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1 IRP Update\1 - Document\_DATA DISC\_Public\Model Inputs\DSM\"/>
    </mc:Choice>
  </mc:AlternateContent>
  <xr:revisionPtr revIDLastSave="0" documentId="13_ncr:1_{2639408D-B112-4DB2-98B0-D6FBBCCB192E}" xr6:coauthVersionLast="47" xr6:coauthVersionMax="47" xr10:uidLastSave="{00000000-0000-0000-0000-000000000000}"/>
  <bookViews>
    <workbookView xWindow="28680" yWindow="-60" windowWidth="29040" windowHeight="15840" tabRatio="778" xr2:uid="{00000000-000D-0000-FFFF-FFFF00000000}"/>
  </bookViews>
  <sheets>
    <sheet name="AEG Inputs" sheetId="2" r:id="rId1"/>
    <sheet name="Gen Nodes" sheetId="6" r:id="rId2"/>
    <sheet name="Non Spin Memberships" sheetId="9" r:id="rId3"/>
    <sheet name="Regulation Memberships" sheetId="10" r:id="rId4"/>
    <sheet name="Reserve Memberships" sheetId="11" r:id="rId5"/>
    <sheet name="&quot;Generation Participation Facto" sheetId="8" r:id="rId6"/>
    <sheet name="Project Start Date" sheetId="4" r:id="rId7"/>
    <sheet name="FOM" sheetId="3" r:id="rId8"/>
    <sheet name="UoS" sheetId="12" r:id="rId9"/>
    <sheet name="Units Built Data file" sheetId="5" r:id="rId10"/>
    <sheet name="Installed Capacity Coefficient" sheetId="16" r:id="rId11"/>
    <sheet name="Max Energy Year" sheetId="1" r:id="rId12"/>
    <sheet name="Max Energy Day" sheetId="13" r:id="rId13"/>
    <sheet name="Plexos Lookups" sheetId="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'AEG Inputs'!$A$2:$BE$95</definedName>
    <definedName name="_xlnm._FilterDatabase" localSheetId="7" hidden="1">FOM!$A$2:$G$182</definedName>
    <definedName name="_xlnm._FilterDatabase" localSheetId="1" hidden="1">'Gen Nodes'!$E$1:$G$1</definedName>
    <definedName name="_xlnm._FilterDatabase" localSheetId="10" hidden="1">'Installed Capacity Coefficient'!$A$2:$C$182</definedName>
    <definedName name="_xlnm._FilterDatabase" localSheetId="12" hidden="1">'Max Energy Day'!$A$2:$C$182</definedName>
    <definedName name="_xlnm._FilterDatabase" localSheetId="11" hidden="1">'Max Energy Year'!$A$2:$C$182</definedName>
    <definedName name="_xlnm._FilterDatabase" localSheetId="2" hidden="1">'Non Spin Memberships'!$E$1:$G$1</definedName>
    <definedName name="_xlnm._FilterDatabase" localSheetId="13" hidden="1">'Plexos Lookups'!$H$3:$K$188</definedName>
    <definedName name="_xlnm._FilterDatabase" localSheetId="6" hidden="1">'Project Start Date'!$A$2:$E$182</definedName>
    <definedName name="_xlnm._FilterDatabase" localSheetId="3" hidden="1">'Regulation Memberships'!$E$1:$G$1</definedName>
    <definedName name="_xlnm._FilterDatabase" localSheetId="4" hidden="1">'Reserve Memberships'!$A$1:$G$181</definedName>
    <definedName name="_xlnm._FilterDatabase" localSheetId="9" hidden="1">'Units Built Data file'!$A$1:$FY$21</definedName>
    <definedName name="_xlnm._FilterDatabase" localSheetId="8" hidden="1">UoS!$A$2:$G$182</definedName>
    <definedName name="AvoidedCostSavings?">[1]Variables!$C$7</definedName>
    <definedName name="BCmin">[1]Variables!$C$9</definedName>
    <definedName name="Case">OFFSET([2]MiscTables!$B$3,0,0,COUNTA([2]MiscTables!$B:$B),1)</definedName>
    <definedName name="cases_list">[3]Setup!$B$41:$B$42</definedName>
    <definedName name="Class">[1]ControlPanel!$C$2</definedName>
    <definedName name="class_table">[3]Setup!$M$3:$N$8</definedName>
    <definedName name="ClassList">[1]ControlPanel!$C$7:$H$7</definedName>
    <definedName name="ClassValues">[1]ClassValues!$1:$1048576</definedName>
    <definedName name="discount_rate">[3]Setup!$C$17</definedName>
    <definedName name="DiscountRate">'[2]Control Panel'!$F$31</definedName>
    <definedName name="Dynamic_StudyTable">OFFSET([2]MiscTables!$B$3,0,0,COUNTA([2]MiscTables!$B:$B),3)</definedName>
    <definedName name="EnergyCosts">[1]EnergyCosts!$1:$1048576</definedName>
    <definedName name="global_season">[3]Setup!$B$12</definedName>
    <definedName name="global_state">[3]Setup!$B$4</definedName>
    <definedName name="HierarchyStatus?">[1]Variables!$C$6</definedName>
    <definedName name="InflationRate">[1]Variables!$C$3</definedName>
    <definedName name="KeyCV">[1]ClassValues!$A:$A</definedName>
    <definedName name="KeyEC">[1]EnergyCosts!$A:$A</definedName>
    <definedName name="KeyR">[1]Results!$A:$A</definedName>
    <definedName name="LCALIN">[4]LOADS!$I$3</definedName>
    <definedName name="NPVCost">'[2]PVRR Table'!$X$54</definedName>
    <definedName name="Option">[1]ControlPanel!$C$3</definedName>
    <definedName name="OptionList">[1]ControlPanel!$B$8:$B$21</definedName>
    <definedName name="OutputLocation">'[2]Control Panel'!$B$7</definedName>
    <definedName name="PlannedSelection">OFFSET([2]MiscTables!$L$4,0,0,COUNTA([2]MiscTables!$L:$L),1)</definedName>
    <definedName name="Potential">[1]ControlPanel!$C$4</definedName>
    <definedName name="PotentialList">[1]Variables!$C$18:$C$19</definedName>
    <definedName name="program_table">[3]Setup!$I$3:$K$21</definedName>
    <definedName name="ProjectName">'[2]Control Panel'!$F$3</definedName>
    <definedName name="Reporting_Case">[5]Setup!$C$5:$C$9</definedName>
    <definedName name="Resource_Map">'[6]Resource Names'!$A$2:$F$1098</definedName>
    <definedName name="ResourceTbl">'[7]Proj Attrib List'!$A$1:$E$442</definedName>
    <definedName name="Results">[1]Results!$1:$1048576</definedName>
    <definedName name="season_list">[3]Setup!$B$28:$B$29</definedName>
    <definedName name="Sector_Name">[5]Setup!$C$1</definedName>
    <definedName name="SingleDataSet?">[1]Variables!$C$8</definedName>
    <definedName name="StartDate">'Project Start Date'!$J$1</definedName>
    <definedName name="State">[1]ControlPanel!$C$5</definedName>
    <definedName name="state_list">[3]Setup!$B$33:$B$39</definedName>
    <definedName name="StateList">[1]Variables!$C$12:$C$12</definedName>
    <definedName name="StudyGrp">OFFSET([2]MiscTables!$J$4,0,0,COUNTA([2]MiscTables!$J:$J),1)</definedName>
    <definedName name="StudyName">'[2]Control Panel'!$B$6</definedName>
    <definedName name="StudySaveName">'[2]Control Panel'!$B$8</definedName>
    <definedName name="TBL_Area">[8]Sheet2!$A$4:$B$10</definedName>
    <definedName name="Tbl_Coal_EndofLife">[2]CoalPlants!$M$77:$R$103</definedName>
    <definedName name="TBL_DSMFactor">[2]MiscTables!$N$3:$O$10</definedName>
    <definedName name="Tbl_GasRePower">[2]CoalPlants!$O$45:$P$70</definedName>
    <definedName name="TBL_Loc">[8]Sheet2!$A$4:$A$10</definedName>
    <definedName name="Tbl_MasterResource">[2]TBL_ResourceMaster!$A:$K</definedName>
    <definedName name="YearBase">[1]Variables!$C$4</definedName>
    <definedName name="YearEnd">[1]Variables!$C$5</definedName>
    <definedName name="YearMax">[1]Variables!$C$10</definedName>
    <definedName name="YearR">[1]Results!$1:$1</definedName>
    <definedName name="YearsCV">[1]ClassValues!$1:$1</definedName>
    <definedName name="YearsEC">[1]EnergyCosts!$1:$1</definedName>
    <definedName name="YearShift">[1]Variables!$C$11</definedName>
    <definedName name="Z_004D2A48_0E3D_4BD1_9712_B49D11EDF9DC_.wvu.FilterData" localSheetId="13" hidden="1">'Plexos Lookups'!$S$3:$T$274</definedName>
    <definedName name="Z_0337C481_3FDC_455E_BA87_E909DF292A9F_.wvu.FilterData" localSheetId="13" hidden="1">'Plexos Lookups'!$S$3:$T$274</definedName>
    <definedName name="Z_0D406A6D_C9CC_4879_8761_E29E7F474A18_.wvu.FilterData" localSheetId="13" hidden="1">'Plexos Lookups'!$S$3:$T$3</definedName>
    <definedName name="Z_2670D3A0_53E2_47C2_A564_EDCF7E1B00E7_.wvu.FilterData" localSheetId="13" hidden="1">'Plexos Lookups'!$S$3:$T$274</definedName>
    <definedName name="Z_26DD5231_DE37_49E5_9D8F_24BF9C495B5C_.wvu.FilterData" localSheetId="13" hidden="1">'Plexos Lookups'!$S$3:$T$274</definedName>
    <definedName name="Z_3136379D_C7EE_4F6C_ADC2_32190A03E946_.wvu.FilterData" localSheetId="13" hidden="1">'Plexos Lookups'!$H$3:$K$188</definedName>
    <definedName name="Z_360D5BA3_FE3D_4CBD_B0AE_D1D68CD11B3E_.wvu.FilterData" localSheetId="13" hidden="1">'Plexos Lookups'!$S$3:$T$274</definedName>
    <definedName name="Z_389139AE_E69C_41D2_813A_3B221B7CE800_.wvu.FilterData" localSheetId="13" hidden="1">'Plexos Lookups'!$S$3:$T$3</definedName>
    <definedName name="Z_61E8EAC7_860C_4462_921C_531E61073937_.wvu.FilterData" localSheetId="13" hidden="1">'Plexos Lookups'!$S$3:$T$274</definedName>
    <definedName name="Z_6A65DC30_0C3F_42AD_968B_9801484F49C8_.wvu.FilterData" localSheetId="13" hidden="1">'Plexos Lookups'!$S$3:$T$274</definedName>
    <definedName name="Z_CC2CDA6B_C174_47FC_843F_DAAF77C0C379_.wvu.FilterData" localSheetId="13" hidden="1">'Plexos Lookups'!$H$3:$K$188</definedName>
    <definedName name="Z_DA032277_8EB2_4AE7_8764_B7BA33C0E5DE_.wvu.FilterData" localSheetId="13" hidden="1">'Plexos Lookups'!$S$3:$T$3</definedName>
    <definedName name="Z_E5BF4643_4245_438B_91AB_75090283498A_.wvu.FilterData" localSheetId="13" hidden="1">'Plexos Lookups'!$S$3:$T$274</definedName>
    <definedName name="Z_F1505DBB_878A_4104_B6F5_8C2C4CBC6856_.wvu.FilterData" localSheetId="13" hidden="1">'Plexos Lookups'!$S$3:$T$274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5" l="1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25" i="5"/>
  <c r="G31" i="2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4" i="4"/>
  <c r="B3" i="16" l="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C95" i="16" l="1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O5" i="16"/>
  <c r="C5" i="16"/>
  <c r="O4" i="16"/>
  <c r="N4" i="16"/>
  <c r="Q4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C4" i="16"/>
  <c r="H3" i="16"/>
  <c r="C3" i="16"/>
  <c r="I5" i="16" l="1"/>
  <c r="C95" i="13" l="1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O5" i="13"/>
  <c r="C5" i="13"/>
  <c r="O4" i="13"/>
  <c r="N4" i="13"/>
  <c r="C4" i="13"/>
  <c r="H3" i="13"/>
  <c r="C3" i="13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I5" i="13" l="1"/>
  <c r="Q4" i="13"/>
  <c r="H3" i="1" l="1"/>
  <c r="I5" i="1" s="1"/>
  <c r="H11" i="3"/>
  <c r="N3" i="11" l="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2" i="1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2" i="10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2" i="9"/>
  <c r="W3" i="6"/>
  <c r="X3" i="6"/>
  <c r="W4" i="6"/>
  <c r="X4" i="6"/>
  <c r="W5" i="6"/>
  <c r="X5" i="6"/>
  <c r="W6" i="6"/>
  <c r="X6" i="6"/>
  <c r="W7" i="6"/>
  <c r="X7" i="6"/>
  <c r="W8" i="6"/>
  <c r="X8" i="6"/>
  <c r="W9" i="6"/>
  <c r="X9" i="6"/>
  <c r="W10" i="6"/>
  <c r="X10" i="6"/>
  <c r="W11" i="6"/>
  <c r="X11" i="6"/>
  <c r="W12" i="6"/>
  <c r="X12" i="6"/>
  <c r="W13" i="6"/>
  <c r="X13" i="6"/>
  <c r="W14" i="6"/>
  <c r="X14" i="6"/>
  <c r="W15" i="6"/>
  <c r="X15" i="6"/>
  <c r="W16" i="6"/>
  <c r="X16" i="6"/>
  <c r="W17" i="6"/>
  <c r="X17" i="6"/>
  <c r="W18" i="6"/>
  <c r="X18" i="6"/>
  <c r="W19" i="6"/>
  <c r="X19" i="6"/>
  <c r="W20" i="6"/>
  <c r="X20" i="6"/>
  <c r="W21" i="6"/>
  <c r="X21" i="6"/>
  <c r="W22" i="6"/>
  <c r="X22" i="6"/>
  <c r="W23" i="6"/>
  <c r="X23" i="6"/>
  <c r="W24" i="6"/>
  <c r="X24" i="6"/>
  <c r="W25" i="6"/>
  <c r="X25" i="6"/>
  <c r="W26" i="6"/>
  <c r="X26" i="6"/>
  <c r="W27" i="6"/>
  <c r="X27" i="6"/>
  <c r="W28" i="6"/>
  <c r="X28" i="6"/>
  <c r="W29" i="6"/>
  <c r="X29" i="6"/>
  <c r="W30" i="6"/>
  <c r="X30" i="6"/>
  <c r="W31" i="6"/>
  <c r="X31" i="6"/>
  <c r="W32" i="6"/>
  <c r="X32" i="6"/>
  <c r="W33" i="6"/>
  <c r="X33" i="6"/>
  <c r="W34" i="6"/>
  <c r="X34" i="6"/>
  <c r="W35" i="6"/>
  <c r="X35" i="6"/>
  <c r="W36" i="6"/>
  <c r="X36" i="6"/>
  <c r="W37" i="6"/>
  <c r="X37" i="6"/>
  <c r="W38" i="6"/>
  <c r="X38" i="6"/>
  <c r="W39" i="6"/>
  <c r="X39" i="6"/>
  <c r="W40" i="6"/>
  <c r="X40" i="6"/>
  <c r="W41" i="6"/>
  <c r="X41" i="6"/>
  <c r="W42" i="6"/>
  <c r="X42" i="6"/>
  <c r="W43" i="6"/>
  <c r="X43" i="6"/>
  <c r="W44" i="6"/>
  <c r="X44" i="6"/>
  <c r="W45" i="6"/>
  <c r="X45" i="6"/>
  <c r="W46" i="6"/>
  <c r="X46" i="6"/>
  <c r="W47" i="6"/>
  <c r="X47" i="6"/>
  <c r="W48" i="6"/>
  <c r="X48" i="6"/>
  <c r="W49" i="6"/>
  <c r="X49" i="6"/>
  <c r="W50" i="6"/>
  <c r="X50" i="6"/>
  <c r="W51" i="6"/>
  <c r="X51" i="6"/>
  <c r="W52" i="6"/>
  <c r="X52" i="6"/>
  <c r="W53" i="6"/>
  <c r="X53" i="6"/>
  <c r="W54" i="6"/>
  <c r="X54" i="6"/>
  <c r="W55" i="6"/>
  <c r="X55" i="6"/>
  <c r="W56" i="6"/>
  <c r="X56" i="6"/>
  <c r="W57" i="6"/>
  <c r="X57" i="6"/>
  <c r="W58" i="6"/>
  <c r="X58" i="6"/>
  <c r="W59" i="6"/>
  <c r="X59" i="6"/>
  <c r="W60" i="6"/>
  <c r="X60" i="6"/>
  <c r="W61" i="6"/>
  <c r="X61" i="6"/>
  <c r="W62" i="6"/>
  <c r="X62" i="6"/>
  <c r="W63" i="6"/>
  <c r="X63" i="6"/>
  <c r="W64" i="6"/>
  <c r="X64" i="6"/>
  <c r="W65" i="6"/>
  <c r="X65" i="6"/>
  <c r="W66" i="6"/>
  <c r="X66" i="6"/>
  <c r="W67" i="6"/>
  <c r="X67" i="6"/>
  <c r="W68" i="6"/>
  <c r="X68" i="6"/>
  <c r="W69" i="6"/>
  <c r="X69" i="6"/>
  <c r="W70" i="6"/>
  <c r="X70" i="6"/>
  <c r="W71" i="6"/>
  <c r="X71" i="6"/>
  <c r="W72" i="6"/>
  <c r="X72" i="6"/>
  <c r="W73" i="6"/>
  <c r="X73" i="6"/>
  <c r="W74" i="6"/>
  <c r="X74" i="6"/>
  <c r="W75" i="6"/>
  <c r="X75" i="6"/>
  <c r="W76" i="6"/>
  <c r="X76" i="6"/>
  <c r="W77" i="6"/>
  <c r="X77" i="6"/>
  <c r="W78" i="6"/>
  <c r="X78" i="6"/>
  <c r="W79" i="6"/>
  <c r="X79" i="6"/>
  <c r="W80" i="6"/>
  <c r="X80" i="6"/>
  <c r="W81" i="6"/>
  <c r="X81" i="6"/>
  <c r="W82" i="6"/>
  <c r="X82" i="6"/>
  <c r="W83" i="6"/>
  <c r="X83" i="6"/>
  <c r="W84" i="6"/>
  <c r="X84" i="6"/>
  <c r="W85" i="6"/>
  <c r="X85" i="6"/>
  <c r="W86" i="6"/>
  <c r="X86" i="6"/>
  <c r="W87" i="6"/>
  <c r="X87" i="6"/>
  <c r="W88" i="6"/>
  <c r="X88" i="6"/>
  <c r="X2" i="6"/>
  <c r="W2" i="6"/>
  <c r="N3" i="6"/>
  <c r="O3" i="6"/>
  <c r="N4" i="6"/>
  <c r="O4" i="6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O2" i="6"/>
  <c r="N2" i="6"/>
  <c r="G46" i="16" l="1"/>
  <c r="E46" i="16" s="1"/>
  <c r="D4" i="12" l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75" i="12" s="1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101" i="12" s="1"/>
  <c r="D102" i="12" s="1"/>
  <c r="D103" i="12" s="1"/>
  <c r="D104" i="12" s="1"/>
  <c r="D105" i="12" s="1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D132" i="12" s="1"/>
  <c r="D133" i="12" s="1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D156" i="12" s="1"/>
  <c r="D157" i="12" s="1"/>
  <c r="D158" i="12" s="1"/>
  <c r="D159" i="12" s="1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C182" i="12"/>
  <c r="I182" i="12" s="1"/>
  <c r="C181" i="12"/>
  <c r="I181" i="12" s="1"/>
  <c r="C180" i="12"/>
  <c r="I180" i="12" s="1"/>
  <c r="C179" i="12"/>
  <c r="I179" i="12" s="1"/>
  <c r="C178" i="12"/>
  <c r="I178" i="12" s="1"/>
  <c r="C177" i="12"/>
  <c r="I177" i="12" s="1"/>
  <c r="C176" i="12"/>
  <c r="I176" i="12" s="1"/>
  <c r="E176" i="12" s="1"/>
  <c r="C175" i="12"/>
  <c r="I175" i="12" s="1"/>
  <c r="C174" i="12"/>
  <c r="I174" i="12" s="1"/>
  <c r="C173" i="12"/>
  <c r="I173" i="12" s="1"/>
  <c r="C172" i="12"/>
  <c r="I172" i="12" s="1"/>
  <c r="C171" i="12"/>
  <c r="I171" i="12" s="1"/>
  <c r="C170" i="12"/>
  <c r="I170" i="12" s="1"/>
  <c r="C169" i="12"/>
  <c r="I169" i="12" s="1"/>
  <c r="C168" i="12"/>
  <c r="I168" i="12" s="1"/>
  <c r="C167" i="12"/>
  <c r="I167" i="12" s="1"/>
  <c r="C166" i="12"/>
  <c r="I166" i="12" s="1"/>
  <c r="C165" i="12"/>
  <c r="I165" i="12" s="1"/>
  <c r="C164" i="12"/>
  <c r="I164" i="12" s="1"/>
  <c r="C163" i="12"/>
  <c r="I163" i="12" s="1"/>
  <c r="C162" i="12"/>
  <c r="I162" i="12" s="1"/>
  <c r="C161" i="12"/>
  <c r="I161" i="12" s="1"/>
  <c r="C160" i="12"/>
  <c r="I160" i="12" s="1"/>
  <c r="C159" i="12"/>
  <c r="I159" i="12" s="1"/>
  <c r="C158" i="12"/>
  <c r="I158" i="12" s="1"/>
  <c r="C157" i="12"/>
  <c r="I157" i="12" s="1"/>
  <c r="C156" i="12"/>
  <c r="I156" i="12" s="1"/>
  <c r="E156" i="12" s="1"/>
  <c r="C155" i="12"/>
  <c r="I155" i="12" s="1"/>
  <c r="C154" i="12"/>
  <c r="I154" i="12" s="1"/>
  <c r="C153" i="12"/>
  <c r="I153" i="12" s="1"/>
  <c r="C152" i="12"/>
  <c r="I152" i="12" s="1"/>
  <c r="C151" i="12"/>
  <c r="I151" i="12" s="1"/>
  <c r="E151" i="12" s="1"/>
  <c r="C150" i="12"/>
  <c r="I150" i="12" s="1"/>
  <c r="C149" i="12"/>
  <c r="I149" i="12" s="1"/>
  <c r="C148" i="12"/>
  <c r="I148" i="12" s="1"/>
  <c r="C147" i="12"/>
  <c r="I147" i="12" s="1"/>
  <c r="C146" i="12"/>
  <c r="I146" i="12" s="1"/>
  <c r="C145" i="12"/>
  <c r="I145" i="12" s="1"/>
  <c r="C144" i="12"/>
  <c r="I144" i="12" s="1"/>
  <c r="E144" i="12" s="1"/>
  <c r="C143" i="12"/>
  <c r="I143" i="12" s="1"/>
  <c r="C142" i="12"/>
  <c r="I142" i="12" s="1"/>
  <c r="C141" i="12"/>
  <c r="I141" i="12" s="1"/>
  <c r="C140" i="12"/>
  <c r="I140" i="12" s="1"/>
  <c r="C139" i="12"/>
  <c r="I139" i="12" s="1"/>
  <c r="C138" i="12"/>
  <c r="I138" i="12" s="1"/>
  <c r="C137" i="12"/>
  <c r="I137" i="12" s="1"/>
  <c r="C136" i="12"/>
  <c r="I136" i="12" s="1"/>
  <c r="C135" i="12"/>
  <c r="I135" i="12" s="1"/>
  <c r="C134" i="12"/>
  <c r="I134" i="12" s="1"/>
  <c r="C133" i="12"/>
  <c r="I133" i="12" s="1"/>
  <c r="C132" i="12"/>
  <c r="I132" i="12" s="1"/>
  <c r="C131" i="12"/>
  <c r="I131" i="12" s="1"/>
  <c r="C130" i="12"/>
  <c r="I130" i="12" s="1"/>
  <c r="C129" i="12"/>
  <c r="I129" i="12" s="1"/>
  <c r="C128" i="12"/>
  <c r="I128" i="12" s="1"/>
  <c r="C127" i="12"/>
  <c r="I127" i="12" s="1"/>
  <c r="C126" i="12"/>
  <c r="I126" i="12" s="1"/>
  <c r="C125" i="12"/>
  <c r="I125" i="12" s="1"/>
  <c r="C124" i="12"/>
  <c r="I124" i="12" s="1"/>
  <c r="E124" i="12" s="1"/>
  <c r="C123" i="12"/>
  <c r="I123" i="12" s="1"/>
  <c r="C122" i="12"/>
  <c r="I122" i="12" s="1"/>
  <c r="C121" i="12"/>
  <c r="I121" i="12" s="1"/>
  <c r="C120" i="12"/>
  <c r="I120" i="12" s="1"/>
  <c r="C119" i="12"/>
  <c r="I119" i="12" s="1"/>
  <c r="C118" i="12"/>
  <c r="I118" i="12" s="1"/>
  <c r="E118" i="12" s="1"/>
  <c r="C117" i="12"/>
  <c r="I117" i="12" s="1"/>
  <c r="E117" i="12" s="1"/>
  <c r="C116" i="12"/>
  <c r="I116" i="12" s="1"/>
  <c r="E116" i="12" s="1"/>
  <c r="C115" i="12"/>
  <c r="I115" i="12" s="1"/>
  <c r="C114" i="12"/>
  <c r="I114" i="12" s="1"/>
  <c r="C113" i="12"/>
  <c r="I113" i="12" s="1"/>
  <c r="C112" i="12"/>
  <c r="I112" i="12" s="1"/>
  <c r="C111" i="12"/>
  <c r="I111" i="12" s="1"/>
  <c r="C110" i="12"/>
  <c r="I110" i="12" s="1"/>
  <c r="C109" i="12"/>
  <c r="I109" i="12" s="1"/>
  <c r="C108" i="12"/>
  <c r="I108" i="12" s="1"/>
  <c r="E108" i="12" s="1"/>
  <c r="C107" i="12"/>
  <c r="I107" i="12" s="1"/>
  <c r="C106" i="12"/>
  <c r="I106" i="12" s="1"/>
  <c r="C105" i="12"/>
  <c r="I105" i="12" s="1"/>
  <c r="C104" i="12"/>
  <c r="I104" i="12" s="1"/>
  <c r="C103" i="12"/>
  <c r="I103" i="12" s="1"/>
  <c r="E103" i="12" s="1"/>
  <c r="C102" i="12"/>
  <c r="I102" i="12" s="1"/>
  <c r="C101" i="12"/>
  <c r="I101" i="12" s="1"/>
  <c r="C100" i="12"/>
  <c r="I100" i="12" s="1"/>
  <c r="C99" i="12"/>
  <c r="I99" i="12" s="1"/>
  <c r="C98" i="12"/>
  <c r="I98" i="12" s="1"/>
  <c r="C97" i="12"/>
  <c r="I97" i="12" s="1"/>
  <c r="C96" i="12"/>
  <c r="I96" i="12" s="1"/>
  <c r="E122" i="12" l="1"/>
  <c r="E123" i="12"/>
  <c r="E171" i="12"/>
  <c r="E111" i="12"/>
  <c r="E112" i="12"/>
  <c r="E97" i="12"/>
  <c r="E129" i="12"/>
  <c r="E152" i="12"/>
  <c r="E164" i="12"/>
  <c r="E147" i="12"/>
  <c r="E100" i="12"/>
  <c r="E148" i="12"/>
  <c r="E143" i="12"/>
  <c r="E161" i="12"/>
  <c r="E113" i="12"/>
  <c r="E119" i="12"/>
  <c r="E137" i="12"/>
  <c r="E179" i="12"/>
  <c r="E114" i="12"/>
  <c r="E120" i="12"/>
  <c r="E132" i="12"/>
  <c r="E115" i="12"/>
  <c r="E121" i="12"/>
  <c r="E175" i="12"/>
  <c r="E105" i="12"/>
  <c r="E145" i="12"/>
  <c r="E153" i="12"/>
  <c r="E169" i="12"/>
  <c r="E177" i="12"/>
  <c r="E98" i="12"/>
  <c r="E106" i="12"/>
  <c r="E146" i="12"/>
  <c r="E170" i="12"/>
  <c r="E178" i="12"/>
  <c r="E140" i="12"/>
  <c r="E172" i="12"/>
  <c r="E180" i="12"/>
  <c r="E101" i="12"/>
  <c r="E109" i="12"/>
  <c r="E141" i="12"/>
  <c r="E149" i="12"/>
  <c r="E173" i="12"/>
  <c r="E181" i="12"/>
  <c r="E142" i="12"/>
  <c r="E150" i="12"/>
  <c r="E174" i="12"/>
  <c r="E182" i="12"/>
  <c r="E130" i="12"/>
  <c r="E138" i="12"/>
  <c r="E154" i="12"/>
  <c r="E162" i="12"/>
  <c r="E99" i="12"/>
  <c r="E107" i="12"/>
  <c r="E131" i="12"/>
  <c r="E139" i="12"/>
  <c r="E155" i="12"/>
  <c r="E163" i="12"/>
  <c r="E125" i="12"/>
  <c r="E133" i="12"/>
  <c r="E157" i="12"/>
  <c r="E165" i="12"/>
  <c r="E102" i="12"/>
  <c r="E110" i="12"/>
  <c r="E126" i="12"/>
  <c r="E134" i="12"/>
  <c r="E158" i="12"/>
  <c r="E166" i="12"/>
  <c r="E127" i="12"/>
  <c r="E135" i="12"/>
  <c r="E159" i="12"/>
  <c r="E167" i="12"/>
  <c r="E96" i="12"/>
  <c r="E104" i="12"/>
  <c r="E128" i="12"/>
  <c r="E136" i="12"/>
  <c r="E160" i="12"/>
  <c r="E168" i="12"/>
  <c r="C94" i="11"/>
  <c r="C93" i="11"/>
  <c r="C92" i="11"/>
  <c r="C91" i="11"/>
  <c r="C90" i="11"/>
  <c r="C89" i="11"/>
  <c r="G88" i="11"/>
  <c r="E88" i="11"/>
  <c r="W88" i="11" s="1"/>
  <c r="C88" i="11"/>
  <c r="G87" i="11"/>
  <c r="E87" i="11"/>
  <c r="W87" i="11" s="1"/>
  <c r="C87" i="11"/>
  <c r="G86" i="11"/>
  <c r="E86" i="11"/>
  <c r="W86" i="11" s="1"/>
  <c r="C86" i="11"/>
  <c r="G85" i="11"/>
  <c r="E85" i="11"/>
  <c r="W85" i="11" s="1"/>
  <c r="C85" i="11"/>
  <c r="G84" i="11"/>
  <c r="E84" i="11"/>
  <c r="W84" i="11" s="1"/>
  <c r="C84" i="11"/>
  <c r="G83" i="11"/>
  <c r="E83" i="11"/>
  <c r="W83" i="11" s="1"/>
  <c r="C83" i="11"/>
  <c r="G82" i="11"/>
  <c r="E82" i="11"/>
  <c r="W82" i="11" s="1"/>
  <c r="C82" i="11"/>
  <c r="G81" i="11"/>
  <c r="E81" i="11"/>
  <c r="W81" i="11" s="1"/>
  <c r="C81" i="11"/>
  <c r="G80" i="11"/>
  <c r="E80" i="11"/>
  <c r="W80" i="11" s="1"/>
  <c r="C80" i="11"/>
  <c r="G79" i="11"/>
  <c r="E79" i="11"/>
  <c r="W79" i="11" s="1"/>
  <c r="C79" i="11"/>
  <c r="G78" i="11"/>
  <c r="E78" i="11"/>
  <c r="W78" i="11" s="1"/>
  <c r="C78" i="11"/>
  <c r="G77" i="11"/>
  <c r="E77" i="11"/>
  <c r="W77" i="11" s="1"/>
  <c r="C77" i="11"/>
  <c r="G76" i="11"/>
  <c r="E76" i="11"/>
  <c r="W76" i="11" s="1"/>
  <c r="C76" i="11"/>
  <c r="G75" i="11"/>
  <c r="E75" i="11"/>
  <c r="W75" i="11" s="1"/>
  <c r="C75" i="11"/>
  <c r="G74" i="11"/>
  <c r="E74" i="11"/>
  <c r="W74" i="11" s="1"/>
  <c r="C74" i="11"/>
  <c r="G73" i="11"/>
  <c r="E73" i="11"/>
  <c r="W73" i="11" s="1"/>
  <c r="C73" i="11"/>
  <c r="G72" i="11"/>
  <c r="E72" i="11"/>
  <c r="W72" i="11" s="1"/>
  <c r="C72" i="11"/>
  <c r="G71" i="11"/>
  <c r="E71" i="11"/>
  <c r="W71" i="11" s="1"/>
  <c r="C71" i="11"/>
  <c r="G70" i="11"/>
  <c r="E70" i="11"/>
  <c r="W70" i="11" s="1"/>
  <c r="C70" i="11"/>
  <c r="G69" i="11"/>
  <c r="E69" i="11"/>
  <c r="W69" i="11" s="1"/>
  <c r="C69" i="11"/>
  <c r="G68" i="11"/>
  <c r="E68" i="11"/>
  <c r="W68" i="11" s="1"/>
  <c r="C68" i="11"/>
  <c r="G67" i="11"/>
  <c r="E67" i="11"/>
  <c r="W67" i="11" s="1"/>
  <c r="C67" i="11"/>
  <c r="G66" i="11"/>
  <c r="E66" i="11"/>
  <c r="W66" i="11" s="1"/>
  <c r="C66" i="11"/>
  <c r="G65" i="11"/>
  <c r="E65" i="11"/>
  <c r="W65" i="11" s="1"/>
  <c r="C65" i="11"/>
  <c r="G64" i="11"/>
  <c r="E64" i="11"/>
  <c r="W64" i="11" s="1"/>
  <c r="C64" i="11"/>
  <c r="G63" i="11"/>
  <c r="E63" i="11"/>
  <c r="W63" i="11" s="1"/>
  <c r="C63" i="11"/>
  <c r="G62" i="11"/>
  <c r="E62" i="11"/>
  <c r="W62" i="11" s="1"/>
  <c r="C62" i="11"/>
  <c r="G61" i="11"/>
  <c r="E61" i="11"/>
  <c r="W61" i="11" s="1"/>
  <c r="C61" i="11"/>
  <c r="G60" i="11"/>
  <c r="E60" i="11"/>
  <c r="W60" i="11" s="1"/>
  <c r="C60" i="11"/>
  <c r="G59" i="11"/>
  <c r="E59" i="11"/>
  <c r="W59" i="11" s="1"/>
  <c r="C59" i="11"/>
  <c r="G58" i="11"/>
  <c r="E58" i="11"/>
  <c r="W58" i="11" s="1"/>
  <c r="C58" i="11"/>
  <c r="G57" i="11"/>
  <c r="E57" i="11"/>
  <c r="W57" i="11" s="1"/>
  <c r="C57" i="11"/>
  <c r="G56" i="11"/>
  <c r="E56" i="11"/>
  <c r="W56" i="11" s="1"/>
  <c r="C56" i="11"/>
  <c r="G55" i="11"/>
  <c r="E55" i="11"/>
  <c r="W55" i="11" s="1"/>
  <c r="C55" i="11"/>
  <c r="G54" i="11"/>
  <c r="E54" i="11"/>
  <c r="W54" i="11" s="1"/>
  <c r="C54" i="11"/>
  <c r="G53" i="11"/>
  <c r="E53" i="11"/>
  <c r="W53" i="11" s="1"/>
  <c r="C53" i="11"/>
  <c r="G52" i="11"/>
  <c r="E52" i="11"/>
  <c r="W52" i="11" s="1"/>
  <c r="C52" i="11"/>
  <c r="G51" i="11"/>
  <c r="E51" i="11"/>
  <c r="W51" i="11" s="1"/>
  <c r="C51" i="11"/>
  <c r="G50" i="11"/>
  <c r="E50" i="11"/>
  <c r="W50" i="11" s="1"/>
  <c r="C50" i="11"/>
  <c r="G49" i="11"/>
  <c r="E49" i="11"/>
  <c r="W49" i="11" s="1"/>
  <c r="C49" i="11"/>
  <c r="G48" i="11"/>
  <c r="E48" i="11"/>
  <c r="W48" i="11" s="1"/>
  <c r="C48" i="11"/>
  <c r="G47" i="11"/>
  <c r="E47" i="11"/>
  <c r="W47" i="11" s="1"/>
  <c r="C47" i="11"/>
  <c r="G46" i="11"/>
  <c r="E46" i="11"/>
  <c r="W46" i="11" s="1"/>
  <c r="C46" i="11"/>
  <c r="G45" i="11"/>
  <c r="E45" i="11"/>
  <c r="W45" i="11" s="1"/>
  <c r="C45" i="11"/>
  <c r="G44" i="11"/>
  <c r="E44" i="11"/>
  <c r="W44" i="11" s="1"/>
  <c r="C44" i="11"/>
  <c r="G43" i="11"/>
  <c r="E43" i="11"/>
  <c r="W43" i="11" s="1"/>
  <c r="C43" i="11"/>
  <c r="G42" i="11"/>
  <c r="E42" i="11"/>
  <c r="W42" i="11" s="1"/>
  <c r="C42" i="11"/>
  <c r="G41" i="11"/>
  <c r="E41" i="11"/>
  <c r="W41" i="11" s="1"/>
  <c r="C41" i="11"/>
  <c r="G40" i="11"/>
  <c r="E40" i="11"/>
  <c r="W40" i="11" s="1"/>
  <c r="C40" i="11"/>
  <c r="G39" i="11"/>
  <c r="E39" i="11"/>
  <c r="W39" i="11" s="1"/>
  <c r="C39" i="11"/>
  <c r="G38" i="11"/>
  <c r="E38" i="11"/>
  <c r="W38" i="11" s="1"/>
  <c r="C38" i="11"/>
  <c r="G37" i="11"/>
  <c r="E37" i="11"/>
  <c r="W37" i="11" s="1"/>
  <c r="C37" i="11"/>
  <c r="G36" i="11"/>
  <c r="E36" i="11"/>
  <c r="W36" i="11" s="1"/>
  <c r="C36" i="11"/>
  <c r="G35" i="11"/>
  <c r="E35" i="11"/>
  <c r="W35" i="11" s="1"/>
  <c r="C35" i="11"/>
  <c r="G34" i="11"/>
  <c r="E34" i="11"/>
  <c r="W34" i="11" s="1"/>
  <c r="C34" i="11"/>
  <c r="G33" i="11"/>
  <c r="E33" i="11"/>
  <c r="W33" i="11" s="1"/>
  <c r="C33" i="11"/>
  <c r="G32" i="11"/>
  <c r="E32" i="11"/>
  <c r="W32" i="11" s="1"/>
  <c r="C32" i="11"/>
  <c r="G31" i="11"/>
  <c r="E31" i="11"/>
  <c r="W31" i="11" s="1"/>
  <c r="C31" i="11"/>
  <c r="G30" i="11"/>
  <c r="E30" i="11"/>
  <c r="W30" i="11" s="1"/>
  <c r="C30" i="11"/>
  <c r="G29" i="11"/>
  <c r="E29" i="11"/>
  <c r="W29" i="11" s="1"/>
  <c r="C29" i="11"/>
  <c r="G28" i="11"/>
  <c r="E28" i="11"/>
  <c r="W28" i="11" s="1"/>
  <c r="C28" i="11"/>
  <c r="G27" i="11"/>
  <c r="E27" i="11"/>
  <c r="W27" i="11" s="1"/>
  <c r="C27" i="11"/>
  <c r="G26" i="11"/>
  <c r="E26" i="11"/>
  <c r="W26" i="11" s="1"/>
  <c r="C26" i="11"/>
  <c r="G25" i="11"/>
  <c r="E25" i="11"/>
  <c r="W25" i="11" s="1"/>
  <c r="C25" i="11"/>
  <c r="G24" i="11"/>
  <c r="E24" i="11"/>
  <c r="W24" i="11" s="1"/>
  <c r="C24" i="11"/>
  <c r="G23" i="11"/>
  <c r="E23" i="11"/>
  <c r="W23" i="11" s="1"/>
  <c r="C23" i="11"/>
  <c r="G22" i="11"/>
  <c r="E22" i="11"/>
  <c r="W22" i="11" s="1"/>
  <c r="C22" i="11"/>
  <c r="G21" i="11"/>
  <c r="E21" i="11"/>
  <c r="W21" i="11" s="1"/>
  <c r="C21" i="11"/>
  <c r="G20" i="11"/>
  <c r="E20" i="11"/>
  <c r="W20" i="11" s="1"/>
  <c r="C20" i="11"/>
  <c r="G19" i="11"/>
  <c r="E19" i="11"/>
  <c r="W19" i="11" s="1"/>
  <c r="C19" i="11"/>
  <c r="G18" i="11"/>
  <c r="E18" i="11"/>
  <c r="W18" i="11" s="1"/>
  <c r="C18" i="11"/>
  <c r="G17" i="11"/>
  <c r="E17" i="11"/>
  <c r="W17" i="11" s="1"/>
  <c r="C17" i="11"/>
  <c r="G16" i="11"/>
  <c r="E16" i="11"/>
  <c r="W16" i="11" s="1"/>
  <c r="C16" i="11"/>
  <c r="G15" i="11"/>
  <c r="E15" i="11"/>
  <c r="W15" i="11" s="1"/>
  <c r="C15" i="11"/>
  <c r="G14" i="11"/>
  <c r="E14" i="11"/>
  <c r="W14" i="11" s="1"/>
  <c r="C14" i="11"/>
  <c r="G13" i="11"/>
  <c r="E13" i="11"/>
  <c r="W13" i="11" s="1"/>
  <c r="C13" i="11"/>
  <c r="G12" i="11"/>
  <c r="E12" i="11"/>
  <c r="W12" i="11" s="1"/>
  <c r="C12" i="11"/>
  <c r="G11" i="11"/>
  <c r="E11" i="11"/>
  <c r="W11" i="11" s="1"/>
  <c r="C11" i="11"/>
  <c r="G10" i="11"/>
  <c r="E10" i="11"/>
  <c r="W10" i="11" s="1"/>
  <c r="C10" i="11"/>
  <c r="G9" i="11"/>
  <c r="E9" i="11"/>
  <c r="W9" i="11" s="1"/>
  <c r="C9" i="11"/>
  <c r="G8" i="11"/>
  <c r="E8" i="11"/>
  <c r="W8" i="11" s="1"/>
  <c r="C8" i="11"/>
  <c r="G7" i="11"/>
  <c r="E7" i="11"/>
  <c r="W7" i="11" s="1"/>
  <c r="C7" i="11"/>
  <c r="G6" i="11"/>
  <c r="E6" i="11"/>
  <c r="W6" i="11" s="1"/>
  <c r="C6" i="11"/>
  <c r="G5" i="11"/>
  <c r="E5" i="11"/>
  <c r="W5" i="11" s="1"/>
  <c r="C5" i="11"/>
  <c r="G4" i="11"/>
  <c r="E4" i="11"/>
  <c r="W4" i="11" s="1"/>
  <c r="C4" i="11"/>
  <c r="G3" i="11"/>
  <c r="E3" i="11"/>
  <c r="W3" i="11" s="1"/>
  <c r="C3" i="11"/>
  <c r="G2" i="11"/>
  <c r="E2" i="11"/>
  <c r="W2" i="11" s="1"/>
  <c r="C2" i="11"/>
  <c r="C94" i="10"/>
  <c r="C93" i="10"/>
  <c r="C92" i="10"/>
  <c r="C91" i="10"/>
  <c r="C90" i="10"/>
  <c r="C89" i="10"/>
  <c r="G88" i="10"/>
  <c r="E88" i="10"/>
  <c r="W88" i="10" s="1"/>
  <c r="C88" i="10"/>
  <c r="G87" i="10"/>
  <c r="E87" i="10"/>
  <c r="W87" i="10" s="1"/>
  <c r="C87" i="10"/>
  <c r="G86" i="10"/>
  <c r="E86" i="10"/>
  <c r="W86" i="10" s="1"/>
  <c r="C86" i="10"/>
  <c r="G85" i="10"/>
  <c r="E85" i="10"/>
  <c r="W85" i="10" s="1"/>
  <c r="C85" i="10"/>
  <c r="G84" i="10"/>
  <c r="E84" i="10"/>
  <c r="W84" i="10" s="1"/>
  <c r="C84" i="10"/>
  <c r="G83" i="10"/>
  <c r="E83" i="10"/>
  <c r="W83" i="10" s="1"/>
  <c r="C83" i="10"/>
  <c r="G82" i="10"/>
  <c r="E82" i="10"/>
  <c r="W82" i="10" s="1"/>
  <c r="C82" i="10"/>
  <c r="G81" i="10"/>
  <c r="E81" i="10"/>
  <c r="W81" i="10" s="1"/>
  <c r="C81" i="10"/>
  <c r="G80" i="10"/>
  <c r="E80" i="10"/>
  <c r="W80" i="10" s="1"/>
  <c r="C80" i="10"/>
  <c r="G79" i="10"/>
  <c r="E79" i="10"/>
  <c r="W79" i="10" s="1"/>
  <c r="C79" i="10"/>
  <c r="G78" i="10"/>
  <c r="E78" i="10"/>
  <c r="W78" i="10" s="1"/>
  <c r="C78" i="10"/>
  <c r="G77" i="10"/>
  <c r="E77" i="10"/>
  <c r="W77" i="10" s="1"/>
  <c r="C77" i="10"/>
  <c r="G76" i="10"/>
  <c r="E76" i="10"/>
  <c r="W76" i="10" s="1"/>
  <c r="C76" i="10"/>
  <c r="G75" i="10"/>
  <c r="E75" i="10"/>
  <c r="W75" i="10" s="1"/>
  <c r="C75" i="10"/>
  <c r="G74" i="10"/>
  <c r="E74" i="10"/>
  <c r="W74" i="10" s="1"/>
  <c r="C74" i="10"/>
  <c r="G73" i="10"/>
  <c r="E73" i="10"/>
  <c r="W73" i="10" s="1"/>
  <c r="C73" i="10"/>
  <c r="G72" i="10"/>
  <c r="E72" i="10"/>
  <c r="W72" i="10" s="1"/>
  <c r="C72" i="10"/>
  <c r="G71" i="10"/>
  <c r="E71" i="10"/>
  <c r="W71" i="10" s="1"/>
  <c r="C71" i="10"/>
  <c r="G70" i="10"/>
  <c r="E70" i="10"/>
  <c r="W70" i="10" s="1"/>
  <c r="C70" i="10"/>
  <c r="G69" i="10"/>
  <c r="E69" i="10"/>
  <c r="W69" i="10" s="1"/>
  <c r="C69" i="10"/>
  <c r="G68" i="10"/>
  <c r="E68" i="10"/>
  <c r="W68" i="10" s="1"/>
  <c r="C68" i="10"/>
  <c r="G67" i="10"/>
  <c r="E67" i="10"/>
  <c r="W67" i="10" s="1"/>
  <c r="C67" i="10"/>
  <c r="G66" i="10"/>
  <c r="E66" i="10"/>
  <c r="W66" i="10" s="1"/>
  <c r="C66" i="10"/>
  <c r="G65" i="10"/>
  <c r="E65" i="10"/>
  <c r="W65" i="10" s="1"/>
  <c r="C65" i="10"/>
  <c r="G64" i="10"/>
  <c r="E64" i="10"/>
  <c r="W64" i="10" s="1"/>
  <c r="C64" i="10"/>
  <c r="G63" i="10"/>
  <c r="E63" i="10"/>
  <c r="W63" i="10" s="1"/>
  <c r="C63" i="10"/>
  <c r="G62" i="10"/>
  <c r="E62" i="10"/>
  <c r="W62" i="10" s="1"/>
  <c r="C62" i="10"/>
  <c r="G61" i="10"/>
  <c r="E61" i="10"/>
  <c r="W61" i="10" s="1"/>
  <c r="C61" i="10"/>
  <c r="G60" i="10"/>
  <c r="E60" i="10"/>
  <c r="W60" i="10" s="1"/>
  <c r="C60" i="10"/>
  <c r="G59" i="10"/>
  <c r="E59" i="10"/>
  <c r="W59" i="10" s="1"/>
  <c r="C59" i="10"/>
  <c r="G58" i="10"/>
  <c r="E58" i="10"/>
  <c r="W58" i="10" s="1"/>
  <c r="C58" i="10"/>
  <c r="G57" i="10"/>
  <c r="E57" i="10"/>
  <c r="W57" i="10" s="1"/>
  <c r="C57" i="10"/>
  <c r="G56" i="10"/>
  <c r="E56" i="10"/>
  <c r="W56" i="10" s="1"/>
  <c r="C56" i="10"/>
  <c r="G55" i="10"/>
  <c r="E55" i="10"/>
  <c r="W55" i="10" s="1"/>
  <c r="C55" i="10"/>
  <c r="G54" i="10"/>
  <c r="E54" i="10"/>
  <c r="W54" i="10" s="1"/>
  <c r="C54" i="10"/>
  <c r="G53" i="10"/>
  <c r="E53" i="10"/>
  <c r="W53" i="10" s="1"/>
  <c r="C53" i="10"/>
  <c r="G52" i="10"/>
  <c r="E52" i="10"/>
  <c r="W52" i="10" s="1"/>
  <c r="C52" i="10"/>
  <c r="G51" i="10"/>
  <c r="E51" i="10"/>
  <c r="W51" i="10" s="1"/>
  <c r="C51" i="10"/>
  <c r="G50" i="10"/>
  <c r="E50" i="10"/>
  <c r="W50" i="10" s="1"/>
  <c r="C50" i="10"/>
  <c r="G49" i="10"/>
  <c r="E49" i="10"/>
  <c r="W49" i="10" s="1"/>
  <c r="C49" i="10"/>
  <c r="G48" i="10"/>
  <c r="E48" i="10"/>
  <c r="W48" i="10" s="1"/>
  <c r="C48" i="10"/>
  <c r="G47" i="10"/>
  <c r="E47" i="10"/>
  <c r="W47" i="10" s="1"/>
  <c r="C47" i="10"/>
  <c r="G46" i="10"/>
  <c r="E46" i="10"/>
  <c r="W46" i="10" s="1"/>
  <c r="C46" i="10"/>
  <c r="G45" i="10"/>
  <c r="E45" i="10"/>
  <c r="W45" i="10" s="1"/>
  <c r="C45" i="10"/>
  <c r="G44" i="10"/>
  <c r="E44" i="10"/>
  <c r="W44" i="10" s="1"/>
  <c r="C44" i="10"/>
  <c r="G43" i="10"/>
  <c r="E43" i="10"/>
  <c r="W43" i="10" s="1"/>
  <c r="C43" i="10"/>
  <c r="G42" i="10"/>
  <c r="E42" i="10"/>
  <c r="W42" i="10" s="1"/>
  <c r="C42" i="10"/>
  <c r="G41" i="10"/>
  <c r="E41" i="10"/>
  <c r="W41" i="10" s="1"/>
  <c r="C41" i="10"/>
  <c r="G40" i="10"/>
  <c r="E40" i="10"/>
  <c r="W40" i="10" s="1"/>
  <c r="C40" i="10"/>
  <c r="G39" i="10"/>
  <c r="E39" i="10"/>
  <c r="W39" i="10" s="1"/>
  <c r="C39" i="10"/>
  <c r="G38" i="10"/>
  <c r="E38" i="10"/>
  <c r="W38" i="10" s="1"/>
  <c r="C38" i="10"/>
  <c r="G37" i="10"/>
  <c r="E37" i="10"/>
  <c r="W37" i="10" s="1"/>
  <c r="C37" i="10"/>
  <c r="G36" i="10"/>
  <c r="E36" i="10"/>
  <c r="W36" i="10" s="1"/>
  <c r="C36" i="10"/>
  <c r="G35" i="10"/>
  <c r="E35" i="10"/>
  <c r="W35" i="10" s="1"/>
  <c r="C35" i="10"/>
  <c r="G34" i="10"/>
  <c r="E34" i="10"/>
  <c r="W34" i="10" s="1"/>
  <c r="C34" i="10"/>
  <c r="G33" i="10"/>
  <c r="E33" i="10"/>
  <c r="W33" i="10" s="1"/>
  <c r="C33" i="10"/>
  <c r="G32" i="10"/>
  <c r="E32" i="10"/>
  <c r="W32" i="10" s="1"/>
  <c r="C32" i="10"/>
  <c r="G31" i="10"/>
  <c r="E31" i="10"/>
  <c r="W31" i="10" s="1"/>
  <c r="C31" i="10"/>
  <c r="G30" i="10"/>
  <c r="E30" i="10"/>
  <c r="W30" i="10" s="1"/>
  <c r="C30" i="10"/>
  <c r="G29" i="10"/>
  <c r="E29" i="10"/>
  <c r="W29" i="10" s="1"/>
  <c r="C29" i="10"/>
  <c r="G28" i="10"/>
  <c r="E28" i="10"/>
  <c r="W28" i="10" s="1"/>
  <c r="C28" i="10"/>
  <c r="G27" i="10"/>
  <c r="E27" i="10"/>
  <c r="W27" i="10" s="1"/>
  <c r="C27" i="10"/>
  <c r="G26" i="10"/>
  <c r="E26" i="10"/>
  <c r="W26" i="10" s="1"/>
  <c r="C26" i="10"/>
  <c r="G25" i="10"/>
  <c r="E25" i="10"/>
  <c r="W25" i="10" s="1"/>
  <c r="C25" i="10"/>
  <c r="G24" i="10"/>
  <c r="E24" i="10"/>
  <c r="W24" i="10" s="1"/>
  <c r="C24" i="10"/>
  <c r="G23" i="10"/>
  <c r="E23" i="10"/>
  <c r="W23" i="10" s="1"/>
  <c r="C23" i="10"/>
  <c r="G22" i="10"/>
  <c r="E22" i="10"/>
  <c r="W22" i="10" s="1"/>
  <c r="C22" i="10"/>
  <c r="G21" i="10"/>
  <c r="E21" i="10"/>
  <c r="W21" i="10" s="1"/>
  <c r="C21" i="10"/>
  <c r="G20" i="10"/>
  <c r="E20" i="10"/>
  <c r="W20" i="10" s="1"/>
  <c r="C20" i="10"/>
  <c r="G19" i="10"/>
  <c r="E19" i="10"/>
  <c r="W19" i="10" s="1"/>
  <c r="C19" i="10"/>
  <c r="G18" i="10"/>
  <c r="E18" i="10"/>
  <c r="W18" i="10" s="1"/>
  <c r="C18" i="10"/>
  <c r="G17" i="10"/>
  <c r="E17" i="10"/>
  <c r="W17" i="10" s="1"/>
  <c r="C17" i="10"/>
  <c r="G16" i="10"/>
  <c r="E16" i="10"/>
  <c r="W16" i="10" s="1"/>
  <c r="C16" i="10"/>
  <c r="G15" i="10"/>
  <c r="E15" i="10"/>
  <c r="W15" i="10" s="1"/>
  <c r="C15" i="10"/>
  <c r="G14" i="10"/>
  <c r="E14" i="10"/>
  <c r="W14" i="10" s="1"/>
  <c r="C14" i="10"/>
  <c r="G13" i="10"/>
  <c r="E13" i="10"/>
  <c r="W13" i="10" s="1"/>
  <c r="C13" i="10"/>
  <c r="G12" i="10"/>
  <c r="E12" i="10"/>
  <c r="W12" i="10" s="1"/>
  <c r="C12" i="10"/>
  <c r="G11" i="10"/>
  <c r="E11" i="10"/>
  <c r="W11" i="10" s="1"/>
  <c r="C11" i="10"/>
  <c r="G10" i="10"/>
  <c r="E10" i="10"/>
  <c r="W10" i="10" s="1"/>
  <c r="C10" i="10"/>
  <c r="G9" i="10"/>
  <c r="E9" i="10"/>
  <c r="W9" i="10" s="1"/>
  <c r="C9" i="10"/>
  <c r="G8" i="10"/>
  <c r="E8" i="10"/>
  <c r="W8" i="10" s="1"/>
  <c r="C8" i="10"/>
  <c r="G7" i="10"/>
  <c r="E7" i="10"/>
  <c r="W7" i="10" s="1"/>
  <c r="C7" i="10"/>
  <c r="G6" i="10"/>
  <c r="E6" i="10"/>
  <c r="W6" i="10" s="1"/>
  <c r="C6" i="10"/>
  <c r="G5" i="10"/>
  <c r="E5" i="10"/>
  <c r="W5" i="10" s="1"/>
  <c r="C5" i="10"/>
  <c r="G4" i="10"/>
  <c r="E4" i="10"/>
  <c r="W4" i="10" s="1"/>
  <c r="C4" i="10"/>
  <c r="G3" i="10"/>
  <c r="E3" i="10"/>
  <c r="W3" i="10" s="1"/>
  <c r="C3" i="10"/>
  <c r="G2" i="10"/>
  <c r="E2" i="10"/>
  <c r="W2" i="10" s="1"/>
  <c r="C2" i="10"/>
  <c r="E3" i="9"/>
  <c r="X3" i="9" s="1"/>
  <c r="E4" i="9"/>
  <c r="X4" i="9" s="1"/>
  <c r="E5" i="9"/>
  <c r="X5" i="9" s="1"/>
  <c r="E6" i="9"/>
  <c r="X6" i="9" s="1"/>
  <c r="E7" i="9"/>
  <c r="X7" i="9" s="1"/>
  <c r="E8" i="9"/>
  <c r="X8" i="9" s="1"/>
  <c r="E9" i="9"/>
  <c r="X9" i="9" s="1"/>
  <c r="E10" i="9"/>
  <c r="X10" i="9" s="1"/>
  <c r="E11" i="9"/>
  <c r="X11" i="9" s="1"/>
  <c r="E12" i="9"/>
  <c r="X12" i="9" s="1"/>
  <c r="E13" i="9"/>
  <c r="X13" i="9" s="1"/>
  <c r="E14" i="9"/>
  <c r="X14" i="9" s="1"/>
  <c r="E15" i="9"/>
  <c r="X15" i="9" s="1"/>
  <c r="E16" i="9"/>
  <c r="X16" i="9" s="1"/>
  <c r="E17" i="9"/>
  <c r="X17" i="9" s="1"/>
  <c r="E18" i="9"/>
  <c r="X18" i="9" s="1"/>
  <c r="E19" i="9"/>
  <c r="X19" i="9" s="1"/>
  <c r="E20" i="9"/>
  <c r="X20" i="9" s="1"/>
  <c r="E21" i="9"/>
  <c r="X21" i="9" s="1"/>
  <c r="E22" i="9"/>
  <c r="X22" i="9" s="1"/>
  <c r="E23" i="9"/>
  <c r="X23" i="9" s="1"/>
  <c r="E24" i="9"/>
  <c r="X24" i="9" s="1"/>
  <c r="E25" i="9"/>
  <c r="X25" i="9" s="1"/>
  <c r="E26" i="9"/>
  <c r="X26" i="9" s="1"/>
  <c r="E27" i="9"/>
  <c r="X27" i="9" s="1"/>
  <c r="E28" i="9"/>
  <c r="X28" i="9" s="1"/>
  <c r="E29" i="9"/>
  <c r="X29" i="9" s="1"/>
  <c r="E30" i="9"/>
  <c r="X30" i="9" s="1"/>
  <c r="E31" i="9"/>
  <c r="X31" i="9" s="1"/>
  <c r="E32" i="9"/>
  <c r="X32" i="9" s="1"/>
  <c r="E33" i="9"/>
  <c r="X33" i="9" s="1"/>
  <c r="E34" i="9"/>
  <c r="X34" i="9" s="1"/>
  <c r="E35" i="9"/>
  <c r="X35" i="9" s="1"/>
  <c r="E36" i="9"/>
  <c r="X36" i="9" s="1"/>
  <c r="E37" i="9"/>
  <c r="X37" i="9" s="1"/>
  <c r="E38" i="9"/>
  <c r="X38" i="9" s="1"/>
  <c r="E39" i="9"/>
  <c r="X39" i="9" s="1"/>
  <c r="E40" i="9"/>
  <c r="X40" i="9" s="1"/>
  <c r="E41" i="9"/>
  <c r="X41" i="9" s="1"/>
  <c r="E42" i="9"/>
  <c r="X42" i="9" s="1"/>
  <c r="E43" i="9"/>
  <c r="X43" i="9" s="1"/>
  <c r="E44" i="9"/>
  <c r="X44" i="9" s="1"/>
  <c r="E45" i="9"/>
  <c r="X45" i="9" s="1"/>
  <c r="E46" i="9"/>
  <c r="X46" i="9" s="1"/>
  <c r="E47" i="9"/>
  <c r="X47" i="9" s="1"/>
  <c r="E48" i="9"/>
  <c r="X48" i="9" s="1"/>
  <c r="E49" i="9"/>
  <c r="X49" i="9" s="1"/>
  <c r="E50" i="9"/>
  <c r="X50" i="9" s="1"/>
  <c r="E51" i="9"/>
  <c r="X51" i="9" s="1"/>
  <c r="E52" i="9"/>
  <c r="X52" i="9" s="1"/>
  <c r="E53" i="9"/>
  <c r="X53" i="9" s="1"/>
  <c r="E54" i="9"/>
  <c r="X54" i="9" s="1"/>
  <c r="E55" i="9"/>
  <c r="X55" i="9" s="1"/>
  <c r="E56" i="9"/>
  <c r="X56" i="9" s="1"/>
  <c r="E57" i="9"/>
  <c r="X57" i="9" s="1"/>
  <c r="E58" i="9"/>
  <c r="X58" i="9" s="1"/>
  <c r="E59" i="9"/>
  <c r="X59" i="9" s="1"/>
  <c r="E60" i="9"/>
  <c r="X60" i="9" s="1"/>
  <c r="E61" i="9"/>
  <c r="X61" i="9" s="1"/>
  <c r="E62" i="9"/>
  <c r="X62" i="9" s="1"/>
  <c r="E63" i="9"/>
  <c r="X63" i="9" s="1"/>
  <c r="E64" i="9"/>
  <c r="X64" i="9" s="1"/>
  <c r="E65" i="9"/>
  <c r="X65" i="9" s="1"/>
  <c r="E66" i="9"/>
  <c r="X66" i="9" s="1"/>
  <c r="E67" i="9"/>
  <c r="X67" i="9" s="1"/>
  <c r="E68" i="9"/>
  <c r="X68" i="9" s="1"/>
  <c r="E69" i="9"/>
  <c r="X69" i="9" s="1"/>
  <c r="E70" i="9"/>
  <c r="X70" i="9" s="1"/>
  <c r="E71" i="9"/>
  <c r="X71" i="9" s="1"/>
  <c r="E72" i="9"/>
  <c r="X72" i="9" s="1"/>
  <c r="E73" i="9"/>
  <c r="X73" i="9" s="1"/>
  <c r="E74" i="9"/>
  <c r="X74" i="9" s="1"/>
  <c r="E75" i="9"/>
  <c r="X75" i="9" s="1"/>
  <c r="E76" i="9"/>
  <c r="X76" i="9" s="1"/>
  <c r="E77" i="9"/>
  <c r="X77" i="9" s="1"/>
  <c r="E78" i="9"/>
  <c r="X78" i="9" s="1"/>
  <c r="E79" i="9"/>
  <c r="X79" i="9" s="1"/>
  <c r="E80" i="9"/>
  <c r="X80" i="9" s="1"/>
  <c r="E81" i="9"/>
  <c r="X81" i="9" s="1"/>
  <c r="E82" i="9"/>
  <c r="X82" i="9" s="1"/>
  <c r="E83" i="9"/>
  <c r="X83" i="9" s="1"/>
  <c r="E84" i="9"/>
  <c r="X84" i="9" s="1"/>
  <c r="E85" i="9"/>
  <c r="X85" i="9" s="1"/>
  <c r="E86" i="9"/>
  <c r="X86" i="9" s="1"/>
  <c r="E87" i="9"/>
  <c r="X87" i="9" s="1"/>
  <c r="E88" i="9"/>
  <c r="X88" i="9" s="1"/>
  <c r="E2" i="9"/>
  <c r="X2" i="9" s="1"/>
  <c r="G3" i="9"/>
  <c r="Z3" i="9" s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2" i="9"/>
  <c r="Z2" i="9" s="1"/>
  <c r="C3" i="9"/>
  <c r="P3" i="9" s="1"/>
  <c r="C4" i="9"/>
  <c r="P4" i="9" s="1"/>
  <c r="C5" i="9"/>
  <c r="P5" i="9" s="1"/>
  <c r="C6" i="9"/>
  <c r="P6" i="9" s="1"/>
  <c r="C7" i="9"/>
  <c r="P7" i="9" s="1"/>
  <c r="C8" i="9"/>
  <c r="P8" i="9" s="1"/>
  <c r="C9" i="9"/>
  <c r="P9" i="9" s="1"/>
  <c r="C10" i="9"/>
  <c r="P10" i="9" s="1"/>
  <c r="C11" i="9"/>
  <c r="P11" i="9" s="1"/>
  <c r="C12" i="9"/>
  <c r="P12" i="9" s="1"/>
  <c r="C13" i="9"/>
  <c r="P13" i="9" s="1"/>
  <c r="C14" i="9"/>
  <c r="P14" i="9" s="1"/>
  <c r="C15" i="9"/>
  <c r="P15" i="9" s="1"/>
  <c r="C16" i="9"/>
  <c r="P16" i="9" s="1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P17" i="9" s="1"/>
  <c r="C48" i="9"/>
  <c r="P18" i="9" s="1"/>
  <c r="C49" i="9"/>
  <c r="C50" i="9"/>
  <c r="P20" i="9" s="1"/>
  <c r="C51" i="9"/>
  <c r="P21" i="9" s="1"/>
  <c r="C52" i="9"/>
  <c r="P22" i="9" s="1"/>
  <c r="C53" i="9"/>
  <c r="P23" i="9" s="1"/>
  <c r="C54" i="9"/>
  <c r="P24" i="9" s="1"/>
  <c r="C55" i="9"/>
  <c r="P25" i="9" s="1"/>
  <c r="C56" i="9"/>
  <c r="P26" i="9" s="1"/>
  <c r="C57" i="9"/>
  <c r="C58" i="9"/>
  <c r="P28" i="9" s="1"/>
  <c r="C59" i="9"/>
  <c r="P29" i="9" s="1"/>
  <c r="C60" i="9"/>
  <c r="P30" i="9" s="1"/>
  <c r="C61" i="9"/>
  <c r="P31" i="9" s="1"/>
  <c r="C62" i="9"/>
  <c r="P32" i="9" s="1"/>
  <c r="C63" i="9"/>
  <c r="P33" i="9" s="1"/>
  <c r="C64" i="9"/>
  <c r="P34" i="9" s="1"/>
  <c r="C65" i="9"/>
  <c r="C66" i="9"/>
  <c r="P36" i="9" s="1"/>
  <c r="C67" i="9"/>
  <c r="P37" i="9" s="1"/>
  <c r="C68" i="9"/>
  <c r="P38" i="9" s="1"/>
  <c r="C69" i="9"/>
  <c r="P39" i="9" s="1"/>
  <c r="C70" i="9"/>
  <c r="P40" i="9" s="1"/>
  <c r="C71" i="9"/>
  <c r="P41" i="9" s="1"/>
  <c r="C72" i="9"/>
  <c r="P42" i="9" s="1"/>
  <c r="C73" i="9"/>
  <c r="C74" i="9"/>
  <c r="P44" i="9" s="1"/>
  <c r="C75" i="9"/>
  <c r="P45" i="9" s="1"/>
  <c r="C76" i="9"/>
  <c r="P46" i="9" s="1"/>
  <c r="C77" i="9"/>
  <c r="P47" i="9" s="1"/>
  <c r="C78" i="9"/>
  <c r="P48" i="9" s="1"/>
  <c r="C79" i="9"/>
  <c r="P79" i="9" s="1"/>
  <c r="C80" i="9"/>
  <c r="P80" i="9" s="1"/>
  <c r="C81" i="9"/>
  <c r="P81" i="9" s="1"/>
  <c r="C82" i="9"/>
  <c r="P82" i="9" s="1"/>
  <c r="C83" i="9"/>
  <c r="P83" i="9" s="1"/>
  <c r="C84" i="9"/>
  <c r="P84" i="9" s="1"/>
  <c r="C85" i="9"/>
  <c r="P85" i="9" s="1"/>
  <c r="C86" i="9"/>
  <c r="P86" i="9" s="1"/>
  <c r="C87" i="9"/>
  <c r="P87" i="9" s="1"/>
  <c r="C88" i="9"/>
  <c r="P88" i="9" s="1"/>
  <c r="C89" i="9"/>
  <c r="P89" i="9" s="1"/>
  <c r="C90" i="9"/>
  <c r="P90" i="9" s="1"/>
  <c r="C91" i="9"/>
  <c r="P91" i="9" s="1"/>
  <c r="C92" i="9"/>
  <c r="P92" i="9" s="1"/>
  <c r="C93" i="9"/>
  <c r="P93" i="9" s="1"/>
  <c r="C94" i="9"/>
  <c r="P94" i="9" s="1"/>
  <c r="C2" i="9"/>
  <c r="P2" i="9" s="1"/>
  <c r="G66" i="6"/>
  <c r="Y66" i="6" s="1"/>
  <c r="G60" i="6"/>
  <c r="Y60" i="6" s="1"/>
  <c r="G65" i="6"/>
  <c r="Y65" i="6" s="1"/>
  <c r="G64" i="6"/>
  <c r="Y64" i="6" s="1"/>
  <c r="G63" i="6"/>
  <c r="Y63" i="6" s="1"/>
  <c r="G62" i="6"/>
  <c r="Y62" i="6" s="1"/>
  <c r="G61" i="6"/>
  <c r="Y61" i="6" s="1"/>
  <c r="G73" i="6"/>
  <c r="Y73" i="6" s="1"/>
  <c r="G72" i="6"/>
  <c r="Y72" i="6" s="1"/>
  <c r="G71" i="6"/>
  <c r="Y71" i="6" s="1"/>
  <c r="G70" i="6"/>
  <c r="Y70" i="6" s="1"/>
  <c r="G69" i="6"/>
  <c r="Y69" i="6" s="1"/>
  <c r="G68" i="6"/>
  <c r="Y68" i="6" s="1"/>
  <c r="G67" i="6"/>
  <c r="Y67" i="6" s="1"/>
  <c r="G80" i="6"/>
  <c r="Y80" i="6" s="1"/>
  <c r="G74" i="6"/>
  <c r="Y74" i="6" s="1"/>
  <c r="G79" i="6"/>
  <c r="Y79" i="6" s="1"/>
  <c r="G78" i="6"/>
  <c r="Y78" i="6" s="1"/>
  <c r="G77" i="6"/>
  <c r="Y77" i="6" s="1"/>
  <c r="G76" i="6"/>
  <c r="Y76" i="6" s="1"/>
  <c r="G75" i="6"/>
  <c r="Y75" i="6" s="1"/>
  <c r="G88" i="6"/>
  <c r="Y88" i="6" s="1"/>
  <c r="G87" i="6"/>
  <c r="Y87" i="6" s="1"/>
  <c r="G86" i="6"/>
  <c r="Y86" i="6" s="1"/>
  <c r="G85" i="6"/>
  <c r="Y85" i="6" s="1"/>
  <c r="G84" i="6"/>
  <c r="Y84" i="6" s="1"/>
  <c r="G83" i="6"/>
  <c r="Y83" i="6" s="1"/>
  <c r="G82" i="6"/>
  <c r="Y82" i="6" s="1"/>
  <c r="G81" i="6"/>
  <c r="Y81" i="6" s="1"/>
  <c r="G52" i="6"/>
  <c r="Y52" i="6" s="1"/>
  <c r="G46" i="6"/>
  <c r="Y46" i="6" s="1"/>
  <c r="G51" i="6"/>
  <c r="Y51" i="6" s="1"/>
  <c r="G50" i="6"/>
  <c r="Y50" i="6" s="1"/>
  <c r="G49" i="6"/>
  <c r="Y49" i="6" s="1"/>
  <c r="G48" i="6"/>
  <c r="Y48" i="6" s="1"/>
  <c r="G47" i="6"/>
  <c r="Y47" i="6" s="1"/>
  <c r="G59" i="6"/>
  <c r="Y59" i="6" s="1"/>
  <c r="G58" i="6"/>
  <c r="Y58" i="6" s="1"/>
  <c r="G57" i="6"/>
  <c r="Y57" i="6" s="1"/>
  <c r="G56" i="6"/>
  <c r="Y56" i="6" s="1"/>
  <c r="G55" i="6"/>
  <c r="Y55" i="6" s="1"/>
  <c r="G54" i="6"/>
  <c r="Y54" i="6" s="1"/>
  <c r="G53" i="6"/>
  <c r="Y53" i="6" s="1"/>
  <c r="G37" i="6"/>
  <c r="Y37" i="6" s="1"/>
  <c r="G31" i="6"/>
  <c r="Y31" i="6" s="1"/>
  <c r="G36" i="6"/>
  <c r="Y36" i="6" s="1"/>
  <c r="G35" i="6"/>
  <c r="Y35" i="6" s="1"/>
  <c r="G34" i="6"/>
  <c r="Y34" i="6" s="1"/>
  <c r="G33" i="6"/>
  <c r="Y33" i="6" s="1"/>
  <c r="G32" i="6"/>
  <c r="Y32" i="6" s="1"/>
  <c r="G45" i="6"/>
  <c r="Y45" i="6" s="1"/>
  <c r="G44" i="6"/>
  <c r="Y44" i="6" s="1"/>
  <c r="G43" i="6"/>
  <c r="Y43" i="6" s="1"/>
  <c r="G42" i="6"/>
  <c r="Y42" i="6" s="1"/>
  <c r="G41" i="6"/>
  <c r="Y41" i="6" s="1"/>
  <c r="G40" i="6"/>
  <c r="Y40" i="6" s="1"/>
  <c r="G39" i="6"/>
  <c r="Y39" i="6" s="1"/>
  <c r="G38" i="6"/>
  <c r="Y38" i="6" s="1"/>
  <c r="G8" i="6"/>
  <c r="Y8" i="6" s="1"/>
  <c r="G2" i="6"/>
  <c r="Y2" i="6" s="1"/>
  <c r="G7" i="6"/>
  <c r="Y7" i="6" s="1"/>
  <c r="G6" i="6"/>
  <c r="Y6" i="6" s="1"/>
  <c r="G5" i="6"/>
  <c r="Y5" i="6" s="1"/>
  <c r="G4" i="6"/>
  <c r="Y4" i="6" s="1"/>
  <c r="G3" i="6"/>
  <c r="Y3" i="6" s="1"/>
  <c r="G15" i="6"/>
  <c r="Y15" i="6" s="1"/>
  <c r="G14" i="6"/>
  <c r="Y14" i="6" s="1"/>
  <c r="G13" i="6"/>
  <c r="Y13" i="6" s="1"/>
  <c r="G12" i="6"/>
  <c r="Y12" i="6" s="1"/>
  <c r="G11" i="6"/>
  <c r="Y11" i="6" s="1"/>
  <c r="G10" i="6"/>
  <c r="Y10" i="6" s="1"/>
  <c r="G9" i="6"/>
  <c r="Y9" i="6" s="1"/>
  <c r="G22" i="6"/>
  <c r="Y22" i="6" s="1"/>
  <c r="G16" i="6"/>
  <c r="Y16" i="6" s="1"/>
  <c r="G21" i="6"/>
  <c r="Y21" i="6" s="1"/>
  <c r="G20" i="6"/>
  <c r="Y20" i="6" s="1"/>
  <c r="G19" i="6"/>
  <c r="Y19" i="6" s="1"/>
  <c r="G18" i="6"/>
  <c r="Y18" i="6" s="1"/>
  <c r="G17" i="6"/>
  <c r="Y17" i="6" s="1"/>
  <c r="G30" i="6"/>
  <c r="Y30" i="6" s="1"/>
  <c r="G29" i="6"/>
  <c r="Y29" i="6" s="1"/>
  <c r="G28" i="6"/>
  <c r="Y28" i="6" s="1"/>
  <c r="G27" i="6"/>
  <c r="Y27" i="6" s="1"/>
  <c r="G26" i="6"/>
  <c r="Y26" i="6" s="1"/>
  <c r="G25" i="6"/>
  <c r="Y25" i="6" s="1"/>
  <c r="G24" i="6"/>
  <c r="Y24" i="6" s="1"/>
  <c r="G23" i="6"/>
  <c r="Y23" i="6" s="1"/>
  <c r="C29" i="6"/>
  <c r="P29" i="6" s="1"/>
  <c r="C30" i="6"/>
  <c r="P30" i="6" s="1"/>
  <c r="C31" i="6"/>
  <c r="P31" i="6" s="1"/>
  <c r="C32" i="6"/>
  <c r="P32" i="6" s="1"/>
  <c r="C18" i="6"/>
  <c r="P18" i="6" s="1"/>
  <c r="C19" i="6"/>
  <c r="P19" i="6" s="1"/>
  <c r="C20" i="6"/>
  <c r="P20" i="6" s="1"/>
  <c r="C21" i="6"/>
  <c r="P21" i="6" s="1"/>
  <c r="C22" i="6"/>
  <c r="P22" i="6" s="1"/>
  <c r="C17" i="6"/>
  <c r="P17" i="6" s="1"/>
  <c r="C23" i="6"/>
  <c r="P23" i="6" s="1"/>
  <c r="C24" i="6"/>
  <c r="P24" i="6" s="1"/>
  <c r="C10" i="6"/>
  <c r="P10" i="6" s="1"/>
  <c r="C11" i="6"/>
  <c r="P11" i="6" s="1"/>
  <c r="C12" i="6"/>
  <c r="P12" i="6" s="1"/>
  <c r="C13" i="6"/>
  <c r="P13" i="6" s="1"/>
  <c r="C14" i="6"/>
  <c r="P14" i="6" s="1"/>
  <c r="C15" i="6"/>
  <c r="P15" i="6" s="1"/>
  <c r="C16" i="6"/>
  <c r="P16" i="6" s="1"/>
  <c r="C3" i="6"/>
  <c r="P3" i="6" s="1"/>
  <c r="C4" i="6"/>
  <c r="P4" i="6" s="1"/>
  <c r="C5" i="6"/>
  <c r="P5" i="6" s="1"/>
  <c r="C6" i="6"/>
  <c r="P6" i="6" s="1"/>
  <c r="C7" i="6"/>
  <c r="P7" i="6" s="1"/>
  <c r="C2" i="6"/>
  <c r="P2" i="6" s="1"/>
  <c r="C8" i="6"/>
  <c r="P8" i="6" s="1"/>
  <c r="C9" i="6"/>
  <c r="P9" i="6" s="1"/>
  <c r="C41" i="6"/>
  <c r="P41" i="6" s="1"/>
  <c r="C42" i="6"/>
  <c r="P42" i="6" s="1"/>
  <c r="C43" i="6"/>
  <c r="P43" i="6" s="1"/>
  <c r="C44" i="6"/>
  <c r="P44" i="6" s="1"/>
  <c r="C45" i="6"/>
  <c r="P45" i="6" s="1"/>
  <c r="C46" i="6"/>
  <c r="P46" i="6" s="1"/>
  <c r="C47" i="6"/>
  <c r="P47" i="6" s="1"/>
  <c r="C48" i="6"/>
  <c r="P48" i="6" s="1"/>
  <c r="C34" i="6"/>
  <c r="P34" i="6" s="1"/>
  <c r="C35" i="6"/>
  <c r="P35" i="6" s="1"/>
  <c r="C36" i="6"/>
  <c r="P36" i="6" s="1"/>
  <c r="C37" i="6"/>
  <c r="P37" i="6" s="1"/>
  <c r="C38" i="6"/>
  <c r="P38" i="6" s="1"/>
  <c r="C33" i="6"/>
  <c r="P33" i="6" s="1"/>
  <c r="C39" i="6"/>
  <c r="P39" i="6" s="1"/>
  <c r="C40" i="6"/>
  <c r="P40" i="6" s="1"/>
  <c r="C57" i="6"/>
  <c r="P57" i="6" s="1"/>
  <c r="C58" i="6"/>
  <c r="P58" i="6" s="1"/>
  <c r="C59" i="6"/>
  <c r="P59" i="6" s="1"/>
  <c r="C60" i="6"/>
  <c r="P60" i="6" s="1"/>
  <c r="C61" i="6"/>
  <c r="P61" i="6" s="1"/>
  <c r="C62" i="6"/>
  <c r="P62" i="6" s="1"/>
  <c r="C63" i="6"/>
  <c r="P63" i="6" s="1"/>
  <c r="C50" i="6"/>
  <c r="P50" i="6" s="1"/>
  <c r="C51" i="6"/>
  <c r="P51" i="6" s="1"/>
  <c r="C52" i="6"/>
  <c r="P52" i="6" s="1"/>
  <c r="C53" i="6"/>
  <c r="P53" i="6" s="1"/>
  <c r="C54" i="6"/>
  <c r="P54" i="6" s="1"/>
  <c r="C49" i="6"/>
  <c r="P49" i="6" s="1"/>
  <c r="C55" i="6"/>
  <c r="P55" i="6" s="1"/>
  <c r="C56" i="6"/>
  <c r="P56" i="6" s="1"/>
  <c r="C87" i="6"/>
  <c r="P87" i="6" s="1"/>
  <c r="C88" i="6"/>
  <c r="P88" i="6" s="1"/>
  <c r="C89" i="6"/>
  <c r="P89" i="6" s="1"/>
  <c r="C90" i="6"/>
  <c r="P90" i="6" s="1"/>
  <c r="C91" i="6"/>
  <c r="P91" i="6" s="1"/>
  <c r="C92" i="6"/>
  <c r="P92" i="6" s="1"/>
  <c r="C93" i="6"/>
  <c r="P93" i="6" s="1"/>
  <c r="C94" i="6"/>
  <c r="P94" i="6" s="1"/>
  <c r="C80" i="6"/>
  <c r="P80" i="6" s="1"/>
  <c r="C81" i="6"/>
  <c r="P81" i="6" s="1"/>
  <c r="C82" i="6"/>
  <c r="P82" i="6" s="1"/>
  <c r="C83" i="6"/>
  <c r="P83" i="6" s="1"/>
  <c r="C84" i="6"/>
  <c r="P84" i="6" s="1"/>
  <c r="C79" i="6"/>
  <c r="P79" i="6" s="1"/>
  <c r="C85" i="6"/>
  <c r="P85" i="6" s="1"/>
  <c r="C86" i="6"/>
  <c r="P86" i="6" s="1"/>
  <c r="C72" i="6"/>
  <c r="P72" i="6" s="1"/>
  <c r="C73" i="6"/>
  <c r="P73" i="6" s="1"/>
  <c r="C74" i="6"/>
  <c r="P74" i="6" s="1"/>
  <c r="C75" i="6"/>
  <c r="P75" i="6" s="1"/>
  <c r="C76" i="6"/>
  <c r="P76" i="6" s="1"/>
  <c r="C77" i="6"/>
  <c r="P77" i="6" s="1"/>
  <c r="C78" i="6"/>
  <c r="P78" i="6" s="1"/>
  <c r="C65" i="6"/>
  <c r="P65" i="6" s="1"/>
  <c r="C66" i="6"/>
  <c r="P66" i="6" s="1"/>
  <c r="C67" i="6"/>
  <c r="P67" i="6" s="1"/>
  <c r="C68" i="6"/>
  <c r="P68" i="6" s="1"/>
  <c r="C69" i="6"/>
  <c r="P69" i="6" s="1"/>
  <c r="C64" i="6"/>
  <c r="P64" i="6" s="1"/>
  <c r="C70" i="6"/>
  <c r="P70" i="6" s="1"/>
  <c r="C71" i="6"/>
  <c r="P71" i="6" s="1"/>
  <c r="C26" i="6"/>
  <c r="P26" i="6" s="1"/>
  <c r="C27" i="6"/>
  <c r="P27" i="6" s="1"/>
  <c r="C28" i="6"/>
  <c r="P28" i="6" s="1"/>
  <c r="C25" i="6"/>
  <c r="P25" i="6" s="1"/>
  <c r="G51" i="7"/>
  <c r="G52" i="7" s="1"/>
  <c r="G53" i="7" s="1"/>
  <c r="G54" i="7" s="1"/>
  <c r="G48" i="7"/>
  <c r="G49" i="7" s="1"/>
  <c r="G47" i="7"/>
  <c r="G40" i="7"/>
  <c r="G41" i="7" s="1"/>
  <c r="G42" i="7" s="1"/>
  <c r="G43" i="7" s="1"/>
  <c r="G44" i="7" s="1"/>
  <c r="G45" i="7" s="1"/>
  <c r="G36" i="7"/>
  <c r="G37" i="7" s="1"/>
  <c r="G38" i="7" s="1"/>
  <c r="G22" i="7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19" i="7"/>
  <c r="G20" i="7" s="1"/>
  <c r="G14" i="7"/>
  <c r="G15" i="7" s="1"/>
  <c r="G16" i="7" s="1"/>
  <c r="G17" i="7" s="1"/>
  <c r="G12" i="7"/>
  <c r="G8" i="7"/>
  <c r="G9" i="7" s="1"/>
  <c r="G10" i="7" s="1"/>
  <c r="F3" i="9"/>
  <c r="Y3" i="9" s="1"/>
  <c r="P75" i="9" l="1"/>
  <c r="F50" i="9"/>
  <c r="Y50" i="9" s="1"/>
  <c r="Z50" i="9"/>
  <c r="F4" i="10"/>
  <c r="X4" i="10" s="1"/>
  <c r="Y4" i="10"/>
  <c r="F28" i="10"/>
  <c r="X28" i="10" s="1"/>
  <c r="Y28" i="10"/>
  <c r="P77" i="9"/>
  <c r="P69" i="9"/>
  <c r="P61" i="9"/>
  <c r="P53" i="9"/>
  <c r="F84" i="9"/>
  <c r="Y84" i="9" s="1"/>
  <c r="Z84" i="9"/>
  <c r="F76" i="9"/>
  <c r="Y76" i="9" s="1"/>
  <c r="Z76" i="9"/>
  <c r="F68" i="9"/>
  <c r="Y68" i="9" s="1"/>
  <c r="Z68" i="9"/>
  <c r="F60" i="9"/>
  <c r="Y60" i="9" s="1"/>
  <c r="Z60" i="9"/>
  <c r="F52" i="9"/>
  <c r="Y52" i="9" s="1"/>
  <c r="Z52" i="9"/>
  <c r="F44" i="9"/>
  <c r="Y44" i="9" s="1"/>
  <c r="Z44" i="9"/>
  <c r="F36" i="9"/>
  <c r="Y36" i="9" s="1"/>
  <c r="Z36" i="9"/>
  <c r="F28" i="9"/>
  <c r="Y28" i="9" s="1"/>
  <c r="Z28" i="9"/>
  <c r="F20" i="9"/>
  <c r="Y20" i="9" s="1"/>
  <c r="Z20" i="9"/>
  <c r="F12" i="9"/>
  <c r="Y12" i="9" s="1"/>
  <c r="Z12" i="9"/>
  <c r="F4" i="9"/>
  <c r="Y4" i="9" s="1"/>
  <c r="Z4" i="9"/>
  <c r="B4" i="10"/>
  <c r="O4" i="10" s="1"/>
  <c r="P4" i="10"/>
  <c r="F6" i="10"/>
  <c r="X6" i="10" s="1"/>
  <c r="Y6" i="10"/>
  <c r="B12" i="10"/>
  <c r="O12" i="10" s="1"/>
  <c r="P12" i="10"/>
  <c r="F14" i="10"/>
  <c r="X14" i="10" s="1"/>
  <c r="Y14" i="10"/>
  <c r="B20" i="10"/>
  <c r="O20" i="10" s="1"/>
  <c r="P20" i="10"/>
  <c r="F22" i="10"/>
  <c r="X22" i="10" s="1"/>
  <c r="Y22" i="10"/>
  <c r="B28" i="10"/>
  <c r="O28" i="10" s="1"/>
  <c r="P28" i="10"/>
  <c r="F30" i="10"/>
  <c r="X30" i="10" s="1"/>
  <c r="Y30" i="10"/>
  <c r="B36" i="10"/>
  <c r="O36" i="10" s="1"/>
  <c r="P36" i="10"/>
  <c r="F38" i="10"/>
  <c r="X38" i="10" s="1"/>
  <c r="Y38" i="10"/>
  <c r="B44" i="10"/>
  <c r="O44" i="10" s="1"/>
  <c r="P44" i="10"/>
  <c r="F46" i="10"/>
  <c r="X46" i="10" s="1"/>
  <c r="Y46" i="10"/>
  <c r="B52" i="10"/>
  <c r="O52" i="10" s="1"/>
  <c r="P52" i="10"/>
  <c r="F54" i="10"/>
  <c r="X54" i="10" s="1"/>
  <c r="Y54" i="10"/>
  <c r="B60" i="10"/>
  <c r="O60" i="10" s="1"/>
  <c r="P60" i="10"/>
  <c r="F62" i="10"/>
  <c r="X62" i="10" s="1"/>
  <c r="Y62" i="10"/>
  <c r="B68" i="10"/>
  <c r="O68" i="10" s="1"/>
  <c r="P68" i="10"/>
  <c r="F70" i="10"/>
  <c r="X70" i="10" s="1"/>
  <c r="Y70" i="10"/>
  <c r="B76" i="10"/>
  <c r="O76" i="10" s="1"/>
  <c r="P76" i="10"/>
  <c r="F78" i="10"/>
  <c r="X78" i="10" s="1"/>
  <c r="Y78" i="10"/>
  <c r="B84" i="10"/>
  <c r="O84" i="10" s="1"/>
  <c r="P84" i="10"/>
  <c r="F86" i="10"/>
  <c r="X86" i="10" s="1"/>
  <c r="Y86" i="10"/>
  <c r="B90" i="10"/>
  <c r="O90" i="10" s="1"/>
  <c r="P90" i="10"/>
  <c r="B3" i="11"/>
  <c r="O3" i="11" s="1"/>
  <c r="P3" i="11"/>
  <c r="F5" i="11"/>
  <c r="X5" i="11" s="1"/>
  <c r="Y5" i="11"/>
  <c r="B11" i="11"/>
  <c r="O11" i="11" s="1"/>
  <c r="P11" i="11"/>
  <c r="F13" i="11"/>
  <c r="X13" i="11" s="1"/>
  <c r="Y13" i="11"/>
  <c r="B19" i="11"/>
  <c r="O19" i="11" s="1"/>
  <c r="P19" i="11"/>
  <c r="F21" i="11"/>
  <c r="X21" i="11" s="1"/>
  <c r="Y21" i="11"/>
  <c r="B27" i="11"/>
  <c r="O27" i="11" s="1"/>
  <c r="P27" i="11"/>
  <c r="F29" i="11"/>
  <c r="X29" i="11" s="1"/>
  <c r="Y29" i="11"/>
  <c r="B35" i="11"/>
  <c r="O35" i="11" s="1"/>
  <c r="P35" i="11"/>
  <c r="F37" i="11"/>
  <c r="X37" i="11" s="1"/>
  <c r="Y37" i="11"/>
  <c r="B43" i="11"/>
  <c r="O43" i="11" s="1"/>
  <c r="P43" i="11"/>
  <c r="F45" i="11"/>
  <c r="X45" i="11" s="1"/>
  <c r="Y45" i="11"/>
  <c r="B51" i="11"/>
  <c r="O51" i="11" s="1"/>
  <c r="P51" i="11"/>
  <c r="F53" i="11"/>
  <c r="X53" i="11" s="1"/>
  <c r="Y53" i="11"/>
  <c r="B59" i="11"/>
  <c r="O59" i="11" s="1"/>
  <c r="P59" i="11"/>
  <c r="F61" i="11"/>
  <c r="X61" i="11" s="1"/>
  <c r="Y61" i="11"/>
  <c r="B67" i="11"/>
  <c r="O67" i="11" s="1"/>
  <c r="P67" i="11"/>
  <c r="F69" i="11"/>
  <c r="X69" i="11" s="1"/>
  <c r="Y69" i="11"/>
  <c r="B75" i="11"/>
  <c r="O75" i="11" s="1"/>
  <c r="P75" i="11"/>
  <c r="F77" i="11"/>
  <c r="X77" i="11" s="1"/>
  <c r="Y77" i="11"/>
  <c r="B83" i="11"/>
  <c r="O83" i="11" s="1"/>
  <c r="P83" i="11"/>
  <c r="F85" i="11"/>
  <c r="X85" i="11" s="1"/>
  <c r="Y85" i="11"/>
  <c r="B2" i="10"/>
  <c r="O2" i="10" s="1"/>
  <c r="P2" i="10"/>
  <c r="F36" i="10"/>
  <c r="X36" i="10" s="1"/>
  <c r="Y36" i="10"/>
  <c r="P76" i="9"/>
  <c r="P68" i="9"/>
  <c r="P60" i="9"/>
  <c r="P52" i="9"/>
  <c r="F83" i="9"/>
  <c r="Y83" i="9" s="1"/>
  <c r="Z83" i="9"/>
  <c r="F75" i="9"/>
  <c r="Y75" i="9" s="1"/>
  <c r="Z75" i="9"/>
  <c r="F67" i="9"/>
  <c r="Y67" i="9" s="1"/>
  <c r="Z67" i="9"/>
  <c r="F59" i="9"/>
  <c r="Y59" i="9" s="1"/>
  <c r="Z59" i="9"/>
  <c r="F51" i="9"/>
  <c r="Y51" i="9" s="1"/>
  <c r="Z51" i="9"/>
  <c r="F43" i="9"/>
  <c r="Y43" i="9" s="1"/>
  <c r="Z43" i="9"/>
  <c r="F35" i="9"/>
  <c r="Y35" i="9" s="1"/>
  <c r="Z35" i="9"/>
  <c r="F27" i="9"/>
  <c r="Y27" i="9" s="1"/>
  <c r="Z27" i="9"/>
  <c r="F19" i="9"/>
  <c r="Y19" i="9" s="1"/>
  <c r="Z19" i="9"/>
  <c r="F11" i="9"/>
  <c r="Y11" i="9" s="1"/>
  <c r="Z11" i="9"/>
  <c r="B7" i="10"/>
  <c r="O7" i="10" s="1"/>
  <c r="P7" i="10"/>
  <c r="F9" i="10"/>
  <c r="X9" i="10" s="1"/>
  <c r="Y9" i="10"/>
  <c r="B15" i="10"/>
  <c r="O15" i="10" s="1"/>
  <c r="P15" i="10"/>
  <c r="F17" i="10"/>
  <c r="X17" i="10" s="1"/>
  <c r="Y17" i="10"/>
  <c r="B23" i="10"/>
  <c r="O23" i="10" s="1"/>
  <c r="P23" i="10"/>
  <c r="F25" i="10"/>
  <c r="X25" i="10" s="1"/>
  <c r="Y25" i="10"/>
  <c r="B31" i="10"/>
  <c r="O31" i="10" s="1"/>
  <c r="P31" i="10"/>
  <c r="F33" i="10"/>
  <c r="X33" i="10" s="1"/>
  <c r="Y33" i="10"/>
  <c r="B39" i="10"/>
  <c r="O39" i="10" s="1"/>
  <c r="P39" i="10"/>
  <c r="F41" i="10"/>
  <c r="X41" i="10" s="1"/>
  <c r="Y41" i="10"/>
  <c r="B47" i="10"/>
  <c r="O47" i="10" s="1"/>
  <c r="P47" i="10"/>
  <c r="F49" i="10"/>
  <c r="X49" i="10" s="1"/>
  <c r="Y49" i="10"/>
  <c r="B55" i="10"/>
  <c r="O55" i="10" s="1"/>
  <c r="P55" i="10"/>
  <c r="F57" i="10"/>
  <c r="X57" i="10" s="1"/>
  <c r="Y57" i="10"/>
  <c r="B63" i="10"/>
  <c r="O63" i="10" s="1"/>
  <c r="P63" i="10"/>
  <c r="F65" i="10"/>
  <c r="X65" i="10" s="1"/>
  <c r="Y65" i="10"/>
  <c r="B71" i="10"/>
  <c r="O71" i="10" s="1"/>
  <c r="P71" i="10"/>
  <c r="F73" i="10"/>
  <c r="X73" i="10" s="1"/>
  <c r="Y73" i="10"/>
  <c r="B79" i="10"/>
  <c r="O79" i="10" s="1"/>
  <c r="P79" i="10"/>
  <c r="F81" i="10"/>
  <c r="X81" i="10" s="1"/>
  <c r="Y81" i="10"/>
  <c r="B87" i="10"/>
  <c r="O87" i="10" s="1"/>
  <c r="P87" i="10"/>
  <c r="B91" i="10"/>
  <c r="O91" i="10" s="1"/>
  <c r="P91" i="10"/>
  <c r="B6" i="11"/>
  <c r="O6" i="11" s="1"/>
  <c r="P6" i="11"/>
  <c r="F8" i="11"/>
  <c r="X8" i="11" s="1"/>
  <c r="Y8" i="11"/>
  <c r="B14" i="11"/>
  <c r="O14" i="11" s="1"/>
  <c r="P14" i="11"/>
  <c r="F16" i="11"/>
  <c r="X16" i="11" s="1"/>
  <c r="Y16" i="11"/>
  <c r="B22" i="11"/>
  <c r="O22" i="11" s="1"/>
  <c r="P22" i="11"/>
  <c r="F24" i="11"/>
  <c r="X24" i="11" s="1"/>
  <c r="Y24" i="11"/>
  <c r="B30" i="11"/>
  <c r="O30" i="11" s="1"/>
  <c r="P30" i="11"/>
  <c r="F32" i="11"/>
  <c r="X32" i="11" s="1"/>
  <c r="Y32" i="11"/>
  <c r="B38" i="11"/>
  <c r="O38" i="11" s="1"/>
  <c r="P38" i="11"/>
  <c r="F40" i="11"/>
  <c r="X40" i="11" s="1"/>
  <c r="Y40" i="11"/>
  <c r="B46" i="11"/>
  <c r="O46" i="11" s="1"/>
  <c r="P46" i="11"/>
  <c r="F48" i="11"/>
  <c r="X48" i="11" s="1"/>
  <c r="Y48" i="11"/>
  <c r="B54" i="11"/>
  <c r="O54" i="11" s="1"/>
  <c r="P54" i="11"/>
  <c r="F56" i="11"/>
  <c r="X56" i="11" s="1"/>
  <c r="Y56" i="11"/>
  <c r="B62" i="11"/>
  <c r="O62" i="11" s="1"/>
  <c r="P62" i="11"/>
  <c r="F64" i="11"/>
  <c r="X64" i="11" s="1"/>
  <c r="Y64" i="11"/>
  <c r="B70" i="11"/>
  <c r="O70" i="11" s="1"/>
  <c r="P70" i="11"/>
  <c r="F72" i="11"/>
  <c r="X72" i="11" s="1"/>
  <c r="Y72" i="11"/>
  <c r="B78" i="11"/>
  <c r="O78" i="11" s="1"/>
  <c r="P78" i="11"/>
  <c r="F80" i="11"/>
  <c r="X80" i="11" s="1"/>
  <c r="Y80" i="11"/>
  <c r="B86" i="11"/>
  <c r="O86" i="11" s="1"/>
  <c r="P86" i="11"/>
  <c r="F88" i="11"/>
  <c r="X88" i="11" s="1"/>
  <c r="Y88" i="11"/>
  <c r="B34" i="10"/>
  <c r="O34" i="10" s="1"/>
  <c r="P34" i="10"/>
  <c r="B42" i="10"/>
  <c r="O42" i="10" s="1"/>
  <c r="P42" i="10"/>
  <c r="F52" i="10"/>
  <c r="X52" i="10" s="1"/>
  <c r="Y52" i="10"/>
  <c r="B58" i="10"/>
  <c r="O58" i="10" s="1"/>
  <c r="P58" i="10"/>
  <c r="F60" i="10"/>
  <c r="X60" i="10" s="1"/>
  <c r="Y60" i="10"/>
  <c r="B66" i="10"/>
  <c r="O66" i="10" s="1"/>
  <c r="P66" i="10"/>
  <c r="F68" i="10"/>
  <c r="X68" i="10" s="1"/>
  <c r="Y68" i="10"/>
  <c r="B74" i="10"/>
  <c r="O74" i="10" s="1"/>
  <c r="P74" i="10"/>
  <c r="F76" i="10"/>
  <c r="X76" i="10" s="1"/>
  <c r="Y76" i="10"/>
  <c r="B82" i="10"/>
  <c r="O82" i="10" s="1"/>
  <c r="P82" i="10"/>
  <c r="F84" i="10"/>
  <c r="X84" i="10" s="1"/>
  <c r="Y84" i="10"/>
  <c r="B92" i="10"/>
  <c r="O92" i="10" s="1"/>
  <c r="P92" i="10"/>
  <c r="F3" i="11"/>
  <c r="X3" i="11" s="1"/>
  <c r="Y3" i="11"/>
  <c r="B9" i="11"/>
  <c r="O9" i="11" s="1"/>
  <c r="P9" i="11"/>
  <c r="F11" i="11"/>
  <c r="X11" i="11" s="1"/>
  <c r="Y11" i="11"/>
  <c r="B17" i="11"/>
  <c r="O17" i="11" s="1"/>
  <c r="P17" i="11"/>
  <c r="F19" i="11"/>
  <c r="X19" i="11" s="1"/>
  <c r="Y19" i="11"/>
  <c r="B25" i="11"/>
  <c r="O25" i="11" s="1"/>
  <c r="P25" i="11"/>
  <c r="F27" i="11"/>
  <c r="X27" i="11" s="1"/>
  <c r="Y27" i="11"/>
  <c r="B33" i="11"/>
  <c r="O33" i="11" s="1"/>
  <c r="P33" i="11"/>
  <c r="F35" i="11"/>
  <c r="X35" i="11" s="1"/>
  <c r="Y35" i="11"/>
  <c r="B41" i="11"/>
  <c r="O41" i="11" s="1"/>
  <c r="P41" i="11"/>
  <c r="F43" i="11"/>
  <c r="X43" i="11" s="1"/>
  <c r="Y43" i="11"/>
  <c r="B49" i="11"/>
  <c r="O49" i="11" s="1"/>
  <c r="P49" i="11"/>
  <c r="F51" i="11"/>
  <c r="X51" i="11" s="1"/>
  <c r="Y51" i="11"/>
  <c r="B57" i="11"/>
  <c r="O57" i="11" s="1"/>
  <c r="P57" i="11"/>
  <c r="F59" i="11"/>
  <c r="X59" i="11" s="1"/>
  <c r="Y59" i="11"/>
  <c r="B65" i="11"/>
  <c r="O65" i="11" s="1"/>
  <c r="P65" i="11"/>
  <c r="F67" i="11"/>
  <c r="X67" i="11" s="1"/>
  <c r="Y67" i="11"/>
  <c r="B73" i="11"/>
  <c r="O73" i="11" s="1"/>
  <c r="P73" i="11"/>
  <c r="F75" i="11"/>
  <c r="X75" i="11" s="1"/>
  <c r="Y75" i="11"/>
  <c r="B81" i="11"/>
  <c r="O81" i="11" s="1"/>
  <c r="P81" i="11"/>
  <c r="F83" i="11"/>
  <c r="X83" i="11" s="1"/>
  <c r="Y83" i="11"/>
  <c r="B89" i="11"/>
  <c r="O89" i="11" s="1"/>
  <c r="P89" i="11"/>
  <c r="P67" i="9"/>
  <c r="F82" i="9"/>
  <c r="Y82" i="9" s="1"/>
  <c r="Z82" i="9"/>
  <c r="F58" i="9"/>
  <c r="Y58" i="9" s="1"/>
  <c r="Z58" i="9"/>
  <c r="F26" i="9"/>
  <c r="Y26" i="9" s="1"/>
  <c r="Z26" i="9"/>
  <c r="F12" i="10"/>
  <c r="X12" i="10" s="1"/>
  <c r="Y12" i="10"/>
  <c r="F20" i="10"/>
  <c r="X20" i="10" s="1"/>
  <c r="Y20" i="10"/>
  <c r="B50" i="10"/>
  <c r="O50" i="10" s="1"/>
  <c r="P50" i="10"/>
  <c r="P74" i="9"/>
  <c r="P66" i="9"/>
  <c r="P58" i="9"/>
  <c r="P50" i="9"/>
  <c r="F81" i="9"/>
  <c r="Y81" i="9" s="1"/>
  <c r="Z81" i="9"/>
  <c r="F73" i="9"/>
  <c r="Y73" i="9" s="1"/>
  <c r="Z73" i="9"/>
  <c r="F65" i="9"/>
  <c r="Y65" i="9" s="1"/>
  <c r="Z65" i="9"/>
  <c r="F57" i="9"/>
  <c r="Y57" i="9" s="1"/>
  <c r="Z57" i="9"/>
  <c r="F49" i="9"/>
  <c r="Y49" i="9" s="1"/>
  <c r="Z49" i="9"/>
  <c r="F41" i="9"/>
  <c r="Y41" i="9" s="1"/>
  <c r="Z41" i="9"/>
  <c r="F33" i="9"/>
  <c r="Y33" i="9" s="1"/>
  <c r="Z33" i="9"/>
  <c r="F25" i="9"/>
  <c r="Y25" i="9" s="1"/>
  <c r="Z25" i="9"/>
  <c r="F17" i="9"/>
  <c r="Y17" i="9" s="1"/>
  <c r="Z17" i="9"/>
  <c r="F9" i="9"/>
  <c r="Y9" i="9" s="1"/>
  <c r="Z9" i="9"/>
  <c r="B5" i="10"/>
  <c r="O5" i="10" s="1"/>
  <c r="P5" i="10"/>
  <c r="F7" i="10"/>
  <c r="X7" i="10" s="1"/>
  <c r="Y7" i="10"/>
  <c r="B13" i="10"/>
  <c r="O13" i="10" s="1"/>
  <c r="P13" i="10"/>
  <c r="F15" i="10"/>
  <c r="X15" i="10" s="1"/>
  <c r="Y15" i="10"/>
  <c r="B21" i="10"/>
  <c r="O21" i="10" s="1"/>
  <c r="P21" i="10"/>
  <c r="F23" i="10"/>
  <c r="X23" i="10" s="1"/>
  <c r="Y23" i="10"/>
  <c r="B29" i="10"/>
  <c r="O29" i="10" s="1"/>
  <c r="P29" i="10"/>
  <c r="F31" i="10"/>
  <c r="X31" i="10" s="1"/>
  <c r="Y31" i="10"/>
  <c r="B37" i="10"/>
  <c r="O37" i="10" s="1"/>
  <c r="P37" i="10"/>
  <c r="F39" i="10"/>
  <c r="X39" i="10" s="1"/>
  <c r="Y39" i="10"/>
  <c r="B45" i="10"/>
  <c r="O45" i="10" s="1"/>
  <c r="P45" i="10"/>
  <c r="F47" i="10"/>
  <c r="X47" i="10" s="1"/>
  <c r="Y47" i="10"/>
  <c r="B53" i="10"/>
  <c r="O53" i="10" s="1"/>
  <c r="P53" i="10"/>
  <c r="F55" i="10"/>
  <c r="X55" i="10" s="1"/>
  <c r="Y55" i="10"/>
  <c r="B61" i="10"/>
  <c r="O61" i="10" s="1"/>
  <c r="P61" i="10"/>
  <c r="F63" i="10"/>
  <c r="X63" i="10" s="1"/>
  <c r="Y63" i="10"/>
  <c r="B69" i="10"/>
  <c r="O69" i="10" s="1"/>
  <c r="P69" i="10"/>
  <c r="F71" i="10"/>
  <c r="X71" i="10" s="1"/>
  <c r="Y71" i="10"/>
  <c r="B77" i="10"/>
  <c r="O77" i="10" s="1"/>
  <c r="P77" i="10"/>
  <c r="F79" i="10"/>
  <c r="X79" i="10" s="1"/>
  <c r="Y79" i="10"/>
  <c r="B85" i="10"/>
  <c r="O85" i="10" s="1"/>
  <c r="P85" i="10"/>
  <c r="F87" i="10"/>
  <c r="X87" i="10" s="1"/>
  <c r="Y87" i="10"/>
  <c r="B93" i="10"/>
  <c r="O93" i="10" s="1"/>
  <c r="P93" i="10"/>
  <c r="B4" i="11"/>
  <c r="O4" i="11" s="1"/>
  <c r="P4" i="11"/>
  <c r="F6" i="11"/>
  <c r="X6" i="11" s="1"/>
  <c r="Y6" i="11"/>
  <c r="B12" i="11"/>
  <c r="O12" i="11" s="1"/>
  <c r="P12" i="11"/>
  <c r="F14" i="11"/>
  <c r="X14" i="11" s="1"/>
  <c r="Y14" i="11"/>
  <c r="B20" i="11"/>
  <c r="O20" i="11" s="1"/>
  <c r="P20" i="11"/>
  <c r="F22" i="11"/>
  <c r="X22" i="11" s="1"/>
  <c r="Y22" i="11"/>
  <c r="B28" i="11"/>
  <c r="O28" i="11" s="1"/>
  <c r="P28" i="11"/>
  <c r="F30" i="11"/>
  <c r="X30" i="11" s="1"/>
  <c r="Y30" i="11"/>
  <c r="B36" i="11"/>
  <c r="O36" i="11" s="1"/>
  <c r="P36" i="11"/>
  <c r="F38" i="11"/>
  <c r="X38" i="11" s="1"/>
  <c r="Y38" i="11"/>
  <c r="B44" i="11"/>
  <c r="O44" i="11" s="1"/>
  <c r="P44" i="11"/>
  <c r="F46" i="11"/>
  <c r="X46" i="11" s="1"/>
  <c r="Y46" i="11"/>
  <c r="B52" i="11"/>
  <c r="O52" i="11" s="1"/>
  <c r="P52" i="11"/>
  <c r="F54" i="11"/>
  <c r="X54" i="11" s="1"/>
  <c r="Y54" i="11"/>
  <c r="B60" i="11"/>
  <c r="O60" i="11" s="1"/>
  <c r="P60" i="11"/>
  <c r="F62" i="11"/>
  <c r="X62" i="11" s="1"/>
  <c r="Y62" i="11"/>
  <c r="B68" i="11"/>
  <c r="O68" i="11" s="1"/>
  <c r="P68" i="11"/>
  <c r="F70" i="11"/>
  <c r="X70" i="11" s="1"/>
  <c r="Y70" i="11"/>
  <c r="B76" i="11"/>
  <c r="O76" i="11" s="1"/>
  <c r="P76" i="11"/>
  <c r="F78" i="11"/>
  <c r="X78" i="11" s="1"/>
  <c r="Y78" i="11"/>
  <c r="B84" i="11"/>
  <c r="O84" i="11" s="1"/>
  <c r="P84" i="11"/>
  <c r="F86" i="11"/>
  <c r="X86" i="11" s="1"/>
  <c r="Y86" i="11"/>
  <c r="B90" i="11"/>
  <c r="O90" i="11" s="1"/>
  <c r="P90" i="11"/>
  <c r="F34" i="9"/>
  <c r="Y34" i="9" s="1"/>
  <c r="Z34" i="9"/>
  <c r="P43" i="9"/>
  <c r="P35" i="9"/>
  <c r="P27" i="9"/>
  <c r="P19" i="9"/>
  <c r="P73" i="9"/>
  <c r="P65" i="9"/>
  <c r="P57" i="9"/>
  <c r="P49" i="9"/>
  <c r="F88" i="9"/>
  <c r="Y88" i="9" s="1"/>
  <c r="Z88" i="9"/>
  <c r="F80" i="9"/>
  <c r="Y80" i="9" s="1"/>
  <c r="Z80" i="9"/>
  <c r="F72" i="9"/>
  <c r="Y72" i="9" s="1"/>
  <c r="Z72" i="9"/>
  <c r="F64" i="9"/>
  <c r="Y64" i="9" s="1"/>
  <c r="Z64" i="9"/>
  <c r="F56" i="9"/>
  <c r="Y56" i="9" s="1"/>
  <c r="Z56" i="9"/>
  <c r="F48" i="9"/>
  <c r="Y48" i="9" s="1"/>
  <c r="Z48" i="9"/>
  <c r="F40" i="9"/>
  <c r="Y40" i="9" s="1"/>
  <c r="Z40" i="9"/>
  <c r="F32" i="9"/>
  <c r="Y32" i="9" s="1"/>
  <c r="Z32" i="9"/>
  <c r="F24" i="9"/>
  <c r="Y24" i="9" s="1"/>
  <c r="Z24" i="9"/>
  <c r="F16" i="9"/>
  <c r="Y16" i="9" s="1"/>
  <c r="Z16" i="9"/>
  <c r="F8" i="9"/>
  <c r="Y8" i="9" s="1"/>
  <c r="Z8" i="9"/>
  <c r="F2" i="10"/>
  <c r="X2" i="10" s="1"/>
  <c r="Y2" i="10"/>
  <c r="B8" i="10"/>
  <c r="O8" i="10" s="1"/>
  <c r="P8" i="10"/>
  <c r="F10" i="10"/>
  <c r="X10" i="10" s="1"/>
  <c r="Y10" i="10"/>
  <c r="B16" i="10"/>
  <c r="O16" i="10" s="1"/>
  <c r="P16" i="10"/>
  <c r="F18" i="10"/>
  <c r="X18" i="10" s="1"/>
  <c r="Y18" i="10"/>
  <c r="B24" i="10"/>
  <c r="O24" i="10" s="1"/>
  <c r="P24" i="10"/>
  <c r="F26" i="10"/>
  <c r="X26" i="10" s="1"/>
  <c r="Y26" i="10"/>
  <c r="B32" i="10"/>
  <c r="O32" i="10" s="1"/>
  <c r="P32" i="10"/>
  <c r="F34" i="10"/>
  <c r="X34" i="10" s="1"/>
  <c r="Y34" i="10"/>
  <c r="B40" i="10"/>
  <c r="O40" i="10" s="1"/>
  <c r="P40" i="10"/>
  <c r="F42" i="10"/>
  <c r="X42" i="10" s="1"/>
  <c r="Y42" i="10"/>
  <c r="B48" i="10"/>
  <c r="O48" i="10" s="1"/>
  <c r="P48" i="10"/>
  <c r="F50" i="10"/>
  <c r="X50" i="10" s="1"/>
  <c r="Y50" i="10"/>
  <c r="B56" i="10"/>
  <c r="O56" i="10" s="1"/>
  <c r="P56" i="10"/>
  <c r="F58" i="10"/>
  <c r="X58" i="10" s="1"/>
  <c r="Y58" i="10"/>
  <c r="B64" i="10"/>
  <c r="O64" i="10" s="1"/>
  <c r="P64" i="10"/>
  <c r="F66" i="10"/>
  <c r="X66" i="10" s="1"/>
  <c r="Y66" i="10"/>
  <c r="B72" i="10"/>
  <c r="O72" i="10" s="1"/>
  <c r="P72" i="10"/>
  <c r="F74" i="10"/>
  <c r="X74" i="10" s="1"/>
  <c r="Y74" i="10"/>
  <c r="B80" i="10"/>
  <c r="O80" i="10" s="1"/>
  <c r="P80" i="10"/>
  <c r="F82" i="10"/>
  <c r="X82" i="10" s="1"/>
  <c r="Y82" i="10"/>
  <c r="B88" i="10"/>
  <c r="O88" i="10" s="1"/>
  <c r="P88" i="10"/>
  <c r="B94" i="10"/>
  <c r="O94" i="10" s="1"/>
  <c r="P94" i="10"/>
  <c r="B7" i="11"/>
  <c r="O7" i="11" s="1"/>
  <c r="P7" i="11"/>
  <c r="F9" i="11"/>
  <c r="X9" i="11" s="1"/>
  <c r="Y9" i="11"/>
  <c r="B15" i="11"/>
  <c r="O15" i="11" s="1"/>
  <c r="P15" i="11"/>
  <c r="F17" i="11"/>
  <c r="X17" i="11" s="1"/>
  <c r="Y17" i="11"/>
  <c r="B23" i="11"/>
  <c r="O23" i="11" s="1"/>
  <c r="P23" i="11"/>
  <c r="F25" i="11"/>
  <c r="X25" i="11" s="1"/>
  <c r="Y25" i="11"/>
  <c r="B31" i="11"/>
  <c r="O31" i="11" s="1"/>
  <c r="P31" i="11"/>
  <c r="F33" i="11"/>
  <c r="X33" i="11" s="1"/>
  <c r="Y33" i="11"/>
  <c r="B39" i="11"/>
  <c r="O39" i="11" s="1"/>
  <c r="P39" i="11"/>
  <c r="F41" i="11"/>
  <c r="X41" i="11" s="1"/>
  <c r="Y41" i="11"/>
  <c r="B47" i="11"/>
  <c r="O47" i="11" s="1"/>
  <c r="P47" i="11"/>
  <c r="F49" i="11"/>
  <c r="X49" i="11" s="1"/>
  <c r="Y49" i="11"/>
  <c r="B55" i="11"/>
  <c r="O55" i="11" s="1"/>
  <c r="P55" i="11"/>
  <c r="F57" i="11"/>
  <c r="X57" i="11" s="1"/>
  <c r="Y57" i="11"/>
  <c r="B63" i="11"/>
  <c r="O63" i="11" s="1"/>
  <c r="P63" i="11"/>
  <c r="F65" i="11"/>
  <c r="X65" i="11" s="1"/>
  <c r="Y65" i="11"/>
  <c r="B71" i="11"/>
  <c r="O71" i="11" s="1"/>
  <c r="P71" i="11"/>
  <c r="F73" i="11"/>
  <c r="X73" i="11" s="1"/>
  <c r="Y73" i="11"/>
  <c r="B79" i="11"/>
  <c r="O79" i="11" s="1"/>
  <c r="P79" i="11"/>
  <c r="F81" i="11"/>
  <c r="X81" i="11" s="1"/>
  <c r="Y81" i="11"/>
  <c r="B87" i="11"/>
  <c r="O87" i="11" s="1"/>
  <c r="P87" i="11"/>
  <c r="B91" i="11"/>
  <c r="O91" i="11" s="1"/>
  <c r="P91" i="11"/>
  <c r="P72" i="9"/>
  <c r="P64" i="9"/>
  <c r="P56" i="9"/>
  <c r="F87" i="9"/>
  <c r="Y87" i="9" s="1"/>
  <c r="Z87" i="9"/>
  <c r="F79" i="9"/>
  <c r="Y79" i="9" s="1"/>
  <c r="Z79" i="9"/>
  <c r="F71" i="9"/>
  <c r="Y71" i="9" s="1"/>
  <c r="Z71" i="9"/>
  <c r="F63" i="9"/>
  <c r="Y63" i="9" s="1"/>
  <c r="Z63" i="9"/>
  <c r="F55" i="9"/>
  <c r="Y55" i="9" s="1"/>
  <c r="Z55" i="9"/>
  <c r="F47" i="9"/>
  <c r="Y47" i="9" s="1"/>
  <c r="Z47" i="9"/>
  <c r="F39" i="9"/>
  <c r="Y39" i="9" s="1"/>
  <c r="Z39" i="9"/>
  <c r="F31" i="9"/>
  <c r="Y31" i="9" s="1"/>
  <c r="Z31" i="9"/>
  <c r="F23" i="9"/>
  <c r="Y23" i="9" s="1"/>
  <c r="Z23" i="9"/>
  <c r="F15" i="9"/>
  <c r="Y15" i="9" s="1"/>
  <c r="Z15" i="9"/>
  <c r="F7" i="9"/>
  <c r="Y7" i="9" s="1"/>
  <c r="Z7" i="9"/>
  <c r="B3" i="10"/>
  <c r="O3" i="10" s="1"/>
  <c r="P3" i="10"/>
  <c r="F5" i="10"/>
  <c r="X5" i="10" s="1"/>
  <c r="Y5" i="10"/>
  <c r="B11" i="10"/>
  <c r="O11" i="10" s="1"/>
  <c r="P11" i="10"/>
  <c r="F13" i="10"/>
  <c r="X13" i="10" s="1"/>
  <c r="Y13" i="10"/>
  <c r="B19" i="10"/>
  <c r="O19" i="10" s="1"/>
  <c r="P19" i="10"/>
  <c r="F21" i="10"/>
  <c r="X21" i="10" s="1"/>
  <c r="Y21" i="10"/>
  <c r="B27" i="10"/>
  <c r="O27" i="10" s="1"/>
  <c r="P27" i="10"/>
  <c r="F29" i="10"/>
  <c r="X29" i="10" s="1"/>
  <c r="Y29" i="10"/>
  <c r="B35" i="10"/>
  <c r="O35" i="10" s="1"/>
  <c r="P35" i="10"/>
  <c r="F37" i="10"/>
  <c r="X37" i="10" s="1"/>
  <c r="Y37" i="10"/>
  <c r="B43" i="10"/>
  <c r="O43" i="10" s="1"/>
  <c r="P43" i="10"/>
  <c r="F45" i="10"/>
  <c r="X45" i="10" s="1"/>
  <c r="Y45" i="10"/>
  <c r="B51" i="10"/>
  <c r="O51" i="10" s="1"/>
  <c r="P51" i="10"/>
  <c r="F53" i="10"/>
  <c r="X53" i="10" s="1"/>
  <c r="Y53" i="10"/>
  <c r="B59" i="10"/>
  <c r="O59" i="10" s="1"/>
  <c r="P59" i="10"/>
  <c r="F61" i="10"/>
  <c r="X61" i="10" s="1"/>
  <c r="Y61" i="10"/>
  <c r="B67" i="10"/>
  <c r="O67" i="10" s="1"/>
  <c r="P67" i="10"/>
  <c r="F69" i="10"/>
  <c r="X69" i="10" s="1"/>
  <c r="Y69" i="10"/>
  <c r="B75" i="10"/>
  <c r="O75" i="10" s="1"/>
  <c r="P75" i="10"/>
  <c r="F77" i="10"/>
  <c r="X77" i="10" s="1"/>
  <c r="Y77" i="10"/>
  <c r="B83" i="10"/>
  <c r="O83" i="10" s="1"/>
  <c r="P83" i="10"/>
  <c r="F85" i="10"/>
  <c r="X85" i="10" s="1"/>
  <c r="Y85" i="10"/>
  <c r="B2" i="11"/>
  <c r="O2" i="11" s="1"/>
  <c r="P2" i="11"/>
  <c r="F4" i="11"/>
  <c r="X4" i="11" s="1"/>
  <c r="Y4" i="11"/>
  <c r="B10" i="11"/>
  <c r="O10" i="11" s="1"/>
  <c r="P10" i="11"/>
  <c r="F12" i="11"/>
  <c r="X12" i="11" s="1"/>
  <c r="Y12" i="11"/>
  <c r="B18" i="11"/>
  <c r="O18" i="11" s="1"/>
  <c r="P18" i="11"/>
  <c r="F20" i="11"/>
  <c r="X20" i="11" s="1"/>
  <c r="Y20" i="11"/>
  <c r="B26" i="11"/>
  <c r="O26" i="11" s="1"/>
  <c r="P26" i="11"/>
  <c r="F28" i="11"/>
  <c r="X28" i="11" s="1"/>
  <c r="Y28" i="11"/>
  <c r="B34" i="11"/>
  <c r="O34" i="11" s="1"/>
  <c r="P34" i="11"/>
  <c r="F36" i="11"/>
  <c r="X36" i="11" s="1"/>
  <c r="Y36" i="11"/>
  <c r="B42" i="11"/>
  <c r="O42" i="11" s="1"/>
  <c r="P42" i="11"/>
  <c r="F44" i="11"/>
  <c r="X44" i="11" s="1"/>
  <c r="Y44" i="11"/>
  <c r="B50" i="11"/>
  <c r="O50" i="11" s="1"/>
  <c r="P50" i="11"/>
  <c r="F52" i="11"/>
  <c r="X52" i="11" s="1"/>
  <c r="Y52" i="11"/>
  <c r="B58" i="11"/>
  <c r="O58" i="11" s="1"/>
  <c r="P58" i="11"/>
  <c r="F60" i="11"/>
  <c r="X60" i="11" s="1"/>
  <c r="Y60" i="11"/>
  <c r="B66" i="11"/>
  <c r="O66" i="11" s="1"/>
  <c r="P66" i="11"/>
  <c r="F68" i="11"/>
  <c r="X68" i="11" s="1"/>
  <c r="Y68" i="11"/>
  <c r="B74" i="11"/>
  <c r="O74" i="11" s="1"/>
  <c r="P74" i="11"/>
  <c r="F76" i="11"/>
  <c r="X76" i="11" s="1"/>
  <c r="Y76" i="11"/>
  <c r="B82" i="11"/>
  <c r="O82" i="11" s="1"/>
  <c r="P82" i="11"/>
  <c r="F84" i="11"/>
  <c r="X84" i="11" s="1"/>
  <c r="Y84" i="11"/>
  <c r="B92" i="11"/>
  <c r="O92" i="11" s="1"/>
  <c r="P92" i="11"/>
  <c r="P51" i="9"/>
  <c r="F74" i="9"/>
  <c r="Y74" i="9" s="1"/>
  <c r="Z74" i="9"/>
  <c r="F42" i="9"/>
  <c r="Y42" i="9" s="1"/>
  <c r="Z42" i="9"/>
  <c r="F10" i="9"/>
  <c r="Y10" i="9" s="1"/>
  <c r="Z10" i="9"/>
  <c r="B10" i="10"/>
  <c r="O10" i="10" s="1"/>
  <c r="P10" i="10"/>
  <c r="B18" i="10"/>
  <c r="O18" i="10" s="1"/>
  <c r="P18" i="10"/>
  <c r="F44" i="10"/>
  <c r="X44" i="10" s="1"/>
  <c r="Y44" i="10"/>
  <c r="P71" i="9"/>
  <c r="P63" i="9"/>
  <c r="P55" i="9"/>
  <c r="F86" i="9"/>
  <c r="Y86" i="9" s="1"/>
  <c r="Z86" i="9"/>
  <c r="F78" i="9"/>
  <c r="Y78" i="9" s="1"/>
  <c r="Z78" i="9"/>
  <c r="F70" i="9"/>
  <c r="Y70" i="9" s="1"/>
  <c r="Z70" i="9"/>
  <c r="F62" i="9"/>
  <c r="Y62" i="9" s="1"/>
  <c r="Z62" i="9"/>
  <c r="F54" i="9"/>
  <c r="Y54" i="9" s="1"/>
  <c r="Z54" i="9"/>
  <c r="F46" i="9"/>
  <c r="Y46" i="9" s="1"/>
  <c r="Z46" i="9"/>
  <c r="F38" i="9"/>
  <c r="Y38" i="9" s="1"/>
  <c r="Z38" i="9"/>
  <c r="F30" i="9"/>
  <c r="Y30" i="9" s="1"/>
  <c r="Z30" i="9"/>
  <c r="F22" i="9"/>
  <c r="Y22" i="9" s="1"/>
  <c r="Z22" i="9"/>
  <c r="F14" i="9"/>
  <c r="Y14" i="9" s="1"/>
  <c r="Z14" i="9"/>
  <c r="F6" i="9"/>
  <c r="Y6" i="9" s="1"/>
  <c r="Z6" i="9"/>
  <c r="B6" i="10"/>
  <c r="O6" i="10" s="1"/>
  <c r="P6" i="10"/>
  <c r="F8" i="10"/>
  <c r="X8" i="10" s="1"/>
  <c r="Y8" i="10"/>
  <c r="B14" i="10"/>
  <c r="O14" i="10" s="1"/>
  <c r="P14" i="10"/>
  <c r="F16" i="10"/>
  <c r="X16" i="10" s="1"/>
  <c r="Y16" i="10"/>
  <c r="B22" i="10"/>
  <c r="O22" i="10" s="1"/>
  <c r="P22" i="10"/>
  <c r="F24" i="10"/>
  <c r="X24" i="10" s="1"/>
  <c r="Y24" i="10"/>
  <c r="B30" i="10"/>
  <c r="O30" i="10" s="1"/>
  <c r="P30" i="10"/>
  <c r="F32" i="10"/>
  <c r="X32" i="10" s="1"/>
  <c r="Y32" i="10"/>
  <c r="B38" i="10"/>
  <c r="O38" i="10" s="1"/>
  <c r="P38" i="10"/>
  <c r="F40" i="10"/>
  <c r="X40" i="10" s="1"/>
  <c r="Y40" i="10"/>
  <c r="B46" i="10"/>
  <c r="O46" i="10" s="1"/>
  <c r="P46" i="10"/>
  <c r="F48" i="10"/>
  <c r="X48" i="10" s="1"/>
  <c r="Y48" i="10"/>
  <c r="B54" i="10"/>
  <c r="O54" i="10" s="1"/>
  <c r="P54" i="10"/>
  <c r="F56" i="10"/>
  <c r="X56" i="10" s="1"/>
  <c r="Y56" i="10"/>
  <c r="B62" i="10"/>
  <c r="O62" i="10" s="1"/>
  <c r="P62" i="10"/>
  <c r="F64" i="10"/>
  <c r="X64" i="10" s="1"/>
  <c r="Y64" i="10"/>
  <c r="B70" i="10"/>
  <c r="O70" i="10" s="1"/>
  <c r="P70" i="10"/>
  <c r="F72" i="10"/>
  <c r="X72" i="10" s="1"/>
  <c r="Y72" i="10"/>
  <c r="B78" i="10"/>
  <c r="O78" i="10" s="1"/>
  <c r="P78" i="10"/>
  <c r="F80" i="10"/>
  <c r="X80" i="10" s="1"/>
  <c r="Y80" i="10"/>
  <c r="B86" i="10"/>
  <c r="O86" i="10" s="1"/>
  <c r="P86" i="10"/>
  <c r="F88" i="10"/>
  <c r="X88" i="10" s="1"/>
  <c r="Y88" i="10"/>
  <c r="B5" i="11"/>
  <c r="O5" i="11" s="1"/>
  <c r="P5" i="11"/>
  <c r="F7" i="11"/>
  <c r="X7" i="11" s="1"/>
  <c r="Y7" i="11"/>
  <c r="B13" i="11"/>
  <c r="O13" i="11" s="1"/>
  <c r="P13" i="11"/>
  <c r="F15" i="11"/>
  <c r="X15" i="11" s="1"/>
  <c r="Y15" i="11"/>
  <c r="B21" i="11"/>
  <c r="O21" i="11" s="1"/>
  <c r="P21" i="11"/>
  <c r="F23" i="11"/>
  <c r="X23" i="11" s="1"/>
  <c r="Y23" i="11"/>
  <c r="B29" i="11"/>
  <c r="O29" i="11" s="1"/>
  <c r="P29" i="11"/>
  <c r="F31" i="11"/>
  <c r="X31" i="11" s="1"/>
  <c r="Y31" i="11"/>
  <c r="B37" i="11"/>
  <c r="O37" i="11" s="1"/>
  <c r="P37" i="11"/>
  <c r="F39" i="11"/>
  <c r="X39" i="11" s="1"/>
  <c r="Y39" i="11"/>
  <c r="B45" i="11"/>
  <c r="O45" i="11" s="1"/>
  <c r="P45" i="11"/>
  <c r="F47" i="11"/>
  <c r="X47" i="11" s="1"/>
  <c r="Y47" i="11"/>
  <c r="B53" i="11"/>
  <c r="O53" i="11" s="1"/>
  <c r="P53" i="11"/>
  <c r="F55" i="11"/>
  <c r="X55" i="11" s="1"/>
  <c r="Y55" i="11"/>
  <c r="B61" i="11"/>
  <c r="O61" i="11" s="1"/>
  <c r="P61" i="11"/>
  <c r="F63" i="11"/>
  <c r="X63" i="11" s="1"/>
  <c r="Y63" i="11"/>
  <c r="B69" i="11"/>
  <c r="O69" i="11" s="1"/>
  <c r="P69" i="11"/>
  <c r="F71" i="11"/>
  <c r="X71" i="11" s="1"/>
  <c r="Y71" i="11"/>
  <c r="B77" i="11"/>
  <c r="O77" i="11" s="1"/>
  <c r="P77" i="11"/>
  <c r="F79" i="11"/>
  <c r="X79" i="11" s="1"/>
  <c r="Y79" i="11"/>
  <c r="B85" i="11"/>
  <c r="O85" i="11" s="1"/>
  <c r="P85" i="11"/>
  <c r="F87" i="11"/>
  <c r="X87" i="11" s="1"/>
  <c r="Y87" i="11"/>
  <c r="B93" i="11"/>
  <c r="O93" i="11" s="1"/>
  <c r="P93" i="11"/>
  <c r="P59" i="9"/>
  <c r="F66" i="9"/>
  <c r="Y66" i="9" s="1"/>
  <c r="Z66" i="9"/>
  <c r="F18" i="9"/>
  <c r="Y18" i="9" s="1"/>
  <c r="Z18" i="9"/>
  <c r="B26" i="10"/>
  <c r="O26" i="10" s="1"/>
  <c r="P26" i="10"/>
  <c r="P78" i="9"/>
  <c r="P70" i="9"/>
  <c r="P62" i="9"/>
  <c r="P54" i="9"/>
  <c r="F85" i="9"/>
  <c r="Y85" i="9" s="1"/>
  <c r="Z85" i="9"/>
  <c r="F77" i="9"/>
  <c r="Y77" i="9" s="1"/>
  <c r="Z77" i="9"/>
  <c r="F69" i="9"/>
  <c r="Y69" i="9" s="1"/>
  <c r="Z69" i="9"/>
  <c r="F61" i="9"/>
  <c r="Y61" i="9" s="1"/>
  <c r="Z61" i="9"/>
  <c r="F53" i="9"/>
  <c r="Y53" i="9" s="1"/>
  <c r="Z53" i="9"/>
  <c r="F45" i="9"/>
  <c r="Y45" i="9" s="1"/>
  <c r="Z45" i="9"/>
  <c r="F37" i="9"/>
  <c r="Y37" i="9" s="1"/>
  <c r="Z37" i="9"/>
  <c r="F29" i="9"/>
  <c r="Y29" i="9" s="1"/>
  <c r="Z29" i="9"/>
  <c r="F21" i="9"/>
  <c r="Y21" i="9" s="1"/>
  <c r="Z21" i="9"/>
  <c r="F13" i="9"/>
  <c r="Y13" i="9" s="1"/>
  <c r="Z13" i="9"/>
  <c r="F5" i="9"/>
  <c r="Y5" i="9" s="1"/>
  <c r="Z5" i="9"/>
  <c r="F3" i="10"/>
  <c r="X3" i="10" s="1"/>
  <c r="Y3" i="10"/>
  <c r="B9" i="10"/>
  <c r="O9" i="10" s="1"/>
  <c r="P9" i="10"/>
  <c r="F11" i="10"/>
  <c r="X11" i="10" s="1"/>
  <c r="Y11" i="10"/>
  <c r="B17" i="10"/>
  <c r="O17" i="10" s="1"/>
  <c r="P17" i="10"/>
  <c r="F19" i="10"/>
  <c r="X19" i="10" s="1"/>
  <c r="Y19" i="10"/>
  <c r="B25" i="10"/>
  <c r="O25" i="10" s="1"/>
  <c r="P25" i="10"/>
  <c r="F27" i="10"/>
  <c r="X27" i="10" s="1"/>
  <c r="Y27" i="10"/>
  <c r="B33" i="10"/>
  <c r="O33" i="10" s="1"/>
  <c r="P33" i="10"/>
  <c r="F35" i="10"/>
  <c r="X35" i="10" s="1"/>
  <c r="Y35" i="10"/>
  <c r="B41" i="10"/>
  <c r="O41" i="10" s="1"/>
  <c r="P41" i="10"/>
  <c r="F43" i="10"/>
  <c r="X43" i="10" s="1"/>
  <c r="Y43" i="10"/>
  <c r="B49" i="10"/>
  <c r="O49" i="10" s="1"/>
  <c r="P49" i="10"/>
  <c r="F51" i="10"/>
  <c r="X51" i="10" s="1"/>
  <c r="Y51" i="10"/>
  <c r="B57" i="10"/>
  <c r="O57" i="10" s="1"/>
  <c r="P57" i="10"/>
  <c r="F59" i="10"/>
  <c r="X59" i="10" s="1"/>
  <c r="Y59" i="10"/>
  <c r="B65" i="10"/>
  <c r="O65" i="10" s="1"/>
  <c r="P65" i="10"/>
  <c r="F67" i="10"/>
  <c r="X67" i="10" s="1"/>
  <c r="Y67" i="10"/>
  <c r="B73" i="10"/>
  <c r="O73" i="10" s="1"/>
  <c r="P73" i="10"/>
  <c r="F75" i="10"/>
  <c r="X75" i="10" s="1"/>
  <c r="Y75" i="10"/>
  <c r="B81" i="10"/>
  <c r="O81" i="10" s="1"/>
  <c r="P81" i="10"/>
  <c r="F83" i="10"/>
  <c r="X83" i="10" s="1"/>
  <c r="Y83" i="10"/>
  <c r="B89" i="10"/>
  <c r="O89" i="10" s="1"/>
  <c r="P89" i="10"/>
  <c r="F2" i="11"/>
  <c r="X2" i="11" s="1"/>
  <c r="Y2" i="11"/>
  <c r="B8" i="11"/>
  <c r="O8" i="11" s="1"/>
  <c r="P8" i="11"/>
  <c r="F10" i="11"/>
  <c r="X10" i="11" s="1"/>
  <c r="Y10" i="11"/>
  <c r="B16" i="11"/>
  <c r="O16" i="11" s="1"/>
  <c r="P16" i="11"/>
  <c r="F18" i="11"/>
  <c r="X18" i="11" s="1"/>
  <c r="Y18" i="11"/>
  <c r="B24" i="11"/>
  <c r="O24" i="11" s="1"/>
  <c r="P24" i="11"/>
  <c r="F26" i="11"/>
  <c r="X26" i="11" s="1"/>
  <c r="Y26" i="11"/>
  <c r="B32" i="11"/>
  <c r="O32" i="11" s="1"/>
  <c r="P32" i="11"/>
  <c r="F34" i="11"/>
  <c r="X34" i="11" s="1"/>
  <c r="Y34" i="11"/>
  <c r="B40" i="11"/>
  <c r="O40" i="11" s="1"/>
  <c r="P40" i="11"/>
  <c r="F42" i="11"/>
  <c r="X42" i="11" s="1"/>
  <c r="Y42" i="11"/>
  <c r="B48" i="11"/>
  <c r="O48" i="11" s="1"/>
  <c r="P48" i="11"/>
  <c r="F50" i="11"/>
  <c r="X50" i="11" s="1"/>
  <c r="Y50" i="11"/>
  <c r="B56" i="11"/>
  <c r="O56" i="11" s="1"/>
  <c r="P56" i="11"/>
  <c r="F58" i="11"/>
  <c r="X58" i="11" s="1"/>
  <c r="Y58" i="11"/>
  <c r="B64" i="11"/>
  <c r="O64" i="11" s="1"/>
  <c r="P64" i="11"/>
  <c r="F66" i="11"/>
  <c r="X66" i="11" s="1"/>
  <c r="Y66" i="11"/>
  <c r="B72" i="11"/>
  <c r="O72" i="11" s="1"/>
  <c r="P72" i="11"/>
  <c r="F74" i="11"/>
  <c r="X74" i="11" s="1"/>
  <c r="Y74" i="11"/>
  <c r="B80" i="11"/>
  <c r="O80" i="11" s="1"/>
  <c r="P80" i="11"/>
  <c r="F82" i="11"/>
  <c r="X82" i="11" s="1"/>
  <c r="Y82" i="11"/>
  <c r="B88" i="11"/>
  <c r="O88" i="11" s="1"/>
  <c r="P88" i="11"/>
  <c r="B94" i="11"/>
  <c r="O94" i="11" s="1"/>
  <c r="P94" i="11"/>
  <c r="B87" i="9"/>
  <c r="O87" i="9" s="1"/>
  <c r="B51" i="9"/>
  <c r="B3" i="9"/>
  <c r="O3" i="9" s="1"/>
  <c r="B92" i="9"/>
  <c r="O92" i="9" s="1"/>
  <c r="B80" i="9"/>
  <c r="O80" i="9" s="1"/>
  <c r="B68" i="9"/>
  <c r="B56" i="9"/>
  <c r="B44" i="9"/>
  <c r="B20" i="9"/>
  <c r="B8" i="9"/>
  <c r="O8" i="9" s="1"/>
  <c r="B91" i="9"/>
  <c r="O91" i="9" s="1"/>
  <c r="B85" i="9"/>
  <c r="O85" i="9" s="1"/>
  <c r="B79" i="9"/>
  <c r="O79" i="9" s="1"/>
  <c r="B73" i="9"/>
  <c r="B67" i="9"/>
  <c r="B61" i="9"/>
  <c r="B55" i="9"/>
  <c r="B49" i="9"/>
  <c r="B43" i="9"/>
  <c r="B37" i="9"/>
  <c r="B31" i="9"/>
  <c r="B25" i="9"/>
  <c r="B19" i="9"/>
  <c r="B13" i="9"/>
  <c r="O13" i="9" s="1"/>
  <c r="B7" i="9"/>
  <c r="O7" i="9" s="1"/>
  <c r="B81" i="9"/>
  <c r="O81" i="9" s="1"/>
  <c r="B57" i="9"/>
  <c r="B45" i="9"/>
  <c r="B27" i="9"/>
  <c r="B15" i="9"/>
  <c r="O15" i="9" s="1"/>
  <c r="B86" i="9"/>
  <c r="O86" i="9" s="1"/>
  <c r="B74" i="9"/>
  <c r="O44" i="9" s="1"/>
  <c r="B62" i="9"/>
  <c r="B50" i="9"/>
  <c r="B32" i="9"/>
  <c r="B26" i="9"/>
  <c r="B14" i="9"/>
  <c r="O14" i="9" s="1"/>
  <c r="B90" i="9"/>
  <c r="O90" i="9" s="1"/>
  <c r="B84" i="9"/>
  <c r="O84" i="9" s="1"/>
  <c r="B78" i="9"/>
  <c r="B72" i="9"/>
  <c r="B66" i="9"/>
  <c r="B60" i="9"/>
  <c r="B54" i="9"/>
  <c r="B48" i="9"/>
  <c r="B42" i="9"/>
  <c r="B36" i="9"/>
  <c r="B30" i="9"/>
  <c r="B24" i="9"/>
  <c r="B18" i="9"/>
  <c r="B12" i="9"/>
  <c r="O12" i="9" s="1"/>
  <c r="B6" i="9"/>
  <c r="O6" i="9" s="1"/>
  <c r="B93" i="9"/>
  <c r="O93" i="9" s="1"/>
  <c r="B75" i="9"/>
  <c r="B63" i="9"/>
  <c r="B39" i="9"/>
  <c r="B21" i="9"/>
  <c r="B2" i="9"/>
  <c r="O2" i="9" s="1"/>
  <c r="B89" i="9"/>
  <c r="O89" i="9" s="1"/>
  <c r="B83" i="9"/>
  <c r="O83" i="9" s="1"/>
  <c r="B77" i="9"/>
  <c r="B71" i="9"/>
  <c r="O41" i="9" s="1"/>
  <c r="B65" i="9"/>
  <c r="B59" i="9"/>
  <c r="B53" i="9"/>
  <c r="B47" i="9"/>
  <c r="B41" i="9"/>
  <c r="B35" i="9"/>
  <c r="B29" i="9"/>
  <c r="B23" i="9"/>
  <c r="B17" i="9"/>
  <c r="B11" i="9"/>
  <c r="O11" i="9" s="1"/>
  <c r="B5" i="9"/>
  <c r="O5" i="9" s="1"/>
  <c r="B94" i="9"/>
  <c r="O94" i="9" s="1"/>
  <c r="B88" i="9"/>
  <c r="O88" i="9" s="1"/>
  <c r="B82" i="9"/>
  <c r="O82" i="9" s="1"/>
  <c r="B76" i="9"/>
  <c r="B70" i="9"/>
  <c r="B64" i="9"/>
  <c r="B58" i="9"/>
  <c r="B52" i="9"/>
  <c r="B46" i="9"/>
  <c r="B40" i="9"/>
  <c r="B34" i="9"/>
  <c r="B28" i="9"/>
  <c r="B22" i="9"/>
  <c r="B16" i="9"/>
  <c r="O16" i="9" s="1"/>
  <c r="B10" i="9"/>
  <c r="O10" i="9" s="1"/>
  <c r="B4" i="9"/>
  <c r="O4" i="9" s="1"/>
  <c r="B33" i="9"/>
  <c r="B69" i="9"/>
  <c r="B9" i="9"/>
  <c r="O9" i="9" s="1"/>
  <c r="B38" i="9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O24" i="9" l="1"/>
  <c r="O72" i="9"/>
  <c r="O20" i="9"/>
  <c r="O57" i="9"/>
  <c r="O21" i="9"/>
  <c r="O62" i="9"/>
  <c r="O55" i="9"/>
  <c r="O50" i="9"/>
  <c r="O66" i="9"/>
  <c r="O67" i="9"/>
  <c r="O58" i="9"/>
  <c r="O69" i="9"/>
  <c r="O77" i="9"/>
  <c r="O73" i="9"/>
  <c r="O64" i="9"/>
  <c r="O27" i="9"/>
  <c r="O17" i="9"/>
  <c r="O36" i="9"/>
  <c r="O19" i="9"/>
  <c r="O65" i="9"/>
  <c r="O56" i="9"/>
  <c r="O28" i="9"/>
  <c r="O29" i="9"/>
  <c r="O71" i="9"/>
  <c r="O48" i="9"/>
  <c r="O31" i="9"/>
  <c r="O76" i="9"/>
  <c r="O38" i="9"/>
  <c r="O39" i="9"/>
  <c r="O30" i="9"/>
  <c r="O75" i="9"/>
  <c r="O78" i="9"/>
  <c r="O22" i="9"/>
  <c r="O23" i="9"/>
  <c r="O53" i="9"/>
  <c r="O42" i="9"/>
  <c r="O32" i="9"/>
  <c r="O25" i="9"/>
  <c r="O52" i="9"/>
  <c r="O34" i="9"/>
  <c r="O49" i="9"/>
  <c r="O35" i="9"/>
  <c r="O33" i="9"/>
  <c r="O68" i="9"/>
  <c r="O51" i="9"/>
  <c r="O37" i="9"/>
  <c r="O26" i="9"/>
  <c r="O40" i="9"/>
  <c r="O45" i="9"/>
  <c r="O74" i="9"/>
  <c r="O43" i="9"/>
  <c r="O54" i="9"/>
  <c r="O70" i="9"/>
  <c r="O60" i="9"/>
  <c r="O46" i="9"/>
  <c r="O61" i="9"/>
  <c r="O47" i="9"/>
  <c r="O18" i="9"/>
  <c r="O59" i="9"/>
  <c r="O63" i="9"/>
  <c r="G3" i="16" l="1"/>
  <c r="E3" i="16" s="1"/>
  <c r="G3" i="13"/>
  <c r="E3" i="13" s="1"/>
  <c r="G96" i="13"/>
  <c r="E96" i="13" s="1"/>
  <c r="G4" i="16"/>
  <c r="E4" i="16" s="1"/>
  <c r="G4" i="13"/>
  <c r="E4" i="13" s="1"/>
  <c r="G97" i="13"/>
  <c r="E97" i="13" s="1"/>
  <c r="G5" i="16"/>
  <c r="E5" i="16" s="1"/>
  <c r="G5" i="13"/>
  <c r="E5" i="13" s="1"/>
  <c r="G98" i="13"/>
  <c r="E98" i="13" s="1"/>
  <c r="G6" i="16"/>
  <c r="E6" i="16" s="1"/>
  <c r="G6" i="13"/>
  <c r="E6" i="13" s="1"/>
  <c r="G99" i="13"/>
  <c r="E99" i="13" s="1"/>
  <c r="G7" i="16"/>
  <c r="E7" i="16" s="1"/>
  <c r="G7" i="13"/>
  <c r="E7" i="13" s="1"/>
  <c r="G100" i="13"/>
  <c r="E100" i="13" s="1"/>
  <c r="G8" i="16"/>
  <c r="E8" i="16" s="1"/>
  <c r="G8" i="13"/>
  <c r="E8" i="13" s="1"/>
  <c r="G101" i="13"/>
  <c r="E101" i="13" s="1"/>
  <c r="G9" i="16"/>
  <c r="E9" i="16" s="1"/>
  <c r="G9" i="13"/>
  <c r="E9" i="13" s="1"/>
  <c r="G102" i="13"/>
  <c r="E102" i="13" s="1"/>
  <c r="G10" i="16"/>
  <c r="E10" i="16" s="1"/>
  <c r="G10" i="13"/>
  <c r="E10" i="13" s="1"/>
  <c r="G103" i="13"/>
  <c r="E103" i="13" s="1"/>
  <c r="G11" i="16"/>
  <c r="E11" i="16" s="1"/>
  <c r="G11" i="13"/>
  <c r="E11" i="13" s="1"/>
  <c r="G104" i="13"/>
  <c r="E104" i="13" s="1"/>
  <c r="G12" i="16"/>
  <c r="E12" i="16" s="1"/>
  <c r="G12" i="13"/>
  <c r="E12" i="13" s="1"/>
  <c r="G105" i="13"/>
  <c r="E105" i="13" s="1"/>
  <c r="G13" i="16"/>
  <c r="E13" i="16" s="1"/>
  <c r="G13" i="13"/>
  <c r="E13" i="13" s="1"/>
  <c r="G106" i="13"/>
  <c r="E106" i="13" s="1"/>
  <c r="G14" i="16"/>
  <c r="E14" i="16" s="1"/>
  <c r="G14" i="13"/>
  <c r="E14" i="13" s="1"/>
  <c r="G107" i="13"/>
  <c r="E107" i="13" s="1"/>
  <c r="G15" i="16"/>
  <c r="E15" i="16" s="1"/>
  <c r="G15" i="13"/>
  <c r="E15" i="13" s="1"/>
  <c r="G108" i="13"/>
  <c r="E108" i="13" s="1"/>
  <c r="G16" i="16"/>
  <c r="E16" i="16" s="1"/>
  <c r="G16" i="13"/>
  <c r="E16" i="13" s="1"/>
  <c r="G109" i="13"/>
  <c r="E109" i="13" s="1"/>
  <c r="G17" i="16"/>
  <c r="E17" i="16" s="1"/>
  <c r="G17" i="13"/>
  <c r="E17" i="13" s="1"/>
  <c r="G110" i="13"/>
  <c r="E110" i="13" s="1"/>
  <c r="G18" i="16"/>
  <c r="E18" i="16" s="1"/>
  <c r="G18" i="13"/>
  <c r="E18" i="13" s="1"/>
  <c r="G19" i="16"/>
  <c r="E19" i="16" s="1"/>
  <c r="G19" i="13"/>
  <c r="E19" i="13" s="1"/>
  <c r="G111" i="13"/>
  <c r="E111" i="13" s="1"/>
  <c r="G20" i="16"/>
  <c r="E20" i="16" s="1"/>
  <c r="G20" i="13"/>
  <c r="E20" i="13" s="1"/>
  <c r="G112" i="13"/>
  <c r="E112" i="13" s="1"/>
  <c r="G21" i="16"/>
  <c r="E21" i="16" s="1"/>
  <c r="G21" i="13"/>
  <c r="E21" i="13" s="1"/>
  <c r="G113" i="13"/>
  <c r="E113" i="13" s="1"/>
  <c r="G22" i="16"/>
  <c r="E22" i="16" s="1"/>
  <c r="G22" i="13"/>
  <c r="E22" i="13" s="1"/>
  <c r="G114" i="13"/>
  <c r="E114" i="13" s="1"/>
  <c r="G23" i="16"/>
  <c r="E23" i="16" s="1"/>
  <c r="G23" i="13"/>
  <c r="E23" i="13" s="1"/>
  <c r="G115" i="13"/>
  <c r="E115" i="13" s="1"/>
  <c r="G24" i="16"/>
  <c r="E24" i="16" s="1"/>
  <c r="G24" i="13"/>
  <c r="E24" i="13" s="1"/>
  <c r="G116" i="13"/>
  <c r="E116" i="13" s="1"/>
  <c r="G25" i="16"/>
  <c r="E25" i="16" s="1"/>
  <c r="G25" i="13"/>
  <c r="E25" i="13" s="1"/>
  <c r="G117" i="13"/>
  <c r="E117" i="13" s="1"/>
  <c r="G26" i="16"/>
  <c r="E26" i="16" s="1"/>
  <c r="G26" i="13"/>
  <c r="E26" i="13" s="1"/>
  <c r="G118" i="13"/>
  <c r="E118" i="13" s="1"/>
  <c r="G27" i="16"/>
  <c r="E27" i="16" s="1"/>
  <c r="G27" i="13"/>
  <c r="E27" i="13" s="1"/>
  <c r="G119" i="13"/>
  <c r="E119" i="13" s="1"/>
  <c r="G28" i="16"/>
  <c r="E28" i="16" s="1"/>
  <c r="G28" i="13"/>
  <c r="E28" i="13" s="1"/>
  <c r="G120" i="13"/>
  <c r="E120" i="13" s="1"/>
  <c r="G29" i="16"/>
  <c r="E29" i="16" s="1"/>
  <c r="G29" i="13"/>
  <c r="E29" i="13" s="1"/>
  <c r="G121" i="13"/>
  <c r="E121" i="13" s="1"/>
  <c r="G30" i="16"/>
  <c r="E30" i="16" s="1"/>
  <c r="G30" i="13"/>
  <c r="E30" i="13" s="1"/>
  <c r="G122" i="13"/>
  <c r="E122" i="13" s="1"/>
  <c r="G31" i="16"/>
  <c r="E31" i="16" s="1"/>
  <c r="G31" i="13"/>
  <c r="E31" i="13" s="1"/>
  <c r="G123" i="13"/>
  <c r="E123" i="13" s="1"/>
  <c r="G32" i="16"/>
  <c r="E32" i="16" s="1"/>
  <c r="G32" i="13"/>
  <c r="E32" i="13" s="1"/>
  <c r="G124" i="13"/>
  <c r="E124" i="13" s="1"/>
  <c r="G33" i="16"/>
  <c r="E33" i="16" s="1"/>
  <c r="G33" i="13"/>
  <c r="E33" i="13" s="1"/>
  <c r="G34" i="16"/>
  <c r="E34" i="16" s="1"/>
  <c r="G34" i="13"/>
  <c r="E34" i="13" s="1"/>
  <c r="G125" i="13"/>
  <c r="E125" i="13" s="1"/>
  <c r="G35" i="16"/>
  <c r="E35" i="16" s="1"/>
  <c r="G35" i="13"/>
  <c r="E35" i="13" s="1"/>
  <c r="G126" i="13"/>
  <c r="E126" i="13" s="1"/>
  <c r="G36" i="16"/>
  <c r="E36" i="16" s="1"/>
  <c r="G36" i="13"/>
  <c r="E36" i="13" s="1"/>
  <c r="G127" i="13"/>
  <c r="E127" i="13" s="1"/>
  <c r="G37" i="16"/>
  <c r="E37" i="16" s="1"/>
  <c r="G37" i="13"/>
  <c r="E37" i="13" s="1"/>
  <c r="G128" i="13"/>
  <c r="E128" i="13" s="1"/>
  <c r="G38" i="16"/>
  <c r="E38" i="16" s="1"/>
  <c r="G38" i="13"/>
  <c r="E38" i="13" s="1"/>
  <c r="G129" i="13"/>
  <c r="E129" i="13" s="1"/>
  <c r="G39" i="16"/>
  <c r="E39" i="16" s="1"/>
  <c r="G39" i="13"/>
  <c r="E39" i="13" s="1"/>
  <c r="G130" i="13"/>
  <c r="E130" i="13" s="1"/>
  <c r="G40" i="16"/>
  <c r="E40" i="16" s="1"/>
  <c r="G40" i="13"/>
  <c r="E40" i="13" s="1"/>
  <c r="G131" i="13"/>
  <c r="E131" i="13" s="1"/>
  <c r="G41" i="16"/>
  <c r="E41" i="16" s="1"/>
  <c r="G41" i="13"/>
  <c r="E41" i="13" s="1"/>
  <c r="G132" i="13"/>
  <c r="E132" i="13" s="1"/>
  <c r="G42" i="16"/>
  <c r="E42" i="16" s="1"/>
  <c r="G42" i="13"/>
  <c r="E42" i="13" s="1"/>
  <c r="G133" i="13"/>
  <c r="E133" i="13" s="1"/>
  <c r="G43" i="16"/>
  <c r="E43" i="16" s="1"/>
  <c r="G43" i="13"/>
  <c r="E43" i="13" s="1"/>
  <c r="G134" i="13"/>
  <c r="E134" i="13" s="1"/>
  <c r="G44" i="16"/>
  <c r="E44" i="16" s="1"/>
  <c r="G44" i="13"/>
  <c r="E44" i="13" s="1"/>
  <c r="G135" i="13"/>
  <c r="E135" i="13" s="1"/>
  <c r="G45" i="16"/>
  <c r="E45" i="16" s="1"/>
  <c r="G45" i="13"/>
  <c r="E45" i="13" s="1"/>
  <c r="G136" i="13"/>
  <c r="E136" i="13" s="1"/>
  <c r="G137" i="13"/>
  <c r="E137" i="13" s="1"/>
  <c r="G47" i="16"/>
  <c r="E47" i="16" s="1"/>
  <c r="G47" i="13"/>
  <c r="E47" i="13" s="1"/>
  <c r="G138" i="13"/>
  <c r="E138" i="13" s="1"/>
  <c r="G48" i="16"/>
  <c r="E48" i="16" s="1"/>
  <c r="G48" i="13"/>
  <c r="E48" i="13" s="1"/>
  <c r="G139" i="13"/>
  <c r="E139" i="13" s="1"/>
  <c r="G49" i="16"/>
  <c r="E49" i="16" s="1"/>
  <c r="G49" i="13"/>
  <c r="E49" i="13" s="1"/>
  <c r="G50" i="16"/>
  <c r="E50" i="16" s="1"/>
  <c r="G50" i="13"/>
  <c r="E50" i="13" s="1"/>
  <c r="G140" i="13"/>
  <c r="E140" i="13" s="1"/>
  <c r="G51" i="16"/>
  <c r="E51" i="16" s="1"/>
  <c r="G51" i="13"/>
  <c r="E51" i="13" s="1"/>
  <c r="G141" i="13"/>
  <c r="E141" i="13" s="1"/>
  <c r="G52" i="16"/>
  <c r="E52" i="16" s="1"/>
  <c r="G52" i="13"/>
  <c r="E52" i="13" s="1"/>
  <c r="G142" i="13"/>
  <c r="E142" i="13" s="1"/>
  <c r="G53" i="16"/>
  <c r="E53" i="16" s="1"/>
  <c r="G53" i="13"/>
  <c r="E53" i="13" s="1"/>
  <c r="G143" i="13"/>
  <c r="E143" i="13" s="1"/>
  <c r="G54" i="16"/>
  <c r="E54" i="16" s="1"/>
  <c r="G54" i="13"/>
  <c r="E54" i="13" s="1"/>
  <c r="G144" i="13"/>
  <c r="E144" i="13" s="1"/>
  <c r="G55" i="16"/>
  <c r="E55" i="16" s="1"/>
  <c r="G55" i="13"/>
  <c r="E55" i="13" s="1"/>
  <c r="G145" i="13"/>
  <c r="E145" i="13" s="1"/>
  <c r="G56" i="16"/>
  <c r="E56" i="16" s="1"/>
  <c r="G56" i="13"/>
  <c r="E56" i="13" s="1"/>
  <c r="G146" i="13"/>
  <c r="E146" i="13" s="1"/>
  <c r="G57" i="16"/>
  <c r="E57" i="16" s="1"/>
  <c r="G57" i="13"/>
  <c r="E57" i="13" s="1"/>
  <c r="G147" i="13"/>
  <c r="E147" i="13" s="1"/>
  <c r="G58" i="16"/>
  <c r="E58" i="16" s="1"/>
  <c r="G58" i="13"/>
  <c r="E58" i="13" s="1"/>
  <c r="G148" i="13"/>
  <c r="E148" i="13" s="1"/>
  <c r="G59" i="16"/>
  <c r="E59" i="16" s="1"/>
  <c r="G59" i="13"/>
  <c r="E59" i="13" s="1"/>
  <c r="G149" i="13"/>
  <c r="E149" i="13" s="1"/>
  <c r="G60" i="16"/>
  <c r="E60" i="16" s="1"/>
  <c r="G60" i="13"/>
  <c r="E60" i="13" s="1"/>
  <c r="G150" i="13"/>
  <c r="E150" i="13" s="1"/>
  <c r="G61" i="16"/>
  <c r="E61" i="16" s="1"/>
  <c r="G61" i="13"/>
  <c r="E61" i="13" s="1"/>
  <c r="G151" i="13"/>
  <c r="E151" i="13" s="1"/>
  <c r="G62" i="16"/>
  <c r="E62" i="16" s="1"/>
  <c r="G62" i="13"/>
  <c r="E62" i="13" s="1"/>
  <c r="G152" i="13"/>
  <c r="E152" i="13" s="1"/>
  <c r="G63" i="16"/>
  <c r="E63" i="16" s="1"/>
  <c r="G63" i="13"/>
  <c r="E63" i="13" s="1"/>
  <c r="G153" i="13"/>
  <c r="E153" i="13" s="1"/>
  <c r="G64" i="16"/>
  <c r="E64" i="16" s="1"/>
  <c r="G64" i="13"/>
  <c r="E64" i="13" s="1"/>
  <c r="G65" i="16"/>
  <c r="E65" i="16" s="1"/>
  <c r="G65" i="13"/>
  <c r="E65" i="13" s="1"/>
  <c r="G154" i="13"/>
  <c r="E154" i="13" s="1"/>
  <c r="G66" i="16"/>
  <c r="E66" i="16" s="1"/>
  <c r="G66" i="13"/>
  <c r="E66" i="13" s="1"/>
  <c r="G155" i="13"/>
  <c r="E155" i="13" s="1"/>
  <c r="G67" i="16"/>
  <c r="E67" i="16" s="1"/>
  <c r="G67" i="13"/>
  <c r="E67" i="13" s="1"/>
  <c r="G156" i="13"/>
  <c r="E156" i="13" s="1"/>
  <c r="G68" i="16"/>
  <c r="E68" i="16" s="1"/>
  <c r="G68" i="13"/>
  <c r="E68" i="13" s="1"/>
  <c r="G157" i="13"/>
  <c r="E157" i="13" s="1"/>
  <c r="G69" i="16"/>
  <c r="E69" i="16" s="1"/>
  <c r="G69" i="13"/>
  <c r="E69" i="13" s="1"/>
  <c r="G158" i="13"/>
  <c r="E158" i="13" s="1"/>
  <c r="G70" i="16"/>
  <c r="E70" i="16" s="1"/>
  <c r="G70" i="13"/>
  <c r="E70" i="13" s="1"/>
  <c r="G159" i="13"/>
  <c r="E159" i="13" s="1"/>
  <c r="G71" i="16"/>
  <c r="E71" i="16" s="1"/>
  <c r="G71" i="13"/>
  <c r="E71" i="13" s="1"/>
  <c r="G160" i="13"/>
  <c r="E160" i="13" s="1"/>
  <c r="G72" i="16"/>
  <c r="E72" i="16" s="1"/>
  <c r="G72" i="13"/>
  <c r="E72" i="13" s="1"/>
  <c r="G161" i="13"/>
  <c r="E161" i="13" s="1"/>
  <c r="G73" i="16"/>
  <c r="E73" i="16" s="1"/>
  <c r="G73" i="13"/>
  <c r="E73" i="13" s="1"/>
  <c r="G162" i="13"/>
  <c r="E162" i="13" s="1"/>
  <c r="G74" i="16"/>
  <c r="E74" i="16" s="1"/>
  <c r="G74" i="13"/>
  <c r="E74" i="13" s="1"/>
  <c r="G163" i="13"/>
  <c r="E163" i="13" s="1"/>
  <c r="G75" i="16"/>
  <c r="E75" i="16" s="1"/>
  <c r="G75" i="13"/>
  <c r="E75" i="13" s="1"/>
  <c r="G164" i="13"/>
  <c r="E164" i="13" s="1"/>
  <c r="G76" i="16"/>
  <c r="E76" i="16" s="1"/>
  <c r="G76" i="13"/>
  <c r="E76" i="13" s="1"/>
  <c r="G165" i="13"/>
  <c r="E165" i="13" s="1"/>
  <c r="G77" i="16"/>
  <c r="E77" i="16" s="1"/>
  <c r="G77" i="13"/>
  <c r="E77" i="13" s="1"/>
  <c r="G166" i="13"/>
  <c r="E166" i="13" s="1"/>
  <c r="G78" i="16"/>
  <c r="E78" i="16" s="1"/>
  <c r="G78" i="13"/>
  <c r="E78" i="13" s="1"/>
  <c r="G167" i="13"/>
  <c r="E167" i="13" s="1"/>
  <c r="G79" i="16"/>
  <c r="E79" i="16" s="1"/>
  <c r="G79" i="13"/>
  <c r="E79" i="13" s="1"/>
  <c r="G168" i="13"/>
  <c r="E168" i="13" s="1"/>
  <c r="G80" i="16"/>
  <c r="E80" i="16" s="1"/>
  <c r="G80" i="13"/>
  <c r="E80" i="13" s="1"/>
  <c r="G81" i="16"/>
  <c r="E81" i="16" s="1"/>
  <c r="G81" i="13"/>
  <c r="E81" i="13" s="1"/>
  <c r="G169" i="13"/>
  <c r="E169" i="13" s="1"/>
  <c r="G82" i="16"/>
  <c r="E82" i="16" s="1"/>
  <c r="G82" i="13"/>
  <c r="E82" i="13" s="1"/>
  <c r="G170" i="13"/>
  <c r="E170" i="13" s="1"/>
  <c r="G83" i="16"/>
  <c r="E83" i="16" s="1"/>
  <c r="G83" i="13"/>
  <c r="E83" i="13" s="1"/>
  <c r="G171" i="13"/>
  <c r="E171" i="13" s="1"/>
  <c r="G84" i="16"/>
  <c r="E84" i="16" s="1"/>
  <c r="G84" i="13"/>
  <c r="E84" i="13" s="1"/>
  <c r="G172" i="13"/>
  <c r="E172" i="13" s="1"/>
  <c r="G85" i="16"/>
  <c r="E85" i="16" s="1"/>
  <c r="G85" i="13"/>
  <c r="E85" i="13" s="1"/>
  <c r="G173" i="13"/>
  <c r="E173" i="13" s="1"/>
  <c r="G86" i="16"/>
  <c r="E86" i="16" s="1"/>
  <c r="G86" i="13"/>
  <c r="E86" i="13" s="1"/>
  <c r="G174" i="13"/>
  <c r="E174" i="13" s="1"/>
  <c r="G87" i="16"/>
  <c r="E87" i="16" s="1"/>
  <c r="G87" i="13"/>
  <c r="E87" i="13" s="1"/>
  <c r="G175" i="13"/>
  <c r="E175" i="13" s="1"/>
  <c r="G88" i="16"/>
  <c r="E88" i="16" s="1"/>
  <c r="G88" i="13"/>
  <c r="E88" i="13" s="1"/>
  <c r="G176" i="13"/>
  <c r="E176" i="13" s="1"/>
  <c r="G89" i="16"/>
  <c r="E89" i="16" s="1"/>
  <c r="G89" i="13"/>
  <c r="E89" i="13" s="1"/>
  <c r="G177" i="13"/>
  <c r="E177" i="13" s="1"/>
  <c r="G90" i="16"/>
  <c r="E90" i="16" s="1"/>
  <c r="G90" i="13"/>
  <c r="E90" i="13" s="1"/>
  <c r="G178" i="13"/>
  <c r="E178" i="13" s="1"/>
  <c r="G91" i="16"/>
  <c r="E91" i="16" s="1"/>
  <c r="G91" i="13"/>
  <c r="E91" i="13" s="1"/>
  <c r="G179" i="13"/>
  <c r="E179" i="13" s="1"/>
  <c r="G92" i="16"/>
  <c r="E92" i="16" s="1"/>
  <c r="G92" i="13"/>
  <c r="E92" i="13" s="1"/>
  <c r="G180" i="13"/>
  <c r="E180" i="13" s="1"/>
  <c r="G93" i="16"/>
  <c r="E93" i="16" s="1"/>
  <c r="G93" i="13"/>
  <c r="E93" i="13" s="1"/>
  <c r="G181" i="13"/>
  <c r="E181" i="13" s="1"/>
  <c r="G94" i="16"/>
  <c r="E94" i="16" s="1"/>
  <c r="G94" i="13"/>
  <c r="E94" i="13" s="1"/>
  <c r="G182" i="13"/>
  <c r="E182" i="13" s="1"/>
  <c r="G95" i="16"/>
  <c r="E95" i="16" s="1"/>
  <c r="G95" i="13"/>
  <c r="E95" i="13" s="1"/>
  <c r="G158" i="1" l="1"/>
  <c r="E158" i="1" s="1"/>
  <c r="G158" i="16"/>
  <c r="E158" i="16" s="1"/>
  <c r="G182" i="1"/>
  <c r="E182" i="1" s="1"/>
  <c r="G182" i="16"/>
  <c r="E182" i="16" s="1"/>
  <c r="G178" i="1"/>
  <c r="E178" i="1" s="1"/>
  <c r="G178" i="16"/>
  <c r="E178" i="16" s="1"/>
  <c r="G174" i="1"/>
  <c r="E174" i="1" s="1"/>
  <c r="G174" i="16"/>
  <c r="E174" i="16" s="1"/>
  <c r="G170" i="1"/>
  <c r="E170" i="1" s="1"/>
  <c r="G170" i="16"/>
  <c r="E170" i="16" s="1"/>
  <c r="G167" i="1"/>
  <c r="E167" i="1" s="1"/>
  <c r="G167" i="16"/>
  <c r="E167" i="16" s="1"/>
  <c r="G163" i="1"/>
  <c r="E163" i="1" s="1"/>
  <c r="G163" i="16"/>
  <c r="E163" i="16" s="1"/>
  <c r="G159" i="1"/>
  <c r="E159" i="1" s="1"/>
  <c r="G159" i="16"/>
  <c r="E159" i="16" s="1"/>
  <c r="G155" i="1"/>
  <c r="E155" i="1" s="1"/>
  <c r="G155" i="16"/>
  <c r="E155" i="16" s="1"/>
  <c r="G152" i="1"/>
  <c r="E152" i="1" s="1"/>
  <c r="G152" i="16"/>
  <c r="E152" i="16" s="1"/>
  <c r="G148" i="1"/>
  <c r="E148" i="1" s="1"/>
  <c r="G148" i="16"/>
  <c r="E148" i="16" s="1"/>
  <c r="G144" i="1"/>
  <c r="E144" i="1" s="1"/>
  <c r="G144" i="16"/>
  <c r="E144" i="16" s="1"/>
  <c r="G140" i="1"/>
  <c r="E140" i="1" s="1"/>
  <c r="G140" i="16"/>
  <c r="E140" i="16" s="1"/>
  <c r="G137" i="1"/>
  <c r="E137" i="1" s="1"/>
  <c r="G137" i="16"/>
  <c r="E137" i="16" s="1"/>
  <c r="G177" i="1"/>
  <c r="E177" i="1" s="1"/>
  <c r="G177" i="16"/>
  <c r="E177" i="16" s="1"/>
  <c r="G173" i="1"/>
  <c r="E173" i="1" s="1"/>
  <c r="G173" i="16"/>
  <c r="E173" i="16" s="1"/>
  <c r="G134" i="1"/>
  <c r="E134" i="1" s="1"/>
  <c r="G134" i="16"/>
  <c r="E134" i="16" s="1"/>
  <c r="G130" i="1"/>
  <c r="E130" i="1" s="1"/>
  <c r="G130" i="16"/>
  <c r="E130" i="16" s="1"/>
  <c r="G126" i="1"/>
  <c r="E126" i="1" s="1"/>
  <c r="G126" i="16"/>
  <c r="E126" i="16" s="1"/>
  <c r="G123" i="1"/>
  <c r="E123" i="1" s="1"/>
  <c r="G123" i="16"/>
  <c r="E123" i="16" s="1"/>
  <c r="G119" i="1"/>
  <c r="E119" i="1" s="1"/>
  <c r="G119" i="16"/>
  <c r="E119" i="16" s="1"/>
  <c r="G115" i="1"/>
  <c r="E115" i="1" s="1"/>
  <c r="G115" i="16"/>
  <c r="E115" i="16" s="1"/>
  <c r="G111" i="1"/>
  <c r="E111" i="1" s="1"/>
  <c r="G111" i="16"/>
  <c r="E111" i="16" s="1"/>
  <c r="G108" i="1"/>
  <c r="E108" i="1" s="1"/>
  <c r="G108" i="16"/>
  <c r="E108" i="16" s="1"/>
  <c r="G104" i="1"/>
  <c r="E104" i="1" s="1"/>
  <c r="G104" i="16"/>
  <c r="E104" i="16" s="1"/>
  <c r="G100" i="1"/>
  <c r="E100" i="1" s="1"/>
  <c r="G100" i="16"/>
  <c r="E100" i="16" s="1"/>
  <c r="G96" i="1"/>
  <c r="E96" i="1" s="1"/>
  <c r="G96" i="16"/>
  <c r="E96" i="16" s="1"/>
  <c r="G181" i="1"/>
  <c r="E181" i="1" s="1"/>
  <c r="G181" i="16"/>
  <c r="E181" i="16" s="1"/>
  <c r="G179" i="1"/>
  <c r="E179" i="1" s="1"/>
  <c r="G179" i="16"/>
  <c r="E179" i="16" s="1"/>
  <c r="G175" i="1"/>
  <c r="E175" i="1" s="1"/>
  <c r="G175" i="16"/>
  <c r="E175" i="16" s="1"/>
  <c r="G171" i="1"/>
  <c r="E171" i="1" s="1"/>
  <c r="G171" i="16"/>
  <c r="E171" i="16" s="1"/>
  <c r="G168" i="1"/>
  <c r="E168" i="1" s="1"/>
  <c r="G168" i="16"/>
  <c r="E168" i="16" s="1"/>
  <c r="G164" i="1"/>
  <c r="E164" i="1" s="1"/>
  <c r="G164" i="16"/>
  <c r="E164" i="16" s="1"/>
  <c r="G160" i="1"/>
  <c r="E160" i="1" s="1"/>
  <c r="G160" i="16"/>
  <c r="E160" i="16" s="1"/>
  <c r="G156" i="1"/>
  <c r="E156" i="1" s="1"/>
  <c r="G156" i="16"/>
  <c r="E156" i="16" s="1"/>
  <c r="G153" i="1"/>
  <c r="E153" i="1" s="1"/>
  <c r="G153" i="16"/>
  <c r="E153" i="16" s="1"/>
  <c r="G149" i="1"/>
  <c r="E149" i="1" s="1"/>
  <c r="G149" i="16"/>
  <c r="E149" i="16" s="1"/>
  <c r="G145" i="1"/>
  <c r="E145" i="1" s="1"/>
  <c r="G145" i="16"/>
  <c r="E145" i="16" s="1"/>
  <c r="G141" i="1"/>
  <c r="E141" i="1" s="1"/>
  <c r="G141" i="16"/>
  <c r="E141" i="16" s="1"/>
  <c r="G138" i="1"/>
  <c r="E138" i="1" s="1"/>
  <c r="G138" i="16"/>
  <c r="E138" i="16" s="1"/>
  <c r="G162" i="1"/>
  <c r="E162" i="1" s="1"/>
  <c r="G162" i="16"/>
  <c r="E162" i="16" s="1"/>
  <c r="G135" i="1"/>
  <c r="E135" i="1" s="1"/>
  <c r="G135" i="16"/>
  <c r="E135" i="16" s="1"/>
  <c r="G131" i="1"/>
  <c r="E131" i="1" s="1"/>
  <c r="G131" i="16"/>
  <c r="E131" i="16" s="1"/>
  <c r="G127" i="1"/>
  <c r="E127" i="1" s="1"/>
  <c r="G127" i="16"/>
  <c r="E127" i="16" s="1"/>
  <c r="G124" i="1"/>
  <c r="E124" i="1" s="1"/>
  <c r="G124" i="16"/>
  <c r="E124" i="16" s="1"/>
  <c r="G120" i="1"/>
  <c r="E120" i="1" s="1"/>
  <c r="G120" i="16"/>
  <c r="E120" i="16" s="1"/>
  <c r="G116" i="1"/>
  <c r="E116" i="1" s="1"/>
  <c r="G116" i="16"/>
  <c r="E116" i="16" s="1"/>
  <c r="G112" i="1"/>
  <c r="E112" i="1" s="1"/>
  <c r="G112" i="16"/>
  <c r="E112" i="16" s="1"/>
  <c r="G109" i="1"/>
  <c r="E109" i="1" s="1"/>
  <c r="G109" i="16"/>
  <c r="E109" i="16" s="1"/>
  <c r="G105" i="1"/>
  <c r="E105" i="1" s="1"/>
  <c r="G105" i="16"/>
  <c r="E105" i="16" s="1"/>
  <c r="G101" i="1"/>
  <c r="E101" i="1" s="1"/>
  <c r="G101" i="16"/>
  <c r="E101" i="16" s="1"/>
  <c r="G97" i="1"/>
  <c r="E97" i="1" s="1"/>
  <c r="G97" i="16"/>
  <c r="E97" i="16" s="1"/>
  <c r="G180" i="1"/>
  <c r="E180" i="1" s="1"/>
  <c r="G180" i="16"/>
  <c r="E180" i="16" s="1"/>
  <c r="G176" i="1"/>
  <c r="E176" i="1" s="1"/>
  <c r="G176" i="16"/>
  <c r="E176" i="16" s="1"/>
  <c r="G172" i="1"/>
  <c r="E172" i="1" s="1"/>
  <c r="G172" i="16"/>
  <c r="E172" i="16" s="1"/>
  <c r="G165" i="1"/>
  <c r="E165" i="1" s="1"/>
  <c r="G165" i="16"/>
  <c r="E165" i="16" s="1"/>
  <c r="G161" i="1"/>
  <c r="E161" i="1" s="1"/>
  <c r="G161" i="16"/>
  <c r="E161" i="16" s="1"/>
  <c r="G157" i="1"/>
  <c r="E157" i="1" s="1"/>
  <c r="G157" i="16"/>
  <c r="E157" i="16" s="1"/>
  <c r="G150" i="1"/>
  <c r="E150" i="1" s="1"/>
  <c r="G150" i="16"/>
  <c r="E150" i="16" s="1"/>
  <c r="G146" i="1"/>
  <c r="E146" i="1" s="1"/>
  <c r="G146" i="16"/>
  <c r="E146" i="16" s="1"/>
  <c r="G142" i="1"/>
  <c r="E142" i="1" s="1"/>
  <c r="G142" i="16"/>
  <c r="E142" i="16" s="1"/>
  <c r="G139" i="1"/>
  <c r="E139" i="1" s="1"/>
  <c r="G139" i="16"/>
  <c r="E139" i="16" s="1"/>
  <c r="G136" i="1"/>
  <c r="E136" i="1" s="1"/>
  <c r="G136" i="16"/>
  <c r="E136" i="16" s="1"/>
  <c r="G132" i="1"/>
  <c r="E132" i="1" s="1"/>
  <c r="G132" i="16"/>
  <c r="E132" i="16" s="1"/>
  <c r="G128" i="1"/>
  <c r="E128" i="1" s="1"/>
  <c r="G128" i="16"/>
  <c r="E128" i="16" s="1"/>
  <c r="G121" i="1"/>
  <c r="E121" i="1" s="1"/>
  <c r="G121" i="16"/>
  <c r="E121" i="16" s="1"/>
  <c r="G117" i="1"/>
  <c r="E117" i="1" s="1"/>
  <c r="G117" i="16"/>
  <c r="E117" i="16" s="1"/>
  <c r="G113" i="1"/>
  <c r="E113" i="1" s="1"/>
  <c r="G113" i="16"/>
  <c r="E113" i="16" s="1"/>
  <c r="G110" i="1"/>
  <c r="E110" i="1" s="1"/>
  <c r="G110" i="16"/>
  <c r="E110" i="16" s="1"/>
  <c r="G106" i="1"/>
  <c r="E106" i="1" s="1"/>
  <c r="G106" i="16"/>
  <c r="E106" i="16" s="1"/>
  <c r="G102" i="1"/>
  <c r="E102" i="1" s="1"/>
  <c r="G102" i="16"/>
  <c r="E102" i="16" s="1"/>
  <c r="G98" i="1"/>
  <c r="E98" i="1" s="1"/>
  <c r="G98" i="16"/>
  <c r="E98" i="16" s="1"/>
  <c r="G169" i="1"/>
  <c r="E169" i="1" s="1"/>
  <c r="G169" i="16"/>
  <c r="E169" i="16" s="1"/>
  <c r="G166" i="1"/>
  <c r="E166" i="1" s="1"/>
  <c r="G166" i="16"/>
  <c r="E166" i="16" s="1"/>
  <c r="G147" i="1"/>
  <c r="E147" i="1" s="1"/>
  <c r="G147" i="16"/>
  <c r="E147" i="16" s="1"/>
  <c r="G143" i="1"/>
  <c r="E143" i="1" s="1"/>
  <c r="G143" i="16"/>
  <c r="E143" i="16" s="1"/>
  <c r="G154" i="1"/>
  <c r="E154" i="1" s="1"/>
  <c r="G154" i="16"/>
  <c r="E154" i="16" s="1"/>
  <c r="G151" i="1"/>
  <c r="E151" i="1" s="1"/>
  <c r="G151" i="16"/>
  <c r="E151" i="16" s="1"/>
  <c r="G133" i="1"/>
  <c r="E133" i="1" s="1"/>
  <c r="G133" i="16"/>
  <c r="E133" i="16" s="1"/>
  <c r="G129" i="1"/>
  <c r="E129" i="1" s="1"/>
  <c r="G129" i="16"/>
  <c r="E129" i="16" s="1"/>
  <c r="G125" i="1"/>
  <c r="E125" i="1" s="1"/>
  <c r="G125" i="16"/>
  <c r="E125" i="16" s="1"/>
  <c r="G122" i="1"/>
  <c r="E122" i="1" s="1"/>
  <c r="G122" i="16"/>
  <c r="E122" i="16" s="1"/>
  <c r="G118" i="1"/>
  <c r="E118" i="1" s="1"/>
  <c r="G118" i="16"/>
  <c r="E118" i="16" s="1"/>
  <c r="G114" i="1"/>
  <c r="E114" i="1" s="1"/>
  <c r="G114" i="16"/>
  <c r="E114" i="16" s="1"/>
  <c r="G107" i="1"/>
  <c r="E107" i="1" s="1"/>
  <c r="G107" i="16"/>
  <c r="E107" i="16" s="1"/>
  <c r="G103" i="1"/>
  <c r="E103" i="1" s="1"/>
  <c r="G103" i="16"/>
  <c r="E103" i="16" s="1"/>
  <c r="G99" i="1"/>
  <c r="E99" i="1" s="1"/>
  <c r="G99" i="16"/>
  <c r="E99" i="16" s="1"/>
  <c r="G46" i="2"/>
  <c r="G46" i="13"/>
  <c r="E46" i="13" s="1"/>
  <c r="W1" i="1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4" i="1"/>
  <c r="C5" i="1"/>
  <c r="G5" i="1" s="1"/>
  <c r="E5" i="1" s="1"/>
  <c r="C6" i="1"/>
  <c r="C7" i="1"/>
  <c r="C8" i="1"/>
  <c r="G8" i="1" s="1"/>
  <c r="E8" i="1" s="1"/>
  <c r="C9" i="1"/>
  <c r="C10" i="1"/>
  <c r="C11" i="1"/>
  <c r="G11" i="1" s="1"/>
  <c r="E11" i="1" s="1"/>
  <c r="C12" i="1"/>
  <c r="G12" i="1" s="1"/>
  <c r="E12" i="1" s="1"/>
  <c r="C13" i="1"/>
  <c r="C14" i="1"/>
  <c r="C15" i="1"/>
  <c r="C16" i="1"/>
  <c r="G16" i="1" s="1"/>
  <c r="E16" i="1" s="1"/>
  <c r="C17" i="1"/>
  <c r="C18" i="1"/>
  <c r="G18" i="1" s="1"/>
  <c r="E18" i="1" s="1"/>
  <c r="C19" i="1"/>
  <c r="C20" i="1"/>
  <c r="G20" i="1" s="1"/>
  <c r="E20" i="1" s="1"/>
  <c r="C21" i="1"/>
  <c r="G21" i="1" s="1"/>
  <c r="E21" i="1" s="1"/>
  <c r="C22" i="1"/>
  <c r="G22" i="1" s="1"/>
  <c r="E22" i="1" s="1"/>
  <c r="C23" i="1"/>
  <c r="G23" i="1" s="1"/>
  <c r="E23" i="1" s="1"/>
  <c r="C24" i="1"/>
  <c r="C25" i="1"/>
  <c r="G25" i="1" s="1"/>
  <c r="E25" i="1" s="1"/>
  <c r="C26" i="1"/>
  <c r="C27" i="1"/>
  <c r="G27" i="1" s="1"/>
  <c r="E27" i="1" s="1"/>
  <c r="C28" i="1"/>
  <c r="G28" i="1" s="1"/>
  <c r="E28" i="1" s="1"/>
  <c r="C29" i="1"/>
  <c r="G29" i="1" s="1"/>
  <c r="E29" i="1" s="1"/>
  <c r="C30" i="1"/>
  <c r="G30" i="1" s="1"/>
  <c r="E30" i="1" s="1"/>
  <c r="C31" i="1"/>
  <c r="G31" i="1" s="1"/>
  <c r="E31" i="1" s="1"/>
  <c r="C32" i="1"/>
  <c r="C32" i="3" s="1"/>
  <c r="E32" i="3" s="1"/>
  <c r="C33" i="1"/>
  <c r="C34" i="1"/>
  <c r="C35" i="1"/>
  <c r="G35" i="1" s="1"/>
  <c r="E35" i="1" s="1"/>
  <c r="C36" i="1"/>
  <c r="C37" i="1"/>
  <c r="G37" i="1" s="1"/>
  <c r="E37" i="1" s="1"/>
  <c r="C38" i="1"/>
  <c r="C39" i="1"/>
  <c r="C40" i="1"/>
  <c r="C41" i="1"/>
  <c r="C42" i="1"/>
  <c r="C43" i="1"/>
  <c r="C44" i="1"/>
  <c r="G44" i="1" s="1"/>
  <c r="E44" i="1" s="1"/>
  <c r="C45" i="1"/>
  <c r="C46" i="1"/>
  <c r="C47" i="1"/>
  <c r="C48" i="1"/>
  <c r="G48" i="1" s="1"/>
  <c r="E48" i="1" s="1"/>
  <c r="C49" i="1"/>
  <c r="C50" i="1"/>
  <c r="G50" i="1" s="1"/>
  <c r="E50" i="1" s="1"/>
  <c r="C51" i="1"/>
  <c r="G51" i="1" s="1"/>
  <c r="E51" i="1" s="1"/>
  <c r="C52" i="1"/>
  <c r="G52" i="1" s="1"/>
  <c r="E52" i="1" s="1"/>
  <c r="C53" i="1"/>
  <c r="G53" i="1" s="1"/>
  <c r="E53" i="1" s="1"/>
  <c r="C54" i="1"/>
  <c r="G54" i="1" s="1"/>
  <c r="E54" i="1" s="1"/>
  <c r="C55" i="1"/>
  <c r="G55" i="1" s="1"/>
  <c r="E55" i="1" s="1"/>
  <c r="C56" i="1"/>
  <c r="C57" i="1"/>
  <c r="G57" i="1" s="1"/>
  <c r="E57" i="1" s="1"/>
  <c r="C58" i="1"/>
  <c r="C59" i="1"/>
  <c r="G59" i="1" s="1"/>
  <c r="E59" i="1" s="1"/>
  <c r="C60" i="1"/>
  <c r="G60" i="1" s="1"/>
  <c r="E60" i="1" s="1"/>
  <c r="C61" i="1"/>
  <c r="G61" i="1" s="1"/>
  <c r="E61" i="1" s="1"/>
  <c r="C62" i="1"/>
  <c r="G62" i="1" s="1"/>
  <c r="E62" i="1" s="1"/>
  <c r="C63" i="1"/>
  <c r="G63" i="1" s="1"/>
  <c r="E63" i="1" s="1"/>
  <c r="C64" i="1"/>
  <c r="C64" i="3" s="1"/>
  <c r="E64" i="3" s="1"/>
  <c r="C65" i="1"/>
  <c r="C66" i="1"/>
  <c r="C67" i="1"/>
  <c r="G67" i="1" s="1"/>
  <c r="E67" i="1" s="1"/>
  <c r="C68" i="1"/>
  <c r="C69" i="1"/>
  <c r="C70" i="1"/>
  <c r="C71" i="1"/>
  <c r="C72" i="1"/>
  <c r="C72" i="3" s="1"/>
  <c r="E72" i="3" s="1"/>
  <c r="C73" i="1"/>
  <c r="G73" i="1" s="1"/>
  <c r="E73" i="1" s="1"/>
  <c r="C74" i="1"/>
  <c r="C75" i="1"/>
  <c r="C76" i="1"/>
  <c r="G76" i="1" s="1"/>
  <c r="E76" i="1" s="1"/>
  <c r="C77" i="1"/>
  <c r="G77" i="1" s="1"/>
  <c r="E77" i="1" s="1"/>
  <c r="C78" i="1"/>
  <c r="C79" i="1"/>
  <c r="C80" i="1"/>
  <c r="G80" i="1" s="1"/>
  <c r="E80" i="1" s="1"/>
  <c r="C81" i="1"/>
  <c r="C82" i="1"/>
  <c r="C83" i="1"/>
  <c r="G83" i="1" s="1"/>
  <c r="E83" i="1" s="1"/>
  <c r="C84" i="1"/>
  <c r="C85" i="1"/>
  <c r="G85" i="1" s="1"/>
  <c r="E85" i="1" s="1"/>
  <c r="C86" i="1"/>
  <c r="G86" i="1" s="1"/>
  <c r="E86" i="1" s="1"/>
  <c r="C87" i="1"/>
  <c r="G87" i="1" s="1"/>
  <c r="E87" i="1" s="1"/>
  <c r="C88" i="1"/>
  <c r="C88" i="3" s="1"/>
  <c r="E88" i="3" s="1"/>
  <c r="C89" i="1"/>
  <c r="C90" i="1"/>
  <c r="C91" i="1"/>
  <c r="G91" i="1" s="1"/>
  <c r="E91" i="1" s="1"/>
  <c r="C92" i="1"/>
  <c r="G92" i="1" s="1"/>
  <c r="E92" i="1" s="1"/>
  <c r="C93" i="1"/>
  <c r="G93" i="1" s="1"/>
  <c r="E93" i="1" s="1"/>
  <c r="C94" i="1"/>
  <c r="C95" i="1"/>
  <c r="G95" i="1" s="1"/>
  <c r="E95" i="1" s="1"/>
  <c r="C3" i="1"/>
  <c r="C3" i="3" s="1"/>
  <c r="E3" i="3" s="1"/>
  <c r="C22" i="3"/>
  <c r="E22" i="3" s="1"/>
  <c r="C46" i="3"/>
  <c r="E46" i="3" s="1"/>
  <c r="C54" i="3"/>
  <c r="E54" i="3" s="1"/>
  <c r="C62" i="3"/>
  <c r="E62" i="3" s="1"/>
  <c r="C6" i="3"/>
  <c r="E6" i="3" s="1"/>
  <c r="C14" i="3"/>
  <c r="E14" i="3" s="1"/>
  <c r="C15" i="3"/>
  <c r="E15" i="3" s="1"/>
  <c r="C24" i="3"/>
  <c r="E24" i="3" s="1"/>
  <c r="C49" i="3"/>
  <c r="E49" i="3" s="1"/>
  <c r="C50" i="3"/>
  <c r="E50" i="3" s="1"/>
  <c r="C70" i="3"/>
  <c r="E70" i="3" s="1"/>
  <c r="C92" i="3"/>
  <c r="E92" i="3" s="1"/>
  <c r="C94" i="3"/>
  <c r="E94" i="3" s="1"/>
  <c r="C96" i="3"/>
  <c r="E96" i="3" s="1"/>
  <c r="C97" i="3"/>
  <c r="E97" i="3" s="1"/>
  <c r="C98" i="3"/>
  <c r="E98" i="3" s="1"/>
  <c r="C99" i="3"/>
  <c r="E99" i="3" s="1"/>
  <c r="C100" i="3"/>
  <c r="E100" i="3" s="1"/>
  <c r="C101" i="3"/>
  <c r="E101" i="3" s="1"/>
  <c r="C102" i="3"/>
  <c r="E102" i="3" s="1"/>
  <c r="C103" i="3"/>
  <c r="E103" i="3" s="1"/>
  <c r="C104" i="3"/>
  <c r="E104" i="3" s="1"/>
  <c r="C105" i="3"/>
  <c r="E105" i="3" s="1"/>
  <c r="C106" i="3"/>
  <c r="E106" i="3" s="1"/>
  <c r="C107" i="3"/>
  <c r="E107" i="3" s="1"/>
  <c r="C108" i="3"/>
  <c r="E108" i="3" s="1"/>
  <c r="C109" i="3"/>
  <c r="E109" i="3" s="1"/>
  <c r="C110" i="3"/>
  <c r="E110" i="3" s="1"/>
  <c r="C111" i="3"/>
  <c r="E111" i="3" s="1"/>
  <c r="C112" i="3"/>
  <c r="E112" i="3" s="1"/>
  <c r="C113" i="3"/>
  <c r="E113" i="3" s="1"/>
  <c r="C114" i="3"/>
  <c r="E114" i="3" s="1"/>
  <c r="C115" i="3"/>
  <c r="E115" i="3" s="1"/>
  <c r="C116" i="3"/>
  <c r="E116" i="3" s="1"/>
  <c r="C117" i="3"/>
  <c r="E117" i="3" s="1"/>
  <c r="C118" i="3"/>
  <c r="E118" i="3" s="1"/>
  <c r="C119" i="3"/>
  <c r="E119" i="3" s="1"/>
  <c r="C120" i="3"/>
  <c r="E120" i="3" s="1"/>
  <c r="C121" i="3"/>
  <c r="E121" i="3" s="1"/>
  <c r="C122" i="3"/>
  <c r="E122" i="3" s="1"/>
  <c r="C123" i="3"/>
  <c r="E123" i="3" s="1"/>
  <c r="C124" i="3"/>
  <c r="E124" i="3" s="1"/>
  <c r="C125" i="3"/>
  <c r="E125" i="3" s="1"/>
  <c r="C126" i="3"/>
  <c r="E126" i="3" s="1"/>
  <c r="C127" i="3"/>
  <c r="E127" i="3" s="1"/>
  <c r="C128" i="3"/>
  <c r="E128" i="3" s="1"/>
  <c r="C129" i="3"/>
  <c r="E129" i="3" s="1"/>
  <c r="C130" i="3"/>
  <c r="E130" i="3" s="1"/>
  <c r="C131" i="3"/>
  <c r="E131" i="3" s="1"/>
  <c r="C132" i="3"/>
  <c r="E132" i="3" s="1"/>
  <c r="C133" i="3"/>
  <c r="E133" i="3" s="1"/>
  <c r="C134" i="3"/>
  <c r="E134" i="3" s="1"/>
  <c r="C135" i="3"/>
  <c r="E135" i="3" s="1"/>
  <c r="C136" i="3"/>
  <c r="E136" i="3" s="1"/>
  <c r="C137" i="3"/>
  <c r="E137" i="3" s="1"/>
  <c r="C138" i="3"/>
  <c r="E138" i="3" s="1"/>
  <c r="C139" i="3"/>
  <c r="E139" i="3" s="1"/>
  <c r="C140" i="3"/>
  <c r="E140" i="3" s="1"/>
  <c r="C141" i="3"/>
  <c r="E141" i="3" s="1"/>
  <c r="C142" i="3"/>
  <c r="E142" i="3" s="1"/>
  <c r="C143" i="3"/>
  <c r="E143" i="3" s="1"/>
  <c r="C144" i="3"/>
  <c r="E144" i="3" s="1"/>
  <c r="C145" i="3"/>
  <c r="E145" i="3" s="1"/>
  <c r="C146" i="3"/>
  <c r="E146" i="3" s="1"/>
  <c r="C147" i="3"/>
  <c r="E147" i="3" s="1"/>
  <c r="C148" i="3"/>
  <c r="E148" i="3" s="1"/>
  <c r="C149" i="3"/>
  <c r="E149" i="3" s="1"/>
  <c r="C150" i="3"/>
  <c r="E150" i="3" s="1"/>
  <c r="C151" i="3"/>
  <c r="E151" i="3" s="1"/>
  <c r="C152" i="3"/>
  <c r="E152" i="3" s="1"/>
  <c r="C153" i="3"/>
  <c r="E153" i="3" s="1"/>
  <c r="C154" i="3"/>
  <c r="E154" i="3" s="1"/>
  <c r="C155" i="3"/>
  <c r="E155" i="3" s="1"/>
  <c r="C156" i="3"/>
  <c r="E156" i="3" s="1"/>
  <c r="C157" i="3"/>
  <c r="E157" i="3" s="1"/>
  <c r="C158" i="3"/>
  <c r="E158" i="3" s="1"/>
  <c r="C159" i="3"/>
  <c r="E159" i="3" s="1"/>
  <c r="C160" i="3"/>
  <c r="E160" i="3" s="1"/>
  <c r="C161" i="3"/>
  <c r="E161" i="3" s="1"/>
  <c r="C162" i="3"/>
  <c r="E162" i="3" s="1"/>
  <c r="C163" i="3"/>
  <c r="E163" i="3" s="1"/>
  <c r="C164" i="3"/>
  <c r="E164" i="3" s="1"/>
  <c r="C165" i="3"/>
  <c r="E165" i="3" s="1"/>
  <c r="C166" i="3"/>
  <c r="E166" i="3" s="1"/>
  <c r="C167" i="3"/>
  <c r="E167" i="3" s="1"/>
  <c r="C168" i="3"/>
  <c r="E168" i="3" s="1"/>
  <c r="C169" i="3"/>
  <c r="E169" i="3" s="1"/>
  <c r="C170" i="3"/>
  <c r="E170" i="3" s="1"/>
  <c r="C171" i="3"/>
  <c r="E171" i="3" s="1"/>
  <c r="C172" i="3"/>
  <c r="E172" i="3" s="1"/>
  <c r="C173" i="3"/>
  <c r="E173" i="3" s="1"/>
  <c r="C174" i="3"/>
  <c r="E174" i="3" s="1"/>
  <c r="C175" i="3"/>
  <c r="E175" i="3" s="1"/>
  <c r="C176" i="3"/>
  <c r="E176" i="3" s="1"/>
  <c r="C177" i="3"/>
  <c r="E177" i="3" s="1"/>
  <c r="C178" i="3"/>
  <c r="E178" i="3" s="1"/>
  <c r="C179" i="3"/>
  <c r="E179" i="3" s="1"/>
  <c r="C180" i="3"/>
  <c r="E180" i="3" s="1"/>
  <c r="C181" i="3"/>
  <c r="E181" i="3" s="1"/>
  <c r="C182" i="3"/>
  <c r="E182" i="3" s="1"/>
  <c r="N4" i="1"/>
  <c r="O5" i="1"/>
  <c r="O4" i="1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G94" i="2"/>
  <c r="H94" i="2"/>
  <c r="I94" i="2"/>
  <c r="G95" i="2"/>
  <c r="H95" i="2"/>
  <c r="I95" i="2"/>
  <c r="I3" i="2"/>
  <c r="H3" i="2"/>
  <c r="G3" i="2"/>
  <c r="G179" i="4" l="1"/>
  <c r="G143" i="4"/>
  <c r="G101" i="4"/>
  <c r="G47" i="4"/>
  <c r="G178" i="4"/>
  <c r="G172" i="4"/>
  <c r="G166" i="4"/>
  <c r="G160" i="4"/>
  <c r="G154" i="4"/>
  <c r="G148" i="4"/>
  <c r="G142" i="4"/>
  <c r="G136" i="4"/>
  <c r="G130" i="4"/>
  <c r="G124" i="4"/>
  <c r="G118" i="4"/>
  <c r="G112" i="4"/>
  <c r="G106" i="4"/>
  <c r="G100" i="4"/>
  <c r="G94" i="4"/>
  <c r="G88" i="4"/>
  <c r="G82" i="4"/>
  <c r="G76" i="4"/>
  <c r="G70" i="4"/>
  <c r="G64" i="4"/>
  <c r="G58" i="4"/>
  <c r="G52" i="4"/>
  <c r="G46" i="4"/>
  <c r="G40" i="4"/>
  <c r="G34" i="4"/>
  <c r="G28" i="4"/>
  <c r="G22" i="4"/>
  <c r="G16" i="4"/>
  <c r="G10" i="4"/>
  <c r="G4" i="4"/>
  <c r="G173" i="4"/>
  <c r="G125" i="4"/>
  <c r="G77" i="4"/>
  <c r="G29" i="4"/>
  <c r="G177" i="4"/>
  <c r="G171" i="4"/>
  <c r="G165" i="4"/>
  <c r="G159" i="4"/>
  <c r="G153" i="4"/>
  <c r="G147" i="4"/>
  <c r="G141" i="4"/>
  <c r="G135" i="4"/>
  <c r="G129" i="4"/>
  <c r="G123" i="4"/>
  <c r="G117" i="4"/>
  <c r="G111" i="4"/>
  <c r="G105" i="4"/>
  <c r="G99" i="4"/>
  <c r="G93" i="4"/>
  <c r="G87" i="4"/>
  <c r="G81" i="4"/>
  <c r="G75" i="4"/>
  <c r="G69" i="4"/>
  <c r="G63" i="4"/>
  <c r="G57" i="4"/>
  <c r="G51" i="4"/>
  <c r="G45" i="4"/>
  <c r="G39" i="4"/>
  <c r="G33" i="4"/>
  <c r="G27" i="4"/>
  <c r="G21" i="4"/>
  <c r="G15" i="4"/>
  <c r="G9" i="4"/>
  <c r="G3" i="4"/>
  <c r="G155" i="4"/>
  <c r="G113" i="4"/>
  <c r="G71" i="4"/>
  <c r="G23" i="4"/>
  <c r="G182" i="4"/>
  <c r="G176" i="4"/>
  <c r="G170" i="4"/>
  <c r="G164" i="4"/>
  <c r="G158" i="4"/>
  <c r="G152" i="4"/>
  <c r="G146" i="4"/>
  <c r="G140" i="4"/>
  <c r="G134" i="4"/>
  <c r="G128" i="4"/>
  <c r="G122" i="4"/>
  <c r="G116" i="4"/>
  <c r="G110" i="4"/>
  <c r="G104" i="4"/>
  <c r="G98" i="4"/>
  <c r="G92" i="4"/>
  <c r="G86" i="4"/>
  <c r="G80" i="4"/>
  <c r="G74" i="4"/>
  <c r="G68" i="4"/>
  <c r="G62" i="4"/>
  <c r="G56" i="4"/>
  <c r="G50" i="4"/>
  <c r="G44" i="4"/>
  <c r="G38" i="4"/>
  <c r="G32" i="4"/>
  <c r="G26" i="4"/>
  <c r="G20" i="4"/>
  <c r="G14" i="4"/>
  <c r="G8" i="4"/>
  <c r="G167" i="4"/>
  <c r="G131" i="4"/>
  <c r="G89" i="4"/>
  <c r="G41" i="4"/>
  <c r="G181" i="4"/>
  <c r="G175" i="4"/>
  <c r="G169" i="4"/>
  <c r="G163" i="4"/>
  <c r="G157" i="4"/>
  <c r="G151" i="4"/>
  <c r="G145" i="4"/>
  <c r="G139" i="4"/>
  <c r="G133" i="4"/>
  <c r="G127" i="4"/>
  <c r="G121" i="4"/>
  <c r="G115" i="4"/>
  <c r="G109" i="4"/>
  <c r="G103" i="4"/>
  <c r="G97" i="4"/>
  <c r="G91" i="4"/>
  <c r="G85" i="4"/>
  <c r="G79" i="4"/>
  <c r="G73" i="4"/>
  <c r="G67" i="4"/>
  <c r="G61" i="4"/>
  <c r="G55" i="4"/>
  <c r="G49" i="4"/>
  <c r="G43" i="4"/>
  <c r="G37" i="4"/>
  <c r="G31" i="4"/>
  <c r="G25" i="4"/>
  <c r="G19" i="4"/>
  <c r="G13" i="4"/>
  <c r="G7" i="4"/>
  <c r="G161" i="4"/>
  <c r="G149" i="4"/>
  <c r="G137" i="4"/>
  <c r="G119" i="4"/>
  <c r="G107" i="4"/>
  <c r="G95" i="4"/>
  <c r="G83" i="4"/>
  <c r="G65" i="4"/>
  <c r="G59" i="4"/>
  <c r="G53" i="4"/>
  <c r="G35" i="4"/>
  <c r="G17" i="4"/>
  <c r="G11" i="4"/>
  <c r="G5" i="4"/>
  <c r="G180" i="4"/>
  <c r="G174" i="4"/>
  <c r="G168" i="4"/>
  <c r="G162" i="4"/>
  <c r="G156" i="4"/>
  <c r="G150" i="4"/>
  <c r="G144" i="4"/>
  <c r="G138" i="4"/>
  <c r="G132" i="4"/>
  <c r="G126" i="4"/>
  <c r="G120" i="4"/>
  <c r="G114" i="4"/>
  <c r="G108" i="4"/>
  <c r="G102" i="4"/>
  <c r="G96" i="4"/>
  <c r="G90" i="4"/>
  <c r="G84" i="4"/>
  <c r="G78" i="4"/>
  <c r="G72" i="4"/>
  <c r="G66" i="4"/>
  <c r="G60" i="4"/>
  <c r="G54" i="4"/>
  <c r="G48" i="4"/>
  <c r="G42" i="4"/>
  <c r="G36" i="4"/>
  <c r="G30" i="4"/>
  <c r="G24" i="4"/>
  <c r="G18" i="4"/>
  <c r="G12" i="4"/>
  <c r="G6" i="4"/>
  <c r="V1" i="16"/>
  <c r="Q4" i="1"/>
  <c r="C37" i="3"/>
  <c r="E37" i="3" s="1"/>
  <c r="C56" i="3"/>
  <c r="E56" i="3" s="1"/>
  <c r="G72" i="1"/>
  <c r="E72" i="1" s="1"/>
  <c r="C40" i="3"/>
  <c r="E40" i="3" s="1"/>
  <c r="G40" i="1"/>
  <c r="E40" i="1" s="1"/>
  <c r="C78" i="3"/>
  <c r="E78" i="3" s="1"/>
  <c r="C86" i="3"/>
  <c r="E86" i="3" s="1"/>
  <c r="L1" i="4"/>
  <c r="C30" i="3"/>
  <c r="E30" i="3" s="1"/>
  <c r="C16" i="3"/>
  <c r="E16" i="3" s="1"/>
  <c r="C43" i="3"/>
  <c r="E43" i="3" s="1"/>
  <c r="C43" i="12"/>
  <c r="I43" i="12" s="1"/>
  <c r="E43" i="12" s="1"/>
  <c r="C90" i="3"/>
  <c r="E90" i="3" s="1"/>
  <c r="C90" i="12"/>
  <c r="I90" i="12" s="1"/>
  <c r="E90" i="12" s="1"/>
  <c r="C82" i="12"/>
  <c r="I82" i="12" s="1"/>
  <c r="E82" i="12" s="1"/>
  <c r="C74" i="3"/>
  <c r="E74" i="3" s="1"/>
  <c r="C74" i="12"/>
  <c r="I74" i="12" s="1"/>
  <c r="E74" i="12" s="1"/>
  <c r="C66" i="12"/>
  <c r="I66" i="12" s="1"/>
  <c r="E66" i="12" s="1"/>
  <c r="C58" i="3"/>
  <c r="E58" i="3" s="1"/>
  <c r="C58" i="12"/>
  <c r="I58" i="12" s="1"/>
  <c r="E58" i="12" s="1"/>
  <c r="C50" i="12"/>
  <c r="I50" i="12" s="1"/>
  <c r="E50" i="12" s="1"/>
  <c r="C42" i="3"/>
  <c r="E42" i="3" s="1"/>
  <c r="C42" i="12"/>
  <c r="I42" i="12" s="1"/>
  <c r="E42" i="12" s="1"/>
  <c r="C34" i="12"/>
  <c r="I34" i="12" s="1"/>
  <c r="E34" i="12" s="1"/>
  <c r="C26" i="12"/>
  <c r="I26" i="12" s="1"/>
  <c r="E26" i="12" s="1"/>
  <c r="C18" i="3"/>
  <c r="E18" i="3" s="1"/>
  <c r="C18" i="12"/>
  <c r="I18" i="12" s="1"/>
  <c r="E18" i="12" s="1"/>
  <c r="C10" i="3"/>
  <c r="E10" i="3" s="1"/>
  <c r="C10" i="12"/>
  <c r="I10" i="12" s="1"/>
  <c r="E10" i="12" s="1"/>
  <c r="C89" i="4"/>
  <c r="C89" i="12"/>
  <c r="I89" i="12" s="1"/>
  <c r="E89" i="12" s="1"/>
  <c r="C81" i="3"/>
  <c r="E81" i="3" s="1"/>
  <c r="C81" i="12"/>
  <c r="I81" i="12" s="1"/>
  <c r="E81" i="12" s="1"/>
  <c r="C73" i="12"/>
  <c r="I73" i="12" s="1"/>
  <c r="E73" i="12" s="1"/>
  <c r="C65" i="3"/>
  <c r="E65" i="3" s="1"/>
  <c r="C65" i="12"/>
  <c r="I65" i="12" s="1"/>
  <c r="E65" i="12" s="1"/>
  <c r="C57" i="3"/>
  <c r="E57" i="3" s="1"/>
  <c r="C57" i="12"/>
  <c r="I57" i="12" s="1"/>
  <c r="E57" i="12" s="1"/>
  <c r="C49" i="12"/>
  <c r="I49" i="12" s="1"/>
  <c r="E49" i="12" s="1"/>
  <c r="C41" i="3"/>
  <c r="E41" i="3" s="1"/>
  <c r="C41" i="12"/>
  <c r="I41" i="12" s="1"/>
  <c r="E41" i="12" s="1"/>
  <c r="C33" i="3"/>
  <c r="E33" i="3" s="1"/>
  <c r="C33" i="12"/>
  <c r="I33" i="12" s="1"/>
  <c r="E33" i="12" s="1"/>
  <c r="C25" i="3"/>
  <c r="E25" i="3" s="1"/>
  <c r="C25" i="12"/>
  <c r="I25" i="12" s="1"/>
  <c r="E25" i="12" s="1"/>
  <c r="C17" i="12"/>
  <c r="I17" i="12" s="1"/>
  <c r="E17" i="12" s="1"/>
  <c r="C9" i="3"/>
  <c r="E9" i="3" s="1"/>
  <c r="C9" i="12"/>
  <c r="I9" i="12" s="1"/>
  <c r="E9" i="12" s="1"/>
  <c r="G58" i="1"/>
  <c r="E58" i="1" s="1"/>
  <c r="G26" i="1"/>
  <c r="E26" i="1" s="1"/>
  <c r="C51" i="3"/>
  <c r="E51" i="3" s="1"/>
  <c r="C51" i="12"/>
  <c r="I51" i="12" s="1"/>
  <c r="E51" i="12" s="1"/>
  <c r="C3" i="12"/>
  <c r="I3" i="12" s="1"/>
  <c r="E3" i="12" s="1"/>
  <c r="C88" i="4"/>
  <c r="C88" i="12"/>
  <c r="I88" i="12" s="1"/>
  <c r="E88" i="12" s="1"/>
  <c r="C80" i="4"/>
  <c r="C80" i="12"/>
  <c r="I80" i="12" s="1"/>
  <c r="E80" i="12" s="1"/>
  <c r="C72" i="4"/>
  <c r="C72" i="12"/>
  <c r="I72" i="12" s="1"/>
  <c r="E72" i="12" s="1"/>
  <c r="C64" i="4"/>
  <c r="C64" i="12"/>
  <c r="I64" i="12" s="1"/>
  <c r="E64" i="12" s="1"/>
  <c r="C56" i="4"/>
  <c r="C56" i="12"/>
  <c r="I56" i="12" s="1"/>
  <c r="E56" i="12" s="1"/>
  <c r="C48" i="4"/>
  <c r="C48" i="12"/>
  <c r="I48" i="12" s="1"/>
  <c r="E48" i="12" s="1"/>
  <c r="C40" i="4"/>
  <c r="C40" i="12"/>
  <c r="I40" i="12" s="1"/>
  <c r="E40" i="12" s="1"/>
  <c r="C32" i="4"/>
  <c r="C32" i="12"/>
  <c r="I32" i="12" s="1"/>
  <c r="E32" i="12" s="1"/>
  <c r="C24" i="4"/>
  <c r="C24" i="12"/>
  <c r="I24" i="12" s="1"/>
  <c r="E24" i="12" s="1"/>
  <c r="C16" i="4"/>
  <c r="C16" i="12"/>
  <c r="I16" i="12" s="1"/>
  <c r="E16" i="12" s="1"/>
  <c r="C8" i="4"/>
  <c r="C8" i="12"/>
  <c r="I8" i="12" s="1"/>
  <c r="E8" i="12" s="1"/>
  <c r="G33" i="1"/>
  <c r="E33" i="1" s="1"/>
  <c r="G88" i="1"/>
  <c r="E88" i="1" s="1"/>
  <c r="G3" i="1"/>
  <c r="E3" i="1" s="1"/>
  <c r="G81" i="1"/>
  <c r="E81" i="1" s="1"/>
  <c r="C91" i="12"/>
  <c r="I91" i="12" s="1"/>
  <c r="E91" i="12" s="1"/>
  <c r="C75" i="12"/>
  <c r="I75" i="12" s="1"/>
  <c r="E75" i="12" s="1"/>
  <c r="C35" i="3"/>
  <c r="E35" i="3" s="1"/>
  <c r="C35" i="12"/>
  <c r="I35" i="12" s="1"/>
  <c r="E35" i="12" s="1"/>
  <c r="C19" i="3"/>
  <c r="E19" i="3" s="1"/>
  <c r="C19" i="12"/>
  <c r="I19" i="12" s="1"/>
  <c r="E19" i="12" s="1"/>
  <c r="C95" i="3"/>
  <c r="E95" i="3" s="1"/>
  <c r="C95" i="12"/>
  <c r="I95" i="12" s="1"/>
  <c r="E95" i="12" s="1"/>
  <c r="C87" i="3"/>
  <c r="E87" i="3" s="1"/>
  <c r="C87" i="12"/>
  <c r="I87" i="12" s="1"/>
  <c r="E87" i="12" s="1"/>
  <c r="C79" i="12"/>
  <c r="I79" i="12" s="1"/>
  <c r="E79" i="12" s="1"/>
  <c r="C71" i="3"/>
  <c r="E71" i="3" s="1"/>
  <c r="C71" i="12"/>
  <c r="I71" i="12" s="1"/>
  <c r="E71" i="12" s="1"/>
  <c r="C63" i="12"/>
  <c r="I63" i="12" s="1"/>
  <c r="E63" i="12" s="1"/>
  <c r="C55" i="12"/>
  <c r="I55" i="12" s="1"/>
  <c r="E55" i="12" s="1"/>
  <c r="C47" i="3"/>
  <c r="E47" i="3" s="1"/>
  <c r="C47" i="12"/>
  <c r="I47" i="12" s="1"/>
  <c r="E47" i="12" s="1"/>
  <c r="C39" i="12"/>
  <c r="I39" i="12" s="1"/>
  <c r="E39" i="12" s="1"/>
  <c r="C31" i="3"/>
  <c r="E31" i="3" s="1"/>
  <c r="C31" i="12"/>
  <c r="I31" i="12" s="1"/>
  <c r="E31" i="12" s="1"/>
  <c r="C23" i="3"/>
  <c r="E23" i="3" s="1"/>
  <c r="C23" i="12"/>
  <c r="I23" i="12" s="1"/>
  <c r="E23" i="12" s="1"/>
  <c r="C15" i="12"/>
  <c r="I15" i="12" s="1"/>
  <c r="E15" i="12" s="1"/>
  <c r="C7" i="3"/>
  <c r="E7" i="3" s="1"/>
  <c r="C7" i="12"/>
  <c r="I7" i="12" s="1"/>
  <c r="E7" i="12" s="1"/>
  <c r="G56" i="1"/>
  <c r="E56" i="1" s="1"/>
  <c r="G24" i="1"/>
  <c r="E24" i="1" s="1"/>
  <c r="G90" i="1"/>
  <c r="E90" i="1" s="1"/>
  <c r="G7" i="1"/>
  <c r="E7" i="1" s="1"/>
  <c r="G39" i="1"/>
  <c r="E39" i="1" s="1"/>
  <c r="G66" i="1"/>
  <c r="E66" i="1" s="1"/>
  <c r="G34" i="1"/>
  <c r="E34" i="1" s="1"/>
  <c r="C94" i="4"/>
  <c r="C94" i="12"/>
  <c r="I94" i="12" s="1"/>
  <c r="E94" i="12" s="1"/>
  <c r="C86" i="4"/>
  <c r="C86" i="12"/>
  <c r="I86" i="12" s="1"/>
  <c r="E86" i="12" s="1"/>
  <c r="C78" i="4"/>
  <c r="C78" i="12"/>
  <c r="I78" i="12" s="1"/>
  <c r="E78" i="12" s="1"/>
  <c r="C70" i="4"/>
  <c r="C70" i="12"/>
  <c r="I70" i="12" s="1"/>
  <c r="E70" i="12" s="1"/>
  <c r="C62" i="4"/>
  <c r="C62" i="12"/>
  <c r="I62" i="12" s="1"/>
  <c r="E62" i="12" s="1"/>
  <c r="C54" i="4"/>
  <c r="C54" i="12"/>
  <c r="I54" i="12" s="1"/>
  <c r="E54" i="12" s="1"/>
  <c r="C46" i="4"/>
  <c r="C46" i="12"/>
  <c r="I46" i="12" s="1"/>
  <c r="E46" i="12" s="1"/>
  <c r="G46" i="1"/>
  <c r="E46" i="1" s="1"/>
  <c r="C38" i="12"/>
  <c r="I38" i="12" s="1"/>
  <c r="E38" i="12" s="1"/>
  <c r="C30" i="4"/>
  <c r="C30" i="12"/>
  <c r="I30" i="12" s="1"/>
  <c r="E30" i="12" s="1"/>
  <c r="C22" i="4"/>
  <c r="C22" i="12"/>
  <c r="I22" i="12" s="1"/>
  <c r="E22" i="12" s="1"/>
  <c r="C14" i="4"/>
  <c r="C14" i="12"/>
  <c r="I14" i="12" s="1"/>
  <c r="E14" i="12" s="1"/>
  <c r="C6" i="4"/>
  <c r="C6" i="12"/>
  <c r="I6" i="12" s="1"/>
  <c r="E6" i="12" s="1"/>
  <c r="G9" i="1"/>
  <c r="E9" i="1" s="1"/>
  <c r="G41" i="1"/>
  <c r="E41" i="1" s="1"/>
  <c r="G94" i="1"/>
  <c r="E94" i="1" s="1"/>
  <c r="G71" i="1"/>
  <c r="E71" i="1" s="1"/>
  <c r="G43" i="1"/>
  <c r="E43" i="1" s="1"/>
  <c r="G70" i="1"/>
  <c r="E70" i="1" s="1"/>
  <c r="G6" i="1"/>
  <c r="E6" i="1" s="1"/>
  <c r="G38" i="1"/>
  <c r="E38" i="1" s="1"/>
  <c r="C59" i="12"/>
  <c r="I59" i="12" s="1"/>
  <c r="E59" i="12" s="1"/>
  <c r="C93" i="3"/>
  <c r="E93" i="3" s="1"/>
  <c r="C93" i="12"/>
  <c r="I93" i="12" s="1"/>
  <c r="E93" i="12" s="1"/>
  <c r="C85" i="12"/>
  <c r="I85" i="12" s="1"/>
  <c r="E85" i="12" s="1"/>
  <c r="C77" i="3"/>
  <c r="E77" i="3" s="1"/>
  <c r="C77" i="12"/>
  <c r="I77" i="12" s="1"/>
  <c r="E77" i="12" s="1"/>
  <c r="C69" i="3"/>
  <c r="E69" i="3" s="1"/>
  <c r="C69" i="12"/>
  <c r="I69" i="12" s="1"/>
  <c r="E69" i="12" s="1"/>
  <c r="C61" i="3"/>
  <c r="E61" i="3" s="1"/>
  <c r="C61" i="12"/>
  <c r="I61" i="12" s="1"/>
  <c r="E61" i="12" s="1"/>
  <c r="C53" i="12"/>
  <c r="I53" i="12" s="1"/>
  <c r="E53" i="12" s="1"/>
  <c r="C45" i="3"/>
  <c r="E45" i="3" s="1"/>
  <c r="C45" i="12"/>
  <c r="I45" i="12" s="1"/>
  <c r="E45" i="12" s="1"/>
  <c r="C37" i="12"/>
  <c r="I37" i="12" s="1"/>
  <c r="E37" i="12" s="1"/>
  <c r="C29" i="12"/>
  <c r="I29" i="12" s="1"/>
  <c r="E29" i="12" s="1"/>
  <c r="C21" i="12"/>
  <c r="I21" i="12" s="1"/>
  <c r="E21" i="12" s="1"/>
  <c r="C13" i="3"/>
  <c r="E13" i="3" s="1"/>
  <c r="C13" i="12"/>
  <c r="I13" i="12" s="1"/>
  <c r="E13" i="12" s="1"/>
  <c r="C5" i="3"/>
  <c r="E5" i="3" s="1"/>
  <c r="C5" i="12"/>
  <c r="I5" i="12" s="1"/>
  <c r="E5" i="12" s="1"/>
  <c r="G13" i="1"/>
  <c r="E13" i="1" s="1"/>
  <c r="G45" i="1"/>
  <c r="E45" i="1" s="1"/>
  <c r="G64" i="1"/>
  <c r="E64" i="1" s="1"/>
  <c r="G89" i="1"/>
  <c r="E89" i="1" s="1"/>
  <c r="G32" i="1"/>
  <c r="E32" i="1" s="1"/>
  <c r="G49" i="1"/>
  <c r="E49" i="1" s="1"/>
  <c r="G75" i="1"/>
  <c r="E75" i="1" s="1"/>
  <c r="G15" i="1"/>
  <c r="E15" i="1" s="1"/>
  <c r="G82" i="1"/>
  <c r="E82" i="1" s="1"/>
  <c r="G74" i="1"/>
  <c r="E74" i="1" s="1"/>
  <c r="G10" i="1"/>
  <c r="E10" i="1" s="1"/>
  <c r="G42" i="1"/>
  <c r="E42" i="1" s="1"/>
  <c r="C83" i="12"/>
  <c r="I83" i="12" s="1"/>
  <c r="E83" i="12" s="1"/>
  <c r="C67" i="12"/>
  <c r="I67" i="12" s="1"/>
  <c r="E67" i="12" s="1"/>
  <c r="C27" i="3"/>
  <c r="E27" i="3" s="1"/>
  <c r="C27" i="12"/>
  <c r="I27" i="12" s="1"/>
  <c r="E27" i="12" s="1"/>
  <c r="C11" i="3"/>
  <c r="E11" i="3" s="1"/>
  <c r="C11" i="12"/>
  <c r="I11" i="12" s="1"/>
  <c r="E11" i="12" s="1"/>
  <c r="C92" i="12"/>
  <c r="I92" i="12" s="1"/>
  <c r="E92" i="12" s="1"/>
  <c r="C84" i="3"/>
  <c r="E84" i="3" s="1"/>
  <c r="C84" i="12"/>
  <c r="I84" i="12" s="1"/>
  <c r="E84" i="12" s="1"/>
  <c r="C76" i="3"/>
  <c r="E76" i="3" s="1"/>
  <c r="C76" i="12"/>
  <c r="I76" i="12" s="1"/>
  <c r="E76" i="12" s="1"/>
  <c r="C68" i="12"/>
  <c r="I68" i="12" s="1"/>
  <c r="E68" i="12" s="1"/>
  <c r="C60" i="3"/>
  <c r="E60" i="3" s="1"/>
  <c r="C60" i="12"/>
  <c r="I60" i="12" s="1"/>
  <c r="E60" i="12" s="1"/>
  <c r="C52" i="12"/>
  <c r="I52" i="12" s="1"/>
  <c r="E52" i="12" s="1"/>
  <c r="C44" i="3"/>
  <c r="E44" i="3" s="1"/>
  <c r="C44" i="12"/>
  <c r="I44" i="12" s="1"/>
  <c r="E44" i="12" s="1"/>
  <c r="C36" i="12"/>
  <c r="I36" i="12" s="1"/>
  <c r="E36" i="12" s="1"/>
  <c r="C28" i="3"/>
  <c r="E28" i="3" s="1"/>
  <c r="C28" i="12"/>
  <c r="I28" i="12" s="1"/>
  <c r="E28" i="12" s="1"/>
  <c r="C20" i="12"/>
  <c r="I20" i="12" s="1"/>
  <c r="E20" i="12" s="1"/>
  <c r="C12" i="3"/>
  <c r="E12" i="3" s="1"/>
  <c r="C12" i="12"/>
  <c r="I12" i="12" s="1"/>
  <c r="E12" i="12" s="1"/>
  <c r="C4" i="3"/>
  <c r="E4" i="3" s="1"/>
  <c r="C4" i="12"/>
  <c r="I4" i="12" s="1"/>
  <c r="E4" i="12" s="1"/>
  <c r="G17" i="1"/>
  <c r="E17" i="1" s="1"/>
  <c r="G84" i="1"/>
  <c r="E84" i="1" s="1"/>
  <c r="G68" i="1"/>
  <c r="E68" i="1" s="1"/>
  <c r="G4" i="1"/>
  <c r="E4" i="1" s="1"/>
  <c r="G36" i="1"/>
  <c r="E36" i="1" s="1"/>
  <c r="G47" i="1"/>
  <c r="E47" i="1" s="1"/>
  <c r="G79" i="1"/>
  <c r="E79" i="1" s="1"/>
  <c r="G19" i="1"/>
  <c r="E19" i="1" s="1"/>
  <c r="G69" i="1"/>
  <c r="E69" i="1" s="1"/>
  <c r="G78" i="1"/>
  <c r="E78" i="1" s="1"/>
  <c r="G14" i="1"/>
  <c r="E14" i="1" s="1"/>
  <c r="G65" i="1"/>
  <c r="E65" i="1" s="1"/>
  <c r="C95" i="4"/>
  <c r="C87" i="4"/>
  <c r="C79" i="4"/>
  <c r="C71" i="4"/>
  <c r="C63" i="4"/>
  <c r="C55" i="4"/>
  <c r="C47" i="4"/>
  <c r="C39" i="4"/>
  <c r="C31" i="4"/>
  <c r="C23" i="4"/>
  <c r="C15" i="4"/>
  <c r="C7" i="4"/>
  <c r="C38" i="4"/>
  <c r="C89" i="3"/>
  <c r="E89" i="3" s="1"/>
  <c r="C93" i="4"/>
  <c r="C85" i="4"/>
  <c r="C77" i="4"/>
  <c r="C69" i="4"/>
  <c r="C61" i="4"/>
  <c r="C53" i="4"/>
  <c r="C45" i="4"/>
  <c r="C37" i="4"/>
  <c r="C29" i="4"/>
  <c r="C21" i="4"/>
  <c r="C13" i="4"/>
  <c r="C5" i="4"/>
  <c r="C92" i="4"/>
  <c r="C84" i="4"/>
  <c r="C76" i="4"/>
  <c r="C68" i="4"/>
  <c r="C60" i="4"/>
  <c r="C52" i="4"/>
  <c r="C44" i="4"/>
  <c r="C36" i="4"/>
  <c r="C28" i="4"/>
  <c r="C20" i="4"/>
  <c r="C12" i="4"/>
  <c r="C4" i="4"/>
  <c r="C91" i="4"/>
  <c r="C83" i="4"/>
  <c r="C75" i="4"/>
  <c r="C67" i="4"/>
  <c r="C59" i="4"/>
  <c r="C51" i="4"/>
  <c r="C43" i="4"/>
  <c r="C35" i="4"/>
  <c r="C27" i="4"/>
  <c r="C19" i="4"/>
  <c r="C11" i="4"/>
  <c r="C3" i="4"/>
  <c r="C90" i="4"/>
  <c r="C82" i="4"/>
  <c r="C74" i="4"/>
  <c r="C66" i="4"/>
  <c r="C58" i="4"/>
  <c r="C50" i="4"/>
  <c r="C42" i="4"/>
  <c r="C34" i="4"/>
  <c r="C26" i="4"/>
  <c r="C18" i="4"/>
  <c r="C10" i="4"/>
  <c r="B1" i="5" a="1"/>
  <c r="AW1" i="5" s="1"/>
  <c r="C81" i="4"/>
  <c r="C73" i="4"/>
  <c r="C65" i="4"/>
  <c r="C57" i="4"/>
  <c r="C49" i="4"/>
  <c r="C41" i="4"/>
  <c r="C33" i="4"/>
  <c r="C25" i="4"/>
  <c r="C17" i="4"/>
  <c r="C9" i="4"/>
  <c r="C80" i="3"/>
  <c r="E80" i="3" s="1"/>
  <c r="C48" i="3"/>
  <c r="E48" i="3" s="1"/>
  <c r="C8" i="3"/>
  <c r="E8" i="3" s="1"/>
  <c r="C52" i="3"/>
  <c r="E52" i="3" s="1"/>
  <c r="C68" i="3"/>
  <c r="E68" i="3" s="1"/>
  <c r="C36" i="3"/>
  <c r="E36" i="3" s="1"/>
  <c r="C82" i="3"/>
  <c r="E82" i="3" s="1"/>
  <c r="C73" i="3"/>
  <c r="E73" i="3" s="1"/>
  <c r="C34" i="3"/>
  <c r="E34" i="3" s="1"/>
  <c r="C17" i="3"/>
  <c r="E17" i="3" s="1"/>
  <c r="C66" i="3"/>
  <c r="E66" i="3" s="1"/>
  <c r="C26" i="3"/>
  <c r="E26" i="3" s="1"/>
  <c r="C79" i="3"/>
  <c r="E79" i="3" s="1"/>
  <c r="C85" i="3"/>
  <c r="E85" i="3" s="1"/>
  <c r="C21" i="3"/>
  <c r="E21" i="3" s="1"/>
  <c r="C55" i="3"/>
  <c r="E55" i="3" s="1"/>
  <c r="C39" i="3"/>
  <c r="E39" i="3" s="1"/>
  <c r="C63" i="3"/>
  <c r="E63" i="3" s="1"/>
  <c r="C38" i="3"/>
  <c r="E38" i="3" s="1"/>
  <c r="C29" i="3"/>
  <c r="E29" i="3" s="1"/>
  <c r="C20" i="3"/>
  <c r="E20" i="3" s="1"/>
  <c r="C53" i="3"/>
  <c r="E53" i="3" s="1"/>
  <c r="C91" i="3"/>
  <c r="E91" i="3" s="1"/>
  <c r="C83" i="3"/>
  <c r="E83" i="3" s="1"/>
  <c r="C75" i="3"/>
  <c r="E75" i="3" s="1"/>
  <c r="C67" i="3"/>
  <c r="E67" i="3" s="1"/>
  <c r="C59" i="3"/>
  <c r="E59" i="3" s="1"/>
  <c r="J1" i="3" l="1"/>
  <c r="T1" i="12"/>
  <c r="W1" i="1"/>
  <c r="AW2" i="5"/>
  <c r="Z1" i="5"/>
  <c r="CL1" i="5"/>
  <c r="EX1" i="5"/>
  <c r="AI1" i="5"/>
  <c r="CU1" i="5"/>
  <c r="FG1" i="5"/>
  <c r="AR1" i="5"/>
  <c r="DD1" i="5"/>
  <c r="FP1" i="5"/>
  <c r="BA1" i="5"/>
  <c r="DM1" i="5"/>
  <c r="FY1" i="5"/>
  <c r="BJ1" i="5"/>
  <c r="DV1" i="5"/>
  <c r="O1" i="5"/>
  <c r="CA1" i="5"/>
  <c r="EM1" i="5"/>
  <c r="AF1" i="5"/>
  <c r="CR1" i="5"/>
  <c r="FD1" i="5"/>
  <c r="EO1" i="5"/>
  <c r="DA1" i="5"/>
  <c r="AH1" i="5"/>
  <c r="CT1" i="5"/>
  <c r="FF1" i="5"/>
  <c r="AQ1" i="5"/>
  <c r="DC1" i="5"/>
  <c r="FO1" i="5"/>
  <c r="AZ1" i="5"/>
  <c r="DL1" i="5"/>
  <c r="FX1" i="5"/>
  <c r="BI1" i="5"/>
  <c r="DU1" i="5"/>
  <c r="F1" i="5"/>
  <c r="BR1" i="5"/>
  <c r="ED1" i="5"/>
  <c r="W1" i="5"/>
  <c r="CI1" i="5"/>
  <c r="EU1" i="5"/>
  <c r="AN1" i="5"/>
  <c r="CZ1" i="5"/>
  <c r="FL1" i="5"/>
  <c r="Y1" i="5"/>
  <c r="FM1" i="5"/>
  <c r="AP1" i="5"/>
  <c r="DB1" i="5"/>
  <c r="FN1" i="5"/>
  <c r="AY1" i="5"/>
  <c r="DK1" i="5"/>
  <c r="FW1" i="5"/>
  <c r="BH1" i="5"/>
  <c r="DT1" i="5"/>
  <c r="E1" i="5"/>
  <c r="BQ1" i="5"/>
  <c r="EC1" i="5"/>
  <c r="N1" i="5"/>
  <c r="BZ1" i="5"/>
  <c r="EL1" i="5"/>
  <c r="AE1" i="5"/>
  <c r="CQ1" i="5"/>
  <c r="FC1" i="5"/>
  <c r="AV1" i="5"/>
  <c r="DH1" i="5"/>
  <c r="FT1" i="5"/>
  <c r="CK1" i="5"/>
  <c r="B1" i="5"/>
  <c r="BE1" i="5"/>
  <c r="BM1" i="5"/>
  <c r="DQ1" i="5"/>
  <c r="DY1" i="5"/>
  <c r="FV1" i="5"/>
  <c r="AG1" i="5"/>
  <c r="BG1" i="5"/>
  <c r="BP1" i="5"/>
  <c r="M1" i="5"/>
  <c r="V1" i="5"/>
  <c r="ET1" i="5"/>
  <c r="CY1" i="5"/>
  <c r="BD1" i="5"/>
  <c r="DP1" i="5"/>
  <c r="EW1" i="5"/>
  <c r="BF1" i="5"/>
  <c r="BO1" i="5"/>
  <c r="BX1" i="5"/>
  <c r="CG1" i="5"/>
  <c r="AD1" i="5"/>
  <c r="FB1" i="5"/>
  <c r="AU1" i="5"/>
  <c r="DG1" i="5"/>
  <c r="DX1" i="5"/>
  <c r="BU1" i="5"/>
  <c r="FU1" i="5"/>
  <c r="BN1" i="5"/>
  <c r="DZ1" i="5"/>
  <c r="K1" i="5"/>
  <c r="BW1" i="5"/>
  <c r="EI1" i="5"/>
  <c r="T1" i="5"/>
  <c r="CF1" i="5"/>
  <c r="ER1" i="5"/>
  <c r="AC1" i="5"/>
  <c r="CO1" i="5"/>
  <c r="FA1" i="5"/>
  <c r="AL1" i="5"/>
  <c r="CX1" i="5"/>
  <c r="FJ1" i="5"/>
  <c r="BC1" i="5"/>
  <c r="DO1" i="5"/>
  <c r="H1" i="5"/>
  <c r="BT1" i="5"/>
  <c r="EF1" i="5"/>
  <c r="EG1" i="5"/>
  <c r="CS1" i="5"/>
  <c r="AX1" i="5"/>
  <c r="DS1" i="5"/>
  <c r="EB1" i="5"/>
  <c r="EK1" i="5"/>
  <c r="CH1" i="5"/>
  <c r="AM1" i="5"/>
  <c r="FK1" i="5"/>
  <c r="I1" i="5"/>
  <c r="C1" i="5"/>
  <c r="L1" i="5"/>
  <c r="U1" i="5"/>
  <c r="CP1" i="5"/>
  <c r="BL1" i="5"/>
  <c r="J1" i="5"/>
  <c r="BV1" i="5"/>
  <c r="EH1" i="5"/>
  <c r="S1" i="5"/>
  <c r="CE1" i="5"/>
  <c r="EQ1" i="5"/>
  <c r="AB1" i="5"/>
  <c r="CN1" i="5"/>
  <c r="EZ1" i="5"/>
  <c r="AK1" i="5"/>
  <c r="CW1" i="5"/>
  <c r="FI1" i="5"/>
  <c r="AT1" i="5"/>
  <c r="DF1" i="5"/>
  <c r="FR1" i="5"/>
  <c r="BK1" i="5"/>
  <c r="DW1" i="5"/>
  <c r="P1" i="5"/>
  <c r="CB1" i="5"/>
  <c r="EN1" i="5"/>
  <c r="Q1" i="5"/>
  <c r="FE1" i="5"/>
  <c r="DJ1" i="5"/>
  <c r="D1" i="5"/>
  <c r="BY1" i="5"/>
  <c r="DI1" i="5"/>
  <c r="DR1" i="5"/>
  <c r="EA1" i="5"/>
  <c r="EJ1" i="5"/>
  <c r="ES1" i="5"/>
  <c r="FS1" i="5"/>
  <c r="R1" i="5"/>
  <c r="CD1" i="5"/>
  <c r="EP1" i="5"/>
  <c r="AA1" i="5"/>
  <c r="CM1" i="5"/>
  <c r="EY1" i="5"/>
  <c r="AJ1" i="5"/>
  <c r="CV1" i="5"/>
  <c r="FH1" i="5"/>
  <c r="AS1" i="5"/>
  <c r="DE1" i="5"/>
  <c r="FQ1" i="5"/>
  <c r="BB1" i="5"/>
  <c r="DN1" i="5"/>
  <c r="G1" i="5"/>
  <c r="BS1" i="5"/>
  <c r="EE1" i="5"/>
  <c r="X1" i="5"/>
  <c r="CJ1" i="5"/>
  <c r="EV1" i="5"/>
  <c r="CC1" i="5"/>
  <c r="AO1" i="5"/>
  <c r="P2" i="5" l="1"/>
  <c r="X2" i="5"/>
  <c r="EZ2" i="5" a="1"/>
  <c r="EZ2" i="5" s="1"/>
  <c r="FA2" i="5" a="1"/>
  <c r="FA2" i="5" s="1"/>
  <c r="FV2" i="5" a="1"/>
  <c r="FV2" i="5" s="1"/>
  <c r="FN2" i="5" a="1"/>
  <c r="FN2" i="5" s="1"/>
  <c r="AR2" i="5"/>
  <c r="R2" i="5"/>
  <c r="CN2" i="5"/>
  <c r="CH2" i="5"/>
  <c r="CO2" i="5"/>
  <c r="AV2" i="5"/>
  <c r="DB2" i="5" a="1"/>
  <c r="DB2" i="5" s="1"/>
  <c r="DA2" i="5" a="1"/>
  <c r="DA2" i="5" s="1"/>
  <c r="FS2" i="5" a="1"/>
  <c r="FS2" i="5" s="1"/>
  <c r="AB2" i="5"/>
  <c r="CP2" i="5"/>
  <c r="EK2" i="5" a="1"/>
  <c r="EK2" i="5" s="1"/>
  <c r="H2" i="5"/>
  <c r="AC2" i="5"/>
  <c r="BN2" i="5"/>
  <c r="CG2" i="5"/>
  <c r="ET2" i="5" a="1"/>
  <c r="ET2" i="5" s="1"/>
  <c r="DQ2" i="5" a="1"/>
  <c r="DQ2" i="5" s="1"/>
  <c r="FC2" i="5" a="1"/>
  <c r="FC2" i="5" s="1"/>
  <c r="E2" i="5"/>
  <c r="AP2" i="5"/>
  <c r="W2" i="5"/>
  <c r="AZ2" i="5"/>
  <c r="EO2" i="5" a="1"/>
  <c r="EO2" i="5" s="1"/>
  <c r="BJ2" i="5"/>
  <c r="CU2" i="5" a="1"/>
  <c r="CU2" i="5" s="1"/>
  <c r="CJ2" i="5"/>
  <c r="DW2" i="5" a="1"/>
  <c r="DW2" i="5" s="1"/>
  <c r="EF2" i="5" a="1"/>
  <c r="EF2" i="5" s="1"/>
  <c r="DH2" i="5" a="1"/>
  <c r="DH2" i="5" s="1"/>
  <c r="FX2" i="5" a="1"/>
  <c r="FX2" i="5" s="1"/>
  <c r="D2" i="5"/>
  <c r="AD2" i="5"/>
  <c r="DV2" i="5" a="1"/>
  <c r="DV2" i="5" s="1"/>
  <c r="BS2" i="5"/>
  <c r="FR2" i="5" a="1"/>
  <c r="FR2" i="5" s="1"/>
  <c r="G2" i="5"/>
  <c r="AJ2" i="5"/>
  <c r="ES2" i="5" a="1"/>
  <c r="ES2" i="5" s="1"/>
  <c r="FE2" i="5" a="1"/>
  <c r="FE2" i="5" s="1"/>
  <c r="DF2" i="5" a="1"/>
  <c r="DF2" i="5" s="1"/>
  <c r="EQ2" i="5" a="1"/>
  <c r="EQ2" i="5" s="1"/>
  <c r="U2" i="5"/>
  <c r="EB2" i="5" a="1"/>
  <c r="EB2" i="5" s="1"/>
  <c r="DO2" i="5" a="1"/>
  <c r="DO2" i="5" s="1"/>
  <c r="ER2" i="5" a="1"/>
  <c r="ER2" i="5" s="1"/>
  <c r="FU2" i="5" a="1"/>
  <c r="FU2" i="5" s="1"/>
  <c r="BX2" i="5"/>
  <c r="V2" i="5"/>
  <c r="BM2" i="5"/>
  <c r="DT2" i="5" a="1"/>
  <c r="DT2" i="5" s="1"/>
  <c r="FM2" i="5" a="1"/>
  <c r="FM2" i="5" s="1"/>
  <c r="ED2" i="5" a="1"/>
  <c r="ED2" i="5" s="1"/>
  <c r="FO2" i="5" a="1"/>
  <c r="FO2" i="5" s="1"/>
  <c r="FD2" i="5" a="1"/>
  <c r="FD2" i="5" s="1"/>
  <c r="FY2" i="5" a="1"/>
  <c r="FY2" i="5" s="1"/>
  <c r="AI2" i="5"/>
  <c r="DE2" i="5" a="1"/>
  <c r="DE2" i="5" s="1"/>
  <c r="CD2" i="5"/>
  <c r="J2" i="5"/>
  <c r="BD2" i="5"/>
  <c r="AH2" i="5"/>
  <c r="FH2" i="5" a="1"/>
  <c r="FH2" i="5" s="1"/>
  <c r="DZ2" i="5" a="1"/>
  <c r="DZ2" i="5" s="1"/>
  <c r="FG2" i="5" a="1"/>
  <c r="FG2" i="5" s="1"/>
  <c r="CV2" i="5" a="1"/>
  <c r="CV2" i="5" s="1"/>
  <c r="DJ2" i="5" a="1"/>
  <c r="DJ2" i="5" s="1"/>
  <c r="AO2" i="5"/>
  <c r="DN2" i="5" a="1"/>
  <c r="DN2" i="5" s="1"/>
  <c r="EY2" i="5" a="1"/>
  <c r="EY2" i="5" s="1"/>
  <c r="EJ2" i="5" a="1"/>
  <c r="EJ2" i="5" s="1"/>
  <c r="Q2" i="5"/>
  <c r="AT2" i="5"/>
  <c r="CE2" i="5"/>
  <c r="L2" i="5"/>
  <c r="DS2" i="5" a="1"/>
  <c r="DS2" i="5" s="1"/>
  <c r="BC2" i="5"/>
  <c r="CF2" i="5"/>
  <c r="BU2" i="5"/>
  <c r="BO2" i="5"/>
  <c r="M2" i="5"/>
  <c r="BE2" i="5"/>
  <c r="AE2" i="5"/>
  <c r="BH2" i="5"/>
  <c r="Y2" i="5"/>
  <c r="BR2" i="5"/>
  <c r="DC2" i="5" a="1"/>
  <c r="DC2" i="5" s="1"/>
  <c r="CR2" i="5" a="1"/>
  <c r="CR2" i="5" s="1"/>
  <c r="DM2" i="5" a="1"/>
  <c r="DM2" i="5" s="1"/>
  <c r="EX2" i="5" a="1"/>
  <c r="EX2" i="5" s="1"/>
  <c r="DI2" i="5" a="1"/>
  <c r="DI2" i="5" s="1"/>
  <c r="BY2" i="5"/>
  <c r="AM2" i="5"/>
  <c r="FB2" i="5" a="1"/>
  <c r="FB2" i="5" s="1"/>
  <c r="EC2" i="5" a="1"/>
  <c r="EC2" i="5" s="1"/>
  <c r="EU2" i="5" a="1"/>
  <c r="EU2" i="5" s="1"/>
  <c r="O2" i="5"/>
  <c r="EE2" i="5" a="1"/>
  <c r="EE2" i="5" s="1"/>
  <c r="BK2" i="5"/>
  <c r="BL2" i="5"/>
  <c r="BT2" i="5"/>
  <c r="CY2" i="5" a="1"/>
  <c r="CY2" i="5" s="1"/>
  <c r="BQ2" i="5"/>
  <c r="CI2" i="5"/>
  <c r="DL2" i="5" a="1"/>
  <c r="DL2" i="5" s="1"/>
  <c r="CC2" i="5"/>
  <c r="BB2" i="5"/>
  <c r="CM2" i="5"/>
  <c r="EN2" i="5" a="1"/>
  <c r="EN2" i="5" s="1"/>
  <c r="FI2" i="5" a="1"/>
  <c r="FI2" i="5" s="1"/>
  <c r="S2" i="5"/>
  <c r="C2" i="5"/>
  <c r="AX2" i="5"/>
  <c r="FJ2" i="5" a="1"/>
  <c r="FJ2" i="5" s="1"/>
  <c r="T2" i="5"/>
  <c r="DX2" i="5" a="1"/>
  <c r="DX2" i="5" s="1"/>
  <c r="BP2" i="5"/>
  <c r="EL2" i="5" a="1"/>
  <c r="EL2" i="5" s="1"/>
  <c r="FW2" i="5" a="1"/>
  <c r="FW2" i="5" s="1"/>
  <c r="FL2" i="5" a="1"/>
  <c r="FL2" i="5" s="1"/>
  <c r="F2" i="5"/>
  <c r="AQ2" i="5"/>
  <c r="AF2" i="5"/>
  <c r="BA2" i="5"/>
  <c r="CL2" i="5"/>
  <c r="AS2" i="5"/>
  <c r="K2" i="5"/>
  <c r="DY2" i="5" a="1"/>
  <c r="DY2" i="5" s="1"/>
  <c r="EA2" i="5" a="1"/>
  <c r="EA2" i="5" s="1"/>
  <c r="BF2" i="5"/>
  <c r="EV2" i="5" a="1"/>
  <c r="EV2" i="5" s="1"/>
  <c r="FQ2" i="5" a="1"/>
  <c r="FQ2" i="5" s="1"/>
  <c r="AA2" i="5"/>
  <c r="DR2" i="5" a="1"/>
  <c r="DR2" i="5" s="1"/>
  <c r="CB2" i="5"/>
  <c r="CW2" i="5" a="1"/>
  <c r="CW2" i="5" s="1"/>
  <c r="EH2" i="5" a="1"/>
  <c r="EH2" i="5" s="1"/>
  <c r="I2" i="5"/>
  <c r="CS2" i="5" a="1"/>
  <c r="CS2" i="5" s="1"/>
  <c r="CX2" i="5" a="1"/>
  <c r="CX2" i="5" s="1"/>
  <c r="EI2" i="5" a="1"/>
  <c r="EI2" i="5" s="1"/>
  <c r="DG2" i="5" a="1"/>
  <c r="DG2" i="5" s="1"/>
  <c r="EW2" i="5" a="1"/>
  <c r="EW2" i="5" s="1"/>
  <c r="BG2" i="5"/>
  <c r="CK2" i="5"/>
  <c r="BZ2" i="5"/>
  <c r="DK2" i="5" a="1"/>
  <c r="DK2" i="5" s="1"/>
  <c r="CZ2" i="5" a="1"/>
  <c r="CZ2" i="5" s="1"/>
  <c r="DU2" i="5" a="1"/>
  <c r="DU2" i="5" s="1"/>
  <c r="FF2" i="5" a="1"/>
  <c r="FF2" i="5" s="1"/>
  <c r="EM2" i="5" a="1"/>
  <c r="EM2" i="5" s="1"/>
  <c r="FP2" i="5" a="1"/>
  <c r="FP2" i="5" s="1"/>
  <c r="Z2" i="5"/>
  <c r="EP2" i="5" a="1"/>
  <c r="EP2" i="5" s="1"/>
  <c r="AK2" i="5"/>
  <c r="BV2" i="5"/>
  <c r="FK2" i="5" a="1"/>
  <c r="FK2" i="5" s="1"/>
  <c r="EG2" i="5" a="1"/>
  <c r="EG2" i="5" s="1"/>
  <c r="AL2" i="5"/>
  <c r="BW2" i="5"/>
  <c r="AU2" i="5"/>
  <c r="DP2" i="5" a="1"/>
  <c r="DP2" i="5" s="1"/>
  <c r="AG2" i="5"/>
  <c r="FT2" i="5" a="1"/>
  <c r="FT2" i="5" s="1"/>
  <c r="N2" i="5"/>
  <c r="AY2" i="5"/>
  <c r="AN2" i="5"/>
  <c r="BI2" i="5"/>
  <c r="CT2" i="5" a="1"/>
  <c r="CT2" i="5" s="1"/>
  <c r="CA2" i="5"/>
  <c r="DD2" i="5" a="1"/>
  <c r="DD2" i="5" s="1"/>
  <c r="CQ2" i="5" a="1"/>
  <c r="CQ2" i="5" s="1"/>
  <c r="B2" i="5"/>
  <c r="F2" i="9" l="1"/>
  <c r="Y2" i="9" s="1"/>
  <c r="BE43" i="2" l="1"/>
  <c r="CU4" i="5" a="1"/>
  <c r="CU4" i="5" s="1"/>
  <c r="CZ4" i="5" a="1"/>
  <c r="CZ4" i="5" s="1"/>
  <c r="CZ5" i="5" s="1" a="1"/>
  <c r="CZ5" i="5" s="1"/>
  <c r="CZ6" i="5" s="1" a="1"/>
  <c r="CZ6" i="5" s="1"/>
  <c r="CZ7" i="5" s="1" a="1"/>
  <c r="CZ7" i="5" s="1"/>
  <c r="CZ8" i="5" s="1" a="1"/>
  <c r="CZ8" i="5" s="1"/>
  <c r="CZ9" i="5" s="1" a="1"/>
  <c r="CZ9" i="5" s="1"/>
  <c r="CZ10" i="5" s="1" a="1"/>
  <c r="CZ10" i="5" s="1"/>
  <c r="CZ11" i="5" s="1" a="1"/>
  <c r="CZ11" i="5" s="1"/>
  <c r="CZ12" i="5" s="1" a="1"/>
  <c r="CZ12" i="5" s="1"/>
  <c r="CZ13" i="5" s="1" a="1"/>
  <c r="CZ13" i="5" s="1"/>
  <c r="CZ14" i="5" s="1" a="1"/>
  <c r="CZ14" i="5" s="1"/>
  <c r="CZ15" i="5" s="1" a="1"/>
  <c r="CZ15" i="5" s="1"/>
  <c r="CZ16" i="5" s="1" a="1"/>
  <c r="CZ16" i="5" s="1"/>
  <c r="CZ17" i="5" s="1" a="1"/>
  <c r="CZ17" i="5" s="1"/>
  <c r="CZ18" i="5" s="1" a="1"/>
  <c r="CZ18" i="5" s="1"/>
  <c r="CZ19" i="5" s="1" a="1"/>
  <c r="CZ19" i="5" s="1"/>
  <c r="CZ20" i="5" s="1" a="1"/>
  <c r="CZ20" i="5" s="1"/>
  <c r="CZ21" i="5" s="1" a="1"/>
  <c r="CZ21" i="5" s="1"/>
  <c r="EX4" i="5" a="1"/>
  <c r="EX4" i="5" s="1"/>
  <c r="BE32" i="2"/>
  <c r="BE19" i="2"/>
  <c r="DV4" i="5" a="1"/>
  <c r="DV4" i="5" s="1"/>
  <c r="DV5" i="5" s="1" a="1"/>
  <c r="DV5" i="5" s="1"/>
  <c r="DV6" i="5" s="1" a="1"/>
  <c r="DV6" i="5" s="1"/>
  <c r="DV7" i="5" s="1" a="1"/>
  <c r="DV7" i="5" s="1"/>
  <c r="DV8" i="5" s="1" a="1"/>
  <c r="DV8" i="5" s="1"/>
  <c r="DV9" i="5" s="1" a="1"/>
  <c r="DV9" i="5" s="1"/>
  <c r="DV10" i="5" s="1" a="1"/>
  <c r="DV10" i="5" s="1"/>
  <c r="DV11" i="5" s="1" a="1"/>
  <c r="DV11" i="5" s="1"/>
  <c r="DV12" i="5" s="1" a="1"/>
  <c r="DV12" i="5" s="1"/>
  <c r="DV13" i="5" s="1" a="1"/>
  <c r="DV13" i="5" s="1"/>
  <c r="BE37" i="2"/>
  <c r="EM4" i="5" a="1"/>
  <c r="EM4" i="5" s="1"/>
  <c r="EM5" i="5" s="1" a="1"/>
  <c r="EM5" i="5" s="1"/>
  <c r="EM6" i="5" s="1" a="1"/>
  <c r="EM6" i="5" s="1"/>
  <c r="EM7" i="5" s="1" a="1"/>
  <c r="EM7" i="5" s="1"/>
  <c r="EM8" i="5" s="1" a="1"/>
  <c r="EM8" i="5" s="1"/>
  <c r="EM9" i="5" s="1" a="1"/>
  <c r="EM9" i="5" s="1"/>
  <c r="EM10" i="5" s="1" a="1"/>
  <c r="EM10" i="5" s="1"/>
  <c r="EM11" i="5" s="1" a="1"/>
  <c r="EM11" i="5" s="1"/>
  <c r="EM12" i="5" s="1" a="1"/>
  <c r="EM12" i="5" s="1"/>
  <c r="EM13" i="5" s="1" a="1"/>
  <c r="EM13" i="5" s="1"/>
  <c r="EM14" i="5" s="1" a="1"/>
  <c r="EM14" i="5" s="1"/>
  <c r="EM15" i="5" s="1" a="1"/>
  <c r="EM15" i="5" s="1"/>
  <c r="EM16" i="5" s="1" a="1"/>
  <c r="EM16" i="5" s="1"/>
  <c r="EM17" i="5" s="1" a="1"/>
  <c r="EM17" i="5" s="1"/>
  <c r="EM18" i="5" s="1" a="1"/>
  <c r="EM18" i="5" s="1"/>
  <c r="EM19" i="5" s="1" a="1"/>
  <c r="EM19" i="5" s="1"/>
  <c r="EM20" i="5" s="1" a="1"/>
  <c r="EM20" i="5" s="1"/>
  <c r="EM21" i="5" s="1" a="1"/>
  <c r="EM21" i="5" s="1"/>
  <c r="BE55" i="2"/>
  <c r="FD4" i="5" a="1"/>
  <c r="FD4" i="5" s="1"/>
  <c r="FD5" i="5" s="1" a="1"/>
  <c r="FD5" i="5" s="1"/>
  <c r="FD6" i="5" s="1" a="1"/>
  <c r="FD6" i="5" s="1"/>
  <c r="FD7" i="5" s="1" a="1"/>
  <c r="FD7" i="5" s="1"/>
  <c r="FD8" i="5" s="1" a="1"/>
  <c r="FD8" i="5" s="1"/>
  <c r="FD9" i="5" s="1" a="1"/>
  <c r="FD9" i="5" s="1"/>
  <c r="FD10" i="5" s="1" a="1"/>
  <c r="FD10" i="5" s="1"/>
  <c r="FD11" i="5" s="1" a="1"/>
  <c r="FD11" i="5" s="1"/>
  <c r="FD12" i="5" s="1" a="1"/>
  <c r="FD12" i="5" s="1"/>
  <c r="FD13" i="5" s="1" a="1"/>
  <c r="FD13" i="5" s="1"/>
  <c r="FD14" i="5" s="1" a="1"/>
  <c r="FD14" i="5" s="1"/>
  <c r="FD15" i="5" s="1" a="1"/>
  <c r="FD15" i="5" s="1"/>
  <c r="FD16" i="5" s="1" a="1"/>
  <c r="FD16" i="5" s="1"/>
  <c r="FD17" i="5" s="1" a="1"/>
  <c r="FD17" i="5" s="1"/>
  <c r="FD18" i="5" s="1" a="1"/>
  <c r="FD18" i="5" s="1"/>
  <c r="FD19" i="5" s="1" a="1"/>
  <c r="FD19" i="5" s="1"/>
  <c r="FD20" i="5" s="1" a="1"/>
  <c r="FD20" i="5" s="1"/>
  <c r="FD21" i="5" s="1" a="1"/>
  <c r="FD21" i="5" s="1"/>
  <c r="BE73" i="2"/>
  <c r="DF4" i="5" a="1"/>
  <c r="DF4" i="5" s="1"/>
  <c r="DF5" i="5" s="1" a="1"/>
  <c r="DF5" i="5" s="1"/>
  <c r="DF6" i="5" s="1" a="1"/>
  <c r="DF6" i="5" s="1"/>
  <c r="DF7" i="5" s="1" a="1"/>
  <c r="DF7" i="5" s="1"/>
  <c r="DF8" i="5" s="1" a="1"/>
  <c r="DF8" i="5" s="1"/>
  <c r="DF9" i="5" s="1" a="1"/>
  <c r="DF9" i="5" s="1"/>
  <c r="DF10" i="5" s="1" a="1"/>
  <c r="DF10" i="5" s="1"/>
  <c r="DF11" i="5" s="1" a="1"/>
  <c r="DF11" i="5" s="1"/>
  <c r="DF12" i="5" s="1" a="1"/>
  <c r="DF12" i="5" s="1"/>
  <c r="DF13" i="5" s="1" a="1"/>
  <c r="DF13" i="5" s="1"/>
  <c r="DF14" i="5" s="1" a="1"/>
  <c r="DF14" i="5" s="1"/>
  <c r="DF15" i="5" s="1" a="1"/>
  <c r="DF15" i="5" s="1"/>
  <c r="DF16" i="5" s="1" a="1"/>
  <c r="DF16" i="5" s="1"/>
  <c r="DF17" i="5" s="1" a="1"/>
  <c r="DF17" i="5" s="1"/>
  <c r="DF18" i="5" s="1" a="1"/>
  <c r="DF18" i="5" s="1"/>
  <c r="DF19" i="5" s="1" a="1"/>
  <c r="DF19" i="5" s="1"/>
  <c r="DF20" i="5" s="1" a="1"/>
  <c r="DF20" i="5" s="1"/>
  <c r="DF21" i="5" s="1" a="1"/>
  <c r="DF21" i="5" s="1"/>
  <c r="BE20" i="2"/>
  <c r="DW4" i="5" a="1"/>
  <c r="DW4" i="5" s="1"/>
  <c r="DW5" i="5" s="1" a="1"/>
  <c r="DW5" i="5" s="1"/>
  <c r="DW6" i="5" s="1" a="1"/>
  <c r="DW6" i="5" s="1"/>
  <c r="DW7" i="5" s="1" a="1"/>
  <c r="DW7" i="5" s="1"/>
  <c r="DW8" i="5" s="1" a="1"/>
  <c r="DW8" i="5" s="1"/>
  <c r="DW9" i="5" s="1" a="1"/>
  <c r="DW9" i="5" s="1"/>
  <c r="DW10" i="5" s="1" a="1"/>
  <c r="DW10" i="5" s="1"/>
  <c r="DW11" i="5" s="1" a="1"/>
  <c r="DW11" i="5" s="1"/>
  <c r="DW12" i="5" s="1" a="1"/>
  <c r="DW12" i="5" s="1"/>
  <c r="DW13" i="5" s="1" a="1"/>
  <c r="DW13" i="5" s="1"/>
  <c r="DW14" i="5" s="1" a="1"/>
  <c r="DW14" i="5" s="1"/>
  <c r="DW15" i="5" s="1" a="1"/>
  <c r="DW15" i="5" s="1"/>
  <c r="DW16" i="5" s="1" a="1"/>
  <c r="DW16" i="5" s="1"/>
  <c r="DW17" i="5" s="1" a="1"/>
  <c r="DW17" i="5" s="1"/>
  <c r="DW18" i="5" s="1" a="1"/>
  <c r="DW18" i="5" s="1"/>
  <c r="DW19" i="5" s="1" a="1"/>
  <c r="DW19" i="5" s="1"/>
  <c r="DW20" i="5" s="1" a="1"/>
  <c r="DW20" i="5" s="1"/>
  <c r="DW21" i="5" s="1" a="1"/>
  <c r="DW21" i="5" s="1"/>
  <c r="BE38" i="2"/>
  <c r="EN4" i="5" a="1"/>
  <c r="EN4" i="5" s="1"/>
  <c r="EN5" i="5" s="1" a="1"/>
  <c r="EN5" i="5" s="1"/>
  <c r="EN6" i="5" s="1" a="1"/>
  <c r="EN6" i="5" s="1"/>
  <c r="EN7" i="5" s="1" a="1"/>
  <c r="EN7" i="5" s="1"/>
  <c r="EN8" i="5" s="1" a="1"/>
  <c r="EN8" i="5" s="1"/>
  <c r="EN9" i="5" s="1" a="1"/>
  <c r="EN9" i="5" s="1"/>
  <c r="EN10" i="5" s="1" a="1"/>
  <c r="EN10" i="5" s="1"/>
  <c r="EN11" i="5" s="1" a="1"/>
  <c r="EN11" i="5" s="1"/>
  <c r="EN12" i="5" s="1" a="1"/>
  <c r="EN12" i="5" s="1"/>
  <c r="EN13" i="5" s="1" a="1"/>
  <c r="EN13" i="5" s="1"/>
  <c r="EN14" i="5" s="1" a="1"/>
  <c r="EN14" i="5" s="1"/>
  <c r="EN15" i="5" s="1" a="1"/>
  <c r="EN15" i="5" s="1"/>
  <c r="EN16" i="5" s="1" a="1"/>
  <c r="EN16" i="5" s="1"/>
  <c r="EN17" i="5" s="1" a="1"/>
  <c r="EN17" i="5" s="1"/>
  <c r="EN18" i="5" s="1" a="1"/>
  <c r="EN18" i="5" s="1"/>
  <c r="EN19" i="5" s="1" a="1"/>
  <c r="EN19" i="5" s="1"/>
  <c r="EN20" i="5" s="1" a="1"/>
  <c r="EN20" i="5" s="1"/>
  <c r="EN21" i="5" s="1" a="1"/>
  <c r="EN21" i="5" s="1"/>
  <c r="BE56" i="2"/>
  <c r="FE4" i="5" a="1"/>
  <c r="FE4" i="5" s="1"/>
  <c r="FE5" i="5" s="1" a="1"/>
  <c r="FE5" i="5" s="1"/>
  <c r="FE6" i="5" s="1" a="1"/>
  <c r="FE6" i="5" s="1"/>
  <c r="FE7" i="5" s="1" a="1"/>
  <c r="FE7" i="5" s="1"/>
  <c r="FE8" i="5" s="1" a="1"/>
  <c r="FE8" i="5" s="1"/>
  <c r="FE9" i="5" s="1" a="1"/>
  <c r="FE9" i="5" s="1"/>
  <c r="FE10" i="5" s="1" a="1"/>
  <c r="FE10" i="5" s="1"/>
  <c r="FE11" i="5" s="1" a="1"/>
  <c r="FE11" i="5" s="1"/>
  <c r="FE12" i="5" s="1" a="1"/>
  <c r="FE12" i="5" s="1"/>
  <c r="FE13" i="5" s="1" a="1"/>
  <c r="FE13" i="5" s="1"/>
  <c r="FE14" i="5" s="1" a="1"/>
  <c r="FE14" i="5" s="1"/>
  <c r="FE15" i="5" s="1" a="1"/>
  <c r="FE15" i="5" s="1"/>
  <c r="FE16" i="5" s="1" a="1"/>
  <c r="FE16" i="5" s="1"/>
  <c r="FE17" i="5" s="1" a="1"/>
  <c r="FE17" i="5" s="1"/>
  <c r="FE18" i="5" s="1" a="1"/>
  <c r="FE18" i="5" s="1"/>
  <c r="FE19" i="5" s="1" a="1"/>
  <c r="FE19" i="5" s="1"/>
  <c r="FE20" i="5" s="1" a="1"/>
  <c r="FE20" i="5" s="1"/>
  <c r="FE21" i="5" s="1" a="1"/>
  <c r="FE21" i="5" s="1"/>
  <c r="BE74" i="2"/>
  <c r="FV4" i="5" a="1"/>
  <c r="FV4" i="5" s="1"/>
  <c r="FV5" i="5" s="1" a="1"/>
  <c r="FV5" i="5" s="1"/>
  <c r="FV6" i="5" s="1" a="1"/>
  <c r="FV6" i="5" s="1"/>
  <c r="FV7" i="5" s="1" a="1"/>
  <c r="FV7" i="5" s="1"/>
  <c r="FV8" i="5" s="1" a="1"/>
  <c r="FV8" i="5" s="1"/>
  <c r="FV9" i="5" s="1" a="1"/>
  <c r="FV9" i="5" s="1"/>
  <c r="FV10" i="5" s="1" a="1"/>
  <c r="FV10" i="5" s="1"/>
  <c r="FV11" i="5" s="1" a="1"/>
  <c r="FV11" i="5" s="1"/>
  <c r="FV12" i="5" s="1" a="1"/>
  <c r="FV12" i="5" s="1"/>
  <c r="FV13" i="5" s="1" a="1"/>
  <c r="FV13" i="5" s="1"/>
  <c r="FV14" i="5" s="1" a="1"/>
  <c r="FV14" i="5" s="1"/>
  <c r="FV15" i="5" s="1" a="1"/>
  <c r="FV15" i="5" s="1"/>
  <c r="FV16" i="5" s="1" a="1"/>
  <c r="FV16" i="5" s="1"/>
  <c r="FV17" i="5" s="1" a="1"/>
  <c r="FV17" i="5" s="1"/>
  <c r="FV18" i="5" s="1" a="1"/>
  <c r="FV18" i="5" s="1"/>
  <c r="FV19" i="5" s="1" a="1"/>
  <c r="FV19" i="5" s="1"/>
  <c r="FV20" i="5" s="1" a="1"/>
  <c r="FV20" i="5" s="1"/>
  <c r="FV21" i="5" s="1" a="1"/>
  <c r="FV21" i="5" s="1"/>
  <c r="BE92" i="2"/>
  <c r="P4" i="5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BD18" i="2"/>
  <c r="AH4" i="5"/>
  <c r="AH5" i="5" s="1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BD36" i="2"/>
  <c r="AZ4" i="5"/>
  <c r="AZ5" i="5" s="1"/>
  <c r="AZ6" i="5" s="1"/>
  <c r="AZ7" i="5" s="1"/>
  <c r="AZ8" i="5" s="1"/>
  <c r="AZ9" i="5" s="1"/>
  <c r="AZ10" i="5" s="1"/>
  <c r="AZ11" i="5" s="1"/>
  <c r="AZ12" i="5" s="1"/>
  <c r="AZ13" i="5" s="1"/>
  <c r="AZ14" i="5" s="1"/>
  <c r="AZ15" i="5" s="1"/>
  <c r="AZ16" i="5" s="1"/>
  <c r="AZ17" i="5" s="1"/>
  <c r="AZ18" i="5" s="1"/>
  <c r="AZ19" i="5" s="1"/>
  <c r="AZ20" i="5" s="1"/>
  <c r="AZ21" i="5" s="1"/>
  <c r="BD54" i="2"/>
  <c r="DB4" i="5" a="1"/>
  <c r="DB4" i="5" s="1"/>
  <c r="DB5" i="5" s="1" a="1"/>
  <c r="DB5" i="5" s="1"/>
  <c r="DB6" i="5" s="1" a="1"/>
  <c r="DB6" i="5" s="1"/>
  <c r="DB7" i="5" s="1" a="1"/>
  <c r="DB7" i="5" s="1"/>
  <c r="DB8" i="5" s="1" a="1"/>
  <c r="DB8" i="5" s="1"/>
  <c r="DB9" i="5" s="1" a="1"/>
  <c r="DB9" i="5" s="1"/>
  <c r="DB10" i="5" s="1" a="1"/>
  <c r="DB10" i="5" s="1"/>
  <c r="DB11" i="5" s="1" a="1"/>
  <c r="DB11" i="5" s="1"/>
  <c r="DB12" i="5" s="1" a="1"/>
  <c r="DB12" i="5" s="1"/>
  <c r="DB13" i="5" s="1" a="1"/>
  <c r="DB13" i="5" s="1"/>
  <c r="DB14" i="5" s="1" a="1"/>
  <c r="DB14" i="5" s="1"/>
  <c r="DB15" i="5" s="1" a="1"/>
  <c r="DB15" i="5" s="1"/>
  <c r="DB16" i="5" s="1" a="1"/>
  <c r="DB16" i="5" s="1"/>
  <c r="DB17" i="5" s="1" a="1"/>
  <c r="DB17" i="5" s="1"/>
  <c r="DB18" i="5" s="1" a="1"/>
  <c r="DB18" i="5" s="1"/>
  <c r="DB19" i="5" s="1" a="1"/>
  <c r="DB19" i="5" s="1"/>
  <c r="DB20" i="5" s="1" a="1"/>
  <c r="DB20" i="5" s="1"/>
  <c r="DB21" i="5" s="1" a="1"/>
  <c r="DB21" i="5" s="1"/>
  <c r="BE15" i="2"/>
  <c r="DS4" i="5" a="1"/>
  <c r="DS4" i="5" s="1"/>
  <c r="BE33" i="2"/>
  <c r="EI4" i="5" a="1"/>
  <c r="EI4" i="5" s="1"/>
  <c r="EI5" i="5" s="1" a="1"/>
  <c r="EI5" i="5" s="1"/>
  <c r="EI6" i="5" s="1" a="1"/>
  <c r="EI6" i="5" s="1"/>
  <c r="EI7" i="5" s="1" a="1"/>
  <c r="EI7" i="5" s="1"/>
  <c r="EI8" i="5" s="1" a="1"/>
  <c r="EI8" i="5" s="1"/>
  <c r="EI9" i="5" s="1" a="1"/>
  <c r="EI9" i="5" s="1"/>
  <c r="EI10" i="5" s="1" a="1"/>
  <c r="EI10" i="5" s="1"/>
  <c r="EI11" i="5" s="1" a="1"/>
  <c r="EI11" i="5" s="1"/>
  <c r="EI12" i="5" s="1" a="1"/>
  <c r="EI12" i="5" s="1"/>
  <c r="EI13" i="5" s="1" a="1"/>
  <c r="EI13" i="5" s="1"/>
  <c r="EI14" i="5" s="1" a="1"/>
  <c r="EI14" i="5" s="1"/>
  <c r="EI15" i="5" s="1" a="1"/>
  <c r="EI15" i="5" s="1"/>
  <c r="EI16" i="5" s="1" a="1"/>
  <c r="EI16" i="5" s="1"/>
  <c r="EI17" i="5" s="1" a="1"/>
  <c r="EI17" i="5" s="1"/>
  <c r="EI18" i="5" s="1" a="1"/>
  <c r="EI18" i="5" s="1"/>
  <c r="EI19" i="5" s="1" a="1"/>
  <c r="EI19" i="5" s="1"/>
  <c r="EI20" i="5" s="1" a="1"/>
  <c r="EI20" i="5" s="1"/>
  <c r="EI21" i="5" s="1" a="1"/>
  <c r="EI21" i="5" s="1"/>
  <c r="BE51" i="2"/>
  <c r="EZ4" i="5" a="1"/>
  <c r="EZ4" i="5" s="1"/>
  <c r="EZ5" i="5" s="1" a="1"/>
  <c r="EZ5" i="5" s="1"/>
  <c r="EZ6" i="5" s="1" a="1"/>
  <c r="EZ6" i="5" s="1"/>
  <c r="EZ7" i="5" s="1" a="1"/>
  <c r="EZ7" i="5" s="1"/>
  <c r="EZ8" i="5" s="1" a="1"/>
  <c r="EZ8" i="5" s="1"/>
  <c r="EZ9" i="5" s="1" a="1"/>
  <c r="EZ9" i="5" s="1"/>
  <c r="EZ10" i="5" s="1" a="1"/>
  <c r="EZ10" i="5" s="1"/>
  <c r="EZ11" i="5" s="1" a="1"/>
  <c r="EZ11" i="5" s="1"/>
  <c r="EZ12" i="5" s="1" a="1"/>
  <c r="EZ12" i="5" s="1"/>
  <c r="EZ13" i="5" s="1" a="1"/>
  <c r="EZ13" i="5" s="1"/>
  <c r="EZ14" i="5" s="1" a="1"/>
  <c r="EZ14" i="5" s="1"/>
  <c r="EZ15" i="5" s="1" a="1"/>
  <c r="EZ15" i="5" s="1"/>
  <c r="EZ16" i="5" s="1" a="1"/>
  <c r="EZ16" i="5" s="1"/>
  <c r="EZ17" i="5" s="1" a="1"/>
  <c r="EZ17" i="5" s="1"/>
  <c r="EZ18" i="5" s="1" a="1"/>
  <c r="EZ18" i="5" s="1"/>
  <c r="EZ19" i="5" s="1" a="1"/>
  <c r="EZ19" i="5" s="1"/>
  <c r="EZ20" i="5" s="1" a="1"/>
  <c r="EZ20" i="5" s="1"/>
  <c r="EZ21" i="5" s="1" a="1"/>
  <c r="EZ21" i="5" s="1"/>
  <c r="BE69" i="2"/>
  <c r="FQ4" i="5" a="1"/>
  <c r="FQ4" i="5" s="1"/>
  <c r="BE87" i="2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BD31" i="2"/>
  <c r="DC4" i="5" a="1"/>
  <c r="DC4" i="5" s="1"/>
  <c r="DC5" i="5" s="1" a="1"/>
  <c r="DC5" i="5" s="1"/>
  <c r="DC6" i="5" s="1" a="1"/>
  <c r="DC6" i="5" s="1"/>
  <c r="DC7" i="5" s="1" a="1"/>
  <c r="DC7" i="5" s="1"/>
  <c r="DC8" i="5" s="1" a="1"/>
  <c r="DC8" i="5" s="1"/>
  <c r="DC9" i="5" s="1" a="1"/>
  <c r="DC9" i="5" s="1"/>
  <c r="DC10" i="5" s="1" a="1"/>
  <c r="DC10" i="5" s="1"/>
  <c r="DC11" i="5" s="1" a="1"/>
  <c r="DC11" i="5" s="1"/>
  <c r="DC12" i="5" s="1" a="1"/>
  <c r="DC12" i="5" s="1"/>
  <c r="DC13" i="5" s="1" a="1"/>
  <c r="DC13" i="5" s="1"/>
  <c r="DC14" i="5" s="1" a="1"/>
  <c r="DC14" i="5" s="1"/>
  <c r="DC15" i="5" s="1" a="1"/>
  <c r="DC15" i="5" s="1"/>
  <c r="DC16" i="5" s="1" a="1"/>
  <c r="DC16" i="5" s="1"/>
  <c r="DC17" i="5" s="1" a="1"/>
  <c r="DC17" i="5" s="1"/>
  <c r="DC18" i="5" s="1" a="1"/>
  <c r="DC18" i="5" s="1"/>
  <c r="DC19" i="5" s="1" a="1"/>
  <c r="DC19" i="5" s="1"/>
  <c r="DC20" i="5" s="1" a="1"/>
  <c r="DC20" i="5" s="1"/>
  <c r="DC21" i="5" s="1" a="1"/>
  <c r="DC21" i="5" s="1"/>
  <c r="BE22" i="2"/>
  <c r="DS5" i="5" a="1"/>
  <c r="DS5" i="5" s="1"/>
  <c r="DY4" i="5" a="1"/>
  <c r="DY4" i="5" s="1"/>
  <c r="BE64" i="2"/>
  <c r="FL4" i="5" a="1"/>
  <c r="FL4" i="5" s="1"/>
  <c r="FL5" i="5" s="1" a="1"/>
  <c r="FL5" i="5" s="1"/>
  <c r="FL6" i="5" s="1" a="1"/>
  <c r="FL6" i="5" s="1"/>
  <c r="FL7" i="5" s="1" a="1"/>
  <c r="FL7" i="5" s="1"/>
  <c r="FL8" i="5" s="1" a="1"/>
  <c r="FL8" i="5" s="1"/>
  <c r="FL9" i="5" s="1" a="1"/>
  <c r="FL9" i="5" s="1"/>
  <c r="FL10" i="5" s="1" a="1"/>
  <c r="FL10" i="5" s="1"/>
  <c r="FL11" i="5" s="1" a="1"/>
  <c r="FL11" i="5" s="1"/>
  <c r="FL12" i="5" s="1" a="1"/>
  <c r="FL12" i="5" s="1"/>
  <c r="FL13" i="5" s="1" a="1"/>
  <c r="FL13" i="5" s="1"/>
  <c r="FL14" i="5" s="1" a="1"/>
  <c r="FL14" i="5" s="1"/>
  <c r="FL15" i="5" s="1" a="1"/>
  <c r="FL15" i="5" s="1"/>
  <c r="FL16" i="5" s="1" a="1"/>
  <c r="FL16" i="5" s="1"/>
  <c r="FL17" i="5" s="1" a="1"/>
  <c r="FL17" i="5" s="1"/>
  <c r="FL18" i="5" s="1" a="1"/>
  <c r="FL18" i="5" s="1"/>
  <c r="FL19" i="5" s="1" a="1"/>
  <c r="FL19" i="5" s="1"/>
  <c r="FL20" i="5" s="1" a="1"/>
  <c r="FL20" i="5" s="1"/>
  <c r="FL21" i="5" s="1" a="1"/>
  <c r="FL21" i="5" s="1"/>
  <c r="BD20" i="2"/>
  <c r="BE7" i="2"/>
  <c r="BE25" i="2"/>
  <c r="BE61" i="2"/>
  <c r="DQ4" i="5" a="1"/>
  <c r="DQ4" i="5" s="1"/>
  <c r="DQ5" i="5" s="1" a="1"/>
  <c r="DQ5" i="5" s="1"/>
  <c r="DQ6" i="5" s="1" a="1"/>
  <c r="DQ6" i="5" s="1"/>
  <c r="DQ7" i="5" s="1" a="1"/>
  <c r="DQ7" i="5" s="1"/>
  <c r="DQ8" i="5" s="1" a="1"/>
  <c r="DQ8" i="5" s="1"/>
  <c r="DQ9" i="5" s="1" a="1"/>
  <c r="DQ9" i="5" s="1"/>
  <c r="DQ10" i="5" s="1" a="1"/>
  <c r="DQ10" i="5" s="1"/>
  <c r="DQ11" i="5" s="1" a="1"/>
  <c r="DQ11" i="5" s="1"/>
  <c r="DQ12" i="5" s="1" a="1"/>
  <c r="DQ12" i="5" s="1"/>
  <c r="DQ13" i="5" s="1" a="1"/>
  <c r="DQ13" i="5" s="1"/>
  <c r="DQ14" i="5" s="1" a="1"/>
  <c r="DQ14" i="5" s="1"/>
  <c r="DQ15" i="5" s="1" a="1"/>
  <c r="DQ15" i="5" s="1"/>
  <c r="DQ16" i="5" s="1" a="1"/>
  <c r="DQ16" i="5" s="1"/>
  <c r="DQ17" i="5" s="1" a="1"/>
  <c r="DQ17" i="5" s="1"/>
  <c r="DQ18" i="5" s="1" a="1"/>
  <c r="DQ18" i="5" s="1"/>
  <c r="DQ19" i="5" s="1" a="1"/>
  <c r="DQ19" i="5" s="1"/>
  <c r="DQ20" i="5" s="1" a="1"/>
  <c r="DQ20" i="5" s="1"/>
  <c r="DQ21" i="5" s="1" a="1"/>
  <c r="DQ21" i="5" s="1"/>
  <c r="EH4" i="5" a="1"/>
  <c r="EH4" i="5" s="1"/>
  <c r="EH5" i="5" s="1" a="1"/>
  <c r="EH5" i="5" s="1"/>
  <c r="EH6" i="5" s="1" a="1"/>
  <c r="EH6" i="5" s="1"/>
  <c r="EH7" i="5" s="1" a="1"/>
  <c r="EH7" i="5" s="1"/>
  <c r="EH8" i="5" s="1" a="1"/>
  <c r="EH8" i="5" s="1"/>
  <c r="EH9" i="5" s="1" a="1"/>
  <c r="EH9" i="5" s="1"/>
  <c r="EH10" i="5" s="1" a="1"/>
  <c r="EH10" i="5" s="1"/>
  <c r="EH11" i="5" s="1" a="1"/>
  <c r="EH11" i="5" s="1"/>
  <c r="EH12" i="5" s="1" a="1"/>
  <c r="EH12" i="5" s="1"/>
  <c r="EH13" i="5" s="1" a="1"/>
  <c r="EH13" i="5" s="1"/>
  <c r="EH14" i="5" s="1" a="1"/>
  <c r="EH14" i="5" s="1"/>
  <c r="EH15" i="5" s="1" a="1"/>
  <c r="EH15" i="5" s="1"/>
  <c r="EH16" i="5" s="1" a="1"/>
  <c r="EH16" i="5" s="1"/>
  <c r="EH17" i="5" s="1" a="1"/>
  <c r="EH17" i="5" s="1"/>
  <c r="EH18" i="5" s="1" a="1"/>
  <c r="EH18" i="5" s="1"/>
  <c r="EH19" i="5" s="1" a="1"/>
  <c r="EH19" i="5" s="1"/>
  <c r="EH20" i="5" s="1" a="1"/>
  <c r="EH20" i="5" s="1"/>
  <c r="EH21" i="5" s="1" a="1"/>
  <c r="EH21" i="5" s="1"/>
  <c r="BE14" i="2"/>
  <c r="DR4" i="5" a="1"/>
  <c r="DR4" i="5" s="1"/>
  <c r="DR5" i="5" s="1" a="1"/>
  <c r="DR5" i="5" s="1"/>
  <c r="DR6" i="5" s="1" a="1"/>
  <c r="DR6" i="5" s="1"/>
  <c r="DR7" i="5" s="1" a="1"/>
  <c r="DR7" i="5" s="1"/>
  <c r="DR8" i="5" s="1" a="1"/>
  <c r="DR8" i="5" s="1"/>
  <c r="DR9" i="5" s="1" a="1"/>
  <c r="DR9" i="5" s="1"/>
  <c r="DR10" i="5" s="1" a="1"/>
  <c r="DR10" i="5" s="1"/>
  <c r="DR11" i="5" s="1" a="1"/>
  <c r="DR11" i="5" s="1"/>
  <c r="DR12" i="5" s="1" a="1"/>
  <c r="DR12" i="5" s="1"/>
  <c r="DR13" i="5" s="1" a="1"/>
  <c r="DR13" i="5" s="1"/>
  <c r="DR14" i="5" s="1" a="1"/>
  <c r="DR14" i="5" s="1"/>
  <c r="DR15" i="5" s="1" a="1"/>
  <c r="DR15" i="5" s="1"/>
  <c r="DR16" i="5" s="1" a="1"/>
  <c r="DR16" i="5" s="1"/>
  <c r="DR17" i="5" s="1" a="1"/>
  <c r="DR17" i="5" s="1"/>
  <c r="DR18" i="5" s="1" a="1"/>
  <c r="DR18" i="5" s="1"/>
  <c r="DR19" i="5" s="1" a="1"/>
  <c r="DR19" i="5" s="1"/>
  <c r="DR20" i="5" s="1" a="1"/>
  <c r="DR20" i="5" s="1"/>
  <c r="DR21" i="5" s="1" a="1"/>
  <c r="DR21" i="5" s="1"/>
  <c r="BD13" i="2"/>
  <c r="AC4" i="5"/>
  <c r="AC5" i="5" s="1"/>
  <c r="AC6" i="5" s="1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BE4" i="2"/>
  <c r="DH4" i="5" a="1"/>
  <c r="DH4" i="5" s="1"/>
  <c r="DH5" i="5" s="1" a="1"/>
  <c r="DH5" i="5" s="1"/>
  <c r="DH6" i="5" s="1" a="1"/>
  <c r="DH6" i="5" s="1"/>
  <c r="DH7" i="5" s="1" a="1"/>
  <c r="DH7" i="5" s="1"/>
  <c r="DH8" i="5" s="1" a="1"/>
  <c r="DH8" i="5" s="1"/>
  <c r="DH9" i="5" s="1" a="1"/>
  <c r="DH9" i="5" s="1"/>
  <c r="DH10" i="5" s="1" a="1"/>
  <c r="DH10" i="5" s="1"/>
  <c r="DH11" i="5" s="1" a="1"/>
  <c r="DH11" i="5" s="1"/>
  <c r="DH12" i="5" s="1" a="1"/>
  <c r="DH12" i="5" s="1"/>
  <c r="DH13" i="5" s="1" a="1"/>
  <c r="DH13" i="5" s="1"/>
  <c r="DH14" i="5" s="1" a="1"/>
  <c r="DH14" i="5" s="1"/>
  <c r="DH15" i="5" s="1" a="1"/>
  <c r="DH15" i="5" s="1"/>
  <c r="DH16" i="5" s="1" a="1"/>
  <c r="DH16" i="5" s="1"/>
  <c r="DH17" i="5" s="1" a="1"/>
  <c r="DH17" i="5" s="1"/>
  <c r="DH18" i="5" s="1" a="1"/>
  <c r="DH18" i="5" s="1"/>
  <c r="DH19" i="5" s="1" a="1"/>
  <c r="DH19" i="5" s="1"/>
  <c r="DH20" i="5" s="1" a="1"/>
  <c r="DH20" i="5" s="1"/>
  <c r="DH21" i="5" s="1" a="1"/>
  <c r="DH21" i="5" s="1"/>
  <c r="BE46" i="2"/>
  <c r="EV4" i="5" a="1"/>
  <c r="EV4" i="5" s="1"/>
  <c r="EV5" i="5" s="1" a="1"/>
  <c r="EV5" i="5" s="1"/>
  <c r="EV6" i="5" s="1" a="1"/>
  <c r="EV6" i="5" s="1"/>
  <c r="EV7" i="5" s="1" a="1"/>
  <c r="EV7" i="5" s="1"/>
  <c r="EV8" i="5" s="1" a="1"/>
  <c r="EV8" i="5" s="1"/>
  <c r="EV9" i="5" s="1" a="1"/>
  <c r="EV9" i="5" s="1"/>
  <c r="EV10" i="5" s="1" a="1"/>
  <c r="EV10" i="5" s="1"/>
  <c r="EV11" i="5" s="1" a="1"/>
  <c r="EV11" i="5" s="1"/>
  <c r="EV12" i="5" s="1" a="1"/>
  <c r="EV12" i="5" s="1"/>
  <c r="EV13" i="5" s="1" a="1"/>
  <c r="EV13" i="5" s="1"/>
  <c r="EV14" i="5" s="1" a="1"/>
  <c r="EV14" i="5" s="1"/>
  <c r="EV15" i="5" s="1" a="1"/>
  <c r="EV15" i="5" s="1"/>
  <c r="EV16" i="5" s="1" a="1"/>
  <c r="EV16" i="5" s="1"/>
  <c r="EV17" i="5" s="1" a="1"/>
  <c r="EV17" i="5" s="1"/>
  <c r="EV18" i="5" s="1" a="1"/>
  <c r="EV18" i="5" s="1"/>
  <c r="EV19" i="5" s="1" a="1"/>
  <c r="EV19" i="5" s="1"/>
  <c r="EV20" i="5" s="1" a="1"/>
  <c r="EV20" i="5" s="1"/>
  <c r="EV21" i="5" s="1" a="1"/>
  <c r="EV21" i="5" s="1"/>
  <c r="R4" i="5"/>
  <c r="R5" i="5" s="1"/>
  <c r="R6" i="5" s="1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BE8" i="2"/>
  <c r="EC4" i="5" a="1"/>
  <c r="EC4" i="5" s="1"/>
  <c r="EC5" i="5" s="1" a="1"/>
  <c r="EC5" i="5" s="1"/>
  <c r="EC6" i="5" s="1" a="1"/>
  <c r="EC6" i="5" s="1"/>
  <c r="EC7" i="5" s="1" a="1"/>
  <c r="EC7" i="5" s="1"/>
  <c r="EC8" i="5" s="1" a="1"/>
  <c r="EC8" i="5" s="1"/>
  <c r="EC9" i="5" s="1" a="1"/>
  <c r="EC9" i="5" s="1"/>
  <c r="EC10" i="5" s="1" a="1"/>
  <c r="EC10" i="5" s="1"/>
  <c r="EC11" i="5" s="1" a="1"/>
  <c r="EC11" i="5" s="1"/>
  <c r="EC12" i="5" s="1" a="1"/>
  <c r="EC12" i="5" s="1"/>
  <c r="EC13" i="5" s="1" a="1"/>
  <c r="EC13" i="5" s="1"/>
  <c r="EC14" i="5" s="1" a="1"/>
  <c r="EC14" i="5" s="1"/>
  <c r="EC15" i="5" s="1" a="1"/>
  <c r="EC15" i="5" s="1"/>
  <c r="EC16" i="5" s="1" a="1"/>
  <c r="EC16" i="5" s="1"/>
  <c r="EC17" i="5" s="1" a="1"/>
  <c r="EC17" i="5" s="1"/>
  <c r="EC18" i="5" s="1" a="1"/>
  <c r="EC18" i="5" s="1"/>
  <c r="EC19" i="5" s="1" a="1"/>
  <c r="EC19" i="5" s="1"/>
  <c r="EC20" i="5" s="1" a="1"/>
  <c r="EC20" i="5" s="1"/>
  <c r="EC21" i="5" s="1" a="1"/>
  <c r="EC21" i="5" s="1"/>
  <c r="ET4" i="5" a="1"/>
  <c r="ET4" i="5" s="1"/>
  <c r="ET5" i="5" s="1" a="1"/>
  <c r="ET5" i="5" s="1"/>
  <c r="ET6" i="5" s="1" a="1"/>
  <c r="ET6" i="5" s="1"/>
  <c r="ET7" i="5" s="1" a="1"/>
  <c r="ET7" i="5" s="1"/>
  <c r="ET8" i="5" s="1" a="1"/>
  <c r="ET8" i="5" s="1"/>
  <c r="ET9" i="5" s="1" a="1"/>
  <c r="ET9" i="5" s="1"/>
  <c r="ET10" i="5" s="1" a="1"/>
  <c r="ET10" i="5" s="1"/>
  <c r="ET11" i="5" s="1" a="1"/>
  <c r="ET11" i="5" s="1"/>
  <c r="ET12" i="5" s="1" a="1"/>
  <c r="ET12" i="5" s="1"/>
  <c r="ET13" i="5" s="1" a="1"/>
  <c r="ET13" i="5" s="1"/>
  <c r="ET14" i="5" s="1" a="1"/>
  <c r="ET14" i="5" s="1"/>
  <c r="ET15" i="5" s="1" a="1"/>
  <c r="ET15" i="5" s="1"/>
  <c r="ET16" i="5" s="1" a="1"/>
  <c r="ET16" i="5" s="1"/>
  <c r="ET17" i="5" s="1" a="1"/>
  <c r="ET17" i="5" s="1"/>
  <c r="ET18" i="5" s="1" a="1"/>
  <c r="ET18" i="5" s="1"/>
  <c r="ET19" i="5" s="1" a="1"/>
  <c r="ET19" i="5" s="1"/>
  <c r="ET20" i="5" s="1" a="1"/>
  <c r="ET20" i="5" s="1"/>
  <c r="ET21" i="5" s="1" a="1"/>
  <c r="ET21" i="5" s="1"/>
  <c r="BE62" i="2"/>
  <c r="FK4" i="5" a="1"/>
  <c r="FK4" i="5" s="1"/>
  <c r="FK5" i="5" s="1" a="1"/>
  <c r="FK5" i="5" s="1"/>
  <c r="FK6" i="5" s="1" a="1"/>
  <c r="FK6" i="5" s="1"/>
  <c r="FK7" i="5" s="1" a="1"/>
  <c r="FK7" i="5" s="1"/>
  <c r="FK8" i="5" s="1" a="1"/>
  <c r="FK8" i="5" s="1"/>
  <c r="FK9" i="5" s="1" a="1"/>
  <c r="FK9" i="5" s="1"/>
  <c r="FK10" i="5" s="1" a="1"/>
  <c r="FK10" i="5" s="1"/>
  <c r="FK11" i="5" s="1" a="1"/>
  <c r="FK11" i="5" s="1"/>
  <c r="FK12" i="5" s="1" a="1"/>
  <c r="FK12" i="5" s="1"/>
  <c r="FK13" i="5" s="1" a="1"/>
  <c r="FK13" i="5" s="1"/>
  <c r="FK14" i="5" s="1" a="1"/>
  <c r="FK14" i="5" s="1"/>
  <c r="FK15" i="5" s="1" a="1"/>
  <c r="FK15" i="5" s="1"/>
  <c r="FK16" i="5" s="1" a="1"/>
  <c r="FK16" i="5" s="1"/>
  <c r="FK17" i="5" s="1" a="1"/>
  <c r="FK17" i="5" s="1"/>
  <c r="FK18" i="5" s="1" a="1"/>
  <c r="FK18" i="5" s="1"/>
  <c r="FK19" i="5" s="1" a="1"/>
  <c r="FK19" i="5" s="1"/>
  <c r="FK20" i="5" s="1" a="1"/>
  <c r="FK20" i="5" s="1"/>
  <c r="FK21" i="5" s="1" a="1"/>
  <c r="FK21" i="5" s="1"/>
  <c r="BE80" i="2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BD6" i="2"/>
  <c r="V4" i="5"/>
  <c r="V5" i="5" s="1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BD24" i="2"/>
  <c r="AN4" i="5"/>
  <c r="AN5" i="5" s="1"/>
  <c r="AN6" i="5" s="1"/>
  <c r="AN7" i="5" s="1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N20" i="5" s="1"/>
  <c r="AN21" i="5" s="1"/>
  <c r="BD42" i="2"/>
  <c r="DG4" i="5" a="1"/>
  <c r="DG4" i="5" s="1"/>
  <c r="DG5" i="5" s="1" a="1"/>
  <c r="DG5" i="5" s="1"/>
  <c r="DG6" i="5" s="1" a="1"/>
  <c r="DG6" i="5" s="1"/>
  <c r="DG7" i="5" s="1" a="1"/>
  <c r="DG7" i="5" s="1"/>
  <c r="DG8" i="5" s="1" a="1"/>
  <c r="DG8" i="5" s="1"/>
  <c r="DG9" i="5" s="1" a="1"/>
  <c r="DG9" i="5" s="1"/>
  <c r="DG10" i="5" s="1" a="1"/>
  <c r="DG10" i="5" s="1"/>
  <c r="DG11" i="5" s="1" a="1"/>
  <c r="DG11" i="5" s="1"/>
  <c r="DG12" i="5" s="1" a="1"/>
  <c r="DG12" i="5" s="1"/>
  <c r="DG13" i="5" s="1" a="1"/>
  <c r="DG13" i="5" s="1"/>
  <c r="DG14" i="5" s="1" a="1"/>
  <c r="DG14" i="5" s="1"/>
  <c r="DG15" i="5" s="1" a="1"/>
  <c r="DG15" i="5" s="1"/>
  <c r="DG16" i="5" s="1" a="1"/>
  <c r="DG16" i="5" s="1"/>
  <c r="DG17" i="5" s="1" a="1"/>
  <c r="DG17" i="5" s="1"/>
  <c r="DG18" i="5" s="1" a="1"/>
  <c r="DG18" i="5" s="1"/>
  <c r="DG19" i="5" s="1" a="1"/>
  <c r="DG19" i="5" s="1"/>
  <c r="DG20" i="5" s="1" a="1"/>
  <c r="DG20" i="5" s="1"/>
  <c r="DG21" i="5" s="1" a="1"/>
  <c r="DG21" i="5" s="1"/>
  <c r="BE21" i="2"/>
  <c r="DX4" i="5" a="1"/>
  <c r="DX4" i="5" s="1"/>
  <c r="DX5" i="5" s="1" a="1"/>
  <c r="DX5" i="5" s="1"/>
  <c r="DX6" i="5" s="1" a="1"/>
  <c r="DX6" i="5" s="1"/>
  <c r="DX7" i="5" s="1" a="1"/>
  <c r="DX7" i="5" s="1"/>
  <c r="DX8" i="5" s="1" a="1"/>
  <c r="DX8" i="5" s="1"/>
  <c r="DX9" i="5" s="1" a="1"/>
  <c r="DX9" i="5" s="1"/>
  <c r="DX10" i="5" s="1" a="1"/>
  <c r="DX10" i="5" s="1"/>
  <c r="DX11" i="5" s="1" a="1"/>
  <c r="DX11" i="5" s="1"/>
  <c r="DX12" i="5" s="1" a="1"/>
  <c r="DX12" i="5" s="1"/>
  <c r="DX13" i="5" s="1" a="1"/>
  <c r="DX13" i="5" s="1"/>
  <c r="DX14" i="5" s="1" a="1"/>
  <c r="DX14" i="5" s="1"/>
  <c r="DX15" i="5" s="1" a="1"/>
  <c r="DX15" i="5" s="1"/>
  <c r="DX16" i="5" s="1" a="1"/>
  <c r="DX16" i="5" s="1"/>
  <c r="DX17" i="5" s="1" a="1"/>
  <c r="DX17" i="5" s="1"/>
  <c r="DX18" i="5" s="1" a="1"/>
  <c r="DX18" i="5" s="1"/>
  <c r="DX19" i="5" s="1" a="1"/>
  <c r="DX19" i="5" s="1"/>
  <c r="DX20" i="5" s="1" a="1"/>
  <c r="DX20" i="5" s="1"/>
  <c r="DX21" i="5" s="1" a="1"/>
  <c r="DX21" i="5" s="1"/>
  <c r="BE39" i="2"/>
  <c r="EO4" i="5" a="1"/>
  <c r="EO4" i="5" s="1"/>
  <c r="EO5" i="5" s="1" a="1"/>
  <c r="EO5" i="5" s="1"/>
  <c r="EO6" i="5" s="1" a="1"/>
  <c r="EO6" i="5" s="1"/>
  <c r="EO7" i="5" s="1" a="1"/>
  <c r="EO7" i="5" s="1"/>
  <c r="EO8" i="5" s="1" a="1"/>
  <c r="EO8" i="5" s="1"/>
  <c r="EO9" i="5" s="1" a="1"/>
  <c r="EO9" i="5" s="1"/>
  <c r="EO10" i="5" s="1" a="1"/>
  <c r="EO10" i="5" s="1"/>
  <c r="EO11" i="5" s="1" a="1"/>
  <c r="EO11" i="5" s="1"/>
  <c r="EO12" i="5" s="1" a="1"/>
  <c r="EO12" i="5" s="1"/>
  <c r="EO13" i="5" s="1" a="1"/>
  <c r="EO13" i="5" s="1"/>
  <c r="EO14" i="5" s="1" a="1"/>
  <c r="EO14" i="5" s="1"/>
  <c r="EO15" i="5" s="1" a="1"/>
  <c r="EO15" i="5" s="1"/>
  <c r="EO16" i="5" s="1" a="1"/>
  <c r="EO16" i="5" s="1"/>
  <c r="EO17" i="5" s="1" a="1"/>
  <c r="EO17" i="5" s="1"/>
  <c r="EO18" i="5" s="1" a="1"/>
  <c r="EO18" i="5" s="1"/>
  <c r="EO19" i="5" s="1" a="1"/>
  <c r="EO19" i="5" s="1"/>
  <c r="EO20" i="5" s="1" a="1"/>
  <c r="EO20" i="5" s="1"/>
  <c r="EO21" i="5" s="1" a="1"/>
  <c r="EO21" i="5" s="1"/>
  <c r="BE57" i="2"/>
  <c r="FF4" i="5" a="1"/>
  <c r="FF4" i="5" s="1"/>
  <c r="FF5" i="5" s="1" a="1"/>
  <c r="FF5" i="5" s="1"/>
  <c r="FF6" i="5" s="1" a="1"/>
  <c r="FF6" i="5" s="1"/>
  <c r="FF7" i="5" s="1" a="1"/>
  <c r="FF7" i="5" s="1"/>
  <c r="FF8" i="5" s="1" a="1"/>
  <c r="FF8" i="5" s="1"/>
  <c r="FF9" i="5" s="1" a="1"/>
  <c r="FF9" i="5" s="1"/>
  <c r="FF10" i="5" s="1" a="1"/>
  <c r="FF10" i="5" s="1"/>
  <c r="FF11" i="5" s="1" a="1"/>
  <c r="FF11" i="5" s="1"/>
  <c r="FF12" i="5" s="1" a="1"/>
  <c r="FF12" i="5" s="1"/>
  <c r="FF13" i="5" s="1" a="1"/>
  <c r="FF13" i="5" s="1"/>
  <c r="FF14" i="5" s="1" a="1"/>
  <c r="FF14" i="5" s="1"/>
  <c r="FF15" i="5" s="1" a="1"/>
  <c r="FF15" i="5" s="1"/>
  <c r="FF16" i="5" s="1" a="1"/>
  <c r="FF16" i="5" s="1"/>
  <c r="FF17" i="5" s="1" a="1"/>
  <c r="FF17" i="5" s="1"/>
  <c r="FF18" i="5" s="1" a="1"/>
  <c r="FF18" i="5" s="1"/>
  <c r="FF19" i="5" s="1" a="1"/>
  <c r="FF19" i="5" s="1"/>
  <c r="FF20" i="5" s="1" a="1"/>
  <c r="FF20" i="5" s="1"/>
  <c r="FF21" i="5" s="1" a="1"/>
  <c r="FF21" i="5" s="1"/>
  <c r="BE75" i="2"/>
  <c r="FW4" i="5" a="1"/>
  <c r="FW4" i="5" s="1"/>
  <c r="FW5" i="5" s="1" a="1"/>
  <c r="FW5" i="5" s="1"/>
  <c r="FW6" i="5" s="1" a="1"/>
  <c r="FW6" i="5" s="1"/>
  <c r="FW7" i="5" s="1" a="1"/>
  <c r="FW7" i="5" s="1"/>
  <c r="FW8" i="5" s="1" a="1"/>
  <c r="FW8" i="5" s="1"/>
  <c r="FW9" i="5" s="1" a="1"/>
  <c r="FW9" i="5" s="1"/>
  <c r="FW10" i="5" s="1" a="1"/>
  <c r="FW10" i="5" s="1"/>
  <c r="FW11" i="5" s="1" a="1"/>
  <c r="FW11" i="5" s="1"/>
  <c r="FW12" i="5" s="1" a="1"/>
  <c r="FW12" i="5" s="1"/>
  <c r="FW13" i="5" s="1" a="1"/>
  <c r="FW13" i="5" s="1"/>
  <c r="FW14" i="5" s="1" a="1"/>
  <c r="FW14" i="5" s="1"/>
  <c r="FW15" i="5" s="1" a="1"/>
  <c r="FW15" i="5" s="1"/>
  <c r="FW16" i="5" s="1" a="1"/>
  <c r="FW16" i="5" s="1"/>
  <c r="FW17" i="5" s="1" a="1"/>
  <c r="FW17" i="5" s="1"/>
  <c r="FW18" i="5" s="1" a="1"/>
  <c r="FW18" i="5" s="1"/>
  <c r="FW19" i="5" s="1" a="1"/>
  <c r="FW19" i="5" s="1"/>
  <c r="FW20" i="5" s="1" a="1"/>
  <c r="FW20" i="5" s="1"/>
  <c r="FW21" i="5" s="1" a="1"/>
  <c r="FW21" i="5" s="1"/>
  <c r="BE93" i="2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BE28" i="2"/>
  <c r="EE4" i="5" a="1"/>
  <c r="EE4" i="5" s="1"/>
  <c r="EE5" i="5" s="1" a="1"/>
  <c r="EE5" i="5" s="1"/>
  <c r="EE6" i="5" s="1" a="1"/>
  <c r="EE6" i="5" s="1"/>
  <c r="EE7" i="5" s="1" a="1"/>
  <c r="EE7" i="5" s="1"/>
  <c r="EE8" i="5" s="1" a="1"/>
  <c r="EE8" i="5" s="1"/>
  <c r="EE9" i="5" s="1" a="1"/>
  <c r="EE9" i="5" s="1"/>
  <c r="EE10" i="5" s="1" a="1"/>
  <c r="EE10" i="5" s="1"/>
  <c r="EE11" i="5" s="1" a="1"/>
  <c r="EE11" i="5" s="1"/>
  <c r="EE12" i="5" s="1" a="1"/>
  <c r="EE12" i="5" s="1"/>
  <c r="EE13" i="5" s="1" a="1"/>
  <c r="EE13" i="5" s="1"/>
  <c r="EE14" i="5" s="1" a="1"/>
  <c r="EE14" i="5" s="1"/>
  <c r="EE15" i="5" s="1" a="1"/>
  <c r="EE15" i="5" s="1"/>
  <c r="EE16" i="5" s="1" a="1"/>
  <c r="EE16" i="5" s="1"/>
  <c r="EE17" i="5" s="1" a="1"/>
  <c r="EE17" i="5" s="1"/>
  <c r="EE18" i="5" s="1" a="1"/>
  <c r="EE18" i="5" s="1"/>
  <c r="EE19" i="5" s="1" a="1"/>
  <c r="EE19" i="5" s="1"/>
  <c r="EE20" i="5" s="1" a="1"/>
  <c r="EE20" i="5" s="1"/>
  <c r="EE21" i="5" s="1" a="1"/>
  <c r="EE21" i="5" s="1"/>
  <c r="BE94" i="2"/>
  <c r="BD26" i="2"/>
  <c r="BE5" i="2"/>
  <c r="DK4" i="5" a="1"/>
  <c r="DK4" i="5" s="1"/>
  <c r="DK5" i="5" s="1" a="1"/>
  <c r="DK5" i="5" s="1"/>
  <c r="DK6" i="5" s="1" a="1"/>
  <c r="DK6" i="5" s="1"/>
  <c r="DK7" i="5" s="1" a="1"/>
  <c r="DK7" i="5" s="1"/>
  <c r="DK8" i="5" s="1" a="1"/>
  <c r="DK8" i="5" s="1"/>
  <c r="DK9" i="5" s="1" a="1"/>
  <c r="DK9" i="5" s="1"/>
  <c r="DK10" i="5" s="1" a="1"/>
  <c r="DK10" i="5" s="1"/>
  <c r="DK11" i="5" s="1" a="1"/>
  <c r="DK11" i="5" s="1"/>
  <c r="DK12" i="5" s="1" a="1"/>
  <c r="DK12" i="5" s="1"/>
  <c r="DK13" i="5" s="1" a="1"/>
  <c r="DK13" i="5" s="1"/>
  <c r="DK14" i="5" s="1" a="1"/>
  <c r="DK14" i="5" s="1"/>
  <c r="DK15" i="5" s="1" a="1"/>
  <c r="DK15" i="5" s="1"/>
  <c r="DK16" i="5" s="1" a="1"/>
  <c r="DK16" i="5" s="1"/>
  <c r="DK17" i="5" s="1" a="1"/>
  <c r="DK17" i="5" s="1"/>
  <c r="DK18" i="5" s="1" a="1"/>
  <c r="DK18" i="5" s="1"/>
  <c r="DK19" i="5" s="1" a="1"/>
  <c r="DK19" i="5" s="1"/>
  <c r="DK20" i="5" s="1" a="1"/>
  <c r="DK20" i="5" s="1"/>
  <c r="DK21" i="5" s="1" a="1"/>
  <c r="DK21" i="5" s="1"/>
  <c r="DL4" i="5" a="1"/>
  <c r="DL4" i="5" s="1"/>
  <c r="DL5" i="5" s="1" a="1"/>
  <c r="DL5" i="5" s="1"/>
  <c r="DL6" i="5" s="1" a="1"/>
  <c r="DL6" i="5" s="1"/>
  <c r="DL7" i="5" s="1" a="1"/>
  <c r="DL7" i="5" s="1"/>
  <c r="DL8" i="5" s="1" a="1"/>
  <c r="DL8" i="5" s="1"/>
  <c r="DL9" i="5" s="1" a="1"/>
  <c r="DL9" i="5" s="1"/>
  <c r="DL10" i="5" s="1" a="1"/>
  <c r="DL10" i="5" s="1"/>
  <c r="DL11" i="5" s="1" a="1"/>
  <c r="DL11" i="5" s="1"/>
  <c r="DL12" i="5" s="1" a="1"/>
  <c r="DL12" i="5" s="1"/>
  <c r="DL13" i="5" s="1" a="1"/>
  <c r="DL13" i="5" s="1"/>
  <c r="DL14" i="5" s="1" a="1"/>
  <c r="DL14" i="5" s="1"/>
  <c r="DL15" i="5" s="1" a="1"/>
  <c r="DL15" i="5" s="1"/>
  <c r="DL16" i="5" s="1" a="1"/>
  <c r="DL16" i="5" s="1"/>
  <c r="DL17" i="5" s="1" a="1"/>
  <c r="DL17" i="5" s="1"/>
  <c r="DL18" i="5" s="1" a="1"/>
  <c r="DL18" i="5" s="1"/>
  <c r="DL19" i="5" s="1" a="1"/>
  <c r="DL19" i="5" s="1"/>
  <c r="DL20" i="5" s="1" a="1"/>
  <c r="DL20" i="5" s="1"/>
  <c r="DL21" i="5" s="1" a="1"/>
  <c r="DL21" i="5" s="1"/>
  <c r="BE26" i="2"/>
  <c r="BE44" i="2"/>
  <c r="BD19" i="2"/>
  <c r="BE10" i="2"/>
  <c r="DN4" i="5" a="1"/>
  <c r="DN4" i="5" s="1"/>
  <c r="DN5" i="5" s="1" a="1"/>
  <c r="DN5" i="5" s="1"/>
  <c r="DN6" i="5" s="1" a="1"/>
  <c r="DN6" i="5" s="1"/>
  <c r="DN7" i="5" s="1" a="1"/>
  <c r="DN7" i="5" s="1"/>
  <c r="DN8" i="5" s="1" a="1"/>
  <c r="DN8" i="5" s="1"/>
  <c r="DN9" i="5" s="1" a="1"/>
  <c r="DN9" i="5" s="1"/>
  <c r="DN10" i="5" s="1" a="1"/>
  <c r="DN10" i="5" s="1"/>
  <c r="DN11" i="5" s="1" a="1"/>
  <c r="DN11" i="5" s="1"/>
  <c r="DN12" i="5" s="1" a="1"/>
  <c r="DN12" i="5" s="1"/>
  <c r="DN13" i="5" s="1" a="1"/>
  <c r="DN13" i="5" s="1"/>
  <c r="DN14" i="5" s="1" a="1"/>
  <c r="DN14" i="5" s="1"/>
  <c r="DN15" i="5" s="1" a="1"/>
  <c r="DN15" i="5" s="1"/>
  <c r="DN16" i="5" s="1" a="1"/>
  <c r="DN16" i="5" s="1"/>
  <c r="DN17" i="5" s="1" a="1"/>
  <c r="DN17" i="5" s="1"/>
  <c r="DN18" i="5" s="1" a="1"/>
  <c r="DN18" i="5" s="1"/>
  <c r="DN19" i="5" s="1" a="1"/>
  <c r="DN19" i="5" s="1"/>
  <c r="DN20" i="5" s="1" a="1"/>
  <c r="DN20" i="5" s="1"/>
  <c r="DN21" i="5" s="1" a="1"/>
  <c r="DN21" i="5" s="1"/>
  <c r="BE52" i="2"/>
  <c r="BE76" i="2"/>
  <c r="FX4" i="5" a="1"/>
  <c r="FX4" i="5" s="1"/>
  <c r="FX5" i="5" s="1" a="1"/>
  <c r="FX5" i="5" s="1"/>
  <c r="FX6" i="5" s="1" a="1"/>
  <c r="FX6" i="5" s="1"/>
  <c r="FX7" i="5" s="1" a="1"/>
  <c r="FX7" i="5" s="1"/>
  <c r="FX8" i="5" s="1" a="1"/>
  <c r="FX8" i="5" s="1"/>
  <c r="FX9" i="5" s="1" a="1"/>
  <c r="FX9" i="5" s="1"/>
  <c r="FX10" i="5" s="1" a="1"/>
  <c r="FX10" i="5" s="1"/>
  <c r="FX11" i="5" s="1" a="1"/>
  <c r="FX11" i="5" s="1"/>
  <c r="FX12" i="5" s="1" a="1"/>
  <c r="FX12" i="5" s="1"/>
  <c r="FX13" i="5" s="1" a="1"/>
  <c r="FX13" i="5" s="1"/>
  <c r="FX14" i="5" s="1" a="1"/>
  <c r="FX14" i="5" s="1"/>
  <c r="FX15" i="5" s="1" a="1"/>
  <c r="FX15" i="5" s="1"/>
  <c r="FX16" i="5" s="1" a="1"/>
  <c r="FX16" i="5" s="1"/>
  <c r="FX17" i="5" s="1" a="1"/>
  <c r="FX17" i="5" s="1"/>
  <c r="FX18" i="5" s="1" a="1"/>
  <c r="FX18" i="5" s="1"/>
  <c r="FX19" i="5" s="1" a="1"/>
  <c r="FX19" i="5" s="1"/>
  <c r="FX20" i="5" s="1" a="1"/>
  <c r="FX20" i="5" s="1"/>
  <c r="FX21" i="5" s="1" a="1"/>
  <c r="FX21" i="5" s="1"/>
  <c r="BD8" i="2"/>
  <c r="X4" i="5"/>
  <c r="X5" i="5" s="1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AJ4" i="5"/>
  <c r="AJ5" i="5" s="1"/>
  <c r="AJ6" i="5" s="1"/>
  <c r="AJ7" i="5" s="1"/>
  <c r="AJ8" i="5" s="1"/>
  <c r="AJ9" i="5" s="1"/>
  <c r="AJ10" i="5" s="1"/>
  <c r="AJ11" i="5" s="1"/>
  <c r="AJ12" i="5" s="1"/>
  <c r="AJ13" i="5" s="1"/>
  <c r="AJ14" i="5" s="1"/>
  <c r="AJ15" i="5" s="1"/>
  <c r="AJ16" i="5" s="1"/>
  <c r="AJ17" i="5" s="1"/>
  <c r="AJ18" i="5" s="1"/>
  <c r="AJ19" i="5" s="1"/>
  <c r="AJ20" i="5" s="1"/>
  <c r="AJ21" i="5" s="1"/>
  <c r="CR4" i="5" a="1"/>
  <c r="CR4" i="5" s="1"/>
  <c r="CR5" i="5" s="1" a="1"/>
  <c r="CR5" i="5" s="1"/>
  <c r="CR6" i="5" s="1" a="1"/>
  <c r="CR6" i="5" s="1"/>
  <c r="CR7" i="5" s="1" a="1"/>
  <c r="CR7" i="5" s="1"/>
  <c r="CR8" i="5" s="1" a="1"/>
  <c r="CR8" i="5" s="1"/>
  <c r="CR9" i="5" s="1" a="1"/>
  <c r="CR9" i="5" s="1"/>
  <c r="CR10" i="5" s="1" a="1"/>
  <c r="CR10" i="5" s="1"/>
  <c r="CR11" i="5" s="1" a="1"/>
  <c r="CR11" i="5" s="1"/>
  <c r="CR12" i="5" s="1" a="1"/>
  <c r="CR12" i="5" s="1"/>
  <c r="CR13" i="5" s="1" a="1"/>
  <c r="CR13" i="5" s="1"/>
  <c r="CR14" i="5" s="1" a="1"/>
  <c r="CR14" i="5" s="1"/>
  <c r="CR15" i="5" s="1" a="1"/>
  <c r="CR15" i="5" s="1"/>
  <c r="CR16" i="5" s="1" a="1"/>
  <c r="CR16" i="5" s="1"/>
  <c r="CR17" i="5" s="1" a="1"/>
  <c r="CR17" i="5" s="1"/>
  <c r="CR18" i="5" s="1" a="1"/>
  <c r="CR18" i="5" s="1"/>
  <c r="CR19" i="5" s="1" a="1"/>
  <c r="CR19" i="5" s="1"/>
  <c r="CR20" i="5" s="1" a="1"/>
  <c r="CR20" i="5" s="1"/>
  <c r="CR21" i="5" s="1" a="1"/>
  <c r="CR21" i="5" s="1"/>
  <c r="DI4" i="5" a="1"/>
  <c r="DI4" i="5" s="1"/>
  <c r="DI5" i="5" s="1" a="1"/>
  <c r="DI5" i="5" s="1"/>
  <c r="DI6" i="5" s="1" a="1"/>
  <c r="DI6" i="5" s="1"/>
  <c r="DI7" i="5" s="1" a="1"/>
  <c r="DI7" i="5" s="1"/>
  <c r="DI8" i="5" s="1" a="1"/>
  <c r="DI8" i="5" s="1"/>
  <c r="DI9" i="5" s="1" a="1"/>
  <c r="DI9" i="5" s="1"/>
  <c r="DI10" i="5" s="1" a="1"/>
  <c r="DI10" i="5" s="1"/>
  <c r="DI11" i="5" s="1" a="1"/>
  <c r="DI11" i="5" s="1"/>
  <c r="DI12" i="5" s="1" a="1"/>
  <c r="DI12" i="5" s="1"/>
  <c r="DI13" i="5" s="1" a="1"/>
  <c r="DI13" i="5" s="1"/>
  <c r="DI14" i="5" s="1" a="1"/>
  <c r="DI14" i="5" s="1"/>
  <c r="DI15" i="5" s="1" a="1"/>
  <c r="DI15" i="5" s="1"/>
  <c r="DI16" i="5" s="1" a="1"/>
  <c r="DI16" i="5" s="1"/>
  <c r="DI17" i="5" s="1" a="1"/>
  <c r="DI17" i="5" s="1"/>
  <c r="DI18" i="5" s="1" a="1"/>
  <c r="DI18" i="5" s="1"/>
  <c r="DI19" i="5" s="1" a="1"/>
  <c r="DI19" i="5" s="1"/>
  <c r="DI20" i="5" s="1" a="1"/>
  <c r="DI20" i="5" s="1"/>
  <c r="DI21" i="5" s="1" a="1"/>
  <c r="DI21" i="5" s="1"/>
  <c r="CT4" i="5" a="1"/>
  <c r="CT4" i="5" s="1"/>
  <c r="CT5" i="5" s="1" a="1"/>
  <c r="CT5" i="5" s="1"/>
  <c r="CT6" i="5" s="1" a="1"/>
  <c r="CT6" i="5" s="1"/>
  <c r="CT7" i="5" s="1" a="1"/>
  <c r="CT7" i="5" s="1"/>
  <c r="CT8" i="5" s="1" a="1"/>
  <c r="CT8" i="5" s="1"/>
  <c r="CT9" i="5" s="1" a="1"/>
  <c r="CT9" i="5" s="1"/>
  <c r="CT10" i="5" s="1" a="1"/>
  <c r="CT10" i="5" s="1"/>
  <c r="CT11" i="5" s="1" a="1"/>
  <c r="CT11" i="5" s="1"/>
  <c r="CT12" i="5" s="1" a="1"/>
  <c r="CT12" i="5" s="1"/>
  <c r="CT13" i="5" s="1" a="1"/>
  <c r="CT13" i="5" s="1"/>
  <c r="CT14" i="5" s="1" a="1"/>
  <c r="CT14" i="5" s="1"/>
  <c r="CT15" i="5" s="1" a="1"/>
  <c r="CT15" i="5" s="1"/>
  <c r="CT16" i="5" s="1" a="1"/>
  <c r="CT16" i="5" s="1"/>
  <c r="CT17" i="5" s="1" a="1"/>
  <c r="CT17" i="5" s="1"/>
  <c r="CT18" i="5" s="1" a="1"/>
  <c r="CT18" i="5" s="1"/>
  <c r="CT19" i="5" s="1" a="1"/>
  <c r="CT19" i="5" s="1"/>
  <c r="CT20" i="5" s="1" a="1"/>
  <c r="CT20" i="5" s="1"/>
  <c r="CT21" i="5" s="1" a="1"/>
  <c r="CT21" i="5" s="1"/>
  <c r="BE31" i="2"/>
  <c r="BE50" i="2"/>
  <c r="EX5" i="5" a="1"/>
  <c r="EX5" i="5" s="1"/>
  <c r="EX6" i="5" s="1" a="1"/>
  <c r="EX6" i="5" s="1"/>
  <c r="EX7" i="5" s="1" a="1"/>
  <c r="EX7" i="5" s="1"/>
  <c r="EX8" i="5" s="1" a="1"/>
  <c r="EX8" i="5" s="1"/>
  <c r="EX9" i="5" s="1" a="1"/>
  <c r="EX9" i="5" s="1"/>
  <c r="EX10" i="5" s="1" a="1"/>
  <c r="EX10" i="5" s="1"/>
  <c r="EX11" i="5" s="1" a="1"/>
  <c r="EX11" i="5" s="1"/>
  <c r="EX12" i="5" s="1" a="1"/>
  <c r="EX12" i="5" s="1"/>
  <c r="EX13" i="5" s="1" a="1"/>
  <c r="EX13" i="5" s="1"/>
  <c r="EX14" i="5" s="1" a="1"/>
  <c r="EX14" i="5" s="1"/>
  <c r="EX15" i="5" s="1" a="1"/>
  <c r="EX15" i="5" s="1"/>
  <c r="EX16" i="5" s="1" a="1"/>
  <c r="EX16" i="5" s="1"/>
  <c r="EX17" i="5" s="1" a="1"/>
  <c r="EX17" i="5" s="1"/>
  <c r="EX18" i="5" s="1" a="1"/>
  <c r="EX18" i="5" s="1"/>
  <c r="EX19" i="5" s="1" a="1"/>
  <c r="EX19" i="5" s="1"/>
  <c r="EX20" i="5" s="1" a="1"/>
  <c r="EX20" i="5" s="1"/>
  <c r="EX21" i="5" s="1" a="1"/>
  <c r="EX21" i="5" s="1"/>
  <c r="EY4" i="5" a="1"/>
  <c r="EY4" i="5" s="1"/>
  <c r="EY5" i="5" s="1" a="1"/>
  <c r="EY5" i="5" s="1"/>
  <c r="EY6" i="5" s="1" a="1"/>
  <c r="EY6" i="5" s="1"/>
  <c r="EY7" i="5" s="1" a="1"/>
  <c r="EY7" i="5" s="1"/>
  <c r="EY8" i="5" s="1" a="1"/>
  <c r="EY8" i="5" s="1"/>
  <c r="EY9" i="5" s="1" a="1"/>
  <c r="EY9" i="5" s="1"/>
  <c r="EY10" i="5" s="1" a="1"/>
  <c r="EY10" i="5" s="1"/>
  <c r="EY11" i="5" s="1" a="1"/>
  <c r="EY11" i="5" s="1"/>
  <c r="EY12" i="5" s="1" a="1"/>
  <c r="EY12" i="5" s="1"/>
  <c r="EY13" i="5" s="1" a="1"/>
  <c r="EY13" i="5" s="1"/>
  <c r="EY14" i="5" s="1" a="1"/>
  <c r="EY14" i="5" s="1"/>
  <c r="EY15" i="5" s="1" a="1"/>
  <c r="EY15" i="5" s="1"/>
  <c r="EY16" i="5" s="1" a="1"/>
  <c r="EY16" i="5" s="1"/>
  <c r="EY17" i="5" s="1" a="1"/>
  <c r="EY17" i="5" s="1"/>
  <c r="EY18" i="5" s="1" a="1"/>
  <c r="EY18" i="5" s="1"/>
  <c r="EY19" i="5" s="1" a="1"/>
  <c r="EY19" i="5" s="1"/>
  <c r="EY20" i="5" s="1" a="1"/>
  <c r="EY20" i="5" s="1"/>
  <c r="EY21" i="5" s="1" a="1"/>
  <c r="EY21" i="5" s="1"/>
  <c r="BE68" i="2"/>
  <c r="FP4" i="5" a="1"/>
  <c r="FP4" i="5" s="1"/>
  <c r="FP5" i="5" s="1" a="1"/>
  <c r="FP5" i="5" s="1"/>
  <c r="FP6" i="5" s="1" a="1"/>
  <c r="FP6" i="5" s="1"/>
  <c r="FP7" i="5" s="1" a="1"/>
  <c r="FP7" i="5" s="1"/>
  <c r="FP8" i="5" s="1" a="1"/>
  <c r="FP8" i="5" s="1"/>
  <c r="FP9" i="5" s="1" a="1"/>
  <c r="FP9" i="5" s="1"/>
  <c r="FP10" i="5" s="1" a="1"/>
  <c r="FP10" i="5" s="1"/>
  <c r="FP11" i="5" s="1" a="1"/>
  <c r="FP11" i="5" s="1"/>
  <c r="FP12" i="5" s="1" a="1"/>
  <c r="FP12" i="5" s="1"/>
  <c r="FP13" i="5" s="1" a="1"/>
  <c r="FP13" i="5" s="1"/>
  <c r="FP14" i="5" s="1" a="1"/>
  <c r="FP14" i="5" s="1"/>
  <c r="FP15" i="5" s="1" a="1"/>
  <c r="FP15" i="5" s="1"/>
  <c r="FP16" i="5" s="1" a="1"/>
  <c r="FP16" i="5" s="1"/>
  <c r="FP17" i="5" s="1" a="1"/>
  <c r="FP17" i="5" s="1"/>
  <c r="FP18" i="5" s="1" a="1"/>
  <c r="FP18" i="5" s="1"/>
  <c r="FP19" i="5" s="1" a="1"/>
  <c r="FP19" i="5" s="1"/>
  <c r="FP20" i="5" s="1" a="1"/>
  <c r="FP20" i="5" s="1"/>
  <c r="FP21" i="5" s="1" a="1"/>
  <c r="FP21" i="5" s="1"/>
  <c r="BE86" i="2"/>
  <c r="J4" i="5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BD12" i="2"/>
  <c r="AB4" i="5"/>
  <c r="AB5" i="5" s="1"/>
  <c r="AB6" i="5" s="1"/>
  <c r="AB7" i="5" s="1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BD30" i="2"/>
  <c r="AT4" i="5"/>
  <c r="AT5" i="5" s="1"/>
  <c r="AT6" i="5" s="1"/>
  <c r="AT7" i="5" s="1"/>
  <c r="AT8" i="5" s="1"/>
  <c r="AT9" i="5" s="1"/>
  <c r="AT10" i="5" s="1"/>
  <c r="AT11" i="5" s="1"/>
  <c r="AT12" i="5" s="1"/>
  <c r="AT13" i="5" s="1"/>
  <c r="AT14" i="5" s="1"/>
  <c r="AT15" i="5" s="1"/>
  <c r="AT16" i="5" s="1"/>
  <c r="AT17" i="5" s="1"/>
  <c r="AT18" i="5" s="1"/>
  <c r="AT19" i="5" s="1"/>
  <c r="AT20" i="5" s="1"/>
  <c r="AT21" i="5" s="1"/>
  <c r="BD48" i="2"/>
  <c r="CU5" i="5" a="1"/>
  <c r="CU5" i="5" s="1"/>
  <c r="CU6" i="5" s="1" a="1"/>
  <c r="CU6" i="5" s="1"/>
  <c r="CU7" i="5" s="1" a="1"/>
  <c r="CU7" i="5" s="1"/>
  <c r="CU8" i="5" s="1" a="1"/>
  <c r="CU8" i="5" s="1"/>
  <c r="CU9" i="5" s="1" a="1"/>
  <c r="CU9" i="5" s="1"/>
  <c r="CU10" i="5" s="1" a="1"/>
  <c r="CU10" i="5" s="1"/>
  <c r="CU11" i="5" s="1" a="1"/>
  <c r="CU11" i="5" s="1"/>
  <c r="CU12" i="5" s="1" a="1"/>
  <c r="CU12" i="5" s="1"/>
  <c r="CU13" i="5" s="1" a="1"/>
  <c r="CU13" i="5" s="1"/>
  <c r="CU14" i="5" s="1" a="1"/>
  <c r="CU14" i="5" s="1"/>
  <c r="CU15" i="5" s="1" a="1"/>
  <c r="CU15" i="5" s="1"/>
  <c r="CU16" i="5" s="1" a="1"/>
  <c r="CU16" i="5" s="1"/>
  <c r="CU17" i="5" s="1" a="1"/>
  <c r="CU17" i="5" s="1"/>
  <c r="CU18" i="5" s="1" a="1"/>
  <c r="CU18" i="5" s="1"/>
  <c r="CU19" i="5" s="1" a="1"/>
  <c r="CU19" i="5" s="1"/>
  <c r="CU20" i="5" s="1" a="1"/>
  <c r="CU20" i="5" s="1"/>
  <c r="CU21" i="5" s="1" a="1"/>
  <c r="CU21" i="5" s="1"/>
  <c r="CV4" i="5" a="1"/>
  <c r="CV4" i="5" s="1"/>
  <c r="CV5" i="5" s="1" a="1"/>
  <c r="CV5" i="5" s="1"/>
  <c r="CV6" i="5" s="1" a="1"/>
  <c r="CV6" i="5" s="1"/>
  <c r="CV7" i="5" s="1" a="1"/>
  <c r="CV7" i="5" s="1"/>
  <c r="CV8" i="5" s="1" a="1"/>
  <c r="CV8" i="5" s="1"/>
  <c r="CV9" i="5" s="1" a="1"/>
  <c r="CV9" i="5" s="1"/>
  <c r="CV10" i="5" s="1" a="1"/>
  <c r="CV10" i="5" s="1"/>
  <c r="CV11" i="5" s="1" a="1"/>
  <c r="CV11" i="5" s="1"/>
  <c r="CV12" i="5" s="1" a="1"/>
  <c r="CV12" i="5" s="1"/>
  <c r="CV13" i="5" s="1" a="1"/>
  <c r="CV13" i="5" s="1"/>
  <c r="CV14" i="5" s="1" a="1"/>
  <c r="CV14" i="5" s="1"/>
  <c r="CV15" i="5" s="1" a="1"/>
  <c r="CV15" i="5" s="1"/>
  <c r="CV16" i="5" s="1" a="1"/>
  <c r="CV16" i="5" s="1"/>
  <c r="CV17" i="5" s="1" a="1"/>
  <c r="CV17" i="5" s="1"/>
  <c r="CV18" i="5" s="1" a="1"/>
  <c r="CV18" i="5" s="1"/>
  <c r="CV19" i="5" s="1" a="1"/>
  <c r="CV19" i="5" s="1"/>
  <c r="CV20" i="5" s="1" a="1"/>
  <c r="CV20" i="5" s="1"/>
  <c r="CV21" i="5" s="1" a="1"/>
  <c r="CV21" i="5" s="1"/>
  <c r="BE9" i="2"/>
  <c r="DM4" i="5" a="1"/>
  <c r="DM4" i="5" s="1"/>
  <c r="BE27" i="2"/>
  <c r="ED4" i="5" a="1"/>
  <c r="ED4" i="5" s="1"/>
  <c r="ED5" i="5" s="1" a="1"/>
  <c r="ED5" i="5" s="1"/>
  <c r="ED6" i="5" s="1" a="1"/>
  <c r="ED6" i="5" s="1"/>
  <c r="ED7" i="5" s="1" a="1"/>
  <c r="ED7" i="5" s="1"/>
  <c r="ED8" i="5" s="1" a="1"/>
  <c r="ED8" i="5" s="1"/>
  <c r="ED9" i="5" s="1" a="1"/>
  <c r="ED9" i="5" s="1"/>
  <c r="ED10" i="5" s="1" a="1"/>
  <c r="ED10" i="5" s="1"/>
  <c r="ED11" i="5" s="1" a="1"/>
  <c r="ED11" i="5" s="1"/>
  <c r="ED12" i="5" s="1" a="1"/>
  <c r="ED12" i="5" s="1"/>
  <c r="ED13" i="5" s="1" a="1"/>
  <c r="ED13" i="5" s="1"/>
  <c r="ED14" i="5" s="1" a="1"/>
  <c r="ED14" i="5" s="1"/>
  <c r="ED15" i="5" s="1" a="1"/>
  <c r="ED15" i="5" s="1"/>
  <c r="ED16" i="5" s="1" a="1"/>
  <c r="ED16" i="5" s="1"/>
  <c r="ED17" i="5" s="1" a="1"/>
  <c r="ED17" i="5" s="1"/>
  <c r="ED18" i="5" s="1" a="1"/>
  <c r="ED18" i="5" s="1"/>
  <c r="ED19" i="5" s="1" a="1"/>
  <c r="ED19" i="5" s="1"/>
  <c r="ED20" i="5" s="1" a="1"/>
  <c r="ED20" i="5" s="1"/>
  <c r="ED21" i="5" s="1" a="1"/>
  <c r="ED21" i="5" s="1"/>
  <c r="BE45" i="2"/>
  <c r="EU4" i="5" a="1"/>
  <c r="EU4" i="5" s="1"/>
  <c r="EU5" i="5" s="1" a="1"/>
  <c r="EU5" i="5" s="1"/>
  <c r="EU6" i="5" s="1" a="1"/>
  <c r="EU6" i="5" s="1"/>
  <c r="EU7" i="5" s="1" a="1"/>
  <c r="EU7" i="5" s="1"/>
  <c r="EU8" i="5" s="1" a="1"/>
  <c r="EU8" i="5" s="1"/>
  <c r="EU9" i="5" s="1" a="1"/>
  <c r="EU9" i="5" s="1"/>
  <c r="EU10" i="5" s="1" a="1"/>
  <c r="EU10" i="5" s="1"/>
  <c r="EU11" i="5" s="1" a="1"/>
  <c r="EU11" i="5" s="1"/>
  <c r="EU12" i="5" s="1" a="1"/>
  <c r="EU12" i="5" s="1"/>
  <c r="EU13" i="5" s="1" a="1"/>
  <c r="EU13" i="5" s="1"/>
  <c r="EU14" i="5" s="1" a="1"/>
  <c r="EU14" i="5" s="1"/>
  <c r="EU15" i="5" s="1" a="1"/>
  <c r="EU15" i="5" s="1"/>
  <c r="EU16" i="5" s="1" a="1"/>
  <c r="EU16" i="5" s="1"/>
  <c r="EU17" i="5" s="1" a="1"/>
  <c r="EU17" i="5" s="1"/>
  <c r="EU18" i="5" s="1" a="1"/>
  <c r="EU18" i="5" s="1"/>
  <c r="EU19" i="5" s="1" a="1"/>
  <c r="EU19" i="5" s="1"/>
  <c r="EU20" i="5" s="1" a="1"/>
  <c r="EU20" i="5" s="1"/>
  <c r="EU21" i="5" s="1" a="1"/>
  <c r="EU21" i="5" s="1"/>
  <c r="BE63" i="2"/>
  <c r="BE81" i="2"/>
  <c r="Q4" i="5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BD25" i="2"/>
  <c r="CW4" i="5" a="1"/>
  <c r="CW4" i="5" s="1"/>
  <c r="CW5" i="5" s="1" a="1"/>
  <c r="CW5" i="5" s="1"/>
  <c r="CW6" i="5" s="1" a="1"/>
  <c r="CW6" i="5" s="1"/>
  <c r="CW7" i="5" s="1" a="1"/>
  <c r="CW7" i="5" s="1"/>
  <c r="CW8" i="5" s="1" a="1"/>
  <c r="CW8" i="5" s="1"/>
  <c r="CW9" i="5" s="1" a="1"/>
  <c r="CW9" i="5" s="1"/>
  <c r="CW10" i="5" s="1" a="1"/>
  <c r="CW10" i="5" s="1"/>
  <c r="CW11" i="5" s="1" a="1"/>
  <c r="CW11" i="5" s="1"/>
  <c r="CW12" i="5" s="1" a="1"/>
  <c r="CW12" i="5" s="1"/>
  <c r="CW13" i="5" s="1" a="1"/>
  <c r="CW13" i="5" s="1"/>
  <c r="CW14" i="5" s="1" a="1"/>
  <c r="CW14" i="5" s="1"/>
  <c r="CW15" i="5" s="1" a="1"/>
  <c r="CW15" i="5" s="1"/>
  <c r="CW16" i="5" s="1" a="1"/>
  <c r="CW16" i="5" s="1"/>
  <c r="CW17" i="5" s="1" a="1"/>
  <c r="CW17" i="5" s="1"/>
  <c r="CW18" i="5" s="1" a="1"/>
  <c r="CW18" i="5" s="1"/>
  <c r="CW19" i="5" s="1" a="1"/>
  <c r="CW19" i="5" s="1"/>
  <c r="CW20" i="5" s="1" a="1"/>
  <c r="CW20" i="5" s="1"/>
  <c r="CW21" i="5" s="1" a="1"/>
  <c r="CW21" i="5" s="1"/>
  <c r="DM5" i="5" a="1"/>
  <c r="DM5" i="5" s="1"/>
  <c r="DM6" i="5" s="1" a="1"/>
  <c r="DM6" i="5" s="1"/>
  <c r="DM7" i="5" s="1" a="1"/>
  <c r="DM7" i="5" s="1"/>
  <c r="DM8" i="5" s="1" a="1"/>
  <c r="DM8" i="5" s="1"/>
  <c r="DM9" i="5" s="1" a="1"/>
  <c r="DM9" i="5" s="1"/>
  <c r="DM10" i="5" s="1" a="1"/>
  <c r="DM10" i="5" s="1"/>
  <c r="DM11" i="5" s="1" a="1"/>
  <c r="DM11" i="5" s="1"/>
  <c r="DM12" i="5" s="1" a="1"/>
  <c r="DM12" i="5" s="1"/>
  <c r="DM13" i="5" s="1" a="1"/>
  <c r="DM13" i="5" s="1"/>
  <c r="DM14" i="5" s="1" a="1"/>
  <c r="DM14" i="5" s="1"/>
  <c r="DM15" i="5" s="1" a="1"/>
  <c r="DM15" i="5" s="1"/>
  <c r="DM16" i="5" s="1" a="1"/>
  <c r="DM16" i="5" s="1"/>
  <c r="DM17" i="5" s="1" a="1"/>
  <c r="DM17" i="5" s="1"/>
  <c r="DM18" i="5" s="1" a="1"/>
  <c r="DM18" i="5" s="1"/>
  <c r="DM19" i="5" s="1" a="1"/>
  <c r="DM19" i="5" s="1"/>
  <c r="DM20" i="5" s="1" a="1"/>
  <c r="DM20" i="5" s="1"/>
  <c r="DM21" i="5" s="1" a="1"/>
  <c r="DM21" i="5" s="1"/>
  <c r="BE34" i="2"/>
  <c r="EJ4" i="5" a="1"/>
  <c r="EJ4" i="5" s="1"/>
  <c r="EJ5" i="5" s="1" a="1"/>
  <c r="EJ5" i="5" s="1"/>
  <c r="EJ6" i="5" s="1" a="1"/>
  <c r="EJ6" i="5" s="1"/>
  <c r="EJ7" i="5" s="1" a="1"/>
  <c r="EJ7" i="5" s="1"/>
  <c r="EJ8" i="5" s="1" a="1"/>
  <c r="EJ8" i="5" s="1"/>
  <c r="EJ9" i="5" s="1" a="1"/>
  <c r="EJ9" i="5" s="1"/>
  <c r="EJ10" i="5" s="1" a="1"/>
  <c r="EJ10" i="5" s="1"/>
  <c r="EJ11" i="5" s="1" a="1"/>
  <c r="EJ11" i="5" s="1"/>
  <c r="EJ12" i="5" s="1" a="1"/>
  <c r="EJ12" i="5" s="1"/>
  <c r="EJ13" i="5" s="1" a="1"/>
  <c r="EJ13" i="5" s="1"/>
  <c r="EJ14" i="5" s="1" a="1"/>
  <c r="EJ14" i="5" s="1"/>
  <c r="EJ15" i="5" s="1" a="1"/>
  <c r="EJ15" i="5" s="1"/>
  <c r="EJ16" i="5" s="1" a="1"/>
  <c r="EJ16" i="5" s="1"/>
  <c r="EJ17" i="5" s="1" a="1"/>
  <c r="EJ17" i="5" s="1"/>
  <c r="EJ18" i="5" s="1" a="1"/>
  <c r="EJ18" i="5" s="1"/>
  <c r="EJ19" i="5" s="1" a="1"/>
  <c r="EJ19" i="5" s="1"/>
  <c r="EJ20" i="5" s="1" a="1"/>
  <c r="EJ20" i="5" s="1"/>
  <c r="EJ21" i="5" s="1" a="1"/>
  <c r="EJ21" i="5" s="1"/>
  <c r="BE58" i="2"/>
  <c r="FG4" i="5" a="1"/>
  <c r="FG4" i="5" s="1"/>
  <c r="FG5" i="5" s="1" a="1"/>
  <c r="FG5" i="5" s="1"/>
  <c r="FG6" i="5" s="1" a="1"/>
  <c r="FG6" i="5" s="1"/>
  <c r="FG7" i="5" s="1" a="1"/>
  <c r="FG7" i="5" s="1"/>
  <c r="FG8" i="5" s="1" a="1"/>
  <c r="FG8" i="5" s="1"/>
  <c r="FG9" i="5" s="1" a="1"/>
  <c r="FG9" i="5" s="1"/>
  <c r="FG10" i="5" s="1" a="1"/>
  <c r="FG10" i="5" s="1"/>
  <c r="FG11" i="5" s="1" a="1"/>
  <c r="FG11" i="5" s="1"/>
  <c r="FG12" i="5" s="1" a="1"/>
  <c r="FG12" i="5" s="1"/>
  <c r="FG13" i="5" s="1" a="1"/>
  <c r="FG13" i="5" s="1"/>
  <c r="FG14" i="5" s="1" a="1"/>
  <c r="FG14" i="5" s="1"/>
  <c r="FG15" i="5" s="1" a="1"/>
  <c r="FG15" i="5" s="1"/>
  <c r="FG16" i="5" s="1" a="1"/>
  <c r="FG16" i="5" s="1"/>
  <c r="FG17" i="5" s="1" a="1"/>
  <c r="FG17" i="5" s="1"/>
  <c r="FG18" i="5" s="1" a="1"/>
  <c r="FG18" i="5" s="1"/>
  <c r="FG19" i="5" s="1" a="1"/>
  <c r="FG19" i="5" s="1"/>
  <c r="FG20" i="5" s="1" a="1"/>
  <c r="FG20" i="5" s="1"/>
  <c r="FG21" i="5" s="1" a="1"/>
  <c r="FG21" i="5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BE11" i="2"/>
  <c r="EB4" i="5" a="1"/>
  <c r="EB4" i="5" s="1"/>
  <c r="EB5" i="5" s="1" a="1"/>
  <c r="EB5" i="5" s="1"/>
  <c r="EB6" i="5" s="1" a="1"/>
  <c r="EB6" i="5" s="1"/>
  <c r="EB7" i="5" s="1" a="1"/>
  <c r="EB7" i="5" s="1"/>
  <c r="ES4" i="5" a="1"/>
  <c r="ES4" i="5" s="1"/>
  <c r="ES5" i="5" s="1" a="1"/>
  <c r="ES5" i="5" s="1"/>
  <c r="ES6" i="5" s="1" a="1"/>
  <c r="ES6" i="5" s="1"/>
  <c r="ES7" i="5" s="1" a="1"/>
  <c r="ES7" i="5" s="1"/>
  <c r="ES8" i="5" s="1" a="1"/>
  <c r="ES8" i="5" s="1"/>
  <c r="ES9" i="5" s="1" a="1"/>
  <c r="ES9" i="5" s="1"/>
  <c r="ES10" i="5" s="1" a="1"/>
  <c r="ES10" i="5" s="1"/>
  <c r="ES11" i="5" s="1" a="1"/>
  <c r="ES11" i="5" s="1"/>
  <c r="ES12" i="5" s="1" a="1"/>
  <c r="ES12" i="5" s="1"/>
  <c r="ES13" i="5" s="1" a="1"/>
  <c r="ES13" i="5" s="1"/>
  <c r="ES14" i="5" s="1" a="1"/>
  <c r="ES14" i="5" s="1"/>
  <c r="ES15" i="5" s="1" a="1"/>
  <c r="ES15" i="5" s="1"/>
  <c r="ES16" i="5" s="1" a="1"/>
  <c r="ES16" i="5" s="1"/>
  <c r="ES17" i="5" s="1" a="1"/>
  <c r="ES17" i="5" s="1"/>
  <c r="ES18" i="5" s="1" a="1"/>
  <c r="ES18" i="5" s="1"/>
  <c r="ES19" i="5" s="1" a="1"/>
  <c r="ES19" i="5" s="1"/>
  <c r="ES20" i="5" s="1" a="1"/>
  <c r="ES20" i="5" s="1"/>
  <c r="ES21" i="5" s="1" a="1"/>
  <c r="ES21" i="5" s="1"/>
  <c r="BE13" i="2"/>
  <c r="BE49" i="2"/>
  <c r="BE67" i="2"/>
  <c r="DA4" i="5" a="1"/>
  <c r="DA4" i="5" s="1"/>
  <c r="DA5" i="5" s="1" a="1"/>
  <c r="DA5" i="5" s="1"/>
  <c r="DA6" i="5" s="1" a="1"/>
  <c r="DA6" i="5" s="1"/>
  <c r="DA7" i="5" s="1" a="1"/>
  <c r="DA7" i="5" s="1"/>
  <c r="DA8" i="5" s="1" a="1"/>
  <c r="DA8" i="5" s="1"/>
  <c r="DA9" i="5" s="1" a="1"/>
  <c r="DA9" i="5" s="1"/>
  <c r="DA10" i="5" s="1" a="1"/>
  <c r="DA10" i="5" s="1"/>
  <c r="DA11" i="5" s="1" a="1"/>
  <c r="DA11" i="5" s="1"/>
  <c r="DA12" i="5" s="1" a="1"/>
  <c r="DA12" i="5" s="1"/>
  <c r="DA13" i="5" s="1" a="1"/>
  <c r="DA13" i="5" s="1"/>
  <c r="DA14" i="5" s="1" a="1"/>
  <c r="DA14" i="5" s="1"/>
  <c r="DA15" i="5" s="1" a="1"/>
  <c r="DA15" i="5" s="1"/>
  <c r="DA16" i="5" s="1" a="1"/>
  <c r="DA16" i="5" s="1"/>
  <c r="DA17" i="5" s="1" a="1"/>
  <c r="DA17" i="5" s="1"/>
  <c r="DA18" i="5" s="1" a="1"/>
  <c r="DA18" i="5" s="1"/>
  <c r="DA19" i="5" s="1" a="1"/>
  <c r="DA19" i="5" s="1"/>
  <c r="DA20" i="5" s="1" a="1"/>
  <c r="DA20" i="5" s="1"/>
  <c r="DA21" i="5" s="1" a="1"/>
  <c r="DA21" i="5" s="1"/>
  <c r="BD7" i="2"/>
  <c r="W4" i="5"/>
  <c r="W5" i="5" s="1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BE16" i="2"/>
  <c r="BE40" i="2"/>
  <c r="EP4" i="5" a="1"/>
  <c r="EP4" i="5" s="1"/>
  <c r="EP5" i="5" s="1" a="1"/>
  <c r="EP5" i="5" s="1"/>
  <c r="EP6" i="5" s="1" a="1"/>
  <c r="EP6" i="5" s="1"/>
  <c r="EP7" i="5" s="1" a="1"/>
  <c r="EP7" i="5" s="1"/>
  <c r="EP8" i="5" s="1" a="1"/>
  <c r="EP8" i="5" s="1"/>
  <c r="EP9" i="5" s="1" a="1"/>
  <c r="EP9" i="5" s="1"/>
  <c r="EP10" i="5" s="1" a="1"/>
  <c r="EP10" i="5" s="1"/>
  <c r="EP11" i="5" s="1" a="1"/>
  <c r="EP11" i="5" s="1"/>
  <c r="EP12" i="5" s="1" a="1"/>
  <c r="EP12" i="5" s="1"/>
  <c r="EP13" i="5" s="1" a="1"/>
  <c r="EP13" i="5" s="1"/>
  <c r="EP14" i="5" s="1" a="1"/>
  <c r="EP14" i="5" s="1"/>
  <c r="EP15" i="5" s="1" a="1"/>
  <c r="EP15" i="5" s="1"/>
  <c r="EP16" i="5" s="1" a="1"/>
  <c r="EP16" i="5" s="1"/>
  <c r="EP17" i="5" s="1" a="1"/>
  <c r="EP17" i="5" s="1"/>
  <c r="EP18" i="5" s="1" a="1"/>
  <c r="EP18" i="5" s="1"/>
  <c r="EP19" i="5" s="1" a="1"/>
  <c r="EP19" i="5" s="1"/>
  <c r="EP20" i="5" s="1" a="1"/>
  <c r="EP20" i="5" s="1"/>
  <c r="EP21" i="5" s="1" a="1"/>
  <c r="EP21" i="5" s="1"/>
  <c r="BE82" i="2"/>
  <c r="CX4" i="5" a="1"/>
  <c r="CX4" i="5" s="1"/>
  <c r="CX5" i="5" s="1" a="1"/>
  <c r="CX5" i="5" s="1"/>
  <c r="CX6" i="5" s="1" a="1"/>
  <c r="CX6" i="5" s="1"/>
  <c r="CX7" i="5" s="1" a="1"/>
  <c r="CX7" i="5" s="1"/>
  <c r="CX8" i="5" s="1" a="1"/>
  <c r="CX8" i="5" s="1"/>
  <c r="CX9" i="5" s="1" a="1"/>
  <c r="CX9" i="5" s="1"/>
  <c r="CX10" i="5" s="1" a="1"/>
  <c r="CX10" i="5" s="1"/>
  <c r="CX11" i="5" s="1" a="1"/>
  <c r="CX11" i="5" s="1"/>
  <c r="CX12" i="5" s="1" a="1"/>
  <c r="CX12" i="5" s="1"/>
  <c r="CX13" i="5" s="1" a="1"/>
  <c r="CX13" i="5" s="1"/>
  <c r="CX14" i="5" s="1" a="1"/>
  <c r="CX14" i="5" s="1"/>
  <c r="CX15" i="5" s="1" a="1"/>
  <c r="CX15" i="5" s="1"/>
  <c r="CX16" i="5" s="1" a="1"/>
  <c r="CX16" i="5" s="1"/>
  <c r="CX17" i="5" s="1" a="1"/>
  <c r="CX17" i="5" s="1"/>
  <c r="CX18" i="5" s="1" a="1"/>
  <c r="CX18" i="5" s="1"/>
  <c r="CX19" i="5" s="1" a="1"/>
  <c r="CX19" i="5" s="1"/>
  <c r="CX20" i="5" s="1" a="1"/>
  <c r="CX20" i="5" s="1"/>
  <c r="CX21" i="5" s="1" a="1"/>
  <c r="CX21" i="5" s="1"/>
  <c r="FA4" i="5" a="1"/>
  <c r="FA4" i="5" s="1"/>
  <c r="FA5" i="5" s="1" a="1"/>
  <c r="FA5" i="5" s="1"/>
  <c r="FA6" i="5" s="1" a="1"/>
  <c r="FA6" i="5" s="1"/>
  <c r="FA7" i="5" s="1" a="1"/>
  <c r="FA7" i="5" s="1"/>
  <c r="FA8" i="5" s="1" a="1"/>
  <c r="FA8" i="5" s="1"/>
  <c r="FA9" i="5" s="1" a="1"/>
  <c r="FA9" i="5" s="1"/>
  <c r="FA10" i="5" s="1" a="1"/>
  <c r="FA10" i="5" s="1"/>
  <c r="FA11" i="5" s="1" a="1"/>
  <c r="FA11" i="5" s="1"/>
  <c r="FA12" i="5" s="1" a="1"/>
  <c r="FA12" i="5" s="1"/>
  <c r="FA13" i="5" s="1" a="1"/>
  <c r="FA13" i="5" s="1"/>
  <c r="FA14" i="5" s="1" a="1"/>
  <c r="FA14" i="5" s="1"/>
  <c r="FA15" i="5" s="1" a="1"/>
  <c r="FA15" i="5" s="1"/>
  <c r="FA16" i="5" s="1" a="1"/>
  <c r="FA16" i="5" s="1"/>
  <c r="FA17" i="5" s="1" a="1"/>
  <c r="FA17" i="5" s="1"/>
  <c r="FA18" i="5" s="1" a="1"/>
  <c r="FA18" i="5" s="1"/>
  <c r="FA19" i="5" s="1" a="1"/>
  <c r="FA19" i="5" s="1"/>
  <c r="FA20" i="5" s="1" a="1"/>
  <c r="FA20" i="5" s="1"/>
  <c r="FA21" i="5" s="1" a="1"/>
  <c r="FA21" i="5" s="1"/>
  <c r="BE70" i="2"/>
  <c r="FQ5" i="5" a="1"/>
  <c r="FQ5" i="5" s="1"/>
  <c r="FQ6" i="5" s="1" a="1"/>
  <c r="FQ6" i="5" s="1"/>
  <c r="FQ7" i="5" s="1" a="1"/>
  <c r="FQ7" i="5" s="1"/>
  <c r="FQ8" i="5" s="1" a="1"/>
  <c r="FQ8" i="5" s="1"/>
  <c r="FQ9" i="5" s="1" a="1"/>
  <c r="FQ9" i="5" s="1"/>
  <c r="FQ10" i="5" s="1" a="1"/>
  <c r="FQ10" i="5" s="1"/>
  <c r="FQ11" i="5" s="1" a="1"/>
  <c r="FQ11" i="5" s="1"/>
  <c r="FQ12" i="5" s="1" a="1"/>
  <c r="FQ12" i="5" s="1"/>
  <c r="FQ13" i="5" s="1" a="1"/>
  <c r="FQ13" i="5" s="1"/>
  <c r="FQ14" i="5" s="1" a="1"/>
  <c r="FQ14" i="5" s="1"/>
  <c r="FQ15" i="5" s="1" a="1"/>
  <c r="FQ15" i="5" s="1"/>
  <c r="FQ16" i="5" s="1" a="1"/>
  <c r="FQ16" i="5" s="1"/>
  <c r="FQ17" i="5" s="1" a="1"/>
  <c r="FQ17" i="5" s="1"/>
  <c r="FQ18" i="5" s="1" a="1"/>
  <c r="FQ18" i="5" s="1"/>
  <c r="FQ19" i="5" s="1" a="1"/>
  <c r="FQ19" i="5" s="1"/>
  <c r="FQ20" i="5" s="1" a="1"/>
  <c r="FQ20" i="5" s="1"/>
  <c r="FQ21" i="5" s="1" a="1"/>
  <c r="FQ21" i="5" s="1"/>
  <c r="FR4" i="5" a="1"/>
  <c r="FR4" i="5" s="1"/>
  <c r="FR5" i="5" s="1" a="1"/>
  <c r="FR5" i="5" s="1"/>
  <c r="FR6" i="5" s="1" a="1"/>
  <c r="FR6" i="5" s="1"/>
  <c r="FR7" i="5" s="1" a="1"/>
  <c r="FR7" i="5" s="1"/>
  <c r="FR8" i="5" s="1" a="1"/>
  <c r="FR8" i="5" s="1"/>
  <c r="FR9" i="5" s="1" a="1"/>
  <c r="FR9" i="5" s="1"/>
  <c r="FR10" i="5" s="1" a="1"/>
  <c r="FR10" i="5" s="1"/>
  <c r="FR11" i="5" s="1" a="1"/>
  <c r="FR11" i="5" s="1"/>
  <c r="FR12" i="5" s="1" a="1"/>
  <c r="FR12" i="5" s="1"/>
  <c r="FR13" i="5" s="1" a="1"/>
  <c r="FR13" i="5" s="1"/>
  <c r="FR14" i="5" s="1" a="1"/>
  <c r="FR14" i="5" s="1"/>
  <c r="FR15" i="5" s="1" a="1"/>
  <c r="FR15" i="5" s="1"/>
  <c r="FR16" i="5" s="1" a="1"/>
  <c r="FR16" i="5" s="1"/>
  <c r="FR17" i="5" s="1" a="1"/>
  <c r="FR17" i="5" s="1"/>
  <c r="FR18" i="5" s="1" a="1"/>
  <c r="FR18" i="5" s="1"/>
  <c r="FR19" i="5" s="1" a="1"/>
  <c r="FR19" i="5" s="1"/>
  <c r="FR20" i="5" s="1" a="1"/>
  <c r="FR20" i="5" s="1"/>
  <c r="FR21" i="5" s="1" a="1"/>
  <c r="FR21" i="5" s="1"/>
  <c r="BE88" i="2"/>
  <c r="L4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BD14" i="2"/>
  <c r="AD4" i="5"/>
  <c r="AD5" i="5" s="1"/>
  <c r="AD6" i="5" s="1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BD32" i="2"/>
  <c r="DD4" i="5" a="1"/>
  <c r="DD4" i="5" s="1"/>
  <c r="DD5" i="5" s="1" a="1"/>
  <c r="DD5" i="5" s="1"/>
  <c r="DD6" i="5" s="1" a="1"/>
  <c r="DD6" i="5" s="1"/>
  <c r="DD7" i="5" s="1" a="1"/>
  <c r="DD7" i="5" s="1"/>
  <c r="DD8" i="5" s="1" a="1"/>
  <c r="DD8" i="5" s="1"/>
  <c r="DD9" i="5" s="1" a="1"/>
  <c r="DD9" i="5" s="1"/>
  <c r="DD10" i="5" s="1" a="1"/>
  <c r="DD10" i="5" s="1"/>
  <c r="DD11" i="5" s="1" a="1"/>
  <c r="DD11" i="5" s="1"/>
  <c r="DD12" i="5" s="1" a="1"/>
  <c r="DD12" i="5" s="1"/>
  <c r="DD13" i="5" s="1" a="1"/>
  <c r="DD13" i="5" s="1"/>
  <c r="DD14" i="5" s="1" a="1"/>
  <c r="DD14" i="5" s="1"/>
  <c r="DD15" i="5" s="1" a="1"/>
  <c r="DD15" i="5" s="1"/>
  <c r="DD16" i="5" s="1" a="1"/>
  <c r="DD16" i="5" s="1"/>
  <c r="DD17" i="5" s="1" a="1"/>
  <c r="DD17" i="5" s="1"/>
  <c r="DD18" i="5" s="1" a="1"/>
  <c r="DD18" i="5" s="1"/>
  <c r="DD19" i="5" s="1" a="1"/>
  <c r="DD19" i="5" s="1"/>
  <c r="DD20" i="5" s="1" a="1"/>
  <c r="DD20" i="5" s="1"/>
  <c r="DD21" i="5" s="1" a="1"/>
  <c r="DD21" i="5" s="1"/>
  <c r="BE17" i="2"/>
  <c r="DS6" i="5" a="1"/>
  <c r="DS6" i="5" s="1"/>
  <c r="DS7" i="5" s="1" a="1"/>
  <c r="DS7" i="5" s="1"/>
  <c r="DS8" i="5" s="1" a="1"/>
  <c r="DS8" i="5" s="1"/>
  <c r="DS9" i="5" s="1" a="1"/>
  <c r="DS9" i="5" s="1"/>
  <c r="DS10" i="5" s="1" a="1"/>
  <c r="DS10" i="5" s="1"/>
  <c r="DS11" i="5" s="1" a="1"/>
  <c r="DS11" i="5" s="1"/>
  <c r="DS12" i="5" s="1" a="1"/>
  <c r="DS12" i="5" s="1"/>
  <c r="DS13" i="5" s="1" a="1"/>
  <c r="DS13" i="5" s="1"/>
  <c r="DS14" i="5" s="1" a="1"/>
  <c r="DS14" i="5" s="1"/>
  <c r="DS15" i="5" s="1" a="1"/>
  <c r="DS15" i="5" s="1"/>
  <c r="DS16" i="5" s="1" a="1"/>
  <c r="DS16" i="5" s="1"/>
  <c r="DS17" i="5" s="1" a="1"/>
  <c r="DS17" i="5" s="1"/>
  <c r="DS18" i="5" s="1" a="1"/>
  <c r="DS18" i="5" s="1"/>
  <c r="DS19" i="5" s="1" a="1"/>
  <c r="DS19" i="5" s="1"/>
  <c r="DS20" i="5" s="1" a="1"/>
  <c r="DS20" i="5" s="1"/>
  <c r="DS21" i="5" s="1" a="1"/>
  <c r="DS21" i="5" s="1"/>
  <c r="DT4" i="5" a="1"/>
  <c r="DT4" i="5" s="1"/>
  <c r="DT5" i="5" s="1" a="1"/>
  <c r="DT5" i="5" s="1"/>
  <c r="DT6" i="5" s="1" a="1"/>
  <c r="DT6" i="5" s="1"/>
  <c r="DT7" i="5" s="1" a="1"/>
  <c r="DT7" i="5" s="1"/>
  <c r="DT8" i="5" s="1" a="1"/>
  <c r="DT8" i="5" s="1"/>
  <c r="DT9" i="5" s="1" a="1"/>
  <c r="DT9" i="5" s="1"/>
  <c r="DT10" i="5" s="1" a="1"/>
  <c r="DT10" i="5" s="1"/>
  <c r="DT11" i="5" s="1" a="1"/>
  <c r="DT11" i="5" s="1"/>
  <c r="DT12" i="5" s="1" a="1"/>
  <c r="DT12" i="5" s="1"/>
  <c r="DT13" i="5" s="1" a="1"/>
  <c r="DT13" i="5" s="1"/>
  <c r="DT14" i="5" s="1" a="1"/>
  <c r="DT14" i="5" s="1"/>
  <c r="DT15" i="5" s="1" a="1"/>
  <c r="DT15" i="5" s="1"/>
  <c r="DT16" i="5" s="1" a="1"/>
  <c r="DT16" i="5" s="1"/>
  <c r="DT17" i="5" s="1" a="1"/>
  <c r="DT17" i="5" s="1"/>
  <c r="DT18" i="5" s="1" a="1"/>
  <c r="DT18" i="5" s="1"/>
  <c r="DT19" i="5" s="1" a="1"/>
  <c r="DT19" i="5" s="1"/>
  <c r="DT20" i="5" s="1" a="1"/>
  <c r="DT20" i="5" s="1"/>
  <c r="DT21" i="5" s="1" a="1"/>
  <c r="DT21" i="5" s="1"/>
  <c r="BE35" i="2"/>
  <c r="EK4" i="5" a="1"/>
  <c r="EK4" i="5" s="1"/>
  <c r="EK5" i="5" s="1" a="1"/>
  <c r="EK5" i="5" s="1"/>
  <c r="EK6" i="5" s="1" a="1"/>
  <c r="EK6" i="5" s="1"/>
  <c r="EK7" i="5" s="1" a="1"/>
  <c r="EK7" i="5" s="1"/>
  <c r="EK8" i="5" s="1" a="1"/>
  <c r="EK8" i="5" s="1"/>
  <c r="EK9" i="5" s="1" a="1"/>
  <c r="EK9" i="5" s="1"/>
  <c r="EK10" i="5" s="1" a="1"/>
  <c r="EK10" i="5" s="1"/>
  <c r="EK11" i="5" s="1" a="1"/>
  <c r="EK11" i="5" s="1"/>
  <c r="EK12" i="5" s="1" a="1"/>
  <c r="EK12" i="5" s="1"/>
  <c r="EK13" i="5" s="1" a="1"/>
  <c r="EK13" i="5" s="1"/>
  <c r="EK14" i="5" s="1" a="1"/>
  <c r="EK14" i="5" s="1"/>
  <c r="EK15" i="5" s="1" a="1"/>
  <c r="EK15" i="5" s="1"/>
  <c r="EK16" i="5" s="1" a="1"/>
  <c r="EK16" i="5" s="1"/>
  <c r="EK17" i="5" s="1" a="1"/>
  <c r="EK17" i="5" s="1"/>
  <c r="EK18" i="5" s="1" a="1"/>
  <c r="EK18" i="5" s="1"/>
  <c r="EK19" i="5" s="1" a="1"/>
  <c r="EK19" i="5" s="1"/>
  <c r="EK20" i="5" s="1" a="1"/>
  <c r="EK20" i="5" s="1"/>
  <c r="EK21" i="5" s="1" a="1"/>
  <c r="EK21" i="5" s="1"/>
  <c r="BE53" i="2"/>
  <c r="FB4" i="5" a="1"/>
  <c r="FB4" i="5" s="1"/>
  <c r="FB5" i="5" s="1" a="1"/>
  <c r="FB5" i="5" s="1"/>
  <c r="FB6" i="5" s="1" a="1"/>
  <c r="FB6" i="5" s="1"/>
  <c r="FB7" i="5" s="1" a="1"/>
  <c r="FB7" i="5" s="1"/>
  <c r="FB8" i="5" s="1" a="1"/>
  <c r="FB8" i="5" s="1"/>
  <c r="FB9" i="5" s="1" a="1"/>
  <c r="FB9" i="5" s="1"/>
  <c r="FB10" i="5" s="1" a="1"/>
  <c r="FB10" i="5" s="1"/>
  <c r="FB11" i="5" s="1" a="1"/>
  <c r="FB11" i="5" s="1"/>
  <c r="FB12" i="5" s="1" a="1"/>
  <c r="FB12" i="5" s="1"/>
  <c r="FB13" i="5" s="1" a="1"/>
  <c r="FB13" i="5" s="1"/>
  <c r="FB14" i="5" s="1" a="1"/>
  <c r="FB14" i="5" s="1"/>
  <c r="FB15" i="5" s="1" a="1"/>
  <c r="FB15" i="5" s="1"/>
  <c r="FB16" i="5" s="1" a="1"/>
  <c r="FB16" i="5" s="1"/>
  <c r="FB17" i="5" s="1" a="1"/>
  <c r="FB17" i="5" s="1"/>
  <c r="FB18" i="5" s="1" a="1"/>
  <c r="FB18" i="5" s="1"/>
  <c r="FB19" i="5" s="1" a="1"/>
  <c r="FB19" i="5" s="1"/>
  <c r="FB20" i="5" s="1" a="1"/>
  <c r="FB20" i="5" s="1"/>
  <c r="FB21" i="5" s="1" a="1"/>
  <c r="FB21" i="5" s="1"/>
  <c r="BE71" i="2"/>
  <c r="FS4" i="5" a="1"/>
  <c r="FS4" i="5" s="1"/>
  <c r="FS5" i="5" s="1" a="1"/>
  <c r="FS5" i="5" s="1"/>
  <c r="FS6" i="5" s="1" a="1"/>
  <c r="FS6" i="5" s="1"/>
  <c r="FS7" i="5" s="1" a="1"/>
  <c r="FS7" i="5" s="1"/>
  <c r="FS8" i="5" s="1" a="1"/>
  <c r="FS8" i="5" s="1"/>
  <c r="FS9" i="5" s="1" a="1"/>
  <c r="FS9" i="5" s="1"/>
  <c r="FS10" i="5" s="1" a="1"/>
  <c r="FS10" i="5" s="1"/>
  <c r="FS11" i="5" s="1" a="1"/>
  <c r="FS11" i="5" s="1"/>
  <c r="FS12" i="5" s="1" a="1"/>
  <c r="FS12" i="5" s="1"/>
  <c r="FS13" i="5" s="1" a="1"/>
  <c r="FS13" i="5" s="1"/>
  <c r="FS14" i="5" s="1" a="1"/>
  <c r="FS14" i="5" s="1"/>
  <c r="FS15" i="5" s="1" a="1"/>
  <c r="FS15" i="5" s="1"/>
  <c r="FS16" i="5" s="1" a="1"/>
  <c r="FS16" i="5" s="1"/>
  <c r="FS17" i="5" s="1" a="1"/>
  <c r="FS17" i="5" s="1"/>
  <c r="FS18" i="5" s="1" a="1"/>
  <c r="FS18" i="5" s="1"/>
  <c r="FS19" i="5" s="1" a="1"/>
  <c r="FS19" i="5" s="1"/>
  <c r="FS20" i="5" s="1" a="1"/>
  <c r="FS20" i="5" s="1"/>
  <c r="FS21" i="5" s="1" a="1"/>
  <c r="FS21" i="5" s="1"/>
  <c r="BE89" i="2"/>
  <c r="M4" i="5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BD15" i="2"/>
  <c r="AE4" i="5"/>
  <c r="AE5" i="5" s="1"/>
  <c r="AE6" i="5" s="1"/>
  <c r="AE7" i="5" s="1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BD33" i="2"/>
  <c r="DE4" i="5" a="1"/>
  <c r="DE4" i="5" s="1"/>
  <c r="DE5" i="5" s="1" a="1"/>
  <c r="DE5" i="5" s="1"/>
  <c r="DE6" i="5" s="1" a="1"/>
  <c r="DE6" i="5" s="1"/>
  <c r="DE7" i="5" s="1" a="1"/>
  <c r="DE7" i="5" s="1"/>
  <c r="DE8" i="5" s="1" a="1"/>
  <c r="DE8" i="5" s="1"/>
  <c r="DE9" i="5" s="1" a="1"/>
  <c r="DE9" i="5" s="1"/>
  <c r="DE10" i="5" s="1" a="1"/>
  <c r="DE10" i="5" s="1"/>
  <c r="DE11" i="5" s="1" a="1"/>
  <c r="DE11" i="5" s="1"/>
  <c r="DE12" i="5" s="1" a="1"/>
  <c r="DE12" i="5" s="1"/>
  <c r="DE13" i="5" s="1" a="1"/>
  <c r="DE13" i="5" s="1"/>
  <c r="DE14" i="5" s="1" a="1"/>
  <c r="DE14" i="5" s="1"/>
  <c r="DE15" i="5" s="1" a="1"/>
  <c r="DE15" i="5" s="1"/>
  <c r="DE16" i="5" s="1" a="1"/>
  <c r="DE16" i="5" s="1"/>
  <c r="DE17" i="5" s="1" a="1"/>
  <c r="DE17" i="5" s="1"/>
  <c r="DE18" i="5" s="1" a="1"/>
  <c r="DE18" i="5" s="1"/>
  <c r="DE19" i="5" s="1" a="1"/>
  <c r="DE19" i="5" s="1"/>
  <c r="DE20" i="5" s="1" a="1"/>
  <c r="DE20" i="5" s="1"/>
  <c r="DE21" i="5" s="1" a="1"/>
  <c r="DE21" i="5" s="1"/>
  <c r="BE18" i="2"/>
  <c r="DU4" i="5" a="1"/>
  <c r="DU4" i="5" s="1"/>
  <c r="DU5" i="5" s="1" a="1"/>
  <c r="DU5" i="5" s="1"/>
  <c r="DU6" i="5" s="1" a="1"/>
  <c r="DU6" i="5" s="1"/>
  <c r="DU7" i="5" s="1" a="1"/>
  <c r="DU7" i="5" s="1"/>
  <c r="DU8" i="5" s="1" a="1"/>
  <c r="DU8" i="5" s="1"/>
  <c r="DU9" i="5" s="1" a="1"/>
  <c r="DU9" i="5" s="1"/>
  <c r="DU10" i="5" s="1" a="1"/>
  <c r="DU10" i="5" s="1"/>
  <c r="DU11" i="5" s="1" a="1"/>
  <c r="DU11" i="5" s="1"/>
  <c r="DU12" i="5" s="1" a="1"/>
  <c r="DU12" i="5" s="1"/>
  <c r="DU13" i="5" s="1" a="1"/>
  <c r="DU13" i="5" s="1"/>
  <c r="DU14" i="5" s="1" a="1"/>
  <c r="DU14" i="5" s="1"/>
  <c r="DU15" i="5" s="1" a="1"/>
  <c r="DU15" i="5" s="1"/>
  <c r="DU16" i="5" s="1" a="1"/>
  <c r="DU16" i="5" s="1"/>
  <c r="DU17" i="5" s="1" a="1"/>
  <c r="DU17" i="5" s="1"/>
  <c r="DU18" i="5" s="1" a="1"/>
  <c r="DU18" i="5" s="1"/>
  <c r="DU19" i="5" s="1" a="1"/>
  <c r="DU19" i="5" s="1"/>
  <c r="DU20" i="5" s="1" a="1"/>
  <c r="DU20" i="5" s="1"/>
  <c r="DU21" i="5" s="1" a="1"/>
  <c r="DU21" i="5" s="1"/>
  <c r="BE36" i="2"/>
  <c r="EL4" i="5" a="1"/>
  <c r="EL4" i="5" s="1"/>
  <c r="EL5" i="5" s="1" a="1"/>
  <c r="EL5" i="5" s="1"/>
  <c r="EL6" i="5" s="1" a="1"/>
  <c r="EL6" i="5" s="1"/>
  <c r="EL7" i="5" s="1" a="1"/>
  <c r="EL7" i="5" s="1"/>
  <c r="EL8" i="5" s="1" a="1"/>
  <c r="EL8" i="5" s="1"/>
  <c r="EL9" i="5" s="1" a="1"/>
  <c r="EL9" i="5" s="1"/>
  <c r="EL10" i="5" s="1" a="1"/>
  <c r="EL10" i="5" s="1"/>
  <c r="EL11" i="5" s="1" a="1"/>
  <c r="EL11" i="5" s="1"/>
  <c r="EL12" i="5" s="1" a="1"/>
  <c r="EL12" i="5" s="1"/>
  <c r="EL13" i="5" s="1" a="1"/>
  <c r="EL13" i="5" s="1"/>
  <c r="EL14" i="5" s="1" a="1"/>
  <c r="EL14" i="5" s="1"/>
  <c r="EL15" i="5" s="1" a="1"/>
  <c r="EL15" i="5" s="1"/>
  <c r="EL16" i="5" s="1" a="1"/>
  <c r="EL16" i="5" s="1"/>
  <c r="EL17" i="5" s="1" a="1"/>
  <c r="EL17" i="5" s="1"/>
  <c r="EL18" i="5" s="1" a="1"/>
  <c r="EL18" i="5" s="1"/>
  <c r="EL19" i="5" s="1" a="1"/>
  <c r="EL19" i="5" s="1"/>
  <c r="EL20" i="5" s="1" a="1"/>
  <c r="EL20" i="5" s="1"/>
  <c r="EL21" i="5" s="1" a="1"/>
  <c r="EL21" i="5" s="1"/>
  <c r="BE54" i="2"/>
  <c r="BE66" i="2"/>
  <c r="FN4" i="5" a="1"/>
  <c r="FN4" i="5" s="1"/>
  <c r="FN5" i="5" s="1" a="1"/>
  <c r="FN5" i="5" s="1"/>
  <c r="FN6" i="5" s="1" a="1"/>
  <c r="FN6" i="5" s="1"/>
  <c r="FN7" i="5" s="1" a="1"/>
  <c r="FN7" i="5" s="1"/>
  <c r="FN8" i="5" s="1" a="1"/>
  <c r="FN8" i="5" s="1"/>
  <c r="FN9" i="5" s="1" a="1"/>
  <c r="FN9" i="5" s="1"/>
  <c r="FN10" i="5" s="1" a="1"/>
  <c r="FN10" i="5" s="1"/>
  <c r="FN11" i="5" s="1" a="1"/>
  <c r="FN11" i="5" s="1"/>
  <c r="FN12" i="5" s="1" a="1"/>
  <c r="FN12" i="5" s="1"/>
  <c r="FN13" i="5" s="1" a="1"/>
  <c r="FN13" i="5" s="1"/>
  <c r="FN14" i="5" s="1" a="1"/>
  <c r="FN14" i="5" s="1"/>
  <c r="FN15" i="5" s="1" a="1"/>
  <c r="FN15" i="5" s="1"/>
  <c r="FN16" i="5" s="1" a="1"/>
  <c r="FN16" i="5" s="1"/>
  <c r="FN17" i="5" s="1" a="1"/>
  <c r="FN17" i="5" s="1"/>
  <c r="FN18" i="5" s="1" a="1"/>
  <c r="FN18" i="5" s="1"/>
  <c r="FN19" i="5" s="1" a="1"/>
  <c r="FN19" i="5" s="1"/>
  <c r="FN20" i="5" s="1" a="1"/>
  <c r="FN20" i="5" s="1"/>
  <c r="FN21" i="5" s="1" a="1"/>
  <c r="FN21" i="5" s="1"/>
  <c r="N4" i="5"/>
  <c r="N5" i="5" s="1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BD44" i="2"/>
  <c r="BH4" i="5"/>
  <c r="BH5" i="5" s="1"/>
  <c r="BH6" i="5" s="1"/>
  <c r="BH7" i="5" s="1"/>
  <c r="BH8" i="5" s="1"/>
  <c r="BH9" i="5" s="1"/>
  <c r="BH10" i="5" s="1"/>
  <c r="BH11" i="5" s="1"/>
  <c r="BH12" i="5" s="1"/>
  <c r="BH13" i="5" s="1"/>
  <c r="BH14" i="5" s="1"/>
  <c r="BH15" i="5" s="1"/>
  <c r="BH16" i="5" s="1"/>
  <c r="BH17" i="5" s="1"/>
  <c r="BH18" i="5" s="1"/>
  <c r="BH19" i="5" s="1"/>
  <c r="BH20" i="5" s="1"/>
  <c r="BH21" i="5" s="1"/>
  <c r="BD86" i="2"/>
  <c r="BD95" i="2"/>
  <c r="AW4" i="5"/>
  <c r="AW5" i="5" s="1"/>
  <c r="AW6" i="5" s="1"/>
  <c r="AW7" i="5" s="1"/>
  <c r="AW8" i="5" s="1"/>
  <c r="AW9" i="5" s="1"/>
  <c r="AW10" i="5" s="1"/>
  <c r="AW11" i="5" s="1"/>
  <c r="AW12" i="5" s="1"/>
  <c r="AW13" i="5" s="1"/>
  <c r="AW14" i="5" s="1"/>
  <c r="AW15" i="5" s="1"/>
  <c r="AW16" i="5" s="1"/>
  <c r="AW17" i="5" s="1"/>
  <c r="AW18" i="5" s="1"/>
  <c r="AW19" i="5" s="1"/>
  <c r="AW20" i="5" s="1"/>
  <c r="AW21" i="5" s="1"/>
  <c r="BD57" i="2"/>
  <c r="BD76" i="2"/>
  <c r="FJ4" i="5" a="1"/>
  <c r="FJ4" i="5" s="1"/>
  <c r="FJ5" i="5" s="1" a="1"/>
  <c r="FJ5" i="5" s="1"/>
  <c r="FJ6" i="5" s="1" a="1"/>
  <c r="FJ6" i="5" s="1"/>
  <c r="FJ7" i="5" s="1" a="1"/>
  <c r="FJ7" i="5" s="1"/>
  <c r="FJ8" i="5" s="1" a="1"/>
  <c r="FJ8" i="5" s="1"/>
  <c r="FJ9" i="5" s="1" a="1"/>
  <c r="FJ9" i="5" s="1"/>
  <c r="FJ10" i="5" s="1" a="1"/>
  <c r="FJ10" i="5" s="1"/>
  <c r="FJ11" i="5" s="1" a="1"/>
  <c r="FJ11" i="5" s="1"/>
  <c r="FJ12" i="5" s="1" a="1"/>
  <c r="FJ12" i="5" s="1"/>
  <c r="FJ13" i="5" s="1" a="1"/>
  <c r="FJ13" i="5" s="1"/>
  <c r="FJ14" i="5" s="1" a="1"/>
  <c r="FJ14" i="5" s="1"/>
  <c r="FJ15" i="5" s="1" a="1"/>
  <c r="FJ15" i="5" s="1"/>
  <c r="FJ16" i="5" s="1" a="1"/>
  <c r="FJ16" i="5" s="1"/>
  <c r="FJ17" i="5" s="1" a="1"/>
  <c r="FJ17" i="5" s="1"/>
  <c r="FJ18" i="5" s="1" a="1"/>
  <c r="FJ18" i="5" s="1"/>
  <c r="FJ19" i="5" s="1" a="1"/>
  <c r="FJ19" i="5" s="1"/>
  <c r="FJ20" i="5" s="1" a="1"/>
  <c r="FJ20" i="5" s="1"/>
  <c r="FJ21" i="5" s="1" a="1"/>
  <c r="FJ21" i="5" s="1"/>
  <c r="EW4" i="5" a="1"/>
  <c r="EW4" i="5" s="1"/>
  <c r="EW5" i="5" s="1" a="1"/>
  <c r="EW5" i="5" s="1"/>
  <c r="EW6" i="5" s="1" a="1"/>
  <c r="EW6" i="5" s="1"/>
  <c r="EW7" i="5" s="1" a="1"/>
  <c r="EW7" i="5" s="1"/>
  <c r="EW8" i="5" s="1" a="1"/>
  <c r="EW8" i="5" s="1"/>
  <c r="EW9" i="5" s="1" a="1"/>
  <c r="EW9" i="5" s="1"/>
  <c r="EW10" i="5" s="1" a="1"/>
  <c r="EW10" i="5" s="1"/>
  <c r="EW11" i="5" s="1" a="1"/>
  <c r="EW11" i="5" s="1"/>
  <c r="EW12" i="5" s="1" a="1"/>
  <c r="EW12" i="5" s="1"/>
  <c r="EW13" i="5" s="1" a="1"/>
  <c r="EW13" i="5" s="1"/>
  <c r="EW14" i="5" s="1" a="1"/>
  <c r="EW14" i="5" s="1"/>
  <c r="EW15" i="5" s="1" a="1"/>
  <c r="EW15" i="5" s="1"/>
  <c r="EW16" i="5" s="1" a="1"/>
  <c r="EW16" i="5" s="1"/>
  <c r="EW17" i="5" s="1" a="1"/>
  <c r="EW17" i="5" s="1"/>
  <c r="EW18" i="5" s="1" a="1"/>
  <c r="EW18" i="5" s="1"/>
  <c r="EW19" i="5" s="1" a="1"/>
  <c r="EW19" i="5" s="1"/>
  <c r="EW20" i="5" s="1" a="1"/>
  <c r="EW20" i="5" s="1"/>
  <c r="EW21" i="5" s="1" a="1"/>
  <c r="EW21" i="5" s="1"/>
  <c r="BE90" i="2"/>
  <c r="BD22" i="2"/>
  <c r="AP4" i="5"/>
  <c r="AP5" i="5" s="1"/>
  <c r="AP6" i="5" s="1"/>
  <c r="AP7" i="5" s="1"/>
  <c r="AP8" i="5" s="1"/>
  <c r="AP9" i="5" s="1"/>
  <c r="AP10" i="5" s="1"/>
  <c r="AP11" i="5" s="1"/>
  <c r="AP12" i="5" s="1"/>
  <c r="AP13" i="5" s="1"/>
  <c r="AP14" i="5" s="1"/>
  <c r="AP15" i="5" s="1"/>
  <c r="AP16" i="5" s="1"/>
  <c r="AP17" i="5" s="1"/>
  <c r="AP18" i="5" s="1"/>
  <c r="AP19" i="5" s="1"/>
  <c r="AP20" i="5" s="1"/>
  <c r="AP21" i="5" s="1"/>
  <c r="BD68" i="2"/>
  <c r="CF4" i="5"/>
  <c r="CF5" i="5" s="1"/>
  <c r="CF6" i="5" s="1"/>
  <c r="CF7" i="5" s="1"/>
  <c r="CF8" i="5" s="1"/>
  <c r="CF9" i="5" s="1"/>
  <c r="CF10" i="5" s="1"/>
  <c r="CF11" i="5" s="1"/>
  <c r="CF12" i="5" s="1"/>
  <c r="CF13" i="5" s="1"/>
  <c r="CF14" i="5" s="1"/>
  <c r="CF15" i="5" s="1"/>
  <c r="CF16" i="5" s="1"/>
  <c r="CF17" i="5" s="1"/>
  <c r="CF18" i="5" s="1"/>
  <c r="CF19" i="5" s="1"/>
  <c r="CF20" i="5" s="1"/>
  <c r="CF21" i="5" s="1"/>
  <c r="CI4" i="5"/>
  <c r="CI5" i="5" s="1"/>
  <c r="CI6" i="5" s="1"/>
  <c r="CI7" i="5" s="1"/>
  <c r="CI8" i="5" s="1"/>
  <c r="CI9" i="5" s="1"/>
  <c r="CI10" i="5" s="1"/>
  <c r="CI11" i="5" s="1"/>
  <c r="CI12" i="5" s="1"/>
  <c r="CI13" i="5" s="1"/>
  <c r="CI14" i="5" s="1"/>
  <c r="CI15" i="5" s="1"/>
  <c r="CI16" i="5" s="1"/>
  <c r="CI17" i="5" s="1"/>
  <c r="CI18" i="5" s="1"/>
  <c r="CI19" i="5" s="1"/>
  <c r="CI20" i="5" s="1"/>
  <c r="CI21" i="5" s="1"/>
  <c r="BC4" i="5"/>
  <c r="BC5" i="5" s="1"/>
  <c r="BC6" i="5" s="1"/>
  <c r="BC7" i="5" s="1"/>
  <c r="BC8" i="5" s="1"/>
  <c r="BC9" i="5" s="1"/>
  <c r="BC10" i="5" s="1"/>
  <c r="BC11" i="5" s="1"/>
  <c r="BC12" i="5" s="1"/>
  <c r="BC13" i="5" s="1"/>
  <c r="BC14" i="5" s="1"/>
  <c r="BC15" i="5" s="1"/>
  <c r="BC16" i="5" s="1"/>
  <c r="BC17" i="5" s="1"/>
  <c r="BC18" i="5" s="1"/>
  <c r="BC19" i="5" s="1"/>
  <c r="BC20" i="5" s="1"/>
  <c r="BC21" i="5" s="1"/>
  <c r="BD93" i="2"/>
  <c r="BD89" i="2"/>
  <c r="AL4" i="5"/>
  <c r="AL5" i="5" s="1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BE23" i="2"/>
  <c r="DY5" i="5" a="1"/>
  <c r="DY5" i="5" s="1"/>
  <c r="DY6" i="5" s="1" a="1"/>
  <c r="DY6" i="5" s="1"/>
  <c r="DY7" i="5" s="1" a="1"/>
  <c r="DY7" i="5" s="1"/>
  <c r="DY8" i="5" s="1" a="1"/>
  <c r="DY8" i="5" s="1"/>
  <c r="DY9" i="5" s="1" a="1"/>
  <c r="DY9" i="5" s="1"/>
  <c r="DY10" i="5" s="1" a="1"/>
  <c r="DY10" i="5" s="1"/>
  <c r="DY11" i="5" s="1" a="1"/>
  <c r="DY11" i="5" s="1"/>
  <c r="DY12" i="5" s="1" a="1"/>
  <c r="DY12" i="5" s="1"/>
  <c r="DY13" i="5" s="1" a="1"/>
  <c r="DY13" i="5" s="1"/>
  <c r="DY14" i="5" s="1" a="1"/>
  <c r="DY14" i="5" s="1"/>
  <c r="DY15" i="5" s="1" a="1"/>
  <c r="DY15" i="5" s="1"/>
  <c r="DY16" i="5" s="1" a="1"/>
  <c r="DY16" i="5" s="1"/>
  <c r="DY17" i="5" s="1" a="1"/>
  <c r="DY17" i="5" s="1"/>
  <c r="DY18" i="5" s="1" a="1"/>
  <c r="DY18" i="5" s="1"/>
  <c r="DY19" i="5" s="1" a="1"/>
  <c r="DY19" i="5" s="1"/>
  <c r="DY20" i="5" s="1" a="1"/>
  <c r="DY20" i="5" s="1"/>
  <c r="DY21" i="5" s="1" a="1"/>
  <c r="DY21" i="5" s="1"/>
  <c r="DZ4" i="5" a="1"/>
  <c r="DZ4" i="5" s="1"/>
  <c r="DZ5" i="5" s="1" a="1"/>
  <c r="DZ5" i="5" s="1"/>
  <c r="DZ6" i="5" s="1" a="1"/>
  <c r="DZ6" i="5" s="1"/>
  <c r="DZ7" i="5" s="1" a="1"/>
  <c r="DZ7" i="5" s="1"/>
  <c r="DZ8" i="5" s="1" a="1"/>
  <c r="DZ8" i="5" s="1"/>
  <c r="DZ9" i="5" s="1" a="1"/>
  <c r="DZ9" i="5" s="1"/>
  <c r="DZ10" i="5" s="1" a="1"/>
  <c r="DZ10" i="5" s="1"/>
  <c r="DZ11" i="5" s="1" a="1"/>
  <c r="DZ11" i="5" s="1"/>
  <c r="DZ12" i="5" s="1" a="1"/>
  <c r="DZ12" i="5" s="1"/>
  <c r="DZ13" i="5" s="1" a="1"/>
  <c r="DZ13" i="5" s="1"/>
  <c r="DZ14" i="5" s="1" a="1"/>
  <c r="DZ14" i="5" s="1"/>
  <c r="DZ15" i="5" s="1" a="1"/>
  <c r="DZ15" i="5" s="1"/>
  <c r="DZ16" i="5" s="1" a="1"/>
  <c r="DZ16" i="5" s="1"/>
  <c r="DZ17" i="5" s="1" a="1"/>
  <c r="DZ17" i="5" s="1"/>
  <c r="DZ18" i="5" s="1" a="1"/>
  <c r="DZ18" i="5" s="1"/>
  <c r="DZ19" i="5" s="1" a="1"/>
  <c r="DZ19" i="5" s="1"/>
  <c r="DZ20" i="5" s="1" a="1"/>
  <c r="DZ20" i="5" s="1"/>
  <c r="DZ21" i="5" s="1" a="1"/>
  <c r="DZ21" i="5" s="1"/>
  <c r="BE41" i="2"/>
  <c r="EQ4" i="5" a="1"/>
  <c r="EQ4" i="5" s="1"/>
  <c r="EQ5" i="5" s="1" a="1"/>
  <c r="EQ5" i="5" s="1"/>
  <c r="EQ6" i="5" s="1" a="1"/>
  <c r="EQ6" i="5" s="1"/>
  <c r="EQ7" i="5" s="1" a="1"/>
  <c r="EQ7" i="5" s="1"/>
  <c r="EQ8" i="5" s="1" a="1"/>
  <c r="EQ8" i="5" s="1"/>
  <c r="EQ9" i="5" s="1" a="1"/>
  <c r="EQ9" i="5" s="1"/>
  <c r="EQ10" i="5" s="1" a="1"/>
  <c r="EQ10" i="5" s="1"/>
  <c r="EQ11" i="5" s="1" a="1"/>
  <c r="EQ11" i="5" s="1"/>
  <c r="EQ12" i="5" s="1" a="1"/>
  <c r="EQ12" i="5" s="1"/>
  <c r="EQ13" i="5" s="1" a="1"/>
  <c r="EQ13" i="5" s="1"/>
  <c r="EQ14" i="5" s="1" a="1"/>
  <c r="EQ14" i="5" s="1"/>
  <c r="EQ15" i="5" s="1" a="1"/>
  <c r="EQ15" i="5" s="1"/>
  <c r="EQ16" i="5" s="1" a="1"/>
  <c r="EQ16" i="5" s="1"/>
  <c r="EQ17" i="5" s="1" a="1"/>
  <c r="EQ17" i="5" s="1"/>
  <c r="EQ18" i="5" s="1" a="1"/>
  <c r="EQ18" i="5" s="1"/>
  <c r="EQ19" i="5" s="1" a="1"/>
  <c r="EQ19" i="5" s="1"/>
  <c r="EQ20" i="5" s="1" a="1"/>
  <c r="EQ20" i="5" s="1"/>
  <c r="EQ21" i="5" s="1" a="1"/>
  <c r="EQ21" i="5" s="1"/>
  <c r="BE59" i="2"/>
  <c r="FH4" i="5" a="1"/>
  <c r="FH4" i="5" s="1"/>
  <c r="FH5" i="5" s="1" a="1"/>
  <c r="FH5" i="5" s="1"/>
  <c r="FH6" i="5" s="1" a="1"/>
  <c r="FH6" i="5" s="1"/>
  <c r="FH7" i="5" s="1" a="1"/>
  <c r="FH7" i="5" s="1"/>
  <c r="FH8" i="5" s="1" a="1"/>
  <c r="FH8" i="5" s="1"/>
  <c r="FH9" i="5" s="1" a="1"/>
  <c r="FH9" i="5" s="1"/>
  <c r="FH10" i="5" s="1" a="1"/>
  <c r="FH10" i="5" s="1"/>
  <c r="FH11" i="5" s="1" a="1"/>
  <c r="FH11" i="5" s="1"/>
  <c r="FH12" i="5" s="1" a="1"/>
  <c r="FH12" i="5" s="1"/>
  <c r="FH13" i="5" s="1" a="1"/>
  <c r="FH13" i="5" s="1"/>
  <c r="FH14" i="5" s="1" a="1"/>
  <c r="FH14" i="5" s="1"/>
  <c r="FH15" i="5" s="1" a="1"/>
  <c r="FH15" i="5" s="1"/>
  <c r="FH16" i="5" s="1" a="1"/>
  <c r="FH16" i="5" s="1"/>
  <c r="FH17" i="5" s="1" a="1"/>
  <c r="FH17" i="5" s="1"/>
  <c r="FH18" i="5" s="1" a="1"/>
  <c r="FH18" i="5" s="1"/>
  <c r="FH19" i="5" s="1" a="1"/>
  <c r="FH19" i="5" s="1"/>
  <c r="FH20" i="5" s="1" a="1"/>
  <c r="FH20" i="5" s="1"/>
  <c r="FH21" i="5" s="1" a="1"/>
  <c r="FH21" i="5" s="1"/>
  <c r="BE77" i="2"/>
  <c r="FY4" i="5" a="1"/>
  <c r="FY4" i="5" s="1"/>
  <c r="FY5" i="5" s="1" a="1"/>
  <c r="FY5" i="5" s="1"/>
  <c r="FY6" i="5" s="1" a="1"/>
  <c r="FY6" i="5" s="1"/>
  <c r="FY7" i="5" s="1" a="1"/>
  <c r="FY7" i="5" s="1"/>
  <c r="FY8" i="5" s="1" a="1"/>
  <c r="FY8" i="5" s="1"/>
  <c r="FY9" i="5" s="1" a="1"/>
  <c r="FY9" i="5" s="1"/>
  <c r="FY10" i="5" s="1" a="1"/>
  <c r="FY10" i="5" s="1"/>
  <c r="FY11" i="5" s="1" a="1"/>
  <c r="FY11" i="5" s="1"/>
  <c r="FY12" i="5" s="1" a="1"/>
  <c r="FY12" i="5" s="1"/>
  <c r="FY13" i="5" s="1" a="1"/>
  <c r="FY13" i="5" s="1"/>
  <c r="FY14" i="5" s="1" a="1"/>
  <c r="FY14" i="5" s="1"/>
  <c r="FY15" i="5" s="1" a="1"/>
  <c r="FY15" i="5" s="1"/>
  <c r="FY16" i="5" s="1" a="1"/>
  <c r="FY16" i="5" s="1"/>
  <c r="FY17" i="5" s="1" a="1"/>
  <c r="FY17" i="5" s="1"/>
  <c r="FY18" i="5" s="1" a="1"/>
  <c r="FY18" i="5" s="1"/>
  <c r="FY19" i="5" s="1" a="1"/>
  <c r="FY19" i="5" s="1"/>
  <c r="FY20" i="5" s="1" a="1"/>
  <c r="FY20" i="5" s="1"/>
  <c r="FY21" i="5" s="1" a="1"/>
  <c r="FY21" i="5" s="1"/>
  <c r="BE95" i="2"/>
  <c r="S4" i="5"/>
  <c r="S5" i="5" s="1"/>
  <c r="S6" i="5" s="1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BD21" i="2"/>
  <c r="AK4" i="5"/>
  <c r="AK5" i="5" s="1"/>
  <c r="AK6" i="5" s="1"/>
  <c r="AK7" i="5" s="1"/>
  <c r="AK8" i="5" s="1"/>
  <c r="AK9" i="5" s="1"/>
  <c r="AK10" i="5" s="1"/>
  <c r="AK11" i="5" s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BD39" i="2"/>
  <c r="CS4" i="5" a="1"/>
  <c r="CS4" i="5" s="1"/>
  <c r="CS5" i="5" s="1" a="1"/>
  <c r="CS5" i="5" s="1"/>
  <c r="CS6" i="5" s="1" a="1"/>
  <c r="CS6" i="5" s="1"/>
  <c r="CS7" i="5" s="1" a="1"/>
  <c r="CS7" i="5" s="1"/>
  <c r="CS8" i="5" s="1" a="1"/>
  <c r="CS8" i="5" s="1"/>
  <c r="CS9" i="5" s="1" a="1"/>
  <c r="CS9" i="5" s="1"/>
  <c r="CS10" i="5" s="1" a="1"/>
  <c r="CS10" i="5" s="1"/>
  <c r="CS11" i="5" s="1" a="1"/>
  <c r="CS11" i="5" s="1"/>
  <c r="CS12" i="5" s="1" a="1"/>
  <c r="CS12" i="5" s="1"/>
  <c r="CS13" i="5" s="1" a="1"/>
  <c r="CS13" i="5" s="1"/>
  <c r="CS14" i="5" s="1" a="1"/>
  <c r="CS14" i="5" s="1"/>
  <c r="CS15" i="5" s="1" a="1"/>
  <c r="CS15" i="5" s="1"/>
  <c r="CS16" i="5" s="1" a="1"/>
  <c r="CS16" i="5" s="1"/>
  <c r="CS17" i="5" s="1" a="1"/>
  <c r="CS17" i="5" s="1"/>
  <c r="CS18" i="5" s="1" a="1"/>
  <c r="CS18" i="5" s="1"/>
  <c r="CS19" i="5" s="1" a="1"/>
  <c r="CS19" i="5" s="1"/>
  <c r="CS20" i="5" s="1" a="1"/>
  <c r="CS20" i="5" s="1"/>
  <c r="CS21" i="5" s="1" a="1"/>
  <c r="CS21" i="5" s="1"/>
  <c r="BE6" i="2"/>
  <c r="DJ4" i="5" a="1"/>
  <c r="DJ4" i="5" s="1"/>
  <c r="DJ5" i="5" s="1" a="1"/>
  <c r="DJ5" i="5" s="1"/>
  <c r="DJ6" i="5" s="1" a="1"/>
  <c r="DJ6" i="5" s="1"/>
  <c r="DJ7" i="5" s="1" a="1"/>
  <c r="DJ7" i="5" s="1"/>
  <c r="DJ8" i="5" s="1" a="1"/>
  <c r="DJ8" i="5" s="1"/>
  <c r="DJ9" i="5" s="1" a="1"/>
  <c r="DJ9" i="5" s="1"/>
  <c r="DJ10" i="5" s="1" a="1"/>
  <c r="DJ10" i="5" s="1"/>
  <c r="DJ11" i="5" s="1" a="1"/>
  <c r="DJ11" i="5" s="1"/>
  <c r="DJ12" i="5" s="1" a="1"/>
  <c r="DJ12" i="5" s="1"/>
  <c r="DJ13" i="5" s="1" a="1"/>
  <c r="DJ13" i="5" s="1"/>
  <c r="DJ14" i="5" s="1" a="1"/>
  <c r="DJ14" i="5" s="1"/>
  <c r="DJ15" i="5" s="1" a="1"/>
  <c r="DJ15" i="5" s="1"/>
  <c r="DJ16" i="5" s="1" a="1"/>
  <c r="DJ16" i="5" s="1"/>
  <c r="DJ17" i="5" s="1" a="1"/>
  <c r="DJ17" i="5" s="1"/>
  <c r="DJ18" i="5" s="1" a="1"/>
  <c r="DJ18" i="5" s="1"/>
  <c r="DJ19" i="5" s="1" a="1"/>
  <c r="DJ19" i="5" s="1"/>
  <c r="DJ20" i="5" s="1" a="1"/>
  <c r="DJ20" i="5" s="1"/>
  <c r="DJ21" i="5" s="1" a="1"/>
  <c r="DJ21" i="5" s="1"/>
  <c r="BE24" i="2"/>
  <c r="EA4" i="5" a="1"/>
  <c r="EA4" i="5" s="1"/>
  <c r="EA5" i="5" s="1" a="1"/>
  <c r="EA5" i="5" s="1"/>
  <c r="EA6" i="5" s="1" a="1"/>
  <c r="EA6" i="5" s="1"/>
  <c r="EA7" i="5" s="1" a="1"/>
  <c r="EA7" i="5" s="1"/>
  <c r="EA8" i="5" s="1" a="1"/>
  <c r="EA8" i="5" s="1"/>
  <c r="EA9" i="5" s="1" a="1"/>
  <c r="EA9" i="5" s="1"/>
  <c r="EA10" i="5" s="1" a="1"/>
  <c r="EA10" i="5" s="1"/>
  <c r="EA11" i="5" s="1" a="1"/>
  <c r="EA11" i="5" s="1"/>
  <c r="EA12" i="5" s="1" a="1"/>
  <c r="EA12" i="5" s="1"/>
  <c r="EA13" i="5" s="1" a="1"/>
  <c r="EA13" i="5" s="1"/>
  <c r="EA14" i="5" s="1" a="1"/>
  <c r="EA14" i="5" s="1"/>
  <c r="EA15" i="5" s="1" a="1"/>
  <c r="EA15" i="5" s="1"/>
  <c r="EA16" i="5" s="1" a="1"/>
  <c r="EA16" i="5" s="1"/>
  <c r="EA17" i="5" s="1" a="1"/>
  <c r="EA17" i="5" s="1"/>
  <c r="EA18" i="5" s="1" a="1"/>
  <c r="EA18" i="5" s="1"/>
  <c r="EA19" i="5" s="1" a="1"/>
  <c r="EA19" i="5" s="1"/>
  <c r="EA20" i="5" s="1" a="1"/>
  <c r="EA20" i="5" s="1"/>
  <c r="EA21" i="5" s="1" a="1"/>
  <c r="EA21" i="5" s="1"/>
  <c r="BE42" i="2"/>
  <c r="ER4" i="5" a="1"/>
  <c r="ER4" i="5" s="1"/>
  <c r="ER5" i="5" s="1" a="1"/>
  <c r="ER5" i="5" s="1"/>
  <c r="ER6" i="5" s="1" a="1"/>
  <c r="ER6" i="5" s="1"/>
  <c r="ER7" i="5" s="1" a="1"/>
  <c r="ER7" i="5" s="1"/>
  <c r="ER8" i="5" s="1" a="1"/>
  <c r="ER8" i="5" s="1"/>
  <c r="ER9" i="5" s="1" a="1"/>
  <c r="ER9" i="5" s="1"/>
  <c r="ER10" i="5" s="1" a="1"/>
  <c r="ER10" i="5" s="1"/>
  <c r="ER11" i="5" s="1" a="1"/>
  <c r="ER11" i="5" s="1"/>
  <c r="ER12" i="5" s="1" a="1"/>
  <c r="ER12" i="5" s="1"/>
  <c r="ER13" i="5" s="1" a="1"/>
  <c r="ER13" i="5" s="1"/>
  <c r="ER14" i="5" s="1" a="1"/>
  <c r="ER14" i="5" s="1"/>
  <c r="ER15" i="5" s="1" a="1"/>
  <c r="ER15" i="5" s="1"/>
  <c r="ER16" i="5" s="1" a="1"/>
  <c r="ER16" i="5" s="1"/>
  <c r="ER17" i="5" s="1" a="1"/>
  <c r="ER17" i="5" s="1"/>
  <c r="ER18" i="5" s="1" a="1"/>
  <c r="ER18" i="5" s="1"/>
  <c r="ER19" i="5" s="1" a="1"/>
  <c r="ER19" i="5" s="1"/>
  <c r="ER20" i="5" s="1" a="1"/>
  <c r="ER20" i="5" s="1"/>
  <c r="ER21" i="5" s="1" a="1"/>
  <c r="ER21" i="5" s="1"/>
  <c r="BE60" i="2"/>
  <c r="BE72" i="2"/>
  <c r="FT4" i="5" a="1"/>
  <c r="FT4" i="5" s="1"/>
  <c r="FT5" i="5" s="1" a="1"/>
  <c r="FT5" i="5" s="1"/>
  <c r="FT6" i="5" s="1" a="1"/>
  <c r="FT6" i="5" s="1"/>
  <c r="FT7" i="5" s="1" a="1"/>
  <c r="FT7" i="5" s="1"/>
  <c r="FT8" i="5" s="1" a="1"/>
  <c r="FT8" i="5" s="1"/>
  <c r="FT9" i="5" s="1" a="1"/>
  <c r="FT9" i="5" s="1"/>
  <c r="FT10" i="5" s="1" a="1"/>
  <c r="FT10" i="5" s="1"/>
  <c r="FT11" i="5" s="1" a="1"/>
  <c r="FT11" i="5" s="1"/>
  <c r="FT12" i="5" s="1" a="1"/>
  <c r="FT12" i="5" s="1"/>
  <c r="FT13" i="5" s="1" a="1"/>
  <c r="FT13" i="5" s="1"/>
  <c r="FT14" i="5" s="1" a="1"/>
  <c r="FT14" i="5" s="1"/>
  <c r="FT15" i="5" s="1" a="1"/>
  <c r="FT15" i="5" s="1"/>
  <c r="FT16" i="5" s="1" a="1"/>
  <c r="FT16" i="5" s="1"/>
  <c r="FT17" i="5" s="1" a="1"/>
  <c r="FT17" i="5" s="1"/>
  <c r="FT18" i="5" s="1" a="1"/>
  <c r="FT18" i="5" s="1"/>
  <c r="FT19" i="5" s="1" a="1"/>
  <c r="FT19" i="5" s="1"/>
  <c r="FT20" i="5" s="1" a="1"/>
  <c r="FT20" i="5" s="1"/>
  <c r="FT21" i="5" s="1" a="1"/>
  <c r="FT21" i="5" s="1"/>
  <c r="BD4" i="2"/>
  <c r="T4" i="5"/>
  <c r="T5" i="5" s="1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BD50" i="2"/>
  <c r="BN4" i="5"/>
  <c r="BN5" i="5" s="1"/>
  <c r="BN6" i="5" s="1"/>
  <c r="BN7" i="5" s="1"/>
  <c r="BN8" i="5" s="1"/>
  <c r="BN9" i="5" s="1"/>
  <c r="BN10" i="5" s="1"/>
  <c r="BN11" i="5" s="1"/>
  <c r="BN12" i="5" s="1"/>
  <c r="BN13" i="5" s="1"/>
  <c r="BN14" i="5" s="1"/>
  <c r="BN15" i="5" s="1"/>
  <c r="BN16" i="5" s="1"/>
  <c r="BN17" i="5" s="1"/>
  <c r="BN18" i="5" s="1"/>
  <c r="BN19" i="5" s="1"/>
  <c r="BN20" i="5" s="1"/>
  <c r="BN21" i="5" s="1"/>
  <c r="BD63" i="2"/>
  <c r="BD75" i="2"/>
  <c r="BD87" i="2"/>
  <c r="CM4" i="5"/>
  <c r="CM5" i="5" s="1"/>
  <c r="CM6" i="5" s="1"/>
  <c r="CM7" i="5" s="1"/>
  <c r="CM8" i="5" s="1"/>
  <c r="CM9" i="5" s="1"/>
  <c r="CM10" i="5" s="1"/>
  <c r="CM11" i="5" s="1"/>
  <c r="CM12" i="5" s="1"/>
  <c r="CM13" i="5" s="1"/>
  <c r="CM14" i="5" s="1"/>
  <c r="CM15" i="5" s="1"/>
  <c r="CM16" i="5" s="1"/>
  <c r="CM17" i="5" s="1"/>
  <c r="CM18" i="5" s="1"/>
  <c r="CM19" i="5" s="1"/>
  <c r="CM20" i="5" s="1"/>
  <c r="CM21" i="5" s="1"/>
  <c r="BK4" i="5"/>
  <c r="BK5" i="5" s="1"/>
  <c r="BK6" i="5" s="1"/>
  <c r="BK7" i="5" s="1"/>
  <c r="BK8" i="5" s="1"/>
  <c r="BK9" i="5" s="1"/>
  <c r="BK10" i="5" s="1"/>
  <c r="BK11" i="5" s="1"/>
  <c r="BK12" i="5" s="1"/>
  <c r="BK13" i="5" s="1"/>
  <c r="BK14" i="5" s="1"/>
  <c r="BK15" i="5" s="1"/>
  <c r="BK16" i="5" s="1"/>
  <c r="BK17" i="5" s="1"/>
  <c r="BK18" i="5" s="1"/>
  <c r="BK19" i="5" s="1"/>
  <c r="BK20" i="5" s="1"/>
  <c r="BK21" i="5" s="1"/>
  <c r="BD59" i="2"/>
  <c r="BE91" i="2"/>
  <c r="FC4" i="5" a="1"/>
  <c r="FC4" i="5" s="1"/>
  <c r="FC5" i="5" s="1" a="1"/>
  <c r="FC5" i="5" s="1"/>
  <c r="FC6" i="5" s="1" a="1"/>
  <c r="FC6" i="5" s="1"/>
  <c r="FC7" i="5" s="1" a="1"/>
  <c r="FC7" i="5" s="1"/>
  <c r="FC8" i="5" s="1" a="1"/>
  <c r="FC8" i="5" s="1"/>
  <c r="FC9" i="5" s="1" a="1"/>
  <c r="FC9" i="5" s="1"/>
  <c r="FC10" i="5" s="1" a="1"/>
  <c r="FC10" i="5" s="1"/>
  <c r="FC11" i="5" s="1" a="1"/>
  <c r="FC11" i="5" s="1"/>
  <c r="FC12" i="5" s="1" a="1"/>
  <c r="FC12" i="5" s="1"/>
  <c r="FC13" i="5" s="1" a="1"/>
  <c r="FC13" i="5" s="1"/>
  <c r="FC14" i="5" s="1" a="1"/>
  <c r="FC14" i="5" s="1"/>
  <c r="FC15" i="5" s="1" a="1"/>
  <c r="FC15" i="5" s="1"/>
  <c r="FC16" i="5" s="1" a="1"/>
  <c r="FC16" i="5" s="1"/>
  <c r="FC17" i="5" s="1" a="1"/>
  <c r="FC17" i="5" s="1"/>
  <c r="FC18" i="5" s="1" a="1"/>
  <c r="FC18" i="5" s="1"/>
  <c r="FC19" i="5" s="1" a="1"/>
  <c r="FC19" i="5" s="1"/>
  <c r="FC20" i="5" s="1" a="1"/>
  <c r="FC20" i="5" s="1"/>
  <c r="FC21" i="5" s="1" a="1"/>
  <c r="FC21" i="5" s="1"/>
  <c r="CQ4" i="5" a="1"/>
  <c r="CQ4" i="5" s="1"/>
  <c r="CQ5" i="5" s="1" a="1"/>
  <c r="CQ5" i="5" s="1"/>
  <c r="CQ6" i="5" s="1" a="1"/>
  <c r="CQ6" i="5" s="1"/>
  <c r="CQ7" i="5" s="1" a="1"/>
  <c r="CQ7" i="5" s="1"/>
  <c r="CQ8" i="5" s="1" a="1"/>
  <c r="CQ8" i="5" s="1"/>
  <c r="CQ9" i="5" s="1" a="1"/>
  <c r="CQ9" i="5" s="1"/>
  <c r="CQ10" i="5" s="1" a="1"/>
  <c r="CQ10" i="5" s="1"/>
  <c r="CQ11" i="5" s="1" a="1"/>
  <c r="CQ11" i="5" s="1"/>
  <c r="CQ12" i="5" s="1" a="1"/>
  <c r="CQ12" i="5" s="1"/>
  <c r="CQ13" i="5" s="1" a="1"/>
  <c r="CQ13" i="5" s="1"/>
  <c r="CQ14" i="5" s="1" a="1"/>
  <c r="CQ14" i="5" s="1"/>
  <c r="CQ15" i="5" s="1" a="1"/>
  <c r="CQ15" i="5" s="1"/>
  <c r="CQ16" i="5" s="1" a="1"/>
  <c r="CQ16" i="5" s="1"/>
  <c r="CQ17" i="5" s="1" a="1"/>
  <c r="CQ17" i="5" s="1"/>
  <c r="CQ18" i="5" s="1" a="1"/>
  <c r="CQ18" i="5" s="1"/>
  <c r="CQ19" i="5" s="1" a="1"/>
  <c r="CQ19" i="5" s="1"/>
  <c r="CQ20" i="5" s="1" a="1"/>
  <c r="CQ20" i="5" s="1"/>
  <c r="CQ21" i="5" s="1" a="1"/>
  <c r="CQ21" i="5" s="1"/>
  <c r="BD10" i="2"/>
  <c r="AV4" i="5"/>
  <c r="AV5" i="5" s="1"/>
  <c r="AV6" i="5" s="1"/>
  <c r="AV7" i="5" s="1"/>
  <c r="AV8" i="5" s="1"/>
  <c r="AV9" i="5" s="1"/>
  <c r="AV10" i="5" s="1"/>
  <c r="AV11" i="5" s="1"/>
  <c r="AV12" i="5" s="1"/>
  <c r="AV13" i="5" s="1"/>
  <c r="AV14" i="5" s="1"/>
  <c r="AV15" i="5" s="1"/>
  <c r="AV16" i="5" s="1"/>
  <c r="AV17" i="5" s="1"/>
  <c r="AV18" i="5" s="1"/>
  <c r="AV19" i="5" s="1"/>
  <c r="AV20" i="5" s="1"/>
  <c r="AV21" i="5" s="1"/>
  <c r="BD74" i="2"/>
  <c r="CL4" i="5"/>
  <c r="CL5" i="5" s="1"/>
  <c r="CL6" i="5" s="1"/>
  <c r="CL7" i="5" s="1"/>
  <c r="CL8" i="5" s="1"/>
  <c r="CL9" i="5" s="1"/>
  <c r="CL10" i="5" s="1"/>
  <c r="CL11" i="5" s="1"/>
  <c r="CL12" i="5" s="1"/>
  <c r="CL13" i="5" s="1"/>
  <c r="CL14" i="5" s="1"/>
  <c r="CL15" i="5" s="1"/>
  <c r="CL16" i="5" s="1"/>
  <c r="CL17" i="5" s="1"/>
  <c r="CL18" i="5" s="1"/>
  <c r="CL19" i="5" s="1"/>
  <c r="CL20" i="5" s="1"/>
  <c r="CL21" i="5" s="1"/>
  <c r="BD45" i="2"/>
  <c r="BI4" i="5"/>
  <c r="BI5" i="5" s="1"/>
  <c r="BI6" i="5" s="1"/>
  <c r="BI7" i="5" s="1"/>
  <c r="BI8" i="5" s="1"/>
  <c r="BI9" i="5" s="1"/>
  <c r="BI10" i="5" s="1"/>
  <c r="BI11" i="5" s="1"/>
  <c r="BI12" i="5" s="1"/>
  <c r="BI13" i="5" s="1"/>
  <c r="BI14" i="5" s="1"/>
  <c r="BI15" i="5" s="1"/>
  <c r="BI16" i="5" s="1"/>
  <c r="BI17" i="5" s="1"/>
  <c r="BI18" i="5" s="1"/>
  <c r="BI19" i="5" s="1"/>
  <c r="BI20" i="5" s="1"/>
  <c r="BI21" i="5" s="1"/>
  <c r="BD69" i="2"/>
  <c r="CA4" i="5"/>
  <c r="CA5" i="5" s="1"/>
  <c r="CA6" i="5" s="1"/>
  <c r="CA7" i="5" s="1"/>
  <c r="CA8" i="5" s="1"/>
  <c r="CA9" i="5" s="1"/>
  <c r="CA10" i="5" s="1"/>
  <c r="CA11" i="5" s="1"/>
  <c r="CA12" i="5" s="1"/>
  <c r="CA13" i="5" s="1"/>
  <c r="CA14" i="5" s="1"/>
  <c r="CA15" i="5" s="1"/>
  <c r="CA16" i="5" s="1"/>
  <c r="CA17" i="5" s="1"/>
  <c r="CA18" i="5" s="1"/>
  <c r="CA19" i="5" s="1"/>
  <c r="CA20" i="5" s="1"/>
  <c r="CA21" i="5" s="1"/>
  <c r="CG4" i="5"/>
  <c r="CG5" i="5" s="1"/>
  <c r="CG6" i="5" s="1"/>
  <c r="CG7" i="5" s="1"/>
  <c r="CG8" i="5" s="1"/>
  <c r="CG9" i="5" s="1"/>
  <c r="CG10" i="5" s="1"/>
  <c r="CG11" i="5" s="1"/>
  <c r="CG12" i="5" s="1"/>
  <c r="CG13" i="5" s="1"/>
  <c r="CG14" i="5" s="1"/>
  <c r="CG15" i="5" s="1"/>
  <c r="CG16" i="5" s="1"/>
  <c r="CG17" i="5" s="1"/>
  <c r="CG18" i="5" s="1"/>
  <c r="CG19" i="5" s="1"/>
  <c r="CG20" i="5" s="1"/>
  <c r="CG21" i="5" s="1"/>
  <c r="BD53" i="2"/>
  <c r="AX4" i="5"/>
  <c r="AX5" i="5" s="1"/>
  <c r="AX6" i="5" s="1"/>
  <c r="AX7" i="5" s="1"/>
  <c r="AX8" i="5" s="1"/>
  <c r="AX9" i="5" s="1"/>
  <c r="AX10" i="5" s="1"/>
  <c r="AX11" i="5" s="1"/>
  <c r="AX12" i="5" s="1"/>
  <c r="AX13" i="5" s="1"/>
  <c r="AX14" i="5" s="1"/>
  <c r="AX15" i="5" s="1"/>
  <c r="AX16" i="5" s="1"/>
  <c r="AX17" i="5" s="1"/>
  <c r="AX18" i="5" s="1"/>
  <c r="AX19" i="5" s="1"/>
  <c r="AX20" i="5" s="1"/>
  <c r="AX21" i="5" s="1"/>
  <c r="BD64" i="2"/>
  <c r="CB4" i="5"/>
  <c r="CB5" i="5" s="1"/>
  <c r="CB6" i="5" s="1"/>
  <c r="CB7" i="5" s="1"/>
  <c r="CB8" i="5" s="1"/>
  <c r="CB9" i="5" s="1"/>
  <c r="CB10" i="5" s="1"/>
  <c r="CB11" i="5" s="1"/>
  <c r="CB12" i="5" s="1"/>
  <c r="CB13" i="5" s="1"/>
  <c r="CB14" i="5" s="1"/>
  <c r="CB15" i="5" s="1"/>
  <c r="CB16" i="5" s="1"/>
  <c r="CB17" i="5" s="1"/>
  <c r="CB18" i="5" s="1"/>
  <c r="CB19" i="5" s="1"/>
  <c r="CB20" i="5" s="1"/>
  <c r="CB21" i="5" s="1"/>
  <c r="AY4" i="5"/>
  <c r="AY5" i="5" s="1"/>
  <c r="AY6" i="5" s="1"/>
  <c r="AY7" i="5" s="1"/>
  <c r="AY8" i="5" s="1"/>
  <c r="AY9" i="5" s="1"/>
  <c r="AY10" i="5" s="1"/>
  <c r="AY11" i="5" s="1"/>
  <c r="AY12" i="5" s="1"/>
  <c r="AY13" i="5" s="1"/>
  <c r="AY14" i="5" s="1"/>
  <c r="AY15" i="5" s="1"/>
  <c r="AY16" i="5" s="1"/>
  <c r="AY17" i="5" s="1"/>
  <c r="AY18" i="5" s="1"/>
  <c r="AY19" i="5" s="1"/>
  <c r="AY20" i="5" s="1"/>
  <c r="AY21" i="5" s="1"/>
  <c r="BQ4" i="5"/>
  <c r="BQ5" i="5" s="1"/>
  <c r="BQ6" i="5" s="1"/>
  <c r="BQ7" i="5" s="1"/>
  <c r="BQ8" i="5" s="1"/>
  <c r="BQ9" i="5" s="1"/>
  <c r="BQ10" i="5" s="1"/>
  <c r="BQ11" i="5" s="1"/>
  <c r="BQ12" i="5" s="1"/>
  <c r="BQ13" i="5" s="1"/>
  <c r="BQ14" i="5" s="1"/>
  <c r="BQ15" i="5" s="1"/>
  <c r="BQ16" i="5" s="1"/>
  <c r="BQ17" i="5" s="1"/>
  <c r="BQ18" i="5" s="1"/>
  <c r="BQ19" i="5" s="1"/>
  <c r="BQ20" i="5" s="1"/>
  <c r="BQ21" i="5" s="1"/>
  <c r="DO4" i="5" a="1"/>
  <c r="DO4" i="5" s="1"/>
  <c r="DO5" i="5" s="1" a="1"/>
  <c r="DO5" i="5" s="1"/>
  <c r="DO6" i="5" s="1" a="1"/>
  <c r="DO6" i="5" s="1"/>
  <c r="DO7" i="5" s="1" a="1"/>
  <c r="DO7" i="5" s="1"/>
  <c r="DO8" i="5" s="1" a="1"/>
  <c r="DO8" i="5" s="1"/>
  <c r="DO9" i="5" s="1" a="1"/>
  <c r="DO9" i="5" s="1"/>
  <c r="DO10" i="5" s="1" a="1"/>
  <c r="DO10" i="5" s="1"/>
  <c r="DO11" i="5" s="1" a="1"/>
  <c r="DO11" i="5" s="1"/>
  <c r="DO12" i="5" s="1" a="1"/>
  <c r="DO12" i="5" s="1"/>
  <c r="DO13" i="5" s="1" a="1"/>
  <c r="DO13" i="5" s="1"/>
  <c r="DO14" i="5" s="1" a="1"/>
  <c r="DO14" i="5" s="1"/>
  <c r="DO15" i="5" s="1" a="1"/>
  <c r="DO15" i="5" s="1"/>
  <c r="DO16" i="5" s="1" a="1"/>
  <c r="DO16" i="5" s="1"/>
  <c r="DO17" i="5" s="1" a="1"/>
  <c r="DO17" i="5" s="1"/>
  <c r="DO18" i="5" s="1" a="1"/>
  <c r="DO18" i="5" s="1"/>
  <c r="DO19" i="5" s="1" a="1"/>
  <c r="DO19" i="5" s="1"/>
  <c r="DO20" i="5" s="1" a="1"/>
  <c r="DO20" i="5" s="1"/>
  <c r="DO21" i="5" s="1" a="1"/>
  <c r="DO21" i="5" s="1"/>
  <c r="BE29" i="2"/>
  <c r="DV14" i="5" a="1"/>
  <c r="DV14" i="5" s="1"/>
  <c r="DV15" i="5" s="1" a="1"/>
  <c r="DV15" i="5" s="1"/>
  <c r="DV16" i="5" s="1" a="1"/>
  <c r="DV16" i="5" s="1"/>
  <c r="DV17" i="5" s="1" a="1"/>
  <c r="DV17" i="5" s="1"/>
  <c r="DV18" i="5" s="1" a="1"/>
  <c r="DV18" i="5" s="1"/>
  <c r="DV19" i="5" s="1" a="1"/>
  <c r="DV19" i="5" s="1"/>
  <c r="DV20" i="5" s="1" a="1"/>
  <c r="DV20" i="5" s="1"/>
  <c r="DV21" i="5" s="1" a="1"/>
  <c r="DV21" i="5" s="1"/>
  <c r="EB8" i="5" a="1"/>
  <c r="EB8" i="5" s="1"/>
  <c r="EB9" i="5" s="1" a="1"/>
  <c r="EB9" i="5" s="1"/>
  <c r="EB10" i="5" s="1" a="1"/>
  <c r="EB10" i="5" s="1"/>
  <c r="EB11" i="5" s="1" a="1"/>
  <c r="EB11" i="5" s="1"/>
  <c r="EB12" i="5" s="1" a="1"/>
  <c r="EB12" i="5" s="1"/>
  <c r="EB13" i="5" s="1" a="1"/>
  <c r="EB13" i="5" s="1"/>
  <c r="EB14" i="5" s="1" a="1"/>
  <c r="EB14" i="5" s="1"/>
  <c r="EB15" i="5" s="1" a="1"/>
  <c r="EB15" i="5" s="1"/>
  <c r="EB16" i="5" s="1" a="1"/>
  <c r="EB16" i="5" s="1"/>
  <c r="EB17" i="5" s="1" a="1"/>
  <c r="EB17" i="5" s="1"/>
  <c r="EB18" i="5" s="1" a="1"/>
  <c r="EB18" i="5" s="1"/>
  <c r="EB19" i="5" s="1" a="1"/>
  <c r="EB19" i="5" s="1"/>
  <c r="EB20" i="5" s="1" a="1"/>
  <c r="EB20" i="5" s="1"/>
  <c r="EB21" i="5" s="1" a="1"/>
  <c r="EB21" i="5" s="1"/>
  <c r="EF4" i="5" a="1"/>
  <c r="EF4" i="5" s="1"/>
  <c r="EF5" i="5" s="1" a="1"/>
  <c r="EF5" i="5" s="1"/>
  <c r="EF6" i="5" s="1" a="1"/>
  <c r="EF6" i="5" s="1"/>
  <c r="EF7" i="5" s="1" a="1"/>
  <c r="EF7" i="5" s="1"/>
  <c r="EF8" i="5" s="1" a="1"/>
  <c r="EF8" i="5" s="1"/>
  <c r="EF9" i="5" s="1" a="1"/>
  <c r="EF9" i="5" s="1"/>
  <c r="EF10" i="5" s="1" a="1"/>
  <c r="EF10" i="5" s="1"/>
  <c r="EF11" i="5" s="1" a="1"/>
  <c r="EF11" i="5" s="1"/>
  <c r="EF12" i="5" s="1" a="1"/>
  <c r="EF12" i="5" s="1"/>
  <c r="EF13" i="5" s="1" a="1"/>
  <c r="EF13" i="5" s="1"/>
  <c r="EF14" i="5" s="1" a="1"/>
  <c r="EF14" i="5" s="1"/>
  <c r="EF15" i="5" s="1" a="1"/>
  <c r="EF15" i="5" s="1"/>
  <c r="EF16" i="5" s="1" a="1"/>
  <c r="EF16" i="5" s="1"/>
  <c r="EF17" i="5" s="1" a="1"/>
  <c r="EF17" i="5" s="1"/>
  <c r="EF18" i="5" s="1" a="1"/>
  <c r="EF18" i="5" s="1"/>
  <c r="EF19" i="5" s="1" a="1"/>
  <c r="EF19" i="5" s="1"/>
  <c r="EF20" i="5" s="1" a="1"/>
  <c r="EF20" i="5" s="1"/>
  <c r="EF21" i="5" s="1" a="1"/>
  <c r="EF21" i="5" s="1"/>
  <c r="BE47" i="2"/>
  <c r="BE65" i="2"/>
  <c r="FM4" i="5" a="1"/>
  <c r="FM4" i="5" s="1"/>
  <c r="FM5" i="5" s="1" a="1"/>
  <c r="FM5" i="5" s="1"/>
  <c r="FM6" i="5" s="1" a="1"/>
  <c r="FM6" i="5" s="1"/>
  <c r="FM7" i="5" s="1" a="1"/>
  <c r="FM7" i="5" s="1"/>
  <c r="FM8" i="5" s="1" a="1"/>
  <c r="FM8" i="5" s="1"/>
  <c r="FM9" i="5" s="1" a="1"/>
  <c r="FM9" i="5" s="1"/>
  <c r="FM10" i="5" s="1" a="1"/>
  <c r="FM10" i="5" s="1"/>
  <c r="FM11" i="5" s="1" a="1"/>
  <c r="FM11" i="5" s="1"/>
  <c r="FM12" i="5" s="1" a="1"/>
  <c r="FM12" i="5" s="1"/>
  <c r="FM13" i="5" s="1" a="1"/>
  <c r="FM13" i="5" s="1"/>
  <c r="FM14" i="5" s="1" a="1"/>
  <c r="FM14" i="5" s="1"/>
  <c r="FM15" i="5" s="1" a="1"/>
  <c r="FM15" i="5" s="1"/>
  <c r="FM16" i="5" s="1" a="1"/>
  <c r="FM16" i="5" s="1"/>
  <c r="FM17" i="5" s="1" a="1"/>
  <c r="FM17" i="5" s="1"/>
  <c r="FM18" i="5" s="1" a="1"/>
  <c r="FM18" i="5" s="1"/>
  <c r="FM19" i="5" s="1" a="1"/>
  <c r="FM19" i="5" s="1"/>
  <c r="FM20" i="5" s="1" a="1"/>
  <c r="FM20" i="5" s="1"/>
  <c r="FM21" i="5" s="1" a="1"/>
  <c r="FM21" i="5" s="1"/>
  <c r="BE83" i="2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BD9" i="2"/>
  <c r="Y4" i="5"/>
  <c r="Y5" i="5" s="1"/>
  <c r="Y6" i="5" s="1"/>
  <c r="Y7" i="5" s="1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BD27" i="2"/>
  <c r="AQ4" i="5"/>
  <c r="AQ5" i="5" s="1"/>
  <c r="AQ6" i="5" s="1"/>
  <c r="AQ7" i="5" s="1"/>
  <c r="AQ8" i="5" s="1"/>
  <c r="AQ9" i="5" s="1"/>
  <c r="AQ10" i="5" s="1"/>
  <c r="AQ11" i="5" s="1"/>
  <c r="AQ12" i="5" s="1"/>
  <c r="AQ13" i="5" s="1"/>
  <c r="AQ14" i="5" s="1"/>
  <c r="AQ15" i="5" s="1"/>
  <c r="AQ16" i="5" s="1"/>
  <c r="AQ17" i="5" s="1"/>
  <c r="AQ18" i="5" s="1"/>
  <c r="AQ19" i="5" s="1"/>
  <c r="AQ20" i="5" s="1"/>
  <c r="AQ21" i="5" s="1"/>
  <c r="CY4" i="5" a="1"/>
  <c r="CY4" i="5" s="1"/>
  <c r="CY5" i="5" s="1" a="1"/>
  <c r="CY5" i="5" s="1"/>
  <c r="CY6" i="5" s="1" a="1"/>
  <c r="CY6" i="5" s="1"/>
  <c r="CY7" i="5" s="1" a="1"/>
  <c r="CY7" i="5" s="1"/>
  <c r="CY8" i="5" s="1" a="1"/>
  <c r="CY8" i="5" s="1"/>
  <c r="CY9" i="5" s="1" a="1"/>
  <c r="CY9" i="5" s="1"/>
  <c r="CY10" i="5" s="1" a="1"/>
  <c r="CY10" i="5" s="1"/>
  <c r="CY11" i="5" s="1" a="1"/>
  <c r="CY11" i="5" s="1"/>
  <c r="CY12" i="5" s="1" a="1"/>
  <c r="CY12" i="5" s="1"/>
  <c r="CY13" i="5" s="1" a="1"/>
  <c r="CY13" i="5" s="1"/>
  <c r="CY14" i="5" s="1" a="1"/>
  <c r="CY14" i="5" s="1"/>
  <c r="CY15" i="5" s="1" a="1"/>
  <c r="CY15" i="5" s="1"/>
  <c r="CY16" i="5" s="1" a="1"/>
  <c r="CY16" i="5" s="1"/>
  <c r="CY17" i="5" s="1" a="1"/>
  <c r="CY17" i="5" s="1"/>
  <c r="CY18" i="5" s="1" a="1"/>
  <c r="CY18" i="5" s="1"/>
  <c r="CY19" i="5" s="1" a="1"/>
  <c r="CY19" i="5" s="1"/>
  <c r="CY20" i="5" s="1" a="1"/>
  <c r="CY20" i="5" s="1"/>
  <c r="CY21" i="5" s="1" a="1"/>
  <c r="CY21" i="5" s="1"/>
  <c r="BE12" i="2"/>
  <c r="DP4" i="5" a="1"/>
  <c r="DP4" i="5" s="1"/>
  <c r="DP5" i="5" s="1" a="1"/>
  <c r="DP5" i="5" s="1"/>
  <c r="DP6" i="5" s="1" a="1"/>
  <c r="DP6" i="5" s="1"/>
  <c r="DP7" i="5" s="1" a="1"/>
  <c r="DP7" i="5" s="1"/>
  <c r="DP8" i="5" s="1" a="1"/>
  <c r="DP8" i="5" s="1"/>
  <c r="DP9" i="5" s="1" a="1"/>
  <c r="DP9" i="5" s="1"/>
  <c r="DP10" i="5" s="1" a="1"/>
  <c r="DP10" i="5" s="1"/>
  <c r="DP11" i="5" s="1" a="1"/>
  <c r="DP11" i="5" s="1"/>
  <c r="DP12" i="5" s="1" a="1"/>
  <c r="DP12" i="5" s="1"/>
  <c r="DP13" i="5" s="1" a="1"/>
  <c r="DP13" i="5" s="1"/>
  <c r="DP14" i="5" s="1" a="1"/>
  <c r="DP14" i="5" s="1"/>
  <c r="DP15" i="5" s="1" a="1"/>
  <c r="DP15" i="5" s="1"/>
  <c r="DP16" i="5" s="1" a="1"/>
  <c r="DP16" i="5" s="1"/>
  <c r="DP17" i="5" s="1" a="1"/>
  <c r="DP17" i="5" s="1"/>
  <c r="DP18" i="5" s="1" a="1"/>
  <c r="DP18" i="5" s="1"/>
  <c r="DP19" i="5" s="1" a="1"/>
  <c r="DP19" i="5" s="1"/>
  <c r="DP20" i="5" s="1" a="1"/>
  <c r="DP20" i="5" s="1"/>
  <c r="DP21" i="5" s="1" a="1"/>
  <c r="DP21" i="5" s="1"/>
  <c r="BE30" i="2"/>
  <c r="EG4" i="5" a="1"/>
  <c r="EG4" i="5" s="1"/>
  <c r="EG5" i="5" s="1" a="1"/>
  <c r="EG5" i="5" s="1"/>
  <c r="EG6" i="5" s="1" a="1"/>
  <c r="EG6" i="5" s="1"/>
  <c r="EG7" i="5" s="1" a="1"/>
  <c r="EG7" i="5" s="1"/>
  <c r="EG8" i="5" s="1" a="1"/>
  <c r="EG8" i="5" s="1"/>
  <c r="EG9" i="5" s="1" a="1"/>
  <c r="EG9" i="5" s="1"/>
  <c r="EG10" i="5" s="1" a="1"/>
  <c r="EG10" i="5" s="1"/>
  <c r="EG11" i="5" s="1" a="1"/>
  <c r="EG11" i="5" s="1"/>
  <c r="EG12" i="5" s="1" a="1"/>
  <c r="EG12" i="5" s="1"/>
  <c r="EG13" i="5" s="1" a="1"/>
  <c r="EG13" i="5" s="1"/>
  <c r="EG14" i="5" s="1" a="1"/>
  <c r="EG14" i="5" s="1"/>
  <c r="EG15" i="5" s="1" a="1"/>
  <c r="EG15" i="5" s="1"/>
  <c r="EG16" i="5" s="1" a="1"/>
  <c r="EG16" i="5" s="1"/>
  <c r="EG17" i="5" s="1" a="1"/>
  <c r="EG17" i="5" s="1"/>
  <c r="EG18" i="5" s="1" a="1"/>
  <c r="EG18" i="5" s="1"/>
  <c r="EG19" i="5" s="1" a="1"/>
  <c r="EG19" i="5" s="1"/>
  <c r="EG20" i="5" s="1" a="1"/>
  <c r="EG20" i="5" s="1"/>
  <c r="EG21" i="5" s="1" a="1"/>
  <c r="EG21" i="5" s="1"/>
  <c r="BE48" i="2"/>
  <c r="BE78" i="2"/>
  <c r="H4" i="5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BD56" i="2"/>
  <c r="BT4" i="5"/>
  <c r="BT5" i="5" s="1"/>
  <c r="BT6" i="5" s="1"/>
  <c r="BT7" i="5" s="1"/>
  <c r="BT8" i="5" s="1"/>
  <c r="BT9" i="5" s="1"/>
  <c r="BT10" i="5" s="1"/>
  <c r="BT11" i="5" s="1"/>
  <c r="BT12" i="5" s="1"/>
  <c r="BT13" i="5" s="1"/>
  <c r="BT14" i="5" s="1"/>
  <c r="BT15" i="5" s="1"/>
  <c r="BT16" i="5" s="1"/>
  <c r="BT17" i="5" s="1"/>
  <c r="BT18" i="5" s="1"/>
  <c r="BT19" i="5" s="1"/>
  <c r="BT20" i="5" s="1"/>
  <c r="BT21" i="5" s="1"/>
  <c r="BD80" i="2"/>
  <c r="BU4" i="5"/>
  <c r="BU5" i="5" s="1"/>
  <c r="BU6" i="5" s="1"/>
  <c r="BU7" i="5" s="1"/>
  <c r="BU8" i="5" s="1"/>
  <c r="BU9" i="5" s="1"/>
  <c r="BU10" i="5" s="1"/>
  <c r="BU11" i="5" s="1"/>
  <c r="BU12" i="5" s="1"/>
  <c r="BU13" i="5" s="1"/>
  <c r="BU14" i="5" s="1"/>
  <c r="BU15" i="5" s="1"/>
  <c r="BU16" i="5" s="1"/>
  <c r="BU17" i="5" s="1"/>
  <c r="BU18" i="5" s="1"/>
  <c r="BU19" i="5" s="1"/>
  <c r="BU20" i="5" s="1"/>
  <c r="BU21" i="5" s="1"/>
  <c r="BD34" i="2"/>
  <c r="BD4" i="5"/>
  <c r="BD5" i="5" s="1"/>
  <c r="BD6" i="5" s="1"/>
  <c r="BD7" i="5" s="1"/>
  <c r="BD8" i="5" s="1"/>
  <c r="BD9" i="5" s="1"/>
  <c r="BD10" i="5" s="1"/>
  <c r="BD11" i="5" s="1"/>
  <c r="BD12" i="5" s="1"/>
  <c r="BD13" i="5" s="1"/>
  <c r="BD14" i="5" s="1"/>
  <c r="BD15" i="5" s="1"/>
  <c r="BD16" i="5" s="1"/>
  <c r="BD17" i="5" s="1"/>
  <c r="BD18" i="5" s="1"/>
  <c r="BD19" i="5" s="1"/>
  <c r="BD20" i="5" s="1"/>
  <c r="BD21" i="5" s="1"/>
  <c r="FI4" i="5" a="1"/>
  <c r="FI4" i="5" s="1"/>
  <c r="FI5" i="5" s="1" a="1"/>
  <c r="FI5" i="5" s="1"/>
  <c r="FI6" i="5" s="1" a="1"/>
  <c r="FI6" i="5" s="1"/>
  <c r="FI7" i="5" s="1" a="1"/>
  <c r="FI7" i="5" s="1"/>
  <c r="FI8" i="5" s="1" a="1"/>
  <c r="FI8" i="5" s="1"/>
  <c r="FI9" i="5" s="1" a="1"/>
  <c r="FI9" i="5" s="1"/>
  <c r="FI10" i="5" s="1" a="1"/>
  <c r="FI10" i="5" s="1"/>
  <c r="FI11" i="5" s="1" a="1"/>
  <c r="FI11" i="5" s="1"/>
  <c r="FI12" i="5" s="1" a="1"/>
  <c r="FI12" i="5" s="1"/>
  <c r="FI13" i="5" s="1" a="1"/>
  <c r="FI13" i="5" s="1"/>
  <c r="FI14" i="5" s="1" a="1"/>
  <c r="FI14" i="5" s="1"/>
  <c r="FI15" i="5" s="1" a="1"/>
  <c r="FI15" i="5" s="1"/>
  <c r="FI16" i="5" s="1" a="1"/>
  <c r="FI16" i="5" s="1"/>
  <c r="FI17" i="5" s="1" a="1"/>
  <c r="FI17" i="5" s="1"/>
  <c r="FI18" i="5" s="1" a="1"/>
  <c r="FI18" i="5" s="1"/>
  <c r="FI19" i="5" s="1" a="1"/>
  <c r="FI19" i="5" s="1"/>
  <c r="FI20" i="5" s="1" a="1"/>
  <c r="FI20" i="5" s="1"/>
  <c r="FI21" i="5" s="1" a="1"/>
  <c r="FI21" i="5" s="1"/>
  <c r="BE84" i="2"/>
  <c r="BD16" i="2"/>
  <c r="BD38" i="2"/>
  <c r="BB4" i="5"/>
  <c r="BB5" i="5" s="1"/>
  <c r="BB6" i="5" s="1"/>
  <c r="BB7" i="5" s="1"/>
  <c r="BB8" i="5" s="1"/>
  <c r="BB9" i="5" s="1"/>
  <c r="BB10" i="5" s="1"/>
  <c r="BB11" i="5" s="1"/>
  <c r="BB12" i="5" s="1"/>
  <c r="BB13" i="5" s="1"/>
  <c r="BB14" i="5" s="1"/>
  <c r="BB15" i="5" s="1"/>
  <c r="BB16" i="5" s="1"/>
  <c r="BB17" i="5" s="1"/>
  <c r="BB18" i="5" s="1"/>
  <c r="BB19" i="5" s="1"/>
  <c r="BB20" i="5" s="1"/>
  <c r="BB21" i="5" s="1"/>
  <c r="BD62" i="2"/>
  <c r="BZ4" i="5"/>
  <c r="BZ5" i="5" s="1"/>
  <c r="BZ6" i="5" s="1"/>
  <c r="BZ7" i="5" s="1"/>
  <c r="BZ8" i="5" s="1"/>
  <c r="BZ9" i="5" s="1"/>
  <c r="BZ10" i="5" s="1"/>
  <c r="BZ11" i="5" s="1"/>
  <c r="BZ12" i="5" s="1"/>
  <c r="BZ13" i="5" s="1"/>
  <c r="BZ14" i="5" s="1"/>
  <c r="BZ15" i="5" s="1"/>
  <c r="BZ16" i="5" s="1"/>
  <c r="BZ17" i="5" s="1"/>
  <c r="BZ18" i="5" s="1"/>
  <c r="BZ19" i="5" s="1"/>
  <c r="BZ20" i="5" s="1"/>
  <c r="BZ21" i="5" s="1"/>
  <c r="BD51" i="2"/>
  <c r="BO4" i="5"/>
  <c r="BO5" i="5" s="1"/>
  <c r="BO6" i="5" s="1"/>
  <c r="BO7" i="5" s="1"/>
  <c r="BO8" i="5" s="1"/>
  <c r="BO9" i="5" s="1"/>
  <c r="BO10" i="5" s="1"/>
  <c r="BO11" i="5" s="1"/>
  <c r="BO12" i="5" s="1"/>
  <c r="BO13" i="5" s="1"/>
  <c r="BO14" i="5" s="1"/>
  <c r="BO15" i="5" s="1"/>
  <c r="BO16" i="5" s="1"/>
  <c r="BO17" i="5" s="1"/>
  <c r="BO18" i="5" s="1"/>
  <c r="BO19" i="5" s="1"/>
  <c r="BO20" i="5" s="1"/>
  <c r="BO21" i="5" s="1"/>
  <c r="BD88" i="2"/>
  <c r="CN4" i="5"/>
  <c r="CN5" i="5" s="1"/>
  <c r="CN6" i="5" s="1"/>
  <c r="CN7" i="5" s="1"/>
  <c r="CN8" i="5" s="1"/>
  <c r="CN9" i="5" s="1"/>
  <c r="CN10" i="5" s="1"/>
  <c r="CN11" i="5" s="1"/>
  <c r="CN12" i="5" s="1"/>
  <c r="CN13" i="5" s="1"/>
  <c r="CN14" i="5" s="1"/>
  <c r="CN15" i="5" s="1"/>
  <c r="CN16" i="5" s="1"/>
  <c r="CN17" i="5" s="1"/>
  <c r="CN18" i="5" s="1"/>
  <c r="CN19" i="5" s="1"/>
  <c r="CN20" i="5" s="1"/>
  <c r="CN21" i="5" s="1"/>
  <c r="Z4" i="5"/>
  <c r="Z5" i="5" s="1"/>
  <c r="Z6" i="5" s="1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BD40" i="2"/>
  <c r="FU4" i="5" a="1"/>
  <c r="FU4" i="5" s="1"/>
  <c r="FU5" i="5" s="1" a="1"/>
  <c r="FU5" i="5" s="1"/>
  <c r="FU6" i="5" s="1" a="1"/>
  <c r="FU6" i="5" s="1"/>
  <c r="FU7" i="5" s="1" a="1"/>
  <c r="FU7" i="5" s="1"/>
  <c r="FU8" i="5" s="1" a="1"/>
  <c r="FU8" i="5" s="1"/>
  <c r="FU9" i="5" s="1" a="1"/>
  <c r="FU9" i="5" s="1"/>
  <c r="FU10" i="5" s="1" a="1"/>
  <c r="FU10" i="5" s="1"/>
  <c r="FU11" i="5" s="1" a="1"/>
  <c r="FU11" i="5" s="1"/>
  <c r="FU12" i="5" s="1" a="1"/>
  <c r="FU12" i="5" s="1"/>
  <c r="FU13" i="5" s="1" a="1"/>
  <c r="FU13" i="5" s="1"/>
  <c r="FU14" i="5" s="1" a="1"/>
  <c r="FU14" i="5" s="1"/>
  <c r="FU15" i="5" s="1" a="1"/>
  <c r="FU15" i="5" s="1"/>
  <c r="FU16" i="5" s="1" a="1"/>
  <c r="FU16" i="5" s="1"/>
  <c r="FU17" i="5" s="1" a="1"/>
  <c r="FU17" i="5" s="1"/>
  <c r="FU18" i="5" s="1" a="1"/>
  <c r="FU18" i="5" s="1"/>
  <c r="FU19" i="5" s="1" a="1"/>
  <c r="FU19" i="5" s="1"/>
  <c r="FU20" i="5" s="1" a="1"/>
  <c r="FU20" i="5" s="1"/>
  <c r="FU21" i="5" s="1" a="1"/>
  <c r="FU21" i="5" s="1"/>
  <c r="BD35" i="2"/>
  <c r="BD81" i="2"/>
  <c r="BD28" i="2"/>
  <c r="AR4" i="5"/>
  <c r="AR5" i="5" s="1"/>
  <c r="AR6" i="5" s="1"/>
  <c r="AR7" i="5" s="1"/>
  <c r="AR8" i="5" s="1"/>
  <c r="AR9" i="5" s="1"/>
  <c r="AR10" i="5" s="1"/>
  <c r="AR11" i="5" s="1"/>
  <c r="AR12" i="5" s="1"/>
  <c r="AR13" i="5" s="1"/>
  <c r="AR14" i="5" s="1"/>
  <c r="AR15" i="5" s="1"/>
  <c r="AR16" i="5" s="1"/>
  <c r="AR17" i="5" s="1"/>
  <c r="AR18" i="5" s="1"/>
  <c r="AR19" i="5" s="1"/>
  <c r="AR20" i="5" s="1"/>
  <c r="AR21" i="5" s="1"/>
  <c r="BD52" i="2"/>
  <c r="BP4" i="5"/>
  <c r="BP5" i="5" s="1"/>
  <c r="BP6" i="5" s="1"/>
  <c r="BP7" i="5" s="1"/>
  <c r="BP8" i="5" s="1"/>
  <c r="BP9" i="5" s="1"/>
  <c r="BP10" i="5" s="1"/>
  <c r="BP11" i="5" s="1"/>
  <c r="BP12" i="5" s="1"/>
  <c r="BP13" i="5" s="1"/>
  <c r="BP14" i="5" s="1"/>
  <c r="BP15" i="5" s="1"/>
  <c r="BP16" i="5" s="1"/>
  <c r="BP17" i="5" s="1"/>
  <c r="BP18" i="5" s="1"/>
  <c r="BP19" i="5" s="1"/>
  <c r="BP20" i="5" s="1"/>
  <c r="BP21" i="5" s="1"/>
  <c r="BD82" i="2"/>
  <c r="BD71" i="2"/>
  <c r="BD77" i="2"/>
  <c r="BE79" i="2"/>
  <c r="I4" i="5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BD23" i="2"/>
  <c r="BD47" i="2"/>
  <c r="BD58" i="2"/>
  <c r="BV4" i="5"/>
  <c r="BV5" i="5" s="1"/>
  <c r="BV6" i="5" s="1"/>
  <c r="BV7" i="5" s="1"/>
  <c r="BV8" i="5" s="1"/>
  <c r="BV9" i="5" s="1"/>
  <c r="BV10" i="5" s="1"/>
  <c r="BV11" i="5" s="1"/>
  <c r="BV12" i="5" s="1"/>
  <c r="BV13" i="5" s="1"/>
  <c r="BV14" i="5" s="1"/>
  <c r="BV15" i="5" s="1"/>
  <c r="BV16" i="5" s="1"/>
  <c r="BV17" i="5" s="1"/>
  <c r="BV18" i="5" s="1"/>
  <c r="BV19" i="5" s="1"/>
  <c r="BV20" i="5" s="1"/>
  <c r="BV21" i="5" s="1"/>
  <c r="BE4" i="5"/>
  <c r="BE5" i="5" s="1"/>
  <c r="BE6" i="5" s="1"/>
  <c r="BE7" i="5" s="1"/>
  <c r="BE8" i="5" s="1"/>
  <c r="BE9" i="5" s="1"/>
  <c r="BE10" i="5" s="1"/>
  <c r="BE11" i="5" s="1"/>
  <c r="BE12" i="5" s="1"/>
  <c r="BE13" i="5" s="1"/>
  <c r="BE14" i="5" s="1"/>
  <c r="BE15" i="5" s="1"/>
  <c r="BE16" i="5" s="1"/>
  <c r="BE17" i="5" s="1"/>
  <c r="BE18" i="5" s="1"/>
  <c r="BE19" i="5" s="1"/>
  <c r="BE20" i="5" s="1"/>
  <c r="BE21" i="5" s="1"/>
  <c r="O4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BD66" i="2"/>
  <c r="BE85" i="2"/>
  <c r="BD5" i="2"/>
  <c r="U4" i="5"/>
  <c r="U5" i="5" s="1"/>
  <c r="U6" i="5" s="1"/>
  <c r="U7" i="5" s="1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BD29" i="2"/>
  <c r="AS4" i="5"/>
  <c r="AS5" i="5" s="1"/>
  <c r="AS6" i="5" s="1"/>
  <c r="AS7" i="5" s="1"/>
  <c r="AS8" i="5" s="1"/>
  <c r="AS9" i="5" s="1"/>
  <c r="AS10" i="5" s="1"/>
  <c r="AS11" i="5" s="1"/>
  <c r="AS12" i="5" s="1"/>
  <c r="AS13" i="5" s="1"/>
  <c r="AS14" i="5" s="1"/>
  <c r="AS15" i="5" s="1"/>
  <c r="AS16" i="5" s="1"/>
  <c r="AS17" i="5" s="1"/>
  <c r="AS18" i="5" s="1"/>
  <c r="AS19" i="5" s="1"/>
  <c r="AS20" i="5" s="1"/>
  <c r="AS21" i="5" s="1"/>
  <c r="BL4" i="5"/>
  <c r="BL5" i="5" s="1"/>
  <c r="BL6" i="5" s="1"/>
  <c r="BL7" i="5" s="1"/>
  <c r="BL8" i="5" s="1"/>
  <c r="BL9" i="5" s="1"/>
  <c r="BL10" i="5" s="1"/>
  <c r="BL11" i="5" s="1"/>
  <c r="BL12" i="5" s="1"/>
  <c r="BL13" i="5" s="1"/>
  <c r="BL14" i="5" s="1"/>
  <c r="BL15" i="5" s="1"/>
  <c r="BL16" i="5" s="1"/>
  <c r="BL17" i="5" s="1"/>
  <c r="BL18" i="5" s="1"/>
  <c r="BL19" i="5" s="1"/>
  <c r="BL20" i="5" s="1"/>
  <c r="BL21" i="5" s="1"/>
  <c r="AF4" i="5"/>
  <c r="AF5" i="5" s="1"/>
  <c r="AF6" i="5" s="1"/>
  <c r="AF7" i="5" s="1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F20" i="5" s="1"/>
  <c r="AF21" i="5" s="1"/>
  <c r="BD46" i="2"/>
  <c r="BJ4" i="5"/>
  <c r="BJ5" i="5" s="1"/>
  <c r="BJ6" i="5" s="1"/>
  <c r="BJ7" i="5" s="1"/>
  <c r="BJ8" i="5" s="1"/>
  <c r="BJ9" i="5" s="1"/>
  <c r="BJ10" i="5" s="1"/>
  <c r="BJ11" i="5" s="1"/>
  <c r="BJ12" i="5" s="1"/>
  <c r="BJ13" i="5" s="1"/>
  <c r="BJ14" i="5" s="1"/>
  <c r="BJ15" i="5" s="1"/>
  <c r="BJ16" i="5" s="1"/>
  <c r="BJ17" i="5" s="1"/>
  <c r="BJ18" i="5" s="1"/>
  <c r="BJ19" i="5" s="1"/>
  <c r="BJ20" i="5" s="1"/>
  <c r="BJ21" i="5" s="1"/>
  <c r="BD70" i="2"/>
  <c r="CH4" i="5"/>
  <c r="CH5" i="5" s="1"/>
  <c r="CH6" i="5" s="1"/>
  <c r="CH7" i="5" s="1"/>
  <c r="CH8" i="5" s="1"/>
  <c r="CH9" i="5" s="1"/>
  <c r="CH10" i="5" s="1"/>
  <c r="CH11" i="5" s="1"/>
  <c r="CH12" i="5" s="1"/>
  <c r="CH13" i="5" s="1"/>
  <c r="CH14" i="5" s="1"/>
  <c r="CH15" i="5" s="1"/>
  <c r="CH16" i="5" s="1"/>
  <c r="CH17" i="5" s="1"/>
  <c r="CH18" i="5" s="1"/>
  <c r="CH19" i="5" s="1"/>
  <c r="CH20" i="5" s="1"/>
  <c r="CH21" i="5" s="1"/>
  <c r="FO4" i="5" a="1"/>
  <c r="FO4" i="5" s="1"/>
  <c r="FO5" i="5" s="1" a="1"/>
  <c r="FO5" i="5" s="1"/>
  <c r="FO6" i="5" s="1" a="1"/>
  <c r="FO6" i="5" s="1"/>
  <c r="FO7" i="5" s="1" a="1"/>
  <c r="FO7" i="5" s="1"/>
  <c r="FO8" i="5" s="1" a="1"/>
  <c r="FO8" i="5" s="1"/>
  <c r="FO9" i="5" s="1" a="1"/>
  <c r="FO9" i="5" s="1"/>
  <c r="FO10" i="5" s="1" a="1"/>
  <c r="FO10" i="5" s="1"/>
  <c r="FO11" i="5" s="1" a="1"/>
  <c r="FO11" i="5" s="1"/>
  <c r="FO12" i="5" s="1" a="1"/>
  <c r="FO12" i="5" s="1"/>
  <c r="FO13" i="5" s="1" a="1"/>
  <c r="FO13" i="5" s="1"/>
  <c r="FO14" i="5" s="1" a="1"/>
  <c r="FO14" i="5" s="1"/>
  <c r="FO15" i="5" s="1" a="1"/>
  <c r="FO15" i="5" s="1"/>
  <c r="FO16" i="5" s="1" a="1"/>
  <c r="FO16" i="5" s="1"/>
  <c r="FO17" i="5" s="1" a="1"/>
  <c r="FO17" i="5" s="1"/>
  <c r="FO18" i="5" s="1" a="1"/>
  <c r="FO18" i="5" s="1"/>
  <c r="FO19" i="5" s="1" a="1"/>
  <c r="FO19" i="5" s="1"/>
  <c r="FO20" i="5" s="1" a="1"/>
  <c r="FO20" i="5" s="1"/>
  <c r="FO21" i="5" s="1" a="1"/>
  <c r="FO21" i="5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BD11" i="2"/>
  <c r="AA4" i="5"/>
  <c r="AA5" i="5" s="1"/>
  <c r="AA6" i="5" s="1"/>
  <c r="AA7" i="5" s="1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BD17" i="2"/>
  <c r="AG4" i="5"/>
  <c r="AG5" i="5" s="1"/>
  <c r="AG6" i="5" s="1"/>
  <c r="AG7" i="5" s="1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BD83" i="2"/>
  <c r="BF4" i="5"/>
  <c r="BF5" i="5" s="1"/>
  <c r="BF6" i="5" s="1"/>
  <c r="BF7" i="5" s="1"/>
  <c r="BF8" i="5" s="1"/>
  <c r="BF9" i="5" s="1"/>
  <c r="BF10" i="5" s="1"/>
  <c r="BF11" i="5" s="1"/>
  <c r="BF12" i="5" s="1"/>
  <c r="BF13" i="5" s="1"/>
  <c r="BF14" i="5" s="1"/>
  <c r="BF15" i="5" s="1"/>
  <c r="BF16" i="5" s="1"/>
  <c r="BF17" i="5" s="1"/>
  <c r="BF18" i="5" s="1"/>
  <c r="BF19" i="5" s="1"/>
  <c r="BF20" i="5" s="1"/>
  <c r="BF21" i="5" s="1"/>
  <c r="BD60" i="2"/>
  <c r="BX4" i="5"/>
  <c r="BX5" i="5" s="1"/>
  <c r="BX6" i="5" s="1"/>
  <c r="BX7" i="5" s="1"/>
  <c r="BX8" i="5" s="1"/>
  <c r="BX9" i="5" s="1"/>
  <c r="BX10" i="5" s="1"/>
  <c r="BX11" i="5" s="1"/>
  <c r="BX12" i="5" s="1"/>
  <c r="BX13" i="5" s="1"/>
  <c r="BX14" i="5" s="1"/>
  <c r="BX15" i="5" s="1"/>
  <c r="BX16" i="5" s="1"/>
  <c r="BX17" i="5" s="1"/>
  <c r="BX18" i="5" s="1"/>
  <c r="BX19" i="5" s="1"/>
  <c r="BX20" i="5" s="1"/>
  <c r="BX21" i="5" s="1"/>
  <c r="BD78" i="2"/>
  <c r="CP4" i="5"/>
  <c r="CP5" i="5" s="1"/>
  <c r="CP6" i="5" s="1"/>
  <c r="CP7" i="5" s="1"/>
  <c r="CP8" i="5" s="1"/>
  <c r="CP9" i="5" s="1"/>
  <c r="CP10" i="5" s="1"/>
  <c r="CP11" i="5" s="1"/>
  <c r="CP12" i="5" s="1"/>
  <c r="CP13" i="5" s="1"/>
  <c r="CP14" i="5" s="1"/>
  <c r="CP15" i="5" s="1"/>
  <c r="CP16" i="5" s="1"/>
  <c r="CP17" i="5" s="1"/>
  <c r="CP18" i="5" s="1"/>
  <c r="CP19" i="5" s="1"/>
  <c r="CP20" i="5" s="1"/>
  <c r="CP21" i="5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E3" i="2"/>
  <c r="BD94" i="2"/>
  <c r="AI4" i="5"/>
  <c r="AI5" i="5" s="1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BD37" i="2"/>
  <c r="BA4" i="5"/>
  <c r="BA5" i="5" s="1"/>
  <c r="BA6" i="5" s="1"/>
  <c r="BA7" i="5" s="1"/>
  <c r="BA8" i="5" s="1"/>
  <c r="BA9" i="5" s="1"/>
  <c r="BA10" i="5" s="1"/>
  <c r="BA11" i="5" s="1"/>
  <c r="BA12" i="5" s="1"/>
  <c r="BA13" i="5" s="1"/>
  <c r="BA14" i="5" s="1"/>
  <c r="BA15" i="5" s="1"/>
  <c r="BA16" i="5" s="1"/>
  <c r="BA17" i="5" s="1"/>
  <c r="BA18" i="5" s="1"/>
  <c r="BA19" i="5" s="1"/>
  <c r="BA20" i="5" s="1"/>
  <c r="BA21" i="5" s="1"/>
  <c r="BD55" i="2"/>
  <c r="BS4" i="5"/>
  <c r="BS5" i="5" s="1"/>
  <c r="BS6" i="5" s="1"/>
  <c r="BS7" i="5" s="1"/>
  <c r="BS8" i="5" s="1"/>
  <c r="BS9" i="5" s="1"/>
  <c r="BS10" i="5" s="1"/>
  <c r="BS11" i="5" s="1"/>
  <c r="BS12" i="5" s="1"/>
  <c r="BS13" i="5" s="1"/>
  <c r="BS14" i="5" s="1"/>
  <c r="BS15" i="5" s="1"/>
  <c r="BS16" i="5" s="1"/>
  <c r="BS17" i="5" s="1"/>
  <c r="BS18" i="5" s="1"/>
  <c r="BS19" i="5" s="1"/>
  <c r="BS20" i="5" s="1"/>
  <c r="BS21" i="5" s="1"/>
  <c r="BD73" i="2"/>
  <c r="BD3" i="2"/>
  <c r="CD4" i="5"/>
  <c r="CD5" i="5" s="1"/>
  <c r="CD6" i="5" s="1"/>
  <c r="CD7" i="5" s="1"/>
  <c r="CD8" i="5" s="1"/>
  <c r="CD9" i="5" s="1"/>
  <c r="CD10" i="5" s="1"/>
  <c r="CD11" i="5" s="1"/>
  <c r="CD12" i="5" s="1"/>
  <c r="CD13" i="5" s="1"/>
  <c r="CD14" i="5" s="1"/>
  <c r="CD15" i="5" s="1"/>
  <c r="CD16" i="5" s="1"/>
  <c r="CD17" i="5" s="1"/>
  <c r="CD18" i="5" s="1"/>
  <c r="CD19" i="5" s="1"/>
  <c r="CD20" i="5" s="1"/>
  <c r="CD21" i="5" s="1"/>
  <c r="BD84" i="2"/>
  <c r="BD91" i="2"/>
  <c r="AO4" i="5"/>
  <c r="AO5" i="5" s="1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BD43" i="2"/>
  <c r="BG4" i="5"/>
  <c r="BG5" i="5" s="1"/>
  <c r="BG6" i="5" s="1"/>
  <c r="BG7" i="5" s="1"/>
  <c r="BG8" i="5" s="1"/>
  <c r="BG9" i="5" s="1"/>
  <c r="BG10" i="5" s="1"/>
  <c r="BG11" i="5" s="1"/>
  <c r="BG12" i="5" s="1"/>
  <c r="BG13" i="5" s="1"/>
  <c r="BG14" i="5" s="1"/>
  <c r="BG15" i="5" s="1"/>
  <c r="BG16" i="5" s="1"/>
  <c r="BG17" i="5" s="1"/>
  <c r="BG18" i="5" s="1"/>
  <c r="BG19" i="5" s="1"/>
  <c r="BG20" i="5" s="1"/>
  <c r="BG21" i="5" s="1"/>
  <c r="BD61" i="2"/>
  <c r="BY4" i="5"/>
  <c r="BY5" i="5" s="1"/>
  <c r="BY6" i="5" s="1"/>
  <c r="BY7" i="5" s="1"/>
  <c r="BY8" i="5" s="1"/>
  <c r="BY9" i="5" s="1"/>
  <c r="BY10" i="5" s="1"/>
  <c r="BY11" i="5" s="1"/>
  <c r="BY12" i="5" s="1"/>
  <c r="BY13" i="5" s="1"/>
  <c r="BY14" i="5" s="1"/>
  <c r="BY15" i="5" s="1"/>
  <c r="BY16" i="5" s="1"/>
  <c r="BY17" i="5" s="1"/>
  <c r="BY18" i="5" s="1"/>
  <c r="BY19" i="5" s="1"/>
  <c r="BY20" i="5" s="1"/>
  <c r="BY21" i="5" s="1"/>
  <c r="BD79" i="2"/>
  <c r="CK4" i="5"/>
  <c r="CK5" i="5" s="1"/>
  <c r="CK6" i="5" s="1"/>
  <c r="CK7" i="5" s="1"/>
  <c r="CK8" i="5" s="1"/>
  <c r="CK9" i="5" s="1"/>
  <c r="CK10" i="5" s="1"/>
  <c r="CK11" i="5" s="1"/>
  <c r="CK12" i="5" s="1"/>
  <c r="CK13" i="5" s="1"/>
  <c r="CK14" i="5" s="1"/>
  <c r="CK15" i="5" s="1"/>
  <c r="CK16" i="5" s="1"/>
  <c r="CK17" i="5" s="1"/>
  <c r="CK18" i="5" s="1"/>
  <c r="CK19" i="5" s="1"/>
  <c r="CK20" i="5" s="1"/>
  <c r="CK21" i="5" s="1"/>
  <c r="CC4" i="5"/>
  <c r="CC5" i="5" s="1"/>
  <c r="CC6" i="5" s="1"/>
  <c r="CC7" i="5" s="1"/>
  <c r="CC8" i="5" s="1"/>
  <c r="CC9" i="5" s="1"/>
  <c r="CC10" i="5" s="1"/>
  <c r="CC11" i="5" s="1"/>
  <c r="CC12" i="5" s="1"/>
  <c r="CC13" i="5" s="1"/>
  <c r="CC14" i="5" s="1"/>
  <c r="CC15" i="5" s="1"/>
  <c r="CC16" i="5" s="1"/>
  <c r="CC17" i="5" s="1"/>
  <c r="CC18" i="5" s="1"/>
  <c r="CC19" i="5" s="1"/>
  <c r="CC20" i="5" s="1"/>
  <c r="CC21" i="5" s="1"/>
  <c r="CO4" i="5"/>
  <c r="CO5" i="5" s="1"/>
  <c r="CO6" i="5" s="1"/>
  <c r="CO7" i="5" s="1"/>
  <c r="CO8" i="5" s="1"/>
  <c r="CO9" i="5" s="1"/>
  <c r="CO10" i="5" s="1"/>
  <c r="CO11" i="5" s="1"/>
  <c r="CO12" i="5" s="1"/>
  <c r="CO13" i="5" s="1"/>
  <c r="CO14" i="5" s="1"/>
  <c r="CO15" i="5" s="1"/>
  <c r="CO16" i="5" s="1"/>
  <c r="CO17" i="5" s="1"/>
  <c r="CO18" i="5" s="1"/>
  <c r="CO19" i="5" s="1"/>
  <c r="CO20" i="5" s="1"/>
  <c r="CO21" i="5" s="1"/>
  <c r="AM4" i="5"/>
  <c r="AM5" i="5" s="1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BD41" i="2"/>
  <c r="BR4" i="5"/>
  <c r="BR5" i="5" s="1"/>
  <c r="BR6" i="5" s="1"/>
  <c r="BR7" i="5" s="1"/>
  <c r="BR8" i="5" s="1"/>
  <c r="BR9" i="5" s="1"/>
  <c r="BR10" i="5" s="1"/>
  <c r="BR11" i="5" s="1"/>
  <c r="BR12" i="5" s="1"/>
  <c r="BR13" i="5" s="1"/>
  <c r="BR14" i="5" s="1"/>
  <c r="BR15" i="5" s="1"/>
  <c r="BR16" i="5" s="1"/>
  <c r="BR17" i="5" s="1"/>
  <c r="BR18" i="5" s="1"/>
  <c r="BR19" i="5" s="1"/>
  <c r="BR20" i="5" s="1"/>
  <c r="BR21" i="5" s="1"/>
  <c r="BD72" i="2"/>
  <c r="CJ4" i="5"/>
  <c r="CJ5" i="5" s="1"/>
  <c r="CJ6" i="5" s="1"/>
  <c r="CJ7" i="5" s="1"/>
  <c r="CJ8" i="5" s="1"/>
  <c r="CJ9" i="5" s="1"/>
  <c r="CJ10" i="5" s="1"/>
  <c r="CJ11" i="5" s="1"/>
  <c r="CJ12" i="5" s="1"/>
  <c r="CJ13" i="5" s="1"/>
  <c r="CJ14" i="5" s="1"/>
  <c r="CJ15" i="5" s="1"/>
  <c r="CJ16" i="5" s="1"/>
  <c r="CJ17" i="5" s="1"/>
  <c r="CJ18" i="5" s="1"/>
  <c r="CJ19" i="5" s="1"/>
  <c r="CJ20" i="5" s="1"/>
  <c r="CJ21" i="5" s="1"/>
  <c r="BD90" i="2"/>
  <c r="BD92" i="2"/>
  <c r="BW4" i="5"/>
  <c r="BW5" i="5" s="1"/>
  <c r="BW6" i="5" s="1"/>
  <c r="BW7" i="5" s="1"/>
  <c r="BW8" i="5" s="1"/>
  <c r="BW9" i="5" s="1"/>
  <c r="BW10" i="5" s="1"/>
  <c r="BW11" i="5" s="1"/>
  <c r="BW12" i="5" s="1"/>
  <c r="BW13" i="5" s="1"/>
  <c r="BW14" i="5" s="1"/>
  <c r="BW15" i="5" s="1"/>
  <c r="BW16" i="5" s="1"/>
  <c r="BW17" i="5" s="1"/>
  <c r="BW18" i="5" s="1"/>
  <c r="BW19" i="5" s="1"/>
  <c r="BW20" i="5" s="1"/>
  <c r="BW21" i="5" s="1"/>
  <c r="AU4" i="5"/>
  <c r="AU5" i="5" s="1"/>
  <c r="AU6" i="5" s="1"/>
  <c r="AU7" i="5" s="1"/>
  <c r="AU8" i="5" s="1"/>
  <c r="AU9" i="5" s="1"/>
  <c r="AU10" i="5" s="1"/>
  <c r="AU11" i="5" s="1"/>
  <c r="AU12" i="5" s="1"/>
  <c r="AU13" i="5" s="1"/>
  <c r="AU14" i="5" s="1"/>
  <c r="AU15" i="5" s="1"/>
  <c r="AU16" i="5" s="1"/>
  <c r="AU17" i="5" s="1"/>
  <c r="AU18" i="5" s="1"/>
  <c r="AU19" i="5" s="1"/>
  <c r="AU20" i="5" s="1"/>
  <c r="AU21" i="5" s="1"/>
  <c r="BD49" i="2"/>
  <c r="BM4" i="5"/>
  <c r="BM5" i="5" s="1"/>
  <c r="BM6" i="5" s="1"/>
  <c r="BM7" i="5" s="1"/>
  <c r="BM8" i="5" s="1"/>
  <c r="BM9" i="5" s="1"/>
  <c r="BM10" i="5" s="1"/>
  <c r="BM11" i="5" s="1"/>
  <c r="BM12" i="5" s="1"/>
  <c r="BM13" i="5" s="1"/>
  <c r="BM14" i="5" s="1"/>
  <c r="BM15" i="5" s="1"/>
  <c r="BM16" i="5" s="1"/>
  <c r="BM17" i="5" s="1"/>
  <c r="BM18" i="5" s="1"/>
  <c r="BM19" i="5" s="1"/>
  <c r="BM20" i="5" s="1"/>
  <c r="BM21" i="5" s="1"/>
  <c r="BD67" i="2"/>
  <c r="CE4" i="5"/>
  <c r="CE5" i="5" s="1"/>
  <c r="CE6" i="5" s="1"/>
  <c r="CE7" i="5" s="1"/>
  <c r="CE8" i="5" s="1"/>
  <c r="CE9" i="5" s="1"/>
  <c r="CE10" i="5" s="1"/>
  <c r="CE11" i="5" s="1"/>
  <c r="CE12" i="5" s="1"/>
  <c r="CE13" i="5" s="1"/>
  <c r="CE14" i="5" s="1"/>
  <c r="CE15" i="5" s="1"/>
  <c r="CE16" i="5" s="1"/>
  <c r="CE17" i="5" s="1"/>
  <c r="CE18" i="5" s="1"/>
  <c r="CE19" i="5" s="1"/>
  <c r="CE20" i="5" s="1"/>
  <c r="CE21" i="5" s="1"/>
  <c r="BD85" i="2"/>
  <c r="BD65" i="2"/>
  <c r="BE1" i="2" l="1"/>
  <c r="BD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<sst xmlns="http://schemas.openxmlformats.org/spreadsheetml/2006/main" count="16936" uniqueCount="1124">
  <si>
    <t>Collection</t>
  </si>
  <si>
    <t>Parent Object</t>
  </si>
  <si>
    <t>Child Object</t>
  </si>
  <si>
    <t>Property</t>
  </si>
  <si>
    <t>Value</t>
  </si>
  <si>
    <t>Data File</t>
  </si>
  <si>
    <t>Units</t>
  </si>
  <si>
    <t>Category</t>
  </si>
  <si>
    <t>Constraint.Generators</t>
  </si>
  <si>
    <t>DRS.PX.GOE._.1__.ID-Cool/WH</t>
  </si>
  <si>
    <t>Summer Events</t>
  </si>
  <si>
    <t>Winter Events</t>
  </si>
  <si>
    <t>Summer Levelized Costs ($/kW)</t>
  </si>
  <si>
    <t>Winter Levelized Costs ($/kW)</t>
  </si>
  <si>
    <t>Annual Summer MW @ Generation</t>
  </si>
  <si>
    <t>Annual Winter MW @ Generation</t>
  </si>
  <si>
    <t>Row Labels</t>
  </si>
  <si>
    <t>Sector</t>
  </si>
  <si>
    <t>Program Bundle</t>
  </si>
  <si>
    <t>Case</t>
  </si>
  <si>
    <t>Plexos Summer Names</t>
  </si>
  <si>
    <t>Plexos Winter Names</t>
  </si>
  <si>
    <t>Max Energy/Day (GWh)</t>
  </si>
  <si>
    <t>Max Energy/Year (GWh)</t>
  </si>
  <si>
    <t>Check Summer vs Winter</t>
  </si>
  <si>
    <t>Maximum Annual Hours</t>
  </si>
  <si>
    <t>Maximum Event Length</t>
  </si>
  <si>
    <t>Base</t>
  </si>
  <si>
    <t>Summer Total</t>
  </si>
  <si>
    <t>Winter Total</t>
  </si>
  <si>
    <t>CA</t>
  </si>
  <si>
    <t>DRS.PX.NCA._.RES.Battery DLC</t>
  </si>
  <si>
    <t>DRW.PX.NCA._.RES.Battery DLC</t>
  </si>
  <si>
    <t/>
  </si>
  <si>
    <t>DRS.PX.NCA._.RES.EV DLC</t>
  </si>
  <si>
    <t>DRW.PX.NCA._.RES.EV DLC</t>
  </si>
  <si>
    <t>DRS.PX.NCA._.RES.Grid Interactive Water Htr</t>
  </si>
  <si>
    <t>DRW.PX.NCA._.RES.Grid Interactive Water Htr</t>
  </si>
  <si>
    <t>DRS.PX.NCA._.RES.Home Energy Mgmt Sys</t>
  </si>
  <si>
    <t>DRW.PX.NCA._.RES.Home Energy Mgmt Sys</t>
  </si>
  <si>
    <t>DRS.PX.NCA._.RES.HVAC - DLC</t>
  </si>
  <si>
    <t>DRW.PX.NCA._.RES.HVAC - DLC</t>
  </si>
  <si>
    <t>DRS.PX.NCA._.RES.Pool Pump - DLC</t>
  </si>
  <si>
    <t>DRW.PX.NCA._.RES.Pool Pump - DLC</t>
  </si>
  <si>
    <t>DRS.PX.NCA._.RES.Smart Thermostats</t>
  </si>
  <si>
    <t>DRW.PX.NCA._.RES.Smart Thermostats</t>
  </si>
  <si>
    <t>DRS.PX.NCA._.RES.Water Heater - DLC</t>
  </si>
  <si>
    <t>DRW.PX.NCA._.RES.Water Heater - DLC</t>
  </si>
  <si>
    <t>DRS.PX.NCA._.CI_.Battery DLC</t>
  </si>
  <si>
    <t>DRW.PX.NCA._.CI_.Battery DLC</t>
  </si>
  <si>
    <t>DRS.PX.NCA._.CI_.Grid Interactive Water Htr</t>
  </si>
  <si>
    <t>DRW.PX.NCA._.CI_.Grid Interactive Water Htr</t>
  </si>
  <si>
    <t>DRS.PX.NCA._.CI_.HVAC - DLC</t>
  </si>
  <si>
    <t>DRW.PX.NCA._.CI_.HVAC - DLC</t>
  </si>
  <si>
    <t>DRS.PX.NCA._.CI_.Pool Pump - DLC</t>
  </si>
  <si>
    <t>DRW.PX.NCA._.CI_.Pool Pump - DLC</t>
  </si>
  <si>
    <t>DRS.PX.NCA._.CI_.Smart Thermostats</t>
  </si>
  <si>
    <t>DRW.PX.NCA._.CI_.Smart Thermostats</t>
  </si>
  <si>
    <t>DRS.PX.NCA._.CI_.3 Party</t>
  </si>
  <si>
    <t>DRW.PX.NCA._.CI_.3 Party</t>
  </si>
  <si>
    <t>DRS.PX.NCA._.CI_.Water Heater - DLC</t>
  </si>
  <si>
    <t>DRW.PX.NCA._.CI_.Water Heater - DLC</t>
  </si>
  <si>
    <t>DRS.PX.NCA._.IRR.Irrigation DLC</t>
  </si>
  <si>
    <t>No Winter Version</t>
  </si>
  <si>
    <t>ID</t>
  </si>
  <si>
    <t>DRS.PX.GOE._.RES.Battery DLC</t>
  </si>
  <si>
    <t>DRW.PX.GOE._.RES.Battery DLC</t>
  </si>
  <si>
    <t>DRS.PX.GOE._.RES.EV DLC</t>
  </si>
  <si>
    <t>DRW.PX.GOE._.RES.EV DLC</t>
  </si>
  <si>
    <t>DRS.PX.GOE._.RES.Grid Interactive Water Htr</t>
  </si>
  <si>
    <t>DRW.PX.GOE._.RES.Grid Interactive Water Htr</t>
  </si>
  <si>
    <t>DRS.PX.GOE._.RES.Home Energy Mgmt Sys</t>
  </si>
  <si>
    <t>DRW.PX.GOE._.RES.Home Energy Mgmt Sys</t>
  </si>
  <si>
    <t>DRS.PX.GOE._.RES.HVAC - DLC</t>
  </si>
  <si>
    <t>DRW.PX.GOE._.RES.HVAC - DLC</t>
  </si>
  <si>
    <t>DRS.PX.GOE._.RES.Pool Pump - DLC</t>
  </si>
  <si>
    <t>DRW.PX.GOE._.RES.Pool Pump - DLC</t>
  </si>
  <si>
    <t>DRS.PX.GOE._.RES.Water Heater - DLC</t>
  </si>
  <si>
    <t>DRW.PX.GOE._.RES.Water Heater - DLC</t>
  </si>
  <si>
    <t>DRS.PX.GOE._.CI_.Battery DLC</t>
  </si>
  <si>
    <t>DRW.PX.GOE._.CI_.Battery DLC</t>
  </si>
  <si>
    <t>DRS.PX.GOE._.CI_.Grid Interactive Water Htr</t>
  </si>
  <si>
    <t>DRW.PX.GOE._.CI_.Grid Interactive Water Htr</t>
  </si>
  <si>
    <t>DRS.PX.GOE._.CI_.HVAC - DLC</t>
  </si>
  <si>
    <t>DRW.PX.GOE._.CI_.HVAC - DLC</t>
  </si>
  <si>
    <t>DRS.PX.GOE._.CI_.Pool Pump - DLC</t>
  </si>
  <si>
    <t>DRW.PX.GOE._.CI_.Pool Pump - DLC</t>
  </si>
  <si>
    <t>DRS.PX.GOE._.CI_.Smart Thermostats</t>
  </si>
  <si>
    <t>DRW.PX.GOE._.CI_.Smart Thermostats</t>
  </si>
  <si>
    <t>DRS.PX.GOE._.CI_.3 Party</t>
  </si>
  <si>
    <t>DRW.PX.GOE._.CI_.3 Party</t>
  </si>
  <si>
    <t>DRS.PX.GOE._.CI_.Water Heater - DLC</t>
  </si>
  <si>
    <t>DRW.PX.GOE._.CI_.Water Heater - DLC</t>
  </si>
  <si>
    <t>DRS.PX.GOE._.IRR.Irrigation DLC</t>
  </si>
  <si>
    <t>OR</t>
  </si>
  <si>
    <t>DRS.PX.SOR._.RES.Battery DLC</t>
  </si>
  <si>
    <t>DRW.PX.SOR._.RES.Battery DLC</t>
  </si>
  <si>
    <t>DRS.PX.SOR._.RES.EV DLC</t>
  </si>
  <si>
    <t>DRW.PX.SOR._.RES.EV DLC</t>
  </si>
  <si>
    <t>DRS.PX.SOR._.RES.Grid Interactive Water Htr</t>
  </si>
  <si>
    <t>DRW.PX.SOR._.RES.Grid Interactive Water Htr</t>
  </si>
  <si>
    <t>DRS.PX.SOR._.RES.Home Energy Mgmt Sys</t>
  </si>
  <si>
    <t>DRW.PX.SOR._.RES.Home Energy Mgmt Sys</t>
  </si>
  <si>
    <t>DRS.PX.SOR._.RES.HVAC - DLC</t>
  </si>
  <si>
    <t>DRW.PX.SOR._.RES.HVAC - DLC</t>
  </si>
  <si>
    <t>DRS.PX.SOR._.RES.Pool Pump - DLC</t>
  </si>
  <si>
    <t>DRW.PX.SOR._.RES.Pool Pump - DLC</t>
  </si>
  <si>
    <t>DRS.PX.SOR._.RES.Smart Thermostats</t>
  </si>
  <si>
    <t>DRW.PX.SOR._.RES.Smart Thermostats</t>
  </si>
  <si>
    <t>DRS.PX.SOR._.RES.Water Heater - DLC</t>
  </si>
  <si>
    <t>DRW.PX.SOR._.RES.Water Heater - DLC</t>
  </si>
  <si>
    <t>DRS.PX.SOR._.CI_.Battery DLC</t>
  </si>
  <si>
    <t>DRW.PX.SOR._.CI_.Battery DLC</t>
  </si>
  <si>
    <t>DRS.PX.SOR._.CI_.Grid Interactive Water Htr</t>
  </si>
  <si>
    <t>DRW.PX.SOR._.CI_.Grid Interactive Water Htr</t>
  </si>
  <si>
    <t>DRS.PX.SOR._.CI_.HVAC - DLC</t>
  </si>
  <si>
    <t>DRW.PX.SOR._.CI_.HVAC - DLC</t>
  </si>
  <si>
    <t>DRS.PX.SOR._.CI_.Pool Pump - DLC</t>
  </si>
  <si>
    <t>DRW.PX.SOR._.CI_.Pool Pump - DLC</t>
  </si>
  <si>
    <t>DRS.PX.SOR._.CI_.Smart Thermostats</t>
  </si>
  <si>
    <t>DRW.PX.SOR._.CI_.Smart Thermostats</t>
  </si>
  <si>
    <t>DRS.PX.SOR._.CI_.3 Party</t>
  </si>
  <si>
    <t>DRW.PX.SOR._.CI_.3 Party</t>
  </si>
  <si>
    <t>DRS.PX.SOR._.CI_.Water Heater - DLC</t>
  </si>
  <si>
    <t>DRW.PX.SOR._.CI_.Water Heater - DLC</t>
  </si>
  <si>
    <t>DRS.PX.SOR._.IRR.Irrigation DLC</t>
  </si>
  <si>
    <t>UT</t>
  </si>
  <si>
    <t>DRS.PX.UTN._.RES.Battery DLC</t>
  </si>
  <si>
    <t>DRW.PX.UTN._.RES.Battery DLC</t>
  </si>
  <si>
    <t>DRS.PX.UTN._.RES.EV DLC</t>
  </si>
  <si>
    <t>DRW.PX.UTN._.RES.EV DLC</t>
  </si>
  <si>
    <t>DRS.PX.UTN._.RES.Grid Interactive Water Htr</t>
  </si>
  <si>
    <t>DRW.PX.UTN._.RES.Grid Interactive Water Htr</t>
  </si>
  <si>
    <t>DRS.PX.UTN._.RES.Home Energy Mgmt Sys</t>
  </si>
  <si>
    <t>DRW.PX.UTN._.RES.Home Energy Mgmt Sys</t>
  </si>
  <si>
    <t>DRS.PX.UTN._.RES.HVAC - DLC</t>
  </si>
  <si>
    <t>DRW.PX.UTN._.RES.HVAC - DLC</t>
  </si>
  <si>
    <t>DRS.PX.UTN._.RES.Pool Pump - DLC</t>
  </si>
  <si>
    <t>DRW.PX.UTN._.RES.Pool Pump - DLC</t>
  </si>
  <si>
    <t>DRS.PX.UTN._.RES.Water Heater - DLC</t>
  </si>
  <si>
    <t>DRW.PX.UTN._.RES.Water Heater - DLC</t>
  </si>
  <si>
    <t>DRS.PX.UTN._.CI_.Battery DLC</t>
  </si>
  <si>
    <t>DRW.PX.UTN._.CI_.Battery DLC</t>
  </si>
  <si>
    <t>DRS.PX.UTN._.CI_.Grid Interactive Water Htr</t>
  </si>
  <si>
    <t>DRW.PX.UTN._.CI_.Grid Interactive Water Htr</t>
  </si>
  <si>
    <t>DRS.PX.UTN._.CI_.HVAC - DLC</t>
  </si>
  <si>
    <t>DRW.PX.UTN._.CI_.HVAC - DLC</t>
  </si>
  <si>
    <t>DRS.PX.UTN._.CI_.Pool Pump - DLC</t>
  </si>
  <si>
    <t>DRW.PX.UTN._.CI_.Pool Pump - DLC</t>
  </si>
  <si>
    <t>DRS.PX.UTN._.CI_.Smart Thermostats</t>
  </si>
  <si>
    <t>DRW.PX.UTN._.CI_.Smart Thermostats</t>
  </si>
  <si>
    <t>DRS.PX.UTN._.CI_.3 Party</t>
  </si>
  <si>
    <t>DRW.PX.UTN._.CI_.3 Party</t>
  </si>
  <si>
    <t>DRS.PX.UTN._.CI_.Water Heater - DLC</t>
  </si>
  <si>
    <t>DRW.PX.UTN._.CI_.Water Heater - DLC</t>
  </si>
  <si>
    <t>DRS.PX.UTN._.IRR.Irrigation DLC</t>
  </si>
  <si>
    <t>WA</t>
  </si>
  <si>
    <t>DRS.PX.YAK._.RES.Battery DLC</t>
  </si>
  <si>
    <t>DRW.PX.YAK._.RES.Battery DLC</t>
  </si>
  <si>
    <t>DRS.PX.YAK._.RES.EV DLC</t>
  </si>
  <si>
    <t>DRW.PX.YAK._.RES.EV DLC</t>
  </si>
  <si>
    <t>DRS.PX.YAK._.RES.Grid Interactive Water Htr</t>
  </si>
  <si>
    <t>DRW.PX.YAK._.RES.Grid Interactive Water Htr</t>
  </si>
  <si>
    <t>DRS.PX.YAK._.RES.Home Energy Mgmt Sys</t>
  </si>
  <si>
    <t>DRW.PX.YAK._.RES.Home Energy Mgmt Sys</t>
  </si>
  <si>
    <t>DRS.PX.YAK._.RES.HVAC - DLC</t>
  </si>
  <si>
    <t>DRW.PX.YAK._.RES.HVAC - DLC</t>
  </si>
  <si>
    <t>DRS.PX.YAK._.RES.Pool Pump - DLC</t>
  </si>
  <si>
    <t>DRW.PX.YAK._.RES.Pool Pump - DLC</t>
  </si>
  <si>
    <t>DRS.PX.YAK._.RES.Smart Thermostats</t>
  </si>
  <si>
    <t>DRW.PX.YAK._.RES.Smart Thermostats</t>
  </si>
  <si>
    <t>DRS.PX.YAK._.RES.Water Heater - DLC</t>
  </si>
  <si>
    <t>DRW.PX.YAK._.RES.Water Heater - DLC</t>
  </si>
  <si>
    <t>DRS.PX.YAK._.CI_.Battery DLC</t>
  </si>
  <si>
    <t>DRW.PX.YAK._.CI_.Battery DLC</t>
  </si>
  <si>
    <t>DRS.PX.YAK._.CI_.Grid Interactive Water Htr</t>
  </si>
  <si>
    <t>DRW.PX.YAK._.CI_.Grid Interactive Water Htr</t>
  </si>
  <si>
    <t>DRS.PX.YAK._.CI_.HVAC - DLC</t>
  </si>
  <si>
    <t>DRW.PX.YAK._.CI_.HVAC - DLC</t>
  </si>
  <si>
    <t>DRS.PX.YAK._.CI_.Pool Pump - DLC</t>
  </si>
  <si>
    <t>DRW.PX.YAK._.CI_.Pool Pump - DLC</t>
  </si>
  <si>
    <t>DRS.PX.YAK._.CI_.Smart Thermostats</t>
  </si>
  <si>
    <t>DRW.PX.YAK._.CI_.Smart Thermostats</t>
  </si>
  <si>
    <t>DRS.PX.YAK._.CI_.3 Party</t>
  </si>
  <si>
    <t>DRW.PX.YAK._.CI_.3 Party</t>
  </si>
  <si>
    <t>DRS.PX.YAK._.CI_.Water Heater - DLC</t>
  </si>
  <si>
    <t>DRW.PX.YAK._.CI_.Water Heater - DLC</t>
  </si>
  <si>
    <t>DRS.PX.YAK._.IRR.Irrigation DLC</t>
  </si>
  <si>
    <t>WY</t>
  </si>
  <si>
    <t>DRS.PX.WYC._.RES.Battery DLC</t>
  </si>
  <si>
    <t>DRW.PX.WYC._.RES.Battery DLC</t>
  </si>
  <si>
    <t>DRS.PX.WYC._.RES.EV DLC</t>
  </si>
  <si>
    <t>DRW.PX.WYC._.RES.EV DLC</t>
  </si>
  <si>
    <t>DRS.PX.WYC._.RES.Grid Interactive Water Htr</t>
  </si>
  <si>
    <t>DRW.PX.WYC._.RES.Grid Interactive Water Htr</t>
  </si>
  <si>
    <t>DRS.PX.WYC._.RES.Home Energy Mgmt Sys</t>
  </si>
  <si>
    <t>DRW.PX.WYC._.RES.Home Energy Mgmt Sys</t>
  </si>
  <si>
    <t>DRS.PX.WYC._.RES.HVAC - DLC</t>
  </si>
  <si>
    <t>DRW.PX.WYC._.RES.HVAC - DLC</t>
  </si>
  <si>
    <t>DRS.PX.WYC._.RES.Pool Pump - DLC</t>
  </si>
  <si>
    <t>DRW.PX.WYC._.RES.Pool Pump - DLC</t>
  </si>
  <si>
    <t>DRS.PX.WYC._.RES.Water Heater - DLC</t>
  </si>
  <si>
    <t>DRW.PX.WYC._.RES.Water Heater - DLC</t>
  </si>
  <si>
    <t>DRS.PX.WYC._.CI_.Battery DLC</t>
  </si>
  <si>
    <t>DRW.PX.WYC._.CI_.Battery DLC</t>
  </si>
  <si>
    <t>DRS.PX.WYC._.CI_.Grid Interactive Water Htr</t>
  </si>
  <si>
    <t>DRW.PX.WYC._.CI_.Grid Interactive Water Htr</t>
  </si>
  <si>
    <t>DRS.PX.WYC._.CI_.HVAC - DLC</t>
  </si>
  <si>
    <t>DRW.PX.WYC._.CI_.HVAC - DLC</t>
  </si>
  <si>
    <t>DRS.PX.WYC._.CI_.Pool Pump - DLC</t>
  </si>
  <si>
    <t>DRW.PX.WYC._.CI_.Pool Pump - DLC</t>
  </si>
  <si>
    <t>DRS.PX.WYC._.CI_.Smart Thermostats</t>
  </si>
  <si>
    <t>DRW.PX.WYC._.CI_.Smart Thermostats</t>
  </si>
  <si>
    <t>DRS.PX.WYC._.CI_.3 Party</t>
  </si>
  <si>
    <t>DRW.PX.WYC._.CI_.3 Party</t>
  </si>
  <si>
    <t>DRS.PX.WYC._.CI_.Water Heater - DLC</t>
  </si>
  <si>
    <t>DRW.PX.WYC._.CI_.Water Heater - DLC</t>
  </si>
  <si>
    <t>DRS.PX.WYC._.IRR.Irrigation DLC</t>
  </si>
  <si>
    <t>Fiscal Year</t>
  </si>
  <si>
    <t>Activity</t>
  </si>
  <si>
    <t>Generation (GWh)</t>
  </si>
  <si>
    <t>Winter</t>
  </si>
  <si>
    <t>Generators</t>
  </si>
  <si>
    <t>System</t>
  </si>
  <si>
    <t>FO&amp;M Charge</t>
  </si>
  <si>
    <t>$/kW/yr</t>
  </si>
  <si>
    <t>Project Start Date</t>
  </si>
  <si>
    <t>Name</t>
  </si>
  <si>
    <t>Year</t>
  </si>
  <si>
    <t>Installed Capacity Coefficient</t>
  </si>
  <si>
    <t>Generator.Nodes</t>
  </si>
  <si>
    <t>DRS.PX.GOE._.1__.ID-3rd Partys</t>
  </si>
  <si>
    <t>Goshen</t>
  </si>
  <si>
    <t>Utah North - ID</t>
  </si>
  <si>
    <t>Parent Name</t>
  </si>
  <si>
    <t>Child Name</t>
  </si>
  <si>
    <t>.</t>
  </si>
  <si>
    <t>DESC</t>
  </si>
  <si>
    <t>Abbreviations</t>
  </si>
  <si>
    <t>Region</t>
  </si>
  <si>
    <t>State</t>
  </si>
  <si>
    <t>Zone</t>
  </si>
  <si>
    <t>Categories:</t>
  </si>
  <si>
    <t>Coal</t>
  </si>
  <si>
    <t>CL_</t>
  </si>
  <si>
    <t>Existing</t>
  </si>
  <si>
    <t>EX</t>
  </si>
  <si>
    <t>4 Corners</t>
  </si>
  <si>
    <t>4CR</t>
  </si>
  <si>
    <t>None</t>
  </si>
  <si>
    <t>_</t>
  </si>
  <si>
    <t>Tier</t>
  </si>
  <si>
    <t>TR2</t>
  </si>
  <si>
    <t>Adams Center</t>
  </si>
  <si>
    <t>Contract</t>
  </si>
  <si>
    <t>Gas SCCT</t>
  </si>
  <si>
    <t>GSC</t>
  </si>
  <si>
    <t>Planned</t>
  </si>
  <si>
    <t>PL</t>
  </si>
  <si>
    <t>Clover</t>
  </si>
  <si>
    <t>CLV</t>
  </si>
  <si>
    <t>High is 2000 WD, 1000 PV</t>
  </si>
  <si>
    <t>H</t>
  </si>
  <si>
    <t>Shape</t>
  </si>
  <si>
    <t>SHP</t>
  </si>
  <si>
    <t>APS</t>
  </si>
  <si>
    <t>Gas CCCT</t>
  </si>
  <si>
    <t>GCC</t>
  </si>
  <si>
    <t>Sale</t>
  </si>
  <si>
    <t>SL</t>
  </si>
  <si>
    <t>Colorado</t>
  </si>
  <si>
    <t>CO</t>
  </si>
  <si>
    <t>COL</t>
  </si>
  <si>
    <t>Low is anything below high, only for wind and solar, not for storage</t>
  </si>
  <si>
    <t>L</t>
  </si>
  <si>
    <t>Flat</t>
  </si>
  <si>
    <t>FLT</t>
  </si>
  <si>
    <t>Arlington</t>
  </si>
  <si>
    <t>Gas conversion</t>
  </si>
  <si>
    <t>GCV</t>
  </si>
  <si>
    <t>Purchase</t>
  </si>
  <si>
    <t>PC</t>
  </si>
  <si>
    <t>GOE</t>
  </si>
  <si>
    <t>Third Quarter</t>
  </si>
  <si>
    <t>Q03</t>
  </si>
  <si>
    <t>Astoria</t>
  </si>
  <si>
    <t>Hydro</t>
  </si>
  <si>
    <t>HY_</t>
  </si>
  <si>
    <t>Qualified Facility</t>
  </si>
  <si>
    <t>QF</t>
  </si>
  <si>
    <t>Mead</t>
  </si>
  <si>
    <t>MED</t>
  </si>
  <si>
    <t>Re-Power</t>
  </si>
  <si>
    <t>REP</t>
  </si>
  <si>
    <t>Ballard Hog Farms Inc</t>
  </si>
  <si>
    <t>Pumped Storage</t>
  </si>
  <si>
    <t>HYS</t>
  </si>
  <si>
    <t>Proxy</t>
  </si>
  <si>
    <t>PX</t>
  </si>
  <si>
    <t>Mona</t>
  </si>
  <si>
    <t>MNA</t>
  </si>
  <si>
    <t>DR Return Energy</t>
  </si>
  <si>
    <t>R</t>
  </si>
  <si>
    <t>RFP resource</t>
  </si>
  <si>
    <t>RFP</t>
  </si>
  <si>
    <t>Bear Creek Center</t>
  </si>
  <si>
    <t>Comp Air Storage (CAES)</t>
  </si>
  <si>
    <t>CAS</t>
  </si>
  <si>
    <t>Palo Verde</t>
  </si>
  <si>
    <t>PLV</t>
  </si>
  <si>
    <t>DR Return Energy Constraint</t>
  </si>
  <si>
    <t>C</t>
  </si>
  <si>
    <t>Reserves</t>
  </si>
  <si>
    <t>RES</t>
  </si>
  <si>
    <t>Bear River - Dispatch</t>
  </si>
  <si>
    <t>OWNED</t>
  </si>
  <si>
    <t>Wind</t>
  </si>
  <si>
    <t>WD_</t>
  </si>
  <si>
    <t>Utah North</t>
  </si>
  <si>
    <t>UTN</t>
  </si>
  <si>
    <t>Facebook</t>
  </si>
  <si>
    <t>FB_</t>
  </si>
  <si>
    <t>Bear River - Shape</t>
  </si>
  <si>
    <t>Wind+Storage</t>
  </si>
  <si>
    <t>WDS</t>
  </si>
  <si>
    <t>UID</t>
  </si>
  <si>
    <t>Duct Firing</t>
  </si>
  <si>
    <t>DF_</t>
  </si>
  <si>
    <t>Beatty</t>
  </si>
  <si>
    <t>Solar - Photo Voltaic</t>
  </si>
  <si>
    <t>PV_</t>
  </si>
  <si>
    <t>Utah North - WY</t>
  </si>
  <si>
    <t>UWY</t>
  </si>
  <si>
    <t>Dispatch</t>
  </si>
  <si>
    <t>DPT</t>
  </si>
  <si>
    <t>Bell Mountain Hydro Sorenson</t>
  </si>
  <si>
    <t>Solar+Storage</t>
  </si>
  <si>
    <t>PVS</t>
  </si>
  <si>
    <t>Utah South</t>
  </si>
  <si>
    <t>UTS</t>
  </si>
  <si>
    <t>HER Bundle</t>
  </si>
  <si>
    <t>HER</t>
  </si>
  <si>
    <t>Bell Mountain Hydro Sorenson 20-24</t>
  </si>
  <si>
    <t>Battery</t>
  </si>
  <si>
    <t>BAT</t>
  </si>
  <si>
    <t>Wyoming Central</t>
  </si>
  <si>
    <t>WYC</t>
  </si>
  <si>
    <t>Bundle 1</t>
  </si>
  <si>
    <t>001</t>
  </si>
  <si>
    <t>Bell Mountain Hydro Sorenson 25-29</t>
  </si>
  <si>
    <t>Geothermal</t>
  </si>
  <si>
    <t>GEO</t>
  </si>
  <si>
    <t>Wyoming East</t>
  </si>
  <si>
    <t>WYE</t>
  </si>
  <si>
    <t>Bundle 2</t>
  </si>
  <si>
    <t>002</t>
  </si>
  <si>
    <t>Bell Mountain Power (Jake Amy) 1985</t>
  </si>
  <si>
    <t>Nuclear</t>
  </si>
  <si>
    <t>NU_</t>
  </si>
  <si>
    <t>Wyoming North</t>
  </si>
  <si>
    <t>WYN</t>
  </si>
  <si>
    <t>Bundle 3</t>
  </si>
  <si>
    <t>003</t>
  </si>
  <si>
    <t>Bell Mountain Power (Jake Amy) 1985 20-21</t>
  </si>
  <si>
    <t>Nuclear+Storage</t>
  </si>
  <si>
    <t>NUS</t>
  </si>
  <si>
    <t>BorahPop</t>
  </si>
  <si>
    <t>BOR</t>
  </si>
  <si>
    <t>Bundle 4</t>
  </si>
  <si>
    <t>004</t>
  </si>
  <si>
    <t>Beryl</t>
  </si>
  <si>
    <t>Modular Nuclear</t>
  </si>
  <si>
    <t>MNU</t>
  </si>
  <si>
    <t>BPA NITS - OR</t>
  </si>
  <si>
    <t>BPA</t>
  </si>
  <si>
    <t>Bundle 5</t>
  </si>
  <si>
    <t>005</t>
  </si>
  <si>
    <t>Big Fork</t>
  </si>
  <si>
    <t>Interuptible</t>
  </si>
  <si>
    <t>INT</t>
  </si>
  <si>
    <t>BPA NITS - WA</t>
  </si>
  <si>
    <t>BWA</t>
  </si>
  <si>
    <t>Bundle 6</t>
  </si>
  <si>
    <t>006</t>
  </si>
  <si>
    <t>BioOne</t>
  </si>
  <si>
    <t>Energy Efficiency</t>
  </si>
  <si>
    <t>EE_</t>
  </si>
  <si>
    <t>Bridger</t>
  </si>
  <si>
    <t>BDG</t>
  </si>
  <si>
    <t>Bundle 7</t>
  </si>
  <si>
    <t>007</t>
  </si>
  <si>
    <t>Birch Creek Hydro  1984</t>
  </si>
  <si>
    <t>DR Winter</t>
  </si>
  <si>
    <t>DRW</t>
  </si>
  <si>
    <t>California-Oregon Border</t>
  </si>
  <si>
    <t>COB</t>
  </si>
  <si>
    <t>Bundle 8</t>
  </si>
  <si>
    <t>008</t>
  </si>
  <si>
    <t>Black Cap II</t>
  </si>
  <si>
    <t>DR Summer</t>
  </si>
  <si>
    <t>DRS</t>
  </si>
  <si>
    <t>Central OR</t>
  </si>
  <si>
    <t>COR</t>
  </si>
  <si>
    <t>Bundle 9</t>
  </si>
  <si>
    <t>009</t>
  </si>
  <si>
    <t>Black Hills Loss</t>
  </si>
  <si>
    <t>Biomass</t>
  </si>
  <si>
    <t>BIO</t>
  </si>
  <si>
    <t>Chehalis</t>
  </si>
  <si>
    <t>CHE</t>
  </si>
  <si>
    <t>Bundle 10</t>
  </si>
  <si>
    <t>010</t>
  </si>
  <si>
    <t>BLM Rawlins</t>
  </si>
  <si>
    <t>Biomass+Storage</t>
  </si>
  <si>
    <t>BIS</t>
  </si>
  <si>
    <t>Hemingway</t>
  </si>
  <si>
    <t>HEM</t>
  </si>
  <si>
    <t>Bundle 11</t>
  </si>
  <si>
    <t>011</t>
  </si>
  <si>
    <t>Blundell</t>
  </si>
  <si>
    <t>Market</t>
  </si>
  <si>
    <t>MKT</t>
  </si>
  <si>
    <t>Hermiston</t>
  </si>
  <si>
    <t>HRM</t>
  </si>
  <si>
    <t>Year 1</t>
  </si>
  <si>
    <t>YR1</t>
  </si>
  <si>
    <t>Bly Center</t>
  </si>
  <si>
    <t>Non-Owned Reserves</t>
  </si>
  <si>
    <t>NOR</t>
  </si>
  <si>
    <t>Mid-C</t>
  </si>
  <si>
    <t>MDC</t>
  </si>
  <si>
    <t>Year 2</t>
  </si>
  <si>
    <t>YR2</t>
  </si>
  <si>
    <t>Bogus Creek  1998</t>
  </si>
  <si>
    <t>Long-term Contract</t>
  </si>
  <si>
    <t>LTC</t>
  </si>
  <si>
    <t>Midpoint</t>
  </si>
  <si>
    <t>MDP</t>
  </si>
  <si>
    <t>Year 3</t>
  </si>
  <si>
    <t>YR3</t>
  </si>
  <si>
    <t>Box Canyon / Lake Siskiyou 1983</t>
  </si>
  <si>
    <t>QF Thermal</t>
  </si>
  <si>
    <t>THM</t>
  </si>
  <si>
    <t>Montana</t>
  </si>
  <si>
    <t>MT</t>
  </si>
  <si>
    <t>MTA</t>
  </si>
  <si>
    <t>Year 4</t>
  </si>
  <si>
    <t>YR4</t>
  </si>
  <si>
    <t>Buckhorn</t>
  </si>
  <si>
    <t>Front Office Transaction</t>
  </si>
  <si>
    <t>FOT</t>
  </si>
  <si>
    <t>Nevada-Oregon Border</t>
  </si>
  <si>
    <t>NOB</t>
  </si>
  <si>
    <t>Amt</t>
  </si>
  <si>
    <t>%</t>
  </si>
  <si>
    <t>BYU-Idaho 2017-2037</t>
  </si>
  <si>
    <t>Reclamation Costs</t>
  </si>
  <si>
    <t>REC</t>
  </si>
  <si>
    <t>Portland North Coast</t>
  </si>
  <si>
    <t>PNC</t>
  </si>
  <si>
    <t>Cargill Biogas</t>
  </si>
  <si>
    <t>Southern OR</t>
  </si>
  <si>
    <t>SOR</t>
  </si>
  <si>
    <t>CDM Hydro  1984</t>
  </si>
  <si>
    <t>Southern OR - CA</t>
  </si>
  <si>
    <t>NCA</t>
  </si>
  <si>
    <t>C-Drop Hydro</t>
  </si>
  <si>
    <t>Trona</t>
  </si>
  <si>
    <t>TRO</t>
  </si>
  <si>
    <t>Cedar Springs (Dec 31, 2020)</t>
  </si>
  <si>
    <t>Walla Walla - OR</t>
  </si>
  <si>
    <t>WOR</t>
  </si>
  <si>
    <t>Cedar Springs PPA (Dec 31, 2020)</t>
  </si>
  <si>
    <t>Walla Walla - WA</t>
  </si>
  <si>
    <t>WWA</t>
  </si>
  <si>
    <t>Cedar Valley</t>
  </si>
  <si>
    <t>Willamette Valley</t>
  </si>
  <si>
    <t>WMV</t>
  </si>
  <si>
    <t>Cedsar Springs III</t>
  </si>
  <si>
    <t>Yakima</t>
  </si>
  <si>
    <t>YAK</t>
  </si>
  <si>
    <t>Central Oregon Irrigation District  1983</t>
  </si>
  <si>
    <t>Chiloquin</t>
  </si>
  <si>
    <t>Cholla 4</t>
  </si>
  <si>
    <t>012</t>
  </si>
  <si>
    <t>Chopin</t>
  </si>
  <si>
    <t>013</t>
  </si>
  <si>
    <t>City of Albany QF</t>
  </si>
  <si>
    <t>014</t>
  </si>
  <si>
    <t>City of Buffalo  1995</t>
  </si>
  <si>
    <t>015</t>
  </si>
  <si>
    <t>COID Juniper Ridge</t>
  </si>
  <si>
    <t>016</t>
  </si>
  <si>
    <t>Collier</t>
  </si>
  <si>
    <t>017</t>
  </si>
  <si>
    <t>Colstrip 3</t>
  </si>
  <si>
    <t>018</t>
  </si>
  <si>
    <t>Colstrip 4</t>
  </si>
  <si>
    <t>019</t>
  </si>
  <si>
    <t>Combine Hills</t>
  </si>
  <si>
    <t>020</t>
  </si>
  <si>
    <t>COMMERCIAL ENERGY MGMT 1991</t>
  </si>
  <si>
    <t>021</t>
  </si>
  <si>
    <t>Consolidated Irrigation Company</t>
  </si>
  <si>
    <t>022</t>
  </si>
  <si>
    <t>ConstEng</t>
  </si>
  <si>
    <t>023</t>
  </si>
  <si>
    <t>Cottonwood Hydro Upper</t>
  </si>
  <si>
    <t>024</t>
  </si>
  <si>
    <t>Cottonwood Lower</t>
  </si>
  <si>
    <t>025</t>
  </si>
  <si>
    <t>Cove Mountain</t>
  </si>
  <si>
    <t>026</t>
  </si>
  <si>
    <t>Cove Mountain 2</t>
  </si>
  <si>
    <t>027</t>
  </si>
  <si>
    <t>Cowlitz</t>
  </si>
  <si>
    <t>028</t>
  </si>
  <si>
    <t>Craig 1</t>
  </si>
  <si>
    <t>029</t>
  </si>
  <si>
    <t>Craig 2</t>
  </si>
  <si>
    <t>030</t>
  </si>
  <si>
    <t>Currant Creek</t>
  </si>
  <si>
    <t>031</t>
  </si>
  <si>
    <t>Dave Johnston 1</t>
  </si>
  <si>
    <t>032</t>
  </si>
  <si>
    <t>Dave Johnston 2</t>
  </si>
  <si>
    <t>033</t>
  </si>
  <si>
    <t>Dave Johnston 3</t>
  </si>
  <si>
    <t>034</t>
  </si>
  <si>
    <t>Dave Johnston 4</t>
  </si>
  <si>
    <t>035</t>
  </si>
  <si>
    <t>Davis County Waste Management 2013</t>
  </si>
  <si>
    <t>036</t>
  </si>
  <si>
    <t>Deschutes Valley Water District  1982</t>
  </si>
  <si>
    <t>037</t>
  </si>
  <si>
    <t>Deseret</t>
  </si>
  <si>
    <t>038</t>
  </si>
  <si>
    <t>Dorena Hydro</t>
  </si>
  <si>
    <t>039</t>
  </si>
  <si>
    <t>Douglas</t>
  </si>
  <si>
    <t>040</t>
  </si>
  <si>
    <t>Draper Irrigation Company</t>
  </si>
  <si>
    <t>041</t>
  </si>
  <si>
    <t>Dry Creek (BPC) Y15 to Y19</t>
  </si>
  <si>
    <t>042</t>
  </si>
  <si>
    <t>Dry Creek  1986</t>
  </si>
  <si>
    <t>043</t>
  </si>
  <si>
    <t>Dunlap 1</t>
  </si>
  <si>
    <t>044</t>
  </si>
  <si>
    <t>Eagle Point Irrigation District  1983</t>
  </si>
  <si>
    <t>045</t>
  </si>
  <si>
    <t>EBD Hydro</t>
  </si>
  <si>
    <t>046</t>
  </si>
  <si>
    <t>Ekola Flats (Dec 31, 2020)</t>
  </si>
  <si>
    <t>047</t>
  </si>
  <si>
    <t>Elbe Center</t>
  </si>
  <si>
    <t>048</t>
  </si>
  <si>
    <t>Enterprise</t>
  </si>
  <si>
    <t>049</t>
  </si>
  <si>
    <t>050</t>
  </si>
  <si>
    <t>Escalante I</t>
  </si>
  <si>
    <t>051</t>
  </si>
  <si>
    <t>Escalante II</t>
  </si>
  <si>
    <t>052</t>
  </si>
  <si>
    <t>Escalante III  </t>
  </si>
  <si>
    <t>053</t>
  </si>
  <si>
    <t>Evergreen BioPower</t>
  </si>
  <si>
    <t>054</t>
  </si>
  <si>
    <t>Ewauna</t>
  </si>
  <si>
    <t>055</t>
  </si>
  <si>
    <t>Ewauna 2</t>
  </si>
  <si>
    <t>056</t>
  </si>
  <si>
    <t>Exxon</t>
  </si>
  <si>
    <t>057</t>
  </si>
  <si>
    <t>Falls Creek  1986</t>
  </si>
  <si>
    <t>058</t>
  </si>
  <si>
    <t>Farm Power Misty Meadows</t>
  </si>
  <si>
    <t>059</t>
  </si>
  <si>
    <t>Farmers Irrigation District  1983</t>
  </si>
  <si>
    <t>060</t>
  </si>
  <si>
    <t>Fiddler Canyon</t>
  </si>
  <si>
    <t>061</t>
  </si>
  <si>
    <t>Finley Bioenergy LLC</t>
  </si>
  <si>
    <t>062</t>
  </si>
  <si>
    <t>Foote Creek I</t>
  </si>
  <si>
    <t>063</t>
  </si>
  <si>
    <t>Foote Creek II</t>
  </si>
  <si>
    <t>064</t>
  </si>
  <si>
    <t>Foote Creek III</t>
  </si>
  <si>
    <t>065</t>
  </si>
  <si>
    <t>Foote Creek IV</t>
  </si>
  <si>
    <t>066</t>
  </si>
  <si>
    <t>Gadsby 1</t>
  </si>
  <si>
    <t>067</t>
  </si>
  <si>
    <t>Gadsby 2</t>
  </si>
  <si>
    <t>068</t>
  </si>
  <si>
    <t>Gadsby 3</t>
  </si>
  <si>
    <t>069</t>
  </si>
  <si>
    <t>Gadsby 4</t>
  </si>
  <si>
    <t>070</t>
  </si>
  <si>
    <t>Gadsby 5</t>
  </si>
  <si>
    <t>071</t>
  </si>
  <si>
    <t>Gadsby 6</t>
  </si>
  <si>
    <t>072</t>
  </si>
  <si>
    <t>Galesville Dam 1982</t>
  </si>
  <si>
    <t>073</t>
  </si>
  <si>
    <t>Gem State</t>
  </si>
  <si>
    <t>074</t>
  </si>
  <si>
    <t>Georgetown Irrigation Y15 to Y19</t>
  </si>
  <si>
    <t>075</t>
  </si>
  <si>
    <t>Georgetown Power  1984</t>
  </si>
  <si>
    <t>076</t>
  </si>
  <si>
    <t>Glenrock I</t>
  </si>
  <si>
    <t>077</t>
  </si>
  <si>
    <t>Glenrock III</t>
  </si>
  <si>
    <t>078</t>
  </si>
  <si>
    <t>Goodnoe Hills East</t>
  </si>
  <si>
    <t>079</t>
  </si>
  <si>
    <t>Granite Mountain - East</t>
  </si>
  <si>
    <t>080</t>
  </si>
  <si>
    <t>Granite Mountain - West</t>
  </si>
  <si>
    <t>081</t>
  </si>
  <si>
    <t>Granite Peak</t>
  </si>
  <si>
    <t>082</t>
  </si>
  <si>
    <t>Greenville</t>
  </si>
  <si>
    <t>083</t>
  </si>
  <si>
    <t>Hayden 1</t>
  </si>
  <si>
    <t>084</t>
  </si>
  <si>
    <t>Hayden 2</t>
  </si>
  <si>
    <t>085</t>
  </si>
  <si>
    <t>086</t>
  </si>
  <si>
    <t>High Plains</t>
  </si>
  <si>
    <t>087</t>
  </si>
  <si>
    <t>Hill Air Force Base</t>
  </si>
  <si>
    <t>088</t>
  </si>
  <si>
    <t>Hunter</t>
  </si>
  <si>
    <t>089</t>
  </si>
  <si>
    <t>Hunter 1</t>
  </si>
  <si>
    <t>090</t>
  </si>
  <si>
    <t>Hunter 2</t>
  </si>
  <si>
    <t>091</t>
  </si>
  <si>
    <t>Hunter 3</t>
  </si>
  <si>
    <t>092</t>
  </si>
  <si>
    <t>Huntington 1</t>
  </si>
  <si>
    <t>093</t>
  </si>
  <si>
    <t>Huntington 2</t>
  </si>
  <si>
    <t>094</t>
  </si>
  <si>
    <t>HURR</t>
  </si>
  <si>
    <t>095</t>
  </si>
  <si>
    <t>Ingram Warm Springs Ranch  1986</t>
  </si>
  <si>
    <t>096</t>
  </si>
  <si>
    <t>Iron Gate</t>
  </si>
  <si>
    <t>097</t>
  </si>
  <si>
    <t>Iron Springs</t>
  </si>
  <si>
    <t>098</t>
  </si>
  <si>
    <t>Ivory Pine</t>
  </si>
  <si>
    <t>099</t>
  </si>
  <si>
    <t>J Bar 9 Ranch</t>
  </si>
  <si>
    <t>100</t>
  </si>
  <si>
    <t>Jim Bridger 1</t>
  </si>
  <si>
    <t>101</t>
  </si>
  <si>
    <t>Jim Bridger 2</t>
  </si>
  <si>
    <t>102</t>
  </si>
  <si>
    <t>Jim Bridger 3</t>
  </si>
  <si>
    <t>103</t>
  </si>
  <si>
    <t>Jim Bridger 4</t>
  </si>
  <si>
    <t>104</t>
  </si>
  <si>
    <t>Kennecott</t>
  </si>
  <si>
    <t>105</t>
  </si>
  <si>
    <t>Klamath_Dispatch</t>
  </si>
  <si>
    <t>106</t>
  </si>
  <si>
    <t>Klamath_Flat</t>
  </si>
  <si>
    <t>107</t>
  </si>
  <si>
    <t>Klamath_Shape</t>
  </si>
  <si>
    <t>108</t>
  </si>
  <si>
    <t>Lacomb Irrigation  1998</t>
  </si>
  <si>
    <t>109</t>
  </si>
  <si>
    <t>Laho</t>
  </si>
  <si>
    <t>110</t>
  </si>
  <si>
    <t>Lake Side 1</t>
  </si>
  <si>
    <t>111</t>
  </si>
  <si>
    <t>Lake Side 2</t>
  </si>
  <si>
    <t>112</t>
  </si>
  <si>
    <t>Latigo</t>
  </si>
  <si>
    <t>113</t>
  </si>
  <si>
    <t>Leaning Juniper</t>
  </si>
  <si>
    <t>114</t>
  </si>
  <si>
    <t>Lewis_Dispatch</t>
  </si>
  <si>
    <t>115</t>
  </si>
  <si>
    <t>Lewis_Shape</t>
  </si>
  <si>
    <t>116</t>
  </si>
  <si>
    <t>LOYDFERY July 2018 - June 2019</t>
  </si>
  <si>
    <t>117</t>
  </si>
  <si>
    <t>Lucky, Paul 2014</t>
  </si>
  <si>
    <t>118</t>
  </si>
  <si>
    <t>MagCorp</t>
  </si>
  <si>
    <t>119</t>
  </si>
  <si>
    <t>Marengo I</t>
  </si>
  <si>
    <t>120</t>
  </si>
  <si>
    <t>Marengo II</t>
  </si>
  <si>
    <t>121</t>
  </si>
  <si>
    <t>Mariah</t>
  </si>
  <si>
    <t>122</t>
  </si>
  <si>
    <t>Market Transaction</t>
  </si>
  <si>
    <t>Market Station</t>
  </si>
  <si>
    <t>123</t>
  </si>
  <si>
    <t>Marsh Valley Hydro  &amp; Electric Company  1986</t>
  </si>
  <si>
    <t>124</t>
  </si>
  <si>
    <t>McFadden Ridge 1</t>
  </si>
  <si>
    <t>125</t>
  </si>
  <si>
    <t>McNary</t>
  </si>
  <si>
    <t>126</t>
  </si>
  <si>
    <t>Meadow Creek Project Five Pine</t>
  </si>
  <si>
    <t>127</t>
  </si>
  <si>
    <t>Meadow Creek Project North Point</t>
  </si>
  <si>
    <t>128</t>
  </si>
  <si>
    <t>Merrill</t>
  </si>
  <si>
    <t>129</t>
  </si>
  <si>
    <t>Mid Columbia</t>
  </si>
  <si>
    <t>130</t>
  </si>
  <si>
    <t>Middlefork Irrigation District</t>
  </si>
  <si>
    <t>131</t>
  </si>
  <si>
    <t>Milford</t>
  </si>
  <si>
    <t>132</t>
  </si>
  <si>
    <t>Milford 2</t>
  </si>
  <si>
    <t>133</t>
  </si>
  <si>
    <t>Milford Flat</t>
  </si>
  <si>
    <t>134</t>
  </si>
  <si>
    <t>Millican</t>
  </si>
  <si>
    <t>135</t>
  </si>
  <si>
    <t>Mink Creek Hydro 1985</t>
  </si>
  <si>
    <t>136</t>
  </si>
  <si>
    <t>Monroe Hydro</t>
  </si>
  <si>
    <t>137</t>
  </si>
  <si>
    <t>Monsanto Current</t>
  </si>
  <si>
    <t>138</t>
  </si>
  <si>
    <t>Monsanto Ops Reserve</t>
  </si>
  <si>
    <t>139</t>
  </si>
  <si>
    <t>Monticello</t>
  </si>
  <si>
    <t>140</t>
  </si>
  <si>
    <t>Mountain Power I</t>
  </si>
  <si>
    <t>141</t>
  </si>
  <si>
    <t>Mountain Power II</t>
  </si>
  <si>
    <t>142</t>
  </si>
  <si>
    <t>Mountain Energy</t>
  </si>
  <si>
    <t>143</t>
  </si>
  <si>
    <t>Naughton 1</t>
  </si>
  <si>
    <t>144</t>
  </si>
  <si>
    <t>Naughton 2</t>
  </si>
  <si>
    <t>145</t>
  </si>
  <si>
    <t>Naughton 3*</t>
  </si>
  <si>
    <t>146</t>
  </si>
  <si>
    <t>Nicholson Sunnybar Ranch  1985</t>
  </si>
  <si>
    <t>147</t>
  </si>
  <si>
    <t>NORTH FORK SPRAGUE(HDIV) 1990</t>
  </si>
  <si>
    <t>148</t>
  </si>
  <si>
    <t>Norwest Energy 2 (Neff)</t>
  </si>
  <si>
    <t>149</t>
  </si>
  <si>
    <t>Norwest Energy 4 (Bonanza)</t>
  </si>
  <si>
    <t>150</t>
  </si>
  <si>
    <t>Norwest Energy 7 (Eagle Point)</t>
  </si>
  <si>
    <t>Small</t>
  </si>
  <si>
    <t>SML</t>
  </si>
  <si>
    <t>Norwest Energy 9 Pendleton</t>
  </si>
  <si>
    <t>Rogue</t>
  </si>
  <si>
    <t>ROG</t>
  </si>
  <si>
    <t>Nucor</t>
  </si>
  <si>
    <t>Klamath</t>
  </si>
  <si>
    <t>KLM</t>
  </si>
  <si>
    <t>OJ Power Company  1986</t>
  </si>
  <si>
    <t>Bear</t>
  </si>
  <si>
    <t>BER</t>
  </si>
  <si>
    <t>Old Mill</t>
  </si>
  <si>
    <t>Lewis</t>
  </si>
  <si>
    <t>LEW</t>
  </si>
  <si>
    <t>OldMill</t>
  </si>
  <si>
    <t>Umpqua</t>
  </si>
  <si>
    <t>NUR</t>
  </si>
  <si>
    <t>OR 2, LLC (Agate Bay)</t>
  </si>
  <si>
    <t>Small East</t>
  </si>
  <si>
    <t>SME</t>
  </si>
  <si>
    <t>OR 3, LLC (Turkey Hill)</t>
  </si>
  <si>
    <t>Small West</t>
  </si>
  <si>
    <t>SMW</t>
  </si>
  <si>
    <t>OR 5, LLC (Merrill)</t>
  </si>
  <si>
    <t>OR 6, LLC (Lakeview)</t>
  </si>
  <si>
    <t>OR 7, LLC (Jacksonville)</t>
  </si>
  <si>
    <t>OR 8, LLC (Dairy)</t>
  </si>
  <si>
    <t>Orchard</t>
  </si>
  <si>
    <t>Oregon Farms I &amp; II</t>
  </si>
  <si>
    <t>Oregon Incentive Projects (OSIP)</t>
  </si>
  <si>
    <t>Oregon Environmental Industries</t>
  </si>
  <si>
    <t>Oregon Institute of Technology</t>
  </si>
  <si>
    <t>Oregon Solar Incentive Project</t>
  </si>
  <si>
    <t>Oregon State University</t>
  </si>
  <si>
    <t>Orem Family</t>
  </si>
  <si>
    <t>Pavant</t>
  </si>
  <si>
    <t>Pavant II LLC</t>
  </si>
  <si>
    <t>Pavant III LLC</t>
  </si>
  <si>
    <t>PGE</t>
  </si>
  <si>
    <t>Pioneer Park I</t>
  </si>
  <si>
    <t>Portland Water Bureau</t>
  </si>
  <si>
    <t>Power County Park North</t>
  </si>
  <si>
    <t>Power County Park South</t>
  </si>
  <si>
    <t>PRESTON 2018-2037</t>
  </si>
  <si>
    <t>Prineville</t>
  </si>
  <si>
    <t>Pryor Mountain (Dec 31, 2020)</t>
  </si>
  <si>
    <t>Public Service Colorado</t>
  </si>
  <si>
    <t>Quichapa 1 to 3</t>
  </si>
  <si>
    <t>Red Hill</t>
  </si>
  <si>
    <t>REDD</t>
  </si>
  <si>
    <t>RES Ag-Oak Lea Biogas</t>
  </si>
  <si>
    <t>Rock River I</t>
  </si>
  <si>
    <t>Rolling Hills</t>
  </si>
  <si>
    <t>Roseburg Forest Products (Weed)</t>
  </si>
  <si>
    <t>Roseburg Forest Products Dillard</t>
  </si>
  <si>
    <t>Roseburg LFG</t>
  </si>
  <si>
    <t>Sage I</t>
  </si>
  <si>
    <t>Sage II</t>
  </si>
  <si>
    <t>Sage III</t>
  </si>
  <si>
    <t>Santiam Water Control District 1983</t>
  </si>
  <si>
    <t>Seattle City &amp; Light</t>
  </si>
  <si>
    <t>Seven Mile Hill</t>
  </si>
  <si>
    <t>Seven Mile Hill II</t>
  </si>
  <si>
    <t>Shell</t>
  </si>
  <si>
    <t>Sigurd</t>
  </si>
  <si>
    <t>Simplo</t>
  </si>
  <si>
    <t>Slate Creek  1982</t>
  </si>
  <si>
    <t>Small East Hydro</t>
  </si>
  <si>
    <t>Small West Hydro</t>
  </si>
  <si>
    <t>SMUD</t>
  </si>
  <si>
    <t>South Milford</t>
  </si>
  <si>
    <t>Spanish Fork Park 2</t>
  </si>
  <si>
    <t>Sprague River</t>
  </si>
  <si>
    <t>St. Anthony Hydro</t>
  </si>
  <si>
    <t>Stahlbush Island Farm</t>
  </si>
  <si>
    <t>Stateline</t>
  </si>
  <si>
    <t>SunF XVII Project 1-3</t>
  </si>
  <si>
    <t>Sunnyside Base</t>
  </si>
  <si>
    <t>Sunnyside Additional</t>
  </si>
  <si>
    <t>SVEC Geothermal 2016-2021</t>
  </si>
  <si>
    <t>Swalley Irrigation District</t>
  </si>
  <si>
    <t>Sweetwater</t>
  </si>
  <si>
    <t>TATA Chemical</t>
  </si>
  <si>
    <t>TB Flats (Dec 31, 2020)</t>
  </si>
  <si>
    <t>Tesoro</t>
  </si>
  <si>
    <t>Thayn Ranch Hydro 1993</t>
  </si>
  <si>
    <t>THAYNHY Interim (Y16 to Y18)</t>
  </si>
  <si>
    <t>Three Buttes Power (Duke)</t>
  </si>
  <si>
    <t>Three Mile Canyon</t>
  </si>
  <si>
    <t>Three Peaks</t>
  </si>
  <si>
    <t>Three Sister Hydro</t>
  </si>
  <si>
    <t>TMF Biofuels QF</t>
  </si>
  <si>
    <t>Toole Army Depot</t>
  </si>
  <si>
    <t>Top of the World</t>
  </si>
  <si>
    <t>TriState</t>
  </si>
  <si>
    <t>TSID 200 kW Watson Micro Hydro</t>
  </si>
  <si>
    <t>Tumbleweed</t>
  </si>
  <si>
    <t>Umpqua - Flat</t>
  </si>
  <si>
    <t>Umpqua - Shape</t>
  </si>
  <si>
    <t>USMag</t>
  </si>
  <si>
    <t>Utah PV Program</t>
  </si>
  <si>
    <t>Utah Red Hills Renewable Park</t>
  </si>
  <si>
    <t>Weber County Landfill</t>
  </si>
  <si>
    <t>Wolverine Creek</t>
  </si>
  <si>
    <t>Woodline</t>
  </si>
  <si>
    <t>Wyodak</t>
  </si>
  <si>
    <t>Yakima Tieton Cowiche</t>
  </si>
  <si>
    <t>Yakima Tieton Orchard</t>
  </si>
  <si>
    <t xml:space="preserve"> </t>
  </si>
  <si>
    <t>Generation Participation Factor</t>
  </si>
  <si>
    <t>DRS.PX.GOE._.1__.ID-Irrigate</t>
  </si>
  <si>
    <t>DRS.PX.GOE._.1__.ID-Thermostat</t>
  </si>
  <si>
    <t>DRS.PX.GOE._.2__.ID-Irrigate</t>
  </si>
  <si>
    <t>DRS.PX.GOE._.2__.ID-Thermostat</t>
  </si>
  <si>
    <t>DRS.PX.GOE._.3__.ID-Irrigate</t>
  </si>
  <si>
    <t>Filter on DRS &amp; DRW</t>
  </si>
  <si>
    <t>Max Hrs</t>
  </si>
  <si>
    <t>Reserve.Generators</t>
  </si>
  <si>
    <t xml:space="preserve"> 4 Non-Spin</t>
  </si>
  <si>
    <t xml:space="preserve"> 5 Regulation</t>
  </si>
  <si>
    <t xml:space="preserve"> Reserve Margin</t>
  </si>
  <si>
    <t>UoS Charge</t>
  </si>
  <si>
    <t>Table 6.8 – State-specific Transmission and Distribution Credits</t>
  </si>
  <si>
    <t>Transmission 
Deferral Value 
($/KW-year)</t>
  </si>
  <si>
    <t>Distribution 
Deferral Value 
($/KW-year)</t>
  </si>
  <si>
    <t>Total</t>
  </si>
  <si>
    <t>Parent Category</t>
  </si>
  <si>
    <t>Child Category</t>
  </si>
  <si>
    <t>New DSM DR Summer</t>
  </si>
  <si>
    <t>Load Nodes</t>
  </si>
  <si>
    <t>East 4 Non-Spin</t>
  </si>
  <si>
    <t>East</t>
  </si>
  <si>
    <t>East 5 Regulation</t>
  </si>
  <si>
    <t>East Reserve Margin</t>
  </si>
  <si>
    <t>West 4 Non-Spin</t>
  </si>
  <si>
    <t>West</t>
  </si>
  <si>
    <t>West 5 Regulation</t>
  </si>
  <si>
    <t>West Reserve Margin</t>
  </si>
  <si>
    <t>DRS.PX.GOE._.CI_.3 Party-Cnst</t>
  </si>
  <si>
    <t>DRS.PX.GOE._.CI_.Battery DLC-Cnst</t>
  </si>
  <si>
    <t>DRS.PX.GOE._.CI_.Grid Interactive Water Htr-Cnst</t>
  </si>
  <si>
    <t>DRS.PX.GOE._.CI_.HVAC - DLC-Cnst</t>
  </si>
  <si>
    <t>DRS.PX.GOE._.CI_.Pool Pump - DLC-Cnst</t>
  </si>
  <si>
    <t>DRS.PX.GOE._.CI_.Smart Thermostats-Cnst</t>
  </si>
  <si>
    <t>DRS.PX.GOE._.CI_.Water Heater - DLC-Cnst</t>
  </si>
  <si>
    <t>DRS.PX.GOE._.IRR.Irrigation DLC-Cnst</t>
  </si>
  <si>
    <t>DRS.PX.GOE._.RES.Battery DLC-Cnst</t>
  </si>
  <si>
    <t>DRS.PX.GOE._.RES.EV DLC-Cnst</t>
  </si>
  <si>
    <t>DRS.PX.GOE._.RES.Grid Interactive Water Htr-Cnst</t>
  </si>
  <si>
    <t>DRS.PX.GOE._.RES.Home Energy Mgmt Sys-Cnst</t>
  </si>
  <si>
    <t>DRS.PX.GOE._.RES.HVAC - DLC-Cnst</t>
  </si>
  <si>
    <t>DRS.PX.GOE._.RES.Pool Pump - DLC-Cnst</t>
  </si>
  <si>
    <t>DRS.PX.GOE._.RES.Water Heater - DLC-Cnst</t>
  </si>
  <si>
    <t>DRS.PX.NCA._.CI_.3 Party-Cnst</t>
  </si>
  <si>
    <t>DRS.PX.NCA._.CI_.Battery DLC-Cnst</t>
  </si>
  <si>
    <t>DRS.PX.NCA._.CI_.Grid Interactive Water Htr-Cnst</t>
  </si>
  <si>
    <t>DRS.PX.NCA._.CI_.HVAC - DLC-Cnst</t>
  </si>
  <si>
    <t>DRS.PX.NCA._.CI_.Pool Pump - DLC-Cnst</t>
  </si>
  <si>
    <t>DRS.PX.NCA._.CI_.Smart Thermostats-Cnst</t>
  </si>
  <si>
    <t>DRS.PX.NCA._.CI_.Water Heater - DLC-Cnst</t>
  </si>
  <si>
    <t>DRS.PX.NCA._.IRR.Irrigation DLC-Cnst</t>
  </si>
  <si>
    <t>DRS.PX.NCA._.RES.Battery DLC-Cnst</t>
  </si>
  <si>
    <t>DRS.PX.NCA._.RES.EV DLC-Cnst</t>
  </si>
  <si>
    <t>DRS.PX.NCA._.RES.Grid Interactive Water Htr-Cnst</t>
  </si>
  <si>
    <t>DRS.PX.NCA._.RES.Home Energy Mgmt Sys-Cnst</t>
  </si>
  <si>
    <t>DRS.PX.NCA._.RES.HVAC - DLC-Cnst</t>
  </si>
  <si>
    <t>DRS.PX.NCA._.RES.Pool Pump - DLC-Cnst</t>
  </si>
  <si>
    <t>DRS.PX.NCA._.RES.Smart Thermostats-Cnst</t>
  </si>
  <si>
    <t>DRS.PX.NCA._.RES.Water Heater - DLC-Cnst</t>
  </si>
  <si>
    <t>DRS.PX.SOR._.CI_.3 Party-Cnst</t>
  </si>
  <si>
    <t>DRS.PX.SOR._.CI_.Battery DLC-Cnst</t>
  </si>
  <si>
    <t>DRS.PX.SOR._.CI_.Grid Interactive Water Htr-Cnst</t>
  </si>
  <si>
    <t>DRS.PX.SOR._.CI_.HVAC - DLC-Cnst</t>
  </si>
  <si>
    <t>DRS.PX.SOR._.CI_.Pool Pump - DLC-Cnst</t>
  </si>
  <si>
    <t>DRS.PX.SOR._.CI_.Smart Thermostats-Cnst</t>
  </si>
  <si>
    <t>DRS.PX.SOR._.CI_.Water Heater - DLC-Cnst</t>
  </si>
  <si>
    <t>DRS.PX.SOR._.IRR.Irrigation DLC-Cnst</t>
  </si>
  <si>
    <t>DRS.PX.SOR._.RES.Battery DLC-Cnst</t>
  </si>
  <si>
    <t>DRS.PX.SOR._.RES.EV DLC-Cnst</t>
  </si>
  <si>
    <t>DRS.PX.SOR._.RES.Grid Interactive Water Htr-Cnst</t>
  </si>
  <si>
    <t>DRS.PX.SOR._.RES.Home Energy Mgmt Sys-Cnst</t>
  </si>
  <si>
    <t>DRS.PX.SOR._.RES.HVAC - DLC-Cnst</t>
  </si>
  <si>
    <t>DRS.PX.SOR._.RES.Pool Pump - DLC-Cnst</t>
  </si>
  <si>
    <t>DRS.PX.SOR._.RES.Smart Thermostats-Cnst</t>
  </si>
  <si>
    <t>DRS.PX.SOR._.RES.Water Heater - DLC-Cnst</t>
  </si>
  <si>
    <t>DRS.PX.UTN._.CI_.3 Party-Cnst</t>
  </si>
  <si>
    <t>DRS.PX.UTN._.CI_.Battery DLC-Cnst</t>
  </si>
  <si>
    <t>DRS.PX.UTN._.CI_.Grid Interactive Water Htr-Cnst</t>
  </si>
  <si>
    <t>DRS.PX.UTN._.CI_.HVAC - DLC-Cnst</t>
  </si>
  <si>
    <t>DRS.PX.UTN._.CI_.Pool Pump - DLC-Cnst</t>
  </si>
  <si>
    <t>DRS.PX.UTN._.CI_.Smart Thermostats-Cnst</t>
  </si>
  <si>
    <t>DRS.PX.UTN._.CI_.Water Heater - DLC-Cnst</t>
  </si>
  <si>
    <t>DRS.PX.UTN._.IRR.Irrigation DLC-Cnst</t>
  </si>
  <si>
    <t>DRS.PX.UTN._.RES.Battery DLC-Cnst</t>
  </si>
  <si>
    <t>DRS.PX.UTN._.RES.EV DLC-Cnst</t>
  </si>
  <si>
    <t>DRS.PX.UTN._.RES.Grid Interactive Water Htr-Cnst</t>
  </si>
  <si>
    <t>DRS.PX.UTN._.RES.Home Energy Mgmt Sys-Cnst</t>
  </si>
  <si>
    <t>DRS.PX.UTN._.RES.HVAC - DLC-Cnst</t>
  </si>
  <si>
    <t>DRS.PX.UTN._.RES.Pool Pump - DLC-Cnst</t>
  </si>
  <si>
    <t>DRS.PX.UTN._.RES.Water Heater - DLC-Cnst</t>
  </si>
  <si>
    <t>DRS.PX.WYC._.CI_.3 Party-Cnst</t>
  </si>
  <si>
    <t>DRS.PX.WYC._.CI_.Battery DLC-Cnst</t>
  </si>
  <si>
    <t>DRS.PX.WYC._.CI_.Grid Interactive Water Htr-Cnst</t>
  </si>
  <si>
    <t>DRS.PX.WYC._.CI_.HVAC - DLC-Cnst</t>
  </si>
  <si>
    <t>DRS.PX.WYC._.CI_.Pool Pump - DLC-Cnst</t>
  </si>
  <si>
    <t>DRS.PX.WYC._.CI_.Smart Thermostats-Cnst</t>
  </si>
  <si>
    <t>DRS.PX.WYC._.CI_.Water Heater - DLC-Cnst</t>
  </si>
  <si>
    <t>DRS.PX.WYC._.IRR.Irrigation DLC-Cnst</t>
  </si>
  <si>
    <t>DRS.PX.WYC._.RES.Battery DLC-Cnst</t>
  </si>
  <si>
    <t>DRS.PX.WYC._.RES.EV DLC-Cnst</t>
  </si>
  <si>
    <t>DRS.PX.WYC._.RES.Grid Interactive Water Htr-Cnst</t>
  </si>
  <si>
    <t>DRS.PX.WYC._.RES.Home Energy Mgmt Sys-Cnst</t>
  </si>
  <si>
    <t>DRS.PX.WYC._.RES.HVAC - DLC-Cnst</t>
  </si>
  <si>
    <t>DRS.PX.WYC._.RES.Pool Pump - DLC-Cnst</t>
  </si>
  <si>
    <t>DRS.PX.WYC._.RES.Water Heater - DLC-Cnst</t>
  </si>
  <si>
    <t>DRS.PX.YAK._.CI_.3 Party-Cnst</t>
  </si>
  <si>
    <t>DRS.PX.YAK._.CI_.Battery DLC-Cnst</t>
  </si>
  <si>
    <t>DRS.PX.YAK._.CI_.Grid Interactive Water Htr-Cnst</t>
  </si>
  <si>
    <t>DRS.PX.YAK._.CI_.HVAC - DLC-Cnst</t>
  </si>
  <si>
    <t>DRS.PX.YAK._.CI_.Pool Pump - DLC-Cnst</t>
  </si>
  <si>
    <t>DRS.PX.YAK._.CI_.Smart Thermostats-Cnst</t>
  </si>
  <si>
    <t>DRS.PX.YAK._.CI_.Water Heater - DLC-Cnst</t>
  </si>
  <si>
    <t>DRS.PX.YAK._.IRR.Irrigation DLC-Cnst</t>
  </si>
  <si>
    <t>DRS.PX.YAK._.RES.Battery DLC-Cnst</t>
  </si>
  <si>
    <t>DRS.PX.YAK._.RES.EV DLC-Cnst</t>
  </si>
  <si>
    <t>DRS.PX.YAK._.RES.Grid Interactive Water Htr-Cnst</t>
  </si>
  <si>
    <t>DRS.PX.YAK._.RES.Home Energy Mgmt Sys-Cnst</t>
  </si>
  <si>
    <t>DRS.PX.YAK._.RES.HVAC - DLC-Cnst</t>
  </si>
  <si>
    <t>DRS.PX.YAK._.RES.Pool Pump - DLC-Cnst</t>
  </si>
  <si>
    <t>DRS.PX.YAK._.RES.Smart Thermostats-Cnst</t>
  </si>
  <si>
    <t>DRS.PX.YAK._.RES.Water Heater - DLC-Cnst</t>
  </si>
  <si>
    <t>New DSM DR Winter</t>
  </si>
  <si>
    <t>Band</t>
  </si>
  <si>
    <t>Date From</t>
  </si>
  <si>
    <t>Date To</t>
  </si>
  <si>
    <t>Timeslice</t>
  </si>
  <si>
    <t>Action</t>
  </si>
  <si>
    <t>Expression</t>
  </si>
  <si>
    <t>Scenario</t>
  </si>
  <si>
    <t>Memo</t>
  </si>
  <si>
    <t>-</t>
  </si>
  <si>
    <t>=</t>
  </si>
  <si>
    <t>$/MWh</t>
  </si>
  <si>
    <t>MW</t>
  </si>
  <si>
    <t>DRW.PX.GOE._.CI_.3 Party-Cnst</t>
  </si>
  <si>
    <t>DRW.PX.GOE._.CI_.Battery DLC-Cnst</t>
  </si>
  <si>
    <t>DRW.PX.GOE._.CI_.Grid Interactive Water Htr-Cnst</t>
  </si>
  <si>
    <t>DRW.PX.GOE._.CI_.HVAC - DLC-Cnst</t>
  </si>
  <si>
    <t>DRW.PX.GOE._.CI_.Pool Pump - DLC-Cnst</t>
  </si>
  <si>
    <t>DRW.PX.GOE._.CI_.Smart Thermostats-Cnst</t>
  </si>
  <si>
    <t>DRW.PX.GOE._.CI_.Water Heater - DLC-Cnst</t>
  </si>
  <si>
    <t>DRW.PX.GOE._.RES.Battery DLC-Cnst</t>
  </si>
  <si>
    <t>DRW.PX.GOE._.RES.EV DLC-Cnst</t>
  </si>
  <si>
    <t>DRW.PX.GOE._.RES.Grid Interactive Water Htr-Cnst</t>
  </si>
  <si>
    <t>DRW.PX.GOE._.RES.Home Energy Mgmt Sys-Cnst</t>
  </si>
  <si>
    <t>DRW.PX.GOE._.RES.HVAC - DLC-Cnst</t>
  </si>
  <si>
    <t>DRW.PX.GOE._.RES.Pool Pump - DLC-Cnst</t>
  </si>
  <si>
    <t>DRW.PX.GOE._.RES.Water Heater - DLC-Cnst</t>
  </si>
  <si>
    <t>DRW.PX.NCA._.CI_.3 Party-Cnst</t>
  </si>
  <si>
    <t>DRW.PX.NCA._.CI_.Battery DLC-Cnst</t>
  </si>
  <si>
    <t>DRW.PX.NCA._.CI_.Grid Interactive Water Htr-Cnst</t>
  </si>
  <si>
    <t>DRW.PX.NCA._.CI_.HVAC - DLC-Cnst</t>
  </si>
  <si>
    <t>DRW.PX.NCA._.CI_.Pool Pump - DLC-Cnst</t>
  </si>
  <si>
    <t>DRW.PX.NCA._.CI_.Smart Thermostats-Cnst</t>
  </si>
  <si>
    <t>DRW.PX.NCA._.CI_.Water Heater - DLC-Cnst</t>
  </si>
  <si>
    <t>DRW.PX.NCA._.RES.Battery DLC-Cnst</t>
  </si>
  <si>
    <t>DRW.PX.NCA._.RES.EV DLC-Cnst</t>
  </si>
  <si>
    <t>DRW.PX.NCA._.RES.Grid Interactive Water Htr-Cnst</t>
  </si>
  <si>
    <t>DRW.PX.NCA._.RES.Home Energy Mgmt Sys-Cnst</t>
  </si>
  <si>
    <t>DRW.PX.NCA._.RES.HVAC - DLC-Cnst</t>
  </si>
  <si>
    <t>DRW.PX.NCA._.RES.Pool Pump - DLC-Cnst</t>
  </si>
  <si>
    <t>DRW.PX.NCA._.RES.Smart Thermostats-Cnst</t>
  </si>
  <si>
    <t>DRW.PX.NCA._.RES.Water Heater - DLC-Cnst</t>
  </si>
  <si>
    <t>DRW.PX.SOR._.CI_.3 Party-Cnst</t>
  </si>
  <si>
    <t>DRW.PX.SOR._.CI_.Battery DLC-Cnst</t>
  </si>
  <si>
    <t>DRW.PX.SOR._.CI_.Grid Interactive Water Htr-Cnst</t>
  </si>
  <si>
    <t>DRW.PX.SOR._.CI_.HVAC - DLC-Cnst</t>
  </si>
  <si>
    <t>DRW.PX.SOR._.CI_.Pool Pump - DLC-Cnst</t>
  </si>
  <si>
    <t>DRW.PX.SOR._.CI_.Smart Thermostats-Cnst</t>
  </si>
  <si>
    <t>DRW.PX.SOR._.CI_.Water Heater - DLC-Cnst</t>
  </si>
  <si>
    <t>DRW.PX.SOR._.RES.Battery DLC-Cnst</t>
  </si>
  <si>
    <t>DRW.PX.SOR._.RES.EV DLC-Cnst</t>
  </si>
  <si>
    <t>DRW.PX.SOR._.RES.Grid Interactive Water Htr-Cnst</t>
  </si>
  <si>
    <t>DRW.PX.SOR._.RES.Home Energy Mgmt Sys-Cnst</t>
  </si>
  <si>
    <t>DRW.PX.SOR._.RES.HVAC - DLC-Cnst</t>
  </si>
  <si>
    <t>DRW.PX.SOR._.RES.Pool Pump - DLC-Cnst</t>
  </si>
  <si>
    <t>DRW.PX.SOR._.RES.Smart Thermostats-Cnst</t>
  </si>
  <si>
    <t>DRW.PX.SOR._.RES.Water Heater - DLC-Cnst</t>
  </si>
  <si>
    <t>DRW.PX.UTN._.CI_.3 Party-Cnst</t>
  </si>
  <si>
    <t>DRW.PX.UTN._.CI_.Battery DLC-Cnst</t>
  </si>
  <si>
    <t>DRW.PX.UTN._.CI_.Grid Interactive Water Htr-Cnst</t>
  </si>
  <si>
    <t>DRW.PX.UTN._.CI_.HVAC - DLC-Cnst</t>
  </si>
  <si>
    <t>DRW.PX.UTN._.CI_.Pool Pump - DLC-Cnst</t>
  </si>
  <si>
    <t>DRW.PX.UTN._.CI_.Smart Thermostats-Cnst</t>
  </si>
  <si>
    <t>DRW.PX.UTN._.CI_.Water Heater - DLC-Cnst</t>
  </si>
  <si>
    <t>DRW.PX.UTN._.RES.Battery DLC-Cnst</t>
  </si>
  <si>
    <t>DRW.PX.UTN._.RES.EV DLC-Cnst</t>
  </si>
  <si>
    <t>DRW.PX.UTN._.RES.Grid Interactive Water Htr-Cnst</t>
  </si>
  <si>
    <t>DRW.PX.UTN._.RES.Home Energy Mgmt Sys-Cnst</t>
  </si>
  <si>
    <t>DRW.PX.UTN._.RES.HVAC - DLC-Cnst</t>
  </si>
  <si>
    <t>DRW.PX.UTN._.RES.Pool Pump - DLC-Cnst</t>
  </si>
  <si>
    <t>DRW.PX.UTN._.RES.Water Heater - DLC-Cnst</t>
  </si>
  <si>
    <t>DRW.PX.WYC._.CI_.3 Party-Cnst</t>
  </si>
  <si>
    <t>DRW.PX.WYC._.CI_.Battery DLC-Cnst</t>
  </si>
  <si>
    <t>DRW.PX.WYC._.CI_.Grid Interactive Water Htr-Cnst</t>
  </si>
  <si>
    <t>DRW.PX.WYC._.CI_.HVAC - DLC-Cnst</t>
  </si>
  <si>
    <t>DRW.PX.WYC._.CI_.Pool Pump - DLC-Cnst</t>
  </si>
  <si>
    <t>DRW.PX.WYC._.CI_.Smart Thermostats-Cnst</t>
  </si>
  <si>
    <t>DRW.PX.WYC._.CI_.Water Heater - DLC-Cnst</t>
  </si>
  <si>
    <t>DRW.PX.WYC._.RES.Battery DLC-Cnst</t>
  </si>
  <si>
    <t>DRW.PX.WYC._.RES.EV DLC-Cnst</t>
  </si>
  <si>
    <t>DRW.PX.WYC._.RES.Grid Interactive Water Htr-Cnst</t>
  </si>
  <si>
    <t>DRW.PX.WYC._.RES.Home Energy Mgmt Sys-Cnst</t>
  </si>
  <si>
    <t>DRW.PX.WYC._.RES.HVAC - DLC-Cnst</t>
  </si>
  <si>
    <t>DRW.PX.WYC._.RES.Pool Pump - DLC-Cnst</t>
  </si>
  <si>
    <t>DRW.PX.WYC._.RES.Water Heater - DLC-Cnst</t>
  </si>
  <si>
    <t>DRW.PX.YAK._.CI_.3 Party-Cnst</t>
  </si>
  <si>
    <t>DRW.PX.YAK._.CI_.Battery DLC-Cnst</t>
  </si>
  <si>
    <t>DRW.PX.YAK._.CI_.Grid Interactive Water Htr-Cnst</t>
  </si>
  <si>
    <t>DRW.PX.YAK._.CI_.HVAC - DLC-Cnst</t>
  </si>
  <si>
    <t>DRW.PX.YAK._.CI_.Pool Pump - DLC-Cnst</t>
  </si>
  <si>
    <t>DRW.PX.YAK._.CI_.Smart Thermostats-Cnst</t>
  </si>
  <si>
    <t>DRW.PX.YAK._.CI_.Water Heater - DLC-Cnst</t>
  </si>
  <si>
    <t>DRW.PX.YAK._.RES.Battery DLC-Cnst</t>
  </si>
  <si>
    <t>DRW.PX.YAK._.RES.EV DLC-Cnst</t>
  </si>
  <si>
    <t>DRW.PX.YAK._.RES.Grid Interactive Water Htr-Cnst</t>
  </si>
  <si>
    <t>DRW.PX.YAK._.RES.Home Energy Mgmt Sys-Cnst</t>
  </si>
  <si>
    <t>DRW.PX.YAK._.RES.HVAC - DLC-Cnst</t>
  </si>
  <si>
    <t>DRW.PX.YAK._.RES.Pool Pump - DLC-Cnst</t>
  </si>
  <si>
    <t>DRW.PX.YAK._.RES.Smart Thermostats-Cnst</t>
  </si>
  <si>
    <t>DRW.PX.YAK._.RES.Water Heater - DLC-Cnst</t>
  </si>
  <si>
    <t>Capacity</t>
  </si>
  <si>
    <t>Max Energy Year</t>
  </si>
  <si>
    <t>Max Energy Day</t>
  </si>
  <si>
    <t>Max Hrs Day</t>
  </si>
  <si>
    <t>Not used   Causes Long Run times</t>
  </si>
  <si>
    <t>Not currently using because the current version of Plexos appears to not take into account the unit Built (20 unit built = same GWh limit as 1 unit built)</t>
  </si>
  <si>
    <t>Check vs 21 IRP</t>
  </si>
  <si>
    <t>Date Format</t>
  </si>
  <si>
    <t>No Changes from 21 IRP</t>
  </si>
  <si>
    <t>vvv</t>
  </si>
  <si>
    <t>New DSM DR</t>
  </si>
  <si>
    <t>Type (3)</t>
  </si>
  <si>
    <t>Existing / Proxy (2)</t>
  </si>
  <si>
    <t>Location (3)</t>
  </si>
  <si>
    <t>Capacity Contribution, DR (1)</t>
  </si>
  <si>
    <t>Tax/Other (3)</t>
  </si>
  <si>
    <t>Name (Any or None)</t>
  </si>
  <si>
    <t>Residential</t>
  </si>
  <si>
    <t>Battery DLC</t>
  </si>
  <si>
    <t>Sustained Duration</t>
  </si>
  <si>
    <t>EV DLC</t>
  </si>
  <si>
    <t>Grid Interactive Water Heater</t>
  </si>
  <si>
    <t>Home Energy Management System</t>
  </si>
  <si>
    <t>HVAC - DLC</t>
  </si>
  <si>
    <t>Pool Pump - DLC</t>
  </si>
  <si>
    <t>Smart Thermostats</t>
  </si>
  <si>
    <t>Water Heater - DLC</t>
  </si>
  <si>
    <t>C&amp;I</t>
  </si>
  <si>
    <t xml:space="preserve">Third Party </t>
  </si>
  <si>
    <t>Irrigation</t>
  </si>
  <si>
    <t>Irrigation DLC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</si>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</sst>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0.000000"/>
    <numFmt numFmtId="166" formatCode="_(&quot;$&quot;* #,##0_);_(&quot;$&quot;* \(#,##0\);_(&quot;$&quot;* &quot;-&quot;??_);_(@_)"/>
    <numFmt numFmtId="167" formatCode="0.000000000"/>
    <numFmt numFmtId="168" formatCode="&quot;$&quot;#,##0.00"/>
    <numFmt numFmtId="169" formatCode="0.000000000000"/>
    <numFmt numFmtId="170" formatCode="0.0000"/>
    <numFmt numFmtId="171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trike/>
      <sz val="1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Continuous" wrapText="1"/>
    </xf>
    <xf numFmtId="164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166" fontId="2" fillId="0" borderId="0" xfId="2" applyNumberFormat="1" applyFon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14" fontId="2" fillId="0" borderId="0" xfId="0" applyNumberFormat="1" applyFont="1" applyFill="1" applyBorder="1"/>
    <xf numFmtId="0" fontId="2" fillId="0" borderId="0" xfId="0" applyNumberFormat="1" applyFont="1" applyFill="1" applyBorder="1"/>
    <xf numFmtId="171" fontId="2" fillId="0" borderId="0" xfId="0" applyNumberFormat="1" applyFont="1" applyFill="1" applyBorder="1"/>
    <xf numFmtId="170" fontId="2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168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/>
    <xf numFmtId="169" fontId="2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macorp\users\dcostenaro\WORK_CURRENT\31135_PacifiCorp%20CPA%20Update%202015-2016\Class%201%20and%203%20-%20DR%20and%20Rates\DR%20Model\DR_Model_PacifiCorp_2016-02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2015%20IRP\5-SO\Portfolio\SO%20Portfolio%20I15_S_C02-2_NB%20_141008175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EG\Clients\PacifiCorp\31211.40.00%202019%20Demand-Side%20Potential%20Study\Class%201%20and%203\DR_Model_PacifiCorp_Integrated%20Result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aeg\Clients\Tacoma%20Power\31153-40-00%202016%20Tacoma%20Power%20CPA\0%20-%20LoadMAP%20-%20FINAL\0%20-%20Documentation\7%20-%20Load%20Shapes,%20Costs,%20and%20Losses\RTF%20GLS%20Conversion\LOADLIBA-8760-NWv10_8.23_N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ared\AEG\Clients\Ameren\Ameren%20Illinois\31354-40-00%20Potential%20Study%202019\LoadMAP\1%20-%20Residential%20Models\5%20-%20RES%20AMIL%20Final%20Results%20v5.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Business%20Planning\2015\Data%20Request\Internal\Mum%20111d\Fall%202014%20BP%20Data%20for%20111d%20201406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IRP/3%20-%20Assumptions/DSM/DSM-1/New%20DSM1%20re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Panel"/>
      <sheetName val="Variables"/>
      <sheetName val="ClassValues"/>
      <sheetName val="ParticipationRate"/>
      <sheetName val="ImpactInput"/>
      <sheetName val="CEInput"/>
      <sheetName val="EnergyCosts"/>
      <sheetName val="DR"/>
      <sheetName val="Results"/>
      <sheetName val="Translator"/>
    </sheetNames>
    <sheetDataSet>
      <sheetData sheetId="0">
        <row r="2">
          <cell r="C2" t="str">
            <v>Residential</v>
          </cell>
        </row>
        <row r="3">
          <cell r="C3" t="str">
            <v>DLC Central AC</v>
          </cell>
        </row>
        <row r="4">
          <cell r="C4" t="str">
            <v>Low Participation Case</v>
          </cell>
        </row>
        <row r="5">
          <cell r="C5" t="str">
            <v>UT</v>
          </cell>
        </row>
        <row r="7">
          <cell r="C7" t="str">
            <v>Residential</v>
          </cell>
          <cell r="D7" t="str">
            <v>Small C&amp;I</v>
          </cell>
          <cell r="E7" t="str">
            <v>Medium C&amp;I</v>
          </cell>
          <cell r="F7" t="str">
            <v>Large C&amp;I</v>
          </cell>
          <cell r="G7" t="str">
            <v>Extra Large C&amp;I</v>
          </cell>
          <cell r="H7" t="str">
            <v>Irrigation</v>
          </cell>
        </row>
        <row r="8">
          <cell r="B8" t="str">
            <v>DLC Central AC</v>
          </cell>
        </row>
        <row r="9">
          <cell r="B9" t="str">
            <v>DLC Space Heating</v>
          </cell>
        </row>
        <row r="10">
          <cell r="B10" t="str">
            <v>DLC Water Heating</v>
          </cell>
        </row>
        <row r="11">
          <cell r="B11" t="str">
            <v>DLC Smart Thermostats</v>
          </cell>
        </row>
        <row r="12">
          <cell r="B12" t="str">
            <v>DLC Smart Appliances</v>
          </cell>
        </row>
        <row r="13">
          <cell r="B13" t="str">
            <v>DLC Room AC</v>
          </cell>
        </row>
        <row r="14">
          <cell r="B14" t="str">
            <v>DLC Elec Vehicle Charging</v>
          </cell>
        </row>
        <row r="15">
          <cell r="B15" t="str">
            <v>DLC Irrigation</v>
          </cell>
        </row>
        <row r="16">
          <cell r="B16" t="str">
            <v>Curtail Agreements</v>
          </cell>
        </row>
        <row r="17">
          <cell r="B17" t="str">
            <v>Time-Of-Use</v>
          </cell>
        </row>
        <row r="18">
          <cell r="B18" t="str">
            <v>Critical Peak Pricing</v>
          </cell>
        </row>
        <row r="19">
          <cell r="B19" t="str">
            <v>Real Time Pricing</v>
          </cell>
        </row>
        <row r="20">
          <cell r="B20" t="str">
            <v>Curtail Agreements - Non-Firm</v>
          </cell>
        </row>
        <row r="21">
          <cell r="B21" t="str">
            <v>Demand Charge</v>
          </cell>
        </row>
      </sheetData>
      <sheetData sheetId="1">
        <row r="2">
          <cell r="C2">
            <v>6.6100000000000006E-2</v>
          </cell>
        </row>
        <row r="3">
          <cell r="C3">
            <v>1.8599999999999998E-2</v>
          </cell>
        </row>
        <row r="4">
          <cell r="C4">
            <v>2015</v>
          </cell>
        </row>
        <row r="5">
          <cell r="C5">
            <v>2036</v>
          </cell>
        </row>
        <row r="6">
          <cell r="C6" t="b">
            <v>0</v>
          </cell>
        </row>
        <row r="7">
          <cell r="C7" t="b">
            <v>0</v>
          </cell>
        </row>
        <row r="8">
          <cell r="C8" t="b">
            <v>0</v>
          </cell>
        </row>
        <row r="9">
          <cell r="C9">
            <v>1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 t="str">
            <v>CA</v>
          </cell>
        </row>
        <row r="18">
          <cell r="C18" t="str">
            <v>Low Participation Case</v>
          </cell>
        </row>
        <row r="19">
          <cell r="C19" t="str">
            <v>High Participation Case</v>
          </cell>
        </row>
      </sheetData>
      <sheetData sheetId="2">
        <row r="1">
          <cell r="A1" t="str">
            <v>Key</v>
          </cell>
          <cell r="B1" t="str">
            <v>State</v>
          </cell>
          <cell r="C1" t="str">
            <v>Customer Class</v>
          </cell>
          <cell r="D1" t="str">
            <v>Data Element</v>
          </cell>
          <cell r="E1" t="str">
            <v>Unit</v>
          </cell>
          <cell r="F1">
            <v>2015</v>
          </cell>
          <cell r="G1">
            <v>2016</v>
          </cell>
          <cell r="H1">
            <v>2017</v>
          </cell>
          <cell r="I1">
            <v>2018</v>
          </cell>
          <cell r="J1">
            <v>2019</v>
          </cell>
          <cell r="K1">
            <v>2020</v>
          </cell>
          <cell r="L1">
            <v>2021</v>
          </cell>
          <cell r="M1">
            <v>2022</v>
          </cell>
          <cell r="N1">
            <v>2023</v>
          </cell>
          <cell r="O1">
            <v>2024</v>
          </cell>
          <cell r="P1">
            <v>2025</v>
          </cell>
          <cell r="Q1">
            <v>2026</v>
          </cell>
          <cell r="R1">
            <v>2027</v>
          </cell>
          <cell r="S1">
            <v>2028</v>
          </cell>
          <cell r="T1">
            <v>2029</v>
          </cell>
          <cell r="U1">
            <v>2030</v>
          </cell>
          <cell r="V1">
            <v>2031</v>
          </cell>
          <cell r="W1">
            <v>2032</v>
          </cell>
          <cell r="X1">
            <v>2033</v>
          </cell>
          <cell r="Y1">
            <v>2034</v>
          </cell>
          <cell r="Z1">
            <v>2035</v>
          </cell>
          <cell r="AA1">
            <v>2036</v>
          </cell>
          <cell r="AB1">
            <v>2037</v>
          </cell>
          <cell r="AC1">
            <v>2038</v>
          </cell>
          <cell r="AD1">
            <v>2039</v>
          </cell>
          <cell r="AE1">
            <v>2040</v>
          </cell>
          <cell r="AF1">
            <v>2041</v>
          </cell>
          <cell r="AG1">
            <v>2042</v>
          </cell>
          <cell r="AH1">
            <v>2043</v>
          </cell>
          <cell r="AI1">
            <v>2044</v>
          </cell>
          <cell r="AJ1">
            <v>2045</v>
          </cell>
          <cell r="AK1">
            <v>2046</v>
          </cell>
          <cell r="AL1">
            <v>2047</v>
          </cell>
          <cell r="AM1">
            <v>2048</v>
          </cell>
          <cell r="AN1">
            <v>2049</v>
          </cell>
          <cell r="AO1">
            <v>2050</v>
          </cell>
          <cell r="AP1">
            <v>2051</v>
          </cell>
          <cell r="AQ1">
            <v>2052</v>
          </cell>
          <cell r="AR1">
            <v>2053</v>
          </cell>
          <cell r="AS1">
            <v>2054</v>
          </cell>
          <cell r="AT1">
            <v>2055</v>
          </cell>
          <cell r="AU1">
            <v>2056</v>
          </cell>
          <cell r="AV1">
            <v>2057</v>
          </cell>
          <cell r="AW1">
            <v>2058</v>
          </cell>
          <cell r="AX1">
            <v>2059</v>
          </cell>
          <cell r="AY1" t="str">
            <v>Growth Rate</v>
          </cell>
          <cell r="BE1" t="str">
            <v>Annual Average</v>
          </cell>
        </row>
        <row r="2">
          <cell r="A2" t="str">
            <v>CAAllSummer Peak Load</v>
          </cell>
          <cell r="B2" t="str">
            <v>CA</v>
          </cell>
          <cell r="C2" t="str">
            <v>All</v>
          </cell>
          <cell r="D2" t="str">
            <v>Summer Peak Load</v>
          </cell>
          <cell r="E2" t="str">
            <v>MW</v>
          </cell>
          <cell r="F2">
            <v>124.46467664665667</v>
          </cell>
          <cell r="G2">
            <v>117.20570757686046</v>
          </cell>
          <cell r="H2">
            <v>115.83396126483792</v>
          </cell>
          <cell r="I2">
            <v>116.25290647357077</v>
          </cell>
          <cell r="J2">
            <v>117.28869862773324</v>
          </cell>
          <cell r="K2">
            <v>117.4945802731677</v>
          </cell>
          <cell r="L2">
            <v>117.61028894986536</v>
          </cell>
          <cell r="M2">
            <v>117.70764383646615</v>
          </cell>
          <cell r="N2">
            <v>116.62157825725575</v>
          </cell>
          <cell r="O2">
            <v>117.17139396928805</v>
          </cell>
          <cell r="P2">
            <v>117.72440164481546</v>
          </cell>
          <cell r="Q2">
            <v>117.94783908947301</v>
          </cell>
          <cell r="R2">
            <v>118.1305789995679</v>
          </cell>
          <cell r="S2">
            <v>116.79155031337022</v>
          </cell>
          <cell r="T2">
            <v>117.38286155083894</v>
          </cell>
          <cell r="U2">
            <v>118.14414484442212</v>
          </cell>
          <cell r="V2">
            <v>119.1168957195562</v>
          </cell>
          <cell r="W2">
            <v>119.76326832731552</v>
          </cell>
          <cell r="X2">
            <v>120.38250924536641</v>
          </cell>
          <cell r="Y2">
            <v>119.2764938943116</v>
          </cell>
          <cell r="Z2">
            <v>120.69691764963453</v>
          </cell>
          <cell r="AA2">
            <v>121.32254249467563</v>
          </cell>
          <cell r="AB2">
            <v>121.77147244596004</v>
          </cell>
          <cell r="AC2">
            <v>122.22206357328821</v>
          </cell>
          <cell r="AD2">
            <v>122.67432202351186</v>
          </cell>
          <cell r="AE2">
            <v>123.12825396622794</v>
          </cell>
          <cell r="AF2">
            <v>123.58386559386275</v>
          </cell>
          <cell r="AG2">
            <v>124.04116312175644</v>
          </cell>
          <cell r="AH2">
            <v>124.50015278824777</v>
          </cell>
          <cell r="AI2">
            <v>124.96084085475925</v>
          </cell>
          <cell r="AJ2">
            <v>125.42323360588254</v>
          </cell>
          <cell r="AK2">
            <v>125.88733734946419</v>
          </cell>
          <cell r="AL2">
            <v>126.35315841669166</v>
          </cell>
          <cell r="AM2">
            <v>126.82070316217971</v>
          </cell>
          <cell r="AN2">
            <v>127.28997796405712</v>
          </cell>
          <cell r="AO2">
            <v>127.76098922405363</v>
          </cell>
          <cell r="AP2">
            <v>128.23374336758735</v>
          </cell>
          <cell r="AQ2">
            <v>128.70824684385232</v>
          </cell>
          <cell r="AR2">
            <v>129.18450612590658</v>
          </cell>
          <cell r="AS2">
            <v>129.66252771076043</v>
          </cell>
          <cell r="AT2">
            <v>130.14231811946505</v>
          </cell>
          <cell r="AU2">
            <v>130.62388389720149</v>
          </cell>
          <cell r="AV2">
            <v>131.10723161336995</v>
          </cell>
          <cell r="AW2">
            <v>131.59236786167935</v>
          </cell>
          <cell r="AX2">
            <v>132.07929926023735</v>
          </cell>
        </row>
        <row r="3">
          <cell r="A3" t="str">
            <v>IDAllSummer Peak Load</v>
          </cell>
          <cell r="B3" t="str">
            <v>ID</v>
          </cell>
          <cell r="C3" t="str">
            <v>All</v>
          </cell>
          <cell r="D3" t="str">
            <v>Summer Peak Load</v>
          </cell>
          <cell r="E3" t="str">
            <v>MW</v>
          </cell>
          <cell r="F3">
            <v>694.82000973308459</v>
          </cell>
          <cell r="G3">
            <v>612.26752561549893</v>
          </cell>
          <cell r="H3">
            <v>592.74734409593009</v>
          </cell>
          <cell r="I3">
            <v>611.30276467399972</v>
          </cell>
          <cell r="J3">
            <v>623.8642188864967</v>
          </cell>
          <cell r="K3">
            <v>627.71881674953738</v>
          </cell>
          <cell r="L3">
            <v>631.29954699047494</v>
          </cell>
          <cell r="M3">
            <v>634.26941016522824</v>
          </cell>
          <cell r="N3">
            <v>630.88785637672913</v>
          </cell>
          <cell r="O3">
            <v>642.95670454167737</v>
          </cell>
          <cell r="P3">
            <v>648.35758745289036</v>
          </cell>
          <cell r="Q3">
            <v>652.82927664625402</v>
          </cell>
          <cell r="R3">
            <v>655.94318707678872</v>
          </cell>
          <cell r="S3">
            <v>638.99006992414002</v>
          </cell>
          <cell r="T3">
            <v>657.35520585568349</v>
          </cell>
          <cell r="U3">
            <v>670.41193365750314</v>
          </cell>
          <cell r="V3">
            <v>675.97197989454889</v>
          </cell>
          <cell r="W3">
            <v>679.94483877622474</v>
          </cell>
          <cell r="X3">
            <v>683.11210004223415</v>
          </cell>
          <cell r="Y3">
            <v>667.38783046668402</v>
          </cell>
          <cell r="Z3">
            <v>693.50395361209712</v>
          </cell>
          <cell r="AA3">
            <v>699.60728919039252</v>
          </cell>
          <cell r="AB3">
            <v>704.56741620433218</v>
          </cell>
          <cell r="AC3">
            <v>709.56270989016696</v>
          </cell>
          <cell r="AD3">
            <v>714.59341957514368</v>
          </cell>
          <cell r="AE3">
            <v>719.65979635420774</v>
          </cell>
          <cell r="AF3">
            <v>724.76209310253591</v>
          </cell>
          <cell r="AG3">
            <v>729.90056448815778</v>
          </cell>
          <cell r="AH3">
            <v>735.07546698466717</v>
          </cell>
          <cell r="AI3">
            <v>740.28705888402294</v>
          </cell>
          <cell r="AJ3">
            <v>745.53560030944152</v>
          </cell>
          <cell r="AK3">
            <v>750.82135322837973</v>
          </cell>
          <cell r="AL3">
            <v>756.14458146561049</v>
          </cell>
          <cell r="AM3">
            <v>761.5055507163911</v>
          </cell>
          <cell r="AN3">
            <v>766.90452855972433</v>
          </cell>
          <cell r="AO3">
            <v>772.34178447171428</v>
          </cell>
          <cell r="AP3">
            <v>777.81758983901648</v>
          </cell>
          <cell r="AQ3">
            <v>783.33221797238343</v>
          </cell>
          <cell r="AR3">
            <v>788.88594412030625</v>
          </cell>
          <cell r="AS3">
            <v>794.47904548275289</v>
          </cell>
          <cell r="AT3">
            <v>800.11180122500411</v>
          </cell>
          <cell r="AU3">
            <v>805.784492491587</v>
          </cell>
          <cell r="AV3">
            <v>811.49740242030771</v>
          </cell>
          <cell r="AW3">
            <v>817.25081615638362</v>
          </cell>
          <cell r="AX3">
            <v>823.04502086667549</v>
          </cell>
        </row>
        <row r="4">
          <cell r="A4" t="str">
            <v>ORAllSummer Peak Load</v>
          </cell>
          <cell r="B4" t="str">
            <v>OR</v>
          </cell>
          <cell r="C4" t="str">
            <v>All</v>
          </cell>
          <cell r="D4" t="str">
            <v>Summer Peak Load</v>
          </cell>
          <cell r="E4" t="str">
            <v>MW</v>
          </cell>
          <cell r="F4">
            <v>1963.0528257332526</v>
          </cell>
          <cell r="G4">
            <v>2041.2616052392782</v>
          </cell>
          <cell r="H4">
            <v>2079.8425358172658</v>
          </cell>
          <cell r="I4">
            <v>2103.4830341210918</v>
          </cell>
          <cell r="J4">
            <v>2106.0143580430204</v>
          </cell>
          <cell r="K4">
            <v>2125.2712778502409</v>
          </cell>
          <cell r="L4">
            <v>2129.0383447899299</v>
          </cell>
          <cell r="M4">
            <v>2133.1988911644753</v>
          </cell>
          <cell r="N4">
            <v>2142.7276212574079</v>
          </cell>
          <cell r="O4">
            <v>2147.6134753459719</v>
          </cell>
          <cell r="P4">
            <v>2154.18476323499</v>
          </cell>
          <cell r="Q4">
            <v>2162.3145560745065</v>
          </cell>
          <cell r="R4">
            <v>2164.0280955488784</v>
          </cell>
          <cell r="S4">
            <v>2173.401791117939</v>
          </cell>
          <cell r="T4">
            <v>2176.6856217931631</v>
          </cell>
          <cell r="U4">
            <v>2180.3565854607441</v>
          </cell>
          <cell r="V4">
            <v>2182.3185428271677</v>
          </cell>
          <cell r="W4">
            <v>2184.4192152938967</v>
          </cell>
          <cell r="X4">
            <v>2186.5534332423995</v>
          </cell>
          <cell r="Y4">
            <v>2197.3995034709201</v>
          </cell>
          <cell r="Z4">
            <v>2202.4902569886949</v>
          </cell>
          <cell r="AA4">
            <v>2208.260079853721</v>
          </cell>
          <cell r="AB4">
            <v>2213.487629761165</v>
          </cell>
          <cell r="AC4">
            <v>2218.7275546955743</v>
          </cell>
          <cell r="AD4">
            <v>2223.9798839519904</v>
          </cell>
          <cell r="AE4">
            <v>2229.2446468948046</v>
          </cell>
          <cell r="AF4">
            <v>2234.5218729579215</v>
          </cell>
          <cell r="AG4">
            <v>2239.8115916449233</v>
          </cell>
          <cell r="AH4">
            <v>2245.1138325292354</v>
          </cell>
          <cell r="AI4">
            <v>2250.428625254292</v>
          </cell>
          <cell r="AJ4">
            <v>2255.7559995337001</v>
          </cell>
          <cell r="AK4">
            <v>2261.0959851514085</v>
          </cell>
          <cell r="AL4">
            <v>2266.4486119618714</v>
          </cell>
          <cell r="AM4">
            <v>2271.813909890217</v>
          </cell>
          <cell r="AN4">
            <v>2277.1919089324142</v>
          </cell>
          <cell r="AO4">
            <v>2282.582639155441</v>
          </cell>
          <cell r="AP4">
            <v>2287.9861306974517</v>
          </cell>
          <cell r="AQ4">
            <v>2293.4024137679462</v>
          </cell>
          <cell r="AR4">
            <v>2298.8315186479376</v>
          </cell>
          <cell r="AS4">
            <v>2304.2734756901232</v>
          </cell>
          <cell r="AT4">
            <v>2309.7283153190529</v>
          </cell>
          <cell r="AU4">
            <v>2315.1960680312995</v>
          </cell>
          <cell r="AV4">
            <v>2320.6767643956305</v>
          </cell>
          <cell r="AW4">
            <v>2326.1704350531768</v>
          </cell>
          <cell r="AX4">
            <v>2331.677110717606</v>
          </cell>
        </row>
        <row r="5">
          <cell r="A5" t="str">
            <v>UTAllSummer Peak Load</v>
          </cell>
          <cell r="B5" t="str">
            <v>UT</v>
          </cell>
          <cell r="C5" t="str">
            <v>All</v>
          </cell>
          <cell r="D5" t="str">
            <v>Summer Peak Load</v>
          </cell>
          <cell r="E5" t="str">
            <v>MW</v>
          </cell>
          <cell r="F5">
            <v>4365.6371889877919</v>
          </cell>
          <cell r="G5">
            <v>4074.2451980460273</v>
          </cell>
          <cell r="H5">
            <v>4150.8285749606475</v>
          </cell>
          <cell r="I5">
            <v>4216.9974277124884</v>
          </cell>
          <cell r="J5">
            <v>4341.3502975302854</v>
          </cell>
          <cell r="K5">
            <v>4385.4380826583056</v>
          </cell>
          <cell r="L5">
            <v>4447.7205353303634</v>
          </cell>
          <cell r="M5">
            <v>4506.0853792304524</v>
          </cell>
          <cell r="N5">
            <v>4710.3554486104313</v>
          </cell>
          <cell r="O5">
            <v>4772.1615097753074</v>
          </cell>
          <cell r="P5">
            <v>4836.8488675510562</v>
          </cell>
          <cell r="Q5">
            <v>4908.8390592981686</v>
          </cell>
          <cell r="R5">
            <v>4975.7954725763329</v>
          </cell>
          <cell r="S5">
            <v>5051.5371327046605</v>
          </cell>
          <cell r="T5">
            <v>5118.9212886463056</v>
          </cell>
          <cell r="U5">
            <v>5186.7221724188939</v>
          </cell>
          <cell r="V5">
            <v>5253.7400851787188</v>
          </cell>
          <cell r="W5">
            <v>5320.825004836468</v>
          </cell>
          <cell r="X5">
            <v>5391.1170765676143</v>
          </cell>
          <cell r="Y5">
            <v>5469.819890842703</v>
          </cell>
          <cell r="Z5">
            <v>5542.1744899662135</v>
          </cell>
          <cell r="AA5">
            <v>5614.6575954693108</v>
          </cell>
          <cell r="AB5">
            <v>5689.7646083728077</v>
          </cell>
          <cell r="AC5">
            <v>5765.8763242864825</v>
          </cell>
          <cell r="AD5">
            <v>5843.0061830756631</v>
          </cell>
          <cell r="AE5">
            <v>5921.1678043901311</v>
          </cell>
          <cell r="AF5">
            <v>6000.3749900690873</v>
          </cell>
          <cell r="AG5">
            <v>6080.6417265782911</v>
          </cell>
          <cell r="AH5">
            <v>6161.9821874798045</v>
          </cell>
          <cell r="AI5">
            <v>6244.4107359347663</v>
          </cell>
          <cell r="AJ5">
            <v>6327.9419272396535</v>
          </cell>
          <cell r="AK5">
            <v>6412.5905113964654</v>
          </cell>
          <cell r="AL5">
            <v>6498.3714357172894</v>
          </cell>
          <cell r="AM5">
            <v>6585.2998474637116</v>
          </cell>
          <cell r="AN5">
            <v>6673.3910965215282</v>
          </cell>
          <cell r="AO5">
            <v>6762.6607381112444</v>
          </cell>
          <cell r="AP5">
            <v>6853.1245355348228</v>
          </cell>
          <cell r="AQ5">
            <v>6944.798462959182</v>
          </cell>
          <cell r="AR5">
            <v>7037.6987082369278</v>
          </cell>
          <cell r="AS5">
            <v>7131.8416757648147</v>
          </cell>
          <cell r="AT5">
            <v>7227.2439893804485</v>
          </cell>
          <cell r="AU5">
            <v>7323.9224952977347</v>
          </cell>
          <cell r="AV5">
            <v>7421.894265081597</v>
          </cell>
          <cell r="AW5">
            <v>7521.1765986624887</v>
          </cell>
          <cell r="AX5">
            <v>7621.787027391224</v>
          </cell>
        </row>
        <row r="6">
          <cell r="A6" t="str">
            <v>WAAllSummer Peak Load</v>
          </cell>
          <cell r="B6" t="str">
            <v>WA</v>
          </cell>
          <cell r="C6" t="str">
            <v>All</v>
          </cell>
          <cell r="D6" t="str">
            <v>Summer Peak Load</v>
          </cell>
          <cell r="E6" t="str">
            <v>MW</v>
          </cell>
          <cell r="F6">
            <v>679.53657504699936</v>
          </cell>
          <cell r="G6">
            <v>659.55196414633144</v>
          </cell>
          <cell r="H6">
            <v>662.03370452617116</v>
          </cell>
          <cell r="I6">
            <v>662.52497672700156</v>
          </cell>
          <cell r="J6">
            <v>663.64710769494934</v>
          </cell>
          <cell r="K6">
            <v>664.72663756799147</v>
          </cell>
          <cell r="L6">
            <v>669.33480706802982</v>
          </cell>
          <cell r="M6">
            <v>667.07151060036745</v>
          </cell>
          <cell r="N6">
            <v>669.56050223040393</v>
          </cell>
          <cell r="O6">
            <v>670.50679038108058</v>
          </cell>
          <cell r="P6">
            <v>671.47664509489664</v>
          </cell>
          <cell r="Q6">
            <v>672.30328761732699</v>
          </cell>
          <cell r="R6">
            <v>673.09186107622406</v>
          </cell>
          <cell r="S6">
            <v>676.40477600986696</v>
          </cell>
          <cell r="T6">
            <v>677.41088697466694</v>
          </cell>
          <cell r="U6">
            <v>678.73061451047647</v>
          </cell>
          <cell r="V6">
            <v>679.56269547055422</v>
          </cell>
          <cell r="W6">
            <v>684.29866825531042</v>
          </cell>
          <cell r="X6">
            <v>682.11966757118512</v>
          </cell>
          <cell r="Y6">
            <v>685.4878732875784</v>
          </cell>
          <cell r="Z6">
            <v>686.20484065078267</v>
          </cell>
          <cell r="AA6">
            <v>687.31246911833716</v>
          </cell>
          <cell r="AB6">
            <v>688.87717385902579</v>
          </cell>
          <cell r="AC6">
            <v>690.44544073634881</v>
          </cell>
          <cell r="AD6">
            <v>692.01727785970672</v>
          </cell>
          <cell r="AE6">
            <v>693.59269335696149</v>
          </cell>
          <cell r="AF6">
            <v>695.17169537447876</v>
          </cell>
          <cell r="AG6">
            <v>696.75429207716957</v>
          </cell>
          <cell r="AH6">
            <v>698.34049164853297</v>
          </cell>
          <cell r="AI6">
            <v>699.93030229069825</v>
          </cell>
          <cell r="AJ6">
            <v>701.52373222446727</v>
          </cell>
          <cell r="AK6">
            <v>703.12078968935691</v>
          </cell>
          <cell r="AL6">
            <v>704.72148294364183</v>
          </cell>
          <cell r="AM6">
            <v>706.32582026439707</v>
          </cell>
          <cell r="AN6">
            <v>707.93380994754102</v>
          </cell>
          <cell r="AO6">
            <v>709.54546030787799</v>
          </cell>
          <cell r="AP6">
            <v>711.16077967914146</v>
          </cell>
          <cell r="AQ6">
            <v>712.7797764140372</v>
          </cell>
          <cell r="AR6">
            <v>714.40245888428637</v>
          </cell>
          <cell r="AS6">
            <v>716.0288354806687</v>
          </cell>
          <cell r="AT6">
            <v>717.65891461306603</v>
          </cell>
          <cell r="AU6">
            <v>719.29270471050586</v>
          </cell>
          <cell r="AV6">
            <v>720.93021422120478</v>
          </cell>
          <cell r="AW6">
            <v>722.57145161261212</v>
          </cell>
          <cell r="AX6">
            <v>724.21642537145397</v>
          </cell>
        </row>
        <row r="7">
          <cell r="A7" t="str">
            <v>WYAllSummer Peak Load</v>
          </cell>
          <cell r="B7" t="str">
            <v>WY</v>
          </cell>
          <cell r="C7" t="str">
            <v>All</v>
          </cell>
          <cell r="D7" t="str">
            <v>Summer Peak Load</v>
          </cell>
          <cell r="E7" t="str">
            <v>MW</v>
          </cell>
          <cell r="F7">
            <v>1138.1861762751535</v>
          </cell>
          <cell r="G7">
            <v>1206.2857781970197</v>
          </cell>
          <cell r="H7">
            <v>1220.2733060287355</v>
          </cell>
          <cell r="I7">
            <v>1241.4086905577883</v>
          </cell>
          <cell r="J7">
            <v>1261.246157640431</v>
          </cell>
          <cell r="K7">
            <v>1279.0157089063764</v>
          </cell>
          <cell r="L7">
            <v>1295.5860365919953</v>
          </cell>
          <cell r="M7">
            <v>1311.9980816621983</v>
          </cell>
          <cell r="N7">
            <v>1328.2611548590685</v>
          </cell>
          <cell r="O7">
            <v>1343.2663468004876</v>
          </cell>
          <cell r="P7">
            <v>1358.392578388989</v>
          </cell>
          <cell r="Q7">
            <v>1373.6314699566983</v>
          </cell>
          <cell r="R7">
            <v>1388.7707365841168</v>
          </cell>
          <cell r="S7">
            <v>1403.8401726459099</v>
          </cell>
          <cell r="T7">
            <v>1418.620975703122</v>
          </cell>
          <cell r="U7">
            <v>1434.4259603894948</v>
          </cell>
          <cell r="V7">
            <v>1450.7951760461144</v>
          </cell>
          <cell r="W7">
            <v>1467.6392395489815</v>
          </cell>
          <cell r="X7">
            <v>1484.9907384953879</v>
          </cell>
          <cell r="Y7">
            <v>1501.8208358851302</v>
          </cell>
          <cell r="Z7">
            <v>1518.4637873589986</v>
          </cell>
          <cell r="AA7">
            <v>1535.3767503532822</v>
          </cell>
          <cell r="AB7">
            <v>1552.8758939187683</v>
          </cell>
          <cell r="AC7">
            <v>1570.5744804062961</v>
          </cell>
          <cell r="AD7">
            <v>1588.4747829259184</v>
          </cell>
          <cell r="AE7">
            <v>1606.5791004949965</v>
          </cell>
          <cell r="AF7">
            <v>1624.8897583334733</v>
          </cell>
          <cell r="AG7">
            <v>1643.4091081625122</v>
          </cell>
          <cell r="AH7">
            <v>1662.1395285065391</v>
          </cell>
          <cell r="AI7">
            <v>1681.0834249987277</v>
          </cell>
          <cell r="AJ7">
            <v>1700.2432306899645</v>
          </cell>
          <cell r="AK7">
            <v>1719.6214063613388</v>
          </cell>
          <cell r="AL7">
            <v>1739.2204408401897</v>
          </cell>
          <cell r="AM7">
            <v>1759.0428513197594</v>
          </cell>
          <cell r="AN7">
            <v>1779.0911836824864</v>
          </cell>
          <cell r="AO7">
            <v>1799.3680128269859</v>
          </cell>
          <cell r="AP7">
            <v>1819.8759429987549</v>
          </cell>
          <cell r="AQ7">
            <v>1840.6176081246479</v>
          </cell>
          <cell r="AR7">
            <v>1861.5956721511636</v>
          </cell>
          <cell r="AS7">
            <v>1882.8128293865882</v>
          </cell>
          <cell r="AT7">
            <v>1904.2718048470372</v>
          </cell>
          <cell r="AU7">
            <v>1925.9753546064419</v>
          </cell>
          <cell r="AV7">
            <v>1947.9262661505247</v>
          </cell>
          <cell r="AW7">
            <v>1970.127358734808</v>
          </cell>
          <cell r="AX7">
            <v>1992.5814837467046</v>
          </cell>
        </row>
        <row r="8">
          <cell r="A8" t="str">
            <v>CAResidentialSummer Peak Load</v>
          </cell>
          <cell r="B8" t="str">
            <v>CA</v>
          </cell>
          <cell r="C8" t="str">
            <v>Residential</v>
          </cell>
          <cell r="D8" t="str">
            <v>Summer Peak Load</v>
          </cell>
          <cell r="E8" t="str">
            <v>MW</v>
          </cell>
          <cell r="F8">
            <v>48.416759215549448</v>
          </cell>
          <cell r="G8">
            <v>45.593020247398719</v>
          </cell>
          <cell r="H8">
            <v>45.059410932021954</v>
          </cell>
          <cell r="I8">
            <v>45.222380618219034</v>
          </cell>
          <cell r="J8">
            <v>45.625303766188232</v>
          </cell>
          <cell r="K8">
            <v>45.705391726262235</v>
          </cell>
          <cell r="L8">
            <v>45.750402401497631</v>
          </cell>
          <cell r="M8">
            <v>45.788273452385333</v>
          </cell>
          <cell r="N8">
            <v>45.365793942072486</v>
          </cell>
          <cell r="O8">
            <v>45.579672254053051</v>
          </cell>
          <cell r="P8">
            <v>45.794792239833214</v>
          </cell>
          <cell r="Q8">
            <v>45.881709405805005</v>
          </cell>
          <cell r="R8">
            <v>45.952795230831917</v>
          </cell>
          <cell r="S8">
            <v>45.431913071901015</v>
          </cell>
          <cell r="T8">
            <v>45.66193314327635</v>
          </cell>
          <cell r="U8">
            <v>45.958072344480208</v>
          </cell>
          <cell r="V8">
            <v>46.336472434907364</v>
          </cell>
          <cell r="W8">
            <v>46.587911379325739</v>
          </cell>
          <cell r="X8">
            <v>46.828796096447533</v>
          </cell>
          <cell r="Y8">
            <v>46.398556124887214</v>
          </cell>
          <cell r="Z8">
            <v>46.95110096570783</v>
          </cell>
          <cell r="AA8">
            <v>47.19446903042882</v>
          </cell>
          <cell r="AB8">
            <v>47.369102781478453</v>
          </cell>
          <cell r="AC8">
            <v>47.544382730009112</v>
          </cell>
          <cell r="AD8">
            <v>47.720311267146116</v>
          </cell>
          <cell r="AE8">
            <v>47.896890792862671</v>
          </cell>
          <cell r="AF8">
            <v>48.074123716012615</v>
          </cell>
          <cell r="AG8">
            <v>48.25201245436326</v>
          </cell>
          <cell r="AH8">
            <v>48.430559434628385</v>
          </cell>
          <cell r="AI8">
            <v>48.60976709250135</v>
          </cell>
          <cell r="AJ8">
            <v>48.78963787268831</v>
          </cell>
          <cell r="AK8">
            <v>48.970174228941566</v>
          </cell>
          <cell r="AL8">
            <v>49.151378624093049</v>
          </cell>
          <cell r="AM8">
            <v>49.333253530087902</v>
          </cell>
          <cell r="AN8">
            <v>49.515801428018214</v>
          </cell>
          <cell r="AO8">
            <v>49.699024808156857</v>
          </cell>
          <cell r="AP8">
            <v>49.882926169991471</v>
          </cell>
          <cell r="AQ8">
            <v>50.067508022258544</v>
          </cell>
          <cell r="AR8">
            <v>50.252772882977652</v>
          </cell>
          <cell r="AS8">
            <v>50.438723279485799</v>
          </cell>
          <cell r="AT8">
            <v>50.625361748471896</v>
          </cell>
          <cell r="AU8">
            <v>50.81269083601137</v>
          </cell>
          <cell r="AV8">
            <v>51.000713097600894</v>
          </cell>
          <cell r="AW8">
            <v>51.189431098193246</v>
          </cell>
          <cell r="AX8">
            <v>51.378847412232304</v>
          </cell>
          <cell r="AZ8">
            <v>5.4263721687401161E-3</v>
          </cell>
          <cell r="BA8">
            <v>5.1705412410630496E-3</v>
          </cell>
          <cell r="BB8">
            <v>-9.1875087002921477E-3</v>
          </cell>
          <cell r="BC8">
            <v>1.190866455700423E-2</v>
          </cell>
          <cell r="BD8">
            <v>5.1834368037235378E-3</v>
          </cell>
          <cell r="BE8">
            <v>3.7003012140477574E-3</v>
          </cell>
        </row>
        <row r="9">
          <cell r="A9" t="str">
            <v>IDResidentialSummer Peak Load</v>
          </cell>
          <cell r="B9" t="str">
            <v>ID</v>
          </cell>
          <cell r="C9" t="str">
            <v>Residential</v>
          </cell>
          <cell r="D9" t="str">
            <v>Summer Peak Load</v>
          </cell>
          <cell r="E9" t="str">
            <v>MW</v>
          </cell>
          <cell r="F9">
            <v>93.105881304233336</v>
          </cell>
          <cell r="G9">
            <v>82.043848432476864</v>
          </cell>
          <cell r="H9">
            <v>79.428144108854639</v>
          </cell>
          <cell r="I9">
            <v>81.914570466315965</v>
          </cell>
          <cell r="J9">
            <v>83.597805330790564</v>
          </cell>
          <cell r="K9">
            <v>84.114321444438019</v>
          </cell>
          <cell r="L9">
            <v>84.59413929672364</v>
          </cell>
          <cell r="M9">
            <v>84.992100962140583</v>
          </cell>
          <cell r="N9">
            <v>84.538972754481705</v>
          </cell>
          <cell r="O9">
            <v>86.156198408584771</v>
          </cell>
          <cell r="P9">
            <v>86.879916718687312</v>
          </cell>
          <cell r="Q9">
            <v>87.47912307059805</v>
          </cell>
          <cell r="R9">
            <v>87.896387068289698</v>
          </cell>
          <cell r="S9">
            <v>85.624669369834763</v>
          </cell>
          <cell r="T9">
            <v>88.085597584661599</v>
          </cell>
          <cell r="U9">
            <v>89.835199110105421</v>
          </cell>
          <cell r="V9">
            <v>90.580245305869553</v>
          </cell>
          <cell r="W9">
            <v>91.112608396014124</v>
          </cell>
          <cell r="X9">
            <v>91.537021405659388</v>
          </cell>
          <cell r="Y9">
            <v>89.429969282535666</v>
          </cell>
          <cell r="Z9">
            <v>92.929529784021014</v>
          </cell>
          <cell r="AA9">
            <v>93.747376751512604</v>
          </cell>
          <cell r="AB9">
            <v>94.412033771380493</v>
          </cell>
          <cell r="AC9">
            <v>95.081403125282378</v>
          </cell>
          <cell r="AD9">
            <v>95.755518223069259</v>
          </cell>
          <cell r="AE9">
            <v>96.43441271146385</v>
          </cell>
          <cell r="AF9">
            <v>97.118120475739815</v>
          </cell>
          <cell r="AG9">
            <v>97.80667564141315</v>
          </cell>
          <cell r="AH9">
            <v>98.500112575945408</v>
          </cell>
          <cell r="AI9">
            <v>99.19846589045909</v>
          </cell>
          <cell r="AJ9">
            <v>99.901770441465175</v>
          </cell>
          <cell r="AK9">
            <v>100.6100613326029</v>
          </cell>
          <cell r="AL9">
            <v>101.32337391639183</v>
          </cell>
          <cell r="AM9">
            <v>102.04174379599642</v>
          </cell>
          <cell r="AN9">
            <v>102.76520682700307</v>
          </cell>
          <cell r="AO9">
            <v>103.49379911920973</v>
          </cell>
          <cell r="AP9">
            <v>104.22755703842822</v>
          </cell>
          <cell r="AQ9">
            <v>104.96651720829938</v>
          </cell>
          <cell r="AR9">
            <v>105.71071651212104</v>
          </cell>
          <cell r="AS9">
            <v>106.46019209468889</v>
          </cell>
          <cell r="AT9">
            <v>107.21498136415055</v>
          </cell>
          <cell r="AU9">
            <v>107.97512199387265</v>
          </cell>
          <cell r="AV9">
            <v>108.74065192432121</v>
          </cell>
          <cell r="AW9">
            <v>109.51160936495538</v>
          </cell>
          <cell r="AX9">
            <v>110.28803279613449</v>
          </cell>
          <cell r="AZ9">
            <v>5.8772537913415676E-3</v>
          </cell>
          <cell r="BA9">
            <v>4.6581150196094078E-3</v>
          </cell>
          <cell r="BB9">
            <v>-2.3018578611882286E-2</v>
          </cell>
          <cell r="BC9">
            <v>3.913185400331743E-2</v>
          </cell>
          <cell r="BD9">
            <v>8.800722110532155E-3</v>
          </cell>
          <cell r="BE9">
            <v>7.0898732625836553E-3</v>
          </cell>
        </row>
        <row r="10">
          <cell r="A10" t="str">
            <v>ORResidentialSummer Peak Load</v>
          </cell>
          <cell r="B10" t="str">
            <v>OR</v>
          </cell>
          <cell r="C10" t="str">
            <v>Residential</v>
          </cell>
          <cell r="D10" t="str">
            <v>Summer Peak Load</v>
          </cell>
          <cell r="E10" t="str">
            <v>MW</v>
          </cell>
          <cell r="F10">
            <v>804.85165855063349</v>
          </cell>
          <cell r="G10">
            <v>836.917258148104</v>
          </cell>
          <cell r="H10">
            <v>852.73543968507897</v>
          </cell>
          <cell r="I10">
            <v>862.42804398964756</v>
          </cell>
          <cell r="J10">
            <v>863.46588679763829</v>
          </cell>
          <cell r="K10">
            <v>871.36122391859874</v>
          </cell>
          <cell r="L10">
            <v>872.90572136387118</v>
          </cell>
          <cell r="M10">
            <v>874.61154537743482</v>
          </cell>
          <cell r="N10">
            <v>878.51832471553723</v>
          </cell>
          <cell r="O10">
            <v>880.52152489184846</v>
          </cell>
          <cell r="P10">
            <v>883.21575292634589</v>
          </cell>
          <cell r="Q10">
            <v>886.54896799054757</v>
          </cell>
          <cell r="R10">
            <v>887.25151917504002</v>
          </cell>
          <cell r="S10">
            <v>891.09473435835491</v>
          </cell>
          <cell r="T10">
            <v>892.44110493519679</v>
          </cell>
          <cell r="U10">
            <v>893.94620003890498</v>
          </cell>
          <cell r="V10">
            <v>894.75060255913866</v>
          </cell>
          <cell r="W10">
            <v>895.61187827049764</v>
          </cell>
          <cell r="X10">
            <v>896.48690762938372</v>
          </cell>
          <cell r="Y10">
            <v>900.93379642307718</v>
          </cell>
          <cell r="Z10">
            <v>903.02100536536489</v>
          </cell>
          <cell r="AA10">
            <v>905.38663274002556</v>
          </cell>
          <cell r="AB10">
            <v>907.52992820207749</v>
          </cell>
          <cell r="AC10">
            <v>909.67829742518529</v>
          </cell>
          <cell r="AD10">
            <v>911.83175242031598</v>
          </cell>
          <cell r="AE10">
            <v>913.99030522686985</v>
          </cell>
          <cell r="AF10">
            <v>916.1539679127477</v>
          </cell>
          <cell r="AG10">
            <v>918.32275257441847</v>
          </cell>
          <cell r="AH10">
            <v>920.49667133698642</v>
          </cell>
          <cell r="AI10">
            <v>922.67573635425958</v>
          </cell>
          <cell r="AJ10">
            <v>924.85995980881705</v>
          </cell>
          <cell r="AK10">
            <v>927.04935391207744</v>
          </cell>
          <cell r="AL10">
            <v>929.24393090436718</v>
          </cell>
          <cell r="AM10">
            <v>931.44370305498887</v>
          </cell>
          <cell r="AN10">
            <v>933.64868266228984</v>
          </cell>
          <cell r="AO10">
            <v>935.85888205373089</v>
          </cell>
          <cell r="AP10">
            <v>938.07431358595534</v>
          </cell>
          <cell r="AQ10">
            <v>940.29498964485799</v>
          </cell>
          <cell r="AR10">
            <v>942.52092264565442</v>
          </cell>
          <cell r="AS10">
            <v>944.7521250329504</v>
          </cell>
          <cell r="AT10">
            <v>946.98860928081149</v>
          </cell>
          <cell r="AU10">
            <v>949.2303878928326</v>
          </cell>
          <cell r="AV10">
            <v>951.47747340220826</v>
          </cell>
          <cell r="AW10">
            <v>953.72987837180222</v>
          </cell>
          <cell r="AX10">
            <v>955.9876153942181</v>
          </cell>
          <cell r="AZ10">
            <v>9.625874616855136E-4</v>
          </cell>
          <cell r="BA10">
            <v>9.7701848324727126E-4</v>
          </cell>
          <cell r="BB10">
            <v>4.9603499569810198E-3</v>
          </cell>
          <cell r="BC10">
            <v>2.3167173332540323E-3</v>
          </cell>
          <cell r="BD10">
            <v>2.6196814477239499E-3</v>
          </cell>
          <cell r="BE10">
            <v>2.3672709365783577E-3</v>
          </cell>
        </row>
        <row r="11">
          <cell r="A11" t="str">
            <v>UTResidentialSummer Peak Load</v>
          </cell>
          <cell r="B11" t="str">
            <v>UT</v>
          </cell>
          <cell r="C11" t="str">
            <v>Residential</v>
          </cell>
          <cell r="D11" t="str">
            <v>Summer Peak Load</v>
          </cell>
          <cell r="E11" t="str">
            <v>MW</v>
          </cell>
          <cell r="F11">
            <v>1776.8143359180312</v>
          </cell>
          <cell r="G11">
            <v>1658.2177956047331</v>
          </cell>
          <cell r="H11">
            <v>1689.3872300089834</v>
          </cell>
          <cell r="I11">
            <v>1716.3179530789826</v>
          </cell>
          <cell r="J11">
            <v>1766.9295710948261</v>
          </cell>
          <cell r="K11">
            <v>1784.8732996419303</v>
          </cell>
          <cell r="L11">
            <v>1810.2222578794579</v>
          </cell>
          <cell r="M11">
            <v>1833.9767493467941</v>
          </cell>
          <cell r="N11">
            <v>1917.1146675844454</v>
          </cell>
          <cell r="O11">
            <v>1942.2697344785499</v>
          </cell>
          <cell r="P11">
            <v>1968.5974890932798</v>
          </cell>
          <cell r="Q11">
            <v>1997.8974971343546</v>
          </cell>
          <cell r="R11">
            <v>2025.1487573385673</v>
          </cell>
          <cell r="S11">
            <v>2055.9756130107967</v>
          </cell>
          <cell r="T11">
            <v>2083.4009644790463</v>
          </cell>
          <cell r="U11">
            <v>2110.9959241744896</v>
          </cell>
          <cell r="V11">
            <v>2138.2722146677384</v>
          </cell>
          <cell r="W11">
            <v>2165.5757769684424</v>
          </cell>
          <cell r="X11">
            <v>2194.1846501630189</v>
          </cell>
          <cell r="Y11">
            <v>2226.2166955729799</v>
          </cell>
          <cell r="Z11">
            <v>2255.6650174162487</v>
          </cell>
          <cell r="AA11">
            <v>2285.1656413560095</v>
          </cell>
          <cell r="AB11">
            <v>2315.7341956077325</v>
          </cell>
          <cell r="AC11">
            <v>2346.7116639845981</v>
          </cell>
          <cell r="AD11">
            <v>2378.1035165117946</v>
          </cell>
          <cell r="AE11">
            <v>2409.9152963867832</v>
          </cell>
          <cell r="AF11">
            <v>2442.1526209581184</v>
          </cell>
          <cell r="AG11">
            <v>2474.8211827173645</v>
          </cell>
          <cell r="AH11">
            <v>2507.9267503042802</v>
          </cell>
          <cell r="AI11">
            <v>2541.4751695254495</v>
          </cell>
          <cell r="AJ11">
            <v>2575.4723643865386</v>
          </cell>
          <cell r="AK11">
            <v>2609.9243381383608</v>
          </cell>
          <cell r="AL11">
            <v>2644.8371743369362</v>
          </cell>
          <cell r="AM11">
            <v>2680.2170379177301</v>
          </cell>
          <cell r="AN11">
            <v>2716.0701762842614</v>
          </cell>
          <cell r="AO11">
            <v>2752.4029204112758</v>
          </cell>
          <cell r="AP11">
            <v>2789.2216859626719</v>
          </cell>
          <cell r="AQ11">
            <v>2826.5329744243863</v>
          </cell>
          <cell r="AR11">
            <v>2864.3433742524289</v>
          </cell>
          <cell r="AS11">
            <v>2902.6595620362791</v>
          </cell>
          <cell r="AT11">
            <v>2941.4883036778419</v>
          </cell>
          <cell r="AU11">
            <v>2980.8364555861772</v>
          </cell>
          <cell r="AV11">
            <v>3020.7109658882091</v>
          </cell>
          <cell r="AW11">
            <v>3061.1188756556321</v>
          </cell>
          <cell r="AX11">
            <v>3102.0673201482277</v>
          </cell>
          <cell r="AZ11">
            <v>1.2768983347121059E-2</v>
          </cell>
          <cell r="BA11">
            <v>1.3210746767137217E-2</v>
          </cell>
          <cell r="BB11">
            <v>1.4598609742156923E-2</v>
          </cell>
          <cell r="BC11">
            <v>1.3227967386027275E-2</v>
          </cell>
          <cell r="BD11">
            <v>1.3078459661334047E-2</v>
          </cell>
          <cell r="BE11">
            <v>1.3376953380755304E-2</v>
          </cell>
        </row>
        <row r="12">
          <cell r="A12" t="str">
            <v>WAResidentialSummer Peak Load</v>
          </cell>
          <cell r="B12" t="str">
            <v>WA</v>
          </cell>
          <cell r="C12" t="str">
            <v>Residential</v>
          </cell>
          <cell r="D12" t="str">
            <v>Summer Peak Load</v>
          </cell>
          <cell r="E12" t="str">
            <v>MW</v>
          </cell>
          <cell r="F12">
            <v>267.73741056851776</v>
          </cell>
          <cell r="G12">
            <v>259.86347387365458</v>
          </cell>
          <cell r="H12">
            <v>260.84127958331146</v>
          </cell>
          <cell r="I12">
            <v>261.03484083043861</v>
          </cell>
          <cell r="J12">
            <v>261.47696043181003</v>
          </cell>
          <cell r="K12">
            <v>261.90229520178866</v>
          </cell>
          <cell r="L12">
            <v>263.71791398480377</v>
          </cell>
          <cell r="M12">
            <v>262.82617517654478</v>
          </cell>
          <cell r="N12">
            <v>263.80683787877916</v>
          </cell>
          <cell r="O12">
            <v>264.17967541014576</v>
          </cell>
          <cell r="P12">
            <v>264.56179816738927</v>
          </cell>
          <cell r="Q12">
            <v>264.88749532122682</v>
          </cell>
          <cell r="R12">
            <v>265.19819326403228</v>
          </cell>
          <cell r="S12">
            <v>266.50348174788758</v>
          </cell>
          <cell r="T12">
            <v>266.89988946801878</v>
          </cell>
          <cell r="U12">
            <v>267.41986211712776</v>
          </cell>
          <cell r="V12">
            <v>267.74770201539837</v>
          </cell>
          <cell r="W12">
            <v>269.61367529259229</v>
          </cell>
          <cell r="X12">
            <v>268.75514902304695</v>
          </cell>
          <cell r="Y12">
            <v>270.08222207530588</v>
          </cell>
          <cell r="Z12">
            <v>270.36470721640836</v>
          </cell>
          <cell r="AA12">
            <v>270.80111283262488</v>
          </cell>
          <cell r="AB12">
            <v>271.4176065004562</v>
          </cell>
          <cell r="AC12">
            <v>272.03550365012148</v>
          </cell>
          <cell r="AD12">
            <v>272.6548074767245</v>
          </cell>
          <cell r="AE12">
            <v>273.27552118264288</v>
          </cell>
          <cell r="AF12">
            <v>273.89764797754464</v>
          </cell>
          <cell r="AG12">
            <v>274.5211910784048</v>
          </cell>
          <cell r="AH12">
            <v>275.14615370952197</v>
          </cell>
          <cell r="AI12">
            <v>275.77253910253512</v>
          </cell>
          <cell r="AJ12">
            <v>276.40035049644013</v>
          </cell>
          <cell r="AK12">
            <v>277.02959113760664</v>
          </cell>
          <cell r="AL12">
            <v>277.66026427979489</v>
          </cell>
          <cell r="AM12">
            <v>278.29237318417245</v>
          </cell>
          <cell r="AN12">
            <v>278.92592111933112</v>
          </cell>
          <cell r="AO12">
            <v>279.56091136130385</v>
          </cell>
          <cell r="AP12">
            <v>280.19734719358166</v>
          </cell>
          <cell r="AQ12">
            <v>280.83523190713061</v>
          </cell>
          <cell r="AR12">
            <v>281.47456880040875</v>
          </cell>
          <cell r="AS12">
            <v>282.1153611793834</v>
          </cell>
          <cell r="AT12">
            <v>282.75761235754794</v>
          </cell>
          <cell r="AU12">
            <v>283.40132565593927</v>
          </cell>
          <cell r="AV12">
            <v>284.04650440315464</v>
          </cell>
          <cell r="AW12">
            <v>284.69315193536914</v>
          </cell>
          <cell r="AX12">
            <v>285.34127159635284</v>
          </cell>
          <cell r="AZ12">
            <v>6.9691476832417507E-3</v>
          </cell>
          <cell r="BA12">
            <v>-3.1842830991923535E-3</v>
          </cell>
          <cell r="BB12">
            <v>4.9378516358959965E-3</v>
          </cell>
          <cell r="BC12">
            <v>1.0459227524561748E-3</v>
          </cell>
          <cell r="BD12">
            <v>1.6141367736551713E-3</v>
          </cell>
          <cell r="BE12">
            <v>2.2765551492113481E-3</v>
          </cell>
        </row>
        <row r="13">
          <cell r="A13" t="str">
            <v>WYResidentialSummer Peak Load</v>
          </cell>
          <cell r="B13" t="str">
            <v>WY</v>
          </cell>
          <cell r="C13" t="str">
            <v>Residential</v>
          </cell>
          <cell r="D13" t="str">
            <v>Summer Peak Load</v>
          </cell>
          <cell r="E13" t="str">
            <v>MW</v>
          </cell>
          <cell r="F13">
            <v>208.28807025835309</v>
          </cell>
          <cell r="G13">
            <v>220.7502974100546</v>
          </cell>
          <cell r="H13">
            <v>223.3100150032586</v>
          </cell>
          <cell r="I13">
            <v>227.17779037207526</v>
          </cell>
          <cell r="J13">
            <v>230.80804684819887</v>
          </cell>
          <cell r="K13">
            <v>234.05987472986686</v>
          </cell>
          <cell r="L13">
            <v>237.09224469633511</v>
          </cell>
          <cell r="M13">
            <v>240.09564894418227</v>
          </cell>
          <cell r="N13">
            <v>243.07179133920954</v>
          </cell>
          <cell r="O13">
            <v>245.81774146448922</v>
          </cell>
          <cell r="P13">
            <v>248.58584184518497</v>
          </cell>
          <cell r="Q13">
            <v>251.37455900207578</v>
          </cell>
          <cell r="R13">
            <v>254.14504479489335</v>
          </cell>
          <cell r="S13">
            <v>256.9027515942015</v>
          </cell>
          <cell r="T13">
            <v>259.60763855367134</v>
          </cell>
          <cell r="U13">
            <v>262.49995075127754</v>
          </cell>
          <cell r="V13">
            <v>265.49551721643894</v>
          </cell>
          <cell r="W13">
            <v>268.5779808374636</v>
          </cell>
          <cell r="X13">
            <v>271.753305144656</v>
          </cell>
          <cell r="Y13">
            <v>274.83321296697881</v>
          </cell>
          <cell r="Z13">
            <v>277.87887308669673</v>
          </cell>
          <cell r="AA13">
            <v>280.97394531465062</v>
          </cell>
          <cell r="AB13">
            <v>284.17628858713454</v>
          </cell>
          <cell r="AC13">
            <v>287.41512991435206</v>
          </cell>
          <cell r="AD13">
            <v>290.69088527544289</v>
          </cell>
          <cell r="AE13">
            <v>294.00397539058412</v>
          </cell>
          <cell r="AF13">
            <v>297.35482577502529</v>
          </cell>
          <cell r="AG13">
            <v>300.74386679373936</v>
          </cell>
          <cell r="AH13">
            <v>304.17153371669622</v>
          </cell>
          <cell r="AI13">
            <v>307.63826677476663</v>
          </cell>
          <cell r="AJ13">
            <v>311.14451121626291</v>
          </cell>
          <cell r="AK13">
            <v>314.69071736412434</v>
          </cell>
          <cell r="AL13">
            <v>318.277340673754</v>
          </cell>
          <cell r="AM13">
            <v>321.90484179151514</v>
          </cell>
          <cell r="AN13">
            <v>325.5736866138941</v>
          </cell>
          <cell r="AO13">
            <v>329.28434634733742</v>
          </cell>
          <cell r="AP13">
            <v>333.03729756877107</v>
          </cell>
          <cell r="AQ13">
            <v>336.83302228680941</v>
          </cell>
          <cell r="AR13">
            <v>340.67200800366169</v>
          </cell>
          <cell r="AS13">
            <v>344.5547477777443</v>
          </cell>
          <cell r="AT13">
            <v>348.48174028700635</v>
          </cell>
          <cell r="AU13">
            <v>352.4534898929773</v>
          </cell>
          <cell r="AV13">
            <v>356.47050670554432</v>
          </cell>
          <cell r="AW13">
            <v>360.53330664846806</v>
          </cell>
          <cell r="AX13">
            <v>364.64241152564506</v>
          </cell>
          <cell r="AZ13">
            <v>1.1610228501567326E-2</v>
          </cell>
          <cell r="BA13">
            <v>1.1822727601463431E-2</v>
          </cell>
          <cell r="BB13">
            <v>1.1333469599140129E-2</v>
          </cell>
          <cell r="BC13">
            <v>1.108184883056277E-2</v>
          </cell>
          <cell r="BD13">
            <v>1.1138206347152726E-2</v>
          </cell>
          <cell r="BE13">
            <v>1.1397296175977276E-2</v>
          </cell>
        </row>
        <row r="14">
          <cell r="A14" t="str">
            <v>CASmall C&amp;ISummer Peak Load</v>
          </cell>
          <cell r="B14" t="str">
            <v>CA</v>
          </cell>
          <cell r="C14" t="str">
            <v>Small C&amp;I</v>
          </cell>
          <cell r="D14" t="str">
            <v>Summer Peak Load</v>
          </cell>
          <cell r="E14" t="str">
            <v>MW</v>
          </cell>
          <cell r="F14">
            <v>12.32200298801901</v>
          </cell>
          <cell r="G14">
            <v>11.603365050109186</v>
          </cell>
          <cell r="H14">
            <v>11.467562165218956</v>
          </cell>
          <cell r="I14">
            <v>11.509037740883507</v>
          </cell>
          <cell r="J14">
            <v>11.611581164145591</v>
          </cell>
          <cell r="K14">
            <v>11.631963447043603</v>
          </cell>
          <cell r="L14">
            <v>11.643418606036672</v>
          </cell>
          <cell r="M14">
            <v>11.653056739810149</v>
          </cell>
          <cell r="N14">
            <v>11.54553624746832</v>
          </cell>
          <cell r="O14">
            <v>11.599968002959518</v>
          </cell>
          <cell r="P14">
            <v>11.65471576283673</v>
          </cell>
          <cell r="Q14">
            <v>11.676836069857828</v>
          </cell>
          <cell r="R14">
            <v>11.694927320957223</v>
          </cell>
          <cell r="S14">
            <v>11.562363481023652</v>
          </cell>
          <cell r="T14">
            <v>11.620903293533056</v>
          </cell>
          <cell r="U14">
            <v>11.69627033959779</v>
          </cell>
          <cell r="V14">
            <v>11.792572676236064</v>
          </cell>
          <cell r="W14">
            <v>11.856563564404237</v>
          </cell>
          <cell r="X14">
            <v>11.917868415291275</v>
          </cell>
          <cell r="Y14">
            <v>11.808372895536849</v>
          </cell>
          <cell r="Z14">
            <v>11.948994847313818</v>
          </cell>
          <cell r="AA14">
            <v>12.010931706972888</v>
          </cell>
          <cell r="AB14">
            <v>12.055375772150045</v>
          </cell>
          <cell r="AC14">
            <v>12.099984293755533</v>
          </cell>
          <cell r="AD14">
            <v>12.144757880327676</v>
          </cell>
          <cell r="AE14">
            <v>12.189697142656568</v>
          </cell>
          <cell r="AF14">
            <v>12.234802693792414</v>
          </cell>
          <cell r="AG14">
            <v>12.280075149053889</v>
          </cell>
          <cell r="AH14">
            <v>12.325515126036532</v>
          </cell>
          <cell r="AI14">
            <v>12.371123244621169</v>
          </cell>
          <cell r="AJ14">
            <v>12.416900126982375</v>
          </cell>
          <cell r="AK14">
            <v>12.462846397596957</v>
          </cell>
          <cell r="AL14">
            <v>12.508962683252475</v>
          </cell>
          <cell r="AM14">
            <v>12.555249613055793</v>
          </cell>
          <cell r="AN14">
            <v>12.601707818441655</v>
          </cell>
          <cell r="AO14">
            <v>12.64833793318131</v>
          </cell>
          <cell r="AP14">
            <v>12.695140593391146</v>
          </cell>
          <cell r="AQ14">
            <v>12.742116437541378</v>
          </cell>
          <cell r="AR14">
            <v>12.789266106464751</v>
          </cell>
          <cell r="AS14">
            <v>12.836590243365283</v>
          </cell>
          <cell r="AT14">
            <v>12.884089493827041</v>
          </cell>
          <cell r="AU14">
            <v>12.931764505822949</v>
          </cell>
          <cell r="AV14">
            <v>12.979615929723625</v>
          </cell>
          <cell r="AW14">
            <v>13.027644418306254</v>
          </cell>
          <cell r="AX14">
            <v>13.075850626763495</v>
          </cell>
          <cell r="AZ14">
            <v>5.4263721687400996E-3</v>
          </cell>
          <cell r="BA14">
            <v>5.1705412410631537E-3</v>
          </cell>
          <cell r="BB14">
            <v>-9.1875087002922622E-3</v>
          </cell>
          <cell r="BC14">
            <v>1.1908664557004272E-2</v>
          </cell>
          <cell r="BD14">
            <v>5.183436803723622E-3</v>
          </cell>
          <cell r="BE14">
            <v>3.7003012140477769E-3</v>
          </cell>
        </row>
        <row r="15">
          <cell r="A15" t="str">
            <v>IDSmall C&amp;ISummer Peak Load</v>
          </cell>
          <cell r="B15" t="str">
            <v>ID</v>
          </cell>
          <cell r="C15" t="str">
            <v>Small C&amp;I</v>
          </cell>
          <cell r="D15" t="str">
            <v>Summer Peak Load</v>
          </cell>
          <cell r="E15" t="str">
            <v>MW</v>
          </cell>
          <cell r="F15">
            <v>45.163300632650497</v>
          </cell>
          <cell r="G15">
            <v>39.797389165007431</v>
          </cell>
          <cell r="H15">
            <v>38.52857736623546</v>
          </cell>
          <cell r="I15">
            <v>39.734679703809981</v>
          </cell>
          <cell r="J15">
            <v>40.55117422762229</v>
          </cell>
          <cell r="K15">
            <v>40.801723088719932</v>
          </cell>
          <cell r="L15">
            <v>41.034470554380874</v>
          </cell>
          <cell r="M15">
            <v>41.227511660739836</v>
          </cell>
          <cell r="N15">
            <v>41.007710664487398</v>
          </cell>
          <cell r="O15">
            <v>41.792185795209029</v>
          </cell>
          <cell r="P15">
            <v>42.143243184437871</v>
          </cell>
          <cell r="Q15">
            <v>42.433902982006515</v>
          </cell>
          <cell r="R15">
            <v>42.636307159991269</v>
          </cell>
          <cell r="S15">
            <v>41.5343545450691</v>
          </cell>
          <cell r="T15">
            <v>42.728088380619425</v>
          </cell>
          <cell r="U15">
            <v>43.576775687737708</v>
          </cell>
          <cell r="V15">
            <v>43.93817869314568</v>
          </cell>
          <cell r="W15">
            <v>44.19641452045461</v>
          </cell>
          <cell r="X15">
            <v>44.40228650274522</v>
          </cell>
          <cell r="Y15">
            <v>43.380208980334466</v>
          </cell>
          <cell r="Z15">
            <v>45.077756984786312</v>
          </cell>
          <cell r="AA15">
            <v>45.474473797375516</v>
          </cell>
          <cell r="AB15">
            <v>45.796882053281593</v>
          </cell>
          <cell r="AC15">
            <v>46.121576142860853</v>
          </cell>
          <cell r="AD15">
            <v>46.448572272384339</v>
          </cell>
          <cell r="AE15">
            <v>46.777886763023503</v>
          </cell>
          <cell r="AF15">
            <v>47.109536051664833</v>
          </cell>
          <cell r="AG15">
            <v>47.443536691730252</v>
          </cell>
          <cell r="AH15">
            <v>47.779905354003361</v>
          </cell>
          <cell r="AI15">
            <v>48.118658827461488</v>
          </cell>
          <cell r="AJ15">
            <v>48.459814020113697</v>
          </cell>
          <cell r="AK15">
            <v>48.803387959844677</v>
          </cell>
          <cell r="AL15">
            <v>49.149397795264683</v>
          </cell>
          <cell r="AM15">
            <v>49.497860796565419</v>
          </cell>
          <cell r="AN15">
            <v>49.848794356382079</v>
          </cell>
          <cell r="AO15">
            <v>50.202215990661429</v>
          </cell>
          <cell r="AP15">
            <v>50.558143339536073</v>
          </cell>
          <cell r="AQ15">
            <v>50.916594168204924</v>
          </cell>
          <cell r="AR15">
            <v>51.277586367819907</v>
          </cell>
          <cell r="AS15">
            <v>51.641137956378941</v>
          </cell>
          <cell r="AT15">
            <v>52.007267079625265</v>
          </cell>
          <cell r="AU15">
            <v>52.375992011953151</v>
          </cell>
          <cell r="AV15">
            <v>52.747331157319998</v>
          </cell>
          <cell r="AW15">
            <v>53.121303050164926</v>
          </cell>
          <cell r="AX15">
            <v>53.497926356333899</v>
          </cell>
          <cell r="AZ15">
            <v>5.8772537913414783E-3</v>
          </cell>
          <cell r="BA15">
            <v>4.6581150196093385E-3</v>
          </cell>
          <cell r="BB15">
            <v>-2.301857861188214E-2</v>
          </cell>
          <cell r="BC15">
            <v>3.9131854003317389E-2</v>
          </cell>
          <cell r="BD15">
            <v>8.8007221105321602E-3</v>
          </cell>
          <cell r="BE15">
            <v>7.0898732625836458E-3</v>
          </cell>
        </row>
        <row r="16">
          <cell r="A16" t="str">
            <v>ORSmall C&amp;ISummer Peak Load</v>
          </cell>
          <cell r="B16" t="str">
            <v>OR</v>
          </cell>
          <cell r="C16" t="str">
            <v>Small C&amp;I</v>
          </cell>
          <cell r="D16" t="str">
            <v>Summer Peak Load</v>
          </cell>
          <cell r="E16" t="str">
            <v>MW</v>
          </cell>
          <cell r="F16">
            <v>272.86434277692211</v>
          </cell>
          <cell r="G16">
            <v>283.73536312825968</v>
          </cell>
          <cell r="H16">
            <v>289.09811247859994</v>
          </cell>
          <cell r="I16">
            <v>292.38414174283179</v>
          </cell>
          <cell r="J16">
            <v>292.73599576797983</v>
          </cell>
          <cell r="K16">
            <v>295.41270762118353</v>
          </cell>
          <cell r="L16">
            <v>295.93632992580029</v>
          </cell>
          <cell r="M16">
            <v>296.51464587186211</v>
          </cell>
          <cell r="N16">
            <v>297.83913935477972</v>
          </cell>
          <cell r="O16">
            <v>298.51827307309014</v>
          </cell>
          <cell r="P16">
            <v>299.43168208966364</v>
          </cell>
          <cell r="Q16">
            <v>300.56172329435645</v>
          </cell>
          <cell r="R16">
            <v>300.79990528129412</v>
          </cell>
          <cell r="S16">
            <v>302.10284896539355</v>
          </cell>
          <cell r="T16">
            <v>302.55930142924973</v>
          </cell>
          <cell r="U16">
            <v>303.06956537904347</v>
          </cell>
          <cell r="V16">
            <v>303.34227745297636</v>
          </cell>
          <cell r="W16">
            <v>303.63427092585169</v>
          </cell>
          <cell r="X16">
            <v>303.93092722069355</v>
          </cell>
          <cell r="Y16">
            <v>305.43853098245791</v>
          </cell>
          <cell r="Z16">
            <v>306.14614572142864</v>
          </cell>
          <cell r="AA16">
            <v>306.94815109966726</v>
          </cell>
          <cell r="AB16">
            <v>307.67478053680196</v>
          </cell>
          <cell r="AC16">
            <v>308.40313010268483</v>
          </cell>
          <cell r="AD16">
            <v>309.13320386932668</v>
          </cell>
          <cell r="AE16">
            <v>309.86500591837785</v>
          </cell>
          <cell r="AF16">
            <v>310.59854034115108</v>
          </cell>
          <cell r="AG16">
            <v>311.33381123864433</v>
          </cell>
          <cell r="AH16">
            <v>312.07082272156373</v>
          </cell>
          <cell r="AI16">
            <v>312.80957891034654</v>
          </cell>
          <cell r="AJ16">
            <v>313.55008393518432</v>
          </cell>
          <cell r="AK16">
            <v>314.29234193604577</v>
          </cell>
          <cell r="AL16">
            <v>315.03635706270012</v>
          </cell>
          <cell r="AM16">
            <v>315.78213347474014</v>
          </cell>
          <cell r="AN16">
            <v>316.52967534160558</v>
          </cell>
          <cell r="AO16">
            <v>317.27898684260634</v>
          </cell>
          <cell r="AP16">
            <v>318.03007216694584</v>
          </cell>
          <cell r="AQ16">
            <v>318.78293551374458</v>
          </cell>
          <cell r="AR16">
            <v>319.53758109206336</v>
          </cell>
          <cell r="AS16">
            <v>320.29401312092716</v>
          </cell>
          <cell r="AT16">
            <v>321.05223582934838</v>
          </cell>
          <cell r="AU16">
            <v>321.81225345635067</v>
          </cell>
          <cell r="AV16">
            <v>322.57407025099263</v>
          </cell>
          <cell r="AW16">
            <v>323.33769047239156</v>
          </cell>
          <cell r="AX16">
            <v>324.10311838974718</v>
          </cell>
          <cell r="AZ16">
            <v>9.6258746168541461E-4</v>
          </cell>
          <cell r="BA16">
            <v>9.7701848324722551E-4</v>
          </cell>
          <cell r="BB16">
            <v>4.9603499569809842E-3</v>
          </cell>
          <cell r="BC16">
            <v>2.3167173332541108E-3</v>
          </cell>
          <cell r="BD16">
            <v>2.6196814477239465E-3</v>
          </cell>
          <cell r="BE16">
            <v>2.3672709365783365E-3</v>
          </cell>
        </row>
        <row r="17">
          <cell r="A17" t="str">
            <v>UTSmall C&amp;ISummer Peak Load</v>
          </cell>
          <cell r="B17" t="str">
            <v>UT</v>
          </cell>
          <cell r="C17" t="str">
            <v>Small C&amp;I</v>
          </cell>
          <cell r="D17" t="str">
            <v>Summer Peak Load</v>
          </cell>
          <cell r="E17" t="str">
            <v>MW</v>
          </cell>
          <cell r="F17">
            <v>292.49769166218209</v>
          </cell>
          <cell r="G17">
            <v>272.97442826908383</v>
          </cell>
          <cell r="H17">
            <v>278.10551452236342</v>
          </cell>
          <cell r="I17">
            <v>282.53882765673671</v>
          </cell>
          <cell r="J17">
            <v>290.87046993452913</v>
          </cell>
          <cell r="K17">
            <v>293.8243515381065</v>
          </cell>
          <cell r="L17">
            <v>297.99727586713436</v>
          </cell>
          <cell r="M17">
            <v>301.90772040844035</v>
          </cell>
          <cell r="N17">
            <v>315.5938150568989</v>
          </cell>
          <cell r="O17">
            <v>319.73482115494562</v>
          </cell>
          <cell r="P17">
            <v>324.06887412592079</v>
          </cell>
          <cell r="Q17">
            <v>328.89221697297734</v>
          </cell>
          <cell r="R17">
            <v>333.37829666261433</v>
          </cell>
          <cell r="S17">
            <v>338.45298789121227</v>
          </cell>
          <cell r="T17">
            <v>342.96772633930249</v>
          </cell>
          <cell r="U17">
            <v>347.51038555206594</v>
          </cell>
          <cell r="V17">
            <v>352.00058570697416</v>
          </cell>
          <cell r="W17">
            <v>356.4952753240434</v>
          </cell>
          <cell r="X17">
            <v>361.20484413003015</v>
          </cell>
          <cell r="Y17">
            <v>366.47793268646114</v>
          </cell>
          <cell r="Z17">
            <v>371.32569082773631</v>
          </cell>
          <cell r="AA17">
            <v>376.18205889644383</v>
          </cell>
          <cell r="AB17">
            <v>381.21422876097813</v>
          </cell>
          <cell r="AC17">
            <v>386.31371372719434</v>
          </cell>
          <cell r="AD17">
            <v>391.48141426606946</v>
          </cell>
          <cell r="AE17">
            <v>396.71824289413883</v>
          </cell>
          <cell r="AF17">
            <v>402.02512433462886</v>
          </cell>
          <cell r="AG17">
            <v>407.40299568074556</v>
          </cell>
          <cell r="AH17">
            <v>412.85280656114696</v>
          </cell>
          <cell r="AI17">
            <v>418.37551930762942</v>
          </cell>
          <cell r="AJ17">
            <v>423.97210912505687</v>
          </cell>
          <cell r="AK17">
            <v>429.64356426356323</v>
          </cell>
          <cell r="AL17">
            <v>435.39088619305846</v>
          </cell>
          <cell r="AM17">
            <v>441.21508978006875</v>
          </cell>
          <cell r="AN17">
            <v>447.1172034669425</v>
          </cell>
          <cell r="AO17">
            <v>453.09826945345344</v>
          </cell>
          <cell r="AP17">
            <v>459.15934388083321</v>
          </cell>
          <cell r="AQ17">
            <v>465.30149701826531</v>
          </cell>
          <cell r="AR17">
            <v>471.52581345187428</v>
          </cell>
          <cell r="AS17">
            <v>477.83339227624271</v>
          </cell>
          <cell r="AT17">
            <v>484.22534728849018</v>
          </cell>
          <cell r="AU17">
            <v>490.70280718494837</v>
          </cell>
          <cell r="AV17">
            <v>497.26691576046716</v>
          </cell>
          <cell r="AW17">
            <v>503.91883211038692</v>
          </cell>
          <cell r="AX17">
            <v>510.6597308352122</v>
          </cell>
          <cell r="AZ17">
            <v>1.2768983347121142E-2</v>
          </cell>
          <cell r="BA17">
            <v>1.3210746767137077E-2</v>
          </cell>
          <cell r="BB17">
            <v>1.4598609742157089E-2</v>
          </cell>
          <cell r="BC17">
            <v>1.322796738602716E-2</v>
          </cell>
          <cell r="BD17">
            <v>1.3078459661333986E-2</v>
          </cell>
          <cell r="BE17">
            <v>1.3376953380755291E-2</v>
          </cell>
        </row>
        <row r="18">
          <cell r="A18" t="str">
            <v>WASmall C&amp;ISummer Peak Load</v>
          </cell>
          <cell r="B18" t="str">
            <v>WA</v>
          </cell>
          <cell r="C18" t="str">
            <v>Small C&amp;I</v>
          </cell>
          <cell r="D18" t="str">
            <v>Summer Peak Load</v>
          </cell>
          <cell r="E18" t="str">
            <v>MW</v>
          </cell>
          <cell r="F18">
            <v>40.092657927772962</v>
          </cell>
          <cell r="G18">
            <v>38.913565884633556</v>
          </cell>
          <cell r="H18">
            <v>39.059988567044094</v>
          </cell>
          <cell r="I18">
            <v>39.088973626893093</v>
          </cell>
          <cell r="J18">
            <v>39.155179354002009</v>
          </cell>
          <cell r="K18">
            <v>39.218871616511493</v>
          </cell>
          <cell r="L18">
            <v>39.490753617013759</v>
          </cell>
          <cell r="M18">
            <v>39.357219125421679</v>
          </cell>
          <cell r="N18">
            <v>39.504069631593829</v>
          </cell>
          <cell r="O18">
            <v>39.559900632483753</v>
          </cell>
          <cell r="P18">
            <v>39.617122060598902</v>
          </cell>
          <cell r="Q18">
            <v>39.665893969422292</v>
          </cell>
          <cell r="R18">
            <v>39.71241980349722</v>
          </cell>
          <cell r="S18">
            <v>39.907881784582152</v>
          </cell>
          <cell r="T18">
            <v>39.967242331505346</v>
          </cell>
          <cell r="U18">
            <v>40.04510625611811</v>
          </cell>
          <cell r="V18">
            <v>40.094199032762695</v>
          </cell>
          <cell r="W18">
            <v>40.373621427063313</v>
          </cell>
          <cell r="X18">
            <v>40.245060386699919</v>
          </cell>
          <cell r="Y18">
            <v>40.443784523967125</v>
          </cell>
          <cell r="Z18">
            <v>40.486085598396173</v>
          </cell>
          <cell r="AA18">
            <v>40.551435677981893</v>
          </cell>
          <cell r="AB18">
            <v>40.643753257682519</v>
          </cell>
          <cell r="AC18">
            <v>40.736281003444574</v>
          </cell>
          <cell r="AD18">
            <v>40.829019393722689</v>
          </cell>
          <cell r="AE18">
            <v>40.92196890806072</v>
          </cell>
          <cell r="AF18">
            <v>41.015130027094237</v>
          </cell>
          <cell r="AG18">
            <v>41.108503232552998</v>
          </cell>
          <cell r="AH18">
            <v>41.202089007263439</v>
          </cell>
          <cell r="AI18">
            <v>41.295887835151191</v>
          </cell>
          <cell r="AJ18">
            <v>41.389900201243563</v>
          </cell>
          <cell r="AK18">
            <v>41.484126591672052</v>
          </cell>
          <cell r="AL18">
            <v>41.578567493674861</v>
          </cell>
          <cell r="AM18">
            <v>41.673223395599422</v>
          </cell>
          <cell r="AN18">
            <v>41.768094786904911</v>
          </cell>
          <cell r="AO18">
            <v>41.86318215816479</v>
          </cell>
          <cell r="AP18">
            <v>41.958486001069339</v>
          </cell>
          <cell r="AQ18">
            <v>42.054006808428191</v>
          </cell>
          <cell r="AR18">
            <v>42.149745074172891</v>
          </cell>
          <cell r="AS18">
            <v>42.245701293359446</v>
          </cell>
          <cell r="AT18">
            <v>42.341875962170889</v>
          </cell>
          <cell r="AU18">
            <v>42.43826957791984</v>
          </cell>
          <cell r="AV18">
            <v>42.534882639051077</v>
          </cell>
          <cell r="AW18">
            <v>42.631715645144112</v>
          </cell>
          <cell r="AX18">
            <v>42.728769096915784</v>
          </cell>
          <cell r="AZ18">
            <v>6.9691476832418895E-3</v>
          </cell>
          <cell r="BA18">
            <v>-3.1842830991924997E-3</v>
          </cell>
          <cell r="BB18">
            <v>4.9378516358961604E-3</v>
          </cell>
          <cell r="BC18">
            <v>1.0459227524560713E-3</v>
          </cell>
          <cell r="BD18">
            <v>1.61413677365511E-3</v>
          </cell>
          <cell r="BE18">
            <v>2.2765551492113464E-3</v>
          </cell>
        </row>
        <row r="19">
          <cell r="A19" t="str">
            <v>WYSmall C&amp;ISummer Peak Load</v>
          </cell>
          <cell r="B19" t="str">
            <v>WY</v>
          </cell>
          <cell r="C19" t="str">
            <v>Small C&amp;I</v>
          </cell>
          <cell r="D19" t="str">
            <v>Summer Peak Load</v>
          </cell>
          <cell r="E19" t="str">
            <v>MW</v>
          </cell>
          <cell r="F19">
            <v>81.94940469181104</v>
          </cell>
          <cell r="G19">
            <v>86.852576030185404</v>
          </cell>
          <cell r="H19">
            <v>87.859678034068949</v>
          </cell>
          <cell r="I19">
            <v>89.381425720160749</v>
          </cell>
          <cell r="J19">
            <v>90.809723350111028</v>
          </cell>
          <cell r="K19">
            <v>92.089131041259094</v>
          </cell>
          <cell r="L19">
            <v>93.28219463462365</v>
          </cell>
          <cell r="M19">
            <v>94.463861879678262</v>
          </cell>
          <cell r="N19">
            <v>95.634803149852928</v>
          </cell>
          <cell r="O19">
            <v>96.715176969635095</v>
          </cell>
          <cell r="P19">
            <v>97.804265644007202</v>
          </cell>
          <cell r="Q19">
            <v>98.901465836882267</v>
          </cell>
          <cell r="R19">
            <v>99.991493034056404</v>
          </cell>
          <cell r="S19">
            <v>101.07649243050551</v>
          </cell>
          <cell r="T19">
            <v>102.14071025062478</v>
          </cell>
          <cell r="U19">
            <v>103.27866914804362</v>
          </cell>
          <cell r="V19">
            <v>104.45725267532023</v>
          </cell>
          <cell r="W19">
            <v>105.67002524752667</v>
          </cell>
          <cell r="X19">
            <v>106.91933317166792</v>
          </cell>
          <cell r="Y19">
            <v>108.13110018372937</v>
          </cell>
          <cell r="Z19">
            <v>109.32939268984789</v>
          </cell>
          <cell r="AA19">
            <v>110.54712602543631</v>
          </cell>
          <cell r="AB19">
            <v>111.80706436215131</v>
          </cell>
          <cell r="AC19">
            <v>113.08136258925332</v>
          </cell>
          <cell r="AD19">
            <v>114.37018437066612</v>
          </cell>
          <cell r="AE19">
            <v>115.67369523563974</v>
          </cell>
          <cell r="AF19">
            <v>116.99206260001007</v>
          </cell>
          <cell r="AG19">
            <v>118.32545578770088</v>
          </cell>
          <cell r="AH19">
            <v>119.67404605247083</v>
          </cell>
          <cell r="AI19">
            <v>121.0380065999084</v>
          </cell>
          <cell r="AJ19">
            <v>122.41751260967746</v>
          </cell>
          <cell r="AK19">
            <v>123.8127412580164</v>
          </cell>
          <cell r="AL19">
            <v>125.22387174049368</v>
          </cell>
          <cell r="AM19">
            <v>126.6510852950227</v>
          </cell>
          <cell r="AN19">
            <v>128.09456522513904</v>
          </cell>
          <cell r="AO19">
            <v>129.55449692354301</v>
          </cell>
          <cell r="AP19">
            <v>131.03106789591038</v>
          </cell>
          <cell r="AQ19">
            <v>132.52446778497469</v>
          </cell>
          <cell r="AR19">
            <v>134.03488839488381</v>
          </cell>
          <cell r="AS19">
            <v>135.56252371583437</v>
          </cell>
          <cell r="AT19">
            <v>137.10756994898671</v>
          </cell>
          <cell r="AU19">
            <v>138.67022553166385</v>
          </cell>
          <cell r="AV19">
            <v>140.2506911628378</v>
          </cell>
          <cell r="AW19">
            <v>141.84916982890618</v>
          </cell>
          <cell r="AX19">
            <v>143.46586682976275</v>
          </cell>
          <cell r="AZ19">
            <v>1.161022850156742E-2</v>
          </cell>
          <cell r="BA19">
            <v>1.1822727601463219E-2</v>
          </cell>
          <cell r="BB19">
            <v>1.1333469599140359E-2</v>
          </cell>
          <cell r="BC19">
            <v>1.1081848830562704E-2</v>
          </cell>
          <cell r="BD19">
            <v>1.1138206347152757E-2</v>
          </cell>
          <cell r="BE19">
            <v>1.1397296175977291E-2</v>
          </cell>
        </row>
        <row r="20">
          <cell r="A20" t="str">
            <v>CAMedium C&amp;ISummer Peak Load</v>
          </cell>
          <cell r="B20" t="str">
            <v>CA</v>
          </cell>
          <cell r="C20" t="str">
            <v>Medium C&amp;I</v>
          </cell>
          <cell r="D20" t="str">
            <v>Summer Peak Load</v>
          </cell>
          <cell r="E20" t="str">
            <v>MW</v>
          </cell>
          <cell r="F20">
            <v>14.935761197598801</v>
          </cell>
          <cell r="G20">
            <v>14.064684909223255</v>
          </cell>
          <cell r="H20">
            <v>13.900075351780551</v>
          </cell>
          <cell r="I20">
            <v>13.950348776828493</v>
          </cell>
          <cell r="J20">
            <v>14.074643835327988</v>
          </cell>
          <cell r="K20">
            <v>14.099349632780124</v>
          </cell>
          <cell r="L20">
            <v>14.113234673983843</v>
          </cell>
          <cell r="M20">
            <v>14.124917260375938</v>
          </cell>
          <cell r="N20">
            <v>13.99458939087069</v>
          </cell>
          <cell r="O20">
            <v>14.060567276314565</v>
          </cell>
          <cell r="P20">
            <v>14.126928197377854</v>
          </cell>
          <cell r="Q20">
            <v>14.153740690736761</v>
          </cell>
          <cell r="R20">
            <v>14.175669479948148</v>
          </cell>
          <cell r="S20">
            <v>14.014986037604427</v>
          </cell>
          <cell r="T20">
            <v>14.085943386100672</v>
          </cell>
          <cell r="U20">
            <v>14.177297381330654</v>
          </cell>
          <cell r="V20">
            <v>14.294027486346744</v>
          </cell>
          <cell r="W20">
            <v>14.371592199277861</v>
          </cell>
          <cell r="X20">
            <v>14.445901109443968</v>
          </cell>
          <cell r="Y20">
            <v>14.313179267317391</v>
          </cell>
          <cell r="Z20">
            <v>14.483630117956142</v>
          </cell>
          <cell r="AA20">
            <v>14.558705099361076</v>
          </cell>
          <cell r="AB20">
            <v>14.612576693515205</v>
          </cell>
          <cell r="AC20">
            <v>14.666647628794586</v>
          </cell>
          <cell r="AD20">
            <v>14.720918642821424</v>
          </cell>
          <cell r="AE20">
            <v>14.775390475947354</v>
          </cell>
          <cell r="AF20">
            <v>14.830063871263532</v>
          </cell>
          <cell r="AG20">
            <v>14.884939574610774</v>
          </cell>
          <cell r="AH20">
            <v>14.940018334589734</v>
          </cell>
          <cell r="AI20">
            <v>14.995300902571111</v>
          </cell>
          <cell r="AJ20">
            <v>15.050788032705906</v>
          </cell>
          <cell r="AK20">
            <v>15.106480481935703</v>
          </cell>
          <cell r="AL20">
            <v>15.162379010002999</v>
          </cell>
          <cell r="AM20">
            <v>15.218484379461565</v>
          </cell>
          <cell r="AN20">
            <v>15.274797355686852</v>
          </cell>
          <cell r="AO20">
            <v>15.331318706886433</v>
          </cell>
          <cell r="AP20">
            <v>15.388049204110478</v>
          </cell>
          <cell r="AQ20">
            <v>15.444989621262275</v>
          </cell>
          <cell r="AR20">
            <v>15.502140735108787</v>
          </cell>
          <cell r="AS20">
            <v>15.559503325291249</v>
          </cell>
          <cell r="AT20">
            <v>15.617078174335804</v>
          </cell>
          <cell r="AU20">
            <v>15.674866067664176</v>
          </cell>
          <cell r="AV20">
            <v>15.73286779360439</v>
          </cell>
          <cell r="AW20">
            <v>15.791084143401516</v>
          </cell>
          <cell r="AX20">
            <v>15.849515911228474</v>
          </cell>
          <cell r="AZ20">
            <v>5.4263721687400623E-3</v>
          </cell>
          <cell r="BA20">
            <v>5.1705412410630565E-3</v>
          </cell>
          <cell r="BB20">
            <v>-9.1875087002921563E-3</v>
          </cell>
          <cell r="BC20">
            <v>1.1908664557004288E-2</v>
          </cell>
          <cell r="BD20">
            <v>5.1834368037235812E-3</v>
          </cell>
          <cell r="BE20">
            <v>3.7003012140477661E-3</v>
          </cell>
        </row>
        <row r="21">
          <cell r="A21" t="str">
            <v>IDMedium C&amp;ISummer Peak Load</v>
          </cell>
          <cell r="B21" t="str">
            <v>ID</v>
          </cell>
          <cell r="C21" t="str">
            <v>Medium C&amp;I</v>
          </cell>
          <cell r="D21" t="str">
            <v>Summer Peak Load</v>
          </cell>
          <cell r="E21" t="str">
            <v>MW</v>
          </cell>
          <cell r="F21">
            <v>30.57208042825572</v>
          </cell>
          <cell r="G21">
            <v>26.939771127081951</v>
          </cell>
          <cell r="H21">
            <v>26.080883140220923</v>
          </cell>
          <cell r="I21">
            <v>26.897321645655985</v>
          </cell>
          <cell r="J21">
            <v>27.450025631005854</v>
          </cell>
          <cell r="K21">
            <v>27.619627936979644</v>
          </cell>
          <cell r="L21">
            <v>27.777180067580897</v>
          </cell>
          <cell r="M21">
            <v>27.907854047270042</v>
          </cell>
          <cell r="N21">
            <v>27.759065680576079</v>
          </cell>
          <cell r="O21">
            <v>28.290094999833801</v>
          </cell>
          <cell r="P21">
            <v>28.527733847927173</v>
          </cell>
          <cell r="Q21">
            <v>28.724488172435176</v>
          </cell>
          <cell r="R21">
            <v>28.861500231378702</v>
          </cell>
          <cell r="S21">
            <v>28.115563076662159</v>
          </cell>
          <cell r="T21">
            <v>28.923629057650071</v>
          </cell>
          <cell r="U21">
            <v>29.498125080930137</v>
          </cell>
          <cell r="V21">
            <v>29.742767115360149</v>
          </cell>
          <cell r="W21">
            <v>29.917572906153886</v>
          </cell>
          <cell r="X21">
            <v>30.056932401858301</v>
          </cell>
          <cell r="Y21">
            <v>29.365064540534096</v>
          </cell>
          <cell r="Z21">
            <v>30.514173958932272</v>
          </cell>
          <cell r="AA21">
            <v>30.78272072437727</v>
          </cell>
          <cell r="AB21">
            <v>31.000966312990613</v>
          </cell>
          <cell r="AC21">
            <v>31.220759235167343</v>
          </cell>
          <cell r="AD21">
            <v>31.442110461306317</v>
          </cell>
          <cell r="AE21">
            <v>31.665031039585138</v>
          </cell>
          <cell r="AF21">
            <v>31.889532096511576</v>
          </cell>
          <cell r="AG21">
            <v>32.11562483747894</v>
          </cell>
          <cell r="AH21">
            <v>32.343320547325348</v>
          </cell>
          <cell r="AI21">
            <v>32.572630590897006</v>
          </cell>
          <cell r="AJ21">
            <v>32.803566413615421</v>
          </cell>
          <cell r="AK21">
            <v>33.036139542048701</v>
          </cell>
          <cell r="AL21">
            <v>33.270361584486857</v>
          </cell>
          <cell r="AM21">
            <v>33.506244231521201</v>
          </cell>
          <cell r="AN21">
            <v>33.74379925662786</v>
          </cell>
          <cell r="AO21">
            <v>33.983038516755414</v>
          </cell>
          <cell r="AP21">
            <v>34.223973952916708</v>
          </cell>
          <cell r="AQ21">
            <v>34.466617590784857</v>
          </cell>
          <cell r="AR21">
            <v>34.710981541293457</v>
          </cell>
          <cell r="AS21">
            <v>34.957078001241108</v>
          </cell>
          <cell r="AT21">
            <v>35.204919253900158</v>
          </cell>
          <cell r="AU21">
            <v>35.454517669629801</v>
          </cell>
          <cell r="AV21">
            <v>35.705885706493511</v>
          </cell>
          <cell r="AW21">
            <v>35.95903591088085</v>
          </cell>
          <cell r="AX21">
            <v>36.213980918133693</v>
          </cell>
          <cell r="AZ21">
            <v>5.8772537913414843E-3</v>
          </cell>
          <cell r="BA21">
            <v>4.6581150196094139E-3</v>
          </cell>
          <cell r="BB21">
            <v>-2.3018578611882216E-2</v>
          </cell>
          <cell r="BC21">
            <v>3.91318540033175E-2</v>
          </cell>
          <cell r="BD21">
            <v>8.8007221105321203E-3</v>
          </cell>
          <cell r="BE21">
            <v>7.0898732625836614E-3</v>
          </cell>
        </row>
        <row r="22">
          <cell r="A22" t="str">
            <v>ORMedium C&amp;ISummer Peak Load</v>
          </cell>
          <cell r="B22" t="str">
            <v>OR</v>
          </cell>
          <cell r="C22" t="str">
            <v>Medium C&amp;I</v>
          </cell>
          <cell r="D22" t="str">
            <v>Summer Peak Load</v>
          </cell>
          <cell r="E22" t="str">
            <v>MW</v>
          </cell>
          <cell r="F22">
            <v>225.75107495932406</v>
          </cell>
          <cell r="G22">
            <v>234.74508460251701</v>
          </cell>
          <cell r="H22">
            <v>239.18189161898559</v>
          </cell>
          <cell r="I22">
            <v>241.90054892392556</v>
          </cell>
          <cell r="J22">
            <v>242.19165117494734</v>
          </cell>
          <cell r="K22">
            <v>244.40619695277772</v>
          </cell>
          <cell r="L22">
            <v>244.83940965084193</v>
          </cell>
          <cell r="M22">
            <v>245.31787248391467</v>
          </cell>
          <cell r="N22">
            <v>246.41367644460192</v>
          </cell>
          <cell r="O22">
            <v>246.97554966478677</v>
          </cell>
          <cell r="P22">
            <v>247.73124777202386</v>
          </cell>
          <cell r="Q22">
            <v>248.66617394856826</v>
          </cell>
          <cell r="R22">
            <v>248.86323098812102</v>
          </cell>
          <cell r="S22">
            <v>249.941205978563</v>
          </cell>
          <cell r="T22">
            <v>250.31884650621376</v>
          </cell>
          <cell r="U22">
            <v>250.74100732798559</v>
          </cell>
          <cell r="V22">
            <v>250.96663242512429</v>
          </cell>
          <cell r="W22">
            <v>251.20820975879815</v>
          </cell>
          <cell r="X22">
            <v>251.45364482287596</v>
          </cell>
          <cell r="Y22">
            <v>252.70094289915582</v>
          </cell>
          <cell r="Z22">
            <v>253.28637955369993</v>
          </cell>
          <cell r="AA22">
            <v>253.94990918317794</v>
          </cell>
          <cell r="AB22">
            <v>254.55107742253398</v>
          </cell>
          <cell r="AC22">
            <v>255.15366878999103</v>
          </cell>
          <cell r="AD22">
            <v>255.7576866544789</v>
          </cell>
          <cell r="AE22">
            <v>256.36313439290257</v>
          </cell>
          <cell r="AF22">
            <v>256.970015390161</v>
          </cell>
          <cell r="AG22">
            <v>257.57833303916618</v>
          </cell>
          <cell r="AH22">
            <v>258.18809074086209</v>
          </cell>
          <cell r="AI22">
            <v>258.7992919042436</v>
          </cell>
          <cell r="AJ22">
            <v>259.41193994637558</v>
          </cell>
          <cell r="AK22">
            <v>260.02603829241201</v>
          </cell>
          <cell r="AL22">
            <v>260.64159037561524</v>
          </cell>
          <cell r="AM22">
            <v>261.25859963737497</v>
          </cell>
          <cell r="AN22">
            <v>261.87706952722766</v>
          </cell>
          <cell r="AO22">
            <v>262.49700350287577</v>
          </cell>
          <cell r="AP22">
            <v>263.11840503020704</v>
          </cell>
          <cell r="AQ22">
            <v>263.74127758331389</v>
          </cell>
          <cell r="AR22">
            <v>264.36562464451288</v>
          </cell>
          <cell r="AS22">
            <v>264.99144970436419</v>
          </cell>
          <cell r="AT22">
            <v>265.61875626169109</v>
          </cell>
          <cell r="AU22">
            <v>266.24754782359946</v>
          </cell>
          <cell r="AV22">
            <v>266.8778279054975</v>
          </cell>
          <cell r="AW22">
            <v>267.50960003111533</v>
          </cell>
          <cell r="AX22">
            <v>268.14286773252468</v>
          </cell>
          <cell r="AZ22">
            <v>9.6258746168550514E-4</v>
          </cell>
          <cell r="BA22">
            <v>9.770184832472988E-4</v>
          </cell>
          <cell r="BB22">
            <v>4.9603499569809721E-3</v>
          </cell>
          <cell r="BC22">
            <v>2.3167173332540292E-3</v>
          </cell>
          <cell r="BD22">
            <v>2.6196814477239959E-3</v>
          </cell>
          <cell r="BE22">
            <v>2.3672709365783603E-3</v>
          </cell>
        </row>
        <row r="23">
          <cell r="A23" t="str">
            <v>UTMedium C&amp;ISummer Peak Load</v>
          </cell>
          <cell r="B23" t="str">
            <v>UT</v>
          </cell>
          <cell r="C23" t="str">
            <v>Medium C&amp;I</v>
          </cell>
          <cell r="D23" t="str">
            <v>Summer Peak Load</v>
          </cell>
          <cell r="E23" t="str">
            <v>MW</v>
          </cell>
          <cell r="F23">
            <v>633.01739240322979</v>
          </cell>
          <cell r="G23">
            <v>590.76555371667394</v>
          </cell>
          <cell r="H23">
            <v>601.87014336929383</v>
          </cell>
          <cell r="I23">
            <v>611.46462701831081</v>
          </cell>
          <cell r="J23">
            <v>629.49579314189134</v>
          </cell>
          <cell r="K23">
            <v>635.8885219854543</v>
          </cell>
          <cell r="L23">
            <v>644.9194776229026</v>
          </cell>
          <cell r="M23">
            <v>653.38237998841555</v>
          </cell>
          <cell r="N23">
            <v>683.00154004851254</v>
          </cell>
          <cell r="O23">
            <v>691.96341891741952</v>
          </cell>
          <cell r="P23">
            <v>701.34308579490312</v>
          </cell>
          <cell r="Q23">
            <v>711.78166359823445</v>
          </cell>
          <cell r="R23">
            <v>721.49034352356819</v>
          </cell>
          <cell r="S23">
            <v>732.47288424217572</v>
          </cell>
          <cell r="T23">
            <v>742.24358685371431</v>
          </cell>
          <cell r="U23">
            <v>752.07471500073962</v>
          </cell>
          <cell r="V23">
            <v>761.79231235091413</v>
          </cell>
          <cell r="W23">
            <v>771.51962570128785</v>
          </cell>
          <cell r="X23">
            <v>781.71197610230399</v>
          </cell>
          <cell r="Y23">
            <v>793.12388417219188</v>
          </cell>
          <cell r="Z23">
            <v>803.61530104510086</v>
          </cell>
          <cell r="AA23">
            <v>814.12535134305006</v>
          </cell>
          <cell r="AB23">
            <v>825.01586821405704</v>
          </cell>
          <cell r="AC23">
            <v>836.05206702153987</v>
          </cell>
          <cell r="AD23">
            <v>847.23589654597106</v>
          </cell>
          <cell r="AE23">
            <v>858.5693316365689</v>
          </cell>
          <cell r="AF23">
            <v>870.05437356001755</v>
          </cell>
          <cell r="AG23">
            <v>881.69305035385219</v>
          </cell>
          <cell r="AH23">
            <v>893.48741718457154</v>
          </cell>
          <cell r="AI23">
            <v>905.43955671054096</v>
          </cell>
          <cell r="AJ23">
            <v>917.55157944974962</v>
          </cell>
          <cell r="AK23">
            <v>929.82562415248731</v>
          </cell>
          <cell r="AL23">
            <v>942.26385817900677</v>
          </cell>
          <cell r="AM23">
            <v>954.86847788223793</v>
          </cell>
          <cell r="AN23">
            <v>967.64170899562134</v>
          </cell>
          <cell r="AO23">
            <v>980.58580702613017</v>
          </cell>
          <cell r="AP23">
            <v>993.70305765254898</v>
          </cell>
          <cell r="AQ23">
            <v>1006.9957771290811</v>
          </cell>
          <cell r="AR23">
            <v>1020.4663126943543</v>
          </cell>
          <cell r="AS23">
            <v>1034.117042985898</v>
          </cell>
          <cell r="AT23">
            <v>1047.950378460165</v>
          </cell>
          <cell r="AU23">
            <v>1061.9687618181715</v>
          </cell>
          <cell r="AV23">
            <v>1076.1746684368316</v>
          </cell>
          <cell r="AW23">
            <v>1090.5706068060608</v>
          </cell>
          <cell r="AX23">
            <v>1105.1591189717276</v>
          </cell>
          <cell r="AZ23">
            <v>1.2768983347121128E-2</v>
          </cell>
          <cell r="BA23">
            <v>1.3210746767137137E-2</v>
          </cell>
          <cell r="BB23">
            <v>1.4598609742156989E-2</v>
          </cell>
          <cell r="BC23">
            <v>1.3227967386027221E-2</v>
          </cell>
          <cell r="BD23">
            <v>1.3078459661334077E-2</v>
          </cell>
          <cell r="BE23">
            <v>1.337695338075531E-2</v>
          </cell>
        </row>
        <row r="24">
          <cell r="A24" t="str">
            <v>WAMedium C&amp;ISummer Peak Load</v>
          </cell>
          <cell r="B24" t="str">
            <v>WA</v>
          </cell>
          <cell r="C24" t="str">
            <v>Medium C&amp;I</v>
          </cell>
          <cell r="D24" t="str">
            <v>Summer Peak Load</v>
          </cell>
          <cell r="E24" t="str">
            <v>MW</v>
          </cell>
          <cell r="F24">
            <v>139.98453445968187</v>
          </cell>
          <cell r="G24">
            <v>135.86770461414426</v>
          </cell>
          <cell r="H24">
            <v>136.37894313239124</v>
          </cell>
          <cell r="I24">
            <v>136.48014520576231</v>
          </cell>
          <cell r="J24">
            <v>136.71130418515955</v>
          </cell>
          <cell r="K24">
            <v>136.93368733900624</v>
          </cell>
          <cell r="L24">
            <v>137.88297025601415</v>
          </cell>
          <cell r="M24">
            <v>137.41673118367569</v>
          </cell>
          <cell r="N24">
            <v>137.92946345946319</v>
          </cell>
          <cell r="O24">
            <v>138.12439881850258</v>
          </cell>
          <cell r="P24">
            <v>138.32418888954871</v>
          </cell>
          <cell r="Q24">
            <v>138.49447724916936</v>
          </cell>
          <cell r="R24">
            <v>138.65692338170214</v>
          </cell>
          <cell r="S24">
            <v>139.33938385803259</v>
          </cell>
          <cell r="T24">
            <v>139.54664271678138</v>
          </cell>
          <cell r="U24">
            <v>139.81850658915815</v>
          </cell>
          <cell r="V24">
            <v>139.98991526693416</v>
          </cell>
          <cell r="W24">
            <v>140.96552566059393</v>
          </cell>
          <cell r="X24">
            <v>140.51665151966412</v>
          </cell>
          <cell r="Y24">
            <v>141.21050189724113</v>
          </cell>
          <cell r="Z24">
            <v>141.35819717406122</v>
          </cell>
          <cell r="AA24">
            <v>141.58636863837745</v>
          </cell>
          <cell r="AB24">
            <v>141.90869781495931</v>
          </cell>
          <cell r="AC24">
            <v>142.23176079168783</v>
          </cell>
          <cell r="AD24">
            <v>142.55555923909955</v>
          </cell>
          <cell r="AE24">
            <v>142.88009483153405</v>
          </cell>
          <cell r="AF24">
            <v>143.20536924714258</v>
          </cell>
          <cell r="AG24">
            <v>143.5313841678969</v>
          </cell>
          <cell r="AH24">
            <v>143.85814127959776</v>
          </cell>
          <cell r="AI24">
            <v>144.18564227188381</v>
          </cell>
          <cell r="AJ24">
            <v>144.51388883824023</v>
          </cell>
          <cell r="AK24">
            <v>144.84288267600749</v>
          </cell>
          <cell r="AL24">
            <v>145.17262548639019</v>
          </cell>
          <cell r="AM24">
            <v>145.50311897446576</v>
          </cell>
          <cell r="AN24">
            <v>145.83436484919341</v>
          </cell>
          <cell r="AO24">
            <v>146.16636482342281</v>
          </cell>
          <cell r="AP24">
            <v>146.4991206139031</v>
          </cell>
          <cell r="AQ24">
            <v>146.83263394129162</v>
          </cell>
          <cell r="AR24">
            <v>147.16690653016295</v>
          </cell>
          <cell r="AS24">
            <v>147.50194010901771</v>
          </cell>
          <cell r="AT24">
            <v>147.83773641029157</v>
          </cell>
          <cell r="AU24">
            <v>148.17429717036418</v>
          </cell>
          <cell r="AV24">
            <v>148.51162412956816</v>
          </cell>
          <cell r="AW24">
            <v>148.8497190321981</v>
          </cell>
          <cell r="AX24">
            <v>149.18858362651952</v>
          </cell>
          <cell r="AZ24">
            <v>6.9691476832417559E-3</v>
          </cell>
          <cell r="BA24">
            <v>-3.1842830991924078E-3</v>
          </cell>
          <cell r="BB24">
            <v>4.9378516358960399E-3</v>
          </cell>
          <cell r="BC24">
            <v>1.0459227524562251E-3</v>
          </cell>
          <cell r="BD24">
            <v>1.6141367736550469E-3</v>
          </cell>
          <cell r="BE24">
            <v>2.2765551492113321E-3</v>
          </cell>
        </row>
        <row r="25">
          <cell r="A25" t="str">
            <v>WYMedium C&amp;ISummer Peak Load</v>
          </cell>
          <cell r="B25" t="str">
            <v>WY</v>
          </cell>
          <cell r="C25" t="str">
            <v>Medium C&amp;I</v>
          </cell>
          <cell r="D25" t="str">
            <v>Summer Peak Load</v>
          </cell>
          <cell r="E25" t="str">
            <v>MW</v>
          </cell>
          <cell r="F25">
            <v>102.43675586476381</v>
          </cell>
          <cell r="G25">
            <v>108.56572003773177</v>
          </cell>
          <cell r="H25">
            <v>109.82459754258619</v>
          </cell>
          <cell r="I25">
            <v>111.72678215020095</v>
          </cell>
          <cell r="J25">
            <v>113.51215418763879</v>
          </cell>
          <cell r="K25">
            <v>115.11141380157387</v>
          </cell>
          <cell r="L25">
            <v>116.60274329327957</v>
          </cell>
          <cell r="M25">
            <v>118.07982734959783</v>
          </cell>
          <cell r="N25">
            <v>119.54350393731616</v>
          </cell>
          <cell r="O25">
            <v>120.89397121204388</v>
          </cell>
          <cell r="P25">
            <v>122.25533205500901</v>
          </cell>
          <cell r="Q25">
            <v>123.62683229610285</v>
          </cell>
          <cell r="R25">
            <v>124.98936629257051</v>
          </cell>
          <cell r="S25">
            <v>126.34561553813188</v>
          </cell>
          <cell r="T25">
            <v>127.67588781328098</v>
          </cell>
          <cell r="U25">
            <v>129.09833643505453</v>
          </cell>
          <cell r="V25">
            <v>130.57156584415029</v>
          </cell>
          <cell r="W25">
            <v>132.08753155940835</v>
          </cell>
          <cell r="X25">
            <v>133.64916646458491</v>
          </cell>
          <cell r="Y25">
            <v>135.16387522966173</v>
          </cell>
          <cell r="Z25">
            <v>136.66174086230987</v>
          </cell>
          <cell r="AA25">
            <v>138.1839075317954</v>
          </cell>
          <cell r="AB25">
            <v>139.75883045268915</v>
          </cell>
          <cell r="AC25">
            <v>141.35170323656666</v>
          </cell>
          <cell r="AD25">
            <v>142.96273046333269</v>
          </cell>
          <cell r="AE25">
            <v>144.59211904454972</v>
          </cell>
          <cell r="AF25">
            <v>146.24007825001263</v>
          </cell>
          <cell r="AG25">
            <v>147.90681973462614</v>
          </cell>
          <cell r="AH25">
            <v>149.59255756558858</v>
          </cell>
          <cell r="AI25">
            <v>151.29750824988554</v>
          </cell>
          <cell r="AJ25">
            <v>153.02189076209686</v>
          </cell>
          <cell r="AK25">
            <v>154.76592657252053</v>
          </cell>
          <cell r="AL25">
            <v>156.52983967561713</v>
          </cell>
          <cell r="AM25">
            <v>158.3138566187784</v>
          </cell>
          <cell r="AN25">
            <v>160.11820653142385</v>
          </cell>
          <cell r="AO25">
            <v>161.94312115442881</v>
          </cell>
          <cell r="AP25">
            <v>163.78883486988803</v>
          </cell>
          <cell r="AQ25">
            <v>165.6555847312184</v>
          </cell>
          <cell r="AR25">
            <v>167.5436104936048</v>
          </cell>
          <cell r="AS25">
            <v>169.45315464479302</v>
          </cell>
          <cell r="AT25">
            <v>171.38446243623343</v>
          </cell>
          <cell r="AU25">
            <v>173.33778191457986</v>
          </cell>
          <cell r="AV25">
            <v>175.31336395354731</v>
          </cell>
          <cell r="AW25">
            <v>177.31146228613281</v>
          </cell>
          <cell r="AX25">
            <v>179.33233353720351</v>
          </cell>
          <cell r="AZ25">
            <v>1.1610228501567585E-2</v>
          </cell>
          <cell r="BA25">
            <v>1.1822727601463218E-2</v>
          </cell>
          <cell r="BB25">
            <v>1.1333469599140332E-2</v>
          </cell>
          <cell r="BC25">
            <v>1.108184883056265E-2</v>
          </cell>
          <cell r="BD25">
            <v>1.1138206347152783E-2</v>
          </cell>
          <cell r="BE25">
            <v>1.1397296175977314E-2</v>
          </cell>
        </row>
        <row r="26">
          <cell r="A26" t="str">
            <v>CALarge C&amp;ISummer Peak Load</v>
          </cell>
          <cell r="B26" t="str">
            <v>CA</v>
          </cell>
          <cell r="C26" t="str">
            <v>Large C&amp;I</v>
          </cell>
          <cell r="D26" t="str">
            <v>Summer Peak Load</v>
          </cell>
          <cell r="E26" t="str">
            <v>MW</v>
          </cell>
          <cell r="F26">
            <v>8.8369920419126231</v>
          </cell>
          <cell r="G26">
            <v>8.3216052379570922</v>
          </cell>
          <cell r="H26">
            <v>8.2242112498034921</v>
          </cell>
          <cell r="I26">
            <v>8.2539563596235244</v>
          </cell>
          <cell r="J26">
            <v>8.3274976025690588</v>
          </cell>
          <cell r="K26">
            <v>8.3421151993949056</v>
          </cell>
          <cell r="L26">
            <v>8.3503305154404401</v>
          </cell>
          <cell r="M26">
            <v>8.3572427123890964</v>
          </cell>
          <cell r="N26">
            <v>8.2801320562651579</v>
          </cell>
          <cell r="O26">
            <v>8.319168971819451</v>
          </cell>
          <cell r="P26">
            <v>8.358432516781896</v>
          </cell>
          <cell r="Q26">
            <v>8.3742965753525826</v>
          </cell>
          <cell r="R26">
            <v>8.3872711089693208</v>
          </cell>
          <cell r="S26">
            <v>8.292200072249285</v>
          </cell>
          <cell r="T26">
            <v>8.3341831701095632</v>
          </cell>
          <cell r="U26">
            <v>8.3882342839539703</v>
          </cell>
          <cell r="V26">
            <v>8.4572995960884896</v>
          </cell>
          <cell r="W26">
            <v>8.5031920512394006</v>
          </cell>
          <cell r="X26">
            <v>8.5471581564210144</v>
          </cell>
          <cell r="Y26">
            <v>8.4686310664961226</v>
          </cell>
          <cell r="Z26">
            <v>8.56948115312405</v>
          </cell>
          <cell r="AA26">
            <v>8.6139005171219694</v>
          </cell>
          <cell r="AB26">
            <v>8.6457745436631619</v>
          </cell>
          <cell r="AC26">
            <v>8.6777665137034621</v>
          </cell>
          <cell r="AD26">
            <v>8.7098768636693418</v>
          </cell>
          <cell r="AE26">
            <v>8.7421060316021837</v>
          </cell>
          <cell r="AF26">
            <v>8.7744544571642553</v>
          </cell>
          <cell r="AG26">
            <v>8.8069225816447076</v>
          </cell>
          <cell r="AH26">
            <v>8.8395108479655917</v>
          </cell>
          <cell r="AI26">
            <v>8.8722197006879071</v>
          </cell>
          <cell r="AJ26">
            <v>8.9050495860176611</v>
          </cell>
          <cell r="AK26">
            <v>8.9380009518119579</v>
          </cell>
          <cell r="AL26">
            <v>8.9710742475851077</v>
          </cell>
          <cell r="AM26">
            <v>9.0042699245147588</v>
          </cell>
          <cell r="AN26">
            <v>9.037588435448054</v>
          </cell>
          <cell r="AO26">
            <v>9.0710302349078056</v>
          </cell>
          <cell r="AP26">
            <v>9.1045957790986982</v>
          </cell>
          <cell r="AQ26">
            <v>9.1382855259135116</v>
          </cell>
          <cell r="AR26">
            <v>9.1720999349393644</v>
          </cell>
          <cell r="AS26">
            <v>9.206039467463988</v>
          </cell>
          <cell r="AT26">
            <v>9.2401045864820173</v>
          </cell>
          <cell r="AU26">
            <v>9.2742957567013047</v>
          </cell>
          <cell r="AV26">
            <v>9.3086134445492643</v>
          </cell>
          <cell r="AW26">
            <v>9.3430581181792309</v>
          </cell>
          <cell r="AX26">
            <v>9.3776302474768478</v>
          </cell>
          <cell r="AZ26">
            <v>5.426372168740045E-3</v>
          </cell>
          <cell r="BA26">
            <v>5.1705412410631649E-3</v>
          </cell>
          <cell r="BB26">
            <v>-9.1875087002922309E-3</v>
          </cell>
          <cell r="BC26">
            <v>1.1908664557004239E-2</v>
          </cell>
          <cell r="BD26">
            <v>5.1834368037236454E-3</v>
          </cell>
          <cell r="BE26">
            <v>3.700301214047773E-3</v>
          </cell>
        </row>
        <row r="27">
          <cell r="A27" t="str">
            <v>IDLarge C&amp;ISummer Peak Load</v>
          </cell>
          <cell r="B27" t="str">
            <v>ID</v>
          </cell>
          <cell r="C27" t="str">
            <v>Large C&amp;I</v>
          </cell>
          <cell r="D27" t="str">
            <v>Summer Peak Load</v>
          </cell>
          <cell r="E27" t="str">
            <v>MW</v>
          </cell>
          <cell r="F27">
            <v>21.539420301725624</v>
          </cell>
          <cell r="G27">
            <v>18.980293294080468</v>
          </cell>
          <cell r="H27">
            <v>18.375167666973834</v>
          </cell>
          <cell r="I27">
            <v>18.950385704893993</v>
          </cell>
          <cell r="J27">
            <v>19.339790785481398</v>
          </cell>
          <cell r="K27">
            <v>19.459283319235659</v>
          </cell>
          <cell r="L27">
            <v>19.570285956704723</v>
          </cell>
          <cell r="M27">
            <v>19.662351715122075</v>
          </cell>
          <cell r="N27">
            <v>19.557523547678603</v>
          </cell>
          <cell r="O27">
            <v>19.931657840791999</v>
          </cell>
          <cell r="P27">
            <v>20.099085211039601</v>
          </cell>
          <cell r="Q27">
            <v>20.237707576033873</v>
          </cell>
          <cell r="R27">
            <v>20.334238799380451</v>
          </cell>
          <cell r="S27">
            <v>19.808692167648342</v>
          </cell>
          <cell r="T27">
            <v>20.378011381526189</v>
          </cell>
          <cell r="U27">
            <v>20.782769943382597</v>
          </cell>
          <cell r="V27">
            <v>20.955131376731014</v>
          </cell>
          <cell r="W27">
            <v>21.078290002062968</v>
          </cell>
          <cell r="X27">
            <v>21.176475101309258</v>
          </cell>
          <cell r="Y27">
            <v>20.689022744467206</v>
          </cell>
          <cell r="Z27">
            <v>21.498622561975012</v>
          </cell>
          <cell r="AA27">
            <v>21.687825964902167</v>
          </cell>
          <cell r="AB27">
            <v>21.841589902334295</v>
          </cell>
          <cell r="AC27">
            <v>21.996444006595173</v>
          </cell>
          <cell r="AD27">
            <v>22.152396006829452</v>
          </cell>
          <cell r="AE27">
            <v>22.309453686980437</v>
          </cell>
          <cell r="AF27">
            <v>22.467624886178609</v>
          </cell>
          <cell r="AG27">
            <v>22.626917499132887</v>
          </cell>
          <cell r="AH27">
            <v>22.787339476524675</v>
          </cell>
          <cell r="AI27">
            <v>22.948898825404704</v>
          </cell>
          <cell r="AJ27">
            <v>23.111603609592681</v>
          </cell>
          <cell r="AK27">
            <v>23.275461950079766</v>
          </cell>
          <cell r="AL27">
            <v>23.440482025433919</v>
          </cell>
          <cell r="AM27">
            <v>23.606672072208116</v>
          </cell>
          <cell r="AN27">
            <v>23.774040385351448</v>
          </cell>
          <cell r="AO27">
            <v>23.942595318623138</v>
          </cell>
          <cell r="AP27">
            <v>24.112345285009507</v>
          </cell>
          <cell r="AQ27">
            <v>24.283298757143882</v>
          </cell>
          <cell r="AR27">
            <v>24.455464267729489</v>
          </cell>
          <cell r="AS27">
            <v>24.628850409965334</v>
          </cell>
          <cell r="AT27">
            <v>24.803465837975121</v>
          </cell>
          <cell r="AU27">
            <v>24.979319267239191</v>
          </cell>
          <cell r="AV27">
            <v>25.156419475029534</v>
          </cell>
          <cell r="AW27">
            <v>25.334775300847884</v>
          </cell>
          <cell r="AX27">
            <v>25.51439564686693</v>
          </cell>
          <cell r="AZ27">
            <v>5.8772537913415884E-3</v>
          </cell>
          <cell r="BA27">
            <v>4.6581150196093098E-3</v>
          </cell>
          <cell r="BB27">
            <v>-2.3018578611882147E-2</v>
          </cell>
          <cell r="BC27">
            <v>3.91318540033175E-2</v>
          </cell>
          <cell r="BD27">
            <v>8.8007221105320024E-3</v>
          </cell>
          <cell r="BE27">
            <v>7.089873262583651E-3</v>
          </cell>
        </row>
        <row r="28">
          <cell r="A28" t="str">
            <v>ORLarge C&amp;ISummer Peak Load</v>
          </cell>
          <cell r="B28" t="str">
            <v>OR</v>
          </cell>
          <cell r="C28" t="str">
            <v>Large C&amp;I</v>
          </cell>
          <cell r="D28" t="str">
            <v>Summer Peak Load</v>
          </cell>
          <cell r="E28" t="str">
            <v>MW</v>
          </cell>
          <cell r="F28">
            <v>233.60328626225706</v>
          </cell>
          <cell r="G28">
            <v>242.91013102347409</v>
          </cell>
          <cell r="H28">
            <v>247.50126176225461</v>
          </cell>
          <cell r="I28">
            <v>250.31448106040992</v>
          </cell>
          <cell r="J28">
            <v>250.61570860711942</v>
          </cell>
          <cell r="K28">
            <v>252.90728206417867</v>
          </cell>
          <cell r="L28">
            <v>253.35556303000163</v>
          </cell>
          <cell r="M28">
            <v>253.85066804857254</v>
          </cell>
          <cell r="N28">
            <v>254.98458692963152</v>
          </cell>
          <cell r="O28">
            <v>255.56600356617065</v>
          </cell>
          <cell r="P28">
            <v>256.34798682496381</v>
          </cell>
          <cell r="Q28">
            <v>257.31543217286628</v>
          </cell>
          <cell r="R28">
            <v>257.51934337031651</v>
          </cell>
          <cell r="S28">
            <v>258.63481314303471</v>
          </cell>
          <cell r="T28">
            <v>259.02558899338641</v>
          </cell>
          <cell r="U28">
            <v>259.46243366982856</v>
          </cell>
          <cell r="V28">
            <v>259.69590659643296</v>
          </cell>
          <cell r="W28">
            <v>259.94588661997369</v>
          </cell>
          <cell r="X28">
            <v>260.19985855584554</v>
          </cell>
          <cell r="Y28">
            <v>261.49054091303947</v>
          </cell>
          <cell r="Z28">
            <v>262.09634058165466</v>
          </cell>
          <cell r="AA28">
            <v>262.78294950259277</v>
          </cell>
          <cell r="AB28">
            <v>263.40502794157857</v>
          </cell>
          <cell r="AC28">
            <v>264.02857900877325</v>
          </cell>
          <cell r="AD28">
            <v>264.65360619028678</v>
          </cell>
          <cell r="AE28">
            <v>265.2801129804817</v>
          </cell>
          <cell r="AF28">
            <v>265.90810288199259</v>
          </cell>
          <cell r="AG28">
            <v>266.53757940574582</v>
          </cell>
          <cell r="AH28">
            <v>267.16854607097895</v>
          </cell>
          <cell r="AI28">
            <v>267.80100640526064</v>
          </cell>
          <cell r="AJ28">
            <v>268.43496394451023</v>
          </cell>
          <cell r="AK28">
            <v>269.0704222330175</v>
          </cell>
          <cell r="AL28">
            <v>269.70738482346258</v>
          </cell>
          <cell r="AM28">
            <v>270.34585527693571</v>
          </cell>
          <cell r="AN28">
            <v>270.98583716295718</v>
          </cell>
          <cell r="AO28">
            <v>271.6273340594974</v>
          </cell>
          <cell r="AP28">
            <v>272.27034955299666</v>
          </cell>
          <cell r="AQ28">
            <v>272.91488723838546</v>
          </cell>
          <cell r="AR28">
            <v>273.56095071910443</v>
          </cell>
          <cell r="AS28">
            <v>274.20854360712451</v>
          </cell>
          <cell r="AT28">
            <v>274.85766952296711</v>
          </cell>
          <cell r="AU28">
            <v>275.50833209572448</v>
          </cell>
          <cell r="AV28">
            <v>276.16053496307984</v>
          </cell>
          <cell r="AW28">
            <v>276.81428177132784</v>
          </cell>
          <cell r="AX28">
            <v>277.46957617539488</v>
          </cell>
          <cell r="AZ28">
            <v>9.6258746168532343E-4</v>
          </cell>
          <cell r="BA28">
            <v>9.7701848324739399E-4</v>
          </cell>
          <cell r="BB28">
            <v>4.96034995698092E-3</v>
          </cell>
          <cell r="BC28">
            <v>2.3167173332539546E-3</v>
          </cell>
          <cell r="BD28">
            <v>2.619681447724005E-3</v>
          </cell>
          <cell r="BE28">
            <v>2.3672709365783196E-3</v>
          </cell>
        </row>
        <row r="29">
          <cell r="A29" t="str">
            <v>UTLarge C&amp;ISummer Peak Load</v>
          </cell>
          <cell r="B29" t="str">
            <v>UT</v>
          </cell>
          <cell r="C29" t="str">
            <v>Large C&amp;I</v>
          </cell>
          <cell r="D29" t="str">
            <v>Summer Peak Load</v>
          </cell>
          <cell r="E29" t="str">
            <v>MW</v>
          </cell>
          <cell r="F29">
            <v>637.38302959221755</v>
          </cell>
          <cell r="G29">
            <v>594.83979891471995</v>
          </cell>
          <cell r="H29">
            <v>606.02097194425448</v>
          </cell>
          <cell r="I29">
            <v>615.68162444602331</v>
          </cell>
          <cell r="J29">
            <v>633.83714343942165</v>
          </cell>
          <cell r="K29">
            <v>640.27396006811261</v>
          </cell>
          <cell r="L29">
            <v>649.36719815823301</v>
          </cell>
          <cell r="M29">
            <v>657.88846536764606</v>
          </cell>
          <cell r="N29">
            <v>687.7118954971229</v>
          </cell>
          <cell r="O29">
            <v>696.7355804271948</v>
          </cell>
          <cell r="P29">
            <v>706.17993466245412</v>
          </cell>
          <cell r="Q29">
            <v>716.69050265753253</v>
          </cell>
          <cell r="R29">
            <v>726.46613899614454</v>
          </cell>
          <cell r="S29">
            <v>737.52442137488038</v>
          </cell>
          <cell r="T29">
            <v>747.36250814236053</v>
          </cell>
          <cell r="U29">
            <v>757.26143717315847</v>
          </cell>
          <cell r="V29">
            <v>767.04605243609285</v>
          </cell>
          <cell r="W29">
            <v>776.84045070612433</v>
          </cell>
          <cell r="X29">
            <v>787.10309317887163</v>
          </cell>
          <cell r="Y29">
            <v>798.59370406303458</v>
          </cell>
          <cell r="Z29">
            <v>809.15747553506708</v>
          </cell>
          <cell r="AA29">
            <v>819.74000893851928</v>
          </cell>
          <cell r="AB29">
            <v>830.70563282242972</v>
          </cell>
          <cell r="AC29">
            <v>841.81794334582617</v>
          </cell>
          <cell r="AD29">
            <v>853.0789027290466</v>
          </cell>
          <cell r="AE29">
            <v>864.49049944095896</v>
          </cell>
          <cell r="AF29">
            <v>876.05474855008652</v>
          </cell>
          <cell r="AG29">
            <v>887.77369208043035</v>
          </cell>
          <cell r="AH29">
            <v>899.64939937205122</v>
          </cell>
          <cell r="AI29">
            <v>911.68396744647566</v>
          </cell>
          <cell r="AJ29">
            <v>923.87952137698915</v>
          </cell>
          <cell r="AK29">
            <v>936.23821466388358</v>
          </cell>
          <cell r="AL29">
            <v>948.76222961472388</v>
          </cell>
          <cell r="AM29">
            <v>961.45377772970153</v>
          </cell>
          <cell r="AN29">
            <v>974.31510009214276</v>
          </cell>
          <cell r="AO29">
            <v>987.34846776424126</v>
          </cell>
          <cell r="AP29">
            <v>1000.5561821880837</v>
          </cell>
          <cell r="AQ29">
            <v>1013.9405755920401</v>
          </cell>
          <cell r="AR29">
            <v>1027.504011402591</v>
          </cell>
          <cell r="AS29">
            <v>1041.2488846616625</v>
          </cell>
          <cell r="AT29">
            <v>1055.177622449545</v>
          </cell>
          <cell r="AU29">
            <v>1069.2926843134687</v>
          </cell>
          <cell r="AV29">
            <v>1083.5965627019127</v>
          </cell>
          <cell r="AW29">
            <v>1098.0917834047229</v>
          </cell>
          <cell r="AX29">
            <v>1112.7809059991184</v>
          </cell>
          <cell r="AZ29">
            <v>1.276898334712114E-2</v>
          </cell>
          <cell r="BA29">
            <v>1.3210746767137155E-2</v>
          </cell>
          <cell r="BB29">
            <v>1.4598609742156952E-2</v>
          </cell>
          <cell r="BC29">
            <v>1.3227967386027226E-2</v>
          </cell>
          <cell r="BD29">
            <v>1.3078459661333969E-2</v>
          </cell>
          <cell r="BE29">
            <v>1.3376953380755289E-2</v>
          </cell>
        </row>
        <row r="30">
          <cell r="A30" t="str">
            <v>WALarge C&amp;ISummer Peak Load</v>
          </cell>
          <cell r="B30" t="str">
            <v>WA</v>
          </cell>
          <cell r="C30" t="str">
            <v>Large C&amp;I</v>
          </cell>
          <cell r="D30" t="str">
            <v>Summer Peak Load</v>
          </cell>
          <cell r="E30" t="str">
            <v>MW</v>
          </cell>
          <cell r="F30">
            <v>88.339754756109926</v>
          </cell>
          <cell r="G30">
            <v>85.741755339023086</v>
          </cell>
          <cell r="H30">
            <v>86.064381588402256</v>
          </cell>
          <cell r="I30">
            <v>86.128246974510205</v>
          </cell>
          <cell r="J30">
            <v>86.27412400034342</v>
          </cell>
          <cell r="K30">
            <v>86.414462883838894</v>
          </cell>
          <cell r="L30">
            <v>87.013524918843885</v>
          </cell>
          <cell r="M30">
            <v>86.719296378047773</v>
          </cell>
          <cell r="N30">
            <v>87.042865289952516</v>
          </cell>
          <cell r="O30">
            <v>87.165882749540472</v>
          </cell>
          <cell r="P30">
            <v>87.291963862336573</v>
          </cell>
          <cell r="Q30">
            <v>87.399427390252512</v>
          </cell>
          <cell r="R30">
            <v>87.50194193990913</v>
          </cell>
          <cell r="S30">
            <v>87.932620881282702</v>
          </cell>
          <cell r="T30">
            <v>88.063415306706702</v>
          </cell>
          <cell r="U30">
            <v>88.234979886361941</v>
          </cell>
          <cell r="V30">
            <v>88.343150411172047</v>
          </cell>
          <cell r="W30">
            <v>88.958826873190361</v>
          </cell>
          <cell r="X30">
            <v>88.67555678425407</v>
          </cell>
          <cell r="Y30">
            <v>89.113423527385194</v>
          </cell>
          <cell r="Z30">
            <v>89.206629284601746</v>
          </cell>
          <cell r="AA30">
            <v>89.350620985383827</v>
          </cell>
          <cell r="AB30">
            <v>89.554032601673327</v>
          </cell>
          <cell r="AC30">
            <v>89.757907295725289</v>
          </cell>
          <cell r="AD30">
            <v>89.962246121761794</v>
          </cell>
          <cell r="AE30">
            <v>90.167050136404896</v>
          </cell>
          <cell r="AF30">
            <v>90.37232039868212</v>
          </cell>
          <cell r="AG30">
            <v>90.578057970031907</v>
          </cell>
          <cell r="AH30">
            <v>90.784263914309136</v>
          </cell>
          <cell r="AI30">
            <v>90.990939297790604</v>
          </cell>
          <cell r="AJ30">
            <v>91.19808518918056</v>
          </cell>
          <cell r="AK30">
            <v>91.405702659616196</v>
          </cell>
          <cell r="AL30">
            <v>91.613792782673215</v>
          </cell>
          <cell r="AM30">
            <v>91.822356634371374</v>
          </cell>
          <cell r="AN30">
            <v>92.031395293180054</v>
          </cell>
          <cell r="AO30">
            <v>92.240909840023832</v>
          </cell>
          <cell r="AP30">
            <v>92.450901358288064</v>
          </cell>
          <cell r="AQ30">
            <v>92.661370933824486</v>
          </cell>
          <cell r="AR30">
            <v>92.872319654956854</v>
          </cell>
          <cell r="AS30">
            <v>93.083748612486531</v>
          </cell>
          <cell r="AT30">
            <v>93.295658899698168</v>
          </cell>
          <cell r="AU30">
            <v>93.508051612365335</v>
          </cell>
          <cell r="AV30">
            <v>93.720927848756176</v>
          </cell>
          <cell r="AW30">
            <v>93.934288709639119</v>
          </cell>
          <cell r="AX30">
            <v>94.148135298288537</v>
          </cell>
          <cell r="AZ30">
            <v>6.9691476832419406E-3</v>
          </cell>
          <cell r="BA30">
            <v>-3.1842830991924941E-3</v>
          </cell>
          <cell r="BB30">
            <v>4.9378516358960754E-3</v>
          </cell>
          <cell r="BC30">
            <v>1.0459227524561336E-3</v>
          </cell>
          <cell r="BD30">
            <v>1.6141367736549586E-3</v>
          </cell>
          <cell r="BE30">
            <v>2.2765551492113225E-3</v>
          </cell>
        </row>
        <row r="31">
          <cell r="A31" t="str">
            <v>WYLarge C&amp;ISummer Peak Load</v>
          </cell>
          <cell r="B31" t="str">
            <v>WY</v>
          </cell>
          <cell r="C31" t="str">
            <v>Large C&amp;I</v>
          </cell>
          <cell r="D31" t="str">
            <v>Summer Peak Load</v>
          </cell>
          <cell r="E31" t="str">
            <v>MW</v>
          </cell>
          <cell r="F31">
            <v>94.469452630837736</v>
          </cell>
          <cell r="G31">
            <v>100.12171959035264</v>
          </cell>
          <cell r="H31">
            <v>101.28268440038505</v>
          </cell>
          <cell r="I31">
            <v>103.03692131629643</v>
          </cell>
          <cell r="J31">
            <v>104.68343108415577</v>
          </cell>
          <cell r="K31">
            <v>106.15830383922925</v>
          </cell>
          <cell r="L31">
            <v>107.53364103713561</v>
          </cell>
          <cell r="M31">
            <v>108.89584077796246</v>
          </cell>
          <cell r="N31">
            <v>110.24567585330269</v>
          </cell>
          <cell r="O31">
            <v>111.49110678444048</v>
          </cell>
          <cell r="P31">
            <v>112.7465840062861</v>
          </cell>
          <cell r="Q31">
            <v>114.01141200640596</v>
          </cell>
          <cell r="R31">
            <v>115.26797113648171</v>
          </cell>
          <cell r="S31">
            <v>116.51873432961052</v>
          </cell>
          <cell r="T31">
            <v>117.74554098335913</v>
          </cell>
          <cell r="U31">
            <v>119.05735471232808</v>
          </cell>
          <cell r="V31">
            <v>120.4159996118275</v>
          </cell>
          <cell r="W31">
            <v>121.81405688256548</v>
          </cell>
          <cell r="X31">
            <v>123.25423129511719</v>
          </cell>
          <cell r="Y31">
            <v>124.65112937846581</v>
          </cell>
          <cell r="Z31">
            <v>126.0324943507969</v>
          </cell>
          <cell r="AA31">
            <v>127.43627027932243</v>
          </cell>
          <cell r="AB31">
            <v>128.88869919525777</v>
          </cell>
          <cell r="AC31">
            <v>130.35768187372258</v>
          </cell>
          <cell r="AD31">
            <v>131.84340698285123</v>
          </cell>
          <cell r="AE31">
            <v>133.34606534108471</v>
          </cell>
          <cell r="AF31">
            <v>134.86584994167828</v>
          </cell>
          <cell r="AG31">
            <v>136.40295597748852</v>
          </cell>
          <cell r="AH31">
            <v>137.95758086604275</v>
          </cell>
          <cell r="AI31">
            <v>139.5299242748944</v>
          </cell>
          <cell r="AJ31">
            <v>141.12018814726707</v>
          </cell>
          <cell r="AK31">
            <v>142.72857672799114</v>
          </cell>
          <cell r="AL31">
            <v>144.35529658973576</v>
          </cell>
          <cell r="AM31">
            <v>146.00055665954002</v>
          </cell>
          <cell r="AN31">
            <v>147.66456824564636</v>
          </cell>
          <cell r="AO31">
            <v>149.34754506463983</v>
          </cell>
          <cell r="AP31">
            <v>151.04970326889665</v>
          </cell>
          <cell r="AQ31">
            <v>152.77126147434578</v>
          </cell>
          <cell r="AR31">
            <v>154.51244078854657</v>
          </cell>
          <cell r="AS31">
            <v>156.27346483908681</v>
          </cell>
          <cell r="AT31">
            <v>158.05455980230408</v>
          </cell>
          <cell r="AU31">
            <v>159.85595443233467</v>
          </cell>
          <cell r="AV31">
            <v>161.67788009049355</v>
          </cell>
          <cell r="AW31">
            <v>163.52057077498907</v>
          </cell>
          <cell r="AX31">
            <v>165.38426315097649</v>
          </cell>
          <cell r="AZ31">
            <v>1.1610228501567487E-2</v>
          </cell>
          <cell r="BA31">
            <v>1.1822727601463179E-2</v>
          </cell>
          <cell r="BB31">
            <v>1.1333469599140295E-2</v>
          </cell>
          <cell r="BC31">
            <v>1.1081848830562808E-2</v>
          </cell>
          <cell r="BD31">
            <v>1.1138206347152704E-2</v>
          </cell>
          <cell r="BE31">
            <v>1.1397296175977295E-2</v>
          </cell>
        </row>
        <row r="32">
          <cell r="A32" t="str">
            <v>CAExtra Large C&amp;ISummer Peak Load</v>
          </cell>
          <cell r="B32" t="str">
            <v>CA</v>
          </cell>
          <cell r="C32" t="str">
            <v>Extra Large C&amp;I</v>
          </cell>
          <cell r="D32" t="str">
            <v>Summer Peak Load</v>
          </cell>
          <cell r="E32" t="str">
            <v>MW</v>
          </cell>
          <cell r="F32">
            <v>12.32200298801901</v>
          </cell>
          <cell r="G32">
            <v>11.603365050109186</v>
          </cell>
          <cell r="H32">
            <v>11.467562165218956</v>
          </cell>
          <cell r="I32">
            <v>11.509037740883507</v>
          </cell>
          <cell r="J32">
            <v>11.611581164145591</v>
          </cell>
          <cell r="K32">
            <v>11.631963447043603</v>
          </cell>
          <cell r="L32">
            <v>11.643418606036672</v>
          </cell>
          <cell r="M32">
            <v>11.653056739810149</v>
          </cell>
          <cell r="N32">
            <v>11.54553624746832</v>
          </cell>
          <cell r="O32">
            <v>11.599968002959518</v>
          </cell>
          <cell r="P32">
            <v>11.65471576283673</v>
          </cell>
          <cell r="Q32">
            <v>11.676836069857828</v>
          </cell>
          <cell r="R32">
            <v>11.694927320957223</v>
          </cell>
          <cell r="S32">
            <v>11.562363481023652</v>
          </cell>
          <cell r="T32">
            <v>11.620903293533056</v>
          </cell>
          <cell r="U32">
            <v>11.69627033959779</v>
          </cell>
          <cell r="V32">
            <v>11.792572676236064</v>
          </cell>
          <cell r="W32">
            <v>11.856563564404237</v>
          </cell>
          <cell r="X32">
            <v>11.917868415291275</v>
          </cell>
          <cell r="Y32">
            <v>11.808372895536849</v>
          </cell>
          <cell r="Z32">
            <v>11.948994847313818</v>
          </cell>
          <cell r="AA32">
            <v>12.010931706972888</v>
          </cell>
          <cell r="AB32">
            <v>12.055375772150045</v>
          </cell>
          <cell r="AC32">
            <v>12.099984293755533</v>
          </cell>
          <cell r="AD32">
            <v>12.144757880327676</v>
          </cell>
          <cell r="AE32">
            <v>12.189697142656568</v>
          </cell>
          <cell r="AF32">
            <v>12.234802693792414</v>
          </cell>
          <cell r="AG32">
            <v>12.280075149053889</v>
          </cell>
          <cell r="AH32">
            <v>12.325515126036532</v>
          </cell>
          <cell r="AI32">
            <v>12.371123244621169</v>
          </cell>
          <cell r="AJ32">
            <v>12.416900126982375</v>
          </cell>
          <cell r="AK32">
            <v>12.462846397596957</v>
          </cell>
          <cell r="AL32">
            <v>12.508962683252475</v>
          </cell>
          <cell r="AM32">
            <v>12.555249613055793</v>
          </cell>
          <cell r="AN32">
            <v>12.601707818441655</v>
          </cell>
          <cell r="AO32">
            <v>12.64833793318131</v>
          </cell>
          <cell r="AP32">
            <v>12.695140593391146</v>
          </cell>
          <cell r="AQ32">
            <v>12.742116437541378</v>
          </cell>
          <cell r="AR32">
            <v>12.789266106464751</v>
          </cell>
          <cell r="AS32">
            <v>12.836590243365283</v>
          </cell>
          <cell r="AT32">
            <v>12.884089493827041</v>
          </cell>
          <cell r="AU32">
            <v>12.931764505822949</v>
          </cell>
          <cell r="AV32">
            <v>12.979615929723625</v>
          </cell>
          <cell r="AW32">
            <v>13.027644418306254</v>
          </cell>
          <cell r="AX32">
            <v>13.075850626763495</v>
          </cell>
          <cell r="AZ32">
            <v>5.4263721687400996E-3</v>
          </cell>
          <cell r="BA32">
            <v>5.1705412410631537E-3</v>
          </cell>
          <cell r="BB32">
            <v>-9.1875087002922622E-3</v>
          </cell>
          <cell r="BC32">
            <v>1.1908664557004272E-2</v>
          </cell>
          <cell r="BD32">
            <v>5.183436803723622E-3</v>
          </cell>
          <cell r="BE32">
            <v>3.7003012140477769E-3</v>
          </cell>
        </row>
        <row r="33">
          <cell r="A33" t="str">
            <v>IDExtra Large C&amp;ISummer Peak Load</v>
          </cell>
          <cell r="B33" t="str">
            <v>ID</v>
          </cell>
          <cell r="C33" t="str">
            <v>Extra Large C&amp;I</v>
          </cell>
          <cell r="D33" t="str">
            <v>Summer Peak Load</v>
          </cell>
          <cell r="E33" t="str">
            <v>MW</v>
          </cell>
          <cell r="F33">
            <v>25.013520350391044</v>
          </cell>
          <cell r="G33">
            <v>22.04163092215796</v>
          </cell>
          <cell r="H33">
            <v>21.338904387453482</v>
          </cell>
          <cell r="I33">
            <v>22.00689952826399</v>
          </cell>
          <cell r="J33">
            <v>22.45911187991388</v>
          </cell>
          <cell r="K33">
            <v>22.597877402983343</v>
          </cell>
          <cell r="L33">
            <v>22.726783691657097</v>
          </cell>
          <cell r="M33">
            <v>22.833698765948213</v>
          </cell>
          <cell r="N33">
            <v>22.711962829562246</v>
          </cell>
          <cell r="O33">
            <v>23.146441363500383</v>
          </cell>
          <cell r="P33">
            <v>23.340873148304052</v>
          </cell>
          <cell r="Q33">
            <v>23.501853959265144</v>
          </cell>
          <cell r="R33">
            <v>23.613954734764391</v>
          </cell>
          <cell r="S33">
            <v>23.003642517269039</v>
          </cell>
          <cell r="T33">
            <v>23.664787410804603</v>
          </cell>
          <cell r="U33">
            <v>24.13482961167011</v>
          </cell>
          <cell r="V33">
            <v>24.334991276203759</v>
          </cell>
          <cell r="W33">
            <v>24.478014195944088</v>
          </cell>
          <cell r="X33">
            <v>24.592035601520429</v>
          </cell>
          <cell r="Y33">
            <v>24.025961896800624</v>
          </cell>
          <cell r="Z33">
            <v>24.966142330035495</v>
          </cell>
          <cell r="AA33">
            <v>25.185862410854128</v>
          </cell>
          <cell r="AB33">
            <v>25.364426983355955</v>
          </cell>
          <cell r="AC33">
            <v>25.544257556046006</v>
          </cell>
          <cell r="AD33">
            <v>25.725363104705167</v>
          </cell>
          <cell r="AE33">
            <v>25.907752668751474</v>
          </cell>
          <cell r="AF33">
            <v>26.091435351691288</v>
          </cell>
          <cell r="AG33">
            <v>26.276420321573674</v>
          </cell>
          <cell r="AH33">
            <v>26.462716811448011</v>
          </cell>
          <cell r="AI33">
            <v>26.650334119824819</v>
          </cell>
          <cell r="AJ33">
            <v>26.839281611139889</v>
          </cell>
          <cell r="AK33">
            <v>27.029568716221664</v>
          </cell>
          <cell r="AL33">
            <v>27.221204932761975</v>
          </cell>
          <cell r="AM33">
            <v>27.414199825790075</v>
          </cell>
          <cell r="AN33">
            <v>27.608563028150069</v>
          </cell>
          <cell r="AO33">
            <v>27.804304240981708</v>
          </cell>
          <cell r="AP33">
            <v>28.001433234204587</v>
          </cell>
          <cell r="AQ33">
            <v>28.199959847005797</v>
          </cell>
          <cell r="AR33">
            <v>28.399893988331016</v>
          </cell>
          <cell r="AS33">
            <v>28.601245637379094</v>
          </cell>
          <cell r="AT33">
            <v>28.804024844100137</v>
          </cell>
          <cell r="AU33">
            <v>29.008241729697119</v>
          </cell>
          <cell r="AV33">
            <v>29.213906487131062</v>
          </cell>
          <cell r="AW33">
            <v>29.421029381629793</v>
          </cell>
          <cell r="AX33">
            <v>29.629620751200299</v>
          </cell>
          <cell r="AZ33">
            <v>5.8772537913414045E-3</v>
          </cell>
          <cell r="BA33">
            <v>4.6581150196094937E-3</v>
          </cell>
          <cell r="BB33">
            <v>-2.3018578611882268E-2</v>
          </cell>
          <cell r="BC33">
            <v>3.9131854003317521E-2</v>
          </cell>
          <cell r="BD33">
            <v>8.8007221105320024E-3</v>
          </cell>
          <cell r="BE33">
            <v>7.0898732625836302E-3</v>
          </cell>
        </row>
        <row r="34">
          <cell r="A34" t="str">
            <v>ORExtra Large C&amp;ISummer Peak Load</v>
          </cell>
          <cell r="B34" t="str">
            <v>OR</v>
          </cell>
          <cell r="C34" t="str">
            <v>Extra Large C&amp;I</v>
          </cell>
          <cell r="D34" t="str">
            <v>Summer Peak Load</v>
          </cell>
          <cell r="E34" t="str">
            <v>MW</v>
          </cell>
          <cell r="F34">
            <v>367.09087841211823</v>
          </cell>
          <cell r="G34">
            <v>381.71592017974501</v>
          </cell>
          <cell r="H34">
            <v>388.93055419782871</v>
          </cell>
          <cell r="I34">
            <v>393.35132738064419</v>
          </cell>
          <cell r="J34">
            <v>393.82468495404481</v>
          </cell>
          <cell r="K34">
            <v>397.42572895799503</v>
          </cell>
          <cell r="L34">
            <v>398.13017047571691</v>
          </cell>
          <cell r="M34">
            <v>398.90819264775689</v>
          </cell>
          <cell r="N34">
            <v>400.69006517513526</v>
          </cell>
          <cell r="O34">
            <v>401.60371988969672</v>
          </cell>
          <cell r="P34">
            <v>402.83255072494313</v>
          </cell>
          <cell r="Q34">
            <v>404.35282198593274</v>
          </cell>
          <cell r="R34">
            <v>404.67325386764026</v>
          </cell>
          <cell r="S34">
            <v>406.42613493905458</v>
          </cell>
          <cell r="T34">
            <v>407.0402112753215</v>
          </cell>
          <cell r="U34">
            <v>407.72668148115912</v>
          </cell>
          <cell r="V34">
            <v>408.09356750868034</v>
          </cell>
          <cell r="W34">
            <v>408.48639325995867</v>
          </cell>
          <cell r="X34">
            <v>408.88549201632873</v>
          </cell>
          <cell r="Y34">
            <v>410.91370714906208</v>
          </cell>
          <cell r="Z34">
            <v>411.86567805688594</v>
          </cell>
          <cell r="AA34">
            <v>412.94463493264584</v>
          </cell>
          <cell r="AB34">
            <v>413.92218676533781</v>
          </cell>
          <cell r="AC34">
            <v>414.90205272807231</v>
          </cell>
          <cell r="AD34">
            <v>415.88423829902217</v>
          </cell>
          <cell r="AE34">
            <v>416.86874896932846</v>
          </cell>
          <cell r="AF34">
            <v>417.8555902431313</v>
          </cell>
          <cell r="AG34">
            <v>418.84476763760063</v>
          </cell>
          <cell r="AH34">
            <v>419.836286682967</v>
          </cell>
          <cell r="AI34">
            <v>420.83015292255254</v>
          </cell>
          <cell r="AJ34">
            <v>421.8263719128019</v>
          </cell>
          <cell r="AK34">
            <v>422.82494922331335</v>
          </cell>
          <cell r="AL34">
            <v>423.82589043686988</v>
          </cell>
          <cell r="AM34">
            <v>424.82920114947052</v>
          </cell>
          <cell r="AN34">
            <v>425.83488697036142</v>
          </cell>
          <cell r="AO34">
            <v>426.84295352206749</v>
          </cell>
          <cell r="AP34">
            <v>427.8534064404235</v>
          </cell>
          <cell r="AQ34">
            <v>428.86625137460595</v>
          </cell>
          <cell r="AR34">
            <v>429.88149398716433</v>
          </cell>
          <cell r="AS34">
            <v>430.899139954053</v>
          </cell>
          <cell r="AT34">
            <v>431.91919496466284</v>
          </cell>
          <cell r="AU34">
            <v>432.94166472185299</v>
          </cell>
          <cell r="AV34">
            <v>433.96655494198285</v>
          </cell>
          <cell r="AW34">
            <v>434.99387135494402</v>
          </cell>
          <cell r="AX34">
            <v>436.02361970419224</v>
          </cell>
          <cell r="AZ34">
            <v>9.6258746168544291E-4</v>
          </cell>
          <cell r="BA34">
            <v>9.7701848324741373E-4</v>
          </cell>
          <cell r="BB34">
            <v>4.960349956980999E-3</v>
          </cell>
          <cell r="BC34">
            <v>2.3167173332539347E-3</v>
          </cell>
          <cell r="BD34">
            <v>2.6196814477240245E-3</v>
          </cell>
          <cell r="BE34">
            <v>2.3672709365783629E-3</v>
          </cell>
        </row>
        <row r="35">
          <cell r="A35" t="str">
            <v>UTExtra Large C&amp;ISummer Peak Load</v>
          </cell>
          <cell r="B35" t="str">
            <v>UT</v>
          </cell>
          <cell r="C35" t="str">
            <v>Extra Large C&amp;I</v>
          </cell>
          <cell r="D35" t="str">
            <v>Summer Peak Load</v>
          </cell>
          <cell r="E35" t="str">
            <v>MW</v>
          </cell>
          <cell r="F35">
            <v>842.56797747464384</v>
          </cell>
          <cell r="G35">
            <v>786.32932322288332</v>
          </cell>
          <cell r="H35">
            <v>801.10991496740496</v>
          </cell>
          <cell r="I35">
            <v>813.88050354851032</v>
          </cell>
          <cell r="J35">
            <v>837.88060742334505</v>
          </cell>
          <cell r="K35">
            <v>846.38954995305301</v>
          </cell>
          <cell r="L35">
            <v>858.41006331876019</v>
          </cell>
          <cell r="M35">
            <v>869.67447819147731</v>
          </cell>
          <cell r="N35">
            <v>909.09860158181323</v>
          </cell>
          <cell r="O35">
            <v>921.02717138663434</v>
          </cell>
          <cell r="P35">
            <v>933.51183143735386</v>
          </cell>
          <cell r="Q35">
            <v>947.40593844454656</v>
          </cell>
          <cell r="R35">
            <v>960.32852620723224</v>
          </cell>
          <cell r="S35">
            <v>974.94666661199949</v>
          </cell>
          <cell r="T35">
            <v>987.95180870873696</v>
          </cell>
          <cell r="U35">
            <v>1001.0373792768465</v>
          </cell>
          <cell r="V35">
            <v>1013.9718364394928</v>
          </cell>
          <cell r="W35">
            <v>1026.9192259334384</v>
          </cell>
          <cell r="X35">
            <v>1040.4855957775496</v>
          </cell>
          <cell r="Y35">
            <v>1055.6752389326416</v>
          </cell>
          <cell r="Z35">
            <v>1069.6396765634793</v>
          </cell>
          <cell r="AA35">
            <v>1083.6289159255771</v>
          </cell>
          <cell r="AB35">
            <v>1098.124569415952</v>
          </cell>
          <cell r="AC35">
            <v>1112.8141305872912</v>
          </cell>
          <cell r="AD35">
            <v>1127.700193333603</v>
          </cell>
          <cell r="AE35">
            <v>1142.7853862472953</v>
          </cell>
          <cell r="AF35">
            <v>1158.0723730833338</v>
          </cell>
          <cell r="AG35">
            <v>1173.5638532296102</v>
          </cell>
          <cell r="AH35">
            <v>1189.2625621836023</v>
          </cell>
          <cell r="AI35">
            <v>1205.1712720354099</v>
          </cell>
          <cell r="AJ35">
            <v>1221.292791957253</v>
          </cell>
          <cell r="AK35">
            <v>1237.6299686995176</v>
          </cell>
          <cell r="AL35">
            <v>1254.1856870934366</v>
          </cell>
          <cell r="AM35">
            <v>1270.962870560496</v>
          </cell>
          <cell r="AN35">
            <v>1287.9644816286545</v>
          </cell>
          <cell r="AO35">
            <v>1305.1935224554697</v>
          </cell>
          <cell r="AP35">
            <v>1322.6530353582204</v>
          </cell>
          <cell r="AQ35">
            <v>1340.3461033511219</v>
          </cell>
          <cell r="AR35">
            <v>1358.2758506897269</v>
          </cell>
          <cell r="AS35">
            <v>1376.4454434226091</v>
          </cell>
          <cell r="AT35">
            <v>1394.8580899504263</v>
          </cell>
          <cell r="AU35">
            <v>1413.5170415924626</v>
          </cell>
          <cell r="AV35">
            <v>1432.4255931607481</v>
          </cell>
          <cell r="AW35">
            <v>1451.5870835418602</v>
          </cell>
          <cell r="AX35">
            <v>1471.0048962865062</v>
          </cell>
          <cell r="AZ35">
            <v>1.2768983347121012E-2</v>
          </cell>
          <cell r="BA35">
            <v>1.3210746767137242E-2</v>
          </cell>
          <cell r="BB35">
            <v>1.4598609742156812E-2</v>
          </cell>
          <cell r="BC35">
            <v>1.3227967386027399E-2</v>
          </cell>
          <cell r="BD35">
            <v>1.3078459661333995E-2</v>
          </cell>
          <cell r="BE35">
            <v>1.3376953380755291E-2</v>
          </cell>
        </row>
        <row r="36">
          <cell r="A36" t="str">
            <v>WAExtra Large C&amp;ISummer Peak Load</v>
          </cell>
          <cell r="B36" t="str">
            <v>WA</v>
          </cell>
          <cell r="C36" t="str">
            <v>Extra Large C&amp;I</v>
          </cell>
          <cell r="D36" t="str">
            <v>Summer Peak Load</v>
          </cell>
          <cell r="E36" t="str">
            <v>MW</v>
          </cell>
          <cell r="F36">
            <v>102.6100228320969</v>
          </cell>
          <cell r="G36">
            <v>99.592346586096042</v>
          </cell>
          <cell r="H36">
            <v>99.967089383451849</v>
          </cell>
          <cell r="I36">
            <v>100.04127148577723</v>
          </cell>
          <cell r="J36">
            <v>100.21071326193734</v>
          </cell>
          <cell r="K36">
            <v>100.37372227276671</v>
          </cell>
          <cell r="L36">
            <v>101.0695558672725</v>
          </cell>
          <cell r="M36">
            <v>100.72779810065548</v>
          </cell>
          <cell r="N36">
            <v>101.10363583679099</v>
          </cell>
          <cell r="O36">
            <v>101.24652534754317</v>
          </cell>
          <cell r="P36">
            <v>101.39297340932939</v>
          </cell>
          <cell r="Q36">
            <v>101.51779643021638</v>
          </cell>
          <cell r="R36">
            <v>101.63687102250984</v>
          </cell>
          <cell r="S36">
            <v>102.1371211774899</v>
          </cell>
          <cell r="T36">
            <v>102.28904393317471</v>
          </cell>
          <cell r="U36">
            <v>102.48832279108194</v>
          </cell>
          <cell r="V36">
            <v>102.61396701605368</v>
          </cell>
          <cell r="W36">
            <v>103.32909890655186</v>
          </cell>
          <cell r="X36">
            <v>103.00006980324895</v>
          </cell>
          <cell r="Y36">
            <v>103.50866886642433</v>
          </cell>
          <cell r="Z36">
            <v>103.61693093826818</v>
          </cell>
          <cell r="AA36">
            <v>103.78418283686891</v>
          </cell>
          <cell r="AB36">
            <v>104.02045325271288</v>
          </cell>
          <cell r="AC36">
            <v>104.25726155118865</v>
          </cell>
          <cell r="AD36">
            <v>104.4946089568157</v>
          </cell>
          <cell r="AE36">
            <v>104.73249669690117</v>
          </cell>
          <cell r="AF36">
            <v>104.97092600154626</v>
          </cell>
          <cell r="AG36">
            <v>105.20989810365258</v>
          </cell>
          <cell r="AH36">
            <v>105.44941423892845</v>
          </cell>
          <cell r="AI36">
            <v>105.68947564589541</v>
          </cell>
          <cell r="AJ36">
            <v>105.93008356589453</v>
          </cell>
          <cell r="AK36">
            <v>106.17123924309287</v>
          </cell>
          <cell r="AL36">
            <v>106.41294392448989</v>
          </cell>
          <cell r="AM36">
            <v>106.65519885992394</v>
          </cell>
          <cell r="AN36">
            <v>106.89800530207867</v>
          </cell>
          <cell r="AO36">
            <v>107.14136450648955</v>
          </cell>
          <cell r="AP36">
            <v>107.38527773155035</v>
          </cell>
          <cell r="AQ36">
            <v>107.6297462385196</v>
          </cell>
          <cell r="AR36">
            <v>107.87477129152722</v>
          </cell>
          <cell r="AS36">
            <v>108.12035415758096</v>
          </cell>
          <cell r="AT36">
            <v>108.36649610657297</v>
          </cell>
          <cell r="AU36">
            <v>108.61319841128639</v>
          </cell>
          <cell r="AV36">
            <v>108.86046234740192</v>
          </cell>
          <cell r="AW36">
            <v>109.10828919350443</v>
          </cell>
          <cell r="AX36">
            <v>109.35668023108956</v>
          </cell>
          <cell r="AZ36">
            <v>6.9691476832418383E-3</v>
          </cell>
          <cell r="BA36">
            <v>-3.1842830991924186E-3</v>
          </cell>
          <cell r="BB36">
            <v>4.9378516358960641E-3</v>
          </cell>
          <cell r="BC36">
            <v>1.045922752456253E-3</v>
          </cell>
          <cell r="BD36">
            <v>1.6141367736549575E-3</v>
          </cell>
          <cell r="BE36">
            <v>2.276555149211339E-3</v>
          </cell>
        </row>
        <row r="37">
          <cell r="A37" t="str">
            <v>WYExtra Large C&amp;ISummer Peak Load</v>
          </cell>
          <cell r="B37" t="str">
            <v>WY</v>
          </cell>
          <cell r="C37" t="str">
            <v>Extra Large C&amp;I</v>
          </cell>
          <cell r="D37" t="str">
            <v>Summer Peak Load</v>
          </cell>
          <cell r="E37" t="str">
            <v>MW</v>
          </cell>
          <cell r="F37">
            <v>641.93700341918645</v>
          </cell>
          <cell r="G37">
            <v>680.34517890311906</v>
          </cell>
          <cell r="H37">
            <v>688.23414460020672</v>
          </cell>
          <cell r="I37">
            <v>700.15450147459251</v>
          </cell>
          <cell r="J37">
            <v>711.34283290920303</v>
          </cell>
          <cell r="K37">
            <v>721.36485982319618</v>
          </cell>
          <cell r="L37">
            <v>730.71052463788521</v>
          </cell>
          <cell r="M37">
            <v>739.9669180574798</v>
          </cell>
          <cell r="N37">
            <v>749.13929134051455</v>
          </cell>
          <cell r="O37">
            <v>757.60221959547493</v>
          </cell>
          <cell r="P37">
            <v>766.13341421138978</v>
          </cell>
          <cell r="Q37">
            <v>774.72814905557777</v>
          </cell>
          <cell r="R37">
            <v>783.26669543344178</v>
          </cell>
          <cell r="S37">
            <v>791.76585737229311</v>
          </cell>
          <cell r="T37">
            <v>800.10223029656072</v>
          </cell>
          <cell r="U37">
            <v>809.01624165967496</v>
          </cell>
          <cell r="V37">
            <v>818.2484792900085</v>
          </cell>
          <cell r="W37">
            <v>827.74853110562549</v>
          </cell>
          <cell r="X37">
            <v>837.53477651139872</v>
          </cell>
          <cell r="Y37">
            <v>847.02695143921335</v>
          </cell>
          <cell r="Z37">
            <v>856.41357607047519</v>
          </cell>
          <cell r="AA37">
            <v>865.9524871992511</v>
          </cell>
          <cell r="AB37">
            <v>875.8220041701851</v>
          </cell>
          <cell r="AC37">
            <v>885.80400694915056</v>
          </cell>
          <cell r="AD37">
            <v>895.89977757021734</v>
          </cell>
          <cell r="AE37">
            <v>906.11061267917717</v>
          </cell>
          <cell r="AF37">
            <v>916.43782370007784</v>
          </cell>
          <cell r="AG37">
            <v>926.88273700365562</v>
          </cell>
          <cell r="AH37">
            <v>937.44669407768663</v>
          </cell>
          <cell r="AI37">
            <v>948.13105169928065</v>
          </cell>
          <cell r="AJ37">
            <v>958.93718210913812</v>
          </cell>
          <cell r="AK37">
            <v>969.86647318779296</v>
          </cell>
          <cell r="AL37">
            <v>980.92032863386464</v>
          </cell>
          <cell r="AM37">
            <v>992.10016814434164</v>
          </cell>
          <cell r="AN37">
            <v>1003.4074275969194</v>
          </cell>
          <cell r="AO37">
            <v>1014.8435592344169</v>
          </cell>
          <cell r="AP37">
            <v>1026.4100318512944</v>
          </cell>
          <cell r="AQ37">
            <v>1038.1083309822977</v>
          </cell>
          <cell r="AR37">
            <v>1049.9399590932524</v>
          </cell>
          <cell r="AS37">
            <v>1061.9064357740315</v>
          </cell>
          <cell r="AT37">
            <v>1074.0092979337244</v>
          </cell>
          <cell r="AU37">
            <v>1086.2500999980284</v>
          </cell>
          <cell r="AV37">
            <v>1098.6304141088908</v>
          </cell>
          <cell r="AW37">
            <v>1111.1518303264263</v>
          </cell>
          <cell r="AX37">
            <v>1123.8159568331357</v>
          </cell>
          <cell r="AZ37">
            <v>1.1610228501567333E-2</v>
          </cell>
          <cell r="BA37">
            <v>1.1822727601463358E-2</v>
          </cell>
          <cell r="BB37">
            <v>1.1333469599140214E-2</v>
          </cell>
          <cell r="BC37">
            <v>1.1081848830562822E-2</v>
          </cell>
          <cell r="BD37">
            <v>1.11382063471527E-2</v>
          </cell>
          <cell r="BE37">
            <v>1.1397296175977286E-2</v>
          </cell>
        </row>
        <row r="38">
          <cell r="A38" t="str">
            <v>CAIrrigationSummer Peak Load</v>
          </cell>
          <cell r="B38" t="str">
            <v>CA</v>
          </cell>
          <cell r="C38" t="str">
            <v>Irrigation</v>
          </cell>
          <cell r="D38" t="str">
            <v>Summer Peak Load</v>
          </cell>
          <cell r="E38" t="str">
            <v>MW</v>
          </cell>
          <cell r="F38">
            <v>27.631158215557782</v>
          </cell>
          <cell r="G38">
            <v>26.019667082063023</v>
          </cell>
          <cell r="H38">
            <v>25.715139400794019</v>
          </cell>
          <cell r="I38">
            <v>25.808145237132713</v>
          </cell>
          <cell r="J38">
            <v>26.03809109535678</v>
          </cell>
          <cell r="K38">
            <v>26.083796820643229</v>
          </cell>
          <cell r="L38">
            <v>26.109484146870113</v>
          </cell>
          <cell r="M38">
            <v>26.131096931695485</v>
          </cell>
          <cell r="N38">
            <v>25.889990373110777</v>
          </cell>
          <cell r="O38">
            <v>26.012049461181945</v>
          </cell>
          <cell r="P38">
            <v>26.13481716514903</v>
          </cell>
          <cell r="Q38">
            <v>26.184420277863008</v>
          </cell>
          <cell r="R38">
            <v>26.224988537904075</v>
          </cell>
          <cell r="S38">
            <v>25.92772416956819</v>
          </cell>
          <cell r="T38">
            <v>26.058995264286246</v>
          </cell>
          <cell r="U38">
            <v>26.228000155461711</v>
          </cell>
          <cell r="V38">
            <v>26.443950849741476</v>
          </cell>
          <cell r="W38">
            <v>26.587445568664045</v>
          </cell>
          <cell r="X38">
            <v>26.724917052471344</v>
          </cell>
          <cell r="Y38">
            <v>26.479381644537174</v>
          </cell>
          <cell r="Z38">
            <v>26.794715718218864</v>
          </cell>
          <cell r="AA38">
            <v>26.93360443381799</v>
          </cell>
          <cell r="AB38">
            <v>27.03326688300313</v>
          </cell>
          <cell r="AC38">
            <v>27.133298113269984</v>
          </cell>
          <cell r="AD38">
            <v>27.233699489219635</v>
          </cell>
          <cell r="AE38">
            <v>27.334472380502607</v>
          </cell>
          <cell r="AF38">
            <v>27.435618161837535</v>
          </cell>
          <cell r="AG38">
            <v>27.537138213029934</v>
          </cell>
          <cell r="AH38">
            <v>27.639033918991007</v>
          </cell>
          <cell r="AI38">
            <v>27.741306669756558</v>
          </cell>
          <cell r="AJ38">
            <v>27.843957860505927</v>
          </cell>
          <cell r="AK38">
            <v>27.94698889158105</v>
          </cell>
          <cell r="AL38">
            <v>28.050401168505545</v>
          </cell>
          <cell r="AM38">
            <v>28.15419610200389</v>
          </cell>
          <cell r="AN38">
            <v>28.258375108020672</v>
          </cell>
          <cell r="AO38">
            <v>28.362939607739897</v>
          </cell>
          <cell r="AP38">
            <v>28.467891027604381</v>
          </cell>
          <cell r="AQ38">
            <v>28.573230799335203</v>
          </cell>
          <cell r="AR38">
            <v>28.678960359951251</v>
          </cell>
          <cell r="AS38">
            <v>28.785081151788805</v>
          </cell>
          <cell r="AT38">
            <v>28.891594622521232</v>
          </cell>
          <cell r="AU38">
            <v>28.998502225178722</v>
          </cell>
          <cell r="AV38">
            <v>29.105805418168117</v>
          </cell>
          <cell r="AW38">
            <v>29.213505665292804</v>
          </cell>
          <cell r="AX38">
            <v>29.321604435772677</v>
          </cell>
          <cell r="AZ38">
            <v>5.4263721687400962E-3</v>
          </cell>
          <cell r="BA38">
            <v>5.1705412410631701E-3</v>
          </cell>
          <cell r="BB38">
            <v>-9.1875087002922916E-3</v>
          </cell>
          <cell r="BC38">
            <v>1.19086645570043E-2</v>
          </cell>
          <cell r="BD38">
            <v>5.1834368037235777E-3</v>
          </cell>
          <cell r="BE38">
            <v>3.7003012140477709E-3</v>
          </cell>
        </row>
        <row r="39">
          <cell r="A39" t="str">
            <v>IDIrrigationSummer Peak Load</v>
          </cell>
          <cell r="B39" t="str">
            <v>ID</v>
          </cell>
          <cell r="C39" t="str">
            <v>Irrigation</v>
          </cell>
          <cell r="D39" t="str">
            <v>Summer Peak Load</v>
          </cell>
          <cell r="E39" t="str">
            <v>MW</v>
          </cell>
          <cell r="F39">
            <v>229.98542322165102</v>
          </cell>
          <cell r="G39">
            <v>202.66055097873016</v>
          </cell>
          <cell r="H39">
            <v>196.19937089575288</v>
          </cell>
          <cell r="I39">
            <v>202.34121510709392</v>
          </cell>
          <cell r="J39">
            <v>206.49905645143042</v>
          </cell>
          <cell r="K39">
            <v>207.77492834409688</v>
          </cell>
          <cell r="L39">
            <v>208.9601500538472</v>
          </cell>
          <cell r="M39">
            <v>209.94317476469055</v>
          </cell>
          <cell r="N39">
            <v>208.82388046069735</v>
          </cell>
          <cell r="O39">
            <v>212.81866920329523</v>
          </cell>
          <cell r="P39">
            <v>214.60636144690673</v>
          </cell>
          <cell r="Q39">
            <v>216.0864905699101</v>
          </cell>
          <cell r="R39">
            <v>217.11719492241707</v>
          </cell>
          <cell r="S39">
            <v>211.50571314489036</v>
          </cell>
          <cell r="T39">
            <v>217.58457313823124</v>
          </cell>
          <cell r="U39">
            <v>221.90635004063355</v>
          </cell>
          <cell r="V39">
            <v>223.74672534509568</v>
          </cell>
          <cell r="W39">
            <v>225.0617416349304</v>
          </cell>
          <cell r="X39">
            <v>226.1101051139795</v>
          </cell>
          <cell r="Y39">
            <v>220.90537188447243</v>
          </cell>
          <cell r="Z39">
            <v>229.54980864560414</v>
          </cell>
          <cell r="AA39">
            <v>231.57001272201992</v>
          </cell>
          <cell r="AB39">
            <v>233.21181476363395</v>
          </cell>
          <cell r="AC39">
            <v>234.86525697364527</v>
          </cell>
          <cell r="AD39">
            <v>236.53042187937257</v>
          </cell>
          <cell r="AE39">
            <v>238.20739259324279</v>
          </cell>
          <cell r="AF39">
            <v>239.89625281693941</v>
          </cell>
          <cell r="AG39">
            <v>241.59708684558024</v>
          </cell>
          <cell r="AH39">
            <v>243.30997957192483</v>
          </cell>
          <cell r="AI39">
            <v>245.03501649061161</v>
          </cell>
          <cell r="AJ39">
            <v>246.77228370242514</v>
          </cell>
          <cell r="AK39">
            <v>248.5218679185937</v>
          </cell>
          <cell r="AL39">
            <v>250.28385646511708</v>
          </cell>
          <cell r="AM39">
            <v>252.05833728712545</v>
          </cell>
          <cell r="AN39">
            <v>253.84539895326876</v>
          </cell>
          <cell r="AO39">
            <v>255.64513066013743</v>
          </cell>
          <cell r="AP39">
            <v>257.45762223671443</v>
          </cell>
          <cell r="AQ39">
            <v>259.28296414885887</v>
          </cell>
          <cell r="AR39">
            <v>261.12124750382134</v>
          </cell>
          <cell r="AS39">
            <v>262.97256405479118</v>
          </cell>
          <cell r="AT39">
            <v>264.83700620547631</v>
          </cell>
          <cell r="AU39">
            <v>266.71466701471525</v>
          </cell>
          <cell r="AV39">
            <v>268.60564020112179</v>
          </cell>
          <cell r="AW39">
            <v>270.51002014776287</v>
          </cell>
          <cell r="AX39">
            <v>272.42790190686947</v>
          </cell>
          <cell r="AZ39">
            <v>5.8772537913415329E-3</v>
          </cell>
          <cell r="BA39">
            <v>4.6581150196093176E-3</v>
          </cell>
          <cell r="BB39">
            <v>-2.3018578611882137E-2</v>
          </cell>
          <cell r="BC39">
            <v>3.9131854003317416E-2</v>
          </cell>
          <cell r="BD39">
            <v>8.800722110532096E-3</v>
          </cell>
          <cell r="BE39">
            <v>7.0898732625836458E-3</v>
          </cell>
        </row>
        <row r="40">
          <cell r="A40" t="str">
            <v>ORIrrigationSummer Peak Load</v>
          </cell>
          <cell r="B40" t="str">
            <v>OR</v>
          </cell>
          <cell r="C40" t="str">
            <v>Irrigation</v>
          </cell>
          <cell r="D40" t="str">
            <v>Summer Peak Load</v>
          </cell>
          <cell r="E40" t="str">
            <v>MW</v>
          </cell>
          <cell r="F40">
            <v>58.891584771997572</v>
          </cell>
          <cell r="G40">
            <v>61.237848157178341</v>
          </cell>
          <cell r="H40">
            <v>62.395276074517973</v>
          </cell>
          <cell r="I40">
            <v>63.104491023632754</v>
          </cell>
          <cell r="J40">
            <v>63.180430741290607</v>
          </cell>
          <cell r="K40">
            <v>63.758138335507226</v>
          </cell>
          <cell r="L40">
            <v>63.871150343697892</v>
          </cell>
          <cell r="M40">
            <v>63.995966734934257</v>
          </cell>
          <cell r="N40">
            <v>64.281828637722242</v>
          </cell>
          <cell r="O40">
            <v>64.428404260379153</v>
          </cell>
          <cell r="P40">
            <v>64.625542897049698</v>
          </cell>
          <cell r="Q40">
            <v>64.86943668223519</v>
          </cell>
          <cell r="R40">
            <v>64.920842866466344</v>
          </cell>
          <cell r="S40">
            <v>65.202053733538165</v>
          </cell>
          <cell r="T40">
            <v>65.300568653794898</v>
          </cell>
          <cell r="U40">
            <v>65.410697563822325</v>
          </cell>
          <cell r="V40">
            <v>65.469556284815027</v>
          </cell>
          <cell r="W40">
            <v>65.532576458816905</v>
          </cell>
          <cell r="X40">
            <v>65.596602997271987</v>
          </cell>
          <cell r="Y40">
            <v>65.9219851041276</v>
          </cell>
          <cell r="Z40">
            <v>66.074707709660842</v>
          </cell>
          <cell r="AA40">
            <v>66.247802395611629</v>
          </cell>
          <cell r="AB40">
            <v>66.404628892834936</v>
          </cell>
          <cell r="AC40">
            <v>66.56182664086721</v>
          </cell>
          <cell r="AD40">
            <v>66.719396518559691</v>
          </cell>
          <cell r="AE40">
            <v>66.877339406844115</v>
          </cell>
          <cell r="AF40">
            <v>67.035656188737619</v>
          </cell>
          <cell r="AG40">
            <v>67.194347749347671</v>
          </cell>
          <cell r="AH40">
            <v>67.35341497587703</v>
          </cell>
          <cell r="AI40">
            <v>67.51285875762872</v>
          </cell>
          <cell r="AJ40">
            <v>67.672679986010976</v>
          </cell>
          <cell r="AK40">
            <v>67.832879554542217</v>
          </cell>
          <cell r="AL40">
            <v>67.993458358856103</v>
          </cell>
          <cell r="AM40">
            <v>68.15441729670647</v>
          </cell>
          <cell r="AN40">
            <v>68.315757267972387</v>
          </cell>
          <cell r="AO40">
            <v>68.477479174663202</v>
          </cell>
          <cell r="AP40">
            <v>68.639583920923528</v>
          </cell>
          <cell r="AQ40">
            <v>68.80207241303836</v>
          </cell>
          <cell r="AR40">
            <v>68.964945559438107</v>
          </cell>
          <cell r="AS40">
            <v>69.128204270703662</v>
          </cell>
          <cell r="AT40">
            <v>69.291849459571552</v>
          </cell>
          <cell r="AU40">
            <v>69.45588204093896</v>
          </cell>
          <cell r="AV40">
            <v>69.620302931868878</v>
          </cell>
          <cell r="AW40">
            <v>69.78511305159526</v>
          </cell>
          <cell r="AX40">
            <v>69.950313321528128</v>
          </cell>
          <cell r="AZ40">
            <v>9.6258746168552411E-4</v>
          </cell>
          <cell r="BA40">
            <v>9.7701848324730813E-4</v>
          </cell>
          <cell r="BB40">
            <v>4.9603499569809348E-3</v>
          </cell>
          <cell r="BC40">
            <v>2.3167173332539637E-3</v>
          </cell>
          <cell r="BD40">
            <v>2.6196814477240341E-3</v>
          </cell>
          <cell r="BE40">
            <v>2.3672709365783529E-3</v>
          </cell>
        </row>
        <row r="41">
          <cell r="A41" t="str">
            <v>UTIrrigationSummer Peak Load</v>
          </cell>
          <cell r="B41" t="str">
            <v>UT</v>
          </cell>
          <cell r="C41" t="str">
            <v>Irrigation</v>
          </cell>
          <cell r="D41" t="str">
            <v>Summer Peak Load</v>
          </cell>
          <cell r="E41" t="str">
            <v>MW</v>
          </cell>
          <cell r="F41">
            <v>52.387646267853505</v>
          </cell>
          <cell r="G41">
            <v>48.890942376552331</v>
          </cell>
          <cell r="H41">
            <v>49.809942899527769</v>
          </cell>
          <cell r="I41">
            <v>50.603969132549864</v>
          </cell>
          <cell r="J41">
            <v>52.096203570363429</v>
          </cell>
          <cell r="K41">
            <v>52.625256991899668</v>
          </cell>
          <cell r="L41">
            <v>53.372646423964362</v>
          </cell>
          <cell r="M41">
            <v>54.073024550765432</v>
          </cell>
          <cell r="N41">
            <v>56.524265383325179</v>
          </cell>
          <cell r="O41">
            <v>57.265938117303691</v>
          </cell>
          <cell r="P41">
            <v>58.042186410612672</v>
          </cell>
          <cell r="Q41">
            <v>58.906068711578023</v>
          </cell>
          <cell r="R41">
            <v>59.709545670915993</v>
          </cell>
          <cell r="S41">
            <v>60.618445592455927</v>
          </cell>
          <cell r="T41">
            <v>61.427055463755671</v>
          </cell>
          <cell r="U41">
            <v>62.24066606902673</v>
          </cell>
          <cell r="V41">
            <v>63.044881022144629</v>
          </cell>
          <cell r="W41">
            <v>63.849900058037619</v>
          </cell>
          <cell r="X41">
            <v>64.693404918811368</v>
          </cell>
          <cell r="Y41">
            <v>65.637838690112432</v>
          </cell>
          <cell r="Z41">
            <v>66.506093879594559</v>
          </cell>
          <cell r="AA41">
            <v>67.375891145631726</v>
          </cell>
          <cell r="AB41">
            <v>68.277175300473687</v>
          </cell>
          <cell r="AC41">
            <v>69.190515891437784</v>
          </cell>
          <cell r="AD41">
            <v>70.11607419690796</v>
          </cell>
          <cell r="AE41">
            <v>71.054013652681576</v>
          </cell>
          <cell r="AF41">
            <v>72.004499880829044</v>
          </cell>
          <cell r="AG41">
            <v>72.967700718939497</v>
          </cell>
          <cell r="AH41">
            <v>73.94378624975765</v>
          </cell>
          <cell r="AI41">
            <v>74.932928831217197</v>
          </cell>
          <cell r="AJ41">
            <v>75.935303126875837</v>
          </cell>
          <cell r="AK41">
            <v>76.951086136757581</v>
          </cell>
          <cell r="AL41">
            <v>77.980457228607477</v>
          </cell>
          <cell r="AM41">
            <v>79.023598169564536</v>
          </cell>
          <cell r="AN41">
            <v>80.080693158258342</v>
          </cell>
          <cell r="AO41">
            <v>81.151928857334937</v>
          </cell>
          <cell r="AP41">
            <v>82.237494426417882</v>
          </cell>
          <cell r="AQ41">
            <v>83.337581555510198</v>
          </cell>
          <cell r="AR41">
            <v>84.452384498843145</v>
          </cell>
          <cell r="AS41">
            <v>85.582100109177787</v>
          </cell>
          <cell r="AT41">
            <v>86.726927872565383</v>
          </cell>
          <cell r="AU41">
            <v>87.887069943572811</v>
          </cell>
          <cell r="AV41">
            <v>89.062731180979171</v>
          </cell>
          <cell r="AW41">
            <v>90.254119183949868</v>
          </cell>
          <cell r="AX41">
            <v>91.461444328694697</v>
          </cell>
          <cell r="AZ41">
            <v>1.2768983347121001E-2</v>
          </cell>
          <cell r="BA41">
            <v>1.3210746767137118E-2</v>
          </cell>
          <cell r="BB41">
            <v>1.4598609742156951E-2</v>
          </cell>
          <cell r="BC41">
            <v>1.3227967386027288E-2</v>
          </cell>
          <cell r="BD41">
            <v>1.3078459661333971E-2</v>
          </cell>
          <cell r="BE41">
            <v>1.3376953380755266E-2</v>
          </cell>
        </row>
        <row r="42">
          <cell r="A42" t="str">
            <v>WAIrrigationSummer Peak Load</v>
          </cell>
          <cell r="B42" t="str">
            <v>WA</v>
          </cell>
          <cell r="C42" t="str">
            <v>Irrigation</v>
          </cell>
          <cell r="D42" t="str">
            <v>Summer Peak Load</v>
          </cell>
          <cell r="E42" t="str">
            <v>MW</v>
          </cell>
          <cell r="F42">
            <v>40.772194502819957</v>
          </cell>
          <cell r="G42">
            <v>39.573117848779887</v>
          </cell>
          <cell r="H42">
            <v>39.722022271570268</v>
          </cell>
          <cell r="I42">
            <v>39.751498603620092</v>
          </cell>
          <cell r="J42">
            <v>39.818826461696958</v>
          </cell>
          <cell r="K42">
            <v>39.883598254079487</v>
          </cell>
          <cell r="L42">
            <v>40.160088424081785</v>
          </cell>
          <cell r="M42">
            <v>40.024290636022045</v>
          </cell>
          <cell r="N42">
            <v>40.173630133824233</v>
          </cell>
          <cell r="O42">
            <v>40.230407422864836</v>
          </cell>
          <cell r="P42">
            <v>40.288598705693794</v>
          </cell>
          <cell r="Q42">
            <v>40.338197257039617</v>
          </cell>
          <cell r="R42">
            <v>40.385511664573443</v>
          </cell>
          <cell r="S42">
            <v>40.58428656059202</v>
          </cell>
          <cell r="T42">
            <v>40.644653218480016</v>
          </cell>
          <cell r="U42">
            <v>40.723836870628588</v>
          </cell>
          <cell r="V42">
            <v>40.773761728233254</v>
          </cell>
          <cell r="W42">
            <v>41.057920095318622</v>
          </cell>
          <cell r="X42">
            <v>40.927180054271105</v>
          </cell>
          <cell r="Y42">
            <v>41.129272397254702</v>
          </cell>
          <cell r="Z42">
            <v>41.172290439046961</v>
          </cell>
          <cell r="AA42">
            <v>41.238748147100232</v>
          </cell>
          <cell r="AB42">
            <v>41.332630431541546</v>
          </cell>
          <cell r="AC42">
            <v>41.426726444180922</v>
          </cell>
          <cell r="AD42">
            <v>41.521036671582394</v>
          </cell>
          <cell r="AE42">
            <v>41.615561601417681</v>
          </cell>
          <cell r="AF42">
            <v>41.710301722468714</v>
          </cell>
          <cell r="AG42">
            <v>41.805257524630164</v>
          </cell>
          <cell r="AH42">
            <v>41.900429498911969</v>
          </cell>
          <cell r="AI42">
            <v>41.995818137441887</v>
          </cell>
          <cell r="AJ42">
            <v>42.091423933468029</v>
          </cell>
          <cell r="AK42">
            <v>42.187247381361409</v>
          </cell>
          <cell r="AL42">
            <v>42.283288976618508</v>
          </cell>
          <cell r="AM42">
            <v>42.379549215863825</v>
          </cell>
          <cell r="AN42">
            <v>42.476028596852458</v>
          </cell>
          <cell r="AO42">
            <v>42.572727618472676</v>
          </cell>
          <cell r="AP42">
            <v>42.669646780748486</v>
          </cell>
          <cell r="AQ42">
            <v>42.76678658484223</v>
          </cell>
          <cell r="AR42">
            <v>42.864147533057178</v>
          </cell>
          <cell r="AS42">
            <v>42.961730128840117</v>
          </cell>
          <cell r="AT42">
            <v>43.059534876783957</v>
          </cell>
          <cell r="AU42">
            <v>43.157562282630352</v>
          </cell>
          <cell r="AV42">
            <v>43.255812853272289</v>
          </cell>
          <cell r="AW42">
            <v>43.354287096756735</v>
          </cell>
          <cell r="AX42">
            <v>43.45298552228725</v>
          </cell>
          <cell r="AZ42">
            <v>6.9691476832417524E-3</v>
          </cell>
          <cell r="BA42">
            <v>-3.1842830991924411E-3</v>
          </cell>
          <cell r="BB42">
            <v>4.9378516358961162E-3</v>
          </cell>
          <cell r="BC42">
            <v>1.0459227524562266E-3</v>
          </cell>
          <cell r="BD42">
            <v>1.614136773655025E-3</v>
          </cell>
          <cell r="BE42">
            <v>2.276555149211336E-3</v>
          </cell>
        </row>
        <row r="43">
          <cell r="A43" t="str">
            <v>WYIrrigationSummer Peak Load</v>
          </cell>
          <cell r="B43" t="str">
            <v>WY</v>
          </cell>
          <cell r="C43" t="str">
            <v>Irrigation</v>
          </cell>
          <cell r="D43" t="str">
            <v>Summer Peak Load</v>
          </cell>
          <cell r="E43" t="str">
            <v>MW</v>
          </cell>
          <cell r="F43">
            <v>7.9673032339260743</v>
          </cell>
          <cell r="G43">
            <v>8.4440004473791372</v>
          </cell>
          <cell r="H43">
            <v>8.5419131422011496</v>
          </cell>
          <cell r="I43">
            <v>8.6898608339045182</v>
          </cell>
          <cell r="J43">
            <v>8.8287231034830178</v>
          </cell>
          <cell r="K43">
            <v>8.9531099623446355</v>
          </cell>
          <cell r="L43">
            <v>9.0691022561439674</v>
          </cell>
          <cell r="M43">
            <v>9.1839865716353888</v>
          </cell>
          <cell r="N43">
            <v>9.2978280840134797</v>
          </cell>
          <cell r="O43">
            <v>9.4028644276034132</v>
          </cell>
          <cell r="P43">
            <v>9.5087480487229232</v>
          </cell>
          <cell r="Q43">
            <v>9.615420289696889</v>
          </cell>
          <cell r="R43">
            <v>9.7213951560888177</v>
          </cell>
          <cell r="S43">
            <v>9.8268812085213693</v>
          </cell>
          <cell r="T43">
            <v>9.930346829921854</v>
          </cell>
          <cell r="U43">
            <v>10.040981722726464</v>
          </cell>
          <cell r="V43">
            <v>10.155566232322801</v>
          </cell>
          <cell r="W43">
            <v>10.273474676842872</v>
          </cell>
          <cell r="X43">
            <v>10.394935169467715</v>
          </cell>
          <cell r="Y43">
            <v>10.512745851195913</v>
          </cell>
          <cell r="Z43">
            <v>10.62924651151299</v>
          </cell>
          <cell r="AA43">
            <v>10.747637252472975</v>
          </cell>
          <cell r="AB43">
            <v>10.870131257431375</v>
          </cell>
          <cell r="AC43">
            <v>10.994021362844068</v>
          </cell>
          <cell r="AD43">
            <v>11.119323480481421</v>
          </cell>
          <cell r="AE43">
            <v>11.246053703464966</v>
          </cell>
          <cell r="AF43">
            <v>11.374228308334301</v>
          </cell>
          <cell r="AG43">
            <v>11.503863757137571</v>
          </cell>
          <cell r="AH43">
            <v>11.634976699545758</v>
          </cell>
          <cell r="AI43">
            <v>11.767583974991075</v>
          </cell>
          <cell r="AJ43">
            <v>11.90170261482973</v>
          </cell>
          <cell r="AK43">
            <v>12.037349844529347</v>
          </cell>
          <cell r="AL43">
            <v>12.1745430858813</v>
          </cell>
          <cell r="AM43">
            <v>12.313299959238284</v>
          </cell>
          <cell r="AN43">
            <v>12.453638285777371</v>
          </cell>
          <cell r="AO43">
            <v>12.595576089788866</v>
          </cell>
          <cell r="AP43">
            <v>12.739131600991247</v>
          </cell>
          <cell r="AQ43">
            <v>12.884323256872493</v>
          </cell>
          <cell r="AR43">
            <v>13.031169705058099</v>
          </cell>
          <cell r="AS43">
            <v>13.179689805706067</v>
          </cell>
          <cell r="AT43">
            <v>13.329902633929207</v>
          </cell>
          <cell r="AU43">
            <v>13.481827482245036</v>
          </cell>
          <cell r="AV43">
            <v>13.635483863053611</v>
          </cell>
          <cell r="AW43">
            <v>13.790891511143592</v>
          </cell>
          <cell r="AX43">
            <v>13.948070386226865</v>
          </cell>
          <cell r="AZ43">
            <v>1.1610228501567477E-2</v>
          </cell>
          <cell r="BA43">
            <v>1.182272760146316E-2</v>
          </cell>
          <cell r="BB43">
            <v>1.1333469599140415E-2</v>
          </cell>
          <cell r="BC43">
            <v>1.1081848830562646E-2</v>
          </cell>
          <cell r="BD43">
            <v>1.1138206347152702E-2</v>
          </cell>
          <cell r="BE43">
            <v>1.1397296175977279E-2</v>
          </cell>
        </row>
        <row r="44">
          <cell r="A44" t="str">
            <v>CAAllWinter Peak Load</v>
          </cell>
          <cell r="B44" t="str">
            <v>CA</v>
          </cell>
          <cell r="C44" t="str">
            <v>All</v>
          </cell>
          <cell r="D44" t="str">
            <v>Winter Peak Load</v>
          </cell>
          <cell r="E44" t="str">
            <v>MW</v>
          </cell>
          <cell r="F44">
            <v>105.79497514965817</v>
          </cell>
          <cell r="G44">
            <v>99.624851440331383</v>
          </cell>
          <cell r="H44">
            <v>98.458867075112238</v>
          </cell>
          <cell r="I44">
            <v>98.814970502535161</v>
          </cell>
          <cell r="J44">
            <v>99.695393833573249</v>
          </cell>
          <cell r="K44">
            <v>99.870393232192541</v>
          </cell>
          <cell r="L44">
            <v>99.968745607385557</v>
          </cell>
          <cell r="M44">
            <v>100.05149726099623</v>
          </cell>
          <cell r="N44">
            <v>99.128341518667384</v>
          </cell>
          <cell r="O44">
            <v>99.595684873894839</v>
          </cell>
          <cell r="P44">
            <v>100.06574139809314</v>
          </cell>
          <cell r="Q44">
            <v>100.25566322605205</v>
          </cell>
          <cell r="R44">
            <v>100.41099214963272</v>
          </cell>
          <cell r="S44">
            <v>99.272817766364682</v>
          </cell>
          <cell r="T44">
            <v>99.775432318213092</v>
          </cell>
          <cell r="U44">
            <v>100.4225231177588</v>
          </cell>
          <cell r="V44">
            <v>101.24936136162276</v>
          </cell>
          <cell r="W44">
            <v>101.79877807821819</v>
          </cell>
          <cell r="X44">
            <v>102.32513285856145</v>
          </cell>
          <cell r="Y44">
            <v>101.38501981016486</v>
          </cell>
          <cell r="Z44">
            <v>102.59238000218934</v>
          </cell>
          <cell r="AA44">
            <v>103.12416112047428</v>
          </cell>
          <cell r="AB44">
            <v>103.50575157906603</v>
          </cell>
          <cell r="AC44">
            <v>103.88875403729497</v>
          </cell>
          <cell r="AD44">
            <v>104.27317371998508</v>
          </cell>
          <cell r="AE44">
            <v>104.65901587129375</v>
          </cell>
          <cell r="AF44">
            <v>105.04628575478334</v>
          </cell>
          <cell r="AG44">
            <v>105.43498865349297</v>
          </cell>
          <cell r="AH44">
            <v>105.8251298700106</v>
          </cell>
          <cell r="AI44">
            <v>106.21671472654536</v>
          </cell>
          <cell r="AJ44">
            <v>106.60974856500016</v>
          </cell>
          <cell r="AK44">
            <v>107.00423674704456</v>
          </cell>
          <cell r="AL44">
            <v>107.40018465418791</v>
          </cell>
          <cell r="AM44">
            <v>107.79759768785276</v>
          </cell>
          <cell r="AN44">
            <v>108.19648126944854</v>
          </cell>
          <cell r="AO44">
            <v>108.59684084044558</v>
          </cell>
          <cell r="AP44">
            <v>108.99868186244925</v>
          </cell>
          <cell r="AQ44">
            <v>109.40200981727448</v>
          </cell>
          <cell r="AR44">
            <v>109.8068302070206</v>
          </cell>
          <cell r="AS44">
            <v>110.21314855414636</v>
          </cell>
          <cell r="AT44">
            <v>110.62097040154528</v>
          </cell>
          <cell r="AU44">
            <v>111.03030131262126</v>
          </cell>
          <cell r="AV44">
            <v>111.44114687136445</v>
          </cell>
          <cell r="AW44">
            <v>111.85351268242745</v>
          </cell>
          <cell r="AX44">
            <v>112.26740437120175</v>
          </cell>
        </row>
        <row r="45">
          <cell r="A45" t="str">
            <v>IDAllWinter Peak Load</v>
          </cell>
          <cell r="B45" t="str">
            <v>ID</v>
          </cell>
          <cell r="C45" t="str">
            <v>All</v>
          </cell>
          <cell r="D45" t="str">
            <v>Winter Peak Load</v>
          </cell>
          <cell r="E45" t="str">
            <v>MW</v>
          </cell>
          <cell r="F45">
            <v>590.5970082731219</v>
          </cell>
          <cell r="G45">
            <v>520.42739677317411</v>
          </cell>
          <cell r="H45">
            <v>503.83524248154055</v>
          </cell>
          <cell r="I45">
            <v>519.60734997289978</v>
          </cell>
          <cell r="J45">
            <v>530.28458605352216</v>
          </cell>
          <cell r="K45">
            <v>533.5609942371068</v>
          </cell>
          <cell r="L45">
            <v>536.60461494190372</v>
          </cell>
          <cell r="M45">
            <v>539.12899864044402</v>
          </cell>
          <cell r="N45">
            <v>536.25467792021971</v>
          </cell>
          <cell r="O45">
            <v>546.51319886042575</v>
          </cell>
          <cell r="P45">
            <v>551.10394933495684</v>
          </cell>
          <cell r="Q45">
            <v>554.90488514931587</v>
          </cell>
          <cell r="R45">
            <v>557.55170901527038</v>
          </cell>
          <cell r="S45">
            <v>543.14155943551896</v>
          </cell>
          <cell r="T45">
            <v>558.75192497733099</v>
          </cell>
          <cell r="U45">
            <v>569.8501436088776</v>
          </cell>
          <cell r="V45">
            <v>574.57618291036658</v>
          </cell>
          <cell r="W45">
            <v>577.95311295979104</v>
          </cell>
          <cell r="X45">
            <v>580.64528503589906</v>
          </cell>
          <cell r="Y45">
            <v>567.27965589668145</v>
          </cell>
          <cell r="Z45">
            <v>589.47836057028258</v>
          </cell>
          <cell r="AA45">
            <v>594.66619581183363</v>
          </cell>
          <cell r="AB45">
            <v>598.88230377368234</v>
          </cell>
          <cell r="AC45">
            <v>603.12830340664186</v>
          </cell>
          <cell r="AD45">
            <v>607.40440663887216</v>
          </cell>
          <cell r="AE45">
            <v>611.71082690107653</v>
          </cell>
          <cell r="AF45">
            <v>616.04777913715554</v>
          </cell>
          <cell r="AG45">
            <v>620.41547981493409</v>
          </cell>
          <cell r="AH45">
            <v>624.81414693696706</v>
          </cell>
          <cell r="AI45">
            <v>629.24400005141945</v>
          </cell>
          <cell r="AJ45">
            <v>633.70526026302525</v>
          </cell>
          <cell r="AK45">
            <v>638.19815024412276</v>
          </cell>
          <cell r="AL45">
            <v>642.72289424576888</v>
          </cell>
          <cell r="AM45">
            <v>647.27971810893246</v>
          </cell>
          <cell r="AN45">
            <v>651.86884927576568</v>
          </cell>
          <cell r="AO45">
            <v>656.49051680095715</v>
          </cell>
          <cell r="AP45">
            <v>661.14495136316395</v>
          </cell>
          <cell r="AQ45">
            <v>665.83238527652588</v>
          </cell>
          <cell r="AR45">
            <v>670.55305250226024</v>
          </cell>
          <cell r="AS45">
            <v>675.30718866033999</v>
          </cell>
          <cell r="AT45">
            <v>680.09503104125349</v>
          </cell>
          <cell r="AU45">
            <v>684.91681861784889</v>
          </cell>
          <cell r="AV45">
            <v>689.77279205726154</v>
          </cell>
          <cell r="AW45">
            <v>694.66319373292606</v>
          </cell>
          <cell r="AX45">
            <v>699.5882677366742</v>
          </cell>
        </row>
        <row r="46">
          <cell r="A46" t="str">
            <v>ORAllWinter Peak Load</v>
          </cell>
          <cell r="B46" t="str">
            <v>OR</v>
          </cell>
          <cell r="C46" t="str">
            <v>All</v>
          </cell>
          <cell r="D46" t="str">
            <v>Winter Peak Load</v>
          </cell>
          <cell r="E46" t="str">
            <v>MW</v>
          </cell>
          <cell r="F46">
            <v>1668.5949018732647</v>
          </cell>
          <cell r="G46">
            <v>1735.0723644533864</v>
          </cell>
          <cell r="H46">
            <v>1767.8661554446758</v>
          </cell>
          <cell r="I46">
            <v>1787.9605790029279</v>
          </cell>
          <cell r="J46">
            <v>1790.1122043365672</v>
          </cell>
          <cell r="K46">
            <v>1806.4805861727048</v>
          </cell>
          <cell r="L46">
            <v>1809.6825930714404</v>
          </cell>
          <cell r="M46">
            <v>1813.2190574898038</v>
          </cell>
          <cell r="N46">
            <v>1821.3184780687966</v>
          </cell>
          <cell r="O46">
            <v>1825.4714540440762</v>
          </cell>
          <cell r="P46">
            <v>1831.0570487497414</v>
          </cell>
          <cell r="Q46">
            <v>1837.9673726633305</v>
          </cell>
          <cell r="R46">
            <v>1839.4238812165465</v>
          </cell>
          <cell r="S46">
            <v>1847.391522450248</v>
          </cell>
          <cell r="T46">
            <v>1850.1827785241885</v>
          </cell>
          <cell r="U46">
            <v>1853.3030976416323</v>
          </cell>
          <cell r="V46">
            <v>1854.9707614030924</v>
          </cell>
          <cell r="W46">
            <v>1856.7563329998122</v>
          </cell>
          <cell r="X46">
            <v>1858.5704182560396</v>
          </cell>
          <cell r="Y46">
            <v>1867.7895779502819</v>
          </cell>
          <cell r="Z46">
            <v>1872.1167184403905</v>
          </cell>
          <cell r="AA46">
            <v>1877.0210678756628</v>
          </cell>
          <cell r="AB46">
            <v>1881.4644852969902</v>
          </cell>
          <cell r="AC46">
            <v>1885.9184214912382</v>
          </cell>
          <cell r="AD46">
            <v>1890.3829013591917</v>
          </cell>
          <cell r="AE46">
            <v>1894.8579498605839</v>
          </cell>
          <cell r="AF46">
            <v>1899.3435920142331</v>
          </cell>
          <cell r="AG46">
            <v>1903.8398528981847</v>
          </cell>
          <cell r="AH46">
            <v>1908.3467576498501</v>
          </cell>
          <cell r="AI46">
            <v>1912.8643314661481</v>
          </cell>
          <cell r="AJ46">
            <v>1917.3925996036451</v>
          </cell>
          <cell r="AK46">
            <v>1921.9315873786973</v>
          </cell>
          <cell r="AL46">
            <v>1926.4813201675906</v>
          </cell>
          <cell r="AM46">
            <v>1931.0418234066844</v>
          </cell>
          <cell r="AN46">
            <v>1935.6131225925519</v>
          </cell>
          <cell r="AO46">
            <v>1940.1952432821249</v>
          </cell>
          <cell r="AP46">
            <v>1944.788211092834</v>
          </cell>
          <cell r="AQ46">
            <v>1949.3920517027543</v>
          </cell>
          <cell r="AR46">
            <v>1954.0067908507469</v>
          </cell>
          <cell r="AS46">
            <v>1958.6324543366047</v>
          </cell>
          <cell r="AT46">
            <v>1963.2690680211949</v>
          </cell>
          <cell r="AU46">
            <v>1967.9166578266045</v>
          </cell>
          <cell r="AV46">
            <v>1972.5752497362857</v>
          </cell>
          <cell r="AW46">
            <v>1977.2448697952002</v>
          </cell>
          <cell r="AX46">
            <v>1981.9255441099649</v>
          </cell>
        </row>
        <row r="47">
          <cell r="A47" t="str">
            <v>UTAllWinter Peak Load</v>
          </cell>
          <cell r="B47" t="str">
            <v>UT</v>
          </cell>
          <cell r="C47" t="str">
            <v>All</v>
          </cell>
          <cell r="D47" t="str">
            <v>Winter Peak Load</v>
          </cell>
          <cell r="E47" t="str">
            <v>MW</v>
          </cell>
          <cell r="F47">
            <v>3710.7916106396228</v>
          </cell>
          <cell r="G47">
            <v>3463.1084183391231</v>
          </cell>
          <cell r="H47">
            <v>3528.2042887165503</v>
          </cell>
          <cell r="I47">
            <v>3584.4478135556151</v>
          </cell>
          <cell r="J47">
            <v>3690.1477529007425</v>
          </cell>
          <cell r="K47">
            <v>3727.6223702595598</v>
          </cell>
          <cell r="L47">
            <v>3780.5624550308089</v>
          </cell>
          <cell r="M47">
            <v>3830.1725723458844</v>
          </cell>
          <cell r="N47">
            <v>4003.8021313188665</v>
          </cell>
          <cell r="O47">
            <v>4056.3372833090111</v>
          </cell>
          <cell r="P47">
            <v>4111.3215374183974</v>
          </cell>
          <cell r="Q47">
            <v>4172.5132004034431</v>
          </cell>
          <cell r="R47">
            <v>4229.4261516898832</v>
          </cell>
          <cell r="S47">
            <v>4293.8065627989617</v>
          </cell>
          <cell r="T47">
            <v>4351.0830953493596</v>
          </cell>
          <cell r="U47">
            <v>4408.7138465560602</v>
          </cell>
          <cell r="V47">
            <v>4465.6790724019111</v>
          </cell>
          <cell r="W47">
            <v>4522.701254110998</v>
          </cell>
          <cell r="X47">
            <v>4582.4495150824723</v>
          </cell>
          <cell r="Y47">
            <v>4649.346907216297</v>
          </cell>
          <cell r="Z47">
            <v>4710.8483164712816</v>
          </cell>
          <cell r="AA47">
            <v>4772.4589561489138</v>
          </cell>
          <cell r="AB47">
            <v>4836.2999171168867</v>
          </cell>
          <cell r="AC47">
            <v>4900.9948756435097</v>
          </cell>
          <cell r="AD47">
            <v>4966.5552556143139</v>
          </cell>
          <cell r="AE47">
            <v>5032.992633731611</v>
          </cell>
          <cell r="AF47">
            <v>5100.3187415587245</v>
          </cell>
          <cell r="AG47">
            <v>5168.5454675915471</v>
          </cell>
          <cell r="AH47">
            <v>5237.6848593578334</v>
          </cell>
          <cell r="AI47">
            <v>5307.7491255445511</v>
          </cell>
          <cell r="AJ47">
            <v>5378.750638153705</v>
          </cell>
          <cell r="AK47">
            <v>5450.7019346869956</v>
          </cell>
          <cell r="AL47">
            <v>5523.6157203596958</v>
          </cell>
          <cell r="AM47">
            <v>5597.5048703441544</v>
          </cell>
          <cell r="AN47">
            <v>5672.3824320432986</v>
          </cell>
          <cell r="AO47">
            <v>5748.2616273945578</v>
          </cell>
          <cell r="AP47">
            <v>5825.155855204599</v>
          </cell>
          <cell r="AQ47">
            <v>5903.0786935153046</v>
          </cell>
          <cell r="AR47">
            <v>5982.0439020013882</v>
          </cell>
          <cell r="AS47">
            <v>6062.0654244000925</v>
          </cell>
          <cell r="AT47">
            <v>6143.1573909733806</v>
          </cell>
          <cell r="AU47">
            <v>6225.334121003074</v>
          </cell>
          <cell r="AV47">
            <v>6308.6101253193574</v>
          </cell>
          <cell r="AW47">
            <v>6393.0001088631152</v>
          </cell>
          <cell r="AX47">
            <v>6478.5189732825402</v>
          </cell>
        </row>
        <row r="48">
          <cell r="A48" t="str">
            <v>WAAllWinter Peak Load</v>
          </cell>
          <cell r="B48" t="str">
            <v>WA</v>
          </cell>
          <cell r="C48" t="str">
            <v>All</v>
          </cell>
          <cell r="D48" t="str">
            <v>Winter Peak Load</v>
          </cell>
          <cell r="E48" t="str">
            <v>MW</v>
          </cell>
          <cell r="F48">
            <v>577.60608878994947</v>
          </cell>
          <cell r="G48">
            <v>560.61916952438173</v>
          </cell>
          <cell r="H48">
            <v>562.72864884724549</v>
          </cell>
          <cell r="I48">
            <v>563.14623021795126</v>
          </cell>
          <cell r="J48">
            <v>564.10004154070691</v>
          </cell>
          <cell r="K48">
            <v>565.01764193279269</v>
          </cell>
          <cell r="L48">
            <v>568.93458600782537</v>
          </cell>
          <cell r="M48">
            <v>567.01078401031236</v>
          </cell>
          <cell r="N48">
            <v>569.12642689584334</v>
          </cell>
          <cell r="O48">
            <v>569.93077182391846</v>
          </cell>
          <cell r="P48">
            <v>570.75514833066211</v>
          </cell>
          <cell r="Q48">
            <v>571.45779447472796</v>
          </cell>
          <cell r="R48">
            <v>572.12808191479041</v>
          </cell>
          <cell r="S48">
            <v>574.94405960838685</v>
          </cell>
          <cell r="T48">
            <v>575.7992539284669</v>
          </cell>
          <cell r="U48">
            <v>576.92102233390494</v>
          </cell>
          <cell r="V48">
            <v>577.62829114997112</v>
          </cell>
          <cell r="W48">
            <v>581.65386801701379</v>
          </cell>
          <cell r="X48">
            <v>579.80171743550738</v>
          </cell>
          <cell r="Y48">
            <v>582.66469229444158</v>
          </cell>
          <cell r="Z48">
            <v>583.2741145531653</v>
          </cell>
          <cell r="AA48">
            <v>584.21559875058654</v>
          </cell>
          <cell r="AB48">
            <v>585.54559778017187</v>
          </cell>
          <cell r="AC48">
            <v>586.87862462589646</v>
          </cell>
          <cell r="AD48">
            <v>588.21468618075073</v>
          </cell>
          <cell r="AE48">
            <v>589.5537893534173</v>
          </cell>
          <cell r="AF48">
            <v>590.89594106830691</v>
          </cell>
          <cell r="AG48">
            <v>592.24114826559412</v>
          </cell>
          <cell r="AH48">
            <v>593.589417901253</v>
          </cell>
          <cell r="AI48">
            <v>594.94075694709352</v>
          </cell>
          <cell r="AJ48">
            <v>596.29517239079712</v>
          </cell>
          <cell r="AK48">
            <v>597.65267123595333</v>
          </cell>
          <cell r="AL48">
            <v>599.01326050209559</v>
          </cell>
          <cell r="AM48">
            <v>600.37694722473748</v>
          </cell>
          <cell r="AN48">
            <v>601.74373845540981</v>
          </cell>
          <cell r="AO48">
            <v>603.11364126169633</v>
          </cell>
          <cell r="AP48">
            <v>604.48666272727019</v>
          </cell>
          <cell r="AQ48">
            <v>605.86280995193158</v>
          </cell>
          <cell r="AR48">
            <v>607.24209005164346</v>
          </cell>
          <cell r="AS48">
            <v>608.62451015856834</v>
          </cell>
          <cell r="AT48">
            <v>610.01007742110608</v>
          </cell>
          <cell r="AU48">
            <v>611.39879900392998</v>
          </cell>
          <cell r="AV48">
            <v>612.79068208802403</v>
          </cell>
          <cell r="AW48">
            <v>614.18573387072024</v>
          </cell>
          <cell r="AX48">
            <v>615.58396156573588</v>
          </cell>
        </row>
        <row r="49">
          <cell r="A49" t="str">
            <v>WYAllWinter Peak Load</v>
          </cell>
          <cell r="B49" t="str">
            <v>WY</v>
          </cell>
          <cell r="C49" t="str">
            <v>All</v>
          </cell>
          <cell r="D49" t="str">
            <v>Winter Peak Load</v>
          </cell>
          <cell r="E49" t="str">
            <v>MW</v>
          </cell>
          <cell r="F49">
            <v>967.45824983388036</v>
          </cell>
          <cell r="G49">
            <v>1025.3429114674666</v>
          </cell>
          <cell r="H49">
            <v>1037.2323101244251</v>
          </cell>
          <cell r="I49">
            <v>1055.19738697412</v>
          </cell>
          <cell r="J49">
            <v>1072.0592339943662</v>
          </cell>
          <cell r="K49">
            <v>1087.1633525704199</v>
          </cell>
          <cell r="L49">
            <v>1101.2481311031959</v>
          </cell>
          <cell r="M49">
            <v>1115.1983694128685</v>
          </cell>
          <cell r="N49">
            <v>1129.0219816302081</v>
          </cell>
          <cell r="O49">
            <v>1141.7763947804144</v>
          </cell>
          <cell r="P49">
            <v>1154.6336916306407</v>
          </cell>
          <cell r="Q49">
            <v>1167.5867494631934</v>
          </cell>
          <cell r="R49">
            <v>1180.4551260964993</v>
          </cell>
          <cell r="S49">
            <v>1193.2641467490234</v>
          </cell>
          <cell r="T49">
            <v>1205.8278293476537</v>
          </cell>
          <cell r="U49">
            <v>1219.2620663310706</v>
          </cell>
          <cell r="V49">
            <v>1233.1758996391973</v>
          </cell>
          <cell r="W49">
            <v>1247.4933536166343</v>
          </cell>
          <cell r="X49">
            <v>1262.2421277210797</v>
          </cell>
          <cell r="Y49">
            <v>1276.5477105023606</v>
          </cell>
          <cell r="Z49">
            <v>1290.6942192551487</v>
          </cell>
          <cell r="AA49">
            <v>1305.0702378002898</v>
          </cell>
          <cell r="AB49">
            <v>1319.9445098309529</v>
          </cell>
          <cell r="AC49">
            <v>1334.9883083453517</v>
          </cell>
          <cell r="AD49">
            <v>1350.2035654870306</v>
          </cell>
          <cell r="AE49">
            <v>1365.5922354207471</v>
          </cell>
          <cell r="AF49">
            <v>1381.1562945834523</v>
          </cell>
          <cell r="AG49">
            <v>1396.8977419381354</v>
          </cell>
          <cell r="AH49">
            <v>1412.8185992305582</v>
          </cell>
          <cell r="AI49">
            <v>1428.9209112489184</v>
          </cell>
          <cell r="AJ49">
            <v>1445.2067460864698</v>
          </cell>
          <cell r="AK49">
            <v>1461.678195407138</v>
          </cell>
          <cell r="AL49">
            <v>1478.3373747141611</v>
          </cell>
          <cell r="AM49">
            <v>1495.1864236217955</v>
          </cell>
          <cell r="AN49">
            <v>1512.2275061301134</v>
          </cell>
          <cell r="AO49">
            <v>1529.4628109029379</v>
          </cell>
          <cell r="AP49">
            <v>1546.8945515489415</v>
          </cell>
          <cell r="AQ49">
            <v>1564.5249669059506</v>
          </cell>
          <cell r="AR49">
            <v>1582.356321328489</v>
          </cell>
          <cell r="AS49">
            <v>1600.3909049786</v>
          </cell>
          <cell r="AT49">
            <v>1618.6310341199815</v>
          </cell>
          <cell r="AU49">
            <v>1637.0790514154755</v>
          </cell>
          <cell r="AV49">
            <v>1655.7373262279459</v>
          </cell>
          <cell r="AW49">
            <v>1674.6082549245868</v>
          </cell>
          <cell r="AX49">
            <v>1693.6942611846989</v>
          </cell>
        </row>
        <row r="50">
          <cell r="A50" t="str">
            <v>CAResidentialWinter Peak Load</v>
          </cell>
          <cell r="B50" t="str">
            <v>CA</v>
          </cell>
          <cell r="C50" t="str">
            <v>Residential</v>
          </cell>
          <cell r="D50" t="str">
            <v>Winter Peak Load</v>
          </cell>
          <cell r="E50" t="str">
            <v>MW</v>
          </cell>
          <cell r="F50">
            <v>41.154245333217027</v>
          </cell>
          <cell r="G50">
            <v>38.754067210288909</v>
          </cell>
          <cell r="H50">
            <v>38.30049929221866</v>
          </cell>
          <cell r="I50">
            <v>38.439023525486178</v>
          </cell>
          <cell r="J50">
            <v>38.781508201259996</v>
          </cell>
          <cell r="K50">
            <v>38.849582967322895</v>
          </cell>
          <cell r="L50">
            <v>38.887842041272982</v>
          </cell>
          <cell r="M50">
            <v>38.920032434527535</v>
          </cell>
          <cell r="N50">
            <v>38.560924850761609</v>
          </cell>
          <cell r="O50">
            <v>38.742721415945091</v>
          </cell>
          <cell r="P50">
            <v>38.92557340385823</v>
          </cell>
          <cell r="Q50">
            <v>38.999452994934252</v>
          </cell>
          <cell r="R50">
            <v>39.059875946207129</v>
          </cell>
          <cell r="S50">
            <v>38.617126111115859</v>
          </cell>
          <cell r="T50">
            <v>38.812643171784899</v>
          </cell>
          <cell r="U50">
            <v>39.064361492808175</v>
          </cell>
          <cell r="V50">
            <v>39.386001569671258</v>
          </cell>
          <cell r="W50">
            <v>39.599724672426881</v>
          </cell>
          <cell r="X50">
            <v>39.804476681980404</v>
          </cell>
          <cell r="Y50">
            <v>39.438772706154133</v>
          </cell>
          <cell r="Z50">
            <v>39.908435820851658</v>
          </cell>
          <cell r="AA50">
            <v>40.115298675864494</v>
          </cell>
          <cell r="AB50">
            <v>40.263737364256684</v>
          </cell>
          <cell r="AC50">
            <v>40.412725320507747</v>
          </cell>
          <cell r="AD50">
            <v>40.562264577074195</v>
          </cell>
          <cell r="AE50">
            <v>40.71235717393327</v>
          </cell>
          <cell r="AF50">
            <v>40.863005158610719</v>
          </cell>
          <cell r="AG50">
            <v>41.014210586208769</v>
          </cell>
          <cell r="AH50">
            <v>41.165975519434127</v>
          </cell>
          <cell r="AI50">
            <v>41.31830202862615</v>
          </cell>
          <cell r="AJ50">
            <v>41.471192191785065</v>
          </cell>
          <cell r="AK50">
            <v>41.624648094600332</v>
          </cell>
          <cell r="AL50">
            <v>41.778671830479091</v>
          </cell>
          <cell r="AM50">
            <v>41.933265500574713</v>
          </cell>
          <cell r="AN50">
            <v>42.088431213815483</v>
          </cell>
          <cell r="AO50">
            <v>42.244171086933328</v>
          </cell>
          <cell r="AP50">
            <v>42.400487244492751</v>
          </cell>
          <cell r="AQ50">
            <v>42.557381818919758</v>
          </cell>
          <cell r="AR50">
            <v>42.714856950531001</v>
          </cell>
          <cell r="AS50">
            <v>42.872914787562927</v>
          </cell>
          <cell r="AT50">
            <v>43.031557486201109</v>
          </cell>
          <cell r="AU50">
            <v>43.190787210609663</v>
          </cell>
          <cell r="AV50">
            <v>43.350606132960756</v>
          </cell>
          <cell r="AW50">
            <v>43.511016433464256</v>
          </cell>
          <cell r="AX50">
            <v>43.672020300397456</v>
          </cell>
          <cell r="AZ50">
            <v>5.4263721687402159E-3</v>
          </cell>
          <cell r="BA50">
            <v>5.1705412410630045E-3</v>
          </cell>
          <cell r="BB50">
            <v>-9.1875087002921563E-3</v>
          </cell>
          <cell r="BC50">
            <v>1.1908664557004267E-2</v>
          </cell>
          <cell r="BD50">
            <v>5.1834368037234216E-3</v>
          </cell>
          <cell r="BE50">
            <v>3.7003012140477505E-3</v>
          </cell>
        </row>
        <row r="51">
          <cell r="A51" t="str">
            <v>IDResidentialWinter Peak Load</v>
          </cell>
          <cell r="B51" t="str">
            <v>ID</v>
          </cell>
          <cell r="C51" t="str">
            <v>Residential</v>
          </cell>
          <cell r="D51" t="str">
            <v>Winter Peak Load</v>
          </cell>
          <cell r="E51" t="str">
            <v>MW</v>
          </cell>
          <cell r="F51">
            <v>79.139999108598332</v>
          </cell>
          <cell r="G51">
            <v>69.737271167605329</v>
          </cell>
          <cell r="H51">
            <v>67.513922492526447</v>
          </cell>
          <cell r="I51">
            <v>69.627384896368568</v>
          </cell>
          <cell r="J51">
            <v>71.058134531171973</v>
          </cell>
          <cell r="K51">
            <v>71.497173227772308</v>
          </cell>
          <cell r="L51">
            <v>71.905018402215092</v>
          </cell>
          <cell r="M51">
            <v>72.243285817819498</v>
          </cell>
          <cell r="N51">
            <v>71.858126841309442</v>
          </cell>
          <cell r="O51">
            <v>73.23276864729705</v>
          </cell>
          <cell r="P51">
            <v>73.847929210884217</v>
          </cell>
          <cell r="Q51">
            <v>74.35725461000834</v>
          </cell>
          <cell r="R51">
            <v>74.711929008046241</v>
          </cell>
          <cell r="S51">
            <v>72.780968964359545</v>
          </cell>
          <cell r="T51">
            <v>74.872757946962352</v>
          </cell>
          <cell r="U51">
            <v>76.359919243589601</v>
          </cell>
          <cell r="V51">
            <v>76.993208509989117</v>
          </cell>
          <cell r="W51">
            <v>77.445717136612004</v>
          </cell>
          <cell r="X51">
            <v>77.806468194810478</v>
          </cell>
          <cell r="Y51">
            <v>76.01547389015532</v>
          </cell>
          <cell r="Z51">
            <v>78.990100316417866</v>
          </cell>
          <cell r="AA51">
            <v>79.685270238785705</v>
          </cell>
          <cell r="AB51">
            <v>80.250228705673422</v>
          </cell>
          <cell r="AC51">
            <v>80.819192656490017</v>
          </cell>
          <cell r="AD51">
            <v>81.392190489608865</v>
          </cell>
          <cell r="AE51">
            <v>81.969250804744263</v>
          </cell>
          <cell r="AF51">
            <v>82.550402404378843</v>
          </cell>
          <cell r="AG51">
            <v>83.13567429520117</v>
          </cell>
          <cell r="AH51">
            <v>83.725095689553598</v>
          </cell>
          <cell r="AI51">
            <v>84.318696006890221</v>
          </cell>
          <cell r="AJ51">
            <v>84.916504875245394</v>
          </cell>
          <cell r="AK51">
            <v>85.518552132712458</v>
          </cell>
          <cell r="AL51">
            <v>86.124867828933048</v>
          </cell>
          <cell r="AM51">
            <v>86.735482226596957</v>
          </cell>
          <cell r="AN51">
            <v>87.3504258029526</v>
          </cell>
          <cell r="AO51">
            <v>87.96972925132826</v>
          </cell>
          <cell r="AP51">
            <v>88.593423482663979</v>
          </cell>
          <cell r="AQ51">
            <v>89.221539627054469</v>
          </cell>
          <cell r="AR51">
            <v>89.854109035302884</v>
          </cell>
          <cell r="AS51">
            <v>90.491163280485551</v>
          </cell>
          <cell r="AT51">
            <v>91.132734159527956</v>
          </cell>
          <cell r="AU51">
            <v>91.778853694791749</v>
          </cell>
          <cell r="AV51">
            <v>92.42955413567303</v>
          </cell>
          <cell r="AW51">
            <v>93.084867960212065</v>
          </cell>
          <cell r="AX51">
            <v>93.744827876714311</v>
          </cell>
          <cell r="AZ51">
            <v>5.8772537913415867E-3</v>
          </cell>
          <cell r="BA51">
            <v>4.6581150196094078E-3</v>
          </cell>
          <cell r="BB51">
            <v>-2.3018578611882206E-2</v>
          </cell>
          <cell r="BC51">
            <v>3.913185400331743E-2</v>
          </cell>
          <cell r="BD51">
            <v>8.8007221105319937E-3</v>
          </cell>
          <cell r="BE51">
            <v>7.0898732625836432E-3</v>
          </cell>
        </row>
        <row r="52">
          <cell r="A52" t="str">
            <v>ORResidentialWinter Peak Load</v>
          </cell>
          <cell r="B52" t="str">
            <v>OR</v>
          </cell>
          <cell r="C52" t="str">
            <v>Residential</v>
          </cell>
          <cell r="D52" t="str">
            <v>Winter Peak Load</v>
          </cell>
          <cell r="E52" t="str">
            <v>MW</v>
          </cell>
          <cell r="F52">
            <v>684.1239097680384</v>
          </cell>
          <cell r="G52">
            <v>711.37966942588832</v>
          </cell>
          <cell r="H52">
            <v>724.82512373231714</v>
          </cell>
          <cell r="I52">
            <v>733.06383739120042</v>
          </cell>
          <cell r="J52">
            <v>733.94600377799247</v>
          </cell>
          <cell r="K52">
            <v>740.65704033080885</v>
          </cell>
          <cell r="L52">
            <v>741.96986315929053</v>
          </cell>
          <cell r="M52">
            <v>743.41981357081954</v>
          </cell>
          <cell r="N52">
            <v>746.74057600820663</v>
          </cell>
          <cell r="O52">
            <v>748.44329615807112</v>
          </cell>
          <cell r="P52">
            <v>750.73338998739393</v>
          </cell>
          <cell r="Q52">
            <v>753.56662279196541</v>
          </cell>
          <cell r="R52">
            <v>754.16379129878396</v>
          </cell>
          <cell r="S52">
            <v>757.43052420460162</v>
          </cell>
          <cell r="T52">
            <v>758.57493919491731</v>
          </cell>
          <cell r="U52">
            <v>759.85427003306916</v>
          </cell>
          <cell r="V52">
            <v>760.5380121752678</v>
          </cell>
          <cell r="W52">
            <v>761.27009652992297</v>
          </cell>
          <cell r="X52">
            <v>762.01387148497611</v>
          </cell>
          <cell r="Y52">
            <v>765.79372695961558</v>
          </cell>
          <cell r="Z52">
            <v>767.56785456056014</v>
          </cell>
          <cell r="AA52">
            <v>769.57863782902166</v>
          </cell>
          <cell r="AB52">
            <v>771.40043897176588</v>
          </cell>
          <cell r="AC52">
            <v>773.22655281140749</v>
          </cell>
          <cell r="AD52">
            <v>775.05698955726859</v>
          </cell>
          <cell r="AE52">
            <v>776.89175944283932</v>
          </cell>
          <cell r="AF52">
            <v>778.73087272583552</v>
          </cell>
          <cell r="AG52">
            <v>780.57433968825569</v>
          </cell>
          <cell r="AH52">
            <v>782.42217063643841</v>
          </cell>
          <cell r="AI52">
            <v>784.27437590112061</v>
          </cell>
          <cell r="AJ52">
            <v>786.1309658374945</v>
          </cell>
          <cell r="AK52">
            <v>787.9919508252658</v>
          </cell>
          <cell r="AL52">
            <v>789.85734126871205</v>
          </cell>
          <cell r="AM52">
            <v>791.72714759674056</v>
          </cell>
          <cell r="AN52">
            <v>793.60138026294635</v>
          </cell>
          <cell r="AO52">
            <v>795.48004974567129</v>
          </cell>
          <cell r="AP52">
            <v>797.36316654806205</v>
          </cell>
          <cell r="AQ52">
            <v>799.25074119812928</v>
          </cell>
          <cell r="AR52">
            <v>801.14278424880627</v>
          </cell>
          <cell r="AS52">
            <v>803.03930627800787</v>
          </cell>
          <cell r="AT52">
            <v>804.94031788868972</v>
          </cell>
          <cell r="AU52">
            <v>806.84582970890767</v>
          </cell>
          <cell r="AV52">
            <v>808.75585239187706</v>
          </cell>
          <cell r="AW52">
            <v>810.67039661603189</v>
          </cell>
          <cell r="AX52">
            <v>812.58947308508539</v>
          </cell>
          <cell r="AZ52">
            <v>9.6258746168555848E-4</v>
          </cell>
          <cell r="BA52">
            <v>9.7701848324723397E-4</v>
          </cell>
          <cell r="BB52">
            <v>4.9603499569810649E-3</v>
          </cell>
          <cell r="BC52">
            <v>2.3167173332540396E-3</v>
          </cell>
          <cell r="BD52">
            <v>2.6196814477238831E-3</v>
          </cell>
          <cell r="BE52">
            <v>2.367270936578356E-3</v>
          </cell>
        </row>
        <row r="53">
          <cell r="A53" t="str">
            <v>UTResidentialWinter Peak Load</v>
          </cell>
          <cell r="B53" t="str">
            <v>UT</v>
          </cell>
          <cell r="C53" t="str">
            <v>Residential</v>
          </cell>
          <cell r="D53" t="str">
            <v>Winter Peak Load</v>
          </cell>
          <cell r="E53" t="str">
            <v>MW</v>
          </cell>
          <cell r="F53">
            <v>1510.2921855303266</v>
          </cell>
          <cell r="G53">
            <v>1409.4851262640232</v>
          </cell>
          <cell r="H53">
            <v>1435.9791455076358</v>
          </cell>
          <cell r="I53">
            <v>1458.8702601171351</v>
          </cell>
          <cell r="J53">
            <v>1501.8901354306022</v>
          </cell>
          <cell r="K53">
            <v>1517.1423046956406</v>
          </cell>
          <cell r="L53">
            <v>1538.6889191975392</v>
          </cell>
          <cell r="M53">
            <v>1558.8802369447749</v>
          </cell>
          <cell r="N53">
            <v>1629.5474674467787</v>
          </cell>
          <cell r="O53">
            <v>1650.9292743067674</v>
          </cell>
          <cell r="P53">
            <v>1673.3078657292879</v>
          </cell>
          <cell r="Q53">
            <v>1698.2128725642015</v>
          </cell>
          <cell r="R53">
            <v>1721.3764437377822</v>
          </cell>
          <cell r="S53">
            <v>1747.579271059177</v>
          </cell>
          <cell r="T53">
            <v>1770.8908198071892</v>
          </cell>
          <cell r="U53">
            <v>1794.3465355483161</v>
          </cell>
          <cell r="V53">
            <v>1817.5313824675775</v>
          </cell>
          <cell r="W53">
            <v>1840.739410423176</v>
          </cell>
          <cell r="X53">
            <v>1865.0569526385659</v>
          </cell>
          <cell r="Y53">
            <v>1892.2841912370329</v>
          </cell>
          <cell r="Z53">
            <v>1917.3152648038113</v>
          </cell>
          <cell r="AA53">
            <v>1942.390795152608</v>
          </cell>
          <cell r="AB53">
            <v>1968.3740662665725</v>
          </cell>
          <cell r="AC53">
            <v>1994.7049143869083</v>
          </cell>
          <cell r="AD53">
            <v>2021.3879890350254</v>
          </cell>
          <cell r="AE53">
            <v>2048.4280019287658</v>
          </cell>
          <cell r="AF53">
            <v>2075.8297278144005</v>
          </cell>
          <cell r="AG53">
            <v>2103.5980053097596</v>
          </cell>
          <cell r="AH53">
            <v>2131.7377377586381</v>
          </cell>
          <cell r="AI53">
            <v>2160.2538940966319</v>
          </cell>
          <cell r="AJ53">
            <v>2189.1515097285578</v>
          </cell>
          <cell r="AK53">
            <v>2218.4356874176065</v>
          </cell>
          <cell r="AL53">
            <v>2248.1115981863959</v>
          </cell>
          <cell r="AM53">
            <v>2278.1844822300704</v>
          </cell>
          <cell r="AN53">
            <v>2308.659649841622</v>
          </cell>
          <cell r="AO53">
            <v>2339.5424823495841</v>
          </cell>
          <cell r="AP53">
            <v>2370.8384330682711</v>
          </cell>
          <cell r="AQ53">
            <v>2402.5530282607283</v>
          </cell>
          <cell r="AR53">
            <v>2434.6918681145644</v>
          </cell>
          <cell r="AS53">
            <v>2467.2606277308373</v>
          </cell>
          <cell r="AT53">
            <v>2500.2650581261655</v>
          </cell>
          <cell r="AU53">
            <v>2533.7109872482506</v>
          </cell>
          <cell r="AV53">
            <v>2567.6043210049775</v>
          </cell>
          <cell r="AW53">
            <v>2601.9510443072872</v>
          </cell>
          <cell r="AX53">
            <v>2636.7572221259934</v>
          </cell>
          <cell r="AZ53">
            <v>1.2768983347121097E-2</v>
          </cell>
          <cell r="BA53">
            <v>1.3210746767137169E-2</v>
          </cell>
          <cell r="BB53">
            <v>1.4598609742156998E-2</v>
          </cell>
          <cell r="BC53">
            <v>1.3227967386027202E-2</v>
          </cell>
          <cell r="BD53">
            <v>1.3078459661334096E-2</v>
          </cell>
          <cell r="BE53">
            <v>1.3376953380755313E-2</v>
          </cell>
        </row>
        <row r="54">
          <cell r="A54" t="str">
            <v>WAResidentialWinter Peak Load</v>
          </cell>
          <cell r="B54" t="str">
            <v>WA</v>
          </cell>
          <cell r="C54" t="str">
            <v>Residential</v>
          </cell>
          <cell r="D54" t="str">
            <v>Winter Peak Load</v>
          </cell>
          <cell r="E54" t="str">
            <v>MW</v>
          </cell>
          <cell r="F54">
            <v>227.57679898324008</v>
          </cell>
          <cell r="G54">
            <v>220.88395279260638</v>
          </cell>
          <cell r="H54">
            <v>221.71508764581475</v>
          </cell>
          <cell r="I54">
            <v>221.87961470587283</v>
          </cell>
          <cell r="J54">
            <v>222.25541636703852</v>
          </cell>
          <cell r="K54">
            <v>222.61695092152036</v>
          </cell>
          <cell r="L54">
            <v>224.16022688708321</v>
          </cell>
          <cell r="M54">
            <v>223.40224890006306</v>
          </cell>
          <cell r="N54">
            <v>224.23581219696229</v>
          </cell>
          <cell r="O54">
            <v>224.55272409862388</v>
          </cell>
          <cell r="P54">
            <v>224.87752844228086</v>
          </cell>
          <cell r="Q54">
            <v>225.15437102304278</v>
          </cell>
          <cell r="R54">
            <v>225.41846427442744</v>
          </cell>
          <cell r="S54">
            <v>226.52795948570443</v>
          </cell>
          <cell r="T54">
            <v>226.86490604781596</v>
          </cell>
          <cell r="U54">
            <v>227.30688279955859</v>
          </cell>
          <cell r="V54">
            <v>227.5855467130886</v>
          </cell>
          <cell r="W54">
            <v>229.17162399870344</v>
          </cell>
          <cell r="X54">
            <v>228.4418766695899</v>
          </cell>
          <cell r="Y54">
            <v>229.56988876400999</v>
          </cell>
          <cell r="Z54">
            <v>229.81000113394711</v>
          </cell>
          <cell r="AA54">
            <v>230.18094590773114</v>
          </cell>
          <cell r="AB54">
            <v>230.70496552538776</v>
          </cell>
          <cell r="AC54">
            <v>231.23017810260325</v>
          </cell>
          <cell r="AD54">
            <v>231.75658635521583</v>
          </cell>
          <cell r="AE54">
            <v>232.28419300524644</v>
          </cell>
          <cell r="AF54">
            <v>232.81300078091294</v>
          </cell>
          <cell r="AG54">
            <v>233.34301241664406</v>
          </cell>
          <cell r="AH54">
            <v>233.87423065309366</v>
          </cell>
          <cell r="AI54">
            <v>234.40665823715486</v>
          </cell>
          <cell r="AJ54">
            <v>234.94029792197409</v>
          </cell>
          <cell r="AK54">
            <v>235.47515246696565</v>
          </cell>
          <cell r="AL54">
            <v>236.01122463782565</v>
          </cell>
          <cell r="AM54">
            <v>236.54851720654656</v>
          </cell>
          <cell r="AN54">
            <v>237.08703295143144</v>
          </cell>
          <cell r="AO54">
            <v>237.62677465710826</v>
          </cell>
          <cell r="AP54">
            <v>238.1677451145444</v>
          </cell>
          <cell r="AQ54">
            <v>238.70994712106102</v>
          </cell>
          <cell r="AR54">
            <v>239.25338348034742</v>
          </cell>
          <cell r="AS54">
            <v>239.79805700247587</v>
          </cell>
          <cell r="AT54">
            <v>240.34397050391576</v>
          </cell>
          <cell r="AU54">
            <v>240.89112680754837</v>
          </cell>
          <cell r="AV54">
            <v>241.43952874268143</v>
          </cell>
          <cell r="AW54">
            <v>241.98917914506376</v>
          </cell>
          <cell r="AX54">
            <v>242.54008085689992</v>
          </cell>
          <cell r="AZ54">
            <v>6.9691476832417758E-3</v>
          </cell>
          <cell r="BA54">
            <v>-3.1842830991923535E-3</v>
          </cell>
          <cell r="BB54">
            <v>4.9378516358959965E-3</v>
          </cell>
          <cell r="BC54">
            <v>1.0459227524562244E-3</v>
          </cell>
          <cell r="BD54">
            <v>1.6141367736551343E-3</v>
          </cell>
          <cell r="BE54">
            <v>2.2765551492113555E-3</v>
          </cell>
        </row>
        <row r="55">
          <cell r="A55" t="str">
            <v>WYResidentialWinter Peak Load</v>
          </cell>
          <cell r="B55" t="str">
            <v>WY</v>
          </cell>
          <cell r="C55" t="str">
            <v>Residential</v>
          </cell>
          <cell r="D55" t="str">
            <v>Winter Peak Load</v>
          </cell>
          <cell r="E55" t="str">
            <v>MW</v>
          </cell>
          <cell r="F55">
            <v>177.04485971960011</v>
          </cell>
          <cell r="G55">
            <v>187.63775279854642</v>
          </cell>
          <cell r="H55">
            <v>189.81351275276981</v>
          </cell>
          <cell r="I55">
            <v>193.10112181626397</v>
          </cell>
          <cell r="J55">
            <v>196.18683982096903</v>
          </cell>
          <cell r="K55">
            <v>198.95089352038684</v>
          </cell>
          <cell r="L55">
            <v>201.52840799188485</v>
          </cell>
          <cell r="M55">
            <v>204.08130160255493</v>
          </cell>
          <cell r="N55">
            <v>206.61102263832811</v>
          </cell>
          <cell r="O55">
            <v>208.94508024481584</v>
          </cell>
          <cell r="P55">
            <v>211.29796556840722</v>
          </cell>
          <cell r="Q55">
            <v>213.66837515176442</v>
          </cell>
          <cell r="R55">
            <v>216.02328807565934</v>
          </cell>
          <cell r="S55">
            <v>218.36733885507127</v>
          </cell>
          <cell r="T55">
            <v>220.66649277062064</v>
          </cell>
          <cell r="U55">
            <v>223.1249581385859</v>
          </cell>
          <cell r="V55">
            <v>225.67118963397309</v>
          </cell>
          <cell r="W55">
            <v>228.29128371184405</v>
          </cell>
          <cell r="X55">
            <v>230.9903093729576</v>
          </cell>
          <cell r="Y55">
            <v>233.60823102193197</v>
          </cell>
          <cell r="Z55">
            <v>236.1970421236922</v>
          </cell>
          <cell r="AA55">
            <v>238.82785351745301</v>
          </cell>
          <cell r="AB55">
            <v>241.54984529906434</v>
          </cell>
          <cell r="AC55">
            <v>244.30286042719925</v>
          </cell>
          <cell r="AD55">
            <v>247.08725248412645</v>
          </cell>
          <cell r="AE55">
            <v>249.90337908199649</v>
          </cell>
          <cell r="AF55">
            <v>252.75160190877148</v>
          </cell>
          <cell r="AG55">
            <v>255.63228677467845</v>
          </cell>
          <cell r="AH55">
            <v>258.54580365919179</v>
          </cell>
          <cell r="AI55">
            <v>261.49252675855161</v>
          </cell>
          <cell r="AJ55">
            <v>264.47283453382346</v>
          </cell>
          <cell r="AK55">
            <v>267.4871097595057</v>
          </cell>
          <cell r="AL55">
            <v>270.53573957269089</v>
          </cell>
          <cell r="AM55">
            <v>273.61911552278787</v>
          </cell>
          <cell r="AN55">
            <v>276.73763362180995</v>
          </cell>
          <cell r="AO55">
            <v>279.89169439523681</v>
          </cell>
          <cell r="AP55">
            <v>283.0817029334554</v>
          </cell>
          <cell r="AQ55">
            <v>286.30806894378799</v>
          </cell>
          <cell r="AR55">
            <v>289.57120680311243</v>
          </cell>
          <cell r="AS55">
            <v>292.87153561108266</v>
          </cell>
          <cell r="AT55">
            <v>296.2094792439554</v>
          </cell>
          <cell r="AU55">
            <v>299.58546640903069</v>
          </cell>
          <cell r="AV55">
            <v>302.99993069971265</v>
          </cell>
          <cell r="AW55">
            <v>306.45331065119785</v>
          </cell>
          <cell r="AX55">
            <v>309.94604979679832</v>
          </cell>
          <cell r="AZ55">
            <v>1.1610228501567326E-2</v>
          </cell>
          <cell r="BA55">
            <v>1.1822727601463495E-2</v>
          </cell>
          <cell r="BB55">
            <v>1.1333469599140066E-2</v>
          </cell>
          <cell r="BC55">
            <v>1.1081848830562745E-2</v>
          </cell>
          <cell r="BD55">
            <v>1.1138206347152726E-2</v>
          </cell>
          <cell r="BE55">
            <v>1.1397296175977272E-2</v>
          </cell>
        </row>
        <row r="56">
          <cell r="A56" t="str">
            <v>CASmall C&amp;IWinter Peak Load</v>
          </cell>
          <cell r="B56" t="str">
            <v>CA</v>
          </cell>
          <cell r="C56" t="str">
            <v>Small C&amp;I</v>
          </cell>
          <cell r="D56" t="str">
            <v>Winter Peak Load</v>
          </cell>
          <cell r="E56" t="str">
            <v>MW</v>
          </cell>
          <cell r="F56">
            <v>10.473702539816157</v>
          </cell>
          <cell r="G56">
            <v>9.8628602925928082</v>
          </cell>
          <cell r="H56">
            <v>9.7474278404361119</v>
          </cell>
          <cell r="I56">
            <v>9.7826820797509804</v>
          </cell>
          <cell r="J56">
            <v>9.8698439895237513</v>
          </cell>
          <cell r="K56">
            <v>9.8871689299870624</v>
          </cell>
          <cell r="L56">
            <v>9.8969058151311717</v>
          </cell>
          <cell r="M56">
            <v>9.9050982288386269</v>
          </cell>
          <cell r="N56">
            <v>9.8137058103480719</v>
          </cell>
          <cell r="O56">
            <v>9.8599728025155891</v>
          </cell>
          <cell r="P56">
            <v>9.906508398411221</v>
          </cell>
          <cell r="Q56">
            <v>9.9253106593791536</v>
          </cell>
          <cell r="R56">
            <v>9.9406882228136393</v>
          </cell>
          <cell r="S56">
            <v>9.8280089588701038</v>
          </cell>
          <cell r="T56">
            <v>9.877767799503097</v>
          </cell>
          <cell r="U56">
            <v>9.9418297886581222</v>
          </cell>
          <cell r="V56">
            <v>10.023686774800655</v>
          </cell>
          <cell r="W56">
            <v>10.0780790297436</v>
          </cell>
          <cell r="X56">
            <v>10.130188152997585</v>
          </cell>
          <cell r="Y56">
            <v>10.037116961206321</v>
          </cell>
          <cell r="Z56">
            <v>10.156645620216745</v>
          </cell>
          <cell r="AA56">
            <v>10.209291950926955</v>
          </cell>
          <cell r="AB56">
            <v>10.247069406327538</v>
          </cell>
          <cell r="AC56">
            <v>10.284986649692202</v>
          </cell>
          <cell r="AD56">
            <v>10.323044198278524</v>
          </cell>
          <cell r="AE56">
            <v>10.361242571258083</v>
          </cell>
          <cell r="AF56">
            <v>10.399582289723552</v>
          </cell>
          <cell r="AG56">
            <v>10.438063876695805</v>
          </cell>
          <cell r="AH56">
            <v>10.476687857131052</v>
          </cell>
          <cell r="AI56">
            <v>10.515454757927992</v>
          </cell>
          <cell r="AJ56">
            <v>10.554365107935018</v>
          </cell>
          <cell r="AK56">
            <v>10.593419437957413</v>
          </cell>
          <cell r="AL56">
            <v>10.632618280764603</v>
          </cell>
          <cell r="AM56">
            <v>10.671962171097423</v>
          </cell>
          <cell r="AN56">
            <v>10.711451645675407</v>
          </cell>
          <cell r="AO56">
            <v>10.751087243204113</v>
          </cell>
          <cell r="AP56">
            <v>10.790869504382474</v>
          </cell>
          <cell r="AQ56">
            <v>10.830798971910172</v>
          </cell>
          <cell r="AR56">
            <v>10.870876190495038</v>
          </cell>
          <cell r="AS56">
            <v>10.911101706860491</v>
          </cell>
          <cell r="AT56">
            <v>10.951476069752985</v>
          </cell>
          <cell r="AU56">
            <v>10.991999829949506</v>
          </cell>
          <cell r="AV56">
            <v>11.032673540265082</v>
          </cell>
          <cell r="AW56">
            <v>11.073497755560316</v>
          </cell>
          <cell r="AX56">
            <v>11.11447303274897</v>
          </cell>
          <cell r="AZ56">
            <v>5.4263721687399487E-3</v>
          </cell>
          <cell r="BA56">
            <v>5.1705412410633037E-3</v>
          </cell>
          <cell r="BB56">
            <v>-9.1875087002923576E-3</v>
          </cell>
          <cell r="BC56">
            <v>1.1908664557004244E-2</v>
          </cell>
          <cell r="BD56">
            <v>5.1834368037236922E-3</v>
          </cell>
          <cell r="BE56">
            <v>3.7003012140477665E-3</v>
          </cell>
        </row>
        <row r="57">
          <cell r="A57" t="str">
            <v>IDSmall C&amp;IWinter Peak Load</v>
          </cell>
          <cell r="B57" t="str">
            <v>ID</v>
          </cell>
          <cell r="C57" t="str">
            <v>Small C&amp;I</v>
          </cell>
          <cell r="D57" t="str">
            <v>Winter Peak Load</v>
          </cell>
          <cell r="E57" t="str">
            <v>MW</v>
          </cell>
          <cell r="F57">
            <v>38.388805537752923</v>
          </cell>
          <cell r="G57">
            <v>33.827780790256313</v>
          </cell>
          <cell r="H57">
            <v>32.749290761300138</v>
          </cell>
          <cell r="I57">
            <v>33.774477748238482</v>
          </cell>
          <cell r="J57">
            <v>34.468498093478949</v>
          </cell>
          <cell r="K57">
            <v>34.681464625411941</v>
          </cell>
          <cell r="L57">
            <v>34.879299971223745</v>
          </cell>
          <cell r="M57">
            <v>35.043384911628863</v>
          </cell>
          <cell r="N57">
            <v>34.85655406481429</v>
          </cell>
          <cell r="O57">
            <v>35.523357925927677</v>
          </cell>
          <cell r="P57">
            <v>35.821756706772192</v>
          </cell>
          <cell r="Q57">
            <v>36.068817534705538</v>
          </cell>
          <cell r="R57">
            <v>36.240861085992577</v>
          </cell>
          <cell r="S57">
            <v>35.304201363308735</v>
          </cell>
          <cell r="T57">
            <v>36.31887512352651</v>
          </cell>
          <cell r="U57">
            <v>37.040259334577051</v>
          </cell>
          <cell r="V57">
            <v>37.347451889173826</v>
          </cell>
          <cell r="W57">
            <v>37.566952342386415</v>
          </cell>
          <cell r="X57">
            <v>37.741943527333433</v>
          </cell>
          <cell r="Y57">
            <v>36.873177633284293</v>
          </cell>
          <cell r="Z57">
            <v>38.316093437068368</v>
          </cell>
          <cell r="AA57">
            <v>38.653302727769187</v>
          </cell>
          <cell r="AB57">
            <v>38.927349745289355</v>
          </cell>
          <cell r="AC57">
            <v>39.203339721431725</v>
          </cell>
          <cell r="AD57">
            <v>39.481286431526691</v>
          </cell>
          <cell r="AE57">
            <v>39.761203748569976</v>
          </cell>
          <cell r="AF57">
            <v>40.043105643915105</v>
          </cell>
          <cell r="AG57">
            <v>40.32700618797071</v>
          </cell>
          <cell r="AH57">
            <v>40.612919550902859</v>
          </cell>
          <cell r="AI57">
            <v>40.900860003342267</v>
          </cell>
          <cell r="AJ57">
            <v>41.190841917096641</v>
          </cell>
          <cell r="AK57">
            <v>41.482879765867978</v>
          </cell>
          <cell r="AL57">
            <v>41.776988125974981</v>
          </cell>
          <cell r="AM57">
            <v>42.073181677080605</v>
          </cell>
          <cell r="AN57">
            <v>42.371475202924763</v>
          </cell>
          <cell r="AO57">
            <v>42.671883592062215</v>
          </cell>
          <cell r="AP57">
            <v>42.974421838605664</v>
          </cell>
          <cell r="AQ57">
            <v>43.279105042974187</v>
          </cell>
          <cell r="AR57">
            <v>43.585948412646921</v>
          </cell>
          <cell r="AS57">
            <v>43.894967262922101</v>
          </cell>
          <cell r="AT57">
            <v>44.206177017681476</v>
          </cell>
          <cell r="AU57">
            <v>44.519593210160174</v>
          </cell>
          <cell r="AV57">
            <v>44.835231483721998</v>
          </cell>
          <cell r="AW57">
            <v>45.153107592640183</v>
          </cell>
          <cell r="AX57">
            <v>45.473237402883811</v>
          </cell>
          <cell r="AZ57">
            <v>5.8772537913414497E-3</v>
          </cell>
          <cell r="BA57">
            <v>4.6581150196093298E-3</v>
          </cell>
          <cell r="BB57">
            <v>-2.3018578611882123E-2</v>
          </cell>
          <cell r="BC57">
            <v>3.9131854003317548E-2</v>
          </cell>
          <cell r="BD57">
            <v>8.8007221105320492E-3</v>
          </cell>
          <cell r="BE57">
            <v>7.089873262583651E-3</v>
          </cell>
        </row>
        <row r="58">
          <cell r="A58" t="str">
            <v>ORSmall C&amp;IWinter Peak Load</v>
          </cell>
          <cell r="B58" t="str">
            <v>OR</v>
          </cell>
          <cell r="C58" t="str">
            <v>Small C&amp;I</v>
          </cell>
          <cell r="D58" t="str">
            <v>Winter Peak Load</v>
          </cell>
          <cell r="E58" t="str">
            <v>MW</v>
          </cell>
          <cell r="F58">
            <v>231.93469136038379</v>
          </cell>
          <cell r="G58">
            <v>241.17505865902072</v>
          </cell>
          <cell r="H58">
            <v>245.73339560680995</v>
          </cell>
          <cell r="I58">
            <v>248.526520481407</v>
          </cell>
          <cell r="J58">
            <v>248.82559640278285</v>
          </cell>
          <cell r="K58">
            <v>251.10080147800599</v>
          </cell>
          <cell r="L58">
            <v>251.54588043693025</v>
          </cell>
          <cell r="M58">
            <v>252.03744899108278</v>
          </cell>
          <cell r="N58">
            <v>253.16326845156274</v>
          </cell>
          <cell r="O58">
            <v>253.7405321121266</v>
          </cell>
          <cell r="P58">
            <v>254.51692977621408</v>
          </cell>
          <cell r="Q58">
            <v>255.47746480020297</v>
          </cell>
          <cell r="R58">
            <v>255.6799194891</v>
          </cell>
          <cell r="S58">
            <v>256.7874216205845</v>
          </cell>
          <cell r="T58">
            <v>257.17540621486228</v>
          </cell>
          <cell r="U58">
            <v>257.60913057218693</v>
          </cell>
          <cell r="V58">
            <v>257.84093583502988</v>
          </cell>
          <cell r="W58">
            <v>258.08913028697395</v>
          </cell>
          <cell r="X58">
            <v>258.34128813758952</v>
          </cell>
          <cell r="Y58">
            <v>259.62275133508922</v>
          </cell>
          <cell r="Z58">
            <v>260.22422386321432</v>
          </cell>
          <cell r="AA58">
            <v>260.90592843471717</v>
          </cell>
          <cell r="AB58">
            <v>261.52356345628164</v>
          </cell>
          <cell r="AC58">
            <v>262.14266058728208</v>
          </cell>
          <cell r="AD58">
            <v>262.76322328892769</v>
          </cell>
          <cell r="AE58">
            <v>263.38525503062118</v>
          </cell>
          <cell r="AF58">
            <v>264.0087592899784</v>
          </cell>
          <cell r="AG58">
            <v>264.63373955284766</v>
          </cell>
          <cell r="AH58">
            <v>265.26019931332917</v>
          </cell>
          <cell r="AI58">
            <v>265.88814207379454</v>
          </cell>
          <cell r="AJ58">
            <v>266.51757134490668</v>
          </cell>
          <cell r="AK58">
            <v>267.1484906456389</v>
          </cell>
          <cell r="AL58">
            <v>267.78090350329512</v>
          </cell>
          <cell r="AM58">
            <v>268.41481345352912</v>
          </cell>
          <cell r="AN58">
            <v>269.05022404036475</v>
          </cell>
          <cell r="AO58">
            <v>269.68713881621539</v>
          </cell>
          <cell r="AP58">
            <v>270.32556134190395</v>
          </cell>
          <cell r="AQ58">
            <v>270.96549518668286</v>
          </cell>
          <cell r="AR58">
            <v>271.60694392825383</v>
          </cell>
          <cell r="AS58">
            <v>272.24991115278806</v>
          </cell>
          <cell r="AT58">
            <v>272.89440045494609</v>
          </cell>
          <cell r="AU58">
            <v>273.54041543789805</v>
          </cell>
          <cell r="AV58">
            <v>274.18795971334373</v>
          </cell>
          <cell r="AW58">
            <v>274.83703690153283</v>
          </cell>
          <cell r="AX58">
            <v>275.48765063128508</v>
          </cell>
          <cell r="AZ58">
            <v>9.62587461685569E-4</v>
          </cell>
          <cell r="BA58">
            <v>9.7701848324717021E-4</v>
          </cell>
          <cell r="BB58">
            <v>4.9603499569809842E-3</v>
          </cell>
          <cell r="BC58">
            <v>2.3167173332540232E-3</v>
          </cell>
          <cell r="BD58">
            <v>2.6196814477240341E-3</v>
          </cell>
          <cell r="BE58">
            <v>2.367270936578356E-3</v>
          </cell>
        </row>
        <row r="59">
          <cell r="A59" t="str">
            <v>UTSmall C&amp;IWinter Peak Load</v>
          </cell>
          <cell r="B59" t="str">
            <v>UT</v>
          </cell>
          <cell r="C59" t="str">
            <v>Small C&amp;I</v>
          </cell>
          <cell r="D59" t="str">
            <v>Winter Peak Load</v>
          </cell>
          <cell r="E59" t="str">
            <v>MW</v>
          </cell>
          <cell r="F59">
            <v>248.62303791285478</v>
          </cell>
          <cell r="G59">
            <v>232.02826402872125</v>
          </cell>
          <cell r="H59">
            <v>236.38968734400891</v>
          </cell>
          <cell r="I59">
            <v>240.15800350822619</v>
          </cell>
          <cell r="J59">
            <v>247.23989944434976</v>
          </cell>
          <cell r="K59">
            <v>249.75069880739051</v>
          </cell>
          <cell r="L59">
            <v>253.2976844870642</v>
          </cell>
          <cell r="M59">
            <v>256.62156234717429</v>
          </cell>
          <cell r="N59">
            <v>268.25474279836408</v>
          </cell>
          <cell r="O59">
            <v>271.77459798170378</v>
          </cell>
          <cell r="P59">
            <v>275.45854300703269</v>
          </cell>
          <cell r="Q59">
            <v>279.55838442703072</v>
          </cell>
          <cell r="R59">
            <v>283.37155216322219</v>
          </cell>
          <cell r="S59">
            <v>287.68503970753045</v>
          </cell>
          <cell r="T59">
            <v>291.52256738840708</v>
          </cell>
          <cell r="U59">
            <v>295.38382771925603</v>
          </cell>
          <cell r="V59">
            <v>299.20049785092806</v>
          </cell>
          <cell r="W59">
            <v>303.02098402543686</v>
          </cell>
          <cell r="X59">
            <v>307.02411751052563</v>
          </cell>
          <cell r="Y59">
            <v>311.50624278349198</v>
          </cell>
          <cell r="Z59">
            <v>315.62683720357586</v>
          </cell>
          <cell r="AA59">
            <v>319.75475006197723</v>
          </cell>
          <cell r="AB59">
            <v>324.03209444683142</v>
          </cell>
          <cell r="AC59">
            <v>328.36665666811518</v>
          </cell>
          <cell r="AD59">
            <v>332.75920212615904</v>
          </cell>
          <cell r="AE59">
            <v>337.210506460018</v>
          </cell>
          <cell r="AF59">
            <v>341.72135568443451</v>
          </cell>
          <cell r="AG59">
            <v>346.2925463286337</v>
          </cell>
          <cell r="AH59">
            <v>350.92488557697493</v>
          </cell>
          <cell r="AI59">
            <v>355.61919141148502</v>
          </cell>
          <cell r="AJ59">
            <v>360.37629275629831</v>
          </cell>
          <cell r="AK59">
            <v>365.19702962402874</v>
          </cell>
          <cell r="AL59">
            <v>370.08225326409968</v>
          </cell>
          <cell r="AM59">
            <v>375.03282631305842</v>
          </cell>
          <cell r="AN59">
            <v>380.04962294690114</v>
          </cell>
          <cell r="AO59">
            <v>385.1335290354354</v>
          </cell>
          <cell r="AP59">
            <v>390.28544229870823</v>
          </cell>
          <cell r="AQ59">
            <v>395.50627246552551</v>
          </cell>
          <cell r="AR59">
            <v>400.79694143409313</v>
          </cell>
          <cell r="AS59">
            <v>406.1583834348063</v>
          </cell>
          <cell r="AT59">
            <v>411.59154519521667</v>
          </cell>
          <cell r="AU59">
            <v>417.09738610720609</v>
          </cell>
          <cell r="AV59">
            <v>422.67687839639706</v>
          </cell>
          <cell r="AW59">
            <v>428.33100729382886</v>
          </cell>
          <cell r="AX59">
            <v>434.06077120993035</v>
          </cell>
          <cell r="AZ59">
            <v>1.276898334712096E-2</v>
          </cell>
          <cell r="BA59">
            <v>1.3210746767137181E-2</v>
          </cell>
          <cell r="BB59">
            <v>1.4598609742157136E-2</v>
          </cell>
          <cell r="BC59">
            <v>1.3227967386027113E-2</v>
          </cell>
          <cell r="BD59">
            <v>1.3078459661333915E-2</v>
          </cell>
          <cell r="BE59">
            <v>1.3376953380755261E-2</v>
          </cell>
        </row>
        <row r="60">
          <cell r="A60" t="str">
            <v>WASmall C&amp;IWinter Peak Load</v>
          </cell>
          <cell r="B60" t="str">
            <v>WA</v>
          </cell>
          <cell r="C60" t="str">
            <v>Small C&amp;I</v>
          </cell>
          <cell r="D60" t="str">
            <v>Winter Peak Load</v>
          </cell>
          <cell r="E60" t="str">
            <v>MW</v>
          </cell>
          <cell r="F60">
            <v>34.078759238607013</v>
          </cell>
          <cell r="G60">
            <v>33.07653100193852</v>
          </cell>
          <cell r="H60">
            <v>33.20099028198748</v>
          </cell>
          <cell r="I60">
            <v>33.225627582859126</v>
          </cell>
          <cell r="J60">
            <v>33.281902450901704</v>
          </cell>
          <cell r="K60">
            <v>33.336040874034765</v>
          </cell>
          <cell r="L60">
            <v>33.567140574461696</v>
          </cell>
          <cell r="M60">
            <v>33.453636256608426</v>
          </cell>
          <cell r="N60">
            <v>33.578459186854751</v>
          </cell>
          <cell r="O60">
            <v>33.625915537611192</v>
          </cell>
          <cell r="P60">
            <v>33.674553751509066</v>
          </cell>
          <cell r="Q60">
            <v>33.716009874008947</v>
          </cell>
          <cell r="R60">
            <v>33.755556832972637</v>
          </cell>
          <cell r="S60">
            <v>33.921699516894826</v>
          </cell>
          <cell r="T60">
            <v>33.972155981779544</v>
          </cell>
          <cell r="U60">
            <v>34.038340317700396</v>
          </cell>
          <cell r="V60">
            <v>34.080069177848287</v>
          </cell>
          <cell r="W60">
            <v>34.317578213003813</v>
          </cell>
          <cell r="X60">
            <v>34.20830132869493</v>
          </cell>
          <cell r="Y60">
            <v>34.377216845372054</v>
          </cell>
          <cell r="Z60">
            <v>34.413172758636748</v>
          </cell>
          <cell r="AA60">
            <v>34.468720326284611</v>
          </cell>
          <cell r="AB60">
            <v>34.547190269030139</v>
          </cell>
          <cell r="AC60">
            <v>34.625838852927885</v>
          </cell>
          <cell r="AD60">
            <v>34.704666484664287</v>
          </cell>
          <cell r="AE60">
            <v>34.783673571851608</v>
          </cell>
          <cell r="AF60">
            <v>34.862860523030101</v>
          </cell>
          <cell r="AG60">
            <v>34.942227747670046</v>
          </cell>
          <cell r="AH60">
            <v>35.021775656173922</v>
          </cell>
          <cell r="AI60">
            <v>35.101504659878515</v>
          </cell>
          <cell r="AJ60">
            <v>35.181415171057026</v>
          </cell>
          <cell r="AK60">
            <v>35.261507602921242</v>
          </cell>
          <cell r="AL60">
            <v>35.34178236962363</v>
          </cell>
          <cell r="AM60">
            <v>35.422239886259504</v>
          </cell>
          <cell r="AN60">
            <v>35.502880568869173</v>
          </cell>
          <cell r="AO60">
            <v>35.58370483444007</v>
          </cell>
          <cell r="AP60">
            <v>35.664713100908941</v>
          </cell>
          <cell r="AQ60">
            <v>35.745905787163963</v>
          </cell>
          <cell r="AR60">
            <v>35.827283313046955</v>
          </cell>
          <cell r="AS60">
            <v>35.908846099355529</v>
          </cell>
          <cell r="AT60">
            <v>35.990594567845257</v>
          </cell>
          <cell r="AU60">
            <v>36.072529141231861</v>
          </cell>
          <cell r="AV60">
            <v>36.154650243193416</v>
          </cell>
          <cell r="AW60">
            <v>36.236958298372492</v>
          </cell>
          <cell r="AX60">
            <v>36.319453732378413</v>
          </cell>
          <cell r="AZ60">
            <v>6.9691476832419207E-3</v>
          </cell>
          <cell r="BA60">
            <v>-3.1842830991924589E-3</v>
          </cell>
          <cell r="BB60">
            <v>4.9378516358961396E-3</v>
          </cell>
          <cell r="BC60">
            <v>1.0459227524561542E-3</v>
          </cell>
          <cell r="BD60">
            <v>1.6141367736551616E-3</v>
          </cell>
          <cell r="BE60">
            <v>2.2765551492113833E-3</v>
          </cell>
        </row>
        <row r="61">
          <cell r="A61" t="str">
            <v>WYSmall C&amp;IWinter Peak Load</v>
          </cell>
          <cell r="B61" t="str">
            <v>WY</v>
          </cell>
          <cell r="C61" t="str">
            <v>Small C&amp;I</v>
          </cell>
          <cell r="D61" t="str">
            <v>Winter Peak Load</v>
          </cell>
          <cell r="E61" t="str">
            <v>MW</v>
          </cell>
          <cell r="F61">
            <v>69.656993988039389</v>
          </cell>
          <cell r="G61">
            <v>73.824689625657598</v>
          </cell>
          <cell r="H61">
            <v>74.680726328958599</v>
          </cell>
          <cell r="I61">
            <v>75.974211862136642</v>
          </cell>
          <cell r="J61">
            <v>77.188264847594368</v>
          </cell>
          <cell r="K61">
            <v>78.275761385070226</v>
          </cell>
          <cell r="L61">
            <v>79.289865439430102</v>
          </cell>
          <cell r="M61">
            <v>80.294282597726522</v>
          </cell>
          <cell r="N61">
            <v>81.28958267737498</v>
          </cell>
          <cell r="O61">
            <v>82.20790042418983</v>
          </cell>
          <cell r="P61">
            <v>83.133625797406125</v>
          </cell>
          <cell r="Q61">
            <v>84.066245961349921</v>
          </cell>
          <cell r="R61">
            <v>84.992769078947944</v>
          </cell>
          <cell r="S61">
            <v>85.915018565929685</v>
          </cell>
          <cell r="T61">
            <v>86.819603713031057</v>
          </cell>
          <cell r="U61">
            <v>87.786868775837078</v>
          </cell>
          <cell r="V61">
            <v>88.788664774022195</v>
          </cell>
          <cell r="W61">
            <v>89.819521460397667</v>
          </cell>
          <cell r="X61">
            <v>90.881433195917722</v>
          </cell>
          <cell r="Y61">
            <v>91.911435156169958</v>
          </cell>
          <cell r="Z61">
            <v>92.929983786370713</v>
          </cell>
          <cell r="AA61">
            <v>93.965057121620859</v>
          </cell>
          <cell r="AB61">
            <v>95.03600470782861</v>
          </cell>
          <cell r="AC61">
            <v>96.119158200865314</v>
          </cell>
          <cell r="AD61">
            <v>97.214656715066198</v>
          </cell>
          <cell r="AE61">
            <v>98.322640950293774</v>
          </cell>
          <cell r="AF61">
            <v>99.443253210008564</v>
          </cell>
          <cell r="AG61">
            <v>100.57663741954575</v>
          </cell>
          <cell r="AH61">
            <v>101.7229391446002</v>
          </cell>
          <cell r="AI61">
            <v>102.88230560992214</v>
          </cell>
          <cell r="AJ61">
            <v>104.05488571822583</v>
          </cell>
          <cell r="AK61">
            <v>105.24083006931394</v>
          </cell>
          <cell r="AL61">
            <v>106.44029097941963</v>
          </cell>
          <cell r="AM61">
            <v>107.6534225007693</v>
          </cell>
          <cell r="AN61">
            <v>108.88038044136817</v>
          </cell>
          <cell r="AO61">
            <v>110.12132238501155</v>
          </cell>
          <cell r="AP61">
            <v>111.37640771152383</v>
          </cell>
          <cell r="AQ61">
            <v>112.64579761722848</v>
          </cell>
          <cell r="AR61">
            <v>113.92965513565123</v>
          </cell>
          <cell r="AS61">
            <v>115.22814515845921</v>
          </cell>
          <cell r="AT61">
            <v>116.5414344566387</v>
          </cell>
          <cell r="AU61">
            <v>117.86969170191426</v>
          </cell>
          <cell r="AV61">
            <v>119.21308748841213</v>
          </cell>
          <cell r="AW61">
            <v>120.57179435457026</v>
          </cell>
          <cell r="AX61">
            <v>121.94598680529833</v>
          </cell>
          <cell r="AZ61">
            <v>1.1610228501567468E-2</v>
          </cell>
          <cell r="BA61">
            <v>1.1822727601463157E-2</v>
          </cell>
          <cell r="BB61">
            <v>1.1333469599140321E-2</v>
          </cell>
          <cell r="BC61">
            <v>1.1081848830562844E-2</v>
          </cell>
          <cell r="BD61">
            <v>1.1138206347152643E-2</v>
          </cell>
          <cell r="BE61">
            <v>1.1397296175977286E-2</v>
          </cell>
        </row>
        <row r="62">
          <cell r="A62" t="str">
            <v>CAMedium C&amp;IWinter Peak Load</v>
          </cell>
          <cell r="B62" t="str">
            <v>CA</v>
          </cell>
          <cell r="C62" t="str">
            <v>Medium C&amp;I</v>
          </cell>
          <cell r="D62" t="str">
            <v>Winter Peak Load</v>
          </cell>
          <cell r="E62" t="str">
            <v>MW</v>
          </cell>
          <cell r="F62">
            <v>12.69539701795898</v>
          </cell>
          <cell r="G62">
            <v>11.954982172839767</v>
          </cell>
          <cell r="H62">
            <v>11.815064049013468</v>
          </cell>
          <cell r="I62">
            <v>11.857796460304218</v>
          </cell>
          <cell r="J62">
            <v>11.96344726002879</v>
          </cell>
          <cell r="K62">
            <v>11.984447187863104</v>
          </cell>
          <cell r="L62">
            <v>11.996249472886266</v>
          </cell>
          <cell r="M62">
            <v>12.006179671319547</v>
          </cell>
          <cell r="N62">
            <v>11.895400982240087</v>
          </cell>
          <cell r="O62">
            <v>11.95148218486738</v>
          </cell>
          <cell r="P62">
            <v>12.007888967771176</v>
          </cell>
          <cell r="Q62">
            <v>12.030679587126247</v>
          </cell>
          <cell r="R62">
            <v>12.049319057955925</v>
          </cell>
          <cell r="S62">
            <v>11.912738131963762</v>
          </cell>
          <cell r="T62">
            <v>11.97305187818557</v>
          </cell>
          <cell r="U62">
            <v>12.050702774131056</v>
          </cell>
          <cell r="V62">
            <v>12.149923363394732</v>
          </cell>
          <cell r="W62">
            <v>12.215853369386181</v>
          </cell>
          <cell r="X62">
            <v>12.279015943027373</v>
          </cell>
          <cell r="Y62">
            <v>12.166202377219783</v>
          </cell>
          <cell r="Z62">
            <v>12.311085600262722</v>
          </cell>
          <cell r="AA62">
            <v>12.374899334456915</v>
          </cell>
          <cell r="AB62">
            <v>12.420690189487924</v>
          </cell>
          <cell r="AC62">
            <v>12.466650484475398</v>
          </cell>
          <cell r="AD62">
            <v>12.51278084639821</v>
          </cell>
          <cell r="AE62">
            <v>12.559081904555251</v>
          </cell>
          <cell r="AF62">
            <v>12.605554290574002</v>
          </cell>
          <cell r="AG62">
            <v>12.652198638419158</v>
          </cell>
          <cell r="AH62">
            <v>12.699015584401273</v>
          </cell>
          <cell r="AI62">
            <v>12.746005767185444</v>
          </cell>
          <cell r="AJ62">
            <v>12.793169827800019</v>
          </cell>
          <cell r="AK62">
            <v>12.840508409645347</v>
          </cell>
          <cell r="AL62">
            <v>12.888022158502549</v>
          </cell>
          <cell r="AM62">
            <v>12.935711722542329</v>
          </cell>
          <cell r="AN62">
            <v>12.983577752333824</v>
          </cell>
          <cell r="AO62">
            <v>13.031620900853468</v>
          </cell>
          <cell r="AP62">
            <v>13.079841823493906</v>
          </cell>
          <cell r="AQ62">
            <v>13.128241178072933</v>
          </cell>
          <cell r="AR62">
            <v>13.176819624842469</v>
          </cell>
          <cell r="AS62">
            <v>13.225577826497561</v>
          </cell>
          <cell r="AT62">
            <v>13.274516448185432</v>
          </cell>
          <cell r="AU62">
            <v>13.323636157514549</v>
          </cell>
          <cell r="AV62">
            <v>13.372937624563731</v>
          </cell>
          <cell r="AW62">
            <v>13.422421521891289</v>
          </cell>
          <cell r="AX62">
            <v>13.472088524544203</v>
          </cell>
          <cell r="AZ62">
            <v>5.4263721687399895E-3</v>
          </cell>
          <cell r="BA62">
            <v>5.1705412410631589E-3</v>
          </cell>
          <cell r="BB62">
            <v>-9.1875087002921633E-3</v>
          </cell>
          <cell r="BC62">
            <v>1.1908664557004315E-2</v>
          </cell>
          <cell r="BD62">
            <v>5.1834368037235734E-3</v>
          </cell>
          <cell r="BE62">
            <v>3.7003012140477748E-3</v>
          </cell>
        </row>
        <row r="63">
          <cell r="A63" t="str">
            <v>IDMedium C&amp;IWinter Peak Load</v>
          </cell>
          <cell r="B63" t="str">
            <v>ID</v>
          </cell>
          <cell r="C63" t="str">
            <v>Medium C&amp;I</v>
          </cell>
          <cell r="D63" t="str">
            <v>Winter Peak Load</v>
          </cell>
          <cell r="E63" t="str">
            <v>MW</v>
          </cell>
          <cell r="F63">
            <v>25.986268364017363</v>
          </cell>
          <cell r="G63">
            <v>22.898805458019659</v>
          </cell>
          <cell r="H63">
            <v>22.168750669187784</v>
          </cell>
          <cell r="I63">
            <v>22.862723398807589</v>
          </cell>
          <cell r="J63">
            <v>23.332521786354974</v>
          </cell>
          <cell r="K63">
            <v>23.476683746432695</v>
          </cell>
          <cell r="L63">
            <v>23.610603057443761</v>
          </cell>
          <cell r="M63">
            <v>23.721675940179537</v>
          </cell>
          <cell r="N63">
            <v>23.595205828489668</v>
          </cell>
          <cell r="O63">
            <v>24.04658074985873</v>
          </cell>
          <cell r="P63">
            <v>24.248573770738098</v>
          </cell>
          <cell r="Q63">
            <v>24.415814946569899</v>
          </cell>
          <cell r="R63">
            <v>24.532275196671897</v>
          </cell>
          <cell r="S63">
            <v>23.898228615162836</v>
          </cell>
          <cell r="T63">
            <v>24.585084699002561</v>
          </cell>
          <cell r="U63">
            <v>25.073406318790617</v>
          </cell>
          <cell r="V63">
            <v>25.281352048056124</v>
          </cell>
          <cell r="W63">
            <v>25.429936970230802</v>
          </cell>
          <cell r="X63">
            <v>25.548392541579556</v>
          </cell>
          <cell r="Y63">
            <v>24.960304859453981</v>
          </cell>
          <cell r="Z63">
            <v>25.937047865092431</v>
          </cell>
          <cell r="AA63">
            <v>26.16531261572068</v>
          </cell>
          <cell r="AB63">
            <v>26.35082136604202</v>
          </cell>
          <cell r="AC63">
            <v>26.537645349892241</v>
          </cell>
          <cell r="AD63">
            <v>26.725793892110367</v>
          </cell>
          <cell r="AE63">
            <v>26.915276383647367</v>
          </cell>
          <cell r="AF63">
            <v>27.10610228203484</v>
          </cell>
          <cell r="AG63">
            <v>27.298281111857097</v>
          </cell>
          <cell r="AH63">
            <v>27.491822465226544</v>
          </cell>
          <cell r="AI63">
            <v>27.686736002262453</v>
          </cell>
          <cell r="AJ63">
            <v>27.883031451573107</v>
          </cell>
          <cell r="AK63">
            <v>28.080718610741396</v>
          </cell>
          <cell r="AL63">
            <v>28.279807346813826</v>
          </cell>
          <cell r="AM63">
            <v>28.480307596793018</v>
          </cell>
          <cell r="AN63">
            <v>28.68222936813368</v>
          </cell>
          <cell r="AO63">
            <v>28.8855827392421</v>
          </cell>
          <cell r="AP63">
            <v>29.090377859979203</v>
          </cell>
          <cell r="AQ63">
            <v>29.296624952167129</v>
          </cell>
          <cell r="AR63">
            <v>29.504334310099438</v>
          </cell>
          <cell r="AS63">
            <v>29.713516301054941</v>
          </cell>
          <cell r="AT63">
            <v>29.924181365815134</v>
          </cell>
          <cell r="AU63">
            <v>30.136340019185329</v>
          </cell>
          <cell r="AV63">
            <v>30.350002850519484</v>
          </cell>
          <cell r="AW63">
            <v>30.565180524248721</v>
          </cell>
          <cell r="AX63">
            <v>30.781883780413636</v>
          </cell>
          <cell r="AZ63">
            <v>5.8772537913415199E-3</v>
          </cell>
          <cell r="BA63">
            <v>4.6581150196094634E-3</v>
          </cell>
          <cell r="BB63">
            <v>-2.3018578611882258E-2</v>
          </cell>
          <cell r="BC63">
            <v>3.9131854003317541E-2</v>
          </cell>
          <cell r="BD63">
            <v>8.8007221105321134E-3</v>
          </cell>
          <cell r="BE63">
            <v>7.0898732625836762E-3</v>
          </cell>
        </row>
        <row r="64">
          <cell r="A64" t="str">
            <v>ORMedium C&amp;IWinter Peak Load</v>
          </cell>
          <cell r="B64" t="str">
            <v>OR</v>
          </cell>
          <cell r="C64" t="str">
            <v>Medium C&amp;I</v>
          </cell>
          <cell r="D64" t="str">
            <v>Winter Peak Load</v>
          </cell>
          <cell r="E64" t="str">
            <v>MW</v>
          </cell>
          <cell r="F64">
            <v>191.88841371542546</v>
          </cell>
          <cell r="G64">
            <v>199.53332191213946</v>
          </cell>
          <cell r="H64">
            <v>203.30460787613774</v>
          </cell>
          <cell r="I64">
            <v>205.61546658533672</v>
          </cell>
          <cell r="J64">
            <v>205.86290349870524</v>
          </cell>
          <cell r="K64">
            <v>207.74526740986104</v>
          </cell>
          <cell r="L64">
            <v>208.11349820321564</v>
          </cell>
          <cell r="M64">
            <v>208.52019161132748</v>
          </cell>
          <cell r="N64">
            <v>209.45162497791162</v>
          </cell>
          <cell r="O64">
            <v>209.92921721506875</v>
          </cell>
          <cell r="P64">
            <v>210.57156060622029</v>
          </cell>
          <cell r="Q64">
            <v>211.36624785628302</v>
          </cell>
          <cell r="R64">
            <v>211.53374633990285</v>
          </cell>
          <cell r="S64">
            <v>212.45002508177856</v>
          </cell>
          <cell r="T64">
            <v>212.77101953028168</v>
          </cell>
          <cell r="U64">
            <v>213.12985622878773</v>
          </cell>
          <cell r="V64">
            <v>213.32163756135563</v>
          </cell>
          <cell r="W64">
            <v>213.52697829497842</v>
          </cell>
          <cell r="X64">
            <v>213.73559809944456</v>
          </cell>
          <cell r="Y64">
            <v>214.79580146428245</v>
          </cell>
          <cell r="Z64">
            <v>215.29342262064495</v>
          </cell>
          <cell r="AA64">
            <v>215.85742280570125</v>
          </cell>
          <cell r="AB64">
            <v>216.36841580915387</v>
          </cell>
          <cell r="AC64">
            <v>216.88061847149237</v>
          </cell>
          <cell r="AD64">
            <v>217.39403365630707</v>
          </cell>
          <cell r="AE64">
            <v>217.90866423396719</v>
          </cell>
          <cell r="AF64">
            <v>218.42451308163683</v>
          </cell>
          <cell r="AG64">
            <v>218.94158308329125</v>
          </cell>
          <cell r="AH64">
            <v>219.45987712973277</v>
          </cell>
          <cell r="AI64">
            <v>219.97939811860707</v>
          </cell>
          <cell r="AJ64">
            <v>220.50014895441925</v>
          </cell>
          <cell r="AK64">
            <v>221.02213254855019</v>
          </cell>
          <cell r="AL64">
            <v>221.54535181927295</v>
          </cell>
          <cell r="AM64">
            <v>222.06980969176871</v>
          </cell>
          <cell r="AN64">
            <v>222.59550909814351</v>
          </cell>
          <cell r="AO64">
            <v>223.1224529774444</v>
          </cell>
          <cell r="AP64">
            <v>223.65064427567597</v>
          </cell>
          <cell r="AQ64">
            <v>224.18008594581678</v>
          </cell>
          <cell r="AR64">
            <v>224.71078094783593</v>
          </cell>
          <cell r="AS64">
            <v>225.24273224870956</v>
          </cell>
          <cell r="AT64">
            <v>225.77594282243743</v>
          </cell>
          <cell r="AU64">
            <v>226.31041565005953</v>
          </cell>
          <cell r="AV64">
            <v>226.84615371967286</v>
          </cell>
          <cell r="AW64">
            <v>227.38316002644802</v>
          </cell>
          <cell r="AX64">
            <v>227.92143757264597</v>
          </cell>
          <cell r="AZ64">
            <v>9.6258746168555187E-4</v>
          </cell>
          <cell r="BA64">
            <v>9.770184832472988E-4</v>
          </cell>
          <cell r="BB64">
            <v>4.960349956981005E-3</v>
          </cell>
          <cell r="BC64">
            <v>2.3167173332540492E-3</v>
          </cell>
          <cell r="BD64">
            <v>2.6196814477239764E-3</v>
          </cell>
          <cell r="BE64">
            <v>2.3672709365783759E-3</v>
          </cell>
        </row>
        <row r="65">
          <cell r="A65" t="str">
            <v>UTMedium C&amp;IWinter Peak Load</v>
          </cell>
          <cell r="B65" t="str">
            <v>UT</v>
          </cell>
          <cell r="C65" t="str">
            <v>Medium C&amp;I</v>
          </cell>
          <cell r="D65" t="str">
            <v>Winter Peak Load</v>
          </cell>
          <cell r="E65" t="str">
            <v>MW</v>
          </cell>
          <cell r="F65">
            <v>538.06478354274532</v>
          </cell>
          <cell r="G65">
            <v>502.1507206591728</v>
          </cell>
          <cell r="H65">
            <v>511.58962186389977</v>
          </cell>
          <cell r="I65">
            <v>519.7449329655642</v>
          </cell>
          <cell r="J65">
            <v>535.07142417060766</v>
          </cell>
          <cell r="K65">
            <v>540.50524368763615</v>
          </cell>
          <cell r="L65">
            <v>548.18155597946725</v>
          </cell>
          <cell r="M65">
            <v>555.37502299015318</v>
          </cell>
          <cell r="N65">
            <v>580.55130904123564</v>
          </cell>
          <cell r="O65">
            <v>588.16890607980656</v>
          </cell>
          <cell r="P65">
            <v>596.14162292566766</v>
          </cell>
          <cell r="Q65">
            <v>605.01441405849926</v>
          </cell>
          <cell r="R65">
            <v>613.26679199503292</v>
          </cell>
          <cell r="S65">
            <v>622.60195160584931</v>
          </cell>
          <cell r="T65">
            <v>630.90704882565717</v>
          </cell>
          <cell r="U65">
            <v>639.26350775062861</v>
          </cell>
          <cell r="V65">
            <v>647.52346549827701</v>
          </cell>
          <cell r="W65">
            <v>655.79168184609466</v>
          </cell>
          <cell r="X65">
            <v>664.45517968695833</v>
          </cell>
          <cell r="Y65">
            <v>674.15530154636303</v>
          </cell>
          <cell r="Z65">
            <v>683.07300588833573</v>
          </cell>
          <cell r="AA65">
            <v>692.00654864159253</v>
          </cell>
          <cell r="AB65">
            <v>701.26348798194851</v>
          </cell>
          <cell r="AC65">
            <v>710.64425696830892</v>
          </cell>
          <cell r="AD65">
            <v>720.15051206407543</v>
          </cell>
          <cell r="AE65">
            <v>729.78393189108351</v>
          </cell>
          <cell r="AF65">
            <v>739.54621752601486</v>
          </cell>
          <cell r="AG65">
            <v>749.43909280077435</v>
          </cell>
          <cell r="AH65">
            <v>759.46430460688578</v>
          </cell>
          <cell r="AI65">
            <v>769.62362320395982</v>
          </cell>
          <cell r="AJ65">
            <v>779.91884253228716</v>
          </cell>
          <cell r="AK65">
            <v>790.35178052961419</v>
          </cell>
          <cell r="AL65">
            <v>800.9242794521557</v>
          </cell>
          <cell r="AM65">
            <v>811.63820619990224</v>
          </cell>
          <cell r="AN65">
            <v>822.49545264627807</v>
          </cell>
          <cell r="AO65">
            <v>833.4979359722106</v>
          </cell>
          <cell r="AP65">
            <v>844.64759900466663</v>
          </cell>
          <cell r="AQ65">
            <v>855.94641055971897</v>
          </cell>
          <cell r="AR65">
            <v>867.39636579020112</v>
          </cell>
          <cell r="AS65">
            <v>878.99948653801334</v>
          </cell>
          <cell r="AT65">
            <v>890.75782169114018</v>
          </cell>
          <cell r="AU65">
            <v>902.67344754544581</v>
          </cell>
          <cell r="AV65">
            <v>914.74846817130674</v>
          </cell>
          <cell r="AW65">
            <v>926.98501578515163</v>
          </cell>
          <cell r="AX65">
            <v>939.38525112596847</v>
          </cell>
          <cell r="AZ65">
            <v>1.2768983347121119E-2</v>
          </cell>
          <cell r="BA65">
            <v>1.3210746767137059E-2</v>
          </cell>
          <cell r="BB65">
            <v>1.4598609742156991E-2</v>
          </cell>
          <cell r="BC65">
            <v>1.3227967386027306E-2</v>
          </cell>
          <cell r="BD65">
            <v>1.3078459661334061E-2</v>
          </cell>
          <cell r="BE65">
            <v>1.3376953380755308E-2</v>
          </cell>
        </row>
        <row r="66">
          <cell r="A66" t="str">
            <v>WAMedium C&amp;IWinter Peak Load</v>
          </cell>
          <cell r="B66" t="str">
            <v>WA</v>
          </cell>
          <cell r="C66" t="str">
            <v>Medium C&amp;I</v>
          </cell>
          <cell r="D66" t="str">
            <v>Winter Peak Load</v>
          </cell>
          <cell r="E66" t="str">
            <v>MW</v>
          </cell>
          <cell r="F66">
            <v>118.98685429072958</v>
          </cell>
          <cell r="G66">
            <v>115.48754892202261</v>
          </cell>
          <cell r="H66">
            <v>115.92210166253255</v>
          </cell>
          <cell r="I66">
            <v>116.00812342489796</v>
          </cell>
          <cell r="J66">
            <v>116.20460855738561</v>
          </cell>
          <cell r="K66">
            <v>116.3936342381553</v>
          </cell>
          <cell r="L66">
            <v>117.20052471761203</v>
          </cell>
          <cell r="M66">
            <v>116.80422150612434</v>
          </cell>
          <cell r="N66">
            <v>117.24004394054371</v>
          </cell>
          <cell r="O66">
            <v>117.40573899572719</v>
          </cell>
          <cell r="P66">
            <v>117.5755605561164</v>
          </cell>
          <cell r="Q66">
            <v>117.72030566179396</v>
          </cell>
          <cell r="R66">
            <v>117.85838487444681</v>
          </cell>
          <cell r="S66">
            <v>118.4384762793277</v>
          </cell>
          <cell r="T66">
            <v>118.61464630926417</v>
          </cell>
          <cell r="U66">
            <v>118.84573060078442</v>
          </cell>
          <cell r="V66">
            <v>118.99142797689403</v>
          </cell>
          <cell r="W66">
            <v>119.82069681150483</v>
          </cell>
          <cell r="X66">
            <v>119.4391537917145</v>
          </cell>
          <cell r="Y66">
            <v>120.02892661265496</v>
          </cell>
          <cell r="Z66">
            <v>120.15446759795203</v>
          </cell>
          <cell r="AA66">
            <v>120.34841334262083</v>
          </cell>
          <cell r="AB66">
            <v>120.62239314271541</v>
          </cell>
          <cell r="AC66">
            <v>120.89699667293465</v>
          </cell>
          <cell r="AD66">
            <v>121.17222535323461</v>
          </cell>
          <cell r="AE66">
            <v>121.44808060680394</v>
          </cell>
          <cell r="AF66">
            <v>121.7245638600712</v>
          </cell>
          <cell r="AG66">
            <v>122.00167654271236</v>
          </cell>
          <cell r="AH66">
            <v>122.2794200876581</v>
          </cell>
          <cell r="AI66">
            <v>122.55779593110124</v>
          </cell>
          <cell r="AJ66">
            <v>122.8368055125042</v>
          </cell>
          <cell r="AK66">
            <v>123.11645027460636</v>
          </cell>
          <cell r="AL66">
            <v>123.39673166343165</v>
          </cell>
          <cell r="AM66">
            <v>123.67765112829589</v>
          </cell>
          <cell r="AN66">
            <v>123.95921012181439</v>
          </cell>
          <cell r="AO66">
            <v>124.24141009990939</v>
          </cell>
          <cell r="AP66">
            <v>124.52425252181763</v>
          </cell>
          <cell r="AQ66">
            <v>124.80773885009788</v>
          </cell>
          <cell r="AR66">
            <v>125.0918705506385</v>
          </cell>
          <cell r="AS66">
            <v>125.37664909266505</v>
          </cell>
          <cell r="AT66">
            <v>125.66207594874783</v>
          </cell>
          <cell r="AU66">
            <v>125.94815259480956</v>
          </cell>
          <cell r="AV66">
            <v>126.23488051013294</v>
          </cell>
          <cell r="AW66">
            <v>126.52226117736838</v>
          </cell>
          <cell r="AX66">
            <v>126.81029608254158</v>
          </cell>
          <cell r="AZ66">
            <v>6.9691476832417689E-3</v>
          </cell>
          <cell r="BA66">
            <v>-3.1842830991923726E-3</v>
          </cell>
          <cell r="BB66">
            <v>4.9378516358960164E-3</v>
          </cell>
          <cell r="BC66">
            <v>1.0459227524562606E-3</v>
          </cell>
          <cell r="BD66">
            <v>1.6141367736550232E-3</v>
          </cell>
          <cell r="BE66">
            <v>2.2765551492113394E-3</v>
          </cell>
        </row>
        <row r="67">
          <cell r="A67" t="str">
            <v>WYMedium C&amp;IWinter Peak Load</v>
          </cell>
          <cell r="B67" t="str">
            <v>WY</v>
          </cell>
          <cell r="C67" t="str">
            <v>Medium C&amp;I</v>
          </cell>
          <cell r="D67" t="str">
            <v>Winter Peak Load</v>
          </cell>
          <cell r="E67" t="str">
            <v>MW</v>
          </cell>
          <cell r="F67">
            <v>87.07124248504924</v>
          </cell>
          <cell r="G67">
            <v>92.280862032071994</v>
          </cell>
          <cell r="H67">
            <v>93.350907911198263</v>
          </cell>
          <cell r="I67">
            <v>94.967764827670806</v>
          </cell>
          <cell r="J67">
            <v>96.485331059492964</v>
          </cell>
          <cell r="K67">
            <v>97.844701731337793</v>
          </cell>
          <cell r="L67">
            <v>99.112331799287631</v>
          </cell>
          <cell r="M67">
            <v>100.36785324715815</v>
          </cell>
          <cell r="N67">
            <v>101.61197834671873</v>
          </cell>
          <cell r="O67">
            <v>102.7598755302373</v>
          </cell>
          <cell r="P67">
            <v>103.91703224675766</v>
          </cell>
          <cell r="Q67">
            <v>105.08280745168742</v>
          </cell>
          <cell r="R67">
            <v>106.24096134868493</v>
          </cell>
          <cell r="S67">
            <v>107.3937732074121</v>
          </cell>
          <cell r="T67">
            <v>108.52450464128883</v>
          </cell>
          <cell r="U67">
            <v>109.73358596979635</v>
          </cell>
          <cell r="V67">
            <v>110.98583096752773</v>
          </cell>
          <cell r="W67">
            <v>112.27440182549709</v>
          </cell>
          <cell r="X67">
            <v>113.60179149489717</v>
          </cell>
          <cell r="Y67">
            <v>114.88929394521246</v>
          </cell>
          <cell r="Z67">
            <v>116.16247973296339</v>
          </cell>
          <cell r="AA67">
            <v>117.45632140202609</v>
          </cell>
          <cell r="AB67">
            <v>118.79500588478578</v>
          </cell>
          <cell r="AC67">
            <v>120.14894775108166</v>
          </cell>
          <cell r="AD67">
            <v>121.51832089383278</v>
          </cell>
          <cell r="AE67">
            <v>122.90330118786726</v>
          </cell>
          <cell r="AF67">
            <v>124.30406651251073</v>
          </cell>
          <cell r="AG67">
            <v>125.72079677443222</v>
          </cell>
          <cell r="AH67">
            <v>127.15367393075029</v>
          </cell>
          <cell r="AI67">
            <v>128.60288201240272</v>
          </cell>
          <cell r="AJ67">
            <v>130.06860714778233</v>
          </cell>
          <cell r="AK67">
            <v>131.55103758664245</v>
          </cell>
          <cell r="AL67">
            <v>133.05036372427455</v>
          </cell>
          <cell r="AM67">
            <v>134.56677812596163</v>
          </cell>
          <cell r="AN67">
            <v>136.10047555171028</v>
          </cell>
          <cell r="AO67">
            <v>137.65165298126448</v>
          </cell>
          <cell r="AP67">
            <v>139.22050963940484</v>
          </cell>
          <cell r="AQ67">
            <v>140.80724702153563</v>
          </cell>
          <cell r="AR67">
            <v>142.41206891956409</v>
          </cell>
          <cell r="AS67">
            <v>144.03518144807407</v>
          </cell>
          <cell r="AT67">
            <v>145.67679307079842</v>
          </cell>
          <cell r="AU67">
            <v>147.33711462739288</v>
          </cell>
          <cell r="AV67">
            <v>149.0163593605152</v>
          </cell>
          <cell r="AW67">
            <v>150.71474294321288</v>
          </cell>
          <cell r="AX67">
            <v>152.43248350662299</v>
          </cell>
          <cell r="AZ67">
            <v>1.1610228501567663E-2</v>
          </cell>
          <cell r="BA67">
            <v>1.1822727601463218E-2</v>
          </cell>
          <cell r="BB67">
            <v>1.1333469599140257E-2</v>
          </cell>
          <cell r="BC67">
            <v>1.1081848830562751E-2</v>
          </cell>
          <cell r="BD67">
            <v>1.1138206347152796E-2</v>
          </cell>
          <cell r="BE67">
            <v>1.1397296175977336E-2</v>
          </cell>
        </row>
        <row r="68">
          <cell r="A68" t="str">
            <v>CALarge C&amp;IWinter Peak Load</v>
          </cell>
          <cell r="B68" t="str">
            <v>CA</v>
          </cell>
          <cell r="C68" t="str">
            <v>Large C&amp;I</v>
          </cell>
          <cell r="D68" t="str">
            <v>Winter Peak Load</v>
          </cell>
          <cell r="E68" t="str">
            <v>MW</v>
          </cell>
          <cell r="F68">
            <v>7.5114432356257295</v>
          </cell>
          <cell r="G68">
            <v>7.0733644522635277</v>
          </cell>
          <cell r="H68">
            <v>6.9905795623329681</v>
          </cell>
          <cell r="I68">
            <v>7.0158629056799953</v>
          </cell>
          <cell r="J68">
            <v>7.0783729621836997</v>
          </cell>
          <cell r="K68">
            <v>7.0907979194856692</v>
          </cell>
          <cell r="L68">
            <v>7.0977809381243739</v>
          </cell>
          <cell r="M68">
            <v>7.1036563055307314</v>
          </cell>
          <cell r="N68">
            <v>7.0381122478253841</v>
          </cell>
          <cell r="O68">
            <v>7.0712936260465336</v>
          </cell>
          <cell r="P68">
            <v>7.1046676392646111</v>
          </cell>
          <cell r="Q68">
            <v>7.118152089049695</v>
          </cell>
          <cell r="R68">
            <v>7.1291804426239223</v>
          </cell>
          <cell r="S68">
            <v>7.0483700614118918</v>
          </cell>
          <cell r="T68">
            <v>7.0840556945931281</v>
          </cell>
          <cell r="U68">
            <v>7.1299991413608748</v>
          </cell>
          <cell r="V68">
            <v>7.188704656675216</v>
          </cell>
          <cell r="W68">
            <v>7.2277132435534899</v>
          </cell>
          <cell r="X68">
            <v>7.2650844329578623</v>
          </cell>
          <cell r="Y68">
            <v>7.1983364065217037</v>
          </cell>
          <cell r="Z68">
            <v>7.2840589801554421</v>
          </cell>
          <cell r="AA68">
            <v>7.3218154395536734</v>
          </cell>
          <cell r="AB68">
            <v>7.3489083621136873</v>
          </cell>
          <cell r="AC68">
            <v>7.3761015366479423</v>
          </cell>
          <cell r="AD68">
            <v>7.4033953341189402</v>
          </cell>
          <cell r="AE68">
            <v>7.4307901268618561</v>
          </cell>
          <cell r="AF68">
            <v>7.4582862885896164</v>
          </cell>
          <cell r="AG68">
            <v>7.4858841943980012</v>
          </cell>
          <cell r="AH68">
            <v>7.5135842207707526</v>
          </cell>
          <cell r="AI68">
            <v>7.5413867455847212</v>
          </cell>
          <cell r="AJ68">
            <v>7.5692921481150117</v>
          </cell>
          <cell r="AK68">
            <v>7.5973008090401644</v>
          </cell>
          <cell r="AL68">
            <v>7.625413110447341</v>
          </cell>
          <cell r="AM68">
            <v>7.6536294358375452</v>
          </cell>
          <cell r="AN68">
            <v>7.6819501701308459</v>
          </cell>
          <cell r="AO68">
            <v>7.7103756996716344</v>
          </cell>
          <cell r="AP68">
            <v>7.7389064122338933</v>
          </cell>
          <cell r="AQ68">
            <v>7.7675426970264843</v>
          </cell>
          <cell r="AR68">
            <v>7.7962849446984599</v>
          </cell>
          <cell r="AS68">
            <v>7.8251335473443895</v>
          </cell>
          <cell r="AT68">
            <v>7.8540888985097146</v>
          </cell>
          <cell r="AU68">
            <v>7.8831513931961084</v>
          </cell>
          <cell r="AV68">
            <v>7.9123214278668748</v>
          </cell>
          <cell r="AW68">
            <v>7.941599400452346</v>
          </cell>
          <cell r="AX68">
            <v>7.9709857103553201</v>
          </cell>
          <cell r="AZ68">
            <v>5.4263721687399834E-3</v>
          </cell>
          <cell r="BA68">
            <v>5.1705412410632638E-3</v>
          </cell>
          <cell r="BB68">
            <v>-9.1875087002923159E-3</v>
          </cell>
          <cell r="BC68">
            <v>1.1908664557004253E-2</v>
          </cell>
          <cell r="BD68">
            <v>5.1834368037236341E-3</v>
          </cell>
          <cell r="BE68">
            <v>3.700301214047763E-3</v>
          </cell>
        </row>
        <row r="69">
          <cell r="A69" t="str">
            <v>IDLarge C&amp;IWinter Peak Load</v>
          </cell>
          <cell r="B69" t="str">
            <v>ID</v>
          </cell>
          <cell r="C69" t="str">
            <v>Large C&amp;I</v>
          </cell>
          <cell r="D69" t="str">
            <v>Winter Peak Load</v>
          </cell>
          <cell r="E69" t="str">
            <v>MW</v>
          </cell>
          <cell r="F69">
            <v>18.308507256466779</v>
          </cell>
          <cell r="G69">
            <v>16.133249299968398</v>
          </cell>
          <cell r="H69">
            <v>15.618892516927758</v>
          </cell>
          <cell r="I69">
            <v>16.107827849159893</v>
          </cell>
          <cell r="J69">
            <v>16.438822167659186</v>
          </cell>
          <cell r="K69">
            <v>16.540390821350311</v>
          </cell>
          <cell r="L69">
            <v>16.634743063199014</v>
          </cell>
          <cell r="M69">
            <v>16.712998957853763</v>
          </cell>
          <cell r="N69">
            <v>16.623895015526813</v>
          </cell>
          <cell r="O69">
            <v>16.941909164673199</v>
          </cell>
          <cell r="P69">
            <v>17.084222429383662</v>
          </cell>
          <cell r="Q69">
            <v>17.202051439628793</v>
          </cell>
          <cell r="R69">
            <v>17.284102979473381</v>
          </cell>
          <cell r="S69">
            <v>16.83738834250109</v>
          </cell>
          <cell r="T69">
            <v>17.321309674297261</v>
          </cell>
          <cell r="U69">
            <v>17.665354451875206</v>
          </cell>
          <cell r="V69">
            <v>17.811861670221361</v>
          </cell>
          <cell r="W69">
            <v>17.916546501753523</v>
          </cell>
          <cell r="X69">
            <v>18.000003836112867</v>
          </cell>
          <cell r="Y69">
            <v>17.585669332797124</v>
          </cell>
          <cell r="Z69">
            <v>18.27382917767876</v>
          </cell>
          <cell r="AA69">
            <v>18.434652070166841</v>
          </cell>
          <cell r="AB69">
            <v>18.56535141698415</v>
          </cell>
          <cell r="AC69">
            <v>18.696977405605896</v>
          </cell>
          <cell r="AD69">
            <v>18.829536605805036</v>
          </cell>
          <cell r="AE69">
            <v>18.963035633933369</v>
          </cell>
          <cell r="AF69">
            <v>19.097481153251817</v>
          </cell>
          <cell r="AG69">
            <v>19.232879874262952</v>
          </cell>
          <cell r="AH69">
            <v>19.369238555045975</v>
          </cell>
          <cell r="AI69">
            <v>19.506564001593997</v>
          </cell>
          <cell r="AJ69">
            <v>19.644863068153779</v>
          </cell>
          <cell r="AK69">
            <v>19.784142657567802</v>
          </cell>
          <cell r="AL69">
            <v>19.924409721618829</v>
          </cell>
          <cell r="AM69">
            <v>20.065671261376899</v>
          </cell>
          <cell r="AN69">
            <v>20.207934327548731</v>
          </cell>
          <cell r="AO69">
            <v>20.351206020829668</v>
          </cell>
          <cell r="AP69">
            <v>20.495493492258081</v>
          </cell>
          <cell r="AQ69">
            <v>20.640803943572298</v>
          </cell>
          <cell r="AR69">
            <v>20.787144627570065</v>
          </cell>
          <cell r="AS69">
            <v>20.934522848470532</v>
          </cell>
          <cell r="AT69">
            <v>21.082945962278853</v>
          </cell>
          <cell r="AU69">
            <v>21.232421377153312</v>
          </cell>
          <cell r="AV69">
            <v>21.382956553775102</v>
          </cell>
          <cell r="AW69">
            <v>21.534559005720702</v>
          </cell>
          <cell r="AX69">
            <v>21.68723629983689</v>
          </cell>
          <cell r="AZ69">
            <v>5.8772537913416283E-3</v>
          </cell>
          <cell r="BA69">
            <v>4.6581150196092005E-3</v>
          </cell>
          <cell r="BB69">
            <v>-2.3018578611882081E-2</v>
          </cell>
          <cell r="BC69">
            <v>3.9131854003317534E-2</v>
          </cell>
          <cell r="BD69">
            <v>8.8007221105319434E-3</v>
          </cell>
          <cell r="BE69">
            <v>7.0898732625836441E-3</v>
          </cell>
        </row>
        <row r="70">
          <cell r="A70" t="str">
            <v>ORLarge C&amp;IWinter Peak Load</v>
          </cell>
          <cell r="B70" t="str">
            <v>OR</v>
          </cell>
          <cell r="C70" t="str">
            <v>Large C&amp;I</v>
          </cell>
          <cell r="D70" t="str">
            <v>Winter Peak Load</v>
          </cell>
          <cell r="E70" t="str">
            <v>MW</v>
          </cell>
          <cell r="F70">
            <v>198.56279332291848</v>
          </cell>
          <cell r="G70">
            <v>206.47361136995298</v>
          </cell>
          <cell r="H70">
            <v>210.37607249791643</v>
          </cell>
          <cell r="I70">
            <v>212.76730890134843</v>
          </cell>
          <cell r="J70">
            <v>213.0233523160515</v>
          </cell>
          <cell r="K70">
            <v>214.97118975455186</v>
          </cell>
          <cell r="L70">
            <v>215.35222857550139</v>
          </cell>
          <cell r="M70">
            <v>215.77306784128666</v>
          </cell>
          <cell r="N70">
            <v>216.73689889018678</v>
          </cell>
          <cell r="O70">
            <v>217.23110303124506</v>
          </cell>
          <cell r="P70">
            <v>217.89578880121923</v>
          </cell>
          <cell r="Q70">
            <v>218.71811734693634</v>
          </cell>
          <cell r="R70">
            <v>218.89144186476904</v>
          </cell>
          <cell r="S70">
            <v>219.83959117157949</v>
          </cell>
          <cell r="T70">
            <v>220.17175064437845</v>
          </cell>
          <cell r="U70">
            <v>220.54306861935427</v>
          </cell>
          <cell r="V70">
            <v>220.74152060696801</v>
          </cell>
          <cell r="W70">
            <v>220.95400362697762</v>
          </cell>
          <cell r="X70">
            <v>221.1698797724687</v>
          </cell>
          <cell r="Y70">
            <v>222.26695977608355</v>
          </cell>
          <cell r="Z70">
            <v>222.78188949440644</v>
          </cell>
          <cell r="AA70">
            <v>223.36550707720386</v>
          </cell>
          <cell r="AB70">
            <v>223.89427375034177</v>
          </cell>
          <cell r="AC70">
            <v>224.42429215745724</v>
          </cell>
          <cell r="AD70">
            <v>224.95556526174374</v>
          </cell>
          <cell r="AE70">
            <v>225.48809603340945</v>
          </cell>
          <cell r="AF70">
            <v>226.02188744969371</v>
          </cell>
          <cell r="AG70">
            <v>226.55694249488394</v>
          </cell>
          <cell r="AH70">
            <v>227.0932641603321</v>
          </cell>
          <cell r="AI70">
            <v>227.63085544447154</v>
          </cell>
          <cell r="AJ70">
            <v>228.16971935283368</v>
          </cell>
          <cell r="AK70">
            <v>228.70985889806485</v>
          </cell>
          <cell r="AL70">
            <v>229.2512770999432</v>
          </cell>
          <cell r="AM70">
            <v>229.79397698539535</v>
          </cell>
          <cell r="AN70">
            <v>230.33796158851359</v>
          </cell>
          <cell r="AO70">
            <v>230.88323395057279</v>
          </cell>
          <cell r="AP70">
            <v>231.42979712004717</v>
          </cell>
          <cell r="AQ70">
            <v>231.97765415262762</v>
          </cell>
          <cell r="AR70">
            <v>232.52680811123875</v>
          </cell>
          <cell r="AS70">
            <v>233.07726206605582</v>
          </cell>
          <cell r="AT70">
            <v>233.62901909452205</v>
          </cell>
          <cell r="AU70">
            <v>234.18208228136581</v>
          </cell>
          <cell r="AV70">
            <v>234.73645471861786</v>
          </cell>
          <cell r="AW70">
            <v>235.29213950562865</v>
          </cell>
          <cell r="AX70">
            <v>235.84913974908565</v>
          </cell>
          <cell r="AZ70">
            <v>9.6258746168529762E-4</v>
          </cell>
          <cell r="BA70">
            <v>9.770184832474456E-4</v>
          </cell>
          <cell r="BB70">
            <v>4.9603499569809582E-3</v>
          </cell>
          <cell r="BC70">
            <v>2.3167173332538523E-3</v>
          </cell>
          <cell r="BD70">
            <v>2.6196814477240948E-3</v>
          </cell>
          <cell r="BE70">
            <v>2.3672709365783295E-3</v>
          </cell>
        </row>
        <row r="71">
          <cell r="A71" t="str">
            <v>UTLarge C&amp;IWinter Peak Load</v>
          </cell>
          <cell r="B71" t="str">
            <v>UT</v>
          </cell>
          <cell r="C71" t="str">
            <v>Large C&amp;I</v>
          </cell>
          <cell r="D71" t="str">
            <v>Winter Peak Load</v>
          </cell>
          <cell r="E71" t="str">
            <v>MW</v>
          </cell>
          <cell r="F71">
            <v>541.77557515338492</v>
          </cell>
          <cell r="G71">
            <v>505.61382907751192</v>
          </cell>
          <cell r="H71">
            <v>515.11782615261632</v>
          </cell>
          <cell r="I71">
            <v>523.32938077911979</v>
          </cell>
          <cell r="J71">
            <v>538.76157192350843</v>
          </cell>
          <cell r="K71">
            <v>544.23286605789576</v>
          </cell>
          <cell r="L71">
            <v>551.96211843449805</v>
          </cell>
          <cell r="M71">
            <v>559.20519556249917</v>
          </cell>
          <cell r="N71">
            <v>584.55511117255446</v>
          </cell>
          <cell r="O71">
            <v>592.22524336311562</v>
          </cell>
          <cell r="P71">
            <v>600.25294446308601</v>
          </cell>
          <cell r="Q71">
            <v>609.18692725890264</v>
          </cell>
          <cell r="R71">
            <v>617.49621814672287</v>
          </cell>
          <cell r="S71">
            <v>626.89575816864829</v>
          </cell>
          <cell r="T71">
            <v>635.25813192100645</v>
          </cell>
          <cell r="U71">
            <v>643.67222159718472</v>
          </cell>
          <cell r="V71">
            <v>651.98914457067895</v>
          </cell>
          <cell r="W71">
            <v>660.31438310020565</v>
          </cell>
          <cell r="X71">
            <v>669.03762920204088</v>
          </cell>
          <cell r="Y71">
            <v>678.80464845357938</v>
          </cell>
          <cell r="Z71">
            <v>687.78385420480697</v>
          </cell>
          <cell r="AA71">
            <v>696.77900759774138</v>
          </cell>
          <cell r="AB71">
            <v>706.09978789906529</v>
          </cell>
          <cell r="AC71">
            <v>715.5452518439522</v>
          </cell>
          <cell r="AD71">
            <v>725.11706731968957</v>
          </cell>
          <cell r="AE71">
            <v>734.81692452481514</v>
          </cell>
          <cell r="AF71">
            <v>744.64653626757354</v>
          </cell>
          <cell r="AG71">
            <v>754.6076382683658</v>
          </cell>
          <cell r="AH71">
            <v>764.7019894662435</v>
          </cell>
          <cell r="AI71">
            <v>774.93137232950426</v>
          </cell>
          <cell r="AJ71">
            <v>785.29759317044079</v>
          </cell>
          <cell r="AK71">
            <v>795.80248246430108</v>
          </cell>
          <cell r="AL71">
            <v>806.44789517251525</v>
          </cell>
          <cell r="AM71">
            <v>817.23571107024623</v>
          </cell>
          <cell r="AN71">
            <v>828.16783507832133</v>
          </cell>
          <cell r="AO71">
            <v>839.24619759960501</v>
          </cell>
          <cell r="AP71">
            <v>850.47275485987109</v>
          </cell>
          <cell r="AQ71">
            <v>861.84948925323408</v>
          </cell>
          <cell r="AR71">
            <v>873.37840969220235</v>
          </cell>
          <cell r="AS71">
            <v>885.06155196241309</v>
          </cell>
          <cell r="AT71">
            <v>896.90097908211317</v>
          </cell>
          <cell r="AU71">
            <v>908.89878166644837</v>
          </cell>
          <cell r="AV71">
            <v>921.05707829662583</v>
          </cell>
          <cell r="AW71">
            <v>933.37801589401442</v>
          </cell>
          <cell r="AX71">
            <v>945.86377009925059</v>
          </cell>
          <cell r="AZ71">
            <v>1.2768983347121053E-2</v>
          </cell>
          <cell r="BA71">
            <v>1.3210746767137189E-2</v>
          </cell>
          <cell r="BB71">
            <v>1.4598609742156946E-2</v>
          </cell>
          <cell r="BC71">
            <v>1.3227967386027184E-2</v>
          </cell>
          <cell r="BD71">
            <v>1.3078459661334028E-2</v>
          </cell>
          <cell r="BE71">
            <v>1.337695338075528E-2</v>
          </cell>
        </row>
        <row r="72">
          <cell r="A72" t="str">
            <v>WALarge C&amp;IWinter Peak Load</v>
          </cell>
          <cell r="B72" t="str">
            <v>WA</v>
          </cell>
          <cell r="C72" t="str">
            <v>Large C&amp;I</v>
          </cell>
          <cell r="D72" t="str">
            <v>Winter Peak Load</v>
          </cell>
          <cell r="E72" t="str">
            <v>MW</v>
          </cell>
          <cell r="F72">
            <v>75.088791542693428</v>
          </cell>
          <cell r="G72">
            <v>72.880492038169621</v>
          </cell>
          <cell r="H72">
            <v>73.154724350141919</v>
          </cell>
          <cell r="I72">
            <v>73.209009928333671</v>
          </cell>
          <cell r="J72">
            <v>73.33300540029191</v>
          </cell>
          <cell r="K72">
            <v>73.45229345126306</v>
          </cell>
          <cell r="L72">
            <v>73.961496181017296</v>
          </cell>
          <cell r="M72">
            <v>73.71140192134061</v>
          </cell>
          <cell r="N72">
            <v>73.986435496459634</v>
          </cell>
          <cell r="O72">
            <v>74.091000337109406</v>
          </cell>
          <cell r="P72">
            <v>74.198169282986086</v>
          </cell>
          <cell r="Q72">
            <v>74.289513281714633</v>
          </cell>
          <cell r="R72">
            <v>74.376650648922762</v>
          </cell>
          <cell r="S72">
            <v>74.742727749090292</v>
          </cell>
          <cell r="T72">
            <v>74.853903010700691</v>
          </cell>
          <cell r="U72">
            <v>74.999732903407647</v>
          </cell>
          <cell r="V72">
            <v>75.091677849496236</v>
          </cell>
          <cell r="W72">
            <v>75.615002842211808</v>
          </cell>
          <cell r="X72">
            <v>75.374223266615957</v>
          </cell>
          <cell r="Y72">
            <v>75.746409998277414</v>
          </cell>
          <cell r="Z72">
            <v>75.825634891911477</v>
          </cell>
          <cell r="AA72">
            <v>75.948027837576248</v>
          </cell>
          <cell r="AB72">
            <v>76.120927711422326</v>
          </cell>
          <cell r="AC72">
            <v>76.294221201366497</v>
          </cell>
          <cell r="AD72">
            <v>76.467909203497527</v>
          </cell>
          <cell r="AE72">
            <v>76.641992615944162</v>
          </cell>
          <cell r="AF72">
            <v>76.816472338879805</v>
          </cell>
          <cell r="AG72">
            <v>76.991349274527124</v>
          </cell>
          <cell r="AH72">
            <v>77.166624327162765</v>
          </cell>
          <cell r="AI72">
            <v>77.342298403122015</v>
          </cell>
          <cell r="AJ72">
            <v>77.51837241080348</v>
          </cell>
          <cell r="AK72">
            <v>77.694847260673768</v>
          </cell>
          <cell r="AL72">
            <v>77.87172386527223</v>
          </cell>
          <cell r="AM72">
            <v>78.049003139215671</v>
          </cell>
          <cell r="AN72">
            <v>78.226685999203042</v>
          </cell>
          <cell r="AO72">
            <v>78.404773364020258</v>
          </cell>
          <cell r="AP72">
            <v>78.583266154544859</v>
          </cell>
          <cell r="AQ72">
            <v>78.762165293750812</v>
          </cell>
          <cell r="AR72">
            <v>78.94147170671333</v>
          </cell>
          <cell r="AS72">
            <v>79.121186320613546</v>
          </cell>
          <cell r="AT72">
            <v>79.301310064743447</v>
          </cell>
          <cell r="AU72">
            <v>79.481843870510531</v>
          </cell>
          <cell r="AV72">
            <v>79.662788671442755</v>
          </cell>
          <cell r="AW72">
            <v>79.844145403193252</v>
          </cell>
          <cell r="AX72">
            <v>80.025915003545251</v>
          </cell>
          <cell r="AZ72">
            <v>6.9691476832420161E-3</v>
          </cell>
          <cell r="BA72">
            <v>-3.1842830991925504E-3</v>
          </cell>
          <cell r="BB72">
            <v>4.937851635896104E-3</v>
          </cell>
          <cell r="BC72">
            <v>1.045922752456049E-3</v>
          </cell>
          <cell r="BD72">
            <v>1.6141367736549868E-3</v>
          </cell>
          <cell r="BE72">
            <v>2.2765551492113212E-3</v>
          </cell>
        </row>
        <row r="73">
          <cell r="A73" t="str">
            <v>WYLarge C&amp;IWinter Peak Load</v>
          </cell>
          <cell r="B73" t="str">
            <v>WY</v>
          </cell>
          <cell r="C73" t="str">
            <v>Large C&amp;I</v>
          </cell>
          <cell r="D73" t="str">
            <v>Winter Peak Load</v>
          </cell>
          <cell r="E73" t="str">
            <v>MW</v>
          </cell>
          <cell r="F73">
            <v>80.299034736212079</v>
          </cell>
          <cell r="G73">
            <v>85.103461651799748</v>
          </cell>
          <cell r="H73">
            <v>86.090281740327285</v>
          </cell>
          <cell r="I73">
            <v>87.58138311885196</v>
          </cell>
          <cell r="J73">
            <v>88.980916421532399</v>
          </cell>
          <cell r="K73">
            <v>90.234558263344852</v>
          </cell>
          <cell r="L73">
            <v>91.403594881565269</v>
          </cell>
          <cell r="M73">
            <v>92.56146466126809</v>
          </cell>
          <cell r="N73">
            <v>93.708824475307281</v>
          </cell>
          <cell r="O73">
            <v>94.767440766774399</v>
          </cell>
          <cell r="P73">
            <v>95.834596405343177</v>
          </cell>
          <cell r="Q73">
            <v>96.909700205445063</v>
          </cell>
          <cell r="R73">
            <v>97.977775466009447</v>
          </cell>
          <cell r="S73">
            <v>99.040924180168943</v>
          </cell>
          <cell r="T73">
            <v>100.08370983585526</v>
          </cell>
          <cell r="U73">
            <v>101.19875150547887</v>
          </cell>
          <cell r="V73">
            <v>102.35359967005337</v>
          </cell>
          <cell r="W73">
            <v>103.54194835018066</v>
          </cell>
          <cell r="X73">
            <v>104.76609660084961</v>
          </cell>
          <cell r="Y73">
            <v>105.95345997169593</v>
          </cell>
          <cell r="Z73">
            <v>107.12762019817735</v>
          </cell>
          <cell r="AA73">
            <v>108.32082973742406</v>
          </cell>
          <cell r="AB73">
            <v>109.5553943159691</v>
          </cell>
          <cell r="AC73">
            <v>110.80402959266419</v>
          </cell>
          <cell r="AD73">
            <v>112.06689593542355</v>
          </cell>
          <cell r="AE73">
            <v>113.344155539922</v>
          </cell>
          <cell r="AF73">
            <v>114.63597245042654</v>
          </cell>
          <cell r="AG73">
            <v>115.94251258086524</v>
          </cell>
          <cell r="AH73">
            <v>117.26394373613633</v>
          </cell>
          <cell r="AI73">
            <v>118.60043563366024</v>
          </cell>
          <cell r="AJ73">
            <v>119.95215992517701</v>
          </cell>
          <cell r="AK73">
            <v>121.31929021879246</v>
          </cell>
          <cell r="AL73">
            <v>122.7020021012754</v>
          </cell>
          <cell r="AM73">
            <v>124.10047316060901</v>
          </cell>
          <cell r="AN73">
            <v>125.5148830087994</v>
          </cell>
          <cell r="AO73">
            <v>126.94541330494386</v>
          </cell>
          <cell r="AP73">
            <v>128.39224777856214</v>
          </cell>
          <cell r="AQ73">
            <v>129.85557225319391</v>
          </cell>
          <cell r="AR73">
            <v>131.33557467026458</v>
          </cell>
          <cell r="AS73">
            <v>132.8324451132238</v>
          </cell>
          <cell r="AT73">
            <v>134.34637583195845</v>
          </cell>
          <cell r="AU73">
            <v>135.87756126748445</v>
          </cell>
          <cell r="AV73">
            <v>137.42619807691952</v>
          </cell>
          <cell r="AW73">
            <v>138.99248515874069</v>
          </cell>
          <cell r="AX73">
            <v>140.57662367833001</v>
          </cell>
          <cell r="AZ73">
            <v>1.1610228501567572E-2</v>
          </cell>
          <cell r="BA73">
            <v>1.1822727601463089E-2</v>
          </cell>
          <cell r="BB73">
            <v>1.1333469599140323E-2</v>
          </cell>
          <cell r="BC73">
            <v>1.1081848830562782E-2</v>
          </cell>
          <cell r="BD73">
            <v>1.1138206347152757E-2</v>
          </cell>
          <cell r="BE73">
            <v>1.1397296175977305E-2</v>
          </cell>
        </row>
        <row r="74">
          <cell r="A74" t="str">
            <v>CAExtra Large C&amp;IWinter Peak Load</v>
          </cell>
          <cell r="B74" t="str">
            <v>CA</v>
          </cell>
          <cell r="C74" t="str">
            <v>Extra Large C&amp;I</v>
          </cell>
          <cell r="D74" t="str">
            <v>Winter Peak Load</v>
          </cell>
          <cell r="E74" t="str">
            <v>MW</v>
          </cell>
          <cell r="F74">
            <v>10.473702539816157</v>
          </cell>
          <cell r="G74">
            <v>9.8628602925928082</v>
          </cell>
          <cell r="H74">
            <v>9.7474278404361119</v>
          </cell>
          <cell r="I74">
            <v>9.7826820797509804</v>
          </cell>
          <cell r="J74">
            <v>9.8698439895237513</v>
          </cell>
          <cell r="K74">
            <v>9.8871689299870624</v>
          </cell>
          <cell r="L74">
            <v>9.8969058151311717</v>
          </cell>
          <cell r="M74">
            <v>9.9050982288386269</v>
          </cell>
          <cell r="N74">
            <v>9.8137058103480719</v>
          </cell>
          <cell r="O74">
            <v>9.8599728025155891</v>
          </cell>
          <cell r="P74">
            <v>9.906508398411221</v>
          </cell>
          <cell r="Q74">
            <v>9.9253106593791536</v>
          </cell>
          <cell r="R74">
            <v>9.9406882228136393</v>
          </cell>
          <cell r="S74">
            <v>9.8280089588701038</v>
          </cell>
          <cell r="T74">
            <v>9.877767799503097</v>
          </cell>
          <cell r="U74">
            <v>9.9418297886581222</v>
          </cell>
          <cell r="V74">
            <v>10.023686774800655</v>
          </cell>
          <cell r="W74">
            <v>10.0780790297436</v>
          </cell>
          <cell r="X74">
            <v>10.130188152997585</v>
          </cell>
          <cell r="Y74">
            <v>10.037116961206321</v>
          </cell>
          <cell r="Z74">
            <v>10.156645620216745</v>
          </cell>
          <cell r="AA74">
            <v>10.209291950926955</v>
          </cell>
          <cell r="AB74">
            <v>10.247069406327538</v>
          </cell>
          <cell r="AC74">
            <v>10.284986649692202</v>
          </cell>
          <cell r="AD74">
            <v>10.323044198278524</v>
          </cell>
          <cell r="AE74">
            <v>10.361242571258083</v>
          </cell>
          <cell r="AF74">
            <v>10.399582289723552</v>
          </cell>
          <cell r="AG74">
            <v>10.438063876695805</v>
          </cell>
          <cell r="AH74">
            <v>10.476687857131052</v>
          </cell>
          <cell r="AI74">
            <v>10.515454757927992</v>
          </cell>
          <cell r="AJ74">
            <v>10.554365107935018</v>
          </cell>
          <cell r="AK74">
            <v>10.593419437957413</v>
          </cell>
          <cell r="AL74">
            <v>10.632618280764603</v>
          </cell>
          <cell r="AM74">
            <v>10.671962171097423</v>
          </cell>
          <cell r="AN74">
            <v>10.711451645675407</v>
          </cell>
          <cell r="AO74">
            <v>10.751087243204113</v>
          </cell>
          <cell r="AP74">
            <v>10.790869504382474</v>
          </cell>
          <cell r="AQ74">
            <v>10.830798971910172</v>
          </cell>
          <cell r="AR74">
            <v>10.870876190495038</v>
          </cell>
          <cell r="AS74">
            <v>10.911101706860491</v>
          </cell>
          <cell r="AT74">
            <v>10.951476069752985</v>
          </cell>
          <cell r="AU74">
            <v>10.991999829949506</v>
          </cell>
          <cell r="AV74">
            <v>11.032673540265082</v>
          </cell>
          <cell r="AW74">
            <v>11.073497755560316</v>
          </cell>
          <cell r="AX74">
            <v>11.11447303274897</v>
          </cell>
          <cell r="AZ74">
            <v>5.4263721687399487E-3</v>
          </cell>
          <cell r="BA74">
            <v>5.1705412410633037E-3</v>
          </cell>
          <cell r="BB74">
            <v>-9.1875087002923576E-3</v>
          </cell>
          <cell r="BC74">
            <v>1.1908664557004244E-2</v>
          </cell>
          <cell r="BD74">
            <v>5.1834368037236922E-3</v>
          </cell>
          <cell r="BE74">
            <v>3.7003012140477665E-3</v>
          </cell>
        </row>
        <row r="75">
          <cell r="A75" t="str">
            <v>IDExtra Large C&amp;IWinter Peak Load</v>
          </cell>
          <cell r="B75" t="str">
            <v>ID</v>
          </cell>
          <cell r="C75" t="str">
            <v>Extra Large C&amp;I</v>
          </cell>
          <cell r="D75" t="str">
            <v>Winter Peak Load</v>
          </cell>
          <cell r="E75" t="str">
            <v>MW</v>
          </cell>
          <cell r="F75">
            <v>21.261492297832387</v>
          </cell>
          <cell r="G75">
            <v>18.735386283834266</v>
          </cell>
          <cell r="H75">
            <v>18.138068729335458</v>
          </cell>
          <cell r="I75">
            <v>18.705864599024391</v>
          </cell>
          <cell r="J75">
            <v>19.090245097926797</v>
          </cell>
          <cell r="K75">
            <v>19.20819579253584</v>
          </cell>
          <cell r="L75">
            <v>19.317766137908531</v>
          </cell>
          <cell r="M75">
            <v>19.408643951055982</v>
          </cell>
          <cell r="N75">
            <v>19.305168405127908</v>
          </cell>
          <cell r="O75">
            <v>19.674475158975326</v>
          </cell>
          <cell r="P75">
            <v>19.839742176058444</v>
          </cell>
          <cell r="Q75">
            <v>19.976575865375374</v>
          </cell>
          <cell r="R75">
            <v>20.071861524549732</v>
          </cell>
          <cell r="S75">
            <v>19.553096139678683</v>
          </cell>
          <cell r="T75">
            <v>20.115069299183912</v>
          </cell>
          <cell r="U75">
            <v>20.514605169919594</v>
          </cell>
          <cell r="V75">
            <v>20.684742584773193</v>
          </cell>
          <cell r="W75">
            <v>20.806312066552472</v>
          </cell>
          <cell r="X75">
            <v>20.903230261292364</v>
          </cell>
          <cell r="Y75">
            <v>20.422067612280529</v>
          </cell>
          <cell r="Z75">
            <v>21.22122098053017</v>
          </cell>
          <cell r="AA75">
            <v>21.407983049226008</v>
          </cell>
          <cell r="AB75">
            <v>21.559762935852561</v>
          </cell>
          <cell r="AC75">
            <v>21.712618922639106</v>
          </cell>
          <cell r="AD75">
            <v>21.86655863899939</v>
          </cell>
          <cell r="AE75">
            <v>22.021589768438751</v>
          </cell>
          <cell r="AF75">
            <v>22.177720048937594</v>
          </cell>
          <cell r="AG75">
            <v>22.334957273337622</v>
          </cell>
          <cell r="AH75">
            <v>22.49330928973081</v>
          </cell>
          <cell r="AI75">
            <v>22.652784001851096</v>
          </cell>
          <cell r="AJ75">
            <v>22.813389369468904</v>
          </cell>
          <cell r="AK75">
            <v>22.975133408788412</v>
          </cell>
          <cell r="AL75">
            <v>23.138024192847677</v>
          </cell>
          <cell r="AM75">
            <v>23.302069851921562</v>
          </cell>
          <cell r="AN75">
            <v>23.467278573927558</v>
          </cell>
          <cell r="AO75">
            <v>23.633658604834451</v>
          </cell>
          <cell r="AP75">
            <v>23.801218249073898</v>
          </cell>
          <cell r="AQ75">
            <v>23.969965869954926</v>
          </cell>
          <cell r="AR75">
            <v>24.139909890081363</v>
          </cell>
          <cell r="AS75">
            <v>24.311058791772229</v>
          </cell>
          <cell r="AT75">
            <v>24.483421117485115</v>
          </cell>
          <cell r="AU75">
            <v>24.657005470242549</v>
          </cell>
          <cell r="AV75">
            <v>24.831820514061402</v>
          </cell>
          <cell r="AW75">
            <v>25.007874974385324</v>
          </cell>
          <cell r="AX75">
            <v>25.185177638520255</v>
          </cell>
          <cell r="AZ75">
            <v>5.8772537913413794E-3</v>
          </cell>
          <cell r="BA75">
            <v>4.6581150196095874E-3</v>
          </cell>
          <cell r="BB75">
            <v>-2.301857861188232E-2</v>
          </cell>
          <cell r="BC75">
            <v>3.9131854003317527E-2</v>
          </cell>
          <cell r="BD75">
            <v>8.8007221105320371E-3</v>
          </cell>
          <cell r="BE75">
            <v>7.0898732625836415E-3</v>
          </cell>
        </row>
        <row r="76">
          <cell r="A76" t="str">
            <v>ORExtra Large C&amp;IWinter Peak Load</v>
          </cell>
          <cell r="B76" t="str">
            <v>OR</v>
          </cell>
          <cell r="C76" t="str">
            <v>Extra Large C&amp;I</v>
          </cell>
          <cell r="D76" t="str">
            <v>Winter Peak Load</v>
          </cell>
          <cell r="E76" t="str">
            <v>MW</v>
          </cell>
          <cell r="F76">
            <v>312.02724665030047</v>
          </cell>
          <cell r="G76">
            <v>324.45853215278328</v>
          </cell>
          <cell r="H76">
            <v>330.59097106815437</v>
          </cell>
          <cell r="I76">
            <v>334.34862827354755</v>
          </cell>
          <cell r="J76">
            <v>334.7509822109381</v>
          </cell>
          <cell r="K76">
            <v>337.81186961429574</v>
          </cell>
          <cell r="L76">
            <v>338.41064490435934</v>
          </cell>
          <cell r="M76">
            <v>339.07196375059334</v>
          </cell>
          <cell r="N76">
            <v>340.58655539886496</v>
          </cell>
          <cell r="O76">
            <v>341.36316190624223</v>
          </cell>
          <cell r="P76">
            <v>342.40766811620165</v>
          </cell>
          <cell r="Q76">
            <v>343.69989868804282</v>
          </cell>
          <cell r="R76">
            <v>343.97226578749422</v>
          </cell>
          <cell r="S76">
            <v>345.46221469819636</v>
          </cell>
          <cell r="T76">
            <v>345.98417958402325</v>
          </cell>
          <cell r="U76">
            <v>346.56767925898527</v>
          </cell>
          <cell r="V76">
            <v>346.87953238237827</v>
          </cell>
          <cell r="W76">
            <v>347.21343427096485</v>
          </cell>
          <cell r="X76">
            <v>347.55266821387943</v>
          </cell>
          <cell r="Y76">
            <v>349.27665107670276</v>
          </cell>
          <cell r="Z76">
            <v>350.08582634835307</v>
          </cell>
          <cell r="AA76">
            <v>351.00293969274895</v>
          </cell>
          <cell r="AB76">
            <v>351.8338587505371</v>
          </cell>
          <cell r="AC76">
            <v>352.66674481886145</v>
          </cell>
          <cell r="AD76">
            <v>353.50160255416881</v>
          </cell>
          <cell r="AE76">
            <v>354.33843662392917</v>
          </cell>
          <cell r="AF76">
            <v>355.17725170666159</v>
          </cell>
          <cell r="AG76">
            <v>356.01805249196053</v>
          </cell>
          <cell r="AH76">
            <v>356.86084368052195</v>
          </cell>
          <cell r="AI76">
            <v>357.70562998416966</v>
          </cell>
          <cell r="AJ76">
            <v>358.55241612588162</v>
          </cell>
          <cell r="AK76">
            <v>359.40120683981633</v>
          </cell>
          <cell r="AL76">
            <v>360.2520068713394</v>
          </cell>
          <cell r="AM76">
            <v>361.10482097704994</v>
          </cell>
          <cell r="AN76">
            <v>361.95965392480718</v>
          </cell>
          <cell r="AO76">
            <v>362.81651049375733</v>
          </cell>
          <cell r="AP76">
            <v>363.67539547435996</v>
          </cell>
          <cell r="AQ76">
            <v>364.53631366841506</v>
          </cell>
          <cell r="AR76">
            <v>365.39926988908968</v>
          </cell>
          <cell r="AS76">
            <v>366.26426896094506</v>
          </cell>
          <cell r="AT76">
            <v>367.13131571996342</v>
          </cell>
          <cell r="AU76">
            <v>368.00041501357504</v>
          </cell>
          <cell r="AV76">
            <v>368.87157170068542</v>
          </cell>
          <cell r="AW76">
            <v>369.74479065170243</v>
          </cell>
          <cell r="AX76">
            <v>370.62007674856341</v>
          </cell>
          <cell r="AZ76">
            <v>9.6258746168542653E-4</v>
          </cell>
          <cell r="BA76">
            <v>9.7701848324750393E-4</v>
          </cell>
          <cell r="BB76">
            <v>4.9603499569809582E-3</v>
          </cell>
          <cell r="BC76">
            <v>2.3167173332539919E-3</v>
          </cell>
          <cell r="BD76">
            <v>2.619681447723943E-3</v>
          </cell>
          <cell r="BE76">
            <v>2.3672709365783647E-3</v>
          </cell>
        </row>
        <row r="77">
          <cell r="A77" t="str">
            <v>UTExtra Large C&amp;IWinter Peak Load</v>
          </cell>
          <cell r="B77" t="str">
            <v>UT</v>
          </cell>
          <cell r="C77" t="str">
            <v>Extra Large C&amp;I</v>
          </cell>
          <cell r="D77" t="str">
            <v>Winter Peak Load</v>
          </cell>
          <cell r="E77" t="str">
            <v>MW</v>
          </cell>
          <cell r="F77">
            <v>716.1827808534473</v>
          </cell>
          <cell r="G77">
            <v>668.37992473945076</v>
          </cell>
          <cell r="H77">
            <v>680.94342772229425</v>
          </cell>
          <cell r="I77">
            <v>691.79842801623374</v>
          </cell>
          <cell r="J77">
            <v>712.19851630984328</v>
          </cell>
          <cell r="K77">
            <v>719.43111746009504</v>
          </cell>
          <cell r="L77">
            <v>729.64855382094618</v>
          </cell>
          <cell r="M77">
            <v>739.22330646275566</v>
          </cell>
          <cell r="N77">
            <v>772.73381134454121</v>
          </cell>
          <cell r="O77">
            <v>782.87309567863917</v>
          </cell>
          <cell r="P77">
            <v>793.48505672175077</v>
          </cell>
          <cell r="Q77">
            <v>805.29504767786455</v>
          </cell>
          <cell r="R77">
            <v>816.27924727614743</v>
          </cell>
          <cell r="S77">
            <v>828.70466662019953</v>
          </cell>
          <cell r="T77">
            <v>839.75903740242643</v>
          </cell>
          <cell r="U77">
            <v>850.88177238531955</v>
          </cell>
          <cell r="V77">
            <v>861.87606097356888</v>
          </cell>
          <cell r="W77">
            <v>872.88134204342259</v>
          </cell>
          <cell r="X77">
            <v>884.41275641091715</v>
          </cell>
          <cell r="Y77">
            <v>897.32395309274534</v>
          </cell>
          <cell r="Z77">
            <v>909.1937250789573</v>
          </cell>
          <cell r="AA77">
            <v>921.08457853674054</v>
          </cell>
          <cell r="AB77">
            <v>933.40588400355921</v>
          </cell>
          <cell r="AC77">
            <v>945.89201099919751</v>
          </cell>
          <cell r="AD77">
            <v>958.54516433356252</v>
          </cell>
          <cell r="AE77">
            <v>971.367578310201</v>
          </cell>
          <cell r="AF77">
            <v>984.3615171208337</v>
          </cell>
          <cell r="AG77">
            <v>997.52927524516872</v>
          </cell>
          <cell r="AH77">
            <v>1010.8731778560619</v>
          </cell>
          <cell r="AI77">
            <v>1024.3955812300983</v>
          </cell>
          <cell r="AJ77">
            <v>1038.0988731636651</v>
          </cell>
          <cell r="AK77">
            <v>1051.9854733945899</v>
          </cell>
          <cell r="AL77">
            <v>1066.0578340294212</v>
          </cell>
          <cell r="AM77">
            <v>1080.3184399764216</v>
          </cell>
          <cell r="AN77">
            <v>1094.7698093843562</v>
          </cell>
          <cell r="AO77">
            <v>1109.4144940871493</v>
          </cell>
          <cell r="AP77">
            <v>1124.2550800544873</v>
          </cell>
          <cell r="AQ77">
            <v>1139.2941878484535</v>
          </cell>
          <cell r="AR77">
            <v>1154.5344730862678</v>
          </cell>
          <cell r="AS77">
            <v>1169.9786269092176</v>
          </cell>
          <cell r="AT77">
            <v>1185.6293764578625</v>
          </cell>
          <cell r="AU77">
            <v>1201.4894853535932</v>
          </cell>
          <cell r="AV77">
            <v>1217.5617541866359</v>
          </cell>
          <cell r="AW77">
            <v>1233.8490210105813</v>
          </cell>
          <cell r="AX77">
            <v>1250.3541618435302</v>
          </cell>
          <cell r="AZ77">
            <v>1.2768983347120958E-2</v>
          </cell>
          <cell r="BA77">
            <v>1.3210746767137243E-2</v>
          </cell>
          <cell r="BB77">
            <v>1.4598609742156826E-2</v>
          </cell>
          <cell r="BC77">
            <v>1.3227967386027335E-2</v>
          </cell>
          <cell r="BD77">
            <v>1.307845966133411E-2</v>
          </cell>
          <cell r="BE77">
            <v>1.3376953380755294E-2</v>
          </cell>
        </row>
        <row r="78">
          <cell r="A78" t="str">
            <v>WAExtra Large C&amp;IWinter Peak Load</v>
          </cell>
          <cell r="B78" t="str">
            <v>WA</v>
          </cell>
          <cell r="C78" t="str">
            <v>Extra Large C&amp;I</v>
          </cell>
          <cell r="D78" t="str">
            <v>Winter Peak Load</v>
          </cell>
          <cell r="E78" t="str">
            <v>MW</v>
          </cell>
          <cell r="F78">
            <v>87.218519407282358</v>
          </cell>
          <cell r="G78">
            <v>84.653494598181638</v>
          </cell>
          <cell r="H78">
            <v>84.972025975934073</v>
          </cell>
          <cell r="I78">
            <v>85.035080762910638</v>
          </cell>
          <cell r="J78">
            <v>85.179106272646735</v>
          </cell>
          <cell r="K78">
            <v>85.317663931851698</v>
          </cell>
          <cell r="L78">
            <v>85.909122487181619</v>
          </cell>
          <cell r="M78">
            <v>85.618628385557159</v>
          </cell>
          <cell r="N78">
            <v>85.938090461272338</v>
          </cell>
          <cell r="O78">
            <v>86.059546545411692</v>
          </cell>
          <cell r="P78">
            <v>86.184027397929981</v>
          </cell>
          <cell r="Q78">
            <v>86.290126965683925</v>
          </cell>
          <cell r="R78">
            <v>86.39134036913336</v>
          </cell>
          <cell r="S78">
            <v>86.816553000866421</v>
          </cell>
          <cell r="T78">
            <v>86.9456873431985</v>
          </cell>
          <cell r="U78">
            <v>87.115074372419642</v>
          </cell>
          <cell r="V78">
            <v>87.221871963645626</v>
          </cell>
          <cell r="W78">
            <v>87.829734070569074</v>
          </cell>
          <cell r="X78">
            <v>87.550059332761606</v>
          </cell>
          <cell r="Y78">
            <v>87.982368536460683</v>
          </cell>
          <cell r="Z78">
            <v>88.074391297527953</v>
          </cell>
          <cell r="AA78">
            <v>88.216555411338575</v>
          </cell>
          <cell r="AB78">
            <v>88.417385264805944</v>
          </cell>
          <cell r="AC78">
            <v>88.618672318510349</v>
          </cell>
          <cell r="AD78">
            <v>88.820417613293344</v>
          </cell>
          <cell r="AE78">
            <v>89.022622192365986</v>
          </cell>
          <cell r="AF78">
            <v>89.225287101314322</v>
          </cell>
          <cell r="AG78">
            <v>89.428413388104687</v>
          </cell>
          <cell r="AH78">
            <v>89.632002103089178</v>
          </cell>
          <cell r="AI78">
            <v>89.836054299011096</v>
          </cell>
          <cell r="AJ78">
            <v>90.040571031010359</v>
          </cell>
          <cell r="AK78">
            <v>90.245553356628932</v>
          </cell>
          <cell r="AL78">
            <v>90.451002335816412</v>
          </cell>
          <cell r="AM78">
            <v>90.656919030935342</v>
          </cell>
          <cell r="AN78">
            <v>90.863304506766866</v>
          </cell>
          <cell r="AO78">
            <v>91.070159830516118</v>
          </cell>
          <cell r="AP78">
            <v>91.277486071817791</v>
          </cell>
          <cell r="AQ78">
            <v>91.485284302741661</v>
          </cell>
          <cell r="AR78">
            <v>91.693555597798138</v>
          </cell>
          <cell r="AS78">
            <v>91.902301033943814</v>
          </cell>
          <cell r="AT78">
            <v>92.111521690587026</v>
          </cell>
          <cell r="AU78">
            <v>92.321218649593433</v>
          </cell>
          <cell r="AV78">
            <v>92.531392995291625</v>
          </cell>
          <cell r="AW78">
            <v>92.742045814478772</v>
          </cell>
          <cell r="AX78">
            <v>92.953178196426123</v>
          </cell>
          <cell r="AZ78">
            <v>6.9691476832417412E-3</v>
          </cell>
          <cell r="BA78">
            <v>-3.1842830991923136E-3</v>
          </cell>
          <cell r="BB78">
            <v>4.9378516358960962E-3</v>
          </cell>
          <cell r="BC78">
            <v>1.0459227524561884E-3</v>
          </cell>
          <cell r="BD78">
            <v>1.6141367736550302E-3</v>
          </cell>
          <cell r="BE78">
            <v>2.2765551492113486E-3</v>
          </cell>
        </row>
        <row r="79">
          <cell r="A79" t="str">
            <v>WYExtra Large C&amp;IWinter Peak Load</v>
          </cell>
          <cell r="B79" t="str">
            <v>WY</v>
          </cell>
          <cell r="C79" t="str">
            <v>Extra Large C&amp;I</v>
          </cell>
          <cell r="D79" t="str">
            <v>Winter Peak Load</v>
          </cell>
          <cell r="E79" t="str">
            <v>MW</v>
          </cell>
          <cell r="F79">
            <v>545.64645290630847</v>
          </cell>
          <cell r="G79">
            <v>578.29340206765119</v>
          </cell>
          <cell r="H79">
            <v>584.99902291017565</v>
          </cell>
          <cell r="I79">
            <v>595.13132625340359</v>
          </cell>
          <cell r="J79">
            <v>604.64140797282255</v>
          </cell>
          <cell r="K79">
            <v>613.16013084971678</v>
          </cell>
          <cell r="L79">
            <v>621.10394594220247</v>
          </cell>
          <cell r="M79">
            <v>628.97188034885778</v>
          </cell>
          <cell r="N79">
            <v>636.76839763943735</v>
          </cell>
          <cell r="O79">
            <v>643.96188665615364</v>
          </cell>
          <cell r="P79">
            <v>651.21340207968126</v>
          </cell>
          <cell r="Q79">
            <v>658.51892669724111</v>
          </cell>
          <cell r="R79">
            <v>665.77669111842545</v>
          </cell>
          <cell r="S79">
            <v>673.00097876644918</v>
          </cell>
          <cell r="T79">
            <v>680.08689575207654</v>
          </cell>
          <cell r="U79">
            <v>687.66380541072374</v>
          </cell>
          <cell r="V79">
            <v>695.51120739650719</v>
          </cell>
          <cell r="W79">
            <v>703.58625143978168</v>
          </cell>
          <cell r="X79">
            <v>711.90456003468887</v>
          </cell>
          <cell r="Y79">
            <v>719.97290872333133</v>
          </cell>
          <cell r="Z79">
            <v>727.95153965990391</v>
          </cell>
          <cell r="AA79">
            <v>736.05961411936346</v>
          </cell>
          <cell r="AB79">
            <v>744.44870354465729</v>
          </cell>
          <cell r="AC79">
            <v>752.93340590677792</v>
          </cell>
          <cell r="AD79">
            <v>761.51481093468476</v>
          </cell>
          <cell r="AE79">
            <v>770.19402077730058</v>
          </cell>
          <cell r="AF79">
            <v>778.97215014506617</v>
          </cell>
          <cell r="AG79">
            <v>787.8503264531073</v>
          </cell>
          <cell r="AH79">
            <v>796.82968996603358</v>
          </cell>
          <cell r="AI79">
            <v>805.91139394438858</v>
          </cell>
          <cell r="AJ79">
            <v>815.09660479276738</v>
          </cell>
          <cell r="AK79">
            <v>824.38650220962404</v>
          </cell>
          <cell r="AL79">
            <v>833.78227933878497</v>
          </cell>
          <cell r="AM79">
            <v>843.2851429226904</v>
          </cell>
          <cell r="AN79">
            <v>852.89631345738155</v>
          </cell>
          <cell r="AO79">
            <v>862.61702534925439</v>
          </cell>
          <cell r="AP79">
            <v>872.44852707360019</v>
          </cell>
          <cell r="AQ79">
            <v>882.39208133495299</v>
          </cell>
          <cell r="AR79">
            <v>892.44896522926445</v>
          </cell>
          <cell r="AS79">
            <v>902.62047040792675</v>
          </cell>
          <cell r="AT79">
            <v>912.90790324366571</v>
          </cell>
          <cell r="AU79">
            <v>923.31258499832416</v>
          </cell>
          <cell r="AV79">
            <v>933.8358519925572</v>
          </cell>
          <cell r="AW79">
            <v>944.47905577746235</v>
          </cell>
          <cell r="AX79">
            <v>955.24356330816534</v>
          </cell>
          <cell r="AZ79">
            <v>1.1610228501567408E-2</v>
          </cell>
          <cell r="BA79">
            <v>1.1822727601463285E-2</v>
          </cell>
          <cell r="BB79">
            <v>1.1333469599140247E-2</v>
          </cell>
          <cell r="BC79">
            <v>1.1081848830562855E-2</v>
          </cell>
          <cell r="BD79">
            <v>1.1138206347152731E-2</v>
          </cell>
          <cell r="BE79">
            <v>1.1397296175977303E-2</v>
          </cell>
        </row>
        <row r="80">
          <cell r="A80" t="str">
            <v>CAIrrigationWinter Peak Load</v>
          </cell>
          <cell r="B80" t="str">
            <v>CA</v>
          </cell>
          <cell r="C80" t="str">
            <v>Irrigation</v>
          </cell>
          <cell r="D80" t="str">
            <v>Winter Peak Load</v>
          </cell>
          <cell r="E80" t="str">
            <v>MW</v>
          </cell>
          <cell r="F80">
            <v>23.486484483224114</v>
          </cell>
          <cell r="G80">
            <v>22.116717019753569</v>
          </cell>
          <cell r="H80">
            <v>21.857868490674914</v>
          </cell>
          <cell r="I80">
            <v>21.936923451562805</v>
          </cell>
          <cell r="J80">
            <v>22.132377431053261</v>
          </cell>
          <cell r="K80">
            <v>22.171227297546743</v>
          </cell>
          <cell r="L80">
            <v>22.193061524839596</v>
          </cell>
          <cell r="M80">
            <v>22.211432391941162</v>
          </cell>
          <cell r="N80">
            <v>22.006491817144159</v>
          </cell>
          <cell r="O80">
            <v>22.110242042004653</v>
          </cell>
          <cell r="P80">
            <v>22.214594590376674</v>
          </cell>
          <cell r="Q80">
            <v>22.256757236183557</v>
          </cell>
          <cell r="R80">
            <v>22.291240257218462</v>
          </cell>
          <cell r="S80">
            <v>22.038565544132961</v>
          </cell>
          <cell r="T80">
            <v>22.150145974643308</v>
          </cell>
          <cell r="U80">
            <v>22.293800132142454</v>
          </cell>
          <cell r="V80">
            <v>22.477358222280255</v>
          </cell>
          <cell r="W80">
            <v>22.599328733364437</v>
          </cell>
          <cell r="X80">
            <v>22.716179494600642</v>
          </cell>
          <cell r="Y80">
            <v>22.507474397856598</v>
          </cell>
          <cell r="Z80">
            <v>22.775508360486032</v>
          </cell>
          <cell r="AA80">
            <v>22.893563768745292</v>
          </cell>
          <cell r="AB80">
            <v>22.97827685055266</v>
          </cell>
          <cell r="AC80">
            <v>23.063303396279487</v>
          </cell>
          <cell r="AD80">
            <v>23.14864456583669</v>
          </cell>
          <cell r="AE80">
            <v>23.234301523427217</v>
          </cell>
          <cell r="AF80">
            <v>23.320275437561904</v>
          </cell>
          <cell r="AG80">
            <v>23.406567481075442</v>
          </cell>
          <cell r="AH80">
            <v>23.493178831142355</v>
          </cell>
          <cell r="AI80">
            <v>23.580110669293074</v>
          </cell>
          <cell r="AJ80">
            <v>23.667364181430038</v>
          </cell>
          <cell r="AK80">
            <v>23.754940557843891</v>
          </cell>
          <cell r="AL80">
            <v>23.842840993229711</v>
          </cell>
          <cell r="AM80">
            <v>23.931066686703307</v>
          </cell>
          <cell r="AN80">
            <v>24.019618841817572</v>
          </cell>
          <cell r="AO80">
            <v>24.10849866657891</v>
          </cell>
          <cell r="AP80">
            <v>24.197707373463722</v>
          </cell>
          <cell r="AQ80">
            <v>24.287246179434923</v>
          </cell>
          <cell r="AR80">
            <v>24.377116305958562</v>
          </cell>
          <cell r="AS80">
            <v>24.467318979020483</v>
          </cell>
          <cell r="AT80">
            <v>24.557855429143046</v>
          </cell>
          <cell r="AU80">
            <v>24.648726891401914</v>
          </cell>
          <cell r="AV80">
            <v>24.739934605442897</v>
          </cell>
          <cell r="AW80">
            <v>24.831479815498881</v>
          </cell>
          <cell r="AX80">
            <v>24.923363770406777</v>
          </cell>
          <cell r="AZ80">
            <v>5.4263721687400641E-3</v>
          </cell>
          <cell r="BA80">
            <v>5.1705412410631467E-3</v>
          </cell>
          <cell r="BB80">
            <v>-9.1875087002922604E-3</v>
          </cell>
          <cell r="BC80">
            <v>1.1908664557004222E-2</v>
          </cell>
          <cell r="BD80">
            <v>5.1834368037236645E-3</v>
          </cell>
          <cell r="BE80">
            <v>3.7003012140477674E-3</v>
          </cell>
        </row>
        <row r="81">
          <cell r="A81" t="str">
            <v>IDIrrigationWinter Peak Load</v>
          </cell>
          <cell r="B81" t="str">
            <v>ID</v>
          </cell>
          <cell r="C81" t="str">
            <v>Irrigation</v>
          </cell>
          <cell r="D81" t="str">
            <v>Winter Peak Load</v>
          </cell>
          <cell r="E81" t="str">
            <v>MW</v>
          </cell>
          <cell r="F81">
            <v>195.48760973840336</v>
          </cell>
          <cell r="G81">
            <v>172.26146833192064</v>
          </cell>
          <cell r="H81">
            <v>166.76946526138994</v>
          </cell>
          <cell r="I81">
            <v>171.99003284102983</v>
          </cell>
          <cell r="J81">
            <v>175.52419798371585</v>
          </cell>
          <cell r="K81">
            <v>176.60868909248234</v>
          </cell>
          <cell r="L81">
            <v>177.61612754577013</v>
          </cell>
          <cell r="M81">
            <v>178.45169854998696</v>
          </cell>
          <cell r="N81">
            <v>177.50029839159274</v>
          </cell>
          <cell r="O81">
            <v>180.89586882280094</v>
          </cell>
          <cell r="P81">
            <v>182.41540722987071</v>
          </cell>
          <cell r="Q81">
            <v>183.67351698442357</v>
          </cell>
          <cell r="R81">
            <v>184.54961568405452</v>
          </cell>
          <cell r="S81">
            <v>179.77985617315682</v>
          </cell>
          <cell r="T81">
            <v>184.94688716749656</v>
          </cell>
          <cell r="U81">
            <v>188.62039753453851</v>
          </cell>
          <cell r="V81">
            <v>190.18471654333132</v>
          </cell>
          <cell r="W81">
            <v>191.30248038969083</v>
          </cell>
          <cell r="X81">
            <v>192.19358934688256</v>
          </cell>
          <cell r="Y81">
            <v>187.76956610180156</v>
          </cell>
          <cell r="Z81">
            <v>195.11733734876353</v>
          </cell>
          <cell r="AA81">
            <v>196.83451081371692</v>
          </cell>
          <cell r="AB81">
            <v>198.23004254908886</v>
          </cell>
          <cell r="AC81">
            <v>199.63546842759848</v>
          </cell>
          <cell r="AD81">
            <v>201.05085859746669</v>
          </cell>
          <cell r="AE81">
            <v>202.47628370425636</v>
          </cell>
          <cell r="AF81">
            <v>203.9118148943985</v>
          </cell>
          <cell r="AG81">
            <v>205.3575238187432</v>
          </cell>
          <cell r="AH81">
            <v>206.81348263613609</v>
          </cell>
          <cell r="AI81">
            <v>208.27976401701986</v>
          </cell>
          <cell r="AJ81">
            <v>209.75644114706137</v>
          </cell>
          <cell r="AK81">
            <v>211.24358773080465</v>
          </cell>
          <cell r="AL81">
            <v>212.74127799534952</v>
          </cell>
          <cell r="AM81">
            <v>214.24958669405663</v>
          </cell>
          <cell r="AN81">
            <v>215.76858911027844</v>
          </cell>
          <cell r="AO81">
            <v>217.29836106111679</v>
          </cell>
          <cell r="AP81">
            <v>218.83897890120727</v>
          </cell>
          <cell r="AQ81">
            <v>220.39051952653003</v>
          </cell>
          <cell r="AR81">
            <v>221.95306037824813</v>
          </cell>
          <cell r="AS81">
            <v>223.5266794465725</v>
          </cell>
          <cell r="AT81">
            <v>225.11145527465487</v>
          </cell>
          <cell r="AU81">
            <v>226.70746696250797</v>
          </cell>
          <cell r="AV81">
            <v>228.31479417095352</v>
          </cell>
          <cell r="AW81">
            <v>229.93351712559843</v>
          </cell>
          <cell r="AX81">
            <v>231.56371662083905</v>
          </cell>
          <cell r="AZ81">
            <v>5.8772537913415329E-3</v>
          </cell>
          <cell r="BA81">
            <v>4.6581150196093029E-3</v>
          </cell>
          <cell r="BB81">
            <v>-2.3018578611882102E-2</v>
          </cell>
          <cell r="BC81">
            <v>3.9131854003317479E-2</v>
          </cell>
          <cell r="BD81">
            <v>8.8007221105319798E-3</v>
          </cell>
          <cell r="BE81">
            <v>7.0898732625836371E-3</v>
          </cell>
        </row>
        <row r="82">
          <cell r="A82" t="str">
            <v>ORIrrigationWinter Peak Load</v>
          </cell>
          <cell r="B82" t="str">
            <v>OR</v>
          </cell>
          <cell r="C82" t="str">
            <v>Irrigation</v>
          </cell>
          <cell r="D82" t="str">
            <v>Winter Peak Load</v>
          </cell>
          <cell r="E82" t="str">
            <v>MW</v>
          </cell>
          <cell r="F82">
            <v>50.057847056197936</v>
          </cell>
          <cell r="G82">
            <v>52.052170933601587</v>
          </cell>
          <cell r="H82">
            <v>53.035984663340273</v>
          </cell>
          <cell r="I82">
            <v>53.638817370087843</v>
          </cell>
          <cell r="J82">
            <v>53.703366130097017</v>
          </cell>
          <cell r="K82">
            <v>54.194417585181142</v>
          </cell>
          <cell r="L82">
            <v>54.290477792143207</v>
          </cell>
          <cell r="M82">
            <v>54.39657172469412</v>
          </cell>
          <cell r="N82">
            <v>54.639554342063903</v>
          </cell>
          <cell r="O82">
            <v>54.764143621322276</v>
          </cell>
          <cell r="P82">
            <v>54.931711462492238</v>
          </cell>
          <cell r="Q82">
            <v>55.139021179899906</v>
          </cell>
          <cell r="R82">
            <v>55.182716436496392</v>
          </cell>
          <cell r="S82">
            <v>55.421745673507438</v>
          </cell>
          <cell r="T82">
            <v>55.505483355725659</v>
          </cell>
          <cell r="U82">
            <v>55.599092929248975</v>
          </cell>
          <cell r="V82">
            <v>55.649122842092773</v>
          </cell>
          <cell r="W82">
            <v>55.702689989994369</v>
          </cell>
          <cell r="X82">
            <v>55.757112547681189</v>
          </cell>
          <cell r="Y82">
            <v>56.033687338508457</v>
          </cell>
          <cell r="Z82">
            <v>56.163501553211717</v>
          </cell>
          <cell r="AA82">
            <v>56.31063203626988</v>
          </cell>
          <cell r="AB82">
            <v>56.443934558909696</v>
          </cell>
          <cell r="AC82">
            <v>56.577552644737125</v>
          </cell>
          <cell r="AD82">
            <v>56.711487040775737</v>
          </cell>
          <cell r="AE82">
            <v>56.845738495817493</v>
          </cell>
          <cell r="AF82">
            <v>56.980307760426975</v>
          </cell>
          <cell r="AG82">
            <v>57.115195586945518</v>
          </cell>
          <cell r="AH82">
            <v>57.250402729495477</v>
          </cell>
          <cell r="AI82">
            <v>57.385929943984408</v>
          </cell>
          <cell r="AJ82">
            <v>57.521777988109328</v>
          </cell>
          <cell r="AK82">
            <v>57.657947621360883</v>
          </cell>
          <cell r="AL82">
            <v>57.794439605027684</v>
          </cell>
          <cell r="AM82">
            <v>57.931254702200498</v>
          </cell>
          <cell r="AN82">
            <v>58.068393677776527</v>
          </cell>
          <cell r="AO82">
            <v>58.205857298463719</v>
          </cell>
          <cell r="AP82">
            <v>58.343646332784999</v>
          </cell>
          <cell r="AQ82">
            <v>58.481761551082606</v>
          </cell>
          <cell r="AR82">
            <v>58.620203725522387</v>
          </cell>
          <cell r="AS82">
            <v>58.758973630098112</v>
          </cell>
          <cell r="AT82">
            <v>58.898072040635817</v>
          </cell>
          <cell r="AU82">
            <v>59.037499734798111</v>
          </cell>
          <cell r="AV82">
            <v>59.177257492088543</v>
          </cell>
          <cell r="AW82">
            <v>59.317346093855967</v>
          </cell>
          <cell r="AX82">
            <v>59.457766323298905</v>
          </cell>
          <cell r="AZ82">
            <v>9.6258746168552411E-4</v>
          </cell>
          <cell r="BA82">
            <v>9.7701848324732092E-4</v>
          </cell>
          <cell r="BB82">
            <v>4.9603499569808836E-3</v>
          </cell>
          <cell r="BC82">
            <v>2.3167173332540275E-3</v>
          </cell>
          <cell r="BD82">
            <v>2.6196814477239326E-3</v>
          </cell>
          <cell r="BE82">
            <v>2.3672709365783378E-3</v>
          </cell>
        </row>
        <row r="83">
          <cell r="A83" t="str">
            <v>UTIrrigationWinter Peak Load</v>
          </cell>
          <cell r="B83" t="str">
            <v>UT</v>
          </cell>
          <cell r="C83" t="str">
            <v>Irrigation</v>
          </cell>
          <cell r="D83" t="str">
            <v>Winter Peak Load</v>
          </cell>
          <cell r="E83" t="str">
            <v>MW</v>
          </cell>
          <cell r="F83">
            <v>44.529499327675481</v>
          </cell>
          <cell r="G83">
            <v>41.557301020069481</v>
          </cell>
          <cell r="H83">
            <v>42.338451464598606</v>
          </cell>
          <cell r="I83">
            <v>43.013373762667385</v>
          </cell>
          <cell r="J83">
            <v>44.281773034808914</v>
          </cell>
          <cell r="K83">
            <v>44.731468443114714</v>
          </cell>
          <cell r="L83">
            <v>45.366749460369704</v>
          </cell>
          <cell r="M83">
            <v>45.962070868150619</v>
          </cell>
          <cell r="N83">
            <v>48.045625575826399</v>
          </cell>
          <cell r="O83">
            <v>48.676047399708139</v>
          </cell>
          <cell r="P83">
            <v>49.335858449020769</v>
          </cell>
          <cell r="Q83">
            <v>50.070158404841315</v>
          </cell>
          <cell r="R83">
            <v>50.753113820278593</v>
          </cell>
          <cell r="S83">
            <v>51.525678753587535</v>
          </cell>
          <cell r="T83">
            <v>52.212997144192322</v>
          </cell>
          <cell r="U83">
            <v>52.904566158672722</v>
          </cell>
          <cell r="V83">
            <v>53.588148868822934</v>
          </cell>
          <cell r="W83">
            <v>54.272415049331975</v>
          </cell>
          <cell r="X83">
            <v>54.989394180989663</v>
          </cell>
          <cell r="Y83">
            <v>55.792162886595563</v>
          </cell>
          <cell r="Z83">
            <v>56.530179797655371</v>
          </cell>
          <cell r="AA83">
            <v>57.269507473786966</v>
          </cell>
          <cell r="AB83">
            <v>58.035599005402631</v>
          </cell>
          <cell r="AC83">
            <v>58.811938507722111</v>
          </cell>
          <cell r="AD83">
            <v>59.598663067371767</v>
          </cell>
          <cell r="AE83">
            <v>60.395911604779336</v>
          </cell>
          <cell r="AF83">
            <v>61.203824898704688</v>
          </cell>
          <cell r="AG83">
            <v>62.022545611098572</v>
          </cell>
          <cell r="AH83">
            <v>62.852218312293999</v>
          </cell>
          <cell r="AI83">
            <v>63.692989506534616</v>
          </cell>
          <cell r="AJ83">
            <v>64.545007657844465</v>
          </cell>
          <cell r="AK83">
            <v>65.408423216243946</v>
          </cell>
          <cell r="AL83">
            <v>66.283388644316361</v>
          </cell>
          <cell r="AM83">
            <v>67.17005844412985</v>
          </cell>
          <cell r="AN83">
            <v>68.068589184519595</v>
          </cell>
          <cell r="AO83">
            <v>68.979139528734692</v>
          </cell>
          <cell r="AP83">
            <v>69.901870262455205</v>
          </cell>
          <cell r="AQ83">
            <v>70.836944322183669</v>
          </cell>
          <cell r="AR83">
            <v>71.784526824016666</v>
          </cell>
          <cell r="AS83">
            <v>72.744785092801123</v>
          </cell>
          <cell r="AT83">
            <v>73.717888691680571</v>
          </cell>
          <cell r="AU83">
            <v>74.704009452036885</v>
          </cell>
          <cell r="AV83">
            <v>75.703321503832299</v>
          </cell>
          <cell r="AW83">
            <v>76.716001306357384</v>
          </cell>
          <cell r="AX83">
            <v>77.742227679390496</v>
          </cell>
          <cell r="AZ83">
            <v>1.2768983347121008E-2</v>
          </cell>
          <cell r="BA83">
            <v>1.3210746767137144E-2</v>
          </cell>
          <cell r="BB83">
            <v>1.4598609742156859E-2</v>
          </cell>
          <cell r="BC83">
            <v>1.3227967386027302E-2</v>
          </cell>
          <cell r="BD83">
            <v>1.3078459661334011E-2</v>
          </cell>
          <cell r="BE83">
            <v>1.3376953380755266E-2</v>
          </cell>
        </row>
        <row r="84">
          <cell r="A84" t="str">
            <v>WAIrrigationWinter Peak Load</v>
          </cell>
          <cell r="B84" t="str">
            <v>WA</v>
          </cell>
          <cell r="C84" t="str">
            <v>Irrigation</v>
          </cell>
          <cell r="D84" t="str">
            <v>Winter Peak Load</v>
          </cell>
          <cell r="E84" t="str">
            <v>MW</v>
          </cell>
          <cell r="F84">
            <v>34.656365327396962</v>
          </cell>
          <cell r="G84">
            <v>33.637150171462906</v>
          </cell>
          <cell r="H84">
            <v>33.763718930834727</v>
          </cell>
          <cell r="I84">
            <v>33.788773813077079</v>
          </cell>
          <cell r="J84">
            <v>33.846002492442416</v>
          </cell>
          <cell r="K84">
            <v>33.901058515967563</v>
          </cell>
          <cell r="L84">
            <v>34.136075160469517</v>
          </cell>
          <cell r="M84">
            <v>34.020647040618734</v>
          </cell>
          <cell r="N84">
            <v>34.1475856137506</v>
          </cell>
          <cell r="O84">
            <v>34.195846309435112</v>
          </cell>
          <cell r="P84">
            <v>34.245308899839721</v>
          </cell>
          <cell r="Q84">
            <v>34.287467668483671</v>
          </cell>
          <cell r="R84">
            <v>34.327684914887428</v>
          </cell>
          <cell r="S84">
            <v>34.496643576503217</v>
          </cell>
          <cell r="T84">
            <v>34.54795523570801</v>
          </cell>
          <cell r="U84">
            <v>34.615261340034301</v>
          </cell>
          <cell r="V84">
            <v>34.657697468998265</v>
          </cell>
          <cell r="W84">
            <v>34.899232081020827</v>
          </cell>
          <cell r="X84">
            <v>34.788103046130438</v>
          </cell>
          <cell r="Y84">
            <v>34.959881537666497</v>
          </cell>
          <cell r="Z84">
            <v>34.996446873189917</v>
          </cell>
          <cell r="AA84">
            <v>35.052935925035193</v>
          </cell>
          <cell r="AB84">
            <v>35.132735866810314</v>
          </cell>
          <cell r="AC84">
            <v>35.212717477553781</v>
          </cell>
          <cell r="AD84">
            <v>35.292881170845035</v>
          </cell>
          <cell r="AE84">
            <v>35.373227361205025</v>
          </cell>
          <cell r="AF84">
            <v>35.453756464098404</v>
          </cell>
          <cell r="AG84">
            <v>35.534468895935639</v>
          </cell>
          <cell r="AH84">
            <v>35.615365074075171</v>
          </cell>
          <cell r="AI84">
            <v>35.696445416825604</v>
          </cell>
          <cell r="AJ84">
            <v>35.777710343447822</v>
          </cell>
          <cell r="AK84">
            <v>35.859160274157198</v>
          </cell>
          <cell r="AL84">
            <v>35.940795630125727</v>
          </cell>
          <cell r="AM84">
            <v>36.02261683348425</v>
          </cell>
          <cell r="AN84">
            <v>36.104624307324592</v>
          </cell>
          <cell r="AO84">
            <v>36.186818475701777</v>
          </cell>
          <cell r="AP84">
            <v>36.269199763636216</v>
          </cell>
          <cell r="AQ84">
            <v>36.351768597115893</v>
          </cell>
          <cell r="AR84">
            <v>36.434525403098597</v>
          </cell>
          <cell r="AS84">
            <v>36.517470609514099</v>
          </cell>
          <cell r="AT84">
            <v>36.600604645266365</v>
          </cell>
          <cell r="AU84">
            <v>36.683927940235797</v>
          </cell>
          <cell r="AV84">
            <v>36.767440925281441</v>
          </cell>
          <cell r="AW84">
            <v>36.851144032243226</v>
          </cell>
          <cell r="AX84">
            <v>36.93503769394416</v>
          </cell>
          <cell r="AZ84">
            <v>6.9691476832417325E-3</v>
          </cell>
          <cell r="BA84">
            <v>-3.1842830991924416E-3</v>
          </cell>
          <cell r="BB84">
            <v>4.9378516358961674E-3</v>
          </cell>
          <cell r="BC84">
            <v>1.0459227524562368E-3</v>
          </cell>
          <cell r="BD84">
            <v>1.6141367736548929E-3</v>
          </cell>
          <cell r="BE84">
            <v>2.2765551492113173E-3</v>
          </cell>
        </row>
        <row r="85">
          <cell r="A85" t="str">
            <v>WYIrrigationWinter Peak Load</v>
          </cell>
          <cell r="B85" t="str">
            <v>WY</v>
          </cell>
          <cell r="C85" t="str">
            <v>Irrigation</v>
          </cell>
          <cell r="D85" t="str">
            <v>Winter Peak Load</v>
          </cell>
          <cell r="E85" t="str">
            <v>MW</v>
          </cell>
          <cell r="F85">
            <v>6.7722077488371628</v>
          </cell>
          <cell r="G85">
            <v>7.1774003802722666</v>
          </cell>
          <cell r="H85">
            <v>7.2606261708709772</v>
          </cell>
          <cell r="I85">
            <v>7.3863817088188402</v>
          </cell>
          <cell r="J85">
            <v>7.504414637960565</v>
          </cell>
          <cell r="K85">
            <v>7.6101434679929403</v>
          </cell>
          <cell r="L85">
            <v>7.7087369177223719</v>
          </cell>
          <cell r="M85">
            <v>7.8063885858900806</v>
          </cell>
          <cell r="N85">
            <v>7.9031538714114573</v>
          </cell>
          <cell r="O85">
            <v>7.9924347634629012</v>
          </cell>
          <cell r="P85">
            <v>8.082435841414485</v>
          </cell>
          <cell r="Q85">
            <v>8.1731072462423562</v>
          </cell>
          <cell r="R85">
            <v>8.2631858826754954</v>
          </cell>
          <cell r="S85">
            <v>8.3528490272431632</v>
          </cell>
          <cell r="T85">
            <v>8.4407948054335762</v>
          </cell>
          <cell r="U85">
            <v>8.5348344643174947</v>
          </cell>
          <cell r="V85">
            <v>8.6322312974743802</v>
          </cell>
          <cell r="W85">
            <v>8.73245347531644</v>
          </cell>
          <cell r="X85">
            <v>8.8356948940475579</v>
          </cell>
          <cell r="Y85">
            <v>8.9358339735165249</v>
          </cell>
          <cell r="Z85">
            <v>9.0348595347860421</v>
          </cell>
          <cell r="AA85">
            <v>9.1354916646020285</v>
          </cell>
          <cell r="AB85">
            <v>9.2396115688166685</v>
          </cell>
          <cell r="AC85">
            <v>9.3449181584174568</v>
          </cell>
          <cell r="AD85">
            <v>9.4514249584092074</v>
          </cell>
          <cell r="AE85">
            <v>9.5591456479452201</v>
          </cell>
          <cell r="AF85">
            <v>9.6680940620841547</v>
          </cell>
          <cell r="AG85">
            <v>9.778284193566936</v>
          </cell>
          <cell r="AH85">
            <v>9.8897301946138949</v>
          </cell>
          <cell r="AI85">
            <v>10.002446378742412</v>
          </cell>
          <cell r="AJ85">
            <v>10.11644722260527</v>
          </cell>
          <cell r="AK85">
            <v>10.231747367849945</v>
          </cell>
          <cell r="AL85">
            <v>10.348361622999105</v>
          </cell>
          <cell r="AM85">
            <v>10.466304965352542</v>
          </cell>
          <cell r="AN85">
            <v>10.585592542910765</v>
          </cell>
          <cell r="AO85">
            <v>10.706239676320536</v>
          </cell>
          <cell r="AP85">
            <v>10.828261860842559</v>
          </cell>
          <cell r="AQ85">
            <v>10.951674768341618</v>
          </cell>
          <cell r="AR85">
            <v>11.076494249299383</v>
          </cell>
          <cell r="AS85">
            <v>11.202736334850156</v>
          </cell>
          <cell r="AT85">
            <v>11.330417238839825</v>
          </cell>
          <cell r="AU85">
            <v>11.459553359908281</v>
          </cell>
          <cell r="AV85">
            <v>11.59016128359557</v>
          </cell>
          <cell r="AW85">
            <v>11.722257784472053</v>
          </cell>
          <cell r="AX85">
            <v>11.855859828292836</v>
          </cell>
          <cell r="AZ85">
            <v>1.1610228501567468E-2</v>
          </cell>
          <cell r="BA85">
            <v>1.1822727601463315E-2</v>
          </cell>
          <cell r="BB85">
            <v>1.1333469599140274E-2</v>
          </cell>
          <cell r="BC85">
            <v>1.1081848830562777E-2</v>
          </cell>
          <cell r="BD85">
            <v>1.1138206347152641E-2</v>
          </cell>
          <cell r="BE85">
            <v>1.1397296175977295E-2</v>
          </cell>
        </row>
        <row r="86">
          <cell r="A86" t="str">
            <v>CAResidentialCustomer Population</v>
          </cell>
          <cell r="B86" t="str">
            <v>CA</v>
          </cell>
          <cell r="C86" t="str">
            <v>Residential</v>
          </cell>
          <cell r="D86" t="str">
            <v>Customer Population</v>
          </cell>
          <cell r="E86" t="str">
            <v>#</v>
          </cell>
          <cell r="F86">
            <v>35551.166666666664</v>
          </cell>
          <cell r="G86">
            <v>35526.333333333336</v>
          </cell>
          <cell r="H86">
            <v>35589.666666666664</v>
          </cell>
          <cell r="I86">
            <v>35650.5</v>
          </cell>
          <cell r="J86">
            <v>35711</v>
          </cell>
          <cell r="K86">
            <v>35776.583333333336</v>
          </cell>
          <cell r="L86">
            <v>35846.916666666664</v>
          </cell>
          <cell r="M86">
            <v>35912.416666666664</v>
          </cell>
          <cell r="N86">
            <v>35969.75</v>
          </cell>
          <cell r="O86">
            <v>36022.25</v>
          </cell>
          <cell r="P86">
            <v>36074.916666666664</v>
          </cell>
          <cell r="Q86">
            <v>36126.25</v>
          </cell>
          <cell r="R86">
            <v>36171.916666666664</v>
          </cell>
          <cell r="S86">
            <v>36211.75</v>
          </cell>
          <cell r="T86">
            <v>36250.666666666664</v>
          </cell>
          <cell r="U86">
            <v>36301.916666666664</v>
          </cell>
          <cell r="V86">
            <v>36361.916666666664</v>
          </cell>
          <cell r="W86">
            <v>36427.916666666664</v>
          </cell>
          <cell r="X86">
            <v>36490.5</v>
          </cell>
          <cell r="Y86">
            <v>36546.416666666664</v>
          </cell>
          <cell r="Z86">
            <v>36597</v>
          </cell>
          <cell r="AA86">
            <v>36642.666666666664</v>
          </cell>
          <cell r="AB86">
            <v>36699.077047367115</v>
          </cell>
          <cell r="AC86">
            <v>36755.574270302044</v>
          </cell>
          <cell r="AD86">
            <v>36812.158469162699</v>
          </cell>
          <cell r="AE86">
            <v>36868.829777846127</v>
          </cell>
          <cell r="AF86">
            <v>36925.588330455517</v>
          </cell>
          <cell r="AG86">
            <v>36982.434261300499</v>
          </cell>
          <cell r="AH86">
            <v>37039.367704897471</v>
          </cell>
          <cell r="AI86">
            <v>37096.388795969913</v>
          </cell>
          <cell r="AJ86">
            <v>37153.497669448712</v>
          </cell>
          <cell r="AK86">
            <v>37210.694460472478</v>
          </cell>
          <cell r="AL86">
            <v>37267.97930438786</v>
          </cell>
          <cell r="AM86">
            <v>37325.352336749864</v>
          </cell>
          <cell r="AN86">
            <v>37382.813693322198</v>
          </cell>
          <cell r="AO86">
            <v>37440.36351007755</v>
          </cell>
          <cell r="AP86">
            <v>37498.001923197953</v>
          </cell>
          <cell r="AQ86">
            <v>37555.729069075081</v>
          </cell>
          <cell r="AR86">
            <v>37613.545084310579</v>
          </cell>
          <cell r="AS86">
            <v>37671.450105716394</v>
          </cell>
          <cell r="AT86">
            <v>37729.444270315078</v>
          </cell>
          <cell r="AU86">
            <v>37787.527715340133</v>
          </cell>
          <cell r="AV86">
            <v>37845.700578236327</v>
          </cell>
          <cell r="AW86">
            <v>37903.962996660026</v>
          </cell>
          <cell r="AX86">
            <v>37962.315108479503</v>
          </cell>
          <cell r="AZ86">
            <v>1.8150858384344427E-3</v>
          </cell>
          <cell r="BA86">
            <v>1.7180047353792974E-3</v>
          </cell>
          <cell r="BB86">
            <v>1.5323623043439866E-3</v>
          </cell>
          <cell r="BC86">
            <v>1.3840846229795196E-3</v>
          </cell>
          <cell r="BD86">
            <v>1.2478254137405864E-3</v>
          </cell>
          <cell r="BE86">
            <v>1.5394725829755665E-3</v>
          </cell>
        </row>
        <row r="87">
          <cell r="A87" t="str">
            <v>IDResidentialCustomer Population</v>
          </cell>
          <cell r="B87" t="str">
            <v>ID</v>
          </cell>
          <cell r="C87" t="str">
            <v>Residential</v>
          </cell>
          <cell r="D87" t="str">
            <v>Customer Population</v>
          </cell>
          <cell r="E87" t="str">
            <v>#</v>
          </cell>
          <cell r="F87">
            <v>58086.833333333336</v>
          </cell>
          <cell r="G87">
            <v>58592</v>
          </cell>
          <cell r="H87">
            <v>59294.166666666664</v>
          </cell>
          <cell r="I87">
            <v>60137.416666666664</v>
          </cell>
          <cell r="J87">
            <v>61085.916666666664</v>
          </cell>
          <cell r="K87">
            <v>62099.666666666664</v>
          </cell>
          <cell r="L87">
            <v>63115</v>
          </cell>
          <cell r="M87">
            <v>64103.166666666664</v>
          </cell>
          <cell r="N87">
            <v>65076.916666666664</v>
          </cell>
          <cell r="O87">
            <v>66056.666666666672</v>
          </cell>
          <cell r="P87">
            <v>67034.666666666672</v>
          </cell>
          <cell r="Q87">
            <v>68021.666666666672</v>
          </cell>
          <cell r="R87">
            <v>69023.083333333328</v>
          </cell>
          <cell r="S87">
            <v>70035.75</v>
          </cell>
          <cell r="T87">
            <v>71054.416666666672</v>
          </cell>
          <cell r="U87">
            <v>72066.583333333328</v>
          </cell>
          <cell r="V87">
            <v>73045.583333333328</v>
          </cell>
          <cell r="W87">
            <v>73994</v>
          </cell>
          <cell r="X87">
            <v>74925</v>
          </cell>
          <cell r="Y87">
            <v>75829.25</v>
          </cell>
          <cell r="Z87">
            <v>76723.416666666672</v>
          </cell>
          <cell r="AA87">
            <v>77617</v>
          </cell>
          <cell r="AB87">
            <v>78565.066749313002</v>
          </cell>
          <cell r="AC87">
            <v>79524.713829753877</v>
          </cell>
          <cell r="AD87">
            <v>80496.082691351476</v>
          </cell>
          <cell r="AE87">
            <v>81479.316511901357</v>
          </cell>
          <cell r="AF87">
            <v>82474.560218069892</v>
          </cell>
          <cell r="AG87">
            <v>83481.960506756193</v>
          </cell>
          <cell r="AH87">
            <v>84501.665866714917</v>
          </cell>
          <cell r="AI87">
            <v>85533.826600443223</v>
          </cell>
          <cell r="AJ87">
            <v>86578.594846335021</v>
          </cell>
          <cell r="AK87">
            <v>87636.124601105912</v>
          </cell>
          <cell r="AL87">
            <v>88706.571742491942</v>
          </cell>
          <cell r="AM87">
            <v>89790.094052225686</v>
          </cell>
          <cell r="AN87">
            <v>90886.85123929297</v>
          </cell>
          <cell r="AO87">
            <v>91997.004963473635</v>
          </cell>
          <cell r="AP87">
            <v>93120.718859169836</v>
          </cell>
          <cell r="AQ87">
            <v>94258.158559525458</v>
          </cell>
          <cell r="AR87">
            <v>95409.491720840102</v>
          </cell>
          <cell r="AS87">
            <v>96574.888047281245</v>
          </cell>
          <cell r="AT87">
            <v>97754.519315898331</v>
          </cell>
          <cell r="AU87">
            <v>98948.559401942344</v>
          </cell>
          <cell r="AV87">
            <v>100157.18430449466</v>
          </cell>
          <cell r="AW87">
            <v>101380.57217240897</v>
          </cell>
          <cell r="AX87">
            <v>102618.90333057003</v>
          </cell>
          <cell r="AZ87">
            <v>1.2983901604819889E-2</v>
          </cell>
          <cell r="BA87">
            <v>1.258210125145282E-2</v>
          </cell>
          <cell r="BB87">
            <v>1.2068735402068735E-2</v>
          </cell>
          <cell r="BC87">
            <v>1.1791843736640828E-2</v>
          </cell>
          <cell r="BD87">
            <v>1.1646813608622249E-2</v>
          </cell>
          <cell r="BE87">
            <v>1.2214679120720905E-2</v>
          </cell>
        </row>
        <row r="88">
          <cell r="A88" t="str">
            <v>ORResidentialCustomer Population</v>
          </cell>
          <cell r="B88" t="str">
            <v>OR</v>
          </cell>
          <cell r="C88" t="str">
            <v>Residential</v>
          </cell>
          <cell r="D88" t="str">
            <v>Customer Population</v>
          </cell>
          <cell r="E88" t="str">
            <v>#</v>
          </cell>
          <cell r="F88">
            <v>475597.91666666669</v>
          </cell>
          <cell r="G88">
            <v>477823.83333333331</v>
          </cell>
          <cell r="H88">
            <v>480714.66666666669</v>
          </cell>
          <cell r="I88">
            <v>483938</v>
          </cell>
          <cell r="J88">
            <v>487335.66666666669</v>
          </cell>
          <cell r="K88">
            <v>490848.75</v>
          </cell>
          <cell r="L88">
            <v>494438.66666666669</v>
          </cell>
          <cell r="M88">
            <v>498034.66666666669</v>
          </cell>
          <cell r="N88">
            <v>501567.16666666669</v>
          </cell>
          <cell r="O88">
            <v>504980.08333333331</v>
          </cell>
          <cell r="P88">
            <v>508222.91666666669</v>
          </cell>
          <cell r="Q88">
            <v>511313.58333333331</v>
          </cell>
          <cell r="R88">
            <v>514310.41666666669</v>
          </cell>
          <cell r="S88">
            <v>517248.25</v>
          </cell>
          <cell r="T88">
            <v>520164.08333333331</v>
          </cell>
          <cell r="U88">
            <v>523114.5</v>
          </cell>
          <cell r="V88">
            <v>526091.33333333337</v>
          </cell>
          <cell r="W88">
            <v>529063.25</v>
          </cell>
          <cell r="X88">
            <v>532007.08333333337</v>
          </cell>
          <cell r="Y88">
            <v>534898.33333333337</v>
          </cell>
          <cell r="Z88">
            <v>537767.75</v>
          </cell>
          <cell r="AA88">
            <v>540630</v>
          </cell>
          <cell r="AB88">
            <v>543585.59998178144</v>
          </cell>
          <cell r="AC88">
            <v>546557.35809620866</v>
          </cell>
          <cell r="AD88">
            <v>549545.3626790687</v>
          </cell>
          <cell r="AE88">
            <v>552549.70254907652</v>
          </cell>
          <cell r="AF88">
            <v>555570.46701051481</v>
          </cell>
          <cell r="AG88">
            <v>558607.74585588882</v>
          </cell>
          <cell r="AH88">
            <v>561661.62936859555</v>
          </cell>
          <cell r="AI88">
            <v>564732.20832560712</v>
          </cell>
          <cell r="AJ88">
            <v>567819.57400016929</v>
          </cell>
          <cell r="AK88">
            <v>570923.81816451461</v>
          </cell>
          <cell r="AL88">
            <v>574045.0330925904</v>
          </cell>
          <cell r="AM88">
            <v>577183.31156280136</v>
          </cell>
          <cell r="AN88">
            <v>580338.74686076771</v>
          </cell>
          <cell r="AO88">
            <v>583511.43278209784</v>
          </cell>
          <cell r="AP88">
            <v>586701.46363517665</v>
          </cell>
          <cell r="AQ88">
            <v>589908.93424396869</v>
          </cell>
          <cell r="AR88">
            <v>593133.93995083694</v>
          </cell>
          <cell r="AS88">
            <v>596376.57661937666</v>
          </cell>
          <cell r="AT88">
            <v>599636.94063726522</v>
          </cell>
          <cell r="AU88">
            <v>602915.12891912705</v>
          </cell>
          <cell r="AV88">
            <v>606211.2389094145</v>
          </cell>
          <cell r="AW88">
            <v>609525.36858530436</v>
          </cell>
          <cell r="AX88">
            <v>612857.61645961029</v>
          </cell>
          <cell r="AZ88">
            <v>5.6490507985304727E-3</v>
          </cell>
          <cell r="BA88">
            <v>5.5642370422314767E-3</v>
          </cell>
          <cell r="BB88">
            <v>5.4346080918408817E-3</v>
          </cell>
          <cell r="BC88">
            <v>5.364415044603419E-3</v>
          </cell>
          <cell r="BD88">
            <v>5.3224649488557091E-3</v>
          </cell>
          <cell r="BE88">
            <v>5.4669551852123913E-3</v>
          </cell>
        </row>
        <row r="89">
          <cell r="A89" t="str">
            <v>UTResidentialCustomer Population</v>
          </cell>
          <cell r="B89" t="str">
            <v>UT</v>
          </cell>
          <cell r="C89" t="str">
            <v>Residential</v>
          </cell>
          <cell r="D89" t="str">
            <v>Customer Population</v>
          </cell>
          <cell r="E89" t="str">
            <v>#</v>
          </cell>
          <cell r="F89">
            <v>723538.91666666663</v>
          </cell>
          <cell r="G89">
            <v>733472.41666666663</v>
          </cell>
          <cell r="H89">
            <v>744667.75</v>
          </cell>
          <cell r="I89">
            <v>756552.33333333337</v>
          </cell>
          <cell r="J89">
            <v>768891</v>
          </cell>
          <cell r="K89">
            <v>781532.5</v>
          </cell>
          <cell r="L89">
            <v>794254.33333333337</v>
          </cell>
          <cell r="M89">
            <v>806949.83333333337</v>
          </cell>
          <cell r="N89">
            <v>819741.83333333337</v>
          </cell>
          <cell r="O89">
            <v>832689.75</v>
          </cell>
          <cell r="P89">
            <v>845792.25</v>
          </cell>
          <cell r="Q89">
            <v>858899.08333333337</v>
          </cell>
          <cell r="R89">
            <v>871950</v>
          </cell>
          <cell r="S89">
            <v>884959.58333333337</v>
          </cell>
          <cell r="T89">
            <v>897981.75</v>
          </cell>
          <cell r="U89">
            <v>911027.33333333337</v>
          </cell>
          <cell r="V89">
            <v>924086.5</v>
          </cell>
          <cell r="W89">
            <v>937143.08333333337</v>
          </cell>
          <cell r="X89">
            <v>950196.5</v>
          </cell>
          <cell r="Y89">
            <v>963249</v>
          </cell>
          <cell r="Z89">
            <v>976303.16666666663</v>
          </cell>
          <cell r="AA89">
            <v>989398.41666666663</v>
          </cell>
          <cell r="AB89">
            <v>1003004.6396968277</v>
          </cell>
          <cell r="AC89">
            <v>1016797.9757261891</v>
          </cell>
          <cell r="AD89">
            <v>1030780.9979357424</v>
          </cell>
          <cell r="AE89">
            <v>1044956.3148929059</v>
          </cell>
          <cell r="AF89">
            <v>1059326.5710381593</v>
          </cell>
          <cell r="AG89">
            <v>1073894.4471783703</v>
          </cell>
          <cell r="AH89">
            <v>1088662.6609869064</v>
          </cell>
          <cell r="AI89">
            <v>1103633.9675106229</v>
          </cell>
          <cell r="AJ89">
            <v>1118811.1596838243</v>
          </cell>
          <cell r="AK89">
            <v>1134197.0688492924</v>
          </cell>
          <cell r="AL89">
            <v>1149794.5652864811</v>
          </cell>
          <cell r="AM89">
            <v>1165606.5587469735</v>
          </cell>
          <cell r="AN89">
            <v>1181635.9989973039</v>
          </cell>
          <cell r="AO89">
            <v>1197885.8763692435</v>
          </cell>
          <cell r="AP89">
            <v>1214359.2223176544</v>
          </cell>
          <cell r="AQ89">
            <v>1231059.1099860149</v>
          </cell>
          <cell r="AR89">
            <v>1247988.6547797222</v>
          </cell>
          <cell r="AS89">
            <v>1265151.0149472789</v>
          </cell>
          <cell r="AT89">
            <v>1282549.3921694721</v>
          </cell>
          <cell r="AU89">
            <v>1300187.0321566549</v>
          </cell>
          <cell r="AV89">
            <v>1318067.2252542416</v>
          </cell>
          <cell r="AW89">
            <v>1336193.3070565301</v>
          </cell>
          <cell r="AX89">
            <v>1354568.6590289648</v>
          </cell>
          <cell r="AZ89">
            <v>1.4129178743909118E-2</v>
          </cell>
          <cell r="BA89">
            <v>1.3928947349466427E-2</v>
          </cell>
          <cell r="BB89">
            <v>1.3736632370251838E-2</v>
          </cell>
          <cell r="BC89">
            <v>1.3552224468093533E-2</v>
          </cell>
          <cell r="BD89">
            <v>1.3413097946522418E-2</v>
          </cell>
          <cell r="BE89">
            <v>1.3752016175648668E-2</v>
          </cell>
        </row>
        <row r="90">
          <cell r="A90" t="str">
            <v>WAResidentialCustomer Population</v>
          </cell>
          <cell r="B90" t="str">
            <v>WA</v>
          </cell>
          <cell r="C90" t="str">
            <v>Residential</v>
          </cell>
          <cell r="D90" t="str">
            <v>Customer Population</v>
          </cell>
          <cell r="E90" t="str">
            <v>#</v>
          </cell>
          <cell r="F90">
            <v>104918.33333333333</v>
          </cell>
          <cell r="G90">
            <v>105118.91666666667</v>
          </cell>
          <cell r="H90">
            <v>105433.66666666667</v>
          </cell>
          <cell r="I90">
            <v>105733.66666666667</v>
          </cell>
          <cell r="J90">
            <v>106020.16666666667</v>
          </cell>
          <cell r="K90">
            <v>106291.58333333333</v>
          </cell>
          <cell r="L90">
            <v>106532.83333333333</v>
          </cell>
          <cell r="M90">
            <v>106736.75</v>
          </cell>
          <cell r="N90">
            <v>106911.25</v>
          </cell>
          <cell r="O90">
            <v>107060.5</v>
          </cell>
          <cell r="P90">
            <v>107189.75</v>
          </cell>
          <cell r="Q90">
            <v>107301.16666666667</v>
          </cell>
          <cell r="R90">
            <v>107395.08333333333</v>
          </cell>
          <cell r="S90">
            <v>107472</v>
          </cell>
          <cell r="T90">
            <v>107542.75</v>
          </cell>
          <cell r="U90">
            <v>107610.5</v>
          </cell>
          <cell r="V90">
            <v>107675</v>
          </cell>
          <cell r="W90">
            <v>107737.41666666667</v>
          </cell>
          <cell r="X90">
            <v>107797.5</v>
          </cell>
          <cell r="Y90">
            <v>107862.08333333333</v>
          </cell>
          <cell r="Z90">
            <v>107920.41666666667</v>
          </cell>
          <cell r="AA90">
            <v>107972.25</v>
          </cell>
          <cell r="AB90">
            <v>108031.79848839364</v>
          </cell>
          <cell r="AC90">
            <v>108091.37981876724</v>
          </cell>
          <cell r="AD90">
            <v>108150.99400923368</v>
          </cell>
          <cell r="AE90">
            <v>108210.64107791586</v>
          </cell>
          <cell r="AF90">
            <v>108270.32104294666</v>
          </cell>
          <cell r="AG90">
            <v>108330.03392246895</v>
          </cell>
          <cell r="AH90">
            <v>108389.77973463564</v>
          </cell>
          <cell r="AI90">
            <v>108449.55849760961</v>
          </cell>
          <cell r="AJ90">
            <v>108509.37022956381</v>
          </cell>
          <cell r="AK90">
            <v>108569.21494868114</v>
          </cell>
          <cell r="AL90">
            <v>108629.09267315459</v>
          </cell>
          <cell r="AM90">
            <v>108689.00342118715</v>
          </cell>
          <cell r="AN90">
            <v>108748.94721099187</v>
          </cell>
          <cell r="AO90">
            <v>108808.92406079183</v>
          </cell>
          <cell r="AP90">
            <v>108868.93398882018</v>
          </cell>
          <cell r="AQ90">
            <v>108928.97701332009</v>
          </cell>
          <cell r="AR90">
            <v>108989.05315254485</v>
          </cell>
          <cell r="AS90">
            <v>109049.16242475774</v>
          </cell>
          <cell r="AT90">
            <v>109109.30484823218</v>
          </cell>
          <cell r="AU90">
            <v>109169.48044125161</v>
          </cell>
          <cell r="AV90">
            <v>109229.68922210962</v>
          </cell>
          <cell r="AW90">
            <v>109289.93120910984</v>
          </cell>
          <cell r="AX90">
            <v>109350.206420566</v>
          </cell>
          <cell r="AZ90">
            <v>5.7967649562731848E-4</v>
          </cell>
          <cell r="BA90">
            <v>5.5768307049001216E-4</v>
          </cell>
          <cell r="BB90">
            <v>5.9911717185768209E-4</v>
          </cell>
          <cell r="BC90">
            <v>5.4081407970835941E-4</v>
          </cell>
          <cell r="BD90">
            <v>4.8029219061881381E-4</v>
          </cell>
          <cell r="BE90">
            <v>5.5151660166043713E-4</v>
          </cell>
        </row>
        <row r="91">
          <cell r="A91" t="str">
            <v>WYResidentialCustomer Population</v>
          </cell>
          <cell r="B91" t="str">
            <v>WY</v>
          </cell>
          <cell r="C91" t="str">
            <v>Residential</v>
          </cell>
          <cell r="D91" t="str">
            <v>Customer Population</v>
          </cell>
          <cell r="E91" t="str">
            <v>#</v>
          </cell>
          <cell r="F91">
            <v>111270.41666666667</v>
          </cell>
          <cell r="G91">
            <v>112422.5</v>
          </cell>
          <cell r="H91">
            <v>113474</v>
          </cell>
          <cell r="I91">
            <v>114270.83333333333</v>
          </cell>
          <cell r="J91">
            <v>115020.16666666667</v>
          </cell>
          <cell r="K91">
            <v>115801.41666666667</v>
          </cell>
          <cell r="L91">
            <v>116563.41666666666</v>
          </cell>
          <cell r="M91">
            <v>117228.08333333334</v>
          </cell>
          <cell r="N91">
            <v>117807.41666666667</v>
          </cell>
          <cell r="O91">
            <v>118301.75</v>
          </cell>
          <cell r="P91">
            <v>118730.33333333333</v>
          </cell>
          <cell r="Q91">
            <v>119145</v>
          </cell>
          <cell r="R91">
            <v>119547.08333333334</v>
          </cell>
          <cell r="S91">
            <v>119922.41666666666</v>
          </cell>
          <cell r="T91">
            <v>120289.25</v>
          </cell>
          <cell r="U91">
            <v>120692.33333333333</v>
          </cell>
          <cell r="V91">
            <v>121140.58333333333</v>
          </cell>
          <cell r="W91">
            <v>121613.91666666666</v>
          </cell>
          <cell r="X91">
            <v>122082</v>
          </cell>
          <cell r="Y91">
            <v>122512.5</v>
          </cell>
          <cell r="Z91">
            <v>122913.33333333333</v>
          </cell>
          <cell r="AA91">
            <v>123310.75</v>
          </cell>
          <cell r="AB91">
            <v>123749.43135832924</v>
          </cell>
          <cell r="AC91">
            <v>124189.67333756255</v>
          </cell>
          <cell r="AD91">
            <v>124631.48148965137</v>
          </cell>
          <cell r="AE91">
            <v>125074.86138629839</v>
          </cell>
          <cell r="AF91">
            <v>125519.81861902776</v>
          </cell>
          <cell r="AG91">
            <v>125966.35879925564</v>
          </cell>
          <cell r="AH91">
            <v>126414.48755836095</v>
          </cell>
          <cell r="AI91">
            <v>126864.21054775642</v>
          </cell>
          <cell r="AJ91">
            <v>127315.5334389598</v>
          </cell>
          <cell r="AK91">
            <v>127768.46192366543</v>
          </cell>
          <cell r="AL91">
            <v>128223.00171381602</v>
          </cell>
          <cell r="AM91">
            <v>128679.15854167465</v>
          </cell>
          <cell r="AN91">
            <v>129136.93815989712</v>
          </cell>
          <cell r="AO91">
            <v>129596.34634160443</v>
          </cell>
          <cell r="AP91">
            <v>130057.38888045559</v>
          </cell>
          <cell r="AQ91">
            <v>130520.07159072078</v>
          </cell>
          <cell r="AR91">
            <v>130984.40030735455</v>
          </cell>
          <cell r="AS91">
            <v>131450.38088606947</v>
          </cell>
          <cell r="AT91">
            <v>131918.01920340999</v>
          </cell>
          <cell r="AU91">
            <v>132387.32115682651</v>
          </cell>
          <cell r="AV91">
            <v>132858.29266474975</v>
          </cell>
          <cell r="AW91">
            <v>133330.93966666545</v>
          </cell>
          <cell r="AX91">
            <v>133805.26812318922</v>
          </cell>
          <cell r="AZ91">
            <v>3.9073060431853227E-3</v>
          </cell>
          <cell r="BA91">
            <v>3.848929021966453E-3</v>
          </cell>
          <cell r="BB91">
            <v>3.5263183761733916E-3</v>
          </cell>
          <cell r="BC91">
            <v>3.2717749889466666E-3</v>
          </cell>
          <cell r="BD91">
            <v>3.2333080219124981E-3</v>
          </cell>
          <cell r="BE91">
            <v>3.557527290436866E-3</v>
          </cell>
        </row>
        <row r="92">
          <cell r="A92" t="str">
            <v>CASmall C&amp;ICustomer Population</v>
          </cell>
          <cell r="B92" t="str">
            <v>CA</v>
          </cell>
          <cell r="C92" t="str">
            <v>Small C&amp;I</v>
          </cell>
          <cell r="D92" t="str">
            <v>Customer Population</v>
          </cell>
          <cell r="E92" t="str">
            <v>#</v>
          </cell>
          <cell r="F92">
            <v>6747.4035472664109</v>
          </cell>
          <cell r="G92">
            <v>6737.8129456939105</v>
          </cell>
          <cell r="H92">
            <v>6747.5545803620398</v>
          </cell>
          <cell r="I92">
            <v>6757.2206984823542</v>
          </cell>
          <cell r="J92">
            <v>6766.7357835070397</v>
          </cell>
          <cell r="K92">
            <v>6777.383616748948</v>
          </cell>
          <cell r="L92">
            <v>6789.013165112452</v>
          </cell>
          <cell r="M92">
            <v>6799.5099652587305</v>
          </cell>
          <cell r="N92">
            <v>6808.7229840921555</v>
          </cell>
          <cell r="O92">
            <v>6816.7277381605409</v>
          </cell>
          <cell r="P92">
            <v>6824.8835253245561</v>
          </cell>
          <cell r="Q92">
            <v>6832.7372462973117</v>
          </cell>
          <cell r="R92">
            <v>6839.6092521484725</v>
          </cell>
          <cell r="S92">
            <v>6845.2729932345956</v>
          </cell>
          <cell r="T92">
            <v>6850.4836350338264</v>
          </cell>
          <cell r="U92">
            <v>6858.337356006582</v>
          </cell>
          <cell r="V92">
            <v>6867.7769244834517</v>
          </cell>
          <cell r="W92">
            <v>6878.4247577253609</v>
          </cell>
          <cell r="X92">
            <v>6888.4684585847499</v>
          </cell>
          <cell r="Y92">
            <v>6896.8507953922099</v>
          </cell>
          <cell r="Z92">
            <v>6904.5534832693356</v>
          </cell>
          <cell r="AA92">
            <v>6911.4254891204964</v>
          </cell>
          <cell r="AB92">
            <v>6920.1885845692304</v>
          </cell>
          <cell r="AC92">
            <v>6928.9627908722978</v>
          </cell>
          <cell r="AD92">
            <v>6937.7481221173093</v>
          </cell>
          <cell r="AE92">
            <v>6946.5445924097394</v>
          </cell>
          <cell r="AF92">
            <v>6955.3522158729447</v>
          </cell>
          <cell r="AG92">
            <v>6964.171006648191</v>
          </cell>
          <cell r="AH92">
            <v>6973.0009788946736</v>
          </cell>
          <cell r="AI92">
            <v>6981.8421467895396</v>
          </cell>
          <cell r="AJ92">
            <v>6990.6945245279121</v>
          </cell>
          <cell r="AK92">
            <v>6999.5581263229124</v>
          </cell>
          <cell r="AL92">
            <v>7008.4329664056831</v>
          </cell>
          <cell r="AM92">
            <v>7017.3190590254108</v>
          </cell>
          <cell r="AN92">
            <v>7026.2164184493477</v>
          </cell>
          <cell r="AO92">
            <v>7035.1250589628362</v>
          </cell>
          <cell r="AP92">
            <v>7044.0449948693313</v>
          </cell>
          <cell r="AQ92">
            <v>7052.9762404904241</v>
          </cell>
          <cell r="AR92">
            <v>7061.9188101658638</v>
          </cell>
          <cell r="AS92">
            <v>7070.8727182535813</v>
          </cell>
          <cell r="AT92">
            <v>7079.837979129712</v>
          </cell>
          <cell r="AU92">
            <v>7088.8146071886194</v>
          </cell>
          <cell r="AV92">
            <v>7097.8026168429169</v>
          </cell>
          <cell r="AW92">
            <v>7106.8020225234932</v>
          </cell>
          <cell r="AX92">
            <v>7115.8128386795324</v>
          </cell>
          <cell r="AZ92">
            <v>1.5504046446165067E-3</v>
          </cell>
          <cell r="BA92">
            <v>1.4601745622220576E-3</v>
          </cell>
          <cell r="BB92">
            <v>1.216865092415934E-3</v>
          </cell>
          <cell r="BC92">
            <v>1.1168413099891801E-3</v>
          </cell>
          <cell r="BD92">
            <v>9.9528606271391627E-4</v>
          </cell>
          <cell r="BE92">
            <v>1.267914334391519E-3</v>
          </cell>
        </row>
        <row r="93">
          <cell r="A93" t="str">
            <v>IDSmall C&amp;ICustomer Population</v>
          </cell>
          <cell r="B93" t="str">
            <v>ID</v>
          </cell>
          <cell r="C93" t="str">
            <v>Small C&amp;I</v>
          </cell>
          <cell r="D93" t="str">
            <v>Customer Population</v>
          </cell>
          <cell r="E93" t="str">
            <v>#</v>
          </cell>
          <cell r="F93">
            <v>8346.3097606883566</v>
          </cell>
          <cell r="G93">
            <v>8479.1975889576042</v>
          </cell>
          <cell r="H93">
            <v>8577.0744375728227</v>
          </cell>
          <cell r="I93">
            <v>8695.496190732274</v>
          </cell>
          <cell r="J93">
            <v>8828.3840190015235</v>
          </cell>
          <cell r="K93">
            <v>8970.4285650264392</v>
          </cell>
          <cell r="L93">
            <v>9112.3961638433284</v>
          </cell>
          <cell r="M93">
            <v>9250.2855606345784</v>
          </cell>
          <cell r="N93">
            <v>9385.789593976875</v>
          </cell>
          <cell r="O93">
            <v>9521.601416151294</v>
          </cell>
          <cell r="P93">
            <v>9656.4898718293443</v>
          </cell>
          <cell r="Q93">
            <v>9792.147799587703</v>
          </cell>
          <cell r="R93">
            <v>9929.5755131307687</v>
          </cell>
          <cell r="S93">
            <v>10067.926593170207</v>
          </cell>
          <cell r="T93">
            <v>10206.739356457827</v>
          </cell>
          <cell r="U93">
            <v>10343.859281168774</v>
          </cell>
          <cell r="V93">
            <v>10476.054584565743</v>
          </cell>
          <cell r="W93">
            <v>10603.710002688895</v>
          </cell>
          <cell r="X93">
            <v>10728.441426906873</v>
          </cell>
          <cell r="Y93">
            <v>10849.171596307249</v>
          </cell>
          <cell r="Z93">
            <v>10967.901138298825</v>
          </cell>
          <cell r="AA93">
            <v>11086.6306802904</v>
          </cell>
          <cell r="AB93">
            <v>11212.952995665464</v>
          </cell>
          <cell r="AC93">
            <v>11340.714641692182</v>
          </cell>
          <cell r="AD93">
            <v>11469.932018265687</v>
          </cell>
          <cell r="AE93">
            <v>11600.621712143353</v>
          </cell>
          <cell r="AF93">
            <v>11732.800499073937</v>
          </cell>
          <cell r="AG93">
            <v>11866.48534595096</v>
          </cell>
          <cell r="AH93">
            <v>12001.693412990631</v>
          </cell>
          <cell r="AI93">
            <v>12138.442055934596</v>
          </cell>
          <cell r="AJ93">
            <v>12276.748828277765</v>
          </cell>
          <cell r="AK93">
            <v>12416.631483521543</v>
          </cell>
          <cell r="AL93">
            <v>12558.107977452726</v>
          </cell>
          <cell r="AM93">
            <v>12701.196470448358</v>
          </cell>
          <cell r="AN93">
            <v>12845.915329806863</v>
          </cell>
          <cell r="AO93">
            <v>12992.283132105724</v>
          </cell>
          <cell r="AP93">
            <v>13140.318665586035</v>
          </cell>
          <cell r="AQ93">
            <v>13290.040932564223</v>
          </cell>
          <cell r="AR93">
            <v>13441.469151871237</v>
          </cell>
          <cell r="AS93">
            <v>13594.62276131955</v>
          </cell>
          <cell r="AT93">
            <v>13749.521420198249</v>
          </cell>
          <cell r="AU93">
            <v>13906.185011796575</v>
          </cell>
          <cell r="AV93">
            <v>14064.633645956195</v>
          </cell>
          <cell r="AW93">
            <v>14224.887661652574</v>
          </cell>
          <cell r="AX93">
            <v>14386.967629605748</v>
          </cell>
          <cell r="AZ93">
            <v>1.2185447974968042E-2</v>
          </cell>
          <cell r="BA93">
            <v>1.1762998439824245E-2</v>
          </cell>
          <cell r="BB93">
            <v>1.1253281310515964E-2</v>
          </cell>
          <cell r="BC93">
            <v>1.0943650484059774E-2</v>
          </cell>
          <cell r="BD93">
            <v>1.0825183459849359E-2</v>
          </cell>
          <cell r="BE93">
            <v>1.1394112333843475E-2</v>
          </cell>
        </row>
        <row r="94">
          <cell r="A94" t="str">
            <v>ORSmall C&amp;ICustomer Population</v>
          </cell>
          <cell r="B94" t="str">
            <v>OR</v>
          </cell>
          <cell r="C94" t="str">
            <v>Small C&amp;I</v>
          </cell>
          <cell r="D94" t="str">
            <v>Customer Population</v>
          </cell>
          <cell r="E94" t="str">
            <v>#</v>
          </cell>
          <cell r="F94">
            <v>65154.445255975312</v>
          </cell>
          <cell r="G94">
            <v>65535.398386636371</v>
          </cell>
          <cell r="H94">
            <v>66055.222884621719</v>
          </cell>
          <cell r="I94">
            <v>66590.564531800672</v>
          </cell>
          <cell r="J94">
            <v>67133.45121482604</v>
          </cell>
          <cell r="K94">
            <v>67681.178109526474</v>
          </cell>
          <cell r="L94">
            <v>68232.392803816299</v>
          </cell>
          <cell r="M94">
            <v>68782.539804354266</v>
          </cell>
          <cell r="N94">
            <v>69327.13479738262</v>
          </cell>
          <cell r="O94">
            <v>69862.405264978093</v>
          </cell>
          <cell r="P94">
            <v>70384.649868800989</v>
          </cell>
          <cell r="Q94">
            <v>70895.221020936951</v>
          </cell>
          <cell r="R94">
            <v>71398.745394310681</v>
          </cell>
          <cell r="S94">
            <v>71897.714274343176</v>
          </cell>
          <cell r="T94">
            <v>72395.11720353963</v>
          </cell>
          <cell r="U94">
            <v>72895.082597740518</v>
          </cell>
          <cell r="V94">
            <v>73396.969840694743</v>
          </cell>
          <cell r="W94">
            <v>73898.5011857317</v>
          </cell>
          <cell r="X94">
            <v>74398.039502431842</v>
          </cell>
          <cell r="Y94">
            <v>74893.52058287496</v>
          </cell>
          <cell r="Z94">
            <v>75387.293353315108</v>
          </cell>
          <cell r="AA94">
            <v>75880.283148337228</v>
          </cell>
          <cell r="AB94">
            <v>76386.939086367522</v>
          </cell>
          <cell r="AC94">
            <v>76896.977988046478</v>
          </cell>
          <cell r="AD94">
            <v>77410.422441568953</v>
          </cell>
          <cell r="AE94">
            <v>77927.295185952142</v>
          </cell>
          <cell r="AF94">
            <v>78447.619112042652</v>
          </cell>
          <cell r="AG94">
            <v>78971.417263530253</v>
          </cell>
          <cell r="AH94">
            <v>79498.712837968444</v>
          </cell>
          <cell r="AI94">
            <v>80029.529187801803</v>
          </cell>
          <cell r="AJ94">
            <v>80563.889821400167</v>
          </cell>
          <cell r="AK94">
            <v>81101.818404099788</v>
          </cell>
          <cell r="AL94">
            <v>81643.33875925139</v>
          </cell>
          <cell r="AM94">
            <v>82188.474869275247</v>
          </cell>
          <cell r="AN94">
            <v>82737.250876723294</v>
          </cell>
          <cell r="AO94">
            <v>83289.691085348328</v>
          </cell>
          <cell r="AP94">
            <v>83845.819961180343</v>
          </cell>
          <cell r="AQ94">
            <v>84405.662133610109</v>
          </cell>
          <cell r="AR94">
            <v>84969.24239647988</v>
          </cell>
          <cell r="AS94">
            <v>85536.585709181469</v>
          </cell>
          <cell r="AT94">
            <v>86107.717197761624</v>
          </cell>
          <cell r="AU94">
            <v>86682.662156034814</v>
          </cell>
          <cell r="AV94">
            <v>87261.446046703408</v>
          </cell>
          <cell r="AW94">
            <v>87844.094502485314</v>
          </cell>
          <cell r="AX94">
            <v>88430.633327249219</v>
          </cell>
          <cell r="AZ94">
            <v>6.8331342032990168E-3</v>
          </cell>
          <cell r="BA94">
            <v>6.7597895584463165E-3</v>
          </cell>
          <cell r="BB94">
            <v>6.6598674340998245E-3</v>
          </cell>
          <cell r="BC94">
            <v>6.5929971858346989E-3</v>
          </cell>
          <cell r="BD94">
            <v>6.5394282390752699E-3</v>
          </cell>
          <cell r="BE94">
            <v>6.6770433241510243E-3</v>
          </cell>
        </row>
        <row r="95">
          <cell r="A95" t="str">
            <v>UTSmall C&amp;ICustomer Population</v>
          </cell>
          <cell r="B95" t="str">
            <v>UT</v>
          </cell>
          <cell r="C95" t="str">
            <v>Small C&amp;I</v>
          </cell>
          <cell r="D95" t="str">
            <v>Customer Population</v>
          </cell>
          <cell r="E95" t="str">
            <v>#</v>
          </cell>
          <cell r="F95">
            <v>66316.891161605759</v>
          </cell>
          <cell r="G95">
            <v>67126.560492758013</v>
          </cell>
          <cell r="H95">
            <v>68080.351764792125</v>
          </cell>
          <cell r="I95">
            <v>69091.138531485834</v>
          </cell>
          <cell r="J95">
            <v>70138.655728071259</v>
          </cell>
          <cell r="K95">
            <v>71209.037783917782</v>
          </cell>
          <cell r="L95">
            <v>72283.552846394596</v>
          </cell>
          <cell r="M95">
            <v>73352.601674295845</v>
          </cell>
          <cell r="N95">
            <v>74427.716689348017</v>
          </cell>
          <cell r="O95">
            <v>75513.697512154002</v>
          </cell>
          <cell r="P95">
            <v>76611.0774338919</v>
          </cell>
          <cell r="Q95">
            <v>77706.390852314653</v>
          </cell>
          <cell r="R95">
            <v>78794.704824024826</v>
          </cell>
          <cell r="S95">
            <v>79877.819206748507</v>
          </cell>
          <cell r="T95">
            <v>80959.733684321473</v>
          </cell>
          <cell r="U95">
            <v>82042.114791675267</v>
          </cell>
          <cell r="V95">
            <v>83123.962607850961</v>
          </cell>
          <cell r="W95">
            <v>84204.27721188961</v>
          </cell>
          <cell r="X95">
            <v>85282.858619599443</v>
          </cell>
          <cell r="Y95">
            <v>86360.040137966746</v>
          </cell>
          <cell r="Z95">
            <v>87435.821766991547</v>
          </cell>
          <cell r="AA95">
            <v>88514.603158893151</v>
          </cell>
          <cell r="AB95">
            <v>89633.979048849054</v>
          </cell>
          <cell r="AC95">
            <v>90767.510821995951</v>
          </cell>
          <cell r="AD95">
            <v>91915.377496866146</v>
          </cell>
          <cell r="AE95">
            <v>93077.760355901191</v>
          </cell>
          <cell r="AF95">
            <v>94254.84297408181</v>
          </cell>
          <cell r="AG95">
            <v>95446.811247919861</v>
          </cell>
          <cell r="AH95">
            <v>96653.85342481696</v>
          </cell>
          <cell r="AI95">
            <v>97876.16013279435</v>
          </cell>
          <cell r="AJ95">
            <v>99113.924410598775</v>
          </cell>
          <cell r="AK95">
            <v>100367.34173818908</v>
          </cell>
          <cell r="AL95">
            <v>101636.6100676083</v>
          </cell>
          <cell r="AM95">
            <v>102921.92985424623</v>
          </cell>
          <cell r="AN95">
            <v>104223.50408849733</v>
          </cell>
          <cell r="AO95">
            <v>105541.53832781893</v>
          </cell>
          <cell r="AP95">
            <v>106876.24072919491</v>
          </cell>
          <cell r="AQ95">
            <v>108227.82208200995</v>
          </cell>
          <cell r="AR95">
            <v>109596.49584133942</v>
          </cell>
          <cell r="AS95">
            <v>110982.47816166033</v>
          </cell>
          <cell r="AT95">
            <v>112385.98793098859</v>
          </cell>
          <cell r="AU95">
            <v>113807.24680544792</v>
          </cell>
          <cell r="AV95">
            <v>115246.47924427607</v>
          </cell>
          <cell r="AW95">
            <v>116703.91254527353</v>
          </cell>
          <cell r="AX95">
            <v>118179.77688070072</v>
          </cell>
          <cell r="AZ95">
            <v>1.2996428107442205E-2</v>
          </cell>
          <cell r="BA95">
            <v>1.2809104755993769E-2</v>
          </cell>
          <cell r="BB95">
            <v>1.2630691979639482E-2</v>
          </cell>
          <cell r="BC95">
            <v>1.2456937575598135E-2</v>
          </cell>
          <cell r="BD95">
            <v>1.2337979675841075E-2</v>
          </cell>
          <cell r="BE95">
            <v>1.2646228418902932E-2</v>
          </cell>
        </row>
        <row r="96">
          <cell r="A96" t="str">
            <v>WASmall C&amp;ICustomer Population</v>
          </cell>
          <cell r="B96" t="str">
            <v>WA</v>
          </cell>
          <cell r="C96" t="str">
            <v>Small C&amp;I</v>
          </cell>
          <cell r="D96" t="str">
            <v>Customer Population</v>
          </cell>
          <cell r="E96" t="str">
            <v>#</v>
          </cell>
          <cell r="F96">
            <v>14249.702988187928</v>
          </cell>
          <cell r="G96">
            <v>14358.111262703434</v>
          </cell>
          <cell r="H96">
            <v>14469.224671954205</v>
          </cell>
          <cell r="I96">
            <v>14567.421062844116</v>
          </cell>
          <cell r="J96">
            <v>14665.346940260497</v>
          </cell>
          <cell r="K96">
            <v>14762.461277256298</v>
          </cell>
          <cell r="L96">
            <v>14858.290675252856</v>
          </cell>
          <cell r="M96">
            <v>14952.564620776639</v>
          </cell>
          <cell r="N96">
            <v>15045.350742196028</v>
          </cell>
          <cell r="O96">
            <v>15137.122438089693</v>
          </cell>
          <cell r="P96">
            <v>15228.150221931164</v>
          </cell>
          <cell r="Q96">
            <v>15318.163580246912</v>
          </cell>
          <cell r="R96">
            <v>15407.703539983992</v>
          </cell>
          <cell r="S96">
            <v>15496.364330932111</v>
          </cell>
          <cell r="T96">
            <v>15584.754608406705</v>
          </cell>
          <cell r="U96">
            <v>15672.87437240777</v>
          </cell>
          <cell r="V96">
            <v>15760.858879672076</v>
          </cell>
          <cell r="W96">
            <v>15849.113900409904</v>
          </cell>
          <cell r="X96">
            <v>15936.963150937449</v>
          </cell>
          <cell r="Y96">
            <v>16025.015286570131</v>
          </cell>
          <cell r="Z96">
            <v>16112.796908729291</v>
          </cell>
          <cell r="AA96">
            <v>16200.240389046547</v>
          </cell>
          <cell r="AB96">
            <v>16289.575816486169</v>
          </cell>
          <cell r="AC96">
            <v>16379.403879738851</v>
          </cell>
          <cell r="AD96">
            <v>16469.727295420511</v>
          </cell>
          <cell r="AE96">
            <v>16560.548795127714</v>
          </cell>
          <cell r="AF96">
            <v>16651.871125520276</v>
          </cell>
          <cell r="AG96">
            <v>16743.697048404338</v>
          </cell>
          <cell r="AH96">
            <v>16836.02934081588</v>
          </cell>
          <cell r="AI96">
            <v>16928.870795104714</v>
          </cell>
          <cell r="AJ96">
            <v>17022.224219018928</v>
          </cell>
          <cell r="AK96">
            <v>17116.092435789793</v>
          </cell>
          <cell r="AL96">
            <v>17210.478284217155</v>
          </cell>
          <cell r="AM96">
            <v>17305.384618755277</v>
          </cell>
          <cell r="AN96">
            <v>17400.814309599176</v>
          </cell>
          <cell r="AO96">
            <v>17496.770242771414</v>
          </cell>
          <cell r="AP96">
            <v>17593.25532020938</v>
          </cell>
          <cell r="AQ96">
            <v>17690.272459853059</v>
          </cell>
          <cell r="AR96">
            <v>17787.824595733269</v>
          </cell>
          <cell r="AS96">
            <v>17885.914678060399</v>
          </cell>
          <cell r="AT96">
            <v>17984.545673313623</v>
          </cell>
          <cell r="AU96">
            <v>18083.720564330622</v>
          </cell>
          <cell r="AV96">
            <v>18183.442350397789</v>
          </cell>
          <cell r="AW96">
            <v>18283.714047340931</v>
          </cell>
          <cell r="AX96">
            <v>18384.538687616478</v>
          </cell>
          <cell r="AZ96">
            <v>5.5996326984221016E-3</v>
          </cell>
          <cell r="BA96">
            <v>5.5428493403200533E-3</v>
          </cell>
          <cell r="BB96">
            <v>5.5250259913855165E-3</v>
          </cell>
          <cell r="BC96">
            <v>5.4777871090535644E-3</v>
          </cell>
          <cell r="BD96">
            <v>5.4269585108394063E-3</v>
          </cell>
          <cell r="BE96">
            <v>5.5144507300041281E-3</v>
          </cell>
        </row>
        <row r="97">
          <cell r="A97" t="str">
            <v>WYSmall C&amp;ICustomer Population</v>
          </cell>
          <cell r="B97" t="str">
            <v>WY</v>
          </cell>
          <cell r="C97" t="str">
            <v>Small C&amp;I</v>
          </cell>
          <cell r="D97" t="str">
            <v>Customer Population</v>
          </cell>
          <cell r="E97" t="str">
            <v>#</v>
          </cell>
          <cell r="F97">
            <v>21436.480416187285</v>
          </cell>
          <cell r="G97">
            <v>21671.716672502625</v>
          </cell>
          <cell r="H97">
            <v>21861.044382472115</v>
          </cell>
          <cell r="I97">
            <v>21989.184720624282</v>
          </cell>
          <cell r="J97">
            <v>22103.992121454652</v>
          </cell>
          <cell r="K97">
            <v>22218.078822970336</v>
          </cell>
          <cell r="L97">
            <v>22329.282727227255</v>
          </cell>
          <cell r="M97">
            <v>22435.513806212799</v>
          </cell>
          <cell r="N97">
            <v>22532.808213696164</v>
          </cell>
          <cell r="O97">
            <v>22620.229040568258</v>
          </cell>
          <cell r="P97">
            <v>22698.496986143764</v>
          </cell>
          <cell r="Q97">
            <v>22771.359686859087</v>
          </cell>
          <cell r="R97">
            <v>22841.123380521232</v>
          </cell>
          <cell r="S97">
            <v>22907.715997198738</v>
          </cell>
          <cell r="T97">
            <v>22972.795145315391</v>
          </cell>
          <cell r="U97">
            <v>23045.729915962183</v>
          </cell>
          <cell r="V97">
            <v>23124.646490920913</v>
          </cell>
          <cell r="W97">
            <v>23206.08551348107</v>
          </cell>
          <cell r="X97">
            <v>23285.290368165672</v>
          </cell>
          <cell r="Y97">
            <v>23355.414411485166</v>
          </cell>
          <cell r="Z97">
            <v>23418.835951178033</v>
          </cell>
          <cell r="AA97">
            <v>23479.807113200939</v>
          </cell>
          <cell r="AB97">
            <v>23551.492706120775</v>
          </cell>
          <cell r="AC97">
            <v>23623.397160473651</v>
          </cell>
          <cell r="AD97">
            <v>23695.521144459755</v>
          </cell>
          <cell r="AE97">
            <v>23767.865328319345</v>
          </cell>
          <cell r="AF97">
            <v>23840.430384338968</v>
          </cell>
          <cell r="AG97">
            <v>23913.216986857715</v>
          </cell>
          <cell r="AH97">
            <v>23986.225812273482</v>
          </cell>
          <cell r="AI97">
            <v>24059.457539049261</v>
          </cell>
          <cell r="AJ97">
            <v>24132.912847719435</v>
          </cell>
          <cell r="AK97">
            <v>24206.592420896119</v>
          </cell>
          <cell r="AL97">
            <v>24280.496943275484</v>
          </cell>
          <cell r="AM97">
            <v>24354.627101644135</v>
          </cell>
          <cell r="AN97">
            <v>24428.983584885485</v>
          </cell>
          <cell r="AO97">
            <v>24503.56708398616</v>
          </cell>
          <cell r="AP97">
            <v>24578.37829204242</v>
          </cell>
          <cell r="AQ97">
            <v>24653.417904266596</v>
          </cell>
          <cell r="AR97">
            <v>24728.686617993561</v>
          </cell>
          <cell r="AS97">
            <v>24804.185132687195</v>
          </cell>
          <cell r="AT97">
            <v>24879.914149946897</v>
          </cell>
          <cell r="AU97">
            <v>24955.8743735141</v>
          </cell>
          <cell r="AV97">
            <v>25032.066509278815</v>
          </cell>
          <cell r="AW97">
            <v>25108.491265286182</v>
          </cell>
          <cell r="AX97">
            <v>25185.149351743061</v>
          </cell>
          <cell r="AZ97">
            <v>3.5217412984942555E-3</v>
          </cell>
          <cell r="BA97">
            <v>3.4131070765291028E-3</v>
          </cell>
          <cell r="BB97">
            <v>3.0115168078541118E-3</v>
          </cell>
          <cell r="BC97">
            <v>2.7154962260776123E-3</v>
          </cell>
          <cell r="BD97">
            <v>2.6035095061947063E-3</v>
          </cell>
          <cell r="BE97">
            <v>3.0530741830299577E-3</v>
          </cell>
        </row>
        <row r="98">
          <cell r="A98" t="str">
            <v>CAMedium C&amp;ICustomer Population</v>
          </cell>
          <cell r="B98" t="str">
            <v>CA</v>
          </cell>
          <cell r="C98" t="str">
            <v>Medium C&amp;I</v>
          </cell>
          <cell r="D98" t="str">
            <v>Customer Population</v>
          </cell>
          <cell r="E98" t="str">
            <v>#</v>
          </cell>
          <cell r="F98">
            <v>648.05570792954234</v>
          </cell>
          <cell r="G98">
            <v>647.13457670506489</v>
          </cell>
          <cell r="H98">
            <v>648.0702139330773</v>
          </cell>
          <cell r="I98">
            <v>648.99859815932211</v>
          </cell>
          <cell r="J98">
            <v>649.91247638203208</v>
          </cell>
          <cell r="K98">
            <v>650.93514963125483</v>
          </cell>
          <cell r="L98">
            <v>652.05211190345585</v>
          </cell>
          <cell r="M98">
            <v>653.06027914914364</v>
          </cell>
          <cell r="N98">
            <v>653.94514536478334</v>
          </cell>
          <cell r="O98">
            <v>654.71396355214233</v>
          </cell>
          <cell r="P98">
            <v>655.49728774303651</v>
          </cell>
          <cell r="Q98">
            <v>656.25159992686042</v>
          </cell>
          <cell r="R98">
            <v>656.9116230877064</v>
          </cell>
          <cell r="S98">
            <v>657.4555982202719</v>
          </cell>
          <cell r="T98">
            <v>657.95605534223193</v>
          </cell>
          <cell r="U98">
            <v>658.71036752605596</v>
          </cell>
          <cell r="V98">
            <v>659.61699274699822</v>
          </cell>
          <cell r="W98">
            <v>660.63966599622108</v>
          </cell>
          <cell r="X98">
            <v>661.60431523130364</v>
          </cell>
          <cell r="Y98">
            <v>662.40939842750038</v>
          </cell>
          <cell r="Z98">
            <v>663.14920460778933</v>
          </cell>
          <cell r="AA98">
            <v>663.80922776863531</v>
          </cell>
          <cell r="AB98">
            <v>664.65088100382445</v>
          </cell>
          <cell r="AC98">
            <v>665.49360138321515</v>
          </cell>
          <cell r="AD98">
            <v>666.33739025985471</v>
          </cell>
          <cell r="AE98">
            <v>667.18224898850622</v>
          </cell>
          <cell r="AF98">
            <v>668.02817892565031</v>
          </cell>
          <cell r="AG98">
            <v>668.8751814294875</v>
          </cell>
          <cell r="AH98">
            <v>669.72325785994065</v>
          </cell>
          <cell r="AI98">
            <v>670.57240957865656</v>
          </cell>
          <cell r="AJ98">
            <v>671.42263794900873</v>
          </cell>
          <cell r="AK98">
            <v>672.27394433609925</v>
          </cell>
          <cell r="AL98">
            <v>673.12633010676086</v>
          </cell>
          <cell r="AM98">
            <v>673.97979662955947</v>
          </cell>
          <cell r="AN98">
            <v>674.83434527479631</v>
          </cell>
          <cell r="AO98">
            <v>675.68997741450983</v>
          </cell>
          <cell r="AP98">
            <v>676.54669442247837</v>
          </cell>
          <cell r="AQ98">
            <v>677.40449767422183</v>
          </cell>
          <cell r="AR98">
            <v>678.26338854700418</v>
          </cell>
          <cell r="AS98">
            <v>679.12336841983586</v>
          </cell>
          <cell r="AT98">
            <v>679.98443867347555</v>
          </cell>
          <cell r="AU98">
            <v>680.84660069043275</v>
          </cell>
          <cell r="AV98">
            <v>681.70985585496987</v>
          </cell>
          <cell r="AW98">
            <v>682.57420555310432</v>
          </cell>
          <cell r="AX98">
            <v>683.43965117261098</v>
          </cell>
          <cell r="AZ98">
            <v>1.5504046446164208E-3</v>
          </cell>
          <cell r="BA98">
            <v>1.4601745622220615E-3</v>
          </cell>
          <cell r="BB98">
            <v>1.2168650924159526E-3</v>
          </cell>
          <cell r="BC98">
            <v>1.1168413099892362E-3</v>
          </cell>
          <cell r="BD98">
            <v>9.9528606271395985E-4</v>
          </cell>
          <cell r="BE98">
            <v>1.2679143343915262E-3</v>
          </cell>
        </row>
        <row r="99">
          <cell r="A99" t="str">
            <v>IDMedium C&amp;ICustomer Population</v>
          </cell>
          <cell r="B99" t="str">
            <v>ID</v>
          </cell>
          <cell r="C99" t="str">
            <v>Medium C&amp;I</v>
          </cell>
          <cell r="D99" t="str">
            <v>Customer Population</v>
          </cell>
          <cell r="E99" t="str">
            <v>#</v>
          </cell>
          <cell r="F99">
            <v>596.68580263511694</v>
          </cell>
          <cell r="G99">
            <v>606.18608272833194</v>
          </cell>
          <cell r="H99">
            <v>613.18339383346768</v>
          </cell>
          <cell r="I99">
            <v>621.6494801469928</v>
          </cell>
          <cell r="J99">
            <v>631.14976024020791</v>
          </cell>
          <cell r="K99">
            <v>641.30466299184366</v>
          </cell>
          <cell r="L99">
            <v>651.45406471273645</v>
          </cell>
          <cell r="M99">
            <v>661.31191180424844</v>
          </cell>
          <cell r="N99">
            <v>670.99922694272652</v>
          </cell>
          <cell r="O99">
            <v>680.70854620417663</v>
          </cell>
          <cell r="P99">
            <v>690.35185309671056</v>
          </cell>
          <cell r="Q99">
            <v>700.05017029667476</v>
          </cell>
          <cell r="R99">
            <v>709.87501120372849</v>
          </cell>
          <cell r="S99">
            <v>719.76586447969885</v>
          </cell>
          <cell r="T99">
            <v>729.68972394012712</v>
          </cell>
          <cell r="U99">
            <v>739.49256072420906</v>
          </cell>
          <cell r="V99">
            <v>748.94333154073672</v>
          </cell>
          <cell r="W99">
            <v>758.06954154342566</v>
          </cell>
          <cell r="X99">
            <v>766.98671237787926</v>
          </cell>
          <cell r="Y99">
            <v>775.61782961369533</v>
          </cell>
          <cell r="Z99">
            <v>784.10592005019259</v>
          </cell>
          <cell r="AA99">
            <v>792.59401048668997</v>
          </cell>
          <cell r="AB99">
            <v>801.62491567730683</v>
          </cell>
          <cell r="AC99">
            <v>810.75872001614187</v>
          </cell>
          <cell r="AD99">
            <v>819.99659594764887</v>
          </cell>
          <cell r="AE99">
            <v>829.33972927524565</v>
          </cell>
          <cell r="AF99">
            <v>838.78931931352713</v>
          </cell>
          <cell r="AG99">
            <v>848.34657904221353</v>
          </cell>
          <cell r="AH99">
            <v>858.0127352618523</v>
          </cell>
          <cell r="AI99">
            <v>867.78902875129415</v>
          </cell>
          <cell r="AJ99">
            <v>877.67671442696337</v>
          </cell>
          <cell r="AK99">
            <v>887.67706150394281</v>
          </cell>
          <cell r="AL99">
            <v>897.79135365889476</v>
          </cell>
          <cell r="AM99">
            <v>908.02088919483765</v>
          </cell>
          <cell r="AN99">
            <v>918.36698120780011</v>
          </cell>
          <cell r="AO99">
            <v>928.83095775537447</v>
          </cell>
          <cell r="AP99">
            <v>939.41416202719063</v>
          </cell>
          <cell r="AQ99">
            <v>950.1179525173319</v>
          </cell>
          <cell r="AR99">
            <v>960.94370319871575</v>
          </cell>
          <cell r="AS99">
            <v>971.89280369946141</v>
          </cell>
          <cell r="AT99">
            <v>982.96665948126713</v>
          </cell>
          <cell r="AU99">
            <v>994.16669201981949</v>
          </cell>
          <cell r="AV99">
            <v>1005.4943389872589</v>
          </cell>
          <cell r="AW99">
            <v>1016.9510544367233</v>
          </cell>
          <cell r="AX99">
            <v>1028.5383089889958</v>
          </cell>
          <cell r="AZ99">
            <v>1.2185447974968105E-2</v>
          </cell>
          <cell r="BA99">
            <v>1.176299843982425E-2</v>
          </cell>
          <cell r="BB99">
            <v>1.1253281310515971E-2</v>
          </cell>
          <cell r="BC99">
            <v>1.0943650484059712E-2</v>
          </cell>
          <cell r="BD99">
            <v>1.082518345984944E-2</v>
          </cell>
          <cell r="BE99">
            <v>1.1394112333843496E-2</v>
          </cell>
        </row>
        <row r="100">
          <cell r="A100" t="str">
            <v>ORMedium C&amp;ICustomer Population</v>
          </cell>
          <cell r="B100" t="str">
            <v>OR</v>
          </cell>
          <cell r="C100" t="str">
            <v>Medium C&amp;I</v>
          </cell>
          <cell r="D100" t="str">
            <v>Customer Population</v>
          </cell>
          <cell r="E100" t="str">
            <v>#</v>
          </cell>
          <cell r="F100">
            <v>9589.8861505440073</v>
          </cell>
          <cell r="G100">
            <v>9645.957492067675</v>
          </cell>
          <cell r="H100">
            <v>9722.4688910114946</v>
          </cell>
          <cell r="I100">
            <v>9801.2642123118476</v>
          </cell>
          <cell r="J100">
            <v>9881.1700646662921</v>
          </cell>
          <cell r="K100">
            <v>9961.788333168648</v>
          </cell>
          <cell r="L100">
            <v>10042.91996036582</v>
          </cell>
          <cell r="M100">
            <v>10123.89443694213</v>
          </cell>
          <cell r="N100">
            <v>10204.051730289955</v>
          </cell>
          <cell r="O100">
            <v>10282.836574882249</v>
          </cell>
          <cell r="P100">
            <v>10359.704181900026</v>
          </cell>
          <cell r="Q100">
            <v>10434.853608796373</v>
          </cell>
          <cell r="R100">
            <v>10508.965841595029</v>
          </cell>
          <cell r="S100">
            <v>10582.407565078005</v>
          </cell>
          <cell r="T100">
            <v>10655.618800983719</v>
          </cell>
          <cell r="U100">
            <v>10729.207198379499</v>
          </cell>
          <cell r="V100">
            <v>10803.078466892834</v>
          </cell>
          <cell r="W100">
            <v>10876.89735186588</v>
          </cell>
          <cell r="X100">
            <v>10950.422889013316</v>
          </cell>
          <cell r="Y100">
            <v>11023.351253801478</v>
          </cell>
          <cell r="Z100">
            <v>11096.028177596258</v>
          </cell>
          <cell r="AA100">
            <v>11168.589857602405</v>
          </cell>
          <cell r="AB100">
            <v>11243.16301595129</v>
          </cell>
          <cell r="AC100">
            <v>11318.234102509288</v>
          </cell>
          <cell r="AD100">
            <v>11393.806441964625</v>
          </cell>
          <cell r="AE100">
            <v>11469.883381204614</v>
          </cell>
          <cell r="AF100">
            <v>11546.468289463877</v>
          </cell>
          <cell r="AG100">
            <v>11623.564558473563</v>
          </cell>
          <cell r="AH100">
            <v>11701.175602611556</v>
          </cell>
          <cell r="AI100">
            <v>11779.304859053693</v>
          </cell>
          <cell r="AJ100">
            <v>11857.955787925976</v>
          </cell>
          <cell r="AK100">
            <v>11937.131872457825</v>
          </cell>
          <cell r="AL100">
            <v>12016.836619136329</v>
          </cell>
          <cell r="AM100">
            <v>12097.073557861546</v>
          </cell>
          <cell r="AN100">
            <v>12177.846242102829</v>
          </cell>
          <cell r="AO100">
            <v>12259.1582490562</v>
          </cell>
          <cell r="AP100">
            <v>12341.013179802771</v>
          </cell>
          <cell r="AQ100">
            <v>12423.414659468232</v>
          </cell>
          <cell r="AR100">
            <v>12506.366337383393</v>
          </cell>
          <cell r="AS100">
            <v>12589.871887245805</v>
          </cell>
          <cell r="AT100">
            <v>12673.935007282456</v>
          </cell>
          <cell r="AU100">
            <v>12758.559420413556</v>
          </cell>
          <cell r="AV100">
            <v>12843.748874417412</v>
          </cell>
          <cell r="AW100">
            <v>12929.507142096412</v>
          </cell>
          <cell r="AX100">
            <v>13015.838021444109</v>
          </cell>
          <cell r="AZ100">
            <v>6.8331342032988572E-3</v>
          </cell>
          <cell r="BA100">
            <v>6.7597895584463651E-3</v>
          </cell>
          <cell r="BB100">
            <v>6.659867434099913E-3</v>
          </cell>
          <cell r="BC100">
            <v>6.5929971858345784E-3</v>
          </cell>
          <cell r="BD100">
            <v>6.5394282390751979E-3</v>
          </cell>
          <cell r="BE100">
            <v>6.6770433241509818E-3</v>
          </cell>
        </row>
        <row r="101">
          <cell r="A101" t="str">
            <v>UTMedium C&amp;ICustomer Population</v>
          </cell>
          <cell r="B101" t="str">
            <v>UT</v>
          </cell>
          <cell r="C101" t="str">
            <v>Medium C&amp;I</v>
          </cell>
          <cell r="D101" t="str">
            <v>Customer Population</v>
          </cell>
          <cell r="E101" t="str">
            <v>#</v>
          </cell>
          <cell r="F101">
            <v>13718.535490581513</v>
          </cell>
          <cell r="G101">
            <v>13886.026415751396</v>
          </cell>
          <cell r="H101">
            <v>14083.330891079126</v>
          </cell>
          <cell r="I101">
            <v>14292.425646418409</v>
          </cell>
          <cell r="J101">
            <v>14509.118582209574</v>
          </cell>
          <cell r="K101">
            <v>14730.541419806543</v>
          </cell>
          <cell r="L101">
            <v>14952.819225076866</v>
          </cell>
          <cell r="M101">
            <v>15173.96626665017</v>
          </cell>
          <cell r="N101">
            <v>15396.368180131138</v>
          </cell>
          <cell r="O101">
            <v>15621.017831204954</v>
          </cell>
          <cell r="P101">
            <v>15848.025538281074</v>
          </cell>
          <cell r="Q101">
            <v>16074.605761520521</v>
          </cell>
          <cell r="R101">
            <v>16299.738055635742</v>
          </cell>
          <cell r="S101">
            <v>16523.794745258681</v>
          </cell>
          <cell r="T101">
            <v>16747.603218460325</v>
          </cell>
          <cell r="U101">
            <v>16971.508220270251</v>
          </cell>
          <cell r="V101">
            <v>17195.302903670712</v>
          </cell>
          <cell r="W101">
            <v>17418.780421643962</v>
          </cell>
          <cell r="X101">
            <v>17641.899404786451</v>
          </cell>
          <cell r="Y101">
            <v>17864.728802104095</v>
          </cell>
          <cell r="Z101">
            <v>18087.268613596894</v>
          </cell>
          <cell r="AA101">
            <v>18310.428966142932</v>
          </cell>
          <cell r="AB101">
            <v>18541.986833296869</v>
          </cell>
          <cell r="AC101">
            <v>18776.473034131031</v>
          </cell>
          <cell r="AD101">
            <v>19013.924601022023</v>
          </cell>
          <cell r="AE101">
            <v>19254.379034666345</v>
          </cell>
          <cell r="AF101">
            <v>19497.87431000287</v>
          </cell>
          <cell r="AG101">
            <v>19744.448882210225</v>
          </cell>
          <cell r="AH101">
            <v>19994.141692780006</v>
          </cell>
          <cell r="AI101">
            <v>20246.992175666812</v>
          </cell>
          <cell r="AJ101">
            <v>20503.040263516032</v>
          </cell>
          <cell r="AK101">
            <v>20762.326393970416</v>
          </cell>
          <cell r="AL101">
            <v>21024.891516056381</v>
          </cell>
          <cell r="AM101">
            <v>21290.777096651083</v>
          </cell>
          <cell r="AN101">
            <v>21560.025127031276</v>
          </cell>
          <cell r="AO101">
            <v>21832.678129504999</v>
          </cell>
          <cell r="AP101">
            <v>22108.779164127103</v>
          </cell>
          <cell r="AQ101">
            <v>22388.371835499733</v>
          </cell>
          <cell r="AR101">
            <v>22671.500299658794</v>
          </cell>
          <cell r="AS101">
            <v>22958.209271047504</v>
          </cell>
          <cell r="AT101">
            <v>23248.544029578145</v>
          </cell>
          <cell r="AU101">
            <v>23542.55042778311</v>
          </cell>
          <cell r="AV101">
            <v>23840.274898056392</v>
          </cell>
          <cell r="AW101">
            <v>24141.764459986647</v>
          </cell>
          <cell r="AX101">
            <v>24447.066727782989</v>
          </cell>
          <cell r="AZ101">
            <v>1.2996428107442264E-2</v>
          </cell>
          <cell r="BA101">
            <v>1.2809104755993665E-2</v>
          </cell>
          <cell r="BB101">
            <v>1.2630691979639562E-2</v>
          </cell>
          <cell r="BC101">
            <v>1.2456937575598057E-2</v>
          </cell>
          <cell r="BD101">
            <v>1.2337979675841135E-2</v>
          </cell>
          <cell r="BE101">
            <v>1.2646228418902936E-2</v>
          </cell>
        </row>
        <row r="102">
          <cell r="A102" t="str">
            <v>WAMedium C&amp;ICustomer Population</v>
          </cell>
          <cell r="B102" t="str">
            <v>WA</v>
          </cell>
          <cell r="C102" t="str">
            <v>Medium C&amp;I</v>
          </cell>
          <cell r="D102" t="str">
            <v>Customer Population</v>
          </cell>
          <cell r="E102" t="str">
            <v>#</v>
          </cell>
          <cell r="F102">
            <v>2787.8464915472123</v>
          </cell>
          <cell r="G102">
            <v>2809.0557495937323</v>
          </cell>
          <cell r="H102">
            <v>2830.7942467680514</v>
          </cell>
          <cell r="I102">
            <v>2850.0056271071335</v>
          </cell>
          <cell r="J102">
            <v>2869.1640835334351</v>
          </cell>
          <cell r="K102">
            <v>2888.1637682213973</v>
          </cell>
          <cell r="L102">
            <v>2906.9120643236556</v>
          </cell>
          <cell r="M102">
            <v>2925.3560479274297</v>
          </cell>
          <cell r="N102">
            <v>2943.5089500109148</v>
          </cell>
          <cell r="O102">
            <v>2961.4633874214751</v>
          </cell>
          <cell r="P102">
            <v>2979.2722840718911</v>
          </cell>
          <cell r="Q102">
            <v>2996.8827160493825</v>
          </cell>
          <cell r="R102">
            <v>3014.4005311795095</v>
          </cell>
          <cell r="S102">
            <v>3031.7463435931018</v>
          </cell>
          <cell r="T102">
            <v>3049.0392320939145</v>
          </cell>
          <cell r="U102">
            <v>3066.2791966819473</v>
          </cell>
          <cell r="V102">
            <v>3083.49269931359</v>
          </cell>
          <cell r="W102">
            <v>3100.7591258580123</v>
          </cell>
          <cell r="X102">
            <v>3117.9461665332656</v>
          </cell>
          <cell r="Y102">
            <v>3135.1729001431027</v>
          </cell>
          <cell r="Z102">
            <v>3152.3467098401607</v>
          </cell>
          <cell r="AA102">
            <v>3169.4543646462444</v>
          </cell>
          <cell r="AB102">
            <v>3186.9321645810828</v>
          </cell>
          <cell r="AC102">
            <v>3204.5063449825311</v>
          </cell>
          <cell r="AD102">
            <v>3222.1774373359231</v>
          </cell>
          <cell r="AE102">
            <v>3239.9459760574432</v>
          </cell>
          <cell r="AF102">
            <v>3257.8124985102872</v>
          </cell>
          <cell r="AG102">
            <v>3275.7775450209142</v>
          </cell>
          <cell r="AH102">
            <v>3293.8416588953864</v>
          </cell>
          <cell r="AI102">
            <v>3312.0053864358006</v>
          </cell>
          <cell r="AJ102">
            <v>3330.2692769568093</v>
          </cell>
          <cell r="AK102">
            <v>3348.6338828022344</v>
          </cell>
          <cell r="AL102">
            <v>3367.0997593617703</v>
          </cell>
          <cell r="AM102">
            <v>3385.6674650877799</v>
          </cell>
          <cell r="AN102">
            <v>3404.3375615121849</v>
          </cell>
          <cell r="AO102">
            <v>3423.1106132634468</v>
          </cell>
          <cell r="AP102">
            <v>3441.9871880836426</v>
          </cell>
          <cell r="AQ102">
            <v>3460.9678568456357</v>
          </cell>
          <cell r="AR102">
            <v>3480.0531935703393</v>
          </cell>
          <cell r="AS102">
            <v>3499.2437754440766</v>
          </cell>
          <cell r="AT102">
            <v>3518.5401828360368</v>
          </cell>
          <cell r="AU102">
            <v>3537.942999315826</v>
          </cell>
          <cell r="AV102">
            <v>3557.4528116711167</v>
          </cell>
          <cell r="AW102">
            <v>3577.0702099253922</v>
          </cell>
          <cell r="AX102">
            <v>3596.7957873557916</v>
          </cell>
          <cell r="AZ102">
            <v>5.599632698422132E-3</v>
          </cell>
          <cell r="BA102">
            <v>5.5428493403199761E-3</v>
          </cell>
          <cell r="BB102">
            <v>5.5250259913855026E-3</v>
          </cell>
          <cell r="BC102">
            <v>5.4777871090535765E-3</v>
          </cell>
          <cell r="BD102">
            <v>5.4269585108394193E-3</v>
          </cell>
          <cell r="BE102">
            <v>5.514450730004122E-3</v>
          </cell>
        </row>
        <row r="103">
          <cell r="A103" t="str">
            <v>WYMedium C&amp;ICustomer Population</v>
          </cell>
          <cell r="B103" t="str">
            <v>WY</v>
          </cell>
          <cell r="C103" t="str">
            <v>Medium C&amp;I</v>
          </cell>
          <cell r="D103" t="str">
            <v>Customer Population</v>
          </cell>
          <cell r="E103" t="str">
            <v>#</v>
          </cell>
          <cell r="F103">
            <v>2855.4696279992668</v>
          </cell>
          <cell r="G103">
            <v>2886.8045287045834</v>
          </cell>
          <cell r="H103">
            <v>2912.0241316925953</v>
          </cell>
          <cell r="I103">
            <v>2929.0932044419992</v>
          </cell>
          <cell r="J103">
            <v>2944.3862488119653</v>
          </cell>
          <cell r="K103">
            <v>2959.5832916479085</v>
          </cell>
          <cell r="L103">
            <v>2974.3963283477569</v>
          </cell>
          <cell r="M103">
            <v>2988.5469544628422</v>
          </cell>
          <cell r="N103">
            <v>3001.5071615560341</v>
          </cell>
          <cell r="O103">
            <v>3013.1521476331018</v>
          </cell>
          <cell r="P103">
            <v>3023.5779142280694</v>
          </cell>
          <cell r="Q103">
            <v>3033.2836693178601</v>
          </cell>
          <cell r="R103">
            <v>3042.5766178113486</v>
          </cell>
          <cell r="S103">
            <v>3051.4471595551331</v>
          </cell>
          <cell r="T103">
            <v>3060.116098077468</v>
          </cell>
          <cell r="U103">
            <v>3069.8314533206612</v>
          </cell>
          <cell r="V103">
            <v>3080.3436212962501</v>
          </cell>
          <cell r="W103">
            <v>3091.1917946409221</v>
          </cell>
          <cell r="X103">
            <v>3101.7423632301202</v>
          </cell>
          <cell r="Y103">
            <v>3111.0833124906208</v>
          </cell>
          <cell r="Z103">
            <v>3119.5314474847019</v>
          </cell>
          <cell r="AA103">
            <v>3127.653177263102</v>
          </cell>
          <cell r="AB103">
            <v>3137.2021344320756</v>
          </cell>
          <cell r="AC103">
            <v>3146.7802452756564</v>
          </cell>
          <cell r="AD103">
            <v>3156.3875988021759</v>
          </cell>
          <cell r="AE103">
            <v>3166.0242842917146</v>
          </cell>
          <cell r="AF103">
            <v>3175.6903912969315</v>
          </cell>
          <cell r="AG103">
            <v>3185.3860096438962</v>
          </cell>
          <cell r="AH103">
            <v>3195.1112294329246</v>
          </cell>
          <cell r="AI103">
            <v>3204.8661410394152</v>
          </cell>
          <cell r="AJ103">
            <v>3214.6508351146895</v>
          </cell>
          <cell r="AK103">
            <v>3224.4654025868335</v>
          </cell>
          <cell r="AL103">
            <v>3234.3099346615445</v>
          </cell>
          <cell r="AM103">
            <v>3244.1845228229768</v>
          </cell>
          <cell r="AN103">
            <v>3254.0892588345928</v>
          </cell>
          <cell r="AO103">
            <v>3264.0242347400158</v>
          </cell>
          <cell r="AP103">
            <v>3273.9895428638847</v>
          </cell>
          <cell r="AQ103">
            <v>3283.9852758127122</v>
          </cell>
          <cell r="AR103">
            <v>3294.0115264757465</v>
          </cell>
          <cell r="AS103">
            <v>3304.0683880258325</v>
          </cell>
          <cell r="AT103">
            <v>3314.1559539202794</v>
          </cell>
          <cell r="AU103">
            <v>3324.2743179017284</v>
          </cell>
          <cell r="AV103">
            <v>3334.4235739990236</v>
          </cell>
          <cell r="AW103">
            <v>3344.6038165280866</v>
          </cell>
          <cell r="AX103">
            <v>3354.8151400927918</v>
          </cell>
          <cell r="AZ103">
            <v>3.5217412984941336E-3</v>
          </cell>
          <cell r="BA103">
            <v>3.4131070765292437E-3</v>
          </cell>
          <cell r="BB103">
            <v>3.0115168078540876E-3</v>
          </cell>
          <cell r="BC103">
            <v>2.7154962260775429E-3</v>
          </cell>
          <cell r="BD103">
            <v>2.6035095061948156E-3</v>
          </cell>
          <cell r="BE103">
            <v>3.0530741830299647E-3</v>
          </cell>
        </row>
        <row r="104">
          <cell r="A104" t="str">
            <v>CALarge C&amp;ICustomer Population</v>
          </cell>
          <cell r="B104" t="str">
            <v>CA</v>
          </cell>
          <cell r="C104" t="str">
            <v>Large C&amp;I</v>
          </cell>
          <cell r="D104" t="str">
            <v>Customer Population</v>
          </cell>
          <cell r="E104" t="str">
            <v>#</v>
          </cell>
          <cell r="F104">
            <v>39.482385567135978</v>
          </cell>
          <cell r="G104">
            <v>39.426266227829586</v>
          </cell>
          <cell r="H104">
            <v>39.483269336258914</v>
          </cell>
          <cell r="I104">
            <v>39.539830560126774</v>
          </cell>
          <cell r="J104">
            <v>39.595508014871704</v>
          </cell>
          <cell r="K104">
            <v>39.657813738038641</v>
          </cell>
          <cell r="L104">
            <v>39.725863960504661</v>
          </cell>
          <cell r="M104">
            <v>39.787285914548669</v>
          </cell>
          <cell r="N104">
            <v>39.84119583104772</v>
          </cell>
          <cell r="O104">
            <v>39.888035594563291</v>
          </cell>
          <cell r="P104">
            <v>39.935759127201798</v>
          </cell>
          <cell r="Q104">
            <v>39.981715121594441</v>
          </cell>
          <cell r="R104">
            <v>40.021926616687999</v>
          </cell>
          <cell r="S104">
            <v>40.055067958798077</v>
          </cell>
          <cell r="T104">
            <v>40.085557993539339</v>
          </cell>
          <cell r="U104">
            <v>40.131513987931982</v>
          </cell>
          <cell r="V104">
            <v>40.186749558115437</v>
          </cell>
          <cell r="W104">
            <v>40.249055281282381</v>
          </cell>
          <cell r="X104">
            <v>40.30782592795758</v>
          </cell>
          <cell r="Y104">
            <v>40.356875114280491</v>
          </cell>
          <cell r="Z104">
            <v>40.40194733955019</v>
          </cell>
          <cell r="AA104">
            <v>40.442158834643749</v>
          </cell>
          <cell r="AB104">
            <v>40.493436027543929</v>
          </cell>
          <cell r="AC104">
            <v>40.544778235532014</v>
          </cell>
          <cell r="AD104">
            <v>40.596185541041571</v>
          </cell>
          <cell r="AE104">
            <v>40.647658026610671</v>
          </cell>
          <cell r="AF104">
            <v>40.69919577488205</v>
          </cell>
          <cell r="AG104">
            <v>40.750798868603226</v>
          </cell>
          <cell r="AH104">
            <v>40.802467390626632</v>
          </cell>
          <cell r="AI104">
            <v>40.85420142390975</v>
          </cell>
          <cell r="AJ104">
            <v>40.90600105151524</v>
          </cell>
          <cell r="AK104">
            <v>40.957866356611085</v>
          </cell>
          <cell r="AL104">
            <v>41.009797422470719</v>
          </cell>
          <cell r="AM104">
            <v>41.061794332473156</v>
          </cell>
          <cell r="AN104">
            <v>41.113857170103131</v>
          </cell>
          <cell r="AO104">
            <v>41.16598601895123</v>
          </cell>
          <cell r="AP104">
            <v>41.218180962714015</v>
          </cell>
          <cell r="AQ104">
            <v>41.270442085194183</v>
          </cell>
          <cell r="AR104">
            <v>41.32276947030067</v>
          </cell>
          <cell r="AS104">
            <v>41.375163202048817</v>
          </cell>
          <cell r="AT104">
            <v>41.427623364560482</v>
          </cell>
          <cell r="AU104">
            <v>41.480150042064174</v>
          </cell>
          <cell r="AV104">
            <v>41.532743318895214</v>
          </cell>
          <cell r="AW104">
            <v>41.585403279495843</v>
          </cell>
          <cell r="AX104">
            <v>41.638130008415366</v>
          </cell>
          <cell r="AZ104">
            <v>1.550404644616531E-3</v>
          </cell>
          <cell r="BA104">
            <v>1.4601745622220999E-3</v>
          </cell>
          <cell r="BB104">
            <v>1.2168650924159717E-3</v>
          </cell>
          <cell r="BC104">
            <v>1.1168413099890897E-3</v>
          </cell>
          <cell r="BD104">
            <v>9.9528606271397763E-4</v>
          </cell>
          <cell r="BE104">
            <v>1.267914334391534E-3</v>
          </cell>
        </row>
        <row r="105">
          <cell r="A105" t="str">
            <v>IDLarge C&amp;ICustomer Population</v>
          </cell>
          <cell r="B105" t="str">
            <v>ID</v>
          </cell>
          <cell r="C105" t="str">
            <v>Large C&amp;I</v>
          </cell>
          <cell r="D105" t="str">
            <v>Customer Population</v>
          </cell>
          <cell r="E105" t="str">
            <v>#</v>
          </cell>
          <cell r="F105">
            <v>82.636730303845127</v>
          </cell>
          <cell r="G105">
            <v>83.952451375817873</v>
          </cell>
          <cell r="H105">
            <v>84.921529084879452</v>
          </cell>
          <cell r="I105">
            <v>86.094021690418572</v>
          </cell>
          <cell r="J105">
            <v>87.409742762391332</v>
          </cell>
          <cell r="K105">
            <v>88.816124406202377</v>
          </cell>
          <cell r="L105">
            <v>90.221744196468606</v>
          </cell>
          <cell r="M105">
            <v>91.586985748857231</v>
          </cell>
          <cell r="N105">
            <v>92.928609841355211</v>
          </cell>
          <cell r="O105">
            <v>94.273281348032626</v>
          </cell>
          <cell r="P105">
            <v>95.608810612171737</v>
          </cell>
          <cell r="Q105">
            <v>96.951958411759449</v>
          </cell>
          <cell r="R105">
            <v>98.312628842878908</v>
          </cell>
          <cell r="S105">
            <v>99.682441516536713</v>
          </cell>
          <cell r="T105">
            <v>101.05682531146365</v>
          </cell>
          <cell r="U105">
            <v>102.41444832840371</v>
          </cell>
          <cell r="V105">
            <v>103.72331271847271</v>
          </cell>
          <cell r="W105">
            <v>104.987227749395</v>
          </cell>
          <cell r="X105">
            <v>106.22219234561261</v>
          </cell>
          <cell r="Y105">
            <v>107.41754055749753</v>
          </cell>
          <cell r="Z105">
            <v>108.5930805772161</v>
          </cell>
          <cell r="AA105">
            <v>109.76862059693467</v>
          </cell>
          <cell r="AB105">
            <v>111.01933659074719</v>
          </cell>
          <cell r="AC105">
            <v>112.28430338309094</v>
          </cell>
          <cell r="AD105">
            <v>113.56368334916525</v>
          </cell>
          <cell r="AE105">
            <v>114.85764071429067</v>
          </cell>
          <cell r="AF105">
            <v>116.16634157498953</v>
          </cell>
          <cell r="AG105">
            <v>117.48995392030659</v>
          </cell>
          <cell r="AH105">
            <v>118.82864765337266</v>
          </cell>
          <cell r="AI105">
            <v>120.18259461321389</v>
          </cell>
          <cell r="AJ105">
            <v>121.55196859680963</v>
          </cell>
          <cell r="AK105">
            <v>122.93694538140149</v>
          </cell>
          <cell r="AL105">
            <v>124.33770274705675</v>
          </cell>
          <cell r="AM105">
            <v>125.75442049948876</v>
          </cell>
          <cell r="AN105">
            <v>127.18728049313732</v>
          </cell>
          <cell r="AO105">
            <v>128.63646665451219</v>
          </cell>
          <cell r="AP105">
            <v>130.10216500580242</v>
          </cell>
          <cell r="AQ105">
            <v>131.58456368875477</v>
          </cell>
          <cell r="AR105">
            <v>133.08385298882422</v>
          </cell>
          <cell r="AS105">
            <v>134.60022535959959</v>
          </cell>
          <cell r="AT105">
            <v>136.13387544750751</v>
          </cell>
          <cell r="AU105">
            <v>137.68500011679785</v>
          </cell>
          <cell r="AV105">
            <v>139.25379847481389</v>
          </cell>
          <cell r="AW105">
            <v>140.84047189755032</v>
          </cell>
          <cell r="AX105">
            <v>142.44522405550254</v>
          </cell>
          <cell r="AZ105">
            <v>1.2185447974968051E-2</v>
          </cell>
          <cell r="BA105">
            <v>1.1762998439824266E-2</v>
          </cell>
          <cell r="BB105">
            <v>1.1253281310516013E-2</v>
          </cell>
          <cell r="BC105">
            <v>1.0943650484059771E-2</v>
          </cell>
          <cell r="BD105">
            <v>1.0825183459849355E-2</v>
          </cell>
          <cell r="BE105">
            <v>1.1394112333843491E-2</v>
          </cell>
        </row>
        <row r="106">
          <cell r="A106" t="str">
            <v>ORLarge C&amp;ICustomer Population</v>
          </cell>
          <cell r="B106" t="str">
            <v>OR</v>
          </cell>
          <cell r="C106" t="str">
            <v>Large C&amp;I</v>
          </cell>
          <cell r="D106" t="str">
            <v>Customer Population</v>
          </cell>
          <cell r="E106" t="str">
            <v>#</v>
          </cell>
          <cell r="F106">
            <v>1276.3065665382121</v>
          </cell>
          <cell r="G106">
            <v>1283.7690348363581</v>
          </cell>
          <cell r="H106">
            <v>1293.9518461183754</v>
          </cell>
          <cell r="I106">
            <v>1304.4386219162741</v>
          </cell>
          <cell r="J106">
            <v>1315.0731969741882</v>
          </cell>
          <cell r="K106">
            <v>1325.8025866517351</v>
          </cell>
          <cell r="L106">
            <v>1336.6002986287233</v>
          </cell>
          <cell r="M106">
            <v>1347.3770956160863</v>
          </cell>
          <cell r="N106">
            <v>1358.0451346574005</v>
          </cell>
          <cell r="O106">
            <v>1368.5305161226572</v>
          </cell>
          <cell r="P106">
            <v>1378.7607347144913</v>
          </cell>
          <cell r="Q106">
            <v>1388.7622827530934</v>
          </cell>
          <cell r="R106">
            <v>1398.6257918601716</v>
          </cell>
          <cell r="S106">
            <v>1408.4000636781834</v>
          </cell>
          <cell r="T106">
            <v>1418.1436601780795</v>
          </cell>
          <cell r="U106">
            <v>1427.9374526530746</v>
          </cell>
          <cell r="V106">
            <v>1437.7688921093945</v>
          </cell>
          <cell r="W106">
            <v>1447.5933599025066</v>
          </cell>
          <cell r="X106">
            <v>1457.3787863816517</v>
          </cell>
          <cell r="Y106">
            <v>1467.084735900223</v>
          </cell>
          <cell r="Z106">
            <v>1476.7572214353941</v>
          </cell>
          <cell r="AA106">
            <v>1486.4143693115068</v>
          </cell>
          <cell r="AB106">
            <v>1496.3392224530403</v>
          </cell>
          <cell r="AC106">
            <v>1506.3303442689855</v>
          </cell>
          <cell r="AD106">
            <v>1516.3881772381528</v>
          </cell>
          <cell r="AE106">
            <v>1526.5131667938024</v>
          </cell>
          <cell r="AF106">
            <v>1536.7057613433715</v>
          </cell>
          <cell r="AG106">
            <v>1546.9664122883337</v>
          </cell>
          <cell r="AH106">
            <v>1557.2955740441894</v>
          </cell>
          <cell r="AI106">
            <v>1567.693704060591</v>
          </cell>
          <cell r="AJ106">
            <v>1578.1612628416024</v>
          </cell>
          <cell r="AK106">
            <v>1588.6987139660926</v>
          </cell>
          <cell r="AL106">
            <v>1599.306524108267</v>
          </cell>
          <cell r="AM106">
            <v>1609.9851630583353</v>
          </cell>
          <cell r="AN106">
            <v>1620.7351037433161</v>
          </cell>
          <cell r="AO106">
            <v>1631.5568222479826</v>
          </cell>
          <cell r="AP106">
            <v>1642.4507978359466</v>
          </cell>
          <cell r="AQ106">
            <v>1653.4175129708835</v>
          </cell>
          <cell r="AR106">
            <v>1664.4574533379</v>
          </cell>
          <cell r="AS106">
            <v>1675.5711078650431</v>
          </cell>
          <cell r="AT106">
            <v>1686.7589687449536</v>
          </cell>
          <cell r="AU106">
            <v>1698.0215314566638</v>
          </cell>
          <cell r="AV106">
            <v>1709.3592947875411</v>
          </cell>
          <cell r="AW106">
            <v>1720.7727608553778</v>
          </cell>
          <cell r="AX106">
            <v>1732.2624351306281</v>
          </cell>
          <cell r="AZ106">
            <v>6.833134203299015E-3</v>
          </cell>
          <cell r="BA106">
            <v>6.7597895584462888E-3</v>
          </cell>
          <cell r="BB106">
            <v>6.6598674340999624E-3</v>
          </cell>
          <cell r="BC106">
            <v>6.5929971858345966E-3</v>
          </cell>
          <cell r="BD106">
            <v>6.5394282390751233E-3</v>
          </cell>
          <cell r="BE106">
            <v>6.6770433241509965E-3</v>
          </cell>
        </row>
        <row r="107">
          <cell r="A107" t="str">
            <v>UTLarge C&amp;ICustomer Population</v>
          </cell>
          <cell r="B107" t="str">
            <v>UT</v>
          </cell>
          <cell r="C107" t="str">
            <v>Large C&amp;I</v>
          </cell>
          <cell r="D107" t="str">
            <v>Customer Population</v>
          </cell>
          <cell r="E107" t="str">
            <v>#</v>
          </cell>
          <cell r="F107">
            <v>2519.6612368894939</v>
          </cell>
          <cell r="G107">
            <v>2550.4240243583931</v>
          </cell>
          <cell r="H107">
            <v>2586.6626183897615</v>
          </cell>
          <cell r="I107">
            <v>2625.0667140913024</v>
          </cell>
          <cell r="J107">
            <v>2664.8663553136212</v>
          </cell>
          <cell r="K107">
            <v>2705.5347299544997</v>
          </cell>
          <cell r="L107">
            <v>2746.3601351258471</v>
          </cell>
          <cell r="M107">
            <v>2786.9778547568972</v>
          </cell>
          <cell r="N107">
            <v>2827.8260546826673</v>
          </cell>
          <cell r="O107">
            <v>2869.0870929385405</v>
          </cell>
          <cell r="P107">
            <v>2910.7812315284477</v>
          </cell>
          <cell r="Q107">
            <v>2952.3968548531211</v>
          </cell>
          <cell r="R107">
            <v>2993.7465393761941</v>
          </cell>
          <cell r="S107">
            <v>3034.8986693609359</v>
          </cell>
          <cell r="T107">
            <v>3076.0052098368319</v>
          </cell>
          <cell r="U107">
            <v>3117.1294795661674</v>
          </cell>
          <cell r="V107">
            <v>3158.2334872915721</v>
          </cell>
          <cell r="W107">
            <v>3199.2792417556739</v>
          </cell>
          <cell r="X107">
            <v>3240.2591447069981</v>
          </cell>
          <cell r="Y107">
            <v>3281.1858598980025</v>
          </cell>
          <cell r="Z107">
            <v>3322.0593873286871</v>
          </cell>
          <cell r="AA107">
            <v>3363.0468885314858</v>
          </cell>
          <cell r="AB107">
            <v>3405.5767476673363</v>
          </cell>
          <cell r="AC107">
            <v>3448.6444491164425</v>
          </cell>
          <cell r="AD107">
            <v>3492.2567945555511</v>
          </cell>
          <cell r="AE107">
            <v>3536.4206716769668</v>
          </cell>
          <cell r="AF107">
            <v>3581.1430552763245</v>
          </cell>
          <cell r="AG107">
            <v>3626.4310083541172</v>
          </cell>
          <cell r="AH107">
            <v>3672.2916832311562</v>
          </cell>
          <cell r="AI107">
            <v>3718.7323226781355</v>
          </cell>
          <cell r="AJ107">
            <v>3765.7602610594813</v>
          </cell>
          <cell r="AK107">
            <v>3813.3829254916677</v>
          </cell>
          <cell r="AL107">
            <v>3861.6078370161799</v>
          </cell>
          <cell r="AM107">
            <v>3910.4426117873127</v>
          </cell>
          <cell r="AN107">
            <v>3959.8949622749869</v>
          </cell>
          <cell r="AO107">
            <v>4009.9726984827798</v>
          </cell>
          <cell r="AP107">
            <v>4060.6837291813581</v>
          </cell>
          <cell r="AQ107">
            <v>4112.0360631575086</v>
          </cell>
          <cell r="AR107">
            <v>4164.0378104789652</v>
          </cell>
          <cell r="AS107">
            <v>4216.6971837752308</v>
          </cell>
          <cell r="AT107">
            <v>4270.022499534598</v>
          </cell>
          <cell r="AU107">
            <v>4324.0221794175677</v>
          </cell>
          <cell r="AV107">
            <v>4378.7047515868853</v>
          </cell>
          <cell r="AW107">
            <v>4434.0788520543892</v>
          </cell>
          <cell r="AX107">
            <v>4490.1532260448967</v>
          </cell>
          <cell r="AZ107">
            <v>1.2996428107442306E-2</v>
          </cell>
          <cell r="BA107">
            <v>1.2809104755993606E-2</v>
          </cell>
          <cell r="BB107">
            <v>1.2630691979639555E-2</v>
          </cell>
          <cell r="BC107">
            <v>1.24569375755981E-2</v>
          </cell>
          <cell r="BD107">
            <v>1.2337979675841179E-2</v>
          </cell>
          <cell r="BE107">
            <v>1.2646228418902949E-2</v>
          </cell>
        </row>
        <row r="108">
          <cell r="A108" t="str">
            <v>WALarge C&amp;ICustomer Population</v>
          </cell>
          <cell r="B108" t="str">
            <v>WA</v>
          </cell>
          <cell r="C108" t="str">
            <v>Large C&amp;I</v>
          </cell>
          <cell r="D108" t="str">
            <v>Customer Population</v>
          </cell>
          <cell r="E108" t="str">
            <v>#</v>
          </cell>
          <cell r="F108">
            <v>480.3988454728468</v>
          </cell>
          <cell r="G108">
            <v>484.0536030463993</v>
          </cell>
          <cell r="H108">
            <v>487.79955856314723</v>
          </cell>
          <cell r="I108">
            <v>491.1100439011376</v>
          </cell>
          <cell r="J108">
            <v>494.41140944480821</v>
          </cell>
          <cell r="K108">
            <v>497.68541560552029</v>
          </cell>
          <cell r="L108">
            <v>500.91610274321471</v>
          </cell>
          <cell r="M108">
            <v>504.09435106357176</v>
          </cell>
          <cell r="N108">
            <v>507.22244051517134</v>
          </cell>
          <cell r="O108">
            <v>510.31633073807268</v>
          </cell>
          <cell r="P108">
            <v>513.38514152659536</v>
          </cell>
          <cell r="Q108">
            <v>516.41975308641963</v>
          </cell>
          <cell r="R108">
            <v>519.43840500618489</v>
          </cell>
          <cell r="S108">
            <v>522.42741759441162</v>
          </cell>
          <cell r="T108">
            <v>525.40731038831893</v>
          </cell>
          <cell r="U108">
            <v>528.3780833879066</v>
          </cell>
          <cell r="V108">
            <v>531.3442964903345</v>
          </cell>
          <cell r="W108">
            <v>534.31962938708182</v>
          </cell>
          <cell r="X108">
            <v>537.28128259235007</v>
          </cell>
          <cell r="Y108">
            <v>540.24977564335768</v>
          </cell>
          <cell r="Z108">
            <v>543.20914890004599</v>
          </cell>
          <cell r="AA108">
            <v>546.15712241383494</v>
          </cell>
          <cell r="AB108">
            <v>549.16887895622676</v>
          </cell>
          <cell r="AC108">
            <v>552.19724368168238</v>
          </cell>
          <cell r="AD108">
            <v>555.24230817520902</v>
          </cell>
          <cell r="AE108">
            <v>558.30416452685495</v>
          </cell>
          <cell r="AF108">
            <v>561.38290533449435</v>
          </cell>
          <cell r="AG108">
            <v>564.4786237066279</v>
          </cell>
          <cell r="AH108">
            <v>567.59141326519853</v>
          </cell>
          <cell r="AI108">
            <v>570.72136814842281</v>
          </cell>
          <cell r="AJ108">
            <v>573.86858301363782</v>
          </cell>
          <cell r="AK108">
            <v>577.03315304016371</v>
          </cell>
          <cell r="AL108">
            <v>580.21517393218255</v>
          </cell>
          <cell r="AM108">
            <v>583.4147419216323</v>
          </cell>
          <cell r="AN108">
            <v>586.6319537711172</v>
          </cell>
          <cell r="AO108">
            <v>589.86690677683396</v>
          </cell>
          <cell r="AP108">
            <v>593.11969877151466</v>
          </cell>
          <cell r="AQ108">
            <v>596.39042812738501</v>
          </cell>
          <cell r="AR108">
            <v>599.67919375913948</v>
          </cell>
          <cell r="AS108">
            <v>602.98609512693281</v>
          </cell>
          <cell r="AT108">
            <v>606.31123223938778</v>
          </cell>
          <cell r="AU108">
            <v>609.65470565661985</v>
          </cell>
          <cell r="AV108">
            <v>613.01661649327843</v>
          </cell>
          <cell r="AW108">
            <v>616.39706642160434</v>
          </cell>
          <cell r="AX108">
            <v>619.79615767450525</v>
          </cell>
          <cell r="AZ108">
            <v>5.5996326984220132E-3</v>
          </cell>
          <cell r="BA108">
            <v>5.5428493403200663E-3</v>
          </cell>
          <cell r="BB108">
            <v>5.5250259913853898E-3</v>
          </cell>
          <cell r="BC108">
            <v>5.4777871090536459E-3</v>
          </cell>
          <cell r="BD108">
            <v>5.4269585108394375E-3</v>
          </cell>
          <cell r="BE108">
            <v>5.5144507300041098E-3</v>
          </cell>
        </row>
        <row r="109">
          <cell r="A109" t="str">
            <v>WYLarge C&amp;ICustomer Population</v>
          </cell>
          <cell r="B109" t="str">
            <v>WY</v>
          </cell>
          <cell r="C109" t="str">
            <v>Large C&amp;I</v>
          </cell>
          <cell r="D109" t="str">
            <v>Customer Population</v>
          </cell>
          <cell r="E109" t="str">
            <v>#</v>
          </cell>
          <cell r="F109">
            <v>379.40673302986346</v>
          </cell>
          <cell r="G109">
            <v>383.57020659296683</v>
          </cell>
          <cell r="H109">
            <v>386.92113951278077</v>
          </cell>
          <cell r="I109">
            <v>389.18911009954479</v>
          </cell>
          <cell r="J109">
            <v>391.2210994947726</v>
          </cell>
          <cell r="K109">
            <v>393.24033314991749</v>
          </cell>
          <cell r="L109">
            <v>395.20854384473017</v>
          </cell>
          <cell r="M109">
            <v>397.08873993296987</v>
          </cell>
          <cell r="N109">
            <v>398.81076484417991</v>
          </cell>
          <cell r="O109">
            <v>400.35803611625232</v>
          </cell>
          <cell r="P109">
            <v>401.74330948927019</v>
          </cell>
          <cell r="Q109">
            <v>403.03291481166525</v>
          </cell>
          <cell r="R109">
            <v>404.26767045170328</v>
          </cell>
          <cell r="S109">
            <v>405.44630083537589</v>
          </cell>
          <cell r="T109">
            <v>406.59814416487416</v>
          </cell>
          <cell r="U109">
            <v>407.88902506127761</v>
          </cell>
          <cell r="V109">
            <v>409.28577860037018</v>
          </cell>
          <cell r="W109">
            <v>410.72717722975341</v>
          </cell>
          <cell r="X109">
            <v>412.12903306487914</v>
          </cell>
          <cell r="Y109">
            <v>413.37016657495872</v>
          </cell>
          <cell r="Z109">
            <v>414.49267170226608</v>
          </cell>
          <cell r="AA109">
            <v>415.57180731329095</v>
          </cell>
          <cell r="AB109">
            <v>416.84057886939422</v>
          </cell>
          <cell r="AC109">
            <v>418.11322407917959</v>
          </cell>
          <cell r="AD109">
            <v>419.38975476919916</v>
          </cell>
          <cell r="AE109">
            <v>420.67018280211227</v>
          </cell>
          <cell r="AF109">
            <v>421.95452007679586</v>
          </cell>
          <cell r="AG109">
            <v>423.24277852845512</v>
          </cell>
          <cell r="AH109">
            <v>424.53497012873419</v>
          </cell>
          <cell r="AI109">
            <v>425.83110688582758</v>
          </cell>
          <cell r="AJ109">
            <v>427.13120084459177</v>
          </cell>
          <cell r="AK109">
            <v>428.43526408665696</v>
          </cell>
          <cell r="AL109">
            <v>429.74330873053952</v>
          </cell>
          <cell r="AM109">
            <v>431.05534693175457</v>
          </cell>
          <cell r="AN109">
            <v>432.37139088292889</v>
          </cell>
          <cell r="AO109">
            <v>433.69145281391428</v>
          </cell>
          <cell r="AP109">
            <v>435.01554499190115</v>
          </cell>
          <cell r="AQ109">
            <v>436.34367972153262</v>
          </cell>
          <cell r="AR109">
            <v>437.67586934501873</v>
          </cell>
          <cell r="AS109">
            <v>439.01212624225116</v>
          </cell>
          <cell r="AT109">
            <v>440.35246283091845</v>
          </cell>
          <cell r="AU109">
            <v>441.69689156662116</v>
          </cell>
          <cell r="AV109">
            <v>443.04542494298778</v>
          </cell>
          <cell r="AW109">
            <v>444.39807549179073</v>
          </cell>
          <cell r="AX109">
            <v>445.75485578306291</v>
          </cell>
          <cell r="AZ109">
            <v>3.5217412984940833E-3</v>
          </cell>
          <cell r="BA109">
            <v>3.4131070765291891E-3</v>
          </cell>
          <cell r="BB109">
            <v>3.0115168078541886E-3</v>
          </cell>
          <cell r="BC109">
            <v>2.7154962260775854E-3</v>
          </cell>
          <cell r="BD109">
            <v>2.6035095061946478E-3</v>
          </cell>
          <cell r="BE109">
            <v>3.0530741830299387E-3</v>
          </cell>
        </row>
        <row r="110">
          <cell r="A110" t="str">
            <v>CAExtra Large C&amp;ICustomer Population</v>
          </cell>
          <cell r="B110" t="str">
            <v>CA</v>
          </cell>
          <cell r="C110" t="str">
            <v>Extra Large C&amp;I</v>
          </cell>
          <cell r="D110" t="str">
            <v>Customer Population</v>
          </cell>
          <cell r="E110" t="str">
            <v>#</v>
          </cell>
          <cell r="F110">
            <v>10.891692570244409</v>
          </cell>
          <cell r="G110">
            <v>10.876211373194367</v>
          </cell>
          <cell r="H110">
            <v>10.891936368623147</v>
          </cell>
          <cell r="I110">
            <v>10.907539464862557</v>
          </cell>
          <cell r="J110">
            <v>10.922898762723229</v>
          </cell>
          <cell r="K110">
            <v>10.940086548424452</v>
          </cell>
          <cell r="L110">
            <v>10.958859023587493</v>
          </cell>
          <cell r="M110">
            <v>10.975803010909976</v>
          </cell>
          <cell r="N110">
            <v>10.990674712013165</v>
          </cell>
          <cell r="O110">
            <v>11.003596026086425</v>
          </cell>
          <cell r="P110">
            <v>11.016761138538428</v>
          </cell>
          <cell r="Q110">
            <v>11.029438654232949</v>
          </cell>
          <cell r="R110">
            <v>11.040531480465654</v>
          </cell>
          <cell r="S110">
            <v>11.049673919668434</v>
          </cell>
          <cell r="T110">
            <v>11.05808496373499</v>
          </cell>
          <cell r="U110">
            <v>11.070762479429511</v>
          </cell>
          <cell r="V110">
            <v>11.085999878100811</v>
          </cell>
          <cell r="W110">
            <v>11.103187663802036</v>
          </cell>
          <cell r="X110">
            <v>11.119400255988298</v>
          </cell>
          <cell r="Y110">
            <v>11.13293106600841</v>
          </cell>
          <cell r="Z110">
            <v>11.14536478332419</v>
          </cell>
          <cell r="AA110">
            <v>11.156457609556895</v>
          </cell>
          <cell r="AB110">
            <v>11.170603042081083</v>
          </cell>
          <cell r="AC110">
            <v>11.184766409801934</v>
          </cell>
          <cell r="AD110">
            <v>11.198947735459742</v>
          </cell>
          <cell r="AE110">
            <v>11.213147041823632</v>
          </cell>
          <cell r="AF110">
            <v>11.227364351691598</v>
          </cell>
          <cell r="AG110">
            <v>11.241599687890544</v>
          </cell>
          <cell r="AH110">
            <v>11.25585307327631</v>
          </cell>
          <cell r="AI110">
            <v>11.270124530733721</v>
          </cell>
          <cell r="AJ110">
            <v>11.284414083176616</v>
          </cell>
          <cell r="AK110">
            <v>11.298721753547884</v>
          </cell>
          <cell r="AL110">
            <v>11.313047564819508</v>
          </cell>
          <cell r="AM110">
            <v>11.327391539992595</v>
          </cell>
          <cell r="AN110">
            <v>11.341753702097416</v>
          </cell>
          <cell r="AO110">
            <v>11.356134074193442</v>
          </cell>
          <cell r="AP110">
            <v>11.370532679369383</v>
          </cell>
          <cell r="AQ110">
            <v>11.384949540743222</v>
          </cell>
          <cell r="AR110">
            <v>11.399384681462253</v>
          </cell>
          <cell r="AS110">
            <v>11.413838124703121</v>
          </cell>
          <cell r="AT110">
            <v>11.428309893671855</v>
          </cell>
          <cell r="AU110">
            <v>11.442800011603909</v>
          </cell>
          <cell r="AV110">
            <v>11.457308501764196</v>
          </cell>
          <cell r="AW110">
            <v>11.471835387447127</v>
          </cell>
          <cell r="AX110">
            <v>11.486380691976651</v>
          </cell>
          <cell r="AZ110">
            <v>1.5504046446164425E-3</v>
          </cell>
          <cell r="BA110">
            <v>1.4601745622221166E-3</v>
          </cell>
          <cell r="BB110">
            <v>1.2168650924158999E-3</v>
          </cell>
          <cell r="BC110">
            <v>1.1168413099891558E-3</v>
          </cell>
          <cell r="BD110">
            <v>9.9528606271391171E-4</v>
          </cell>
          <cell r="BE110">
            <v>1.2679143343915053E-3</v>
          </cell>
        </row>
        <row r="111">
          <cell r="A111" t="str">
            <v>IDExtra Large C&amp;ICustomer Population</v>
          </cell>
          <cell r="B111" t="str">
            <v>ID</v>
          </cell>
          <cell r="C111" t="str">
            <v>Extra Large C&amp;I</v>
          </cell>
          <cell r="D111" t="str">
            <v>Customer Population</v>
          </cell>
          <cell r="E111" t="str">
            <v>#</v>
          </cell>
          <cell r="F111">
            <v>13.367706372680829</v>
          </cell>
          <cell r="G111">
            <v>13.580543604911714</v>
          </cell>
          <cell r="H111">
            <v>13.737306175495204</v>
          </cell>
          <cell r="I111">
            <v>13.926974096979475</v>
          </cell>
          <cell r="J111">
            <v>14.139811329210364</v>
          </cell>
          <cell r="K111">
            <v>14.367314242179797</v>
          </cell>
          <cell r="L111">
            <v>14.594693914134627</v>
          </cell>
          <cell r="M111">
            <v>14.815541812315139</v>
          </cell>
          <cell r="N111">
            <v>15.032569239042754</v>
          </cell>
          <cell r="O111">
            <v>15.250089629828807</v>
          </cell>
          <cell r="P111">
            <v>15.466131128439544</v>
          </cell>
          <cell r="Q111">
            <v>15.683405037196382</v>
          </cell>
          <cell r="R111">
            <v>15.903513489289235</v>
          </cell>
          <cell r="S111">
            <v>16.125100833557408</v>
          </cell>
          <cell r="T111">
            <v>16.347427623913237</v>
          </cell>
          <cell r="U111">
            <v>16.567043111947658</v>
          </cell>
          <cell r="V111">
            <v>16.778771175047055</v>
          </cell>
          <cell r="W111">
            <v>16.983228018284485</v>
          </cell>
          <cell r="X111">
            <v>17.183001702966745</v>
          </cell>
          <cell r="Y111">
            <v>17.376366854889305</v>
          </cell>
          <cell r="Z111">
            <v>17.566527740432015</v>
          </cell>
          <cell r="AA111">
            <v>17.756688625974725</v>
          </cell>
          <cell r="AB111">
            <v>17.959010330856163</v>
          </cell>
          <cell r="AC111">
            <v>18.163637311970593</v>
          </cell>
          <cell r="AD111">
            <v>18.370595835894378</v>
          </cell>
          <cell r="AE111">
            <v>18.579912468488196</v>
          </cell>
          <cell r="AF111">
            <v>18.791614078307131</v>
          </cell>
          <cell r="AG111">
            <v>19.005727840049595</v>
          </cell>
          <cell r="AH111">
            <v>19.222281238045575</v>
          </cell>
          <cell r="AI111">
            <v>19.441302069784598</v>
          </cell>
          <cell r="AJ111">
            <v>19.662818449483908</v>
          </cell>
          <cell r="AK111">
            <v>19.886858811697298</v>
          </cell>
          <cell r="AL111">
            <v>20.113451914965061</v>
          </cell>
          <cell r="AM111">
            <v>20.342626845505531</v>
          </cell>
          <cell r="AN111">
            <v>20.574413020948683</v>
          </cell>
          <cell r="AO111">
            <v>20.808840194112264</v>
          </cell>
          <cell r="AP111">
            <v>21.045938456820977</v>
          </cell>
          <cell r="AQ111">
            <v>21.285738243769153</v>
          </cell>
          <cell r="AR111">
            <v>21.528270336427447</v>
          </cell>
          <cell r="AS111">
            <v>21.773565866994051</v>
          </cell>
          <cell r="AT111">
            <v>22.021656322390921</v>
          </cell>
          <cell r="AU111">
            <v>22.272573548305537</v>
          </cell>
          <cell r="AV111">
            <v>22.526349753278723</v>
          </cell>
          <cell r="AW111">
            <v>22.783017512839027</v>
          </cell>
          <cell r="AX111">
            <v>23.042609773684237</v>
          </cell>
          <cell r="AZ111">
            <v>1.2185447974968115E-2</v>
          </cell>
          <cell r="BA111">
            <v>1.1762998439824241E-2</v>
          </cell>
          <cell r="BB111">
            <v>1.1253281310515976E-2</v>
          </cell>
          <cell r="BC111">
            <v>1.0943650484059795E-2</v>
          </cell>
          <cell r="BD111">
            <v>1.0825183459849379E-2</v>
          </cell>
          <cell r="BE111">
            <v>1.1394112333843503E-2</v>
          </cell>
        </row>
        <row r="112">
          <cell r="A112" t="str">
            <v>ORExtra Large C&amp;ICustomer Population</v>
          </cell>
          <cell r="B112" t="str">
            <v>OR</v>
          </cell>
          <cell r="C112" t="str">
            <v>Extra Large C&amp;I</v>
          </cell>
          <cell r="D112" t="str">
            <v>Customer Population</v>
          </cell>
          <cell r="E112" t="str">
            <v>#</v>
          </cell>
          <cell r="F112">
            <v>258.7786936091257</v>
          </cell>
          <cell r="G112">
            <v>260.29175312626944</v>
          </cell>
          <cell r="H112">
            <v>262.35637824841081</v>
          </cell>
          <cell r="I112">
            <v>264.48263397121309</v>
          </cell>
          <cell r="J112">
            <v>266.63885686681374</v>
          </cell>
          <cell r="K112">
            <v>268.81430398647387</v>
          </cell>
          <cell r="L112">
            <v>271.00360385582383</v>
          </cell>
          <cell r="M112">
            <v>273.18866308751359</v>
          </cell>
          <cell r="N112">
            <v>275.3516710033706</v>
          </cell>
          <cell r="O112">
            <v>277.4776440169955</v>
          </cell>
          <cell r="P112">
            <v>279.55188125116655</v>
          </cell>
          <cell r="Q112">
            <v>281.57975418025319</v>
          </cell>
          <cell r="R112">
            <v>283.57963890078281</v>
          </cell>
          <cell r="S112">
            <v>285.56143023396243</v>
          </cell>
          <cell r="T112">
            <v>287.53700196524051</v>
          </cell>
          <cell r="U112">
            <v>289.52275122690293</v>
          </cell>
          <cell r="V112">
            <v>291.51613363635363</v>
          </cell>
          <cell r="W112">
            <v>293.50810249991764</v>
          </cell>
          <cell r="X112">
            <v>295.49215550651604</v>
          </cell>
          <cell r="Y112">
            <v>297.46009409000584</v>
          </cell>
          <cell r="Z112">
            <v>299.42124765323933</v>
          </cell>
          <cell r="AA112">
            <v>301.37929141552206</v>
          </cell>
          <cell r="AB112">
            <v>303.39161400130541</v>
          </cell>
          <cell r="AC112">
            <v>305.41737295217621</v>
          </cell>
          <cell r="AD112">
            <v>307.45665798332624</v>
          </cell>
          <cell r="AE112">
            <v>309.50955940897956</v>
          </cell>
          <cell r="AF112">
            <v>311.57616814639221</v>
          </cell>
          <cell r="AG112">
            <v>313.65657571987862</v>
          </cell>
          <cell r="AH112">
            <v>315.7508742648651</v>
          </cell>
          <cell r="AI112">
            <v>317.85915653197014</v>
          </cell>
          <cell r="AJ112">
            <v>319.98151589111217</v>
          </cell>
          <cell r="AK112">
            <v>322.11804633564464</v>
          </cell>
          <cell r="AL112">
            <v>324.26884248651862</v>
          </cell>
          <cell r="AM112">
            <v>326.43399959647337</v>
          </cell>
          <cell r="AN112">
            <v>328.61361355425493</v>
          </cell>
          <cell r="AO112">
            <v>330.80778088886251</v>
          </cell>
          <cell r="AP112">
            <v>333.01659877382372</v>
          </cell>
          <cell r="AQ112">
            <v>335.24016503149795</v>
          </cell>
          <cell r="AR112">
            <v>337.47857813740876</v>
          </cell>
          <cell r="AS112">
            <v>339.73193722460513</v>
          </cell>
          <cell r="AT112">
            <v>342.00034208805158</v>
          </cell>
          <cell r="AU112">
            <v>344.28389318904794</v>
          </cell>
          <cell r="AV112">
            <v>346.58269165967857</v>
          </cell>
          <cell r="AW112">
            <v>348.89683930729109</v>
          </cell>
          <cell r="AX112">
            <v>351.22643861900519</v>
          </cell>
          <cell r="AZ112">
            <v>6.8331342032988676E-3</v>
          </cell>
          <cell r="BA112">
            <v>6.7597895584465438E-3</v>
          </cell>
          <cell r="BB112">
            <v>6.6598674340997898E-3</v>
          </cell>
          <cell r="BC112">
            <v>6.5929971858345697E-3</v>
          </cell>
          <cell r="BD112">
            <v>6.5394282390752179E-3</v>
          </cell>
          <cell r="BE112">
            <v>6.6770433241509965E-3</v>
          </cell>
        </row>
        <row r="113">
          <cell r="A113" t="str">
            <v>UTExtra Large C&amp;ICustomer Population</v>
          </cell>
          <cell r="B113" t="str">
            <v>UT</v>
          </cell>
          <cell r="C113" t="str">
            <v>Extra Large C&amp;I</v>
          </cell>
          <cell r="D113" t="str">
            <v>Customer Population</v>
          </cell>
          <cell r="E113" t="str">
            <v>#</v>
          </cell>
          <cell r="F113">
            <v>347.57877758991208</v>
          </cell>
          <cell r="G113">
            <v>351.82240046554045</v>
          </cell>
          <cell r="H113">
            <v>356.82139240564328</v>
          </cell>
          <cell r="I113">
            <v>362.11910800445378</v>
          </cell>
          <cell r="J113">
            <v>367.60933440554248</v>
          </cell>
          <cell r="K113">
            <v>373.21939965451037</v>
          </cell>
          <cell r="L113">
            <v>378.85112673603959</v>
          </cell>
          <cell r="M113">
            <v>384.4542042970844</v>
          </cell>
          <cell r="N113">
            <v>390.08907583817893</v>
          </cell>
          <cell r="O113">
            <v>395.78089703584573</v>
          </cell>
          <cell r="P113">
            <v>401.53246296525401</v>
          </cell>
          <cell r="Q113">
            <v>407.27319797838175</v>
          </cell>
          <cell r="R113">
            <v>412.97724762991373</v>
          </cell>
          <cell r="S113">
            <v>418.65404529854612</v>
          </cell>
          <cell r="T113">
            <v>424.32455404804784</v>
          </cell>
          <cell r="U113">
            <v>429.99750848832252</v>
          </cell>
          <cell r="V113">
            <v>435.6676678534281</v>
          </cell>
          <cell r="W113">
            <v>441.32979137742223</v>
          </cell>
          <cell r="X113">
            <v>446.98283090711647</v>
          </cell>
          <cell r="Y113">
            <v>452.62853336449155</v>
          </cell>
          <cell r="Z113">
            <v>458.26689874954752</v>
          </cell>
          <cell r="AA113">
            <v>463.9209864324302</v>
          </cell>
          <cell r="AB113">
            <v>469.78783719517742</v>
          </cell>
          <cell r="AC113">
            <v>475.72888149276997</v>
          </cell>
          <cell r="AD113">
            <v>481.7450575935967</v>
          </cell>
          <cell r="AE113">
            <v>487.83731563160285</v>
          </cell>
          <cell r="AF113">
            <v>494.0066177563445</v>
          </cell>
          <cell r="AG113">
            <v>500.25393828494083</v>
          </cell>
          <cell r="AH113">
            <v>506.58026385594792</v>
          </cell>
          <cell r="AI113">
            <v>512.9865935851783</v>
          </cell>
          <cell r="AJ113">
            <v>519.47393922349136</v>
          </cell>
          <cell r="AK113">
            <v>526.04332531657883</v>
          </cell>
          <cell r="AL113">
            <v>532.69578936677146</v>
          </cell>
          <cell r="AM113">
            <v>539.43238199689142</v>
          </cell>
          <cell r="AN113">
            <v>546.25416711617697</v>
          </cell>
          <cell r="AO113">
            <v>553.16222208830573</v>
          </cell>
          <cell r="AP113">
            <v>560.15763790154233</v>
          </cell>
          <cell r="AQ113">
            <v>567.24151934103827</v>
          </cell>
          <cell r="AR113">
            <v>574.41498516331058</v>
          </cell>
          <cell r="AS113">
            <v>581.67916827292652</v>
          </cell>
          <cell r="AT113">
            <v>589.03521590142338</v>
          </cell>
          <cell r="AU113">
            <v>596.48428978849051</v>
          </cell>
          <cell r="AV113">
            <v>604.02756636544279</v>
          </cell>
          <cell r="AW113">
            <v>611.66623694101418</v>
          </cell>
          <cell r="AX113">
            <v>619.40150788950098</v>
          </cell>
          <cell r="AZ113">
            <v>1.2996428107442292E-2</v>
          </cell>
          <cell r="BA113">
            <v>1.2809104755993686E-2</v>
          </cell>
          <cell r="BB113">
            <v>1.2630691979639511E-2</v>
          </cell>
          <cell r="BC113">
            <v>1.2456937575598064E-2</v>
          </cell>
          <cell r="BD113">
            <v>1.2337979675841158E-2</v>
          </cell>
          <cell r="BE113">
            <v>1.2646228418902941E-2</v>
          </cell>
        </row>
        <row r="114">
          <cell r="A114" t="str">
            <v>WAExtra Large C&amp;ICustomer Population</v>
          </cell>
          <cell r="B114" t="str">
            <v>WA</v>
          </cell>
          <cell r="C114" t="str">
            <v>Extra Large C&amp;I</v>
          </cell>
          <cell r="D114" t="str">
            <v>Customer Population</v>
          </cell>
          <cell r="E114" t="str">
            <v>#</v>
          </cell>
          <cell r="F114">
            <v>40.885008125348662</v>
          </cell>
          <cell r="G114">
            <v>41.196051323097812</v>
          </cell>
          <cell r="H114">
            <v>41.514856047927424</v>
          </cell>
          <cell r="I114">
            <v>41.796599480947883</v>
          </cell>
          <cell r="J114">
            <v>42.077566761260272</v>
          </cell>
          <cell r="K114">
            <v>42.356205583448535</v>
          </cell>
          <cell r="L114">
            <v>42.631157680273589</v>
          </cell>
          <cell r="M114">
            <v>42.901646899027384</v>
          </cell>
          <cell r="N114">
            <v>43.16786727788692</v>
          </cell>
          <cell r="O114">
            <v>43.431177084091289</v>
          </cell>
          <cell r="P114">
            <v>43.692352470348538</v>
          </cell>
          <cell r="Q114">
            <v>43.950617283950606</v>
          </cell>
          <cell r="R114">
            <v>44.207523830313612</v>
          </cell>
          <cell r="S114">
            <v>44.461907880375463</v>
          </cell>
          <cell r="T114">
            <v>44.715515777729266</v>
          </cell>
          <cell r="U114">
            <v>44.968347522375026</v>
          </cell>
          <cell r="V114">
            <v>45.220791190666766</v>
          </cell>
          <cell r="W114">
            <v>45.474011011666533</v>
          </cell>
          <cell r="X114">
            <v>45.726066603604259</v>
          </cell>
          <cell r="Y114">
            <v>45.978704310072999</v>
          </cell>
          <cell r="Z114">
            <v>46.230565863833704</v>
          </cell>
          <cell r="AA114">
            <v>46.48145722670936</v>
          </cell>
          <cell r="AB114">
            <v>46.737776932444845</v>
          </cell>
          <cell r="AC114">
            <v>46.995510100568737</v>
          </cell>
          <cell r="AD114">
            <v>47.254664525549742</v>
          </cell>
          <cell r="AE114">
            <v>47.515248044838764</v>
          </cell>
          <cell r="AF114">
            <v>47.777268539105954</v>
          </cell>
          <cell r="AG114">
            <v>48.040733932479036</v>
          </cell>
          <cell r="AH114">
            <v>48.305652192782937</v>
          </cell>
          <cell r="AI114">
            <v>48.572031331780757</v>
          </cell>
          <cell r="AJ114">
            <v>48.839879405416085</v>
          </cell>
          <cell r="AK114">
            <v>49.1092045140566</v>
          </cell>
          <cell r="AL114">
            <v>49.380014802739069</v>
          </cell>
          <cell r="AM114">
            <v>49.652318461415653</v>
          </cell>
          <cell r="AN114">
            <v>49.926123725201606</v>
          </cell>
          <cell r="AO114">
            <v>50.201438874624323</v>
          </cell>
          <cell r="AP114">
            <v>50.47827223587376</v>
          </cell>
          <cell r="AQ114">
            <v>50.756632181054229</v>
          </cell>
          <cell r="AR114">
            <v>51.036527128437598</v>
          </cell>
          <cell r="AS114">
            <v>51.317965542717893</v>
          </cell>
          <cell r="AT114">
            <v>51.600955935267265</v>
          </cell>
          <cell r="AU114">
            <v>51.885506864393413</v>
          </cell>
          <cell r="AV114">
            <v>52.171626935598404</v>
          </cell>
          <cell r="AW114">
            <v>52.459324801838925</v>
          </cell>
          <cell r="AX114">
            <v>52.748609163787954</v>
          </cell>
          <cell r="AZ114">
            <v>5.599632698421916E-3</v>
          </cell>
          <cell r="BA114">
            <v>5.5428493403201235E-3</v>
          </cell>
          <cell r="BB114">
            <v>5.5250259913855321E-3</v>
          </cell>
          <cell r="BC114">
            <v>5.477787109053593E-3</v>
          </cell>
          <cell r="BD114">
            <v>5.4269585108394471E-3</v>
          </cell>
          <cell r="BE114">
            <v>5.514450730004122E-3</v>
          </cell>
        </row>
        <row r="115">
          <cell r="A115" t="str">
            <v>WYExtra Large C&amp;ICustomer Population</v>
          </cell>
          <cell r="B115" t="str">
            <v>WY</v>
          </cell>
          <cell r="C115" t="str">
            <v>Extra Large C&amp;I</v>
          </cell>
          <cell r="D115" t="str">
            <v>Customer Population</v>
          </cell>
          <cell r="E115" t="str">
            <v>#</v>
          </cell>
          <cell r="F115">
            <v>115.30988945025263</v>
          </cell>
          <cell r="G115">
            <v>116.57525886648992</v>
          </cell>
          <cell r="H115">
            <v>117.59367965584515</v>
          </cell>
          <cell r="I115">
            <v>118.28296483417539</v>
          </cell>
          <cell r="J115">
            <v>118.90053023860736</v>
          </cell>
          <cell r="K115">
            <v>119.51421889850434</v>
          </cell>
          <cell r="L115">
            <v>120.11240058026114</v>
          </cell>
          <cell r="M115">
            <v>120.68383272472614</v>
          </cell>
          <cell r="N115">
            <v>121.20719323695664</v>
          </cell>
          <cell r="O115">
            <v>121.67744234905709</v>
          </cell>
          <cell r="P115">
            <v>122.09845680556251</v>
          </cell>
          <cell r="Q115">
            <v>122.49039567805514</v>
          </cell>
          <cell r="R115">
            <v>122.86566454904707</v>
          </cell>
          <cell r="S115">
            <v>123.22387574408484</v>
          </cell>
          <cell r="T115">
            <v>123.57394577559901</v>
          </cell>
          <cell r="U115">
            <v>123.96627232254515</v>
          </cell>
          <cell r="V115">
            <v>124.39077584913211</v>
          </cell>
          <cell r="W115">
            <v>124.82884798159174</v>
          </cell>
          <cell r="X115">
            <v>125.25490220599269</v>
          </cell>
          <cell r="Y115">
            <v>125.63210944925217</v>
          </cell>
          <cell r="Z115">
            <v>125.97326296833576</v>
          </cell>
          <cell r="AA115">
            <v>126.30123555600019</v>
          </cell>
          <cell r="AB115">
            <v>126.686842597561</v>
          </cell>
          <cell r="AC115">
            <v>127.07362692602518</v>
          </cell>
          <cell r="AD115">
            <v>127.46159213573701</v>
          </cell>
          <cell r="AE115">
            <v>127.85074183201452</v>
          </cell>
          <cell r="AF115">
            <v>128.24107963118306</v>
          </cell>
          <cell r="AG115">
            <v>128.63260916060889</v>
          </cell>
          <cell r="AH115">
            <v>129.02533405873294</v>
          </cell>
          <cell r="AI115">
            <v>129.41925797510447</v>
          </cell>
          <cell r="AJ115">
            <v>129.81438457041514</v>
          </cell>
          <cell r="AK115">
            <v>130.21071751653298</v>
          </cell>
          <cell r="AL115">
            <v>130.6082604965365</v>
          </cell>
          <cell r="AM115">
            <v>131.00701720474893</v>
          </cell>
          <cell r="AN115">
            <v>131.40699134677251</v>
          </cell>
          <cell r="AO115">
            <v>131.80818663952297</v>
          </cell>
          <cell r="AP115">
            <v>132.21060681126409</v>
          </cell>
          <cell r="AQ115">
            <v>132.61425560164227</v>
          </cell>
          <cell r="AR115">
            <v>133.01913676172137</v>
          </cell>
          <cell r="AS115">
            <v>133.4252540540175</v>
          </cell>
          <cell r="AT115">
            <v>133.83261125253404</v>
          </cell>
          <cell r="AU115">
            <v>134.24121214279663</v>
          </cell>
          <cell r="AV115">
            <v>134.65106052188844</v>
          </cell>
          <cell r="AW115">
            <v>135.06216019848543</v>
          </cell>
          <cell r="AX115">
            <v>135.47451499289167</v>
          </cell>
          <cell r="AZ115">
            <v>3.5217412984942017E-3</v>
          </cell>
          <cell r="BA115">
            <v>3.4131070765291887E-3</v>
          </cell>
          <cell r="BB115">
            <v>3.011516807854166E-3</v>
          </cell>
          <cell r="BC115">
            <v>2.7154962260774276E-3</v>
          </cell>
          <cell r="BD115">
            <v>2.6035095061947523E-3</v>
          </cell>
          <cell r="BE115">
            <v>3.0530741830299469E-3</v>
          </cell>
        </row>
        <row r="116">
          <cell r="A116" t="str">
            <v>CAIrrigationCustomer Population</v>
          </cell>
          <cell r="B116" t="str">
            <v>CA</v>
          </cell>
          <cell r="C116" t="str">
            <v>Irrigation</v>
          </cell>
          <cell r="D116" t="str">
            <v>Customer Population</v>
          </cell>
          <cell r="E116" t="str">
            <v>#</v>
          </cell>
          <cell r="F116">
            <v>1836</v>
          </cell>
          <cell r="G116">
            <v>1816.5</v>
          </cell>
          <cell r="H116">
            <v>1822</v>
          </cell>
          <cell r="I116">
            <v>1827.25</v>
          </cell>
          <cell r="J116">
            <v>1833.0833333333333</v>
          </cell>
          <cell r="K116">
            <v>1838.3333333333333</v>
          </cell>
          <cell r="L116">
            <v>1844.0833333333333</v>
          </cell>
          <cell r="M116">
            <v>1849.3333333333333</v>
          </cell>
          <cell r="N116">
            <v>1855.0833333333333</v>
          </cell>
          <cell r="O116">
            <v>1860.3333333333333</v>
          </cell>
          <cell r="P116">
            <v>1866.0833333333333</v>
          </cell>
          <cell r="Q116">
            <v>1871.4166666666667</v>
          </cell>
          <cell r="R116">
            <v>1877.0833333333333</v>
          </cell>
          <cell r="S116">
            <v>1882.5</v>
          </cell>
          <cell r="T116">
            <v>1888</v>
          </cell>
          <cell r="U116">
            <v>1893.5</v>
          </cell>
          <cell r="V116">
            <v>1899</v>
          </cell>
          <cell r="W116">
            <v>1904.5</v>
          </cell>
          <cell r="X116">
            <v>1910</v>
          </cell>
          <cell r="Y116">
            <v>1915.5</v>
          </cell>
          <cell r="Z116">
            <v>1921</v>
          </cell>
          <cell r="AA116">
            <v>1926.5</v>
          </cell>
          <cell r="AB116">
            <v>1932.0476050914185</v>
          </cell>
          <cell r="AC116">
            <v>1937.6111852268289</v>
          </cell>
          <cell r="AD116">
            <v>1943.1907864084296</v>
          </cell>
          <cell r="AE116">
            <v>1948.7864547708884</v>
          </cell>
          <cell r="AF116">
            <v>1954.3982365817239</v>
          </cell>
          <cell r="AG116">
            <v>1960.0261782416876</v>
          </cell>
          <cell r="AH116">
            <v>1965.6703262851483</v>
          </cell>
          <cell r="AI116">
            <v>1971.3307273804764</v>
          </cell>
          <cell r="AJ116">
            <v>1977.00742833043</v>
          </cell>
          <cell r="AK116">
            <v>1982.7004760725417</v>
          </cell>
          <cell r="AL116">
            <v>1988.4099176795066</v>
          </cell>
          <cell r="AM116">
            <v>1994.1358003595719</v>
          </cell>
          <cell r="AN116">
            <v>1999.878171456927</v>
          </cell>
          <cell r="AO116">
            <v>2005.637078452095</v>
          </cell>
          <cell r="AP116">
            <v>2011.4125689623252</v>
          </cell>
          <cell r="AQ116">
            <v>2017.204690741987</v>
          </cell>
          <cell r="AR116">
            <v>2023.0134916829647</v>
          </cell>
          <cell r="AS116">
            <v>2028.8390198150535</v>
          </cell>
          <cell r="AT116">
            <v>2034.681323306356</v>
          </cell>
          <cell r="AU116">
            <v>2040.540450463682</v>
          </cell>
          <cell r="AV116">
            <v>2046.4164497329464</v>
          </cell>
          <cell r="AW116">
            <v>2052.3093696995702</v>
          </cell>
          <cell r="AX116">
            <v>2058.2192590888831</v>
          </cell>
          <cell r="AZ116">
            <v>2.8962611901000527E-3</v>
          </cell>
          <cell r="BA116">
            <v>2.8878970858493042E-3</v>
          </cell>
          <cell r="BB116">
            <v>2.8795811518324606E-3</v>
          </cell>
          <cell r="BC116">
            <v>2.8713129731140694E-3</v>
          </cell>
          <cell r="BD116">
            <v>2.8630921395106715E-3</v>
          </cell>
          <cell r="BE116">
            <v>2.8796289080813115E-3</v>
          </cell>
        </row>
        <row r="117">
          <cell r="A117" t="str">
            <v>IDIrrigationCustomer Population</v>
          </cell>
          <cell r="B117" t="str">
            <v>ID</v>
          </cell>
          <cell r="C117" t="str">
            <v>Irrigation</v>
          </cell>
          <cell r="D117" t="str">
            <v>Customer Population</v>
          </cell>
          <cell r="E117" t="str">
            <v>#</v>
          </cell>
          <cell r="F117">
            <v>4820.333333333333</v>
          </cell>
          <cell r="G117">
            <v>4855.25</v>
          </cell>
          <cell r="H117">
            <v>4894.916666666667</v>
          </cell>
          <cell r="I117">
            <v>4927.5</v>
          </cell>
          <cell r="J117">
            <v>4958.5</v>
          </cell>
          <cell r="K117">
            <v>4989.083333333333</v>
          </cell>
          <cell r="L117">
            <v>5019.583333333333</v>
          </cell>
          <cell r="M117">
            <v>5050.166666666667</v>
          </cell>
          <cell r="N117">
            <v>5080.583333333333</v>
          </cell>
          <cell r="O117">
            <v>5111.166666666667</v>
          </cell>
          <cell r="P117">
            <v>5141.583333333333</v>
          </cell>
          <cell r="Q117">
            <v>5172.25</v>
          </cell>
          <cell r="R117">
            <v>5202.583333333333</v>
          </cell>
          <cell r="S117">
            <v>5233.333333333333</v>
          </cell>
          <cell r="T117">
            <v>5263.583333333333</v>
          </cell>
          <cell r="U117">
            <v>5294.333333333333</v>
          </cell>
          <cell r="V117">
            <v>5324.583333333333</v>
          </cell>
          <cell r="W117">
            <v>5355.333333333333</v>
          </cell>
          <cell r="X117">
            <v>5385.666666666667</v>
          </cell>
          <cell r="Y117">
            <v>5416.333333333333</v>
          </cell>
          <cell r="Z117">
            <v>5446.666666666667</v>
          </cell>
          <cell r="AA117">
            <v>5477.333333333333</v>
          </cell>
          <cell r="AB117">
            <v>5508.4052169015267</v>
          </cell>
          <cell r="AC117">
            <v>5539.6533654311024</v>
          </cell>
          <cell r="AD117">
            <v>5571.0787788400903</v>
          </cell>
          <cell r="AE117">
            <v>5602.6824627188671</v>
          </cell>
          <cell r="AF117">
            <v>5634.4654283623358</v>
          </cell>
          <cell r="AG117">
            <v>5666.4286928022857</v>
          </cell>
          <cell r="AH117">
            <v>5698.5732788399364</v>
          </cell>
          <cell r="AI117">
            <v>5730.9002150786655</v>
          </cell>
          <cell r="AJ117">
            <v>5763.4105359569267</v>
          </cell>
          <cell r="AK117">
            <v>5796.1052817813461</v>
          </cell>
          <cell r="AL117">
            <v>5828.9854987600165</v>
          </cell>
          <cell r="AM117">
            <v>5862.0522390359711</v>
          </cell>
          <cell r="AN117">
            <v>5895.3065607208537</v>
          </cell>
          <cell r="AO117">
            <v>5928.7495279287759</v>
          </cell>
          <cell r="AP117">
            <v>5962.3822108103705</v>
          </cell>
          <cell r="AQ117">
            <v>5996.2056855870323</v>
          </cell>
          <cell r="AR117">
            <v>6030.2210345853591</v>
          </cell>
          <cell r="AS117">
            <v>6064.4293462717833</v>
          </cell>
          <cell r="AT117">
            <v>6098.8317152874042</v>
          </cell>
          <cell r="AU117">
            <v>6133.4292424830137</v>
          </cell>
          <cell r="AV117">
            <v>6168.2230349543233</v>
          </cell>
          <cell r="AW117">
            <v>6203.2142060773913</v>
          </cell>
          <cell r="AX117">
            <v>6238.4038755442489</v>
          </cell>
          <cell r="AZ117">
            <v>5.7750997730651853E-3</v>
          </cell>
          <cell r="BA117">
            <v>5.6641354413047322E-3</v>
          </cell>
          <cell r="BB117">
            <v>5.6941263848485591E-3</v>
          </cell>
          <cell r="BC117">
            <v>5.6003446365931334E-3</v>
          </cell>
          <cell r="BD117">
            <v>5.630354957160231E-3</v>
          </cell>
          <cell r="BE117">
            <v>5.6728122385943675E-3</v>
          </cell>
        </row>
        <row r="118">
          <cell r="A118" t="str">
            <v>ORIrrigationCustomer Population</v>
          </cell>
          <cell r="B118" t="str">
            <v>OR</v>
          </cell>
          <cell r="C118" t="str">
            <v>Irrigation</v>
          </cell>
          <cell r="D118" t="str">
            <v>Customer Population</v>
          </cell>
          <cell r="E118" t="str">
            <v>#</v>
          </cell>
          <cell r="F118">
            <v>7790.75</v>
          </cell>
          <cell r="G118">
            <v>7767.833333333333</v>
          </cell>
          <cell r="H118">
            <v>7733.166666666667</v>
          </cell>
          <cell r="I118">
            <v>7698.583333333333</v>
          </cell>
          <cell r="J118">
            <v>7663.833333333333</v>
          </cell>
          <cell r="K118">
            <v>7629.333333333333</v>
          </cell>
          <cell r="L118">
            <v>7594.666666666667</v>
          </cell>
          <cell r="M118">
            <v>7559.916666666667</v>
          </cell>
          <cell r="N118">
            <v>7525.416666666667</v>
          </cell>
          <cell r="O118">
            <v>7490.833333333333</v>
          </cell>
          <cell r="P118">
            <v>7456.25</v>
          </cell>
          <cell r="Q118">
            <v>7421.583333333333</v>
          </cell>
          <cell r="R118">
            <v>7387.083333333333</v>
          </cell>
          <cell r="S118">
            <v>7352.25</v>
          </cell>
          <cell r="T118">
            <v>7317.833333333333</v>
          </cell>
          <cell r="U118">
            <v>7283.083333333333</v>
          </cell>
          <cell r="V118">
            <v>7248.5</v>
          </cell>
          <cell r="W118">
            <v>7213.916666666667</v>
          </cell>
          <cell r="X118">
            <v>7179.333333333333</v>
          </cell>
          <cell r="Y118">
            <v>7144.666666666667</v>
          </cell>
          <cell r="Z118">
            <v>7109.916666666667</v>
          </cell>
          <cell r="AA118">
            <v>7075.416666666667</v>
          </cell>
          <cell r="AB118">
            <v>7041.2991532963142</v>
          </cell>
          <cell r="AC118">
            <v>7007.3461538724068</v>
          </cell>
          <cell r="AD118">
            <v>6973.5568751120845</v>
          </cell>
          <cell r="AE118">
            <v>6939.9305275576817</v>
          </cell>
          <cell r="AF118">
            <v>6906.46632555828</v>
          </cell>
          <cell r="AG118">
            <v>6873.163487251355</v>
          </cell>
          <cell r="AH118">
            <v>6840.0212345445061</v>
          </cell>
          <cell r="AI118">
            <v>6807.0387930972793</v>
          </cell>
          <cell r="AJ118">
            <v>6774.2153923030728</v>
          </cell>
          <cell r="AK118">
            <v>6741.5502652711366</v>
          </cell>
          <cell r="AL118">
            <v>6709.0426488086487</v>
          </cell>
          <cell r="AM118">
            <v>6676.69178340289</v>
          </cell>
          <cell r="AN118">
            <v>6644.4969132034948</v>
          </cell>
          <cell r="AO118">
            <v>6612.457286004792</v>
          </cell>
          <cell r="AP118">
            <v>6580.5721532282314</v>
          </cell>
          <cell r="AQ118">
            <v>6548.840769904893</v>
          </cell>
          <cell r="AR118">
            <v>6517.2623946580825</v>
          </cell>
          <cell r="AS118">
            <v>6485.8362896860062</v>
          </cell>
          <cell r="AT118">
            <v>6454.5617207445375</v>
          </cell>
          <cell r="AU118">
            <v>6423.4379571300597</v>
          </cell>
          <cell r="AV118">
            <v>6392.4642716623939</v>
          </cell>
          <cell r="AW118">
            <v>6361.6399406678083</v>
          </cell>
          <cell r="AX118">
            <v>6330.9642439621111</v>
          </cell>
          <cell r="AZ118">
            <v>-4.7711020670942999E-3</v>
          </cell>
          <cell r="BA118">
            <v>-4.7939746092622738E-3</v>
          </cell>
          <cell r="BB118">
            <v>-4.8286749001763482E-3</v>
          </cell>
          <cell r="BC118">
            <v>-4.8637678454791448E-3</v>
          </cell>
          <cell r="BD118">
            <v>-4.8523775477912305E-3</v>
          </cell>
          <cell r="BE118">
            <v>-4.8219793939606589E-3</v>
          </cell>
        </row>
        <row r="119">
          <cell r="A119" t="str">
            <v>UTIrrigationCustomer Population</v>
          </cell>
          <cell r="B119" t="str">
            <v>UT</v>
          </cell>
          <cell r="C119" t="str">
            <v>Irrigation</v>
          </cell>
          <cell r="D119" t="str">
            <v>Customer Population</v>
          </cell>
          <cell r="E119" t="str">
            <v>#</v>
          </cell>
          <cell r="F119">
            <v>2850.0833333333335</v>
          </cell>
          <cell r="G119">
            <v>2896.1666666666665</v>
          </cell>
          <cell r="H119">
            <v>2952</v>
          </cell>
          <cell r="I119">
            <v>3008.3333333333335</v>
          </cell>
          <cell r="J119">
            <v>3064.25</v>
          </cell>
          <cell r="K119">
            <v>3120.3333333333335</v>
          </cell>
          <cell r="L119">
            <v>3176.25</v>
          </cell>
          <cell r="M119">
            <v>3232.0833333333335</v>
          </cell>
          <cell r="N119">
            <v>3288.1666666666665</v>
          </cell>
          <cell r="O119">
            <v>3344</v>
          </cell>
          <cell r="P119">
            <v>3400.1666666666665</v>
          </cell>
          <cell r="Q119">
            <v>3456.0833333333335</v>
          </cell>
          <cell r="R119">
            <v>3512.1666666666665</v>
          </cell>
          <cell r="S119">
            <v>3568.0833333333335</v>
          </cell>
          <cell r="T119">
            <v>3624.25</v>
          </cell>
          <cell r="U119">
            <v>3680</v>
          </cell>
          <cell r="V119">
            <v>3736.0833333333335</v>
          </cell>
          <cell r="W119">
            <v>3792.1666666666665</v>
          </cell>
          <cell r="X119">
            <v>3847.9166666666665</v>
          </cell>
          <cell r="Y119">
            <v>3904.1666666666665</v>
          </cell>
          <cell r="Z119">
            <v>3960.0833333333335</v>
          </cell>
          <cell r="AA119">
            <v>4016</v>
          </cell>
          <cell r="AB119">
            <v>4074.451514956007</v>
          </cell>
          <cell r="AC119">
            <v>4133.7537718444473</v>
          </cell>
          <cell r="AD119">
            <v>4193.9191529249792</v>
          </cell>
          <cell r="AE119">
            <v>4254.9602206768413</v>
          </cell>
          <cell r="AF119">
            <v>4316.8897204218874</v>
          </cell>
          <cell r="AG119">
            <v>4379.7205829857994</v>
          </cell>
          <cell r="AH119">
            <v>4443.4659273980315</v>
          </cell>
          <cell r="AI119">
            <v>4508.1390636310525</v>
          </cell>
          <cell r="AJ119">
            <v>4573.7534953794566</v>
          </cell>
          <cell r="AK119">
            <v>4640.3229228795217</v>
          </cell>
          <cell r="AL119">
            <v>4707.8612457698091</v>
          </cell>
          <cell r="AM119">
            <v>4776.3825659933946</v>
          </cell>
          <cell r="AN119">
            <v>4845.9011907423419</v>
          </cell>
          <cell r="AO119">
            <v>4916.431635445033</v>
          </cell>
          <cell r="AP119">
            <v>4987.988626796975</v>
          </cell>
          <cell r="AQ119">
            <v>5060.5871058357243</v>
          </cell>
          <cell r="AR119">
            <v>5134.242231060558</v>
          </cell>
          <cell r="AS119">
            <v>5208.9693815975597</v>
          </cell>
          <cell r="AT119">
            <v>5284.7841604107653</v>
          </cell>
          <cell r="AU119">
            <v>5361.7023975600478</v>
          </cell>
          <cell r="AV119">
            <v>5439.7401535064218</v>
          </cell>
          <cell r="AW119">
            <v>5518.9137224654532</v>
          </cell>
          <cell r="AX119">
            <v>5599.2396358094775</v>
          </cell>
          <cell r="AZ119">
            <v>1.5011264024267756E-2</v>
          </cell>
          <cell r="BA119">
            <v>1.4701358062673055E-2</v>
          </cell>
          <cell r="BB119">
            <v>1.4618299945858148E-2</v>
          </cell>
          <cell r="BC119">
            <v>1.4322305229455788E-2</v>
          </cell>
          <cell r="BD119">
            <v>1.4120073230782142E-2</v>
          </cell>
          <cell r="BE119">
            <v>1.4554660098607378E-2</v>
          </cell>
        </row>
        <row r="120">
          <cell r="A120" t="str">
            <v>WAIrrigationCustomer Population</v>
          </cell>
          <cell r="B120" t="str">
            <v>WA</v>
          </cell>
          <cell r="C120" t="str">
            <v>Irrigation</v>
          </cell>
          <cell r="D120" t="str">
            <v>Customer Population</v>
          </cell>
          <cell r="E120" t="str">
            <v>#</v>
          </cell>
          <cell r="F120">
            <v>5164.166666666667</v>
          </cell>
          <cell r="G120">
            <v>5123.416666666667</v>
          </cell>
          <cell r="H120">
            <v>5095.916666666667</v>
          </cell>
          <cell r="I120">
            <v>5068.583333333333</v>
          </cell>
          <cell r="J120">
            <v>5040.916666666667</v>
          </cell>
          <cell r="K120">
            <v>5013.583333333333</v>
          </cell>
          <cell r="L120">
            <v>4986.166666666667</v>
          </cell>
          <cell r="M120">
            <v>4958.583333333333</v>
          </cell>
          <cell r="N120">
            <v>4931.416666666667</v>
          </cell>
          <cell r="O120">
            <v>4903.75</v>
          </cell>
          <cell r="P120">
            <v>4876.333333333333</v>
          </cell>
          <cell r="Q120">
            <v>4848.916666666667</v>
          </cell>
          <cell r="R120">
            <v>4821.5</v>
          </cell>
          <cell r="S120">
            <v>4793.916666666667</v>
          </cell>
          <cell r="T120">
            <v>4766.583333333333</v>
          </cell>
          <cell r="U120">
            <v>4739</v>
          </cell>
          <cell r="V120">
            <v>4711.666666666667</v>
          </cell>
          <cell r="W120">
            <v>4684.166666666667</v>
          </cell>
          <cell r="X120">
            <v>4656.583333333333</v>
          </cell>
          <cell r="Y120">
            <v>4629.333333333333</v>
          </cell>
          <cell r="Z120">
            <v>4601.833333333333</v>
          </cell>
          <cell r="AA120">
            <v>4574.166666666667</v>
          </cell>
          <cell r="AB120">
            <v>4547.1519908486462</v>
          </cell>
          <cell r="AC120">
            <v>4520.2968616240787</v>
          </cell>
          <cell r="AD120">
            <v>4493.6003367230787</v>
          </cell>
          <cell r="AE120">
            <v>4467.0614794407347</v>
          </cell>
          <cell r="AF120">
            <v>4440.6793586042422</v>
          </cell>
          <cell r="AG120">
            <v>4414.4530485402302</v>
          </cell>
          <cell r="AH120">
            <v>4388.3816290422847</v>
          </cell>
          <cell r="AI120">
            <v>4362.4641853386593</v>
          </cell>
          <cell r="AJ120">
            <v>4336.6998080601788</v>
          </cell>
          <cell r="AK120">
            <v>4311.0875932083336</v>
          </cell>
          <cell r="AL120">
            <v>4285.6266421235578</v>
          </cell>
          <cell r="AM120">
            <v>4260.3160614537001</v>
          </cell>
          <cell r="AN120">
            <v>4235.154963122679</v>
          </cell>
          <cell r="AO120">
            <v>4210.1424642993215</v>
          </cell>
          <cell r="AP120">
            <v>4185.2776873663879</v>
          </cell>
          <cell r="AQ120">
            <v>4160.5597598897775</v>
          </cell>
          <cell r="AR120">
            <v>4135.9878145879175</v>
          </cell>
          <cell r="AS120">
            <v>4111.5609893013352</v>
          </cell>
          <cell r="AT120">
            <v>4087.278426962404</v>
          </cell>
          <cell r="AU120">
            <v>4063.1392755652728</v>
          </cell>
          <cell r="AV120">
            <v>4039.1426881359716</v>
          </cell>
          <cell r="AW120">
            <v>4015.2878227026931</v>
          </cell>
          <cell r="AX120">
            <v>3991.5738422662512</v>
          </cell>
          <cell r="AZ120">
            <v>-5.8365758754863805E-3</v>
          </cell>
          <cell r="BA120">
            <v>-5.8886319160293054E-3</v>
          </cell>
          <cell r="BB120">
            <v>-5.8519300631722114E-3</v>
          </cell>
          <cell r="BC120">
            <v>-5.9403801843317975E-3</v>
          </cell>
          <cell r="BD120">
            <v>-6.012096628155314E-3</v>
          </cell>
          <cell r="BE120">
            <v>-5.9059229334350021E-3</v>
          </cell>
        </row>
        <row r="121">
          <cell r="A121" t="str">
            <v>WYIrrigationCustomer Population</v>
          </cell>
          <cell r="B121" t="str">
            <v>WY</v>
          </cell>
          <cell r="C121" t="str">
            <v>Irrigation</v>
          </cell>
          <cell r="D121" t="str">
            <v>Customer Population</v>
          </cell>
          <cell r="E121" t="str">
            <v>#</v>
          </cell>
          <cell r="F121">
            <v>680</v>
          </cell>
          <cell r="G121">
            <v>691.41666666666674</v>
          </cell>
          <cell r="H121">
            <v>702.83333333333337</v>
          </cell>
          <cell r="I121">
            <v>714.66666666666663</v>
          </cell>
          <cell r="J121">
            <v>726.25</v>
          </cell>
          <cell r="K121">
            <v>737.83333333333326</v>
          </cell>
          <cell r="L121">
            <v>749.66666666666663</v>
          </cell>
          <cell r="M121">
            <v>761.33333333333337</v>
          </cell>
          <cell r="N121">
            <v>773</v>
          </cell>
          <cell r="O121">
            <v>784.83333333333326</v>
          </cell>
          <cell r="P121">
            <v>796.41666666666674</v>
          </cell>
          <cell r="Q121">
            <v>808</v>
          </cell>
          <cell r="R121">
            <v>819.75</v>
          </cell>
          <cell r="S121">
            <v>831.25</v>
          </cell>
          <cell r="T121">
            <v>842.91666666666674</v>
          </cell>
          <cell r="U121">
            <v>854.75</v>
          </cell>
          <cell r="V121">
            <v>866.33333333333326</v>
          </cell>
          <cell r="W121">
            <v>877.91666666666663</v>
          </cell>
          <cell r="X121">
            <v>889.91666666666674</v>
          </cell>
          <cell r="Y121">
            <v>901.66666666666663</v>
          </cell>
          <cell r="Z121">
            <v>913.33333333333337</v>
          </cell>
          <cell r="AA121">
            <v>925.16666666666674</v>
          </cell>
          <cell r="AB121">
            <v>937.19383333333337</v>
          </cell>
          <cell r="AC121">
            <v>949.37735316666658</v>
          </cell>
          <cell r="AD121">
            <v>961.71925875783313</v>
          </cell>
          <cell r="AE121">
            <v>974.22160912168488</v>
          </cell>
          <cell r="AF121">
            <v>986.88649004026672</v>
          </cell>
          <cell r="AG121">
            <v>999.71601441079008</v>
          </cell>
          <cell r="AH121">
            <v>1012.7123225981303</v>
          </cell>
          <cell r="AI121">
            <v>1025.877582791906</v>
          </cell>
          <cell r="AJ121">
            <v>1039.2139913682006</v>
          </cell>
          <cell r="AK121">
            <v>1052.723773255987</v>
          </cell>
          <cell r="AL121">
            <v>1066.4091823083147</v>
          </cell>
          <cell r="AM121">
            <v>1080.2725016783227</v>
          </cell>
          <cell r="AN121">
            <v>1094.3160442001408</v>
          </cell>
          <cell r="AO121">
            <v>1108.5421527747426</v>
          </cell>
          <cell r="AP121">
            <v>1122.9532007608141</v>
          </cell>
          <cell r="AQ121">
            <v>1137.5515923707046</v>
          </cell>
          <cell r="AR121">
            <v>1152.3397630715237</v>
          </cell>
          <cell r="AS121">
            <v>1167.3201799914534</v>
          </cell>
          <cell r="AT121">
            <v>1182.4953423313423</v>
          </cell>
          <cell r="AU121">
            <v>1197.8677817816497</v>
          </cell>
          <cell r="AV121">
            <v>1213.440062944811</v>
          </cell>
          <cell r="AW121">
            <v>1229.2147837630935</v>
          </cell>
          <cell r="AX121">
            <v>1245.1945759520136</v>
          </cell>
          <cell r="AZ121">
            <v>1.3370527125817667E-2</v>
          </cell>
          <cell r="BA121">
            <v>1.3668723303274928E-2</v>
          </cell>
          <cell r="BB121">
            <v>1.3203483472235098E-2</v>
          </cell>
          <cell r="BC121">
            <v>1.2939001848428919E-2</v>
          </cell>
          <cell r="BD121">
            <v>1.2956204379562086E-2</v>
          </cell>
          <cell r="BE121">
            <v>1.322758802586374E-2</v>
          </cell>
        </row>
        <row r="122">
          <cell r="A122" t="str">
            <v>CAResidentialPer Customer Summer Peak (kW)</v>
          </cell>
          <cell r="B122" t="str">
            <v>CA</v>
          </cell>
          <cell r="C122" t="str">
            <v>Residential</v>
          </cell>
          <cell r="D122" t="str">
            <v>Per Customer Summer Peak (kW)</v>
          </cell>
          <cell r="E122" t="str">
            <v>kW</v>
          </cell>
          <cell r="F122">
            <v>1.3618894611676913</v>
          </cell>
          <cell r="G122">
            <v>1.2833584546880357</v>
          </cell>
          <cell r="H122">
            <v>1.2660812857296209</v>
          </cell>
          <cell r="I122">
            <v>1.2684921843513843</v>
          </cell>
          <cell r="J122">
            <v>1.277626047049599</v>
          </cell>
          <cell r="K122">
            <v>1.2775225431791903</v>
          </cell>
          <cell r="L122">
            <v>1.2762716198696114</v>
          </cell>
          <cell r="M122">
            <v>1.2749983905952307</v>
          </cell>
          <cell r="N122">
            <v>1.2612207185780409</v>
          </cell>
          <cell r="O122">
            <v>1.2653199690206207</v>
          </cell>
          <cell r="P122">
            <v>1.2694358427208163</v>
          </cell>
          <cell r="Q122">
            <v>1.2700379753172557</v>
          </cell>
          <cell r="R122">
            <v>1.2703997870585215</v>
          </cell>
          <cell r="S122">
            <v>1.2546179920026239</v>
          </cell>
          <cell r="T122">
            <v>1.2596163696284119</v>
          </cell>
          <cell r="U122">
            <v>1.2659957535156834</v>
          </cell>
          <cell r="V122">
            <v>1.2743132563577013</v>
          </cell>
          <cell r="W122">
            <v>1.278906828672856</v>
          </cell>
          <cell r="X122">
            <v>1.2833147283936239</v>
          </cell>
          <cell r="Y122">
            <v>1.2695788084528272</v>
          </cell>
          <cell r="Z122">
            <v>1.2829221238273036</v>
          </cell>
          <cell r="AA122">
            <v>1.287964914228281</v>
          </cell>
          <cell r="AB122">
            <v>1.2907437078142223</v>
          </cell>
          <cell r="AC122">
            <v>1.293528496667355</v>
          </cell>
          <cell r="AD122">
            <v>1.2963192937225103</v>
          </cell>
          <cell r="AE122">
            <v>1.2991161119424279</v>
          </cell>
          <cell r="AF122">
            <v>1.3019189643178142</v>
          </cell>
          <cell r="AG122">
            <v>1.3047278638674031</v>
          </cell>
          <cell r="AH122">
            <v>1.307542823638016</v>
          </cell>
          <cell r="AI122">
            <v>1.3103638567046243</v>
          </cell>
          <cell r="AJ122">
            <v>1.3131909761704075</v>
          </cell>
          <cell r="AK122">
            <v>1.3160241951668152</v>
          </cell>
          <cell r="AL122">
            <v>1.3188635268536295</v>
          </cell>
          <cell r="AM122">
            <v>1.321708984419024</v>
          </cell>
          <cell r="AN122">
            <v>1.324560581079625</v>
          </cell>
          <cell r="AO122">
            <v>1.3274183300805755</v>
          </cell>
          <cell r="AP122">
            <v>1.330282244695594</v>
          </cell>
          <cell r="AQ122">
            <v>1.3331523382270369</v>
          </cell>
          <cell r="AR122">
            <v>1.3360286240059613</v>
          </cell>
          <cell r="AS122">
            <v>1.3389111153921853</v>
          </cell>
          <cell r="AT122">
            <v>1.341799825774352</v>
          </cell>
          <cell r="AU122">
            <v>1.3446947685699897</v>
          </cell>
          <cell r="AV122">
            <v>1.3475959572255753</v>
          </cell>
          <cell r="AW122">
            <v>1.3505034052165967</v>
          </cell>
          <cell r="AX122">
            <v>1.3534171260476155</v>
          </cell>
        </row>
        <row r="123">
          <cell r="A123" t="str">
            <v>IDResidentialPer Customer Summer Peak (kW)</v>
          </cell>
          <cell r="B123" t="str">
            <v>ID</v>
          </cell>
          <cell r="C123" t="str">
            <v>Residential</v>
          </cell>
          <cell r="D123" t="str">
            <v>Per Customer Summer Peak (kW)</v>
          </cell>
          <cell r="E123" t="str">
            <v>kW</v>
          </cell>
          <cell r="F123">
            <v>1.6028741103847401</v>
          </cell>
          <cell r="G123">
            <v>1.4002568342517214</v>
          </cell>
          <cell r="H123">
            <v>1.3395608467756184</v>
          </cell>
          <cell r="I123">
            <v>1.3621232006083175</v>
          </cell>
          <cell r="J123">
            <v>1.3685282941232866</v>
          </cell>
          <cell r="K123">
            <v>1.3545052004214411</v>
          </cell>
          <cell r="L123">
            <v>1.3403175045032663</v>
          </cell>
          <cell r="M123">
            <v>1.3258643118848614</v>
          </cell>
          <cell r="N123">
            <v>1.2990623570490054</v>
          </cell>
          <cell r="O123">
            <v>1.304277111700834</v>
          </cell>
          <cell r="P123">
            <v>1.2960445846729149</v>
          </cell>
          <cell r="Q123">
            <v>1.2860479220434378</v>
          </cell>
          <cell r="R123">
            <v>1.2734346659625662</v>
          </cell>
          <cell r="S123">
            <v>1.2225851707140249</v>
          </cell>
          <cell r="T123">
            <v>1.2396920799152049</v>
          </cell>
          <cell r="U123">
            <v>1.2465583208598356</v>
          </cell>
          <cell r="V123">
            <v>1.2400509541079197</v>
          </cell>
          <cell r="W123">
            <v>1.2313513041059292</v>
          </cell>
          <cell r="X123">
            <v>1.2217153340762013</v>
          </cell>
          <cell r="Y123">
            <v>1.1793598022205898</v>
          </cell>
          <cell r="Z123">
            <v>1.2112277297003544</v>
          </cell>
          <cell r="AA123">
            <v>1.2078201521768763</v>
          </cell>
          <cell r="AB123">
            <v>1.2017050029707517</v>
          </cell>
          <cell r="AC123">
            <v>1.1956208145411524</v>
          </cell>
          <cell r="AD123">
            <v>1.1895674301347992</v>
          </cell>
          <cell r="AE123">
            <v>1.1835446937920504</v>
          </cell>
          <cell r="AF123">
            <v>1.1775524503428825</v>
          </cell>
          <cell r="AG123">
            <v>1.1715905454028916</v>
          </cell>
          <cell r="AH123">
            <v>1.165658825369317</v>
          </cell>
          <cell r="AI123">
            <v>1.1597571374170819</v>
          </cell>
          <cell r="AJ123">
            <v>1.153885329494859</v>
          </cell>
          <cell r="AK123">
            <v>1.1480432503211497</v>
          </cell>
          <cell r="AL123">
            <v>1.1422307493803894</v>
          </cell>
          <cell r="AM123">
            <v>1.1364476769190672</v>
          </cell>
          <cell r="AN123">
            <v>1.1306938839418694</v>
          </cell>
          <cell r="AO123">
            <v>1.12496922220784</v>
          </cell>
          <cell r="AP123">
            <v>1.1192735442265613</v>
          </cell>
          <cell r="AQ123">
            <v>1.1136067032543546</v>
          </cell>
          <cell r="AR123">
            <v>1.1079685532904988</v>
          </cell>
          <cell r="AS123">
            <v>1.1023589490734691</v>
          </cell>
          <cell r="AT123">
            <v>1.0967777460771946</v>
          </cell>
          <cell r="AU123">
            <v>1.0912248005073342</v>
          </cell>
          <cell r="AV123">
            <v>1.0856999692975731</v>
          </cell>
          <cell r="AW123">
            <v>1.0802031101059351</v>
          </cell>
          <cell r="AX123">
            <v>1.0747340813111168</v>
          </cell>
        </row>
        <row r="124">
          <cell r="A124" t="str">
            <v>ORResidentialPer Customer Summer Peak (kW)</v>
          </cell>
          <cell r="B124" t="str">
            <v>OR</v>
          </cell>
          <cell r="C124" t="str">
            <v>Residential</v>
          </cell>
          <cell r="D124" t="str">
            <v>Per Customer Summer Peak (kW)</v>
          </cell>
          <cell r="E124" t="str">
            <v>kW</v>
          </cell>
          <cell r="F124">
            <v>1.6922943317153585</v>
          </cell>
          <cell r="G124">
            <v>1.7515184462644091</v>
          </cell>
          <cell r="H124">
            <v>1.7738910393519902</v>
          </cell>
          <cell r="I124">
            <v>1.7821044100476664</v>
          </cell>
          <cell r="J124">
            <v>1.7718093418108907</v>
          </cell>
          <cell r="K124">
            <v>1.7752132890602221</v>
          </cell>
          <cell r="L124">
            <v>1.7654479315881533</v>
          </cell>
          <cell r="M124">
            <v>1.7561258360410683</v>
          </cell>
          <cell r="N124">
            <v>1.7515467181674316</v>
          </cell>
          <cell r="O124">
            <v>1.7436757487138819</v>
          </cell>
          <cell r="P124">
            <v>1.737851096363743</v>
          </cell>
          <cell r="Q124">
            <v>1.7338654729471414</v>
          </cell>
          <cell r="R124">
            <v>1.7251284252134502</v>
          </cell>
          <cell r="S124">
            <v>1.7227602690939117</v>
          </cell>
          <cell r="T124">
            <v>1.7156915164465512</v>
          </cell>
          <cell r="U124">
            <v>1.7088920304042519</v>
          </cell>
          <cell r="V124">
            <v>1.7007514586677699</v>
          </cell>
          <cell r="W124">
            <v>1.6928257221995624</v>
          </cell>
          <cell r="X124">
            <v>1.6851033298511227</v>
          </cell>
          <cell r="Y124">
            <v>1.6843084756101512</v>
          </cell>
          <cell r="Z124">
            <v>1.6792026025461082</v>
          </cell>
          <cell r="AA124">
            <v>1.674688109686894</v>
          </cell>
          <cell r="AB124">
            <v>1.669525330017009</v>
          </cell>
          <cell r="AC124">
            <v>1.6643784663220245</v>
          </cell>
          <cell r="AD124">
            <v>1.6592474695356867</v>
          </cell>
          <cell r="AE124">
            <v>1.6541322907430047</v>
          </cell>
          <cell r="AF124">
            <v>1.6490328811797847</v>
          </cell>
          <cell r="AG124">
            <v>1.6439491922321641</v>
          </cell>
          <cell r="AH124">
            <v>1.638881175436149</v>
          </cell>
          <cell r="AI124">
            <v>1.6338287824771511</v>
          </cell>
          <cell r="AJ124">
            <v>1.6287919651895291</v>
          </cell>
          <cell r="AK124">
            <v>1.6237706755561272</v>
          </cell>
          <cell r="AL124">
            <v>1.6187648657078182</v>
          </cell>
          <cell r="AM124">
            <v>1.613774487923048</v>
          </cell>
          <cell r="AN124">
            <v>1.6087994946273796</v>
          </cell>
          <cell r="AO124">
            <v>1.6038398383930399</v>
          </cell>
          <cell r="AP124">
            <v>1.5988954719384674</v>
          </cell>
          <cell r="AQ124">
            <v>1.5939663481278621</v>
          </cell>
          <cell r="AR124">
            <v>1.5890524199707357</v>
          </cell>
          <cell r="AS124">
            <v>1.5841536406214631</v>
          </cell>
          <cell r="AT124">
            <v>1.5792699633788367</v>
          </cell>
          <cell r="AU124">
            <v>1.5744013416856208</v>
          </cell>
          <cell r="AV124">
            <v>1.5695477291281077</v>
          </cell>
          <cell r="AW124">
            <v>1.5647090794356751</v>
          </cell>
          <cell r="AX124">
            <v>1.5598853464803459</v>
          </cell>
        </row>
        <row r="125">
          <cell r="A125" t="str">
            <v>UTResidentialPer Customer Summer Peak (kW)</v>
          </cell>
          <cell r="B125" t="str">
            <v>UT</v>
          </cell>
          <cell r="C125" t="str">
            <v>Residential</v>
          </cell>
          <cell r="D125" t="str">
            <v>Per Customer Summer Peak (kW)</v>
          </cell>
          <cell r="E125" t="str">
            <v>kW</v>
          </cell>
          <cell r="F125">
            <v>2.4557273907308113</v>
          </cell>
          <cell r="G125">
            <v>2.2607773079465723</v>
          </cell>
          <cell r="H125">
            <v>2.2686456208275212</v>
          </cell>
          <cell r="I125">
            <v>2.2686044011218205</v>
          </cell>
          <cell r="J125">
            <v>2.2980234793941223</v>
          </cell>
          <cell r="K125">
            <v>2.2838119971235109</v>
          </cell>
          <cell r="L125">
            <v>2.2791468449184302</v>
          </cell>
          <cell r="M125">
            <v>2.2727270935431476</v>
          </cell>
          <cell r="N125">
            <v>2.3386810208146165</v>
          </cell>
          <cell r="O125">
            <v>2.3325250905016546</v>
          </cell>
          <cell r="P125">
            <v>2.3275189493558019</v>
          </cell>
          <cell r="Q125">
            <v>2.3261143665221296</v>
          </cell>
          <cell r="R125">
            <v>2.3225514735232151</v>
          </cell>
          <cell r="S125">
            <v>2.3232423849987085</v>
          </cell>
          <cell r="T125">
            <v>2.3200927685657824</v>
          </cell>
          <cell r="U125">
            <v>2.3171598117156633</v>
          </cell>
          <cell r="V125">
            <v>2.3139308004907964</v>
          </cell>
          <cell r="W125">
            <v>2.3108272530440974</v>
          </cell>
          <cell r="X125">
            <v>2.3091904149962867</v>
          </cell>
          <cell r="Y125">
            <v>2.3111539130307737</v>
          </cell>
          <cell r="Z125">
            <v>2.3104145253544863</v>
          </cell>
          <cell r="AA125">
            <v>2.3096516053207852</v>
          </cell>
          <cell r="AB125">
            <v>2.3087970922125503</v>
          </cell>
          <cell r="AC125">
            <v>2.3079428952527126</v>
          </cell>
          <cell r="AD125">
            <v>2.3070890143243044</v>
          </cell>
          <cell r="AE125">
            <v>2.3062354493104023</v>
          </cell>
          <cell r="AF125">
            <v>2.305382200094126</v>
          </cell>
          <cell r="AG125">
            <v>2.3045292665586388</v>
          </cell>
          <cell r="AH125">
            <v>2.3036766485871456</v>
          </cell>
          <cell r="AI125">
            <v>2.3028243460628959</v>
          </cell>
          <cell r="AJ125">
            <v>2.3019723588691825</v>
          </cell>
          <cell r="AK125">
            <v>2.301120686889341</v>
          </cell>
          <cell r="AL125">
            <v>2.30026933000675</v>
          </cell>
          <cell r="AM125">
            <v>2.2994182881048317</v>
          </cell>
          <cell r="AN125">
            <v>2.2985675610670513</v>
          </cell>
          <cell r="AO125">
            <v>2.2977171487769161</v>
          </cell>
          <cell r="AP125">
            <v>2.2968670511179781</v>
          </cell>
          <cell r="AQ125">
            <v>2.2960172679738315</v>
          </cell>
          <cell r="AR125">
            <v>2.2951677992281132</v>
          </cell>
          <cell r="AS125">
            <v>2.294318644764505</v>
          </cell>
          <cell r="AT125">
            <v>2.2934698044667297</v>
          </cell>
          <cell r="AU125">
            <v>2.2926212782185531</v>
          </cell>
          <cell r="AV125">
            <v>2.291773065903786</v>
          </cell>
          <cell r="AW125">
            <v>2.29092516740628</v>
          </cell>
          <cell r="AX125">
            <v>2.2900775826099311</v>
          </cell>
        </row>
        <row r="126">
          <cell r="A126" t="str">
            <v>WAResidentialPer Customer Summer Peak (kW)</v>
          </cell>
          <cell r="B126" t="str">
            <v>WA</v>
          </cell>
          <cell r="C126" t="str">
            <v>Residential</v>
          </cell>
          <cell r="D126" t="str">
            <v>Per Customer Summer Peak (kW)</v>
          </cell>
          <cell r="E126" t="str">
            <v>kW</v>
          </cell>
          <cell r="F126">
            <v>2.5518648844515681</v>
          </cell>
          <cell r="G126">
            <v>2.4720904867930167</v>
          </cell>
          <cell r="H126">
            <v>2.4739847131369626</v>
          </cell>
          <cell r="I126">
            <v>2.4687958817636635</v>
          </cell>
          <cell r="J126">
            <v>2.4662945612404874</v>
          </cell>
          <cell r="K126">
            <v>2.4639984370206984</v>
          </cell>
          <cell r="L126">
            <v>2.4754613740502891</v>
          </cell>
          <cell r="M126">
            <v>2.4623775332914368</v>
          </cell>
          <cell r="N126">
            <v>2.4675311333351648</v>
          </cell>
          <cell r="O126">
            <v>2.4675737121547701</v>
          </cell>
          <cell r="P126">
            <v>2.4681632167944163</v>
          </cell>
          <cell r="Q126">
            <v>2.4686357432077641</v>
          </cell>
          <cell r="R126">
            <v>2.4693699658569006</v>
          </cell>
          <cell r="S126">
            <v>2.4797480436568367</v>
          </cell>
          <cell r="T126">
            <v>2.4818027200161681</v>
          </cell>
          <cell r="U126">
            <v>2.4850722012919535</v>
          </cell>
          <cell r="V126">
            <v>2.4866282982623482</v>
          </cell>
          <cell r="W126">
            <v>2.502507333424945</v>
          </cell>
          <cell r="X126">
            <v>2.4931482550434558</v>
          </cell>
          <cell r="Y126">
            <v>2.5039588864666458</v>
          </cell>
          <cell r="Z126">
            <v>2.5052229741799703</v>
          </cell>
          <cell r="AA126">
            <v>2.5080621440474276</v>
          </cell>
          <cell r="AB126">
            <v>2.5123862631021168</v>
          </cell>
          <cell r="AC126">
            <v>2.5167178373172145</v>
          </cell>
          <cell r="AD126">
            <v>2.5210568795460713</v>
          </cell>
          <cell r="AE126">
            <v>2.5254034026641974</v>
          </cell>
          <cell r="AF126">
            <v>2.529757419569302</v>
          </cell>
          <cell r="AG126">
            <v>2.5341189431813311</v>
          </cell>
          <cell r="AH126">
            <v>2.5384879864425063</v>
          </cell>
          <cell r="AI126">
            <v>2.5428645623173609</v>
          </cell>
          <cell r="AJ126">
            <v>2.5472486837927826</v>
          </cell>
          <cell r="AK126">
            <v>2.5516403638780472</v>
          </cell>
          <cell r="AL126">
            <v>2.556039615604861</v>
          </cell>
          <cell r="AM126">
            <v>2.5604464520273984</v>
          </cell>
          <cell r="AN126">
            <v>2.5648608862223408</v>
          </cell>
          <cell r="AO126">
            <v>2.5692829312889121</v>
          </cell>
          <cell r="AP126">
            <v>2.573712600348923</v>
          </cell>
          <cell r="AQ126">
            <v>2.5781499065468081</v>
          </cell>
          <cell r="AR126">
            <v>2.5825948630496605</v>
          </cell>
          <cell r="AS126">
            <v>2.5870474830472787</v>
          </cell>
          <cell r="AT126">
            <v>2.5915077797521979</v>
          </cell>
          <cell r="AU126">
            <v>2.5959757663997376</v>
          </cell>
          <cell r="AV126">
            <v>2.6004514562480296</v>
          </cell>
          <cell r="AW126">
            <v>2.6049348625780686</v>
          </cell>
          <cell r="AX126">
            <v>2.6094259986937476</v>
          </cell>
        </row>
        <row r="127">
          <cell r="A127" t="str">
            <v>WYResidentialPer Customer Summer Peak (kW)</v>
          </cell>
          <cell r="B127" t="str">
            <v>WY</v>
          </cell>
          <cell r="C127" t="str">
            <v>Residential</v>
          </cell>
          <cell r="D127" t="str">
            <v>Per Customer Summer Peak (kW)</v>
          </cell>
          <cell r="E127" t="str">
            <v>kW</v>
          </cell>
          <cell r="F127">
            <v>1.8719087831073975</v>
          </cell>
          <cell r="G127">
            <v>1.9635775526256274</v>
          </cell>
          <cell r="H127">
            <v>1.9679399245929341</v>
          </cell>
          <cell r="I127">
            <v>1.9880645283244507</v>
          </cell>
          <cell r="J127">
            <v>2.0066745992212862</v>
          </cell>
          <cell r="K127">
            <v>2.0212177144914047</v>
          </cell>
          <cell r="L127">
            <v>2.0340193473767294</v>
          </cell>
          <cell r="M127">
            <v>2.0481069221398078</v>
          </cell>
          <cell r="N127">
            <v>2.0632978654219665</v>
          </cell>
          <cell r="O127">
            <v>2.0778876175922099</v>
          </cell>
          <cell r="P127">
            <v>2.0937012039483167</v>
          </cell>
          <cell r="Q127">
            <v>2.1098204624791288</v>
          </cell>
          <cell r="R127">
            <v>2.1258991663247886</v>
          </cell>
          <cell r="S127">
            <v>2.142241281780386</v>
          </cell>
          <cell r="T127">
            <v>2.1581948391370913</v>
          </cell>
          <cell r="U127">
            <v>2.1749513287334814</v>
          </cell>
          <cell r="V127">
            <v>2.191631490545948</v>
          </cell>
          <cell r="W127">
            <v>2.2084477516961551</v>
          </cell>
          <cell r="X127">
            <v>2.225989950563195</v>
          </cell>
          <cell r="Y127">
            <v>2.2433075234525357</v>
          </cell>
          <cell r="Z127">
            <v>2.260770784997804</v>
          </cell>
          <cell r="AA127">
            <v>2.2785843514426003</v>
          </cell>
          <cell r="AB127">
            <v>2.2963846012695832</v>
          </cell>
          <cell r="AC127">
            <v>2.314323906248815</v>
          </cell>
          <cell r="AD127">
            <v>2.3324033526760259</v>
          </cell>
          <cell r="AE127">
            <v>2.3506240353330621</v>
          </cell>
          <cell r="AF127">
            <v>2.3689870575541825</v>
          </cell>
          <cell r="AG127">
            <v>2.3874935312928689</v>
          </cell>
          <cell r="AH127">
            <v>2.4061445771891559</v>
          </cell>
          <cell r="AI127">
            <v>2.4249413246374956</v>
          </cell>
          <cell r="AJ127">
            <v>2.4438849118551444</v>
          </cell>
          <cell r="AK127">
            <v>2.4629764859510836</v>
          </cell>
          <cell r="AL127">
            <v>2.4822172029954874</v>
          </cell>
          <cell r="AM127">
            <v>2.5016082280897218</v>
          </cell>
          <cell r="AN127">
            <v>2.5211507354368998</v>
          </cell>
          <cell r="AO127">
            <v>2.5408459084129826</v>
          </cell>
          <cell r="AP127">
            <v>2.560694939638438</v>
          </cell>
          <cell r="AQ127">
            <v>2.5806990310504569</v>
          </cell>
          <cell r="AR127">
            <v>2.6008593939757385</v>
          </cell>
          <cell r="AS127">
            <v>2.6211772492038379</v>
          </cell>
          <cell r="AT127">
            <v>2.6416538270610901</v>
          </cell>
          <cell r="AU127">
            <v>2.6622903674851126</v>
          </cell>
          <cell r="AV127">
            <v>2.6830881200998893</v>
          </cell>
          <cell r="AW127">
            <v>2.704048344291436</v>
          </cell>
          <cell r="AX127">
            <v>2.7251723092840652</v>
          </cell>
        </row>
        <row r="128">
          <cell r="A128" t="str">
            <v>CASmall C&amp;IPer Customer Summer Peak (kW)</v>
          </cell>
          <cell r="B128" t="str">
            <v>CA</v>
          </cell>
          <cell r="C128" t="str">
            <v>Small C&amp;I</v>
          </cell>
          <cell r="D128" t="str">
            <v>Per Customer Summer Peak (kW)</v>
          </cell>
          <cell r="E128" t="str">
            <v>kW</v>
          </cell>
          <cell r="F128">
            <v>1.8261843836228009</v>
          </cell>
          <cell r="G128">
            <v>1.7221263255051948</v>
          </cell>
          <cell r="H128">
            <v>1.6995138058747892</v>
          </cell>
          <cell r="I128">
            <v>1.7032206367728069</v>
          </cell>
          <cell r="J128">
            <v>1.7159796888253234</v>
          </cell>
          <cell r="K128">
            <v>1.7162911390020084</v>
          </cell>
          <cell r="L128">
            <v>1.7150384485730796</v>
          </cell>
          <cell r="M128">
            <v>1.7138083184450092</v>
          </cell>
          <cell r="N128">
            <v>1.6956977504362003</v>
          </cell>
          <cell r="O128">
            <v>1.7016915518016142</v>
          </cell>
          <cell r="P128">
            <v>1.7076798042912376</v>
          </cell>
          <cell r="Q128">
            <v>1.7089543544478536</v>
          </cell>
          <cell r="R128">
            <v>1.7098823762897841</v>
          </cell>
          <cell r="S128">
            <v>1.6891018798594462</v>
          </cell>
          <cell r="T128">
            <v>1.6963624632431771</v>
          </cell>
          <cell r="U128">
            <v>1.705409012776852</v>
          </cell>
          <cell r="V128">
            <v>1.7170873203810451</v>
          </cell>
          <cell r="W128">
            <v>1.7237323925202177</v>
          </cell>
          <cell r="X128">
            <v>1.7301187465609484</v>
          </cell>
          <cell r="Y128">
            <v>1.7121398223412385</v>
          </cell>
          <cell r="Z128">
            <v>1.7305963196994336</v>
          </cell>
          <cell r="AA128">
            <v>1.7378371112992093</v>
          </cell>
          <cell r="AB128">
            <v>1.7420588506838315</v>
          </cell>
          <cell r="AC128">
            <v>1.7462908459683397</v>
          </cell>
          <cell r="AD128">
            <v>1.7505331220674607</v>
          </cell>
          <cell r="AE128">
            <v>1.7547857039564461</v>
          </cell>
          <cell r="AF128">
            <v>1.7590486166712207</v>
          </cell>
          <cell r="AG128">
            <v>1.7633218853085297</v>
          </cell>
          <cell r="AH128">
            <v>1.7676055350260846</v>
          </cell>
          <cell r="AI128">
            <v>1.771899591042714</v>
          </cell>
          <cell r="AJ128">
            <v>1.7762040786385096</v>
          </cell>
          <cell r="AK128">
            <v>1.7805190231549777</v>
          </cell>
          <cell r="AL128">
            <v>1.7848444499951852</v>
          </cell>
          <cell r="AM128">
            <v>1.7891803846239118</v>
          </cell>
          <cell r="AN128">
            <v>1.7935268525677994</v>
          </cell>
          <cell r="AO128">
            <v>1.7978838794155012</v>
          </cell>
          <cell r="AP128">
            <v>1.8022514908178329</v>
          </cell>
          <cell r="AQ128">
            <v>1.8066297124879247</v>
          </cell>
          <cell r="AR128">
            <v>1.8110185702013712</v>
          </cell>
          <cell r="AS128">
            <v>1.8154180897963841</v>
          </cell>
          <cell r="AT128">
            <v>1.8198282971739441</v>
          </cell>
          <cell r="AU128">
            <v>1.8242492182979531</v>
          </cell>
          <cell r="AV128">
            <v>1.828680879195387</v>
          </cell>
          <cell r="AW128">
            <v>1.8331233059564505</v>
          </cell>
          <cell r="AX128">
            <v>1.837576524734728</v>
          </cell>
        </row>
        <row r="129">
          <cell r="A129" t="str">
            <v>IDSmall C&amp;IPer Customer Summer Peak (kW)</v>
          </cell>
          <cell r="B129" t="str">
            <v>ID</v>
          </cell>
          <cell r="C129" t="str">
            <v>Small C&amp;I</v>
          </cell>
          <cell r="D129" t="str">
            <v>Per Customer Summer Peak (kW)</v>
          </cell>
          <cell r="E129" t="str">
            <v>kW</v>
          </cell>
          <cell r="F129">
            <v>5.4111699574550283</v>
          </cell>
          <cell r="G129">
            <v>4.6935324654817894</v>
          </cell>
          <cell r="H129">
            <v>4.4920418549076322</v>
          </cell>
          <cell r="I129">
            <v>4.5695701351878579</v>
          </cell>
          <cell r="J129">
            <v>4.593272578576455</v>
          </cell>
          <cell r="K129">
            <v>4.5484697629493551</v>
          </cell>
          <cell r="L129">
            <v>4.5031482188186382</v>
          </cell>
          <cell r="M129">
            <v>4.456890697103149</v>
          </cell>
          <cell r="N129">
            <v>4.3691274190509448</v>
          </cell>
          <cell r="O129">
            <v>4.3891971495800925</v>
          </cell>
          <cell r="P129">
            <v>4.3642403962314908</v>
          </cell>
          <cell r="Q129">
            <v>4.3334622649173236</v>
          </cell>
          <cell r="R129">
            <v>4.2938700756753851</v>
          </cell>
          <cell r="S129">
            <v>4.1254129299318514</v>
          </cell>
          <cell r="T129">
            <v>4.186262320256593</v>
          </cell>
          <cell r="U129">
            <v>4.212815981272116</v>
          </cell>
          <cell r="V129">
            <v>4.1941532796019718</v>
          </cell>
          <cell r="W129">
            <v>4.1680142619184473</v>
          </cell>
          <cell r="X129">
            <v>4.1387452972791117</v>
          </cell>
          <cell r="Y129">
            <v>3.9984812292119942</v>
          </cell>
          <cell r="Z129">
            <v>4.1099711254124323</v>
          </cell>
          <cell r="AA129">
            <v>4.101739753829734</v>
          </cell>
          <cell r="AB129">
            <v>4.0842837806405745</v>
          </cell>
          <cell r="AC129">
            <v>4.0669020956847666</v>
          </cell>
          <cell r="AD129">
            <v>4.0495943828102661</v>
          </cell>
          <cell r="AE129">
            <v>4.0323603272104913</v>
          </cell>
          <cell r="AF129">
            <v>4.0151996154186005</v>
          </cell>
          <cell r="AG129">
            <v>3.9981119353017842</v>
          </cell>
          <cell r="AH129">
            <v>3.9810969760555959</v>
          </cell>
          <cell r="AI129">
            <v>3.9641544281982899</v>
          </cell>
          <cell r="AJ129">
            <v>3.9472839835652036</v>
          </cell>
          <cell r="AK129">
            <v>3.9304853353031386</v>
          </cell>
          <cell r="AL129">
            <v>3.9137581778647914</v>
          </cell>
          <cell r="AM129">
            <v>3.89710220700319</v>
          </cell>
          <cell r="AN129">
            <v>3.8805171197661594</v>
          </cell>
          <cell r="AO129">
            <v>3.8640026144908153</v>
          </cell>
          <cell r="AP129">
            <v>3.8475583907980719</v>
          </cell>
          <cell r="AQ129">
            <v>3.8311841495871835</v>
          </cell>
          <cell r="AR129">
            <v>3.8148795930303026</v>
          </cell>
          <cell r="AS129">
            <v>3.7986444245670588</v>
          </cell>
          <cell r="AT129">
            <v>3.7824783488991716</v>
          </cell>
          <cell r="AU129">
            <v>3.7663810719850739</v>
          </cell>
          <cell r="AV129">
            <v>3.7503523010345661</v>
          </cell>
          <cell r="AW129">
            <v>3.73439174450349</v>
          </cell>
          <cell r="AX129">
            <v>3.7184991120884257</v>
          </cell>
        </row>
        <row r="130">
          <cell r="A130" t="str">
            <v>ORSmall C&amp;IPer Customer Summer Peak (kW)</v>
          </cell>
          <cell r="B130" t="str">
            <v>OR</v>
          </cell>
          <cell r="C130" t="str">
            <v>Small C&amp;I</v>
          </cell>
          <cell r="D130" t="str">
            <v>Per Customer Summer Peak (kW)</v>
          </cell>
          <cell r="E130" t="str">
            <v>kW</v>
          </cell>
          <cell r="F130">
            <v>4.1879620293735478</v>
          </cell>
          <cell r="G130">
            <v>4.3294977998656288</v>
          </cell>
          <cell r="H130">
            <v>4.3766124744377288</v>
          </cell>
          <cell r="I130">
            <v>4.3907743356523463</v>
          </cell>
          <cell r="J130">
            <v>4.3605086655120564</v>
          </cell>
          <cell r="K130">
            <v>4.3647689929854021</v>
          </cell>
          <cell r="L130">
            <v>4.3371823523276509</v>
          </cell>
          <cell r="M130">
            <v>4.3108999277326969</v>
          </cell>
          <cell r="N130">
            <v>4.2961409010375595</v>
          </cell>
          <cell r="O130">
            <v>4.2729458274568861</v>
          </cell>
          <cell r="P130">
            <v>4.2542185355445099</v>
          </cell>
          <cell r="Q130">
            <v>4.2395202238750871</v>
          </cell>
          <cell r="R130">
            <v>4.212957855492836</v>
          </cell>
          <cell r="S130">
            <v>4.201842186702164</v>
          </cell>
          <cell r="T130">
            <v>4.1792777346930885</v>
          </cell>
          <cell r="U130">
            <v>4.1576133063938325</v>
          </cell>
          <cell r="V130">
            <v>4.1328991934049721</v>
          </cell>
          <cell r="W130">
            <v>4.1088014784321141</v>
          </cell>
          <cell r="X130">
            <v>4.0852007560059294</v>
          </cell>
          <cell r="Y130">
            <v>4.0783038186123006</v>
          </cell>
          <cell r="Z130">
            <v>4.0609780787144558</v>
          </cell>
          <cell r="AA130">
            <v>4.0451634912803227</v>
          </cell>
          <cell r="AB130">
            <v>4.0278453910677969</v>
          </cell>
          <cell r="AC130">
            <v>4.0106014328758883</v>
          </cell>
          <cell r="AD130">
            <v>3.9934312992887624</v>
          </cell>
          <cell r="AE130">
            <v>3.9763346742495025</v>
          </cell>
          <cell r="AF130">
            <v>3.9593112430542901</v>
          </cell>
          <cell r="AG130">
            <v>3.9423606923466123</v>
          </cell>
          <cell r="AH130">
            <v>3.9254827101114933</v>
          </cell>
          <cell r="AI130">
            <v>3.9086769856697514</v>
          </cell>
          <cell r="AJ130">
            <v>3.891943209672283</v>
          </cell>
          <cell r="AK130">
            <v>3.8752810740943628</v>
          </cell>
          <cell r="AL130">
            <v>3.8586902722299792</v>
          </cell>
          <cell r="AM130">
            <v>3.8421704986861838</v>
          </cell>
          <cell r="AN130">
            <v>3.8257214493774745</v>
          </cell>
          <cell r="AO130">
            <v>3.8093428215201963</v>
          </cell>
          <cell r="AP130">
            <v>3.7930343136269657</v>
          </cell>
          <cell r="AQ130">
            <v>3.776795625501125</v>
          </cell>
          <cell r="AR130">
            <v>3.7606264582312106</v>
          </cell>
          <cell r="AS130">
            <v>3.7445265141854605</v>
          </cell>
          <cell r="AT130">
            <v>3.728495497006326</v>
          </cell>
          <cell r="AU130">
            <v>3.71253311160502</v>
          </cell>
          <cell r="AV130">
            <v>3.6966390641560873</v>
          </cell>
          <cell r="AW130">
            <v>3.6808130620919952</v>
          </cell>
          <cell r="AX130">
            <v>3.6650548140977439</v>
          </cell>
        </row>
        <row r="131">
          <cell r="A131" t="str">
            <v>UTSmall C&amp;IPer Customer Summer Peak (kW)</v>
          </cell>
          <cell r="B131" t="str">
            <v>UT</v>
          </cell>
          <cell r="C131" t="str">
            <v>Small C&amp;I</v>
          </cell>
          <cell r="D131" t="str">
            <v>Per Customer Summer Peak (kW)</v>
          </cell>
          <cell r="E131" t="str">
            <v>kW</v>
          </cell>
          <cell r="F131">
            <v>4.410606205128083</v>
          </cell>
          <cell r="G131">
            <v>4.0665636115607899</v>
          </cell>
          <cell r="H131">
            <v>4.0849600114167766</v>
          </cell>
          <cell r="I131">
            <v>4.0893641885490091</v>
          </cell>
          <cell r="J131">
            <v>4.1470779118185384</v>
          </cell>
          <cell r="K131">
            <v>4.126222747591533</v>
          </cell>
          <cell r="L131">
            <v>4.122615230333107</v>
          </cell>
          <cell r="M131">
            <v>4.1158420221955749</v>
          </cell>
          <cell r="N131">
            <v>4.2402726980615038</v>
          </cell>
          <cell r="O131">
            <v>4.2341301206113506</v>
          </cell>
          <cell r="P131">
            <v>4.230052428195668</v>
          </cell>
          <cell r="Q131">
            <v>4.232498940763513</v>
          </cell>
          <cell r="R131">
            <v>4.2309733554705309</v>
          </cell>
          <cell r="S131">
            <v>4.2371335528726846</v>
          </cell>
          <cell r="T131">
            <v>4.2362753770485915</v>
          </cell>
          <cell r="U131">
            <v>4.2357560678985262</v>
          </cell>
          <cell r="V131">
            <v>4.2346463602509745</v>
          </cell>
          <cell r="W131">
            <v>4.2336955690144729</v>
          </cell>
          <cell r="X131">
            <v>4.2353744934977957</v>
          </cell>
          <cell r="Y131">
            <v>4.243605400147854</v>
          </cell>
          <cell r="Z131">
            <v>4.2468370894630034</v>
          </cell>
          <cell r="AA131">
            <v>4.2499434609807478</v>
          </cell>
          <cell r="AB131">
            <v>4.253010217846322</v>
          </cell>
          <cell r="AC131">
            <v>4.256079187681963</v>
          </cell>
          <cell r="AD131">
            <v>4.2591503720845516</v>
          </cell>
          <cell r="AE131">
            <v>4.262223772652117</v>
          </cell>
          <cell r="AF131">
            <v>4.2652993909838424</v>
          </cell>
          <cell r="AG131">
            <v>4.2683772286800661</v>
          </cell>
          <cell r="AH131">
            <v>4.2714572873422796</v>
          </cell>
          <cell r="AI131">
            <v>4.2745395685731307</v>
          </cell>
          <cell r="AJ131">
            <v>4.2776240739764244</v>
          </cell>
          <cell r="AK131">
            <v>4.2807108051571205</v>
          </cell>
          <cell r="AL131">
            <v>4.2837997637213405</v>
          </cell>
          <cell r="AM131">
            <v>4.2868909512763631</v>
          </cell>
          <cell r="AN131">
            <v>4.2899843694306261</v>
          </cell>
          <cell r="AO131">
            <v>4.2930800197937282</v>
          </cell>
          <cell r="AP131">
            <v>4.2961779039764325</v>
          </cell>
          <cell r="AQ131">
            <v>4.2992780235906594</v>
          </cell>
          <cell r="AR131">
            <v>4.3023803802494971</v>
          </cell>
          <cell r="AS131">
            <v>4.305484975567194</v>
          </cell>
          <cell r="AT131">
            <v>4.3085918111591646</v>
          </cell>
          <cell r="AU131">
            <v>4.3117008886419921</v>
          </cell>
          <cell r="AV131">
            <v>4.3148122096334225</v>
          </cell>
          <cell r="AW131">
            <v>4.3179257757523697</v>
          </cell>
          <cell r="AX131">
            <v>4.3210415886189173</v>
          </cell>
        </row>
        <row r="132">
          <cell r="A132" t="str">
            <v>WASmall C&amp;IPer Customer Summer Peak (kW)</v>
          </cell>
          <cell r="B132" t="str">
            <v>WA</v>
          </cell>
          <cell r="C132" t="str">
            <v>Small C&amp;I</v>
          </cell>
          <cell r="D132" t="str">
            <v>Per Customer Summer Peak (kW)</v>
          </cell>
          <cell r="E132" t="str">
            <v>kW</v>
          </cell>
          <cell r="F132">
            <v>2.8135784978120002</v>
          </cell>
          <cell r="G132">
            <v>2.7102148167437079</v>
          </cell>
          <cell r="H132">
            <v>2.6995218785118684</v>
          </cell>
          <cell r="I132">
            <v>2.6833146003168689</v>
          </cell>
          <cell r="J132">
            <v>2.6699115618267468</v>
          </cell>
          <cell r="K132">
            <v>2.6566621161563231</v>
          </cell>
          <cell r="L132">
            <v>2.6578261578088096</v>
          </cell>
          <cell r="M132">
            <v>2.6321383738234907</v>
          </cell>
          <cell r="N132">
            <v>2.6256662478995016</v>
          </cell>
          <cell r="O132">
            <v>2.6134359944753291</v>
          </cell>
          <cell r="P132">
            <v>2.6015715292553003</v>
          </cell>
          <cell r="Q132">
            <v>2.5894679712503059</v>
          </cell>
          <cell r="R132">
            <v>2.5774392465717497</v>
          </cell>
          <cell r="S132">
            <v>2.5753061126036187</v>
          </cell>
          <cell r="T132">
            <v>2.5645089278432573</v>
          </cell>
          <cell r="U132">
            <v>2.5550582046786428</v>
          </cell>
          <cell r="V132">
            <v>2.5439095254177482</v>
          </cell>
          <cell r="W132">
            <v>2.5473740475812425</v>
          </cell>
          <cell r="X132">
            <v>2.5252653222287589</v>
          </cell>
          <cell r="Y132">
            <v>2.5237906985250302</v>
          </cell>
          <cell r="Z132">
            <v>2.5126665362772851</v>
          </cell>
          <cell r="AA132">
            <v>2.5031378982129113</v>
          </cell>
          <cell r="AB132">
            <v>2.4950774480295705</v>
          </cell>
          <cell r="AC132">
            <v>2.4870429536104743</v>
          </cell>
          <cell r="AD132">
            <v>2.4790343313744727</v>
          </cell>
          <cell r="AE132">
            <v>2.4710514980095581</v>
          </cell>
          <cell r="AF132">
            <v>2.4630943704720001</v>
          </cell>
          <cell r="AG132">
            <v>2.4551628659854789</v>
          </cell>
          <cell r="AH132">
            <v>2.4472569020402273</v>
          </cell>
          <cell r="AI132">
            <v>2.43937639639217</v>
          </cell>
          <cell r="AJ132">
            <v>2.4315212670620703</v>
          </cell>
          <cell r="AK132">
            <v>2.4236914323346745</v>
          </cell>
          <cell r="AL132">
            <v>2.4158868107578644</v>
          </cell>
          <cell r="AM132">
            <v>2.4081073211418085</v>
          </cell>
          <cell r="AN132">
            <v>2.4003528825581171</v>
          </cell>
          <cell r="AO132">
            <v>2.3926234143390022</v>
          </cell>
          <cell r="AP132">
            <v>2.3849188360764368</v>
          </cell>
          <cell r="AQ132">
            <v>2.3772390676213195</v>
          </cell>
          <cell r="AR132">
            <v>2.3695840290826382</v>
          </cell>
          <cell r="AS132">
            <v>2.3619536408266426</v>
          </cell>
          <cell r="AT132">
            <v>2.3543478234760138</v>
          </cell>
          <cell r="AU132">
            <v>2.3467664979090386</v>
          </cell>
          <cell r="AV132">
            <v>2.3392095852587871</v>
          </cell>
          <cell r="AW132">
            <v>2.3316770069122912</v>
          </cell>
          <cell r="AX132">
            <v>2.3241686845097278</v>
          </cell>
        </row>
        <row r="133">
          <cell r="A133" t="str">
            <v>WYSmall C&amp;IPer Customer Summer Peak (kW)</v>
          </cell>
          <cell r="B133" t="str">
            <v>WY</v>
          </cell>
          <cell r="C133" t="str">
            <v>Small C&amp;I</v>
          </cell>
          <cell r="D133" t="str">
            <v>Per Customer Summer Peak (kW)</v>
          </cell>
          <cell r="E133" t="str">
            <v>kW</v>
          </cell>
          <cell r="F133">
            <v>3.8228945750781342</v>
          </cell>
          <cell r="G133">
            <v>4.0076463412049472</v>
          </cell>
          <cell r="H133">
            <v>4.019006434318098</v>
          </cell>
          <cell r="I133">
            <v>4.064790343787843</v>
          </cell>
          <cell r="J133">
            <v>4.108295137418593</v>
          </cell>
          <cell r="K133">
            <v>4.1447837040731006</v>
          </cell>
          <cell r="L133">
            <v>4.177572373199423</v>
          </cell>
          <cell r="M133">
            <v>4.2104612667047334</v>
          </cell>
          <cell r="N133">
            <v>4.244246977246406</v>
          </cell>
          <cell r="O133">
            <v>4.2756055562559174</v>
          </cell>
          <cell r="P133">
            <v>4.3088432552918174</v>
          </cell>
          <cell r="Q133">
            <v>4.3432393672107512</v>
          </cell>
          <cell r="R133">
            <v>4.3776959376406381</v>
          </cell>
          <cell r="S133">
            <v>4.4123339246420556</v>
          </cell>
          <cell r="T133">
            <v>4.4461594509736138</v>
          </cell>
          <cell r="U133">
            <v>4.4814666111534018</v>
          </cell>
          <cell r="V133">
            <v>4.5171394389242554</v>
          </cell>
          <cell r="W133">
            <v>4.5535480417901573</v>
          </cell>
          <cell r="X133">
            <v>4.5917113972451018</v>
          </cell>
          <cell r="Y133">
            <v>4.6298086721405056</v>
          </cell>
          <cell r="Z133">
            <v>4.6684383851430633</v>
          </cell>
          <cell r="AA133">
            <v>4.7081786273825026</v>
          </cell>
          <cell r="AB133">
            <v>4.7473451367731734</v>
          </cell>
          <cell r="AC133">
            <v>4.7868374654623986</v>
          </cell>
          <cell r="AD133">
            <v>4.8266583238835823</v>
          </cell>
          <cell r="AE133">
            <v>4.8668104450177463</v>
          </cell>
          <cell r="AF133">
            <v>4.9072965845810987</v>
          </cell>
          <cell r="AG133">
            <v>4.9481195212141671</v>
          </cell>
          <cell r="AH133">
            <v>4.9892820566724998</v>
          </cell>
          <cell r="AI133">
            <v>5.0307870160189561</v>
          </cell>
          <cell r="AJ133">
            <v>5.0726372478175978</v>
          </cell>
          <cell r="AK133">
            <v>5.1148356243291886</v>
          </cell>
          <cell r="AL133">
            <v>5.1573850417083245</v>
          </cell>
          <cell r="AM133">
            <v>5.2002884202022015</v>
          </cell>
          <cell r="AN133">
            <v>5.2435487043510367</v>
          </cell>
          <cell r="AO133">
            <v>5.2871688631901641</v>
          </cell>
          <cell r="AP133">
            <v>5.3311518904537918</v>
          </cell>
          <cell r="AQ133">
            <v>5.3755008047804846</v>
          </cell>
          <cell r="AR133">
            <v>5.4202186499203222</v>
          </cell>
          <cell r="AS133">
            <v>5.4653084949438133</v>
          </cell>
          <cell r="AT133">
            <v>5.5107734344525197</v>
          </cell>
          <cell r="AU133">
            <v>5.5566165887914485</v>
          </cell>
          <cell r="AV133">
            <v>5.6028411042632085</v>
          </cell>
          <cell r="AW133">
            <v>5.6494501533439472</v>
          </cell>
          <cell r="AX133">
            <v>5.6964469349010827</v>
          </cell>
        </row>
        <row r="134">
          <cell r="A134" t="str">
            <v>CAMedium C&amp;IPer Customer Summer Peak (kW)</v>
          </cell>
          <cell r="B134" t="str">
            <v>CA</v>
          </cell>
          <cell r="C134" t="str">
            <v>Medium C&amp;I</v>
          </cell>
          <cell r="D134" t="str">
            <v>Per Customer Summer Peak (kW)</v>
          </cell>
          <cell r="E134" t="str">
            <v>kW</v>
          </cell>
          <cell r="F134">
            <v>23.047032862833206</v>
          </cell>
          <cell r="G134">
            <v>21.733786781776786</v>
          </cell>
          <cell r="H134">
            <v>21.448409528687176</v>
          </cell>
          <cell r="I134">
            <v>21.49519092397767</v>
          </cell>
          <cell r="J134">
            <v>21.656214254693918</v>
          </cell>
          <cell r="K134">
            <v>21.660144855854224</v>
          </cell>
          <cell r="L134">
            <v>21.64433550070838</v>
          </cell>
          <cell r="M134">
            <v>21.628810863797977</v>
          </cell>
          <cell r="N134">
            <v>21.400249684649367</v>
          </cell>
          <cell r="O134">
            <v>21.475893381025717</v>
          </cell>
          <cell r="P134">
            <v>21.551467048809201</v>
          </cell>
          <cell r="Q134">
            <v>21.567552280732272</v>
          </cell>
          <cell r="R134">
            <v>21.579264214138451</v>
          </cell>
          <cell r="S134">
            <v>21.317007681648622</v>
          </cell>
          <cell r="T134">
            <v>21.408638573550252</v>
          </cell>
          <cell r="U134">
            <v>21.522808931301444</v>
          </cell>
          <cell r="V134">
            <v>21.670192920316929</v>
          </cell>
          <cell r="W134">
            <v>21.754055862822003</v>
          </cell>
          <cell r="X134">
            <v>21.83465369991357</v>
          </cell>
          <cell r="Y134">
            <v>21.607753907622048</v>
          </cell>
          <cell r="Z134">
            <v>21.840680826153282</v>
          </cell>
          <cell r="AA134">
            <v>21.932061939391087</v>
          </cell>
          <cell r="AB134">
            <v>21.985341644993806</v>
          </cell>
          <cell r="AC134">
            <v>22.038750783343751</v>
          </cell>
          <cell r="AD134">
            <v>22.092289668872759</v>
          </cell>
          <cell r="AE134">
            <v>22.145958616776529</v>
          </cell>
          <cell r="AF134">
            <v>22.199757943016468</v>
          </cell>
          <cell r="AG134">
            <v>22.253687964321543</v>
          </cell>
          <cell r="AH134">
            <v>22.307748998190149</v>
          </cell>
          <cell r="AI134">
            <v>22.361941362891994</v>
          </cell>
          <cell r="AJ134">
            <v>22.416265377469951</v>
          </cell>
          <cell r="AK134">
            <v>22.470721361741948</v>
          </cell>
          <cell r="AL134">
            <v>22.525309636302858</v>
          </cell>
          <cell r="AM134">
            <v>22.580030522526364</v>
          </cell>
          <cell r="AN134">
            <v>22.63488434256687</v>
          </cell>
          <cell r="AO134">
            <v>22.689871419361396</v>
          </cell>
          <cell r="AP134">
            <v>22.744992076631465</v>
          </cell>
          <cell r="AQ134">
            <v>22.800246638885024</v>
          </cell>
          <cell r="AR134">
            <v>22.85563543141836</v>
          </cell>
          <cell r="AS134">
            <v>22.911158780317987</v>
          </cell>
          <cell r="AT134">
            <v>22.966817012462592</v>
          </cell>
          <cell r="AU134">
            <v>23.022610455524948</v>
          </cell>
          <cell r="AV134">
            <v>23.078539437973848</v>
          </cell>
          <cell r="AW134">
            <v>23.134604289076037</v>
          </cell>
          <cell r="AX134">
            <v>23.190805338898148</v>
          </cell>
        </row>
        <row r="135">
          <cell r="A135" t="str">
            <v>IDMedium C&amp;IPer Customer Summer Peak (kW)</v>
          </cell>
          <cell r="B135" t="str">
            <v>ID</v>
          </cell>
          <cell r="C135" t="str">
            <v>Medium C&amp;I</v>
          </cell>
          <cell r="D135" t="str">
            <v>Per Customer Summer Peak (kW)</v>
          </cell>
          <cell r="E135" t="str">
            <v>kW</v>
          </cell>
          <cell r="F135">
            <v>51.236480394273848</v>
          </cell>
          <cell r="G135">
            <v>44.44142136327347</v>
          </cell>
          <cell r="H135">
            <v>42.533577070914838</v>
          </cell>
          <cell r="I135">
            <v>43.2676653076199</v>
          </cell>
          <cell r="J135">
            <v>43.492095474390595</v>
          </cell>
          <cell r="K135">
            <v>43.067873244718506</v>
          </cell>
          <cell r="L135">
            <v>42.638739355827724</v>
          </cell>
          <cell r="M135">
            <v>42.20074302174509</v>
          </cell>
          <cell r="N135">
            <v>41.369743162081861</v>
          </cell>
          <cell r="O135">
            <v>41.559776438223629</v>
          </cell>
          <cell r="P135">
            <v>41.323469648064751</v>
          </cell>
          <cell r="Q135">
            <v>41.03204226100253</v>
          </cell>
          <cell r="R135">
            <v>40.657157634607422</v>
          </cell>
          <cell r="S135">
            <v>39.062095695502606</v>
          </cell>
          <cell r="T135">
            <v>39.638257342408906</v>
          </cell>
          <cell r="U135">
            <v>39.889684694111956</v>
          </cell>
          <cell r="V135">
            <v>39.71297408333006</v>
          </cell>
          <cell r="W135">
            <v>39.465472844670508</v>
          </cell>
          <cell r="X135">
            <v>39.188335230310798</v>
          </cell>
          <cell r="Y135">
            <v>37.86022370728594</v>
          </cell>
          <cell r="Z135">
            <v>38.915882636084397</v>
          </cell>
          <cell r="AA135">
            <v>38.837942650456363</v>
          </cell>
          <cell r="AB135">
            <v>38.672658130638759</v>
          </cell>
          <cell r="AC135">
            <v>38.508077020183947</v>
          </cell>
          <cell r="AD135">
            <v>38.344196325558499</v>
          </cell>
          <cell r="AE135">
            <v>38.181013065968749</v>
          </cell>
          <cell r="AF135">
            <v>38.018524273306511</v>
          </cell>
          <cell r="AG135">
            <v>37.85672699209514</v>
          </cell>
          <cell r="AH135">
            <v>37.695618279435749</v>
          </cell>
          <cell r="AI135">
            <v>37.535195204953702</v>
          </cell>
          <cell r="AJ135">
            <v>37.375454850745271</v>
          </cell>
          <cell r="AK135">
            <v>37.216394311324635</v>
          </cell>
          <cell r="AL135">
            <v>37.058010693570942</v>
          </cell>
          <cell r="AM135">
            <v>36.900301116675777</v>
          </cell>
          <cell r="AN135">
            <v>36.743262712090697</v>
          </cell>
          <cell r="AO135">
            <v>36.586892623475087</v>
          </cell>
          <cell r="AP135">
            <v>36.431188006644206</v>
          </cell>
          <cell r="AQ135">
            <v>36.276146029517449</v>
          </cell>
          <cell r="AR135">
            <v>36.121763872066801</v>
          </cell>
          <cell r="AS135">
            <v>35.968038726265625</v>
          </cell>
          <cell r="AT135">
            <v>35.814967796037521</v>
          </cell>
          <cell r="AU135">
            <v>35.662548297205461</v>
          </cell>
          <cell r="AV135">
            <v>35.510777457441222</v>
          </cell>
          <cell r="AW135">
            <v>35.359652516214872</v>
          </cell>
          <cell r="AX135">
            <v>35.209170724744624</v>
          </cell>
        </row>
        <row r="136">
          <cell r="A136" t="str">
            <v>ORMedium C&amp;IPer Customer Summer Peak (kW)</v>
          </cell>
          <cell r="B136" t="str">
            <v>OR</v>
          </cell>
          <cell r="C136" t="str">
            <v>Medium C&amp;I</v>
          </cell>
          <cell r="D136" t="str">
            <v>Per Customer Summer Peak (kW)</v>
          </cell>
          <cell r="E136" t="str">
            <v>kW</v>
          </cell>
          <cell r="F136">
            <v>23.540537542931919</v>
          </cell>
          <cell r="G136">
            <v>24.336110209438406</v>
          </cell>
          <cell r="H136">
            <v>24.60094182868626</v>
          </cell>
          <cell r="I136">
            <v>24.680545660636557</v>
          </cell>
          <cell r="J136">
            <v>24.510422307272236</v>
          </cell>
          <cell r="K136">
            <v>24.534369611027152</v>
          </cell>
          <cell r="L136">
            <v>24.379305084287807</v>
          </cell>
          <cell r="M136">
            <v>24.231571556964166</v>
          </cell>
          <cell r="N136">
            <v>24.148611057423548</v>
          </cell>
          <cell r="O136">
            <v>24.018231532344949</v>
          </cell>
          <cell r="P136">
            <v>23.91296541119851</v>
          </cell>
          <cell r="Q136">
            <v>23.830346190860563</v>
          </cell>
          <cell r="R136">
            <v>23.681039099309611</v>
          </cell>
          <cell r="S136">
            <v>23.618557917138833</v>
          </cell>
          <cell r="T136">
            <v>23.491723116362284</v>
          </cell>
          <cell r="U136">
            <v>23.369947349498162</v>
          </cell>
          <cell r="V136">
            <v>23.231029302826769</v>
          </cell>
          <cell r="W136">
            <v>23.095576029841318</v>
          </cell>
          <cell r="X136">
            <v>22.962916352313869</v>
          </cell>
          <cell r="Y136">
            <v>22.924148662323553</v>
          </cell>
          <cell r="Z136">
            <v>22.826760666046685</v>
          </cell>
          <cell r="AA136">
            <v>22.737866858842118</v>
          </cell>
          <cell r="AB136">
            <v>22.640521805241857</v>
          </cell>
          <cell r="AC136">
            <v>22.54359350399217</v>
          </cell>
          <cell r="AD136">
            <v>22.447080170898428</v>
          </cell>
          <cell r="AE136">
            <v>22.350980029404472</v>
          </cell>
          <cell r="AF136">
            <v>22.255291310559912</v>
          </cell>
          <cell r="AG136">
            <v>22.160012252987567</v>
          </cell>
          <cell r="AH136">
            <v>22.065141102851044</v>
          </cell>
          <cell r="AI136">
            <v>21.970676113822442</v>
          </cell>
          <cell r="AJ136">
            <v>21.876615547050225</v>
          </cell>
          <cell r="AK136">
            <v>21.782957671127186</v>
          </cell>
          <cell r="AL136">
            <v>21.689700762058624</v>
          </cell>
          <cell r="AM136">
            <v>21.596843103230565</v>
          </cell>
          <cell r="AN136">
            <v>21.504382985378179</v>
          </cell>
          <cell r="AO136">
            <v>21.412318706554323</v>
          </cell>
          <cell r="AP136">
            <v>21.320648572098204</v>
          </cell>
          <cell r="AQ136">
            <v>21.229370894604187</v>
          </cell>
          <cell r="AR136">
            <v>21.138483993890745</v>
          </cell>
          <cell r="AS136">
            <v>21.047986196969511</v>
          </cell>
          <cell r="AT136">
            <v>20.957875838014498</v>
          </cell>
          <cell r="AU136">
            <v>20.86815125833143</v>
          </cell>
          <cell r="AV136">
            <v>20.778810806327215</v>
          </cell>
          <cell r="AW136">
            <v>20.689852837479535</v>
          </cell>
          <cell r="AX136">
            <v>20.601275714306578</v>
          </cell>
        </row>
        <row r="137">
          <cell r="A137" t="str">
            <v>UTMedium C&amp;IPer Customer Summer Peak (kW)</v>
          </cell>
          <cell r="B137" t="str">
            <v>UT</v>
          </cell>
          <cell r="C137" t="str">
            <v>Medium C&amp;I</v>
          </cell>
          <cell r="D137" t="str">
            <v>Per Customer Summer Peak (kW)</v>
          </cell>
          <cell r="E137" t="str">
            <v>kW</v>
          </cell>
          <cell r="F137">
            <v>46.143219357330757</v>
          </cell>
          <cell r="G137">
            <v>42.543888080649793</v>
          </cell>
          <cell r="H137">
            <v>42.736348952117524</v>
          </cell>
          <cell r="I137">
            <v>42.782424911305377</v>
          </cell>
          <cell r="J137">
            <v>43.386218782011383</v>
          </cell>
          <cell r="K137">
            <v>43.168034620264855</v>
          </cell>
          <cell r="L137">
            <v>43.130293218641341</v>
          </cell>
          <cell r="M137">
            <v>43.059432748604451</v>
          </cell>
          <cell r="N137">
            <v>44.361211167314075</v>
          </cell>
          <cell r="O137">
            <v>44.296948277924329</v>
          </cell>
          <cell r="P137">
            <v>44.254287961664467</v>
          </cell>
          <cell r="Q137">
            <v>44.279883075086126</v>
          </cell>
          <cell r="R137">
            <v>44.263922589486533</v>
          </cell>
          <cell r="S137">
            <v>44.328369816645818</v>
          </cell>
          <cell r="T137">
            <v>44.319391686779632</v>
          </cell>
          <cell r="U137">
            <v>44.313958738356831</v>
          </cell>
          <cell r="V137">
            <v>44.302349113506629</v>
          </cell>
          <cell r="W137">
            <v>44.292402052592891</v>
          </cell>
          <cell r="X137">
            <v>44.309966753932201</v>
          </cell>
          <cell r="Y137">
            <v>44.396077486425561</v>
          </cell>
          <cell r="Z137">
            <v>44.429887022355182</v>
          </cell>
          <cell r="AA137">
            <v>44.462385498909718</v>
          </cell>
          <cell r="AB137">
            <v>44.494469531848146</v>
          </cell>
          <cell r="AC137">
            <v>44.526576716607103</v>
          </cell>
          <cell r="AD137">
            <v>44.558707069892925</v>
          </cell>
          <cell r="AE137">
            <v>44.590860608424023</v>
          </cell>
          <cell r="AF137">
            <v>44.623037348930858</v>
          </cell>
          <cell r="AG137">
            <v>44.655237308155954</v>
          </cell>
          <cell r="AH137">
            <v>44.687460502853931</v>
          </cell>
          <cell r="AI137">
            <v>44.71970694979148</v>
          </cell>
          <cell r="AJ137">
            <v>44.751976665747442</v>
          </cell>
          <cell r="AK137">
            <v>44.784269667512682</v>
          </cell>
          <cell r="AL137">
            <v>44.816585971890248</v>
          </cell>
          <cell r="AM137">
            <v>44.848925595695292</v>
          </cell>
          <cell r="AN137">
            <v>44.881288555755106</v>
          </cell>
          <cell r="AO137">
            <v>44.913674868909105</v>
          </cell>
          <cell r="AP137">
            <v>44.946084552008884</v>
          </cell>
          <cell r="AQ137">
            <v>44.978517621918172</v>
          </cell>
          <cell r="AR137">
            <v>45.010974095512871</v>
          </cell>
          <cell r="AS137">
            <v>45.043453989681083</v>
          </cell>
          <cell r="AT137">
            <v>45.075957321323081</v>
          </cell>
          <cell r="AU137">
            <v>45.108484107351323</v>
          </cell>
          <cell r="AV137">
            <v>45.141034364690483</v>
          </cell>
          <cell r="AW137">
            <v>45.173608110277449</v>
          </cell>
          <cell r="AX137">
            <v>45.206205361061336</v>
          </cell>
        </row>
        <row r="138">
          <cell r="A138" t="str">
            <v>WAMedium C&amp;IPer Customer Summer Peak (kW)</v>
          </cell>
          <cell r="B138" t="str">
            <v>WA</v>
          </cell>
          <cell r="C138" t="str">
            <v>Medium C&amp;I</v>
          </cell>
          <cell r="D138" t="str">
            <v>Per Customer Summer Peak (kW)</v>
          </cell>
          <cell r="E138" t="str">
            <v>kW</v>
          </cell>
          <cell r="F138">
            <v>50.212425570818489</v>
          </cell>
          <cell r="G138">
            <v>48.367749423910332</v>
          </cell>
          <cell r="H138">
            <v>48.176918293548376</v>
          </cell>
          <cell r="I138">
            <v>47.887675697080986</v>
          </cell>
          <cell r="J138">
            <v>47.648478861758491</v>
          </cell>
          <cell r="K138">
            <v>47.412023115065047</v>
          </cell>
          <cell r="L138">
            <v>47.432797141765292</v>
          </cell>
          <cell r="M138">
            <v>46.974361046079629</v>
          </cell>
          <cell r="N138">
            <v>46.858856487917841</v>
          </cell>
          <cell r="O138">
            <v>46.640589718303595</v>
          </cell>
          <cell r="P138">
            <v>46.42885097447202</v>
          </cell>
          <cell r="Q138">
            <v>46.212845270013986</v>
          </cell>
          <cell r="R138">
            <v>45.998175075774306</v>
          </cell>
          <cell r="S138">
            <v>45.960106178570747</v>
          </cell>
          <cell r="T138">
            <v>45.767414616357144</v>
          </cell>
          <cell r="U138">
            <v>45.59875263167725</v>
          </cell>
          <cell r="V138">
            <v>45.399788135738746</v>
          </cell>
          <cell r="W138">
            <v>45.46161760358838</v>
          </cell>
          <cell r="X138">
            <v>45.067055046655803</v>
          </cell>
          <cell r="Y138">
            <v>45.040738228757874</v>
          </cell>
          <cell r="Z138">
            <v>44.842211274796213</v>
          </cell>
          <cell r="AA138">
            <v>44.672158784712614</v>
          </cell>
          <cell r="AB138">
            <v>44.528308255852998</v>
          </cell>
          <cell r="AC138">
            <v>44.384920945588945</v>
          </cell>
          <cell r="AD138">
            <v>44.241995362292535</v>
          </cell>
          <cell r="AE138">
            <v>44.099530019139067</v>
          </cell>
          <cell r="AF138">
            <v>43.957523434091634</v>
          </cell>
          <cell r="AG138">
            <v>43.81597412988571</v>
          </cell>
          <cell r="AH138">
            <v>43.674880634013725</v>
          </cell>
          <cell r="AI138">
            <v>43.534241478709831</v>
          </cell>
          <cell r="AJ138">
            <v>43.394055200934567</v>
          </cell>
          <cell r="AK138">
            <v>43.254320342359655</v>
          </cell>
          <cell r="AL138">
            <v>43.11503544935286</v>
          </cell>
          <cell r="AM138">
            <v>42.9761990729628</v>
          </cell>
          <cell r="AN138">
            <v>42.837809768903973</v>
          </cell>
          <cell r="AO138">
            <v>42.699866097541637</v>
          </cell>
          <cell r="AP138">
            <v>42.562366623876891</v>
          </cell>
          <cell r="AQ138">
            <v>42.425309917531713</v>
          </cell>
          <cell r="AR138">
            <v>42.288694552734114</v>
          </cell>
          <cell r="AS138">
            <v>42.152519108303267</v>
          </cell>
          <cell r="AT138">
            <v>42.016782167634773</v>
          </cell>
          <cell r="AU138">
            <v>41.881482318685862</v>
          </cell>
          <cell r="AV138">
            <v>41.746618153960753</v>
          </cell>
          <cell r="AW138">
            <v>41.612188270496013</v>
          </cell>
          <cell r="AX138">
            <v>41.478191269845901</v>
          </cell>
        </row>
        <row r="139">
          <cell r="A139" t="str">
            <v>WYMedium C&amp;IPer Customer Summer Peak (kW)</v>
          </cell>
          <cell r="B139" t="str">
            <v>WY</v>
          </cell>
          <cell r="C139" t="str">
            <v>Medium C&amp;I</v>
          </cell>
          <cell r="D139" t="str">
            <v>Per Customer Summer Peak (kW)</v>
          </cell>
          <cell r="E139" t="str">
            <v>kW</v>
          </cell>
          <cell r="F139">
            <v>35.873873376316688</v>
          </cell>
          <cell r="G139">
            <v>37.60757576698456</v>
          </cell>
          <cell r="H139">
            <v>37.714178377619191</v>
          </cell>
          <cell r="I139">
            <v>38.143812556311339</v>
          </cell>
          <cell r="J139">
            <v>38.552059612912522</v>
          </cell>
          <cell r="K139">
            <v>38.89446670631775</v>
          </cell>
          <cell r="L139">
            <v>39.202154125187164</v>
          </cell>
          <cell r="M139">
            <v>39.510782045190041</v>
          </cell>
          <cell r="N139">
            <v>39.827825656542061</v>
          </cell>
          <cell r="O139">
            <v>40.122093173094093</v>
          </cell>
          <cell r="P139">
            <v>40.433994268747405</v>
          </cell>
          <cell r="Q139">
            <v>40.756765859588945</v>
          </cell>
          <cell r="R139">
            <v>41.080104790419554</v>
          </cell>
          <cell r="S139">
            <v>41.405146126322457</v>
          </cell>
          <cell r="T139">
            <v>41.722563367283335</v>
          </cell>
          <cell r="U139">
            <v>42.053884194654344</v>
          </cell>
          <cell r="V139">
            <v>42.388636430504469</v>
          </cell>
          <cell r="W139">
            <v>42.730293147259033</v>
          </cell>
          <cell r="X139">
            <v>43.088416384591063</v>
          </cell>
          <cell r="Y139">
            <v>43.445919524879073</v>
          </cell>
          <cell r="Z139">
            <v>43.808419040782908</v>
          </cell>
          <cell r="AA139">
            <v>44.181339713860226</v>
          </cell>
          <cell r="AB139">
            <v>44.548876503295361</v>
          </cell>
          <cell r="AC139">
            <v>44.919470766597591</v>
          </cell>
          <cell r="AD139">
            <v>45.293147938353933</v>
          </cell>
          <cell r="AE139">
            <v>45.669933664737208</v>
          </cell>
          <cell r="AF139">
            <v>46.049853805266302</v>
          </cell>
          <cell r="AG139">
            <v>46.432934434580844</v>
          </cell>
          <cell r="AH139">
            <v>46.819201844230825</v>
          </cell>
          <cell r="AI139">
            <v>47.208682544480979</v>
          </cell>
          <cell r="AJ139">
            <v>47.601403266130291</v>
          </cell>
          <cell r="AK139">
            <v>47.997390962346586</v>
          </cell>
          <cell r="AL139">
            <v>48.3966728105163</v>
          </cell>
          <cell r="AM139">
            <v>48.799276214109788</v>
          </cell>
          <cell r="AN139">
            <v>49.20522880456204</v>
          </cell>
          <cell r="AO139">
            <v>49.614558443169102</v>
          </cell>
          <cell r="AP139">
            <v>50.027293223000228</v>
          </cell>
          <cell r="AQ139">
            <v>50.443461470825987</v>
          </cell>
          <cell r="AR139">
            <v>50.863091749062342</v>
          </cell>
          <cell r="AS139">
            <v>51.286212857731009</v>
          </cell>
          <cell r="AT139">
            <v>51.712853836435976</v>
          </cell>
          <cell r="AU139">
            <v>52.143043966356579</v>
          </cell>
          <cell r="AV139">
            <v>52.576812772257185</v>
          </cell>
          <cell r="AW139">
            <v>53.014190024513418</v>
          </cell>
          <cell r="AX139">
            <v>53.455205741155474</v>
          </cell>
        </row>
        <row r="140">
          <cell r="A140" t="str">
            <v>CALarge C&amp;IPer Customer Summer Peak (kW)</v>
          </cell>
          <cell r="B140" t="str">
            <v>CA</v>
          </cell>
          <cell r="C140" t="str">
            <v>Large C&amp;I</v>
          </cell>
          <cell r="D140" t="str">
            <v>Per Customer Summer Peak (kW)</v>
          </cell>
          <cell r="E140" t="str">
            <v>kW</v>
          </cell>
          <cell r="F140">
            <v>223.82112719319284</v>
          </cell>
          <cell r="G140">
            <v>211.06754542440464</v>
          </cell>
          <cell r="H140">
            <v>208.29610587112401</v>
          </cell>
          <cell r="I140">
            <v>208.75042312262909</v>
          </cell>
          <cell r="J140">
            <v>210.31420027345851</v>
          </cell>
          <cell r="K140">
            <v>210.35237228403713</v>
          </cell>
          <cell r="L140">
            <v>210.19883982239668</v>
          </cell>
          <cell r="M140">
            <v>210.04807240026332</v>
          </cell>
          <cell r="N140">
            <v>207.82840182253165</v>
          </cell>
          <cell r="O140">
            <v>208.56301514515661</v>
          </cell>
          <cell r="P140">
            <v>209.29694838550449</v>
          </cell>
          <cell r="Q140">
            <v>209.45316002288152</v>
          </cell>
          <cell r="R140">
            <v>209.56690039684565</v>
          </cell>
          <cell r="S140">
            <v>207.01999758879219</v>
          </cell>
          <cell r="T140">
            <v>207.90987046888054</v>
          </cell>
          <cell r="U140">
            <v>209.01863524202977</v>
          </cell>
          <cell r="V140">
            <v>210.44995400431921</v>
          </cell>
          <cell r="W140">
            <v>211.26438848848628</v>
          </cell>
          <cell r="X140">
            <v>212.04711392019507</v>
          </cell>
          <cell r="Y140">
            <v>209.84357789137775</v>
          </cell>
          <cell r="Z140">
            <v>212.10564632203338</v>
          </cell>
          <cell r="AA140">
            <v>212.99309347806351</v>
          </cell>
          <cell r="AB140">
            <v>213.5105190328191</v>
          </cell>
          <cell r="AC140">
            <v>214.02920157295554</v>
          </cell>
          <cell r="AD140">
            <v>214.54914415207577</v>
          </cell>
          <cell r="AE140">
            <v>215.07034983120101</v>
          </cell>
          <cell r="AF140">
            <v>215.59282167878865</v>
          </cell>
          <cell r="AG140">
            <v>216.11656277075025</v>
          </cell>
          <cell r="AH140">
            <v>216.64157619046964</v>
          </cell>
          <cell r="AI140">
            <v>217.16786502882118</v>
          </cell>
          <cell r="AJ140">
            <v>217.69543238418805</v>
          </cell>
          <cell r="AK140">
            <v>218.22428136248018</v>
          </cell>
          <cell r="AL140">
            <v>218.75441507715271</v>
          </cell>
          <cell r="AM140">
            <v>219.28583664922448</v>
          </cell>
          <cell r="AN140">
            <v>219.81854920729597</v>
          </cell>
          <cell r="AO140">
            <v>220.35255588756826</v>
          </cell>
          <cell r="AP140">
            <v>220.88785983386114</v>
          </cell>
          <cell r="AQ140">
            <v>221.42446419763169</v>
          </cell>
          <cell r="AR140">
            <v>221.96237213799279</v>
          </cell>
          <cell r="AS140">
            <v>222.50158682173182</v>
          </cell>
          <cell r="AT140">
            <v>223.04211142332926</v>
          </cell>
          <cell r="AU140">
            <v>223.58394912497741</v>
          </cell>
          <cell r="AV140">
            <v>224.12710311659896</v>
          </cell>
          <cell r="AW140">
            <v>224.6715765958661</v>
          </cell>
          <cell r="AX140">
            <v>225.21737276821895</v>
          </cell>
        </row>
        <row r="141">
          <cell r="A141" t="str">
            <v>IDLarge C&amp;IPer Customer Summer Peak (kW)</v>
          </cell>
          <cell r="B141" t="str">
            <v>ID</v>
          </cell>
          <cell r="C141" t="str">
            <v>Large C&amp;I</v>
          </cell>
          <cell r="D141" t="str">
            <v>Per Customer Summer Peak (kW)</v>
          </cell>
          <cell r="E141" t="str">
            <v>kW</v>
          </cell>
          <cell r="F141">
            <v>260.65189441217984</v>
          </cell>
          <cell r="G141">
            <v>226.08384845266895</v>
          </cell>
          <cell r="H141">
            <v>216.37820073408912</v>
          </cell>
          <cell r="I141">
            <v>220.11267835804895</v>
          </cell>
          <cell r="J141">
            <v>221.25440682342884</v>
          </cell>
          <cell r="K141">
            <v>219.09628965837584</v>
          </cell>
          <cell r="L141">
            <v>216.91318574032545</v>
          </cell>
          <cell r="M141">
            <v>214.68499650199928</v>
          </cell>
          <cell r="N141">
            <v>210.45750690843855</v>
          </cell>
          <cell r="O141">
            <v>211.42425038977333</v>
          </cell>
          <cell r="P141">
            <v>210.22210277847378</v>
          </cell>
          <cell r="Q141">
            <v>208.73954386855596</v>
          </cell>
          <cell r="R141">
            <v>206.83241856830202</v>
          </cell>
          <cell r="S141">
            <v>198.71796744025579</v>
          </cell>
          <cell r="T141">
            <v>201.64903576497525</v>
          </cell>
          <cell r="U141">
            <v>202.92810519019989</v>
          </cell>
          <cell r="V141">
            <v>202.02913720667337</v>
          </cell>
          <cell r="W141">
            <v>200.77004083179472</v>
          </cell>
          <cell r="X141">
            <v>199.36017731970608</v>
          </cell>
          <cell r="Y141">
            <v>192.60376505635003</v>
          </cell>
          <cell r="Z141">
            <v>197.97414759486651</v>
          </cell>
          <cell r="AA141">
            <v>197.5776487575522</v>
          </cell>
          <cell r="AB141">
            <v>196.73680795670205</v>
          </cell>
          <cell r="AC141">
            <v>195.89954556290766</v>
          </cell>
          <cell r="AD141">
            <v>195.06584634736825</v>
          </cell>
          <cell r="AE141">
            <v>194.23569514609295</v>
          </cell>
          <cell r="AF141">
            <v>193.40907685962506</v>
          </cell>
          <cell r="AG141">
            <v>192.58597645276737</v>
          </cell>
          <cell r="AH141">
            <v>191.76637895430861</v>
          </cell>
          <cell r="AI141">
            <v>190.95026945675133</v>
          </cell>
          <cell r="AJ141">
            <v>190.1376331160406</v>
          </cell>
          <cell r="AK141">
            <v>189.32845515129412</v>
          </cell>
          <cell r="AL141">
            <v>188.5227208445331</v>
          </cell>
          <cell r="AM141">
            <v>187.72041554041502</v>
          </cell>
          <cell r="AN141">
            <v>186.92152464596668</v>
          </cell>
          <cell r="AO141">
            <v>186.12603363031894</v>
          </cell>
          <cell r="AP141">
            <v>185.33392802444234</v>
          </cell>
          <cell r="AQ141">
            <v>184.54519342088403</v>
          </cell>
          <cell r="AR141">
            <v>183.75981547350563</v>
          </cell>
          <cell r="AS141">
            <v>182.97777989722229</v>
          </cell>
          <cell r="AT141">
            <v>182.19907246774301</v>
          </cell>
          <cell r="AU141">
            <v>181.42367902131167</v>
          </cell>
          <cell r="AV141">
            <v>180.6515854544495</v>
          </cell>
          <cell r="AW141">
            <v>179.88277772369875</v>
          </cell>
          <cell r="AX141">
            <v>179.11724184536695</v>
          </cell>
        </row>
        <row r="142">
          <cell r="A142" t="str">
            <v>ORLarge C&amp;IPer Customer Summer Peak (kW)</v>
          </cell>
          <cell r="B142" t="str">
            <v>OR</v>
          </cell>
          <cell r="C142" t="str">
            <v>Large C&amp;I</v>
          </cell>
          <cell r="D142" t="str">
            <v>Per Customer Summer Peak (kW)</v>
          </cell>
          <cell r="E142" t="str">
            <v>kW</v>
          </cell>
          <cell r="F142">
            <v>183.03070154678474</v>
          </cell>
          <cell r="G142">
            <v>189.21638116504175</v>
          </cell>
          <cell r="H142">
            <v>191.27548100396024</v>
          </cell>
          <cell r="I142">
            <v>191.89441101696883</v>
          </cell>
          <cell r="J142">
            <v>190.57168010400747</v>
          </cell>
          <cell r="K142">
            <v>190.75787346507337</v>
          </cell>
          <cell r="L142">
            <v>189.55222686238375</v>
          </cell>
          <cell r="M142">
            <v>188.40357972131008</v>
          </cell>
          <cell r="N142">
            <v>187.75855118685544</v>
          </cell>
          <cell r="O142">
            <v>186.74483364115576</v>
          </cell>
          <cell r="P142">
            <v>185.92637603510477</v>
          </cell>
          <cell r="Q142">
            <v>185.28400099026459</v>
          </cell>
          <cell r="R142">
            <v>184.12311918530824</v>
          </cell>
          <cell r="S142">
            <v>183.63731997255309</v>
          </cell>
          <cell r="T142">
            <v>182.65116311337596</v>
          </cell>
          <cell r="U142">
            <v>181.70434089235027</v>
          </cell>
          <cell r="V142">
            <v>180.62423524508532</v>
          </cell>
          <cell r="W142">
            <v>179.57106865803854</v>
          </cell>
          <cell r="X142">
            <v>178.53962263432149</v>
          </cell>
          <cell r="Y142">
            <v>178.23819886762394</v>
          </cell>
          <cell r="Z142">
            <v>177.48099469383294</v>
          </cell>
          <cell r="AA142">
            <v>176.78983393056902</v>
          </cell>
          <cell r="AB142">
            <v>176.0329636416017</v>
          </cell>
          <cell r="AC142">
            <v>175.27933365566301</v>
          </cell>
          <cell r="AD142">
            <v>174.52893010041069</v>
          </cell>
          <cell r="AE142">
            <v>173.78173916289259</v>
          </cell>
          <cell r="AF142">
            <v>173.03774708929222</v>
          </cell>
          <cell r="AG142">
            <v>172.29694018467598</v>
          </cell>
          <cell r="AH142">
            <v>171.55930481274063</v>
          </cell>
          <cell r="AI142">
            <v>170.82482739556261</v>
          </cell>
          <cell r="AJ142">
            <v>170.09349441334794</v>
          </cell>
          <cell r="AK142">
            <v>169.36529240418346</v>
          </cell>
          <cell r="AL142">
            <v>168.64020796378892</v>
          </cell>
          <cell r="AM142">
            <v>167.91822774527034</v>
          </cell>
          <cell r="AN142">
            <v>167.19933845887411</v>
          </cell>
          <cell r="AO142">
            <v>166.48352687174287</v>
          </cell>
          <cell r="AP142">
            <v>165.77077980767126</v>
          </cell>
          <cell r="AQ142">
            <v>165.06108414686389</v>
          </cell>
          <cell r="AR142">
            <v>164.35442682569374</v>
          </cell>
          <cell r="AS142">
            <v>163.65079483646142</v>
          </cell>
          <cell r="AT142">
            <v>162.950175227156</v>
          </cell>
          <cell r="AU142">
            <v>162.25255510121656</v>
          </cell>
          <cell r="AV142">
            <v>161.55792161729477</v>
          </cell>
          <cell r="AW142">
            <v>160.86626198901848</v>
          </cell>
          <cell r="AX142">
            <v>160.17756348475638</v>
          </cell>
        </row>
        <row r="143">
          <cell r="A143" t="str">
            <v>UTLarge C&amp;IPer Customer Summer Peak (kW)</v>
          </cell>
          <cell r="B143" t="str">
            <v>UT</v>
          </cell>
          <cell r="C143" t="str">
            <v>Large C&amp;I</v>
          </cell>
          <cell r="D143" t="str">
            <v>Per Customer Summer Peak (kW)</v>
          </cell>
          <cell r="E143" t="str">
            <v>kW</v>
          </cell>
          <cell r="F143">
            <v>252.96377951944956</v>
          </cell>
          <cell r="G143">
            <v>233.23172665939853</v>
          </cell>
          <cell r="H143">
            <v>234.28682489775653</v>
          </cell>
          <cell r="I143">
            <v>234.53941994733214</v>
          </cell>
          <cell r="J143">
            <v>237.84950497633005</v>
          </cell>
          <cell r="K143">
            <v>236.65338795295389</v>
          </cell>
          <cell r="L143">
            <v>236.44648414927448</v>
          </cell>
          <cell r="M143">
            <v>236.05801683882862</v>
          </cell>
          <cell r="N143">
            <v>243.1945537662487</v>
          </cell>
          <cell r="O143">
            <v>242.8422553438742</v>
          </cell>
          <cell r="P143">
            <v>242.60838534115456</v>
          </cell>
          <cell r="Q143">
            <v>242.74870144216681</v>
          </cell>
          <cell r="R143">
            <v>242.66120375959349</v>
          </cell>
          <cell r="S143">
            <v>243.01451274819078</v>
          </cell>
          <cell r="T143">
            <v>242.96529334617242</v>
          </cell>
          <cell r="U143">
            <v>242.93550913982304</v>
          </cell>
          <cell r="V143">
            <v>242.87186350300331</v>
          </cell>
          <cell r="W143">
            <v>242.81733228132231</v>
          </cell>
          <cell r="X143">
            <v>242.91362450580965</v>
          </cell>
          <cell r="Y143">
            <v>243.38569595318791</v>
          </cell>
          <cell r="Z143">
            <v>243.57104470240117</v>
          </cell>
          <cell r="AA143">
            <v>243.74920603514644</v>
          </cell>
          <cell r="AB143">
            <v>243.92509532825093</v>
          </cell>
          <cell r="AC143">
            <v>244.10111154297263</v>
          </cell>
          <cell r="AD143">
            <v>244.2772547708982</v>
          </cell>
          <cell r="AE143">
            <v>244.45352510368019</v>
          </cell>
          <cell r="AF143">
            <v>244.62992263303741</v>
          </cell>
          <cell r="AG143">
            <v>244.80644745075492</v>
          </cell>
          <cell r="AH143">
            <v>244.98309964868383</v>
          </cell>
          <cell r="AI143">
            <v>245.15987931874167</v>
          </cell>
          <cell r="AJ143">
            <v>245.33678655291229</v>
          </cell>
          <cell r="AK143">
            <v>245.51382144324577</v>
          </cell>
          <cell r="AL143">
            <v>245.69098408185889</v>
          </cell>
          <cell r="AM143">
            <v>245.86827456093468</v>
          </cell>
          <cell r="AN143">
            <v>246.04569297272269</v>
          </cell>
          <cell r="AO143">
            <v>246.22323940953916</v>
          </cell>
          <cell r="AP143">
            <v>246.40091396376684</v>
          </cell>
          <cell r="AQ143">
            <v>246.57871672785518</v>
          </cell>
          <cell r="AR143">
            <v>246.75664779432037</v>
          </cell>
          <cell r="AS143">
            <v>246.93470725574537</v>
          </cell>
          <cell r="AT143">
            <v>247.11289520477979</v>
          </cell>
          <cell r="AU143">
            <v>247.29121173414032</v>
          </cell>
          <cell r="AV143">
            <v>247.46965693661051</v>
          </cell>
          <cell r="AW143">
            <v>247.64823090504066</v>
          </cell>
          <cell r="AX143">
            <v>247.82693373234829</v>
          </cell>
        </row>
        <row r="144">
          <cell r="A144" t="str">
            <v>WALarge C&amp;IPer Customer Summer Peak (kW)</v>
          </cell>
          <cell r="B144" t="str">
            <v>WA</v>
          </cell>
          <cell r="C144" t="str">
            <v>Large C&amp;I</v>
          </cell>
          <cell r="D144" t="str">
            <v>Per Customer Summer Peak (kW)</v>
          </cell>
          <cell r="E144" t="str">
            <v>kW</v>
          </cell>
          <cell r="F144">
            <v>183.88835774398854</v>
          </cell>
          <cell r="G144">
            <v>177.13276959288382</v>
          </cell>
          <cell r="H144">
            <v>176.43390625836523</v>
          </cell>
          <cell r="I144">
            <v>175.37463964359108</v>
          </cell>
          <cell r="J144">
            <v>174.49865102673022</v>
          </cell>
          <cell r="K144">
            <v>173.63270084718229</v>
          </cell>
          <cell r="L144">
            <v>173.70877965855641</v>
          </cell>
          <cell r="M144">
            <v>172.02989121993062</v>
          </cell>
          <cell r="N144">
            <v>171.60688947741659</v>
          </cell>
          <cell r="O144">
            <v>170.80755111926769</v>
          </cell>
          <cell r="P144">
            <v>170.03211975080995</v>
          </cell>
          <cell r="Q144">
            <v>169.2410618840654</v>
          </cell>
          <cell r="R144">
            <v>168.45489493382232</v>
          </cell>
          <cell r="S144">
            <v>168.31547870550219</v>
          </cell>
          <cell r="T144">
            <v>167.60980208216108</v>
          </cell>
          <cell r="U144">
            <v>166.99212677522166</v>
          </cell>
          <cell r="V144">
            <v>166.26347736242062</v>
          </cell>
          <cell r="W144">
            <v>166.48990974790701</v>
          </cell>
          <cell r="X144">
            <v>165.04493950803538</v>
          </cell>
          <cell r="Y144">
            <v>164.94856184116739</v>
          </cell>
          <cell r="Z144">
            <v>164.22151479819118</v>
          </cell>
          <cell r="AA144">
            <v>163.59874717093032</v>
          </cell>
          <cell r="AB144">
            <v>163.07193658148191</v>
          </cell>
          <cell r="AC144">
            <v>162.54682239498248</v>
          </cell>
          <cell r="AD144">
            <v>162.02339914877999</v>
          </cell>
          <cell r="AE144">
            <v>161.5016613978128</v>
          </cell>
          <cell r="AF144">
            <v>160.98160371455322</v>
          </cell>
          <cell r="AG144">
            <v>160.46322068895091</v>
          </cell>
          <cell r="AH144">
            <v>159.94650692837658</v>
          </cell>
          <cell r="AI144">
            <v>159.43145705756604</v>
          </cell>
          <cell r="AJ144">
            <v>158.91806571856412</v>
          </cell>
          <cell r="AK144">
            <v>158.40632757066911</v>
          </cell>
          <cell r="AL144">
            <v>157.89623729037692</v>
          </cell>
          <cell r="AM144">
            <v>157.38778957132607</v>
          </cell>
          <cell r="AN144">
            <v>156.8809791242422</v>
          </cell>
          <cell r="AO144">
            <v>156.37580067688319</v>
          </cell>
          <cell r="AP144">
            <v>155.87224897398423</v>
          </cell>
          <cell r="AQ144">
            <v>155.37031877720315</v>
          </cell>
          <cell r="AR144">
            <v>154.87000486506611</v>
          </cell>
          <cell r="AS144">
            <v>154.37130203291295</v>
          </cell>
          <cell r="AT144">
            <v>153.87420509284343</v>
          </cell>
          <cell r="AU144">
            <v>153.3787088736629</v>
          </cell>
          <cell r="AV144">
            <v>152.88480822082872</v>
          </cell>
          <cell r="AW144">
            <v>152.39249799639666</v>
          </cell>
          <cell r="AX144">
            <v>151.90177307896732</v>
          </cell>
        </row>
        <row r="145">
          <cell r="A145" t="str">
            <v>WYLarge C&amp;IPer Customer Summer Peak (kW)</v>
          </cell>
          <cell r="B145" t="str">
            <v>WY</v>
          </cell>
          <cell r="C145" t="str">
            <v>Large C&amp;I</v>
          </cell>
          <cell r="D145" t="str">
            <v>Per Customer Summer Peak (kW)</v>
          </cell>
          <cell r="E145" t="str">
            <v>kW</v>
          </cell>
          <cell r="F145">
            <v>248.99255708095711</v>
          </cell>
          <cell r="G145">
            <v>261.02579884834176</v>
          </cell>
          <cell r="H145">
            <v>261.76570380187121</v>
          </cell>
          <cell r="I145">
            <v>264.74769884990405</v>
          </cell>
          <cell r="J145">
            <v>267.58125065172902</v>
          </cell>
          <cell r="K145">
            <v>269.95782194792781</v>
          </cell>
          <cell r="L145">
            <v>272.09341172387076</v>
          </cell>
          <cell r="M145">
            <v>274.23552930849792</v>
          </cell>
          <cell r="N145">
            <v>276.43605833051419</v>
          </cell>
          <cell r="O145">
            <v>278.47850355641845</v>
          </cell>
          <cell r="P145">
            <v>280.64333952348579</v>
          </cell>
          <cell r="Q145">
            <v>282.88362517409473</v>
          </cell>
          <cell r="R145">
            <v>285.1278486050802</v>
          </cell>
          <cell r="S145">
            <v>287.38388805012391</v>
          </cell>
          <cell r="T145">
            <v>289.58701035195509</v>
          </cell>
          <cell r="U145">
            <v>291.88663434727607</v>
          </cell>
          <cell r="V145">
            <v>294.21007498382352</v>
          </cell>
          <cell r="W145">
            <v>296.58143808298541</v>
          </cell>
          <cell r="X145">
            <v>299.06709163029041</v>
          </cell>
          <cell r="Y145">
            <v>301.54844122226251</v>
          </cell>
          <cell r="Z145">
            <v>304.06446954345</v>
          </cell>
          <cell r="AA145">
            <v>306.6528287931979</v>
          </cell>
          <cell r="AB145">
            <v>309.20381970691381</v>
          </cell>
          <cell r="AC145">
            <v>311.7760318650823</v>
          </cell>
          <cell r="AD145">
            <v>314.36964180350094</v>
          </cell>
          <cell r="AE145">
            <v>316.98482752653786</v>
          </cell>
          <cell r="AF145">
            <v>319.62176851934817</v>
          </cell>
          <cell r="AG145">
            <v>322.28064576019216</v>
          </cell>
          <cell r="AH145">
            <v>324.96164173285672</v>
          </cell>
          <cell r="AI145">
            <v>327.66494043917913</v>
          </cell>
          <cell r="AJ145">
            <v>330.3907274116753</v>
          </cell>
          <cell r="AK145">
            <v>333.13918972627403</v>
          </cell>
          <cell r="AL145">
            <v>335.91051601515534</v>
          </cell>
          <cell r="AM145">
            <v>338.70489647969748</v>
          </cell>
          <cell r="AN145">
            <v>341.52252290353039</v>
          </cell>
          <cell r="AO145">
            <v>344.36358866569816</v>
          </cell>
          <cell r="AP145">
            <v>347.22828875393128</v>
          </cell>
          <cell r="AQ145">
            <v>350.11681977802886</v>
          </cell>
          <cell r="AR145">
            <v>353.0293799833521</v>
          </cell>
          <cell r="AS145">
            <v>355.96616926443073</v>
          </cell>
          <cell r="AT145">
            <v>358.92738917868178</v>
          </cell>
          <cell r="AU145">
            <v>361.913242960243</v>
          </cell>
          <cell r="AV145">
            <v>364.92393553392105</v>
          </cell>
          <cell r="AW145">
            <v>367.95967352925618</v>
          </cell>
          <cell r="AX145">
            <v>371.02066529470324</v>
          </cell>
        </row>
        <row r="146">
          <cell r="A146" t="str">
            <v>CAExtra Large C&amp;IPer Customer Summer Peak (kW)</v>
          </cell>
          <cell r="B146" t="str">
            <v>CA</v>
          </cell>
          <cell r="C146" t="str">
            <v>Extra Large C&amp;I</v>
          </cell>
          <cell r="D146" t="str">
            <v>Per Customer Summer Peak (kW)</v>
          </cell>
          <cell r="E146" t="str">
            <v>kW</v>
          </cell>
          <cell r="F146">
            <v>1131.321225654325</v>
          </cell>
          <cell r="G146">
            <v>1066.8572586504681</v>
          </cell>
          <cell r="H146">
            <v>1052.8488027394319</v>
          </cell>
          <cell r="I146">
            <v>1055.1451844807539</v>
          </cell>
          <cell r="J146">
            <v>1063.0494172272879</v>
          </cell>
          <cell r="K146">
            <v>1063.2423606117443</v>
          </cell>
          <cell r="L146">
            <v>1062.4663188910229</v>
          </cell>
          <cell r="M146">
            <v>1061.7042532766834</v>
          </cell>
          <cell r="N146">
            <v>1050.484756395226</v>
          </cell>
          <cell r="O146">
            <v>1054.1979163411002</v>
          </cell>
          <cell r="P146">
            <v>1057.9076387584216</v>
          </cell>
          <cell r="Q146">
            <v>1058.6972225804452</v>
          </cell>
          <cell r="R146">
            <v>1059.2721321115212</v>
          </cell>
          <cell r="S146">
            <v>1046.398614572927</v>
          </cell>
          <cell r="T146">
            <v>1050.8965459791484</v>
          </cell>
          <cell r="U146">
            <v>1056.5008834152598</v>
          </cell>
          <cell r="V146">
            <v>1063.7355949760572</v>
          </cell>
          <cell r="W146">
            <v>1067.8522171662748</v>
          </cell>
          <cell r="X146">
            <v>1071.8085634945073</v>
          </cell>
          <cell r="Y146">
            <v>1060.6706199403973</v>
          </cell>
          <cell r="Z146">
            <v>1072.1044200537992</v>
          </cell>
          <cell r="AA146">
            <v>1076.5900904498601</v>
          </cell>
          <cell r="AB146">
            <v>1079.2054579986334</v>
          </cell>
          <cell r="AC146">
            <v>1081.8271790773863</v>
          </cell>
          <cell r="AD146">
            <v>1084.4552691207919</v>
          </cell>
          <cell r="AE146">
            <v>1087.0897436010182</v>
          </cell>
          <cell r="AF146">
            <v>1089.7306180278213</v>
          </cell>
          <cell r="AG146">
            <v>1092.3779079486342</v>
          </cell>
          <cell r="AH146">
            <v>1095.0316289486593</v>
          </cell>
          <cell r="AI146">
            <v>1097.6917966509611</v>
          </cell>
          <cell r="AJ146">
            <v>1100.3584267165566</v>
          </cell>
          <cell r="AK146">
            <v>1103.0315348445083</v>
          </cell>
          <cell r="AL146">
            <v>1105.711136772017</v>
          </cell>
          <cell r="AM146">
            <v>1108.3972482745132</v>
          </cell>
          <cell r="AN146">
            <v>1111.0898851657516</v>
          </cell>
          <cell r="AO146">
            <v>1113.7890632979029</v>
          </cell>
          <cell r="AP146">
            <v>1116.4947985616473</v>
          </cell>
          <cell r="AQ146">
            <v>1119.207106886269</v>
          </cell>
          <cell r="AR146">
            <v>1121.9260042397491</v>
          </cell>
          <cell r="AS146">
            <v>1124.6515066288596</v>
          </cell>
          <cell r="AT146">
            <v>1127.383630099258</v>
          </cell>
          <cell r="AU146">
            <v>1130.1223907355816</v>
          </cell>
          <cell r="AV146">
            <v>1132.8678046615419</v>
          </cell>
          <cell r="AW146">
            <v>1135.6198880400207</v>
          </cell>
          <cell r="AX146">
            <v>1138.3786570731636</v>
          </cell>
        </row>
        <row r="147">
          <cell r="A147" t="str">
            <v>IDExtra Large C&amp;IPer Customer Summer Peak (kW)</v>
          </cell>
          <cell r="B147" t="str">
            <v>ID</v>
          </cell>
          <cell r="C147" t="str">
            <v>Extra Large C&amp;I</v>
          </cell>
          <cell r="D147" t="str">
            <v>Per Customer Summer Peak (kW)</v>
          </cell>
          <cell r="E147" t="str">
            <v>kW</v>
          </cell>
          <cell r="F147">
            <v>1871.1901393578191</v>
          </cell>
          <cell r="G147">
            <v>1623.0300909446732</v>
          </cell>
          <cell r="H147">
            <v>1553.3543560030798</v>
          </cell>
          <cell r="I147">
            <v>1580.1637437551431</v>
          </cell>
          <cell r="J147">
            <v>1588.36008182919</v>
          </cell>
          <cell r="K147">
            <v>1572.8672055240586</v>
          </cell>
          <cell r="L147">
            <v>1557.1949521768815</v>
          </cell>
          <cell r="M147">
            <v>1541.1990364718308</v>
          </cell>
          <cell r="N147">
            <v>1510.8503721755351</v>
          </cell>
          <cell r="O147">
            <v>1517.7905130620677</v>
          </cell>
          <cell r="P147">
            <v>1509.1604328495712</v>
          </cell>
          <cell r="Q147">
            <v>1498.5173119947947</v>
          </cell>
          <cell r="R147">
            <v>1484.8262775812414</v>
          </cell>
          <cell r="S147">
            <v>1426.5735609787275</v>
          </cell>
          <cell r="T147">
            <v>1447.6153652570654</v>
          </cell>
          <cell r="U147">
            <v>1456.7976583742206</v>
          </cell>
          <cell r="V147">
            <v>1450.3440700350045</v>
          </cell>
          <cell r="W147">
            <v>1441.3051611619749</v>
          </cell>
          <cell r="X147">
            <v>1431.183912254078</v>
          </cell>
          <cell r="Y147">
            <v>1382.6804013429469</v>
          </cell>
          <cell r="Z147">
            <v>1421.233763378983</v>
          </cell>
          <cell r="AA147">
            <v>1418.3873435732778</v>
          </cell>
          <cell r="AB147">
            <v>1412.351043630518</v>
          </cell>
          <cell r="AC147">
            <v>1406.3404326627508</v>
          </cell>
          <cell r="AD147">
            <v>1400.3554013441569</v>
          </cell>
          <cell r="AE147">
            <v>1394.3958408141805</v>
          </cell>
          <cell r="AF147">
            <v>1388.4616426755488</v>
          </cell>
          <cell r="AG147">
            <v>1382.5526989923005</v>
          </cell>
          <cell r="AH147">
            <v>1376.6689022878227</v>
          </cell>
          <cell r="AI147">
            <v>1370.8101455428955</v>
          </cell>
          <cell r="AJ147">
            <v>1364.9763221937465</v>
          </cell>
          <cell r="AK147">
            <v>1359.1673261301116</v>
          </cell>
          <cell r="AL147">
            <v>1353.3830516933056</v>
          </cell>
          <cell r="AM147">
            <v>1347.6233936742995</v>
          </cell>
          <cell r="AN147">
            <v>1341.8882473118081</v>
          </cell>
          <cell r="AO147">
            <v>1336.1775082903835</v>
          </cell>
          <cell r="AP147">
            <v>1330.4910727385186</v>
          </cell>
          <cell r="AQ147">
            <v>1324.8288372267568</v>
          </cell>
          <cell r="AR147">
            <v>1319.1906987658115</v>
          </cell>
          <cell r="AS147">
            <v>1313.5765548046927</v>
          </cell>
          <cell r="AT147">
            <v>1307.9863032288411</v>
          </cell>
          <cell r="AU147">
            <v>1302.419842358272</v>
          </cell>
          <cell r="AV147">
            <v>1296.8770709457249</v>
          </cell>
          <cell r="AW147">
            <v>1291.3578881748219</v>
          </cell>
          <cell r="AX147">
            <v>1285.8621936582349</v>
          </cell>
        </row>
        <row r="148">
          <cell r="A148" t="str">
            <v>ORExtra Large C&amp;IPer Customer Summer Peak (kW)</v>
          </cell>
          <cell r="B148" t="str">
            <v>OR</v>
          </cell>
          <cell r="C148" t="str">
            <v>Extra Large C&amp;I</v>
          </cell>
          <cell r="D148" t="str">
            <v>Per Customer Summer Peak (kW)</v>
          </cell>
          <cell r="E148" t="str">
            <v>kW</v>
          </cell>
          <cell r="F148">
            <v>1418.5514011698101</v>
          </cell>
          <cell r="G148">
            <v>1466.4925630377993</v>
          </cell>
          <cell r="H148">
            <v>1482.4513007630094</v>
          </cell>
          <cell r="I148">
            <v>1487.2482229720138</v>
          </cell>
          <cell r="J148">
            <v>1476.9965997520026</v>
          </cell>
          <cell r="K148">
            <v>1478.4396628610677</v>
          </cell>
          <cell r="L148">
            <v>1469.0954836435515</v>
          </cell>
          <cell r="M148">
            <v>1460.1930700175876</v>
          </cell>
          <cell r="N148">
            <v>1455.1938752179585</v>
          </cell>
          <cell r="O148">
            <v>1447.3372127417174</v>
          </cell>
          <cell r="P148">
            <v>1440.9938825023096</v>
          </cell>
          <cell r="Q148">
            <v>1436.0152531672657</v>
          </cell>
          <cell r="R148">
            <v>1427.0180166539565</v>
          </cell>
          <cell r="S148">
            <v>1423.2529043087745</v>
          </cell>
          <cell r="T148">
            <v>1415.6098467094937</v>
          </cell>
          <cell r="U148">
            <v>1408.2716461948035</v>
          </cell>
          <cell r="V148">
            <v>1399.9004529119786</v>
          </cell>
          <cell r="W148">
            <v>1391.7380466867121</v>
          </cell>
          <cell r="X148">
            <v>1383.7439823586524</v>
          </cell>
          <cell r="Y148">
            <v>1381.4078436508773</v>
          </cell>
          <cell r="Z148">
            <v>1375.5392487505392</v>
          </cell>
          <cell r="AA148">
            <v>1370.1825131817195</v>
          </cell>
          <cell r="AB148">
            <v>1364.3165060045358</v>
          </cell>
          <cell r="AC148">
            <v>1358.475612299369</v>
          </cell>
          <cell r="AD148">
            <v>1352.6597245507564</v>
          </cell>
          <cell r="AE148">
            <v>1346.8687357035287</v>
          </cell>
          <cell r="AF148">
            <v>1341.1025391608398</v>
          </cell>
          <cell r="AG148">
            <v>1335.3610287822048</v>
          </cell>
          <cell r="AH148">
            <v>1329.6440988815464</v>
          </cell>
          <cell r="AI148">
            <v>1323.9516442252486</v>
          </cell>
          <cell r="AJ148">
            <v>1318.2835600302205</v>
          </cell>
          <cell r="AK148">
            <v>1312.6397419619666</v>
          </cell>
          <cell r="AL148">
            <v>1307.0200861326673</v>
          </cell>
          <cell r="AM148">
            <v>1301.4244890992666</v>
          </cell>
          <cell r="AN148">
            <v>1295.8528478615663</v>
          </cell>
          <cell r="AO148">
            <v>1290.3050598603324</v>
          </cell>
          <cell r="AP148">
            <v>1284.7810229754059</v>
          </cell>
          <cell r="AQ148">
            <v>1279.2806355238229</v>
          </cell>
          <cell r="AR148">
            <v>1273.8037962579438</v>
          </cell>
          <cell r="AS148">
            <v>1268.3504043635878</v>
          </cell>
          <cell r="AT148">
            <v>1262.9203594581807</v>
          </cell>
          <cell r="AU148">
            <v>1257.5135615889026</v>
          </cell>
          <cell r="AV148">
            <v>1252.1299112308513</v>
          </cell>
          <cell r="AW148">
            <v>1246.7693092852094</v>
          </cell>
          <cell r="AX148">
            <v>1241.4316570774197</v>
          </cell>
        </row>
        <row r="149">
          <cell r="A149" t="str">
            <v>UTExtra Large C&amp;IPer Customer Summer Peak (kW)</v>
          </cell>
          <cell r="B149" t="str">
            <v>UT</v>
          </cell>
          <cell r="C149" t="str">
            <v>Extra Large C&amp;I</v>
          </cell>
          <cell r="D149" t="str">
            <v>Per Customer Summer Peak (kW)</v>
          </cell>
          <cell r="E149" t="str">
            <v>kW</v>
          </cell>
          <cell r="F149">
            <v>2424.1065099456118</v>
          </cell>
          <cell r="G149">
            <v>2235.0177879020553</v>
          </cell>
          <cell r="H149">
            <v>2245.1286050043873</v>
          </cell>
          <cell r="I149">
            <v>2247.5491780414422</v>
          </cell>
          <cell r="J149">
            <v>2279.2691289471031</v>
          </cell>
          <cell r="K149">
            <v>2267.806954130886</v>
          </cell>
          <cell r="L149">
            <v>2265.8242321048924</v>
          </cell>
          <cell r="M149">
            <v>2262.1016195714228</v>
          </cell>
          <cell r="N149">
            <v>2330.4897724409375</v>
          </cell>
          <cell r="O149">
            <v>2327.113759872087</v>
          </cell>
          <cell r="P149">
            <v>2324.8726255992256</v>
          </cell>
          <cell r="Q149">
            <v>2326.2172496183639</v>
          </cell>
          <cell r="R149">
            <v>2325.378775025938</v>
          </cell>
          <cell r="S149">
            <v>2328.7644716695759</v>
          </cell>
          <cell r="T149">
            <v>2328.2928109714517</v>
          </cell>
          <cell r="U149">
            <v>2328.0073942661734</v>
          </cell>
          <cell r="V149">
            <v>2327.3974895484412</v>
          </cell>
          <cell r="W149">
            <v>2326.8749266355871</v>
          </cell>
          <cell r="X149">
            <v>2327.7976777451745</v>
          </cell>
          <cell r="Y149">
            <v>2332.32145372181</v>
          </cell>
          <cell r="Z149">
            <v>2334.0976175284695</v>
          </cell>
          <cell r="AA149">
            <v>2335.8049056127511</v>
          </cell>
          <cell r="AB149">
            <v>2337.4904211488274</v>
          </cell>
          <cell r="AC149">
            <v>2339.1771529519879</v>
          </cell>
          <cell r="AD149">
            <v>2340.8651018998899</v>
          </cell>
          <cell r="AE149">
            <v>2342.5542688708247</v>
          </cell>
          <cell r="AF149">
            <v>2344.244654743718</v>
          </cell>
          <cell r="AG149">
            <v>2345.9362603981285</v>
          </cell>
          <cell r="AH149">
            <v>2347.6290867142488</v>
          </cell>
          <cell r="AI149">
            <v>2349.3231345729087</v>
          </cell>
          <cell r="AJ149">
            <v>2351.018404855572</v>
          </cell>
          <cell r="AK149">
            <v>2352.7148984443402</v>
          </cell>
          <cell r="AL149">
            <v>2354.4126162219491</v>
          </cell>
          <cell r="AM149">
            <v>2356.1115590717727</v>
          </cell>
          <cell r="AN149">
            <v>2357.8117278778236</v>
          </cell>
          <cell r="AO149">
            <v>2359.51312352475</v>
          </cell>
          <cell r="AP149">
            <v>2361.2157468978403</v>
          </cell>
          <cell r="AQ149">
            <v>2362.9195988830215</v>
          </cell>
          <cell r="AR149">
            <v>2364.6246803668582</v>
          </cell>
          <cell r="AS149">
            <v>2366.3309922365561</v>
          </cell>
          <cell r="AT149">
            <v>2368.038535379962</v>
          </cell>
          <cell r="AU149">
            <v>2369.7473106855618</v>
          </cell>
          <cell r="AV149">
            <v>2371.4573190424821</v>
          </cell>
          <cell r="AW149">
            <v>2373.1685613404939</v>
          </cell>
          <cell r="AX149">
            <v>2374.8810384700068</v>
          </cell>
        </row>
        <row r="150">
          <cell r="A150" t="str">
            <v>WAExtra Large C&amp;IPer Customer Summer Peak (kW)</v>
          </cell>
          <cell r="B150" t="str">
            <v>WA</v>
          </cell>
          <cell r="C150" t="str">
            <v>Extra Large C&amp;I</v>
          </cell>
          <cell r="D150" t="str">
            <v>Per Customer Summer Peak (kW)</v>
          </cell>
          <cell r="E150" t="str">
            <v>kW</v>
          </cell>
          <cell r="F150">
            <v>2509.7224517482437</v>
          </cell>
          <cell r="G150">
            <v>2417.521665001339</v>
          </cell>
          <cell r="H150">
            <v>2407.9835244531114</v>
          </cell>
          <cell r="I150">
            <v>2393.5265722126269</v>
          </cell>
          <cell r="J150">
            <v>2381.5710121859697</v>
          </cell>
          <cell r="K150">
            <v>2369.7524575239477</v>
          </cell>
          <cell r="L150">
            <v>2370.7907869937976</v>
          </cell>
          <cell r="M150">
            <v>2347.8771884381686</v>
          </cell>
          <cell r="N150">
            <v>2342.1040281177411</v>
          </cell>
          <cell r="O150">
            <v>2331.1945967181596</v>
          </cell>
          <cell r="P150">
            <v>2320.6114497528806</v>
          </cell>
          <cell r="Q150">
            <v>2309.8150311369463</v>
          </cell>
          <cell r="R150">
            <v>2299.0853641256481</v>
          </cell>
          <cell r="S150">
            <v>2297.1826007172094</v>
          </cell>
          <cell r="T150">
            <v>2287.5514718790328</v>
          </cell>
          <cell r="U150">
            <v>2279.1213917764389</v>
          </cell>
          <cell r="V150">
            <v>2269.1767285405754</v>
          </cell>
          <cell r="W150">
            <v>2272.2670951555688</v>
          </cell>
          <cell r="X150">
            <v>2252.5460301702442</v>
          </cell>
          <cell r="Y150">
            <v>2251.2306603591628</v>
          </cell>
          <cell r="Z150">
            <v>2241.3078663899287</v>
          </cell>
          <cell r="AA150">
            <v>2232.80828590787</v>
          </cell>
          <cell r="AB150">
            <v>2225.6183344591868</v>
          </cell>
          <cell r="AC150">
            <v>2218.4515356484435</v>
          </cell>
          <cell r="AD150">
            <v>2211.307814920945</v>
          </cell>
          <cell r="AE150">
            <v>2204.1870979620717</v>
          </cell>
          <cell r="AF150">
            <v>2197.0893106965082</v>
          </cell>
          <cell r="AG150">
            <v>2190.0143792874701</v>
          </cell>
          <cell r="AH150">
            <v>2182.9622301359391</v>
          </cell>
          <cell r="AI150">
            <v>2175.9327898798956</v>
          </cell>
          <cell r="AJ150">
            <v>2168.9259853935559</v>
          </cell>
          <cell r="AK150">
            <v>2161.9417437866118</v>
          </cell>
          <cell r="AL150">
            <v>2154.9799924034705</v>
          </cell>
          <cell r="AM150">
            <v>2148.0406588225014</v>
          </cell>
          <cell r="AN150">
            <v>2141.1236708552824</v>
          </cell>
          <cell r="AO150">
            <v>2134.2289565458464</v>
          </cell>
          <cell r="AP150">
            <v>2127.356444169935</v>
          </cell>
          <cell r="AQ150">
            <v>2120.5060622342517</v>
          </cell>
          <cell r="AR150">
            <v>2113.6777394757196</v>
          </cell>
          <cell r="AS150">
            <v>2106.8714048607376</v>
          </cell>
          <cell r="AT150">
            <v>2100.0869875844423</v>
          </cell>
          <cell r="AU150">
            <v>2093.3244170699722</v>
          </cell>
          <cell r="AV150">
            <v>2086.5836229677338</v>
          </cell>
          <cell r="AW150">
            <v>2079.8645351546675</v>
          </cell>
          <cell r="AX150">
            <v>2073.1670837335209</v>
          </cell>
        </row>
        <row r="151">
          <cell r="A151" t="str">
            <v>WYExtra Large C&amp;IPer Customer Summer Peak (kW)</v>
          </cell>
          <cell r="B151" t="str">
            <v>WY</v>
          </cell>
          <cell r="C151" t="str">
            <v>Extra Large C&amp;I</v>
          </cell>
          <cell r="D151" t="str">
            <v>Per Customer Summer Peak (kW)</v>
          </cell>
          <cell r="E151" t="str">
            <v>kW</v>
          </cell>
          <cell r="F151">
            <v>5567.0593951625724</v>
          </cell>
          <cell r="G151">
            <v>5836.1026646511473</v>
          </cell>
          <cell r="H151">
            <v>5852.6457086335176</v>
          </cell>
          <cell r="I151">
            <v>5919.3181575737563</v>
          </cell>
          <cell r="J151">
            <v>5982.6716624534265</v>
          </cell>
          <cell r="K151">
            <v>6035.807843381418</v>
          </cell>
          <cell r="L151">
            <v>6083.5560783718747</v>
          </cell>
          <cell r="M151">
            <v>6131.4502643059714</v>
          </cell>
          <cell r="N151">
            <v>6180.6504328168739</v>
          </cell>
          <cell r="O151">
            <v>6226.3161106077096</v>
          </cell>
          <cell r="P151">
            <v>6274.7182417827789</v>
          </cell>
          <cell r="Q151">
            <v>6324.8073023767274</v>
          </cell>
          <cell r="R151">
            <v>6374.9844051896816</v>
          </cell>
          <cell r="S151">
            <v>6425.4256944218914</v>
          </cell>
          <cell r="T151">
            <v>6474.6838443557199</v>
          </cell>
          <cell r="U151">
            <v>6526.0996116323731</v>
          </cell>
          <cell r="V151">
            <v>6578.0478793895836</v>
          </cell>
          <cell r="W151">
            <v>6631.0676136952889</v>
          </cell>
          <cell r="X151">
            <v>6686.6426923075569</v>
          </cell>
          <cell r="Y151">
            <v>6742.1215416378991</v>
          </cell>
          <cell r="Z151">
            <v>6798.3757496679318</v>
          </cell>
          <cell r="AA151">
            <v>6856.2471569432901</v>
          </cell>
          <cell r="AB151">
            <v>6913.2830703845057</v>
          </cell>
          <cell r="AC151">
            <v>6970.7934555516676</v>
          </cell>
          <cell r="AD151">
            <v>7028.7822594915615</v>
          </cell>
          <cell r="AE151">
            <v>7087.2534620857568</v>
          </cell>
          <cell r="AF151">
            <v>7146.2110763237615</v>
          </cell>
          <cell r="AG151">
            <v>7205.6591485784347</v>
          </cell>
          <cell r="AH151">
            <v>7265.6017588836976</v>
          </cell>
          <cell r="AI151">
            <v>7326.0430212145575</v>
          </cell>
          <cell r="AJ151">
            <v>7386.9870837694598</v>
          </cell>
          <cell r="AK151">
            <v>7448.4381292549751</v>
          </cell>
          <cell r="AL151">
            <v>7510.4003751728769</v>
          </cell>
          <cell r="AM151">
            <v>7572.8780741095952</v>
          </cell>
          <cell r="AN151">
            <v>7635.8755140280755</v>
          </cell>
          <cell r="AO151">
            <v>7699.3970185620765</v>
          </cell>
          <cell r="AP151">
            <v>7763.4469473129011</v>
          </cell>
          <cell r="AQ151">
            <v>7828.0296961486092</v>
          </cell>
          <cell r="AR151">
            <v>7893.1496975057153</v>
          </cell>
          <cell r="AS151">
            <v>7958.8114206933906</v>
          </cell>
          <cell r="AT151">
            <v>8025.0193722002023</v>
          </cell>
          <cell r="AU151">
            <v>8091.7780960034079</v>
          </cell>
          <cell r="AV151">
            <v>8159.0921738808065</v>
          </cell>
          <cell r="AW151">
            <v>8226.9662257252021</v>
          </cell>
          <cell r="AX151">
            <v>8295.404909861476</v>
          </cell>
        </row>
        <row r="152">
          <cell r="A152" t="str">
            <v>CAIrrigationPer Customer Summer Peak (kW)</v>
          </cell>
          <cell r="B152" t="str">
            <v>CA</v>
          </cell>
          <cell r="C152" t="str">
            <v>Irrigation</v>
          </cell>
          <cell r="D152" t="str">
            <v>Per Customer Summer Peak (kW)</v>
          </cell>
          <cell r="E152" t="str">
            <v>kW</v>
          </cell>
          <cell r="F152">
            <v>15.049650444203586</v>
          </cell>
          <cell r="G152">
            <v>14.324066656792196</v>
          </cell>
          <cell r="H152">
            <v>14.113687925792545</v>
          </cell>
          <cell r="I152">
            <v>14.124036249627974</v>
          </cell>
          <cell r="J152">
            <v>14.204532124575232</v>
          </cell>
          <cell r="K152">
            <v>14.188828732897496</v>
          </cell>
          <cell r="L152">
            <v>14.158516415673612</v>
          </cell>
          <cell r="M152">
            <v>14.130009155567134</v>
          </cell>
          <cell r="N152">
            <v>13.956241160654479</v>
          </cell>
          <cell r="O152">
            <v>13.982467010131847</v>
          </cell>
          <cell r="P152">
            <v>14.005171526003142</v>
          </cell>
          <cell r="Q152">
            <v>13.991763963768808</v>
          </cell>
          <cell r="R152">
            <v>13.971137067917821</v>
          </cell>
          <cell r="S152">
            <v>13.77302744731378</v>
          </cell>
          <cell r="T152">
            <v>13.802433932355003</v>
          </cell>
          <cell r="U152">
            <v>13.851597652739219</v>
          </cell>
          <cell r="V152">
            <v>13.925197919821736</v>
          </cell>
          <cell r="W152">
            <v>13.960328468713071</v>
          </cell>
          <cell r="X152">
            <v>13.992103168833165</v>
          </cell>
          <cell r="Y152">
            <v>13.823744006545118</v>
          </cell>
          <cell r="Z152">
            <v>13.948316355137358</v>
          </cell>
          <cell r="AA152">
            <v>13.980588857419148</v>
          </cell>
          <cell r="AB152">
            <v>13.992029395012759</v>
          </cell>
          <cell r="AC152">
            <v>14.003479294579726</v>
          </cell>
          <cell r="AD152">
            <v>14.014938563781106</v>
          </cell>
          <cell r="AE152">
            <v>14.026407210284217</v>
          </cell>
          <cell r="AF152">
            <v>14.037885241762652</v>
          </cell>
          <cell r="AG152">
            <v>14.049372665896289</v>
          </cell>
          <cell r="AH152">
            <v>14.060869490371283</v>
          </cell>
          <cell r="AI152">
            <v>14.072375722880087</v>
          </cell>
          <cell r="AJ152">
            <v>14.083891371121439</v>
          </cell>
          <cell r="AK152">
            <v>14.095416442800383</v>
          </cell>
          <cell r="AL152">
            <v>14.106950945628268</v>
          </cell>
          <cell r="AM152">
            <v>14.118494887322758</v>
          </cell>
          <cell r="AN152">
            <v>14.13004827560782</v>
          </cell>
          <cell r="AO152">
            <v>14.141611118213753</v>
          </cell>
          <cell r="AP152">
            <v>14.153183422877179</v>
          </cell>
          <cell r="AQ152">
            <v>14.164765197341046</v>
          </cell>
          <cell r="AR152">
            <v>14.176356449354643</v>
          </cell>
          <cell r="AS152">
            <v>14.187957186673598</v>
          </cell>
          <cell r="AT152">
            <v>14.199567417059889</v>
          </cell>
          <cell r="AU152">
            <v>14.211187148281844</v>
          </cell>
          <cell r="AV152">
            <v>14.222816388114145</v>
          </cell>
          <cell r="AW152">
            <v>14.234455144337844</v>
          </cell>
          <cell r="AX152">
            <v>14.246103424740348</v>
          </cell>
        </row>
        <row r="153">
          <cell r="A153" t="str">
            <v>IDIrrigationPer Customer Summer Peak (kW)</v>
          </cell>
          <cell r="B153" t="str">
            <v>ID</v>
          </cell>
          <cell r="C153" t="str">
            <v>Irrigation</v>
          </cell>
          <cell r="D153" t="str">
            <v>Per Customer Summer Peak (kW)</v>
          </cell>
          <cell r="E153" t="str">
            <v>kW</v>
          </cell>
          <cell r="F153">
            <v>47.711518544011696</v>
          </cell>
          <cell r="G153">
            <v>41.74049760130378</v>
          </cell>
          <cell r="H153">
            <v>40.082269884557697</v>
          </cell>
          <cell r="I153">
            <v>41.063666181043921</v>
          </cell>
          <cell r="J153">
            <v>41.645468680332847</v>
          </cell>
          <cell r="K153">
            <v>41.645912577947897</v>
          </cell>
          <cell r="L153">
            <v>41.628983160059214</v>
          </cell>
          <cell r="M153">
            <v>41.571533896179766</v>
          </cell>
          <cell r="N153">
            <v>41.102343325542805</v>
          </cell>
          <cell r="O153">
            <v>41.637982692137193</v>
          </cell>
          <cell r="P153">
            <v>41.739352945151154</v>
          </cell>
          <cell r="Q153">
            <v>41.778044481591202</v>
          </cell>
          <cell r="R153">
            <v>41.732574187006534</v>
          </cell>
          <cell r="S153">
            <v>40.415104422590517</v>
          </cell>
          <cell r="T153">
            <v>41.337727429963351</v>
          </cell>
          <cell r="U153">
            <v>41.913936291752229</v>
          </cell>
          <cell r="V153">
            <v>42.021452447627333</v>
          </cell>
          <cell r="W153">
            <v>42.025720459653378</v>
          </cell>
          <cell r="X153">
            <v>41.983679850339691</v>
          </cell>
          <cell r="Y153">
            <v>40.78504004267446</v>
          </cell>
          <cell r="Z153">
            <v>42.145007707271262</v>
          </cell>
          <cell r="AA153">
            <v>42.277874766678423</v>
          </cell>
          <cell r="AB153">
            <v>42.337447152229551</v>
          </cell>
          <cell r="AC153">
            <v>42.397103479301862</v>
          </cell>
          <cell r="AD153">
            <v>42.456843866174637</v>
          </cell>
          <cell r="AE153">
            <v>42.516668431293823</v>
          </cell>
          <cell r="AF153">
            <v>42.576577293272265</v>
          </cell>
          <cell r="AG153">
            <v>42.63657057088993</v>
          </cell>
          <cell r="AH153">
            <v>42.696648383094171</v>
          </cell>
          <cell r="AI153">
            <v>42.756810848999947</v>
          </cell>
          <cell r="AJ153">
            <v>42.817058087890032</v>
          </cell>
          <cell r="AK153">
            <v>42.877390219215314</v>
          </cell>
          <cell r="AL153">
            <v>42.93780736259496</v>
          </cell>
          <cell r="AM153">
            <v>42.99830963781671</v>
          </cell>
          <cell r="AN153">
            <v>43.058897164837106</v>
          </cell>
          <cell r="AO153">
            <v>43.11957006378168</v>
          </cell>
          <cell r="AP153">
            <v>43.180328454945254</v>
          </cell>
          <cell r="AQ153">
            <v>43.241172458792143</v>
          </cell>
          <cell r="AR153">
            <v>43.302102195956429</v>
          </cell>
          <cell r="AS153">
            <v>43.363117787242139</v>
          </cell>
          <cell r="AT153">
            <v>43.424219353623535</v>
          </cell>
          <cell r="AU153">
            <v>43.485407016245354</v>
          </cell>
          <cell r="AV153">
            <v>43.546680896423013</v>
          </cell>
          <cell r="AW153">
            <v>43.608041115642884</v>
          </cell>
          <cell r="AX153">
            <v>43.669487795562517</v>
          </cell>
        </row>
        <row r="154">
          <cell r="A154" t="str">
            <v>ORIrrigationPer Customer Summer Peak (kW)</v>
          </cell>
          <cell r="B154" t="str">
            <v>OR</v>
          </cell>
          <cell r="C154" t="str">
            <v>Irrigation</v>
          </cell>
          <cell r="D154" t="str">
            <v>Per Customer Summer Peak (kW)</v>
          </cell>
          <cell r="E154" t="str">
            <v>kW</v>
          </cell>
          <cell r="F154">
            <v>7.5591675733398676</v>
          </cell>
          <cell r="G154">
            <v>7.8835172601341013</v>
          </cell>
          <cell r="H154">
            <v>8.0685285555099853</v>
          </cell>
          <cell r="I154">
            <v>8.1968965316518521</v>
          </cell>
          <cell r="J154">
            <v>8.2439724343288532</v>
          </cell>
          <cell r="K154">
            <v>8.3569737419836461</v>
          </cell>
          <cell r="L154">
            <v>8.4100004841596583</v>
          </cell>
          <cell r="M154">
            <v>8.465168275876179</v>
          </cell>
          <cell r="N154">
            <v>8.5419627224701493</v>
          </cell>
          <cell r="O154">
            <v>8.6009661933980404</v>
          </cell>
          <cell r="P154">
            <v>8.6672982929823572</v>
          </cell>
          <cell r="Q154">
            <v>8.7406465397862352</v>
          </cell>
          <cell r="R154">
            <v>8.7884270336465242</v>
          </cell>
          <cell r="S154">
            <v>8.8683129291765326</v>
          </cell>
          <cell r="T154">
            <v>8.9234839985143459</v>
          </cell>
          <cell r="U154">
            <v>8.9811820859510956</v>
          </cell>
          <cell r="V154">
            <v>9.0321523466669014</v>
          </cell>
          <cell r="W154">
            <v>9.0841881722342563</v>
          </cell>
          <cell r="X154">
            <v>9.136865493166308</v>
          </cell>
          <cell r="Y154">
            <v>9.2267404736578698</v>
          </cell>
          <cell r="Z154">
            <v>9.2933167584703291</v>
          </cell>
          <cell r="AA154">
            <v>9.3630955626563743</v>
          </cell>
          <cell r="AB154">
            <v>9.4307353582255153</v>
          </cell>
          <cell r="AC154">
            <v>9.4988637894081691</v>
          </cell>
          <cell r="AD154">
            <v>9.5674843861494026</v>
          </cell>
          <cell r="AE154">
            <v>9.6366007038949082</v>
          </cell>
          <cell r="AF154">
            <v>9.7062163237752159</v>
          </cell>
          <cell r="AG154">
            <v>9.7763348527912495</v>
          </cell>
          <cell r="AH154">
            <v>9.8469599240012098</v>
          </cell>
          <cell r="AI154">
            <v>9.9180951967088191</v>
          </cell>
          <cell r="AJ154">
            <v>9.9897443566529205</v>
          </cell>
          <cell r="AK154">
            <v>10.061911116198443</v>
          </cell>
          <cell r="AL154">
            <v>10.134599214528764</v>
          </cell>
          <cell r="AM154">
            <v>10.207812417839424</v>
          </cell>
          <cell r="AN154">
            <v>10.281554519533289</v>
          </cell>
          <cell r="AO154">
            <v>10.355829340417092</v>
          </cell>
          <cell r="AP154">
            <v>10.430640728899387</v>
          </cell>
          <cell r="AQ154">
            <v>10.505992561189963</v>
          </cell>
          <cell r="AR154">
            <v>10.581888741500677</v>
          </cell>
          <cell r="AS154">
            <v>10.658333202247741</v>
          </cell>
          <cell r="AT154">
            <v>10.735329904255481</v>
          </cell>
          <cell r="AU154">
            <v>10.812882836961546</v>
          </cell>
          <cell r="AV154">
            <v>10.890996018623621</v>
          </cell>
          <cell r="AW154">
            <v>10.969673496527628</v>
          </cell>
          <cell r="AX154">
            <v>11.048919347197431</v>
          </cell>
        </row>
        <row r="155">
          <cell r="A155" t="str">
            <v>UTIrrigationPer Customer Summer Peak (kW)</v>
          </cell>
          <cell r="B155" t="str">
            <v>UT</v>
          </cell>
          <cell r="C155" t="str">
            <v>Irrigation</v>
          </cell>
          <cell r="D155" t="str">
            <v>Per Customer Summer Peak (kW)</v>
          </cell>
          <cell r="E155" t="str">
            <v>kW</v>
          </cell>
          <cell r="F155">
            <v>18.38109281056817</v>
          </cell>
          <cell r="G155">
            <v>16.88125995622455</v>
          </cell>
          <cell r="H155">
            <v>16.873286890083932</v>
          </cell>
          <cell r="I155">
            <v>16.821263977578901</v>
          </cell>
          <cell r="J155">
            <v>17.001290224480194</v>
          </cell>
          <cell r="K155">
            <v>16.865267703845635</v>
          </cell>
          <cell r="L155">
            <v>16.803666721437029</v>
          </cell>
          <cell r="M155">
            <v>16.73008365628942</v>
          </cell>
          <cell r="N155">
            <v>17.190206918746572</v>
          </cell>
          <cell r="O155">
            <v>17.124981494408999</v>
          </cell>
          <cell r="P155">
            <v>17.070394513194259</v>
          </cell>
          <cell r="Q155">
            <v>17.04416908685015</v>
          </cell>
          <cell r="R155">
            <v>17.000772269040763</v>
          </cell>
          <cell r="S155">
            <v>16.989077868824793</v>
          </cell>
          <cell r="T155">
            <v>16.948901279921547</v>
          </cell>
          <cell r="U155">
            <v>16.913224475279002</v>
          </cell>
          <cell r="V155">
            <v>16.874591757538767</v>
          </cell>
          <cell r="W155">
            <v>16.837313776127356</v>
          </cell>
          <cell r="X155">
            <v>16.812579513280703</v>
          </cell>
          <cell r="Y155">
            <v>16.812253239729973</v>
          </cell>
          <cell r="Z155">
            <v>16.794114739907297</v>
          </cell>
          <cell r="AA155">
            <v>16.776865325107501</v>
          </cell>
          <cell r="AB155">
            <v>16.757390546887116</v>
          </cell>
          <cell r="AC155">
            <v>16.737938375213272</v>
          </cell>
          <cell r="AD155">
            <v>16.718508783844023</v>
          </cell>
          <cell r="AE155">
            <v>16.699101746567898</v>
          </cell>
          <cell r="AF155">
            <v>16.679717237203846</v>
          </cell>
          <cell r="AG155">
            <v>16.660355229601205</v>
          </cell>
          <cell r="AH155">
            <v>16.64101569763967</v>
          </cell>
          <cell r="AI155">
            <v>16.62169861522926</v>
          </cell>
          <cell r="AJ155">
            <v>16.602403956310273</v>
          </cell>
          <cell r="AK155">
            <v>16.583131694853275</v>
          </cell>
          <cell r="AL155">
            <v>16.563881804859026</v>
          </cell>
          <cell r="AM155">
            <v>16.54465426035847</v>
          </cell>
          <cell r="AN155">
            <v>16.525449035412709</v>
          </cell>
          <cell r="AO155">
            <v>16.506266104112949</v>
          </cell>
          <cell r="AP155">
            <v>16.487105440580464</v>
          </cell>
          <cell r="AQ155">
            <v>16.467967018966572</v>
          </cell>
          <cell r="AR155">
            <v>16.448850813452601</v>
          </cell>
          <cell r="AS155">
            <v>16.429756798249844</v>
          </cell>
          <cell r="AT155">
            <v>16.410684947599535</v>
          </cell>
          <cell r="AU155">
            <v>16.391635235772807</v>
          </cell>
          <cell r="AV155">
            <v>16.372607637070661</v>
          </cell>
          <cell r="AW155">
            <v>16.353602125823926</v>
          </cell>
          <cell r="AX155">
            <v>16.334618676393227</v>
          </cell>
        </row>
        <row r="156">
          <cell r="A156" t="str">
            <v>WAIrrigationPer Customer Summer Peak (kW)</v>
          </cell>
          <cell r="B156" t="str">
            <v>WA</v>
          </cell>
          <cell r="C156" t="str">
            <v>Irrigation</v>
          </cell>
          <cell r="D156" t="str">
            <v>Per Customer Summer Peak (kW)</v>
          </cell>
          <cell r="E156" t="str">
            <v>kW</v>
          </cell>
          <cell r="F156">
            <v>7.8952127486499828</v>
          </cell>
          <cell r="G156">
            <v>7.7239702377215504</v>
          </cell>
          <cell r="H156">
            <v>7.7948728108917793</v>
          </cell>
          <cell r="I156">
            <v>7.8427236940539133</v>
          </cell>
          <cell r="J156">
            <v>7.8991241265702916</v>
          </cell>
          <cell r="K156">
            <v>7.9551082733399907</v>
          </cell>
          <cell r="L156">
            <v>8.0543012516124843</v>
          </cell>
          <cell r="M156">
            <v>8.0717188651372958</v>
          </cell>
          <cell r="N156">
            <v>8.1464684185729386</v>
          </cell>
          <cell r="O156">
            <v>8.2040086511067738</v>
          </cell>
          <cell r="P156">
            <v>8.2620682286609739</v>
          </cell>
          <cell r="Q156">
            <v>8.319012272233925</v>
          </cell>
          <cell r="R156">
            <v>8.3761301803533019</v>
          </cell>
          <cell r="S156">
            <v>8.4657889117649834</v>
          </cell>
          <cell r="T156">
            <v>8.5269993989713146</v>
          </cell>
          <cell r="U156">
            <v>8.5933397068218174</v>
          </cell>
          <cell r="V156">
            <v>8.6537874202122218</v>
          </cell>
          <cell r="W156">
            <v>8.7652560246188127</v>
          </cell>
          <cell r="X156">
            <v>8.7891007471725207</v>
          </cell>
          <cell r="Y156">
            <v>8.8844914452595134</v>
          </cell>
          <cell r="Z156">
            <v>8.9469321152541301</v>
          </cell>
          <cell r="AA156">
            <v>9.0155762026817765</v>
          </cell>
          <cell r="AB156">
            <v>9.0897842242188904</v>
          </cell>
          <cell r="AC156">
            <v>9.1646030586798428</v>
          </cell>
          <cell r="AD156">
            <v>9.2400377337209445</v>
          </cell>
          <cell r="AE156">
            <v>9.3160933183816077</v>
          </cell>
          <cell r="AF156">
            <v>9.39277492342495</v>
          </cell>
          <cell r="AG156">
            <v>9.4700877016812566</v>
          </cell>
          <cell r="AH156">
            <v>9.5480368483942151</v>
          </cell>
          <cell r="AI156">
            <v>9.6266276015700374</v>
          </cell>
          <cell r="AJ156">
            <v>9.7058652423294376</v>
          </cell>
          <cell r="AK156">
            <v>9.7857550952625036</v>
          </cell>
          <cell r="AL156">
            <v>9.8663025287865125</v>
          </cell>
          <cell r="AM156">
            <v>9.9475129555066673</v>
          </cell>
          <cell r="AN156">
            <v>10.029391832579813</v>
          </cell>
          <cell r="AO156">
            <v>10.111944662081145</v>
          </cell>
          <cell r="AP156">
            <v>10.195176991373929</v>
          </cell>
          <cell r="AQ156">
            <v>10.279094413482291</v>
          </cell>
          <cell r="AR156">
            <v>10.363702567467037</v>
          </cell>
          <cell r="AS156">
            <v>10.449007138804591</v>
          </cell>
          <cell r="AT156">
            <v>10.535013859769046</v>
          </cell>
          <cell r="AU156">
            <v>10.62172850981737</v>
          </cell>
          <cell r="AV156">
            <v>10.709156915977747</v>
          </cell>
          <cell r="AW156">
            <v>10.797304953241168</v>
          </cell>
          <cell r="AX156">
            <v>10.8861785449562</v>
          </cell>
        </row>
        <row r="157">
          <cell r="A157" t="str">
            <v>WYIrrigationPer Customer Summer Peak (kW)</v>
          </cell>
          <cell r="B157" t="str">
            <v>WY</v>
          </cell>
          <cell r="C157" t="str">
            <v>Irrigation</v>
          </cell>
          <cell r="D157" t="str">
            <v>Per Customer Summer Peak (kW)</v>
          </cell>
          <cell r="E157" t="str">
            <v>kW</v>
          </cell>
          <cell r="F157">
            <v>11.716622402832462</v>
          </cell>
          <cell r="G157">
            <v>12.21260761342047</v>
          </cell>
          <cell r="H157">
            <v>12.153540159641189</v>
          </cell>
          <cell r="I157">
            <v>12.159320196694756</v>
          </cell>
          <cell r="J157">
            <v>12.156589471233072</v>
          </cell>
          <cell r="K157">
            <v>12.134325677449247</v>
          </cell>
          <cell r="L157">
            <v>12.097513013975947</v>
          </cell>
          <cell r="M157">
            <v>12.063029647507078</v>
          </cell>
          <cell r="N157">
            <v>12.028238142320154</v>
          </cell>
          <cell r="O157">
            <v>11.980714921558821</v>
          </cell>
          <cell r="P157">
            <v>11.939413684699705</v>
          </cell>
          <cell r="Q157">
            <v>11.900272635763477</v>
          </cell>
          <cell r="R157">
            <v>11.858975487757021</v>
          </cell>
          <cell r="S157">
            <v>11.821811980176083</v>
          </cell>
          <cell r="T157">
            <v>11.780935438365027</v>
          </cell>
          <cell r="U157">
            <v>11.747273147383989</v>
          </cell>
          <cell r="V157">
            <v>11.722469679479955</v>
          </cell>
          <cell r="W157">
            <v>11.702106893413809</v>
          </cell>
          <cell r="X157">
            <v>11.680796145108397</v>
          </cell>
          <cell r="Y157">
            <v>11.659237542915985</v>
          </cell>
          <cell r="Z157">
            <v>11.637861143992325</v>
          </cell>
          <cell r="AA157">
            <v>11.616974151475022</v>
          </cell>
          <cell r="AB157">
            <v>11.598594517816439</v>
          </cell>
          <cell r="AC157">
            <v>11.580243963238955</v>
          </cell>
          <cell r="AD157">
            <v>11.561922441735501</v>
          </cell>
          <cell r="AE157">
            <v>11.543629907371805</v>
          </cell>
          <cell r="AF157">
            <v>11.525366314286268</v>
          </cell>
          <cell r="AG157">
            <v>11.507131616689852</v>
          </cell>
          <cell r="AH157">
            <v>11.488925768865961</v>
          </cell>
          <cell r="AI157">
            <v>11.47074872517033</v>
          </cell>
          <cell r="AJ157">
            <v>11.452600440030908</v>
          </cell>
          <cell r="AK157">
            <v>11.434480867947748</v>
          </cell>
          <cell r="AL157">
            <v>11.416389963492886</v>
          </cell>
          <cell r="AM157">
            <v>11.398327681310237</v>
          </cell>
          <cell r="AN157">
            <v>11.380293976115469</v>
          </cell>
          <cell r="AO157">
            <v>11.3622888026959</v>
          </cell>
          <cell r="AP157">
            <v>11.344312115910382</v>
          </cell>
          <cell r="AQ157">
            <v>11.326363870689178</v>
          </cell>
          <cell r="AR157">
            <v>11.30844402203387</v>
          </cell>
          <cell r="AS157">
            <v>11.290552525017226</v>
          </cell>
          <cell r="AT157">
            <v>11.272689334783095</v>
          </cell>
          <cell r="AU157">
            <v>11.254854406546295</v>
          </cell>
          <cell r="AV157">
            <v>11.237047695592505</v>
          </cell>
          <cell r="AW157">
            <v>11.219269157278138</v>
          </cell>
          <cell r="AX157">
            <v>11.201518747030253</v>
          </cell>
        </row>
        <row r="158">
          <cell r="A158" t="str">
            <v>CAResidentialPer Customer Winter Peak (kW)</v>
          </cell>
          <cell r="B158" t="str">
            <v>CA</v>
          </cell>
          <cell r="C158" t="str">
            <v>Residential</v>
          </cell>
          <cell r="D158" t="str">
            <v>Per Customer Winter Peak (kW)</v>
          </cell>
          <cell r="E158" t="str">
            <v>kW</v>
          </cell>
          <cell r="F158">
            <v>1.1576060419925374</v>
          </cell>
          <cell r="G158">
            <v>1.0908546864848301</v>
          </cell>
          <cell r="H158">
            <v>1.0761690928701775</v>
          </cell>
          <cell r="I158">
            <v>1.0782183566986767</v>
          </cell>
          <cell r="J158">
            <v>1.0859821399921592</v>
          </cell>
          <cell r="K158">
            <v>1.0858941617023117</v>
          </cell>
          <cell r="L158">
            <v>1.0848308768891695</v>
          </cell>
          <cell r="M158">
            <v>1.0837486320059462</v>
          </cell>
          <cell r="N158">
            <v>1.0720376107913345</v>
          </cell>
          <cell r="O158">
            <v>1.0755219736675274</v>
          </cell>
          <cell r="P158">
            <v>1.0790204663126937</v>
          </cell>
          <cell r="Q158">
            <v>1.0795322790196673</v>
          </cell>
          <cell r="R158">
            <v>1.0798398189997434</v>
          </cell>
          <cell r="S158">
            <v>1.0664252932022302</v>
          </cell>
          <cell r="T158">
            <v>1.0706739141841501</v>
          </cell>
          <cell r="U158">
            <v>1.0760963904883307</v>
          </cell>
          <cell r="V158">
            <v>1.0831662679040459</v>
          </cell>
          <cell r="W158">
            <v>1.0870708043719275</v>
          </cell>
          <cell r="X158">
            <v>1.0908175191345804</v>
          </cell>
          <cell r="Y158">
            <v>1.0791419871849033</v>
          </cell>
          <cell r="Z158">
            <v>1.0904838052532082</v>
          </cell>
          <cell r="AA158">
            <v>1.0947701770940386</v>
          </cell>
          <cell r="AB158">
            <v>1.0971321516420889</v>
          </cell>
          <cell r="AC158">
            <v>1.0994992221672515</v>
          </cell>
          <cell r="AD158">
            <v>1.1018713996641336</v>
          </cell>
          <cell r="AE158">
            <v>1.1042486951510637</v>
          </cell>
          <cell r="AF158">
            <v>1.1066311196701422</v>
          </cell>
          <cell r="AG158">
            <v>1.1090186842872927</v>
          </cell>
          <cell r="AH158">
            <v>1.1114114000923137</v>
          </cell>
          <cell r="AI158">
            <v>1.1138092781989308</v>
          </cell>
          <cell r="AJ158">
            <v>1.1162123297448463</v>
          </cell>
          <cell r="AK158">
            <v>1.1186205658917929</v>
          </cell>
          <cell r="AL158">
            <v>1.1210339978255852</v>
          </cell>
          <cell r="AM158">
            <v>1.1234526367561701</v>
          </cell>
          <cell r="AN158">
            <v>1.1258764939176813</v>
          </cell>
          <cell r="AO158">
            <v>1.1283055805684892</v>
          </cell>
          <cell r="AP158">
            <v>1.130739907991255</v>
          </cell>
          <cell r="AQ158">
            <v>1.1331794874929813</v>
          </cell>
          <cell r="AR158">
            <v>1.1356243304050671</v>
          </cell>
          <cell r="AS158">
            <v>1.1380744480833576</v>
          </cell>
          <cell r="AT158">
            <v>1.1405298519081992</v>
          </cell>
          <cell r="AU158">
            <v>1.1429905532844911</v>
          </cell>
          <cell r="AV158">
            <v>1.1454565636417389</v>
          </cell>
          <cell r="AW158">
            <v>1.1479278944341071</v>
          </cell>
          <cell r="AX158">
            <v>1.1504045571404731</v>
          </cell>
        </row>
        <row r="159">
          <cell r="A159" t="str">
            <v>IDResidentialPer Customer Winter Peak (kW)</v>
          </cell>
          <cell r="B159" t="str">
            <v>ID</v>
          </cell>
          <cell r="C159" t="str">
            <v>Residential</v>
          </cell>
          <cell r="D159" t="str">
            <v>Per Customer Winter Peak (kW)</v>
          </cell>
          <cell r="E159" t="str">
            <v>kW</v>
          </cell>
          <cell r="F159">
            <v>1.362442993827029</v>
          </cell>
          <cell r="G159">
            <v>1.1902183091139631</v>
          </cell>
          <cell r="H159">
            <v>1.1386267197592757</v>
          </cell>
          <cell r="I159">
            <v>1.1578047205170698</v>
          </cell>
          <cell r="J159">
            <v>1.1632490500047934</v>
          </cell>
          <cell r="K159">
            <v>1.1513294203582247</v>
          </cell>
          <cell r="L159">
            <v>1.1392698788277762</v>
          </cell>
          <cell r="M159">
            <v>1.1269846651021322</v>
          </cell>
          <cell r="N159">
            <v>1.1042030034916546</v>
          </cell>
          <cell r="O159">
            <v>1.108635544945709</v>
          </cell>
          <cell r="P159">
            <v>1.101637896971978</v>
          </cell>
          <cell r="Q159">
            <v>1.0931407337369221</v>
          </cell>
          <cell r="R159">
            <v>1.0824194660681812</v>
          </cell>
          <cell r="S159">
            <v>1.0391973951069211</v>
          </cell>
          <cell r="T159">
            <v>1.0537382679279239</v>
          </cell>
          <cell r="U159">
            <v>1.0595745727308603</v>
          </cell>
          <cell r="V159">
            <v>1.0540433109917315</v>
          </cell>
          <cell r="W159">
            <v>1.0466486084900397</v>
          </cell>
          <cell r="X159">
            <v>1.0384580339647713</v>
          </cell>
          <cell r="Y159">
            <v>1.0024558318875014</v>
          </cell>
          <cell r="Z159">
            <v>1.0295435702453015</v>
          </cell>
          <cell r="AA159">
            <v>1.0266471293503445</v>
          </cell>
          <cell r="AB159">
            <v>1.0214492525251391</v>
          </cell>
          <cell r="AC159">
            <v>1.0162776923599794</v>
          </cell>
          <cell r="AD159">
            <v>1.0111323156145793</v>
          </cell>
          <cell r="AE159">
            <v>1.0060129897232428</v>
          </cell>
          <cell r="AF159">
            <v>1.0009195827914501</v>
          </cell>
          <cell r="AG159">
            <v>0.99585196359245787</v>
          </cell>
          <cell r="AH159">
            <v>0.9908100015639193</v>
          </cell>
          <cell r="AI159">
            <v>0.98579356680451968</v>
          </cell>
          <cell r="AJ159">
            <v>0.9808025300706299</v>
          </cell>
          <cell r="AK159">
            <v>0.97583676277297715</v>
          </cell>
          <cell r="AL159">
            <v>0.97089613697333066</v>
          </cell>
          <cell r="AM159">
            <v>0.96598052538120693</v>
          </cell>
          <cell r="AN159">
            <v>0.96108980135058875</v>
          </cell>
          <cell r="AO159">
            <v>0.95622383887666385</v>
          </cell>
          <cell r="AP159">
            <v>0.951382512592577</v>
          </cell>
          <cell r="AQ159">
            <v>0.94656569776620147</v>
          </cell>
          <cell r="AR159">
            <v>0.94177327029692404</v>
          </cell>
          <cell r="AS159">
            <v>0.93700510671244863</v>
          </cell>
          <cell r="AT159">
            <v>0.93226108416561526</v>
          </cell>
          <cell r="AU159">
            <v>0.92754108043123407</v>
          </cell>
          <cell r="AV159">
            <v>0.92284497390293696</v>
          </cell>
          <cell r="AW159">
            <v>0.9181726435900448</v>
          </cell>
          <cell r="AX159">
            <v>0.91352396911444922</v>
          </cell>
        </row>
        <row r="160">
          <cell r="A160" t="str">
            <v>ORResidentialPer Customer Winter Peak (kW)</v>
          </cell>
          <cell r="B160" t="str">
            <v>OR</v>
          </cell>
          <cell r="C160" t="str">
            <v>Residential</v>
          </cell>
          <cell r="D160" t="str">
            <v>Per Customer Winter Peak (kW)</v>
          </cell>
          <cell r="E160" t="str">
            <v>kW</v>
          </cell>
          <cell r="F160">
            <v>1.4384501819580546</v>
          </cell>
          <cell r="G160">
            <v>1.4887906793247476</v>
          </cell>
          <cell r="H160">
            <v>1.5078073834491919</v>
          </cell>
          <cell r="I160">
            <v>1.5147887485405165</v>
          </cell>
          <cell r="J160">
            <v>1.5060379405392568</v>
          </cell>
          <cell r="K160">
            <v>1.5089312957011887</v>
          </cell>
          <cell r="L160">
            <v>1.5006307418499305</v>
          </cell>
          <cell r="M160">
            <v>1.4927069606349079</v>
          </cell>
          <cell r="N160">
            <v>1.4888147104423168</v>
          </cell>
          <cell r="O160">
            <v>1.4821243864067994</v>
          </cell>
          <cell r="P160">
            <v>1.4771734319091816</v>
          </cell>
          <cell r="Q160">
            <v>1.4737856520050701</v>
          </cell>
          <cell r="R160">
            <v>1.4663591614314324</v>
          </cell>
          <cell r="S160">
            <v>1.464346228729825</v>
          </cell>
          <cell r="T160">
            <v>1.4583377889795686</v>
          </cell>
          <cell r="U160">
            <v>1.452558225843614</v>
          </cell>
          <cell r="V160">
            <v>1.4456387398676043</v>
          </cell>
          <cell r="W160">
            <v>1.4389018638696278</v>
          </cell>
          <cell r="X160">
            <v>1.4323378303734542</v>
          </cell>
          <cell r="Y160">
            <v>1.4316622042686284</v>
          </cell>
          <cell r="Z160">
            <v>1.4273222121641918</v>
          </cell>
          <cell r="AA160">
            <v>1.42348489323386</v>
          </cell>
          <cell r="AB160">
            <v>1.4190965305144578</v>
          </cell>
          <cell r="AC160">
            <v>1.4147216963737208</v>
          </cell>
          <cell r="AD160">
            <v>1.4103603491053338</v>
          </cell>
          <cell r="AE160">
            <v>1.406012447131554</v>
          </cell>
          <cell r="AF160">
            <v>1.4016779490028168</v>
          </cell>
          <cell r="AG160">
            <v>1.3973568133973395</v>
          </cell>
          <cell r="AH160">
            <v>1.3930489991207264</v>
          </cell>
          <cell r="AI160">
            <v>1.3887544651055783</v>
          </cell>
          <cell r="AJ160">
            <v>1.3844731704110997</v>
          </cell>
          <cell r="AK160">
            <v>1.3802050742227081</v>
          </cell>
          <cell r="AL160">
            <v>1.3759501358516455</v>
          </cell>
          <cell r="AM160">
            <v>1.3717083147345908</v>
          </cell>
          <cell r="AN160">
            <v>1.3674795704332725</v>
          </cell>
          <cell r="AO160">
            <v>1.3632638626340841</v>
          </cell>
          <cell r="AP160">
            <v>1.3590611511476973</v>
          </cell>
          <cell r="AQ160">
            <v>1.3548713959086829</v>
          </cell>
          <cell r="AR160">
            <v>1.3506945569751254</v>
          </cell>
          <cell r="AS160">
            <v>1.3465305945282438</v>
          </cell>
          <cell r="AT160">
            <v>1.342379468872011</v>
          </cell>
          <cell r="AU160">
            <v>1.3382411404327774</v>
          </cell>
          <cell r="AV160">
            <v>1.3341155697588916</v>
          </cell>
          <cell r="AW160">
            <v>1.330002717520324</v>
          </cell>
          <cell r="AX160">
            <v>1.3259025445082939</v>
          </cell>
        </row>
        <row r="161">
          <cell r="A161" t="str">
            <v>UTResidentialPer Customer Winter Peak (kW)</v>
          </cell>
          <cell r="B161" t="str">
            <v>UT</v>
          </cell>
          <cell r="C161" t="str">
            <v>Residential</v>
          </cell>
          <cell r="D161" t="str">
            <v>Per Customer Winter Peak (kW)</v>
          </cell>
          <cell r="E161" t="str">
            <v>kW</v>
          </cell>
          <cell r="F161">
            <v>2.0873682821211896</v>
          </cell>
          <cell r="G161">
            <v>1.9216607117545863</v>
          </cell>
          <cell r="H161">
            <v>1.928348777703393</v>
          </cell>
          <cell r="I161">
            <v>1.9283137409535471</v>
          </cell>
          <cell r="J161">
            <v>1.953319957485004</v>
          </cell>
          <cell r="K161">
            <v>1.9412401975549842</v>
          </cell>
          <cell r="L161">
            <v>1.9372748181806658</v>
          </cell>
          <cell r="M161">
            <v>1.9318180295116754</v>
          </cell>
          <cell r="N161">
            <v>1.9878788676924242</v>
          </cell>
          <cell r="O161">
            <v>1.9826463269264061</v>
          </cell>
          <cell r="P161">
            <v>1.9783911069524318</v>
          </cell>
          <cell r="Q161">
            <v>1.9771972115438103</v>
          </cell>
          <cell r="R161">
            <v>1.9741687524947329</v>
          </cell>
          <cell r="S161">
            <v>1.9747560272489022</v>
          </cell>
          <cell r="T161">
            <v>1.972078853280915</v>
          </cell>
          <cell r="U161">
            <v>1.9695858399583137</v>
          </cell>
          <cell r="V161">
            <v>1.9668411804171768</v>
          </cell>
          <cell r="W161">
            <v>1.9642031650874827</v>
          </cell>
          <cell r="X161">
            <v>1.9628118527468434</v>
          </cell>
          <cell r="Y161">
            <v>1.9644808260761577</v>
          </cell>
          <cell r="Z161">
            <v>1.9638523465513134</v>
          </cell>
          <cell r="AA161">
            <v>1.9632038645226673</v>
          </cell>
          <cell r="AB161">
            <v>1.9624775283806677</v>
          </cell>
          <cell r="AC161">
            <v>1.9617514609648055</v>
          </cell>
          <cell r="AD161">
            <v>1.9610256621756588</v>
          </cell>
          <cell r="AE161">
            <v>1.9603001319138422</v>
          </cell>
          <cell r="AF161">
            <v>1.9595748700800073</v>
          </cell>
          <cell r="AG161">
            <v>1.9588498765748428</v>
          </cell>
          <cell r="AH161">
            <v>1.9581251512990738</v>
          </cell>
          <cell r="AI161">
            <v>1.9574006941534614</v>
          </cell>
          <cell r="AJ161">
            <v>1.9566765050388053</v>
          </cell>
          <cell r="AK161">
            <v>1.9559525838559395</v>
          </cell>
          <cell r="AL161">
            <v>1.9552289305057378</v>
          </cell>
          <cell r="AM161">
            <v>1.9545055448891071</v>
          </cell>
          <cell r="AN161">
            <v>1.9537824269069934</v>
          </cell>
          <cell r="AO161">
            <v>1.9530595764603789</v>
          </cell>
          <cell r="AP161">
            <v>1.9523369934502814</v>
          </cell>
          <cell r="AQ161">
            <v>1.9516146777777565</v>
          </cell>
          <cell r="AR161">
            <v>1.9508926293438964</v>
          </cell>
          <cell r="AS161">
            <v>1.9501708480498292</v>
          </cell>
          <cell r="AT161">
            <v>1.94944933379672</v>
          </cell>
          <cell r="AU161">
            <v>1.9487280864857703</v>
          </cell>
          <cell r="AV161">
            <v>1.9480071060182176</v>
          </cell>
          <cell r="AW161">
            <v>1.9472863922953378</v>
          </cell>
          <cell r="AX161">
            <v>1.9465659452184414</v>
          </cell>
        </row>
        <row r="162">
          <cell r="A162" t="str">
            <v>WAResidentialPer Customer Winter Peak (kW)</v>
          </cell>
          <cell r="B162" t="str">
            <v>WA</v>
          </cell>
          <cell r="C162" t="str">
            <v>Residential</v>
          </cell>
          <cell r="D162" t="str">
            <v>Per Customer Winter Peak (kW)</v>
          </cell>
          <cell r="E162" t="str">
            <v>kW</v>
          </cell>
          <cell r="F162">
            <v>2.169085151783833</v>
          </cell>
          <cell r="G162">
            <v>2.1012769137740643</v>
          </cell>
          <cell r="H162">
            <v>2.102887006166418</v>
          </cell>
          <cell r="I162">
            <v>2.0984764994991139</v>
          </cell>
          <cell r="J162">
            <v>2.0963503770544145</v>
          </cell>
          <cell r="K162">
            <v>2.094398671467594</v>
          </cell>
          <cell r="L162">
            <v>2.1041421679427459</v>
          </cell>
          <cell r="M162">
            <v>2.0930209032977212</v>
          </cell>
          <cell r="N162">
            <v>2.0974014633348901</v>
          </cell>
          <cell r="O162">
            <v>2.0974376553315546</v>
          </cell>
          <cell r="P162">
            <v>2.0979387342752536</v>
          </cell>
          <cell r="Q162">
            <v>2.0983403817265991</v>
          </cell>
          <cell r="R162">
            <v>2.0989644709783652</v>
          </cell>
          <cell r="S162">
            <v>2.1077858371083114</v>
          </cell>
          <cell r="T162">
            <v>2.109532312013743</v>
          </cell>
          <cell r="U162">
            <v>2.1123113710981607</v>
          </cell>
          <cell r="V162">
            <v>2.113634053522996</v>
          </cell>
          <cell r="W162">
            <v>2.1271312334112036</v>
          </cell>
          <cell r="X162">
            <v>2.1191760167869376</v>
          </cell>
          <cell r="Y162">
            <v>2.128365053496649</v>
          </cell>
          <cell r="Z162">
            <v>2.1294395280529752</v>
          </cell>
          <cell r="AA162">
            <v>2.1318528224403135</v>
          </cell>
          <cell r="AB162">
            <v>2.135528323636799</v>
          </cell>
          <cell r="AC162">
            <v>2.1392101617196322</v>
          </cell>
          <cell r="AD162">
            <v>2.1428983476141608</v>
          </cell>
          <cell r="AE162">
            <v>2.1465928922645676</v>
          </cell>
          <cell r="AF162">
            <v>2.1502938066339068</v>
          </cell>
          <cell r="AG162">
            <v>2.1540011017041314</v>
          </cell>
          <cell r="AH162">
            <v>2.1577147884761301</v>
          </cell>
          <cell r="AI162">
            <v>2.1614348779697572</v>
          </cell>
          <cell r="AJ162">
            <v>2.1651613812238648</v>
          </cell>
          <cell r="AK162">
            <v>2.16889430929634</v>
          </cell>
          <cell r="AL162">
            <v>2.1726336732641318</v>
          </cell>
          <cell r="AM162">
            <v>2.1763794842232889</v>
          </cell>
          <cell r="AN162">
            <v>2.1801317532889892</v>
          </cell>
          <cell r="AO162">
            <v>2.1838904915955752</v>
          </cell>
          <cell r="AP162">
            <v>2.1876557102965846</v>
          </cell>
          <cell r="AQ162">
            <v>2.1914274205647866</v>
          </cell>
          <cell r="AR162">
            <v>2.1952056335922117</v>
          </cell>
          <cell r="AS162">
            <v>2.1989903605901868</v>
          </cell>
          <cell r="AT162">
            <v>2.2027816127893685</v>
          </cell>
          <cell r="AU162">
            <v>2.2065794014397766</v>
          </cell>
          <cell r="AV162">
            <v>2.2103837378108246</v>
          </cell>
          <cell r="AW162">
            <v>2.2141946331913585</v>
          </cell>
          <cell r="AX162">
            <v>2.2180120988896852</v>
          </cell>
        </row>
        <row r="163">
          <cell r="A163" t="str">
            <v>WYResidentialPer Customer Winter Peak (kW)</v>
          </cell>
          <cell r="B163" t="str">
            <v>WY</v>
          </cell>
          <cell r="C163" t="str">
            <v>Residential</v>
          </cell>
          <cell r="D163" t="str">
            <v>Per Customer Winter Peak (kW)</v>
          </cell>
          <cell r="E163" t="str">
            <v>kW</v>
          </cell>
          <cell r="F163">
            <v>1.5911224656412879</v>
          </cell>
          <cell r="G163">
            <v>1.6690409197317835</v>
          </cell>
          <cell r="H163">
            <v>1.672748935903994</v>
          </cell>
          <cell r="I163">
            <v>1.6898548490757832</v>
          </cell>
          <cell r="J163">
            <v>1.7056734093380932</v>
          </cell>
          <cell r="K163">
            <v>1.7180350573176939</v>
          </cell>
          <cell r="L163">
            <v>1.7289164452702201</v>
          </cell>
          <cell r="M163">
            <v>1.7408908838188368</v>
          </cell>
          <cell r="N163">
            <v>1.7538031856086715</v>
          </cell>
          <cell r="O163">
            <v>1.7662044749533785</v>
          </cell>
          <cell r="P163">
            <v>1.7796460233560694</v>
          </cell>
          <cell r="Q163">
            <v>1.7933473931072594</v>
          </cell>
          <cell r="R163">
            <v>1.8070142913760701</v>
          </cell>
          <cell r="S163">
            <v>1.8209050895133279</v>
          </cell>
          <cell r="T163">
            <v>1.8344656132665274</v>
          </cell>
          <cell r="U163">
            <v>1.8487086294234589</v>
          </cell>
          <cell r="V163">
            <v>1.8628867669640556</v>
          </cell>
          <cell r="W163">
            <v>1.8771805889417321</v>
          </cell>
          <cell r="X163">
            <v>1.8920914579787158</v>
          </cell>
          <cell r="Y163">
            <v>1.9068113949346555</v>
          </cell>
          <cell r="Z163">
            <v>1.9216551672481332</v>
          </cell>
          <cell r="AA163">
            <v>1.9367966987262102</v>
          </cell>
          <cell r="AB163">
            <v>1.9519269110791457</v>
          </cell>
          <cell r="AC163">
            <v>1.9671753203114928</v>
          </cell>
          <cell r="AD163">
            <v>1.9825428497746218</v>
          </cell>
          <cell r="AE163">
            <v>1.9980304300331027</v>
          </cell>
          <cell r="AF163">
            <v>2.013638998921055</v>
          </cell>
          <cell r="AG163">
            <v>2.0293695015989384</v>
          </cell>
          <cell r="AH163">
            <v>2.0452228906107823</v>
          </cell>
          <cell r="AI163">
            <v>2.0612001259418711</v>
          </cell>
          <cell r="AJ163">
            <v>2.0773021750768725</v>
          </cell>
          <cell r="AK163">
            <v>2.0935300130584218</v>
          </cell>
          <cell r="AL163">
            <v>2.109884622546164</v>
          </cell>
          <cell r="AM163">
            <v>2.1263669938762635</v>
          </cell>
          <cell r="AN163">
            <v>2.1429781251213647</v>
          </cell>
          <cell r="AO163">
            <v>2.1597190221510352</v>
          </cell>
          <cell r="AP163">
            <v>2.1765906986926722</v>
          </cell>
          <cell r="AQ163">
            <v>2.1935941763928888</v>
          </cell>
          <cell r="AR163">
            <v>2.2107304848793774</v>
          </cell>
          <cell r="AS163">
            <v>2.2280006618232622</v>
          </cell>
          <cell r="AT163">
            <v>2.2454057530019265</v>
          </cell>
          <cell r="AU163">
            <v>2.2629468123623457</v>
          </cell>
          <cell r="AV163">
            <v>2.2806249020849059</v>
          </cell>
          <cell r="AW163">
            <v>2.2984410926477206</v>
          </cell>
          <cell r="AX163">
            <v>2.3163964628914555</v>
          </cell>
        </row>
        <row r="164">
          <cell r="A164" t="str">
            <v>CASmall C&amp;IPer Customer Winter Peak (kW)</v>
          </cell>
          <cell r="B164" t="str">
            <v>CA</v>
          </cell>
          <cell r="C164" t="str">
            <v>Small C&amp;I</v>
          </cell>
          <cell r="D164" t="str">
            <v>Per Customer Winter Peak (kW)</v>
          </cell>
          <cell r="E164" t="str">
            <v>kW</v>
          </cell>
          <cell r="F164">
            <v>1.5522567260793805</v>
          </cell>
          <cell r="G164">
            <v>1.4638073766794155</v>
          </cell>
          <cell r="H164">
            <v>1.4445867349935706</v>
          </cell>
          <cell r="I164">
            <v>1.447737541256886</v>
          </cell>
          <cell r="J164">
            <v>1.4585827355015248</v>
          </cell>
          <cell r="K164">
            <v>1.4588474681517072</v>
          </cell>
          <cell r="L164">
            <v>1.4577826812871175</v>
          </cell>
          <cell r="M164">
            <v>1.4567370706782581</v>
          </cell>
          <cell r="N164">
            <v>1.4413430878707703</v>
          </cell>
          <cell r="O164">
            <v>1.4464378190313718</v>
          </cell>
          <cell r="P164">
            <v>1.4515278336475521</v>
          </cell>
          <cell r="Q164">
            <v>1.4526112012806758</v>
          </cell>
          <cell r="R164">
            <v>1.4534000198463166</v>
          </cell>
          <cell r="S164">
            <v>1.435736597880529</v>
          </cell>
          <cell r="T164">
            <v>1.4419080937567006</v>
          </cell>
          <cell r="U164">
            <v>1.4495976608603243</v>
          </cell>
          <cell r="V164">
            <v>1.4595242223238882</v>
          </cell>
          <cell r="W164">
            <v>1.465172533642185</v>
          </cell>
          <cell r="X164">
            <v>1.4706009345768063</v>
          </cell>
          <cell r="Y164">
            <v>1.4553188489900528</v>
          </cell>
          <cell r="Z164">
            <v>1.4710068717445186</v>
          </cell>
          <cell r="AA164">
            <v>1.477161544604328</v>
          </cell>
          <cell r="AB164">
            <v>1.4807500230812569</v>
          </cell>
          <cell r="AC164">
            <v>1.4843472190730886</v>
          </cell>
          <cell r="AD164">
            <v>1.4879531537573414</v>
          </cell>
          <cell r="AE164">
            <v>1.4915678483629791</v>
          </cell>
          <cell r="AF164">
            <v>1.4951913241705377</v>
          </cell>
          <cell r="AG164">
            <v>1.4988236025122501</v>
          </cell>
          <cell r="AH164">
            <v>1.502464704772172</v>
          </cell>
          <cell r="AI164">
            <v>1.5061146523863067</v>
          </cell>
          <cell r="AJ164">
            <v>1.5097734668427332</v>
          </cell>
          <cell r="AK164">
            <v>1.5134411696817309</v>
          </cell>
          <cell r="AL164">
            <v>1.5171177824959072</v>
          </cell>
          <cell r="AM164">
            <v>1.5208033269303249</v>
          </cell>
          <cell r="AN164">
            <v>1.5244978246826295</v>
          </cell>
          <cell r="AO164">
            <v>1.5282012975031758</v>
          </cell>
          <cell r="AP164">
            <v>1.5319137671951579</v>
          </cell>
          <cell r="AQ164">
            <v>1.5356352556147359</v>
          </cell>
          <cell r="AR164">
            <v>1.5393657846711652</v>
          </cell>
          <cell r="AS164">
            <v>1.5431053763269265</v>
          </cell>
          <cell r="AT164">
            <v>1.5468540525978525</v>
          </cell>
          <cell r="AU164">
            <v>1.5506118355532599</v>
          </cell>
          <cell r="AV164">
            <v>1.5543787473160791</v>
          </cell>
          <cell r="AW164">
            <v>1.558154810062983</v>
          </cell>
          <cell r="AX164">
            <v>1.5619400460245187</v>
          </cell>
        </row>
        <row r="165">
          <cell r="A165" t="str">
            <v>IDSmall C&amp;IPer Customer Winter Peak (kW)</v>
          </cell>
          <cell r="B165" t="str">
            <v>ID</v>
          </cell>
          <cell r="C165" t="str">
            <v>Small C&amp;I</v>
          </cell>
          <cell r="D165" t="str">
            <v>Per Customer Winter Peak (kW)</v>
          </cell>
          <cell r="E165" t="str">
            <v>kW</v>
          </cell>
          <cell r="F165">
            <v>4.5994944638367734</v>
          </cell>
          <cell r="G165">
            <v>3.9895025956595211</v>
          </cell>
          <cell r="H165">
            <v>3.8182355766714871</v>
          </cell>
          <cell r="I165">
            <v>3.8841346149096792</v>
          </cell>
          <cell r="J165">
            <v>3.9042816917899867</v>
          </cell>
          <cell r="K165">
            <v>3.866199298506952</v>
          </cell>
          <cell r="L165">
            <v>3.8276759859958425</v>
          </cell>
          <cell r="M165">
            <v>3.7883570925376766</v>
          </cell>
          <cell r="N165">
            <v>3.7137583061933035</v>
          </cell>
          <cell r="O165">
            <v>3.7308175771430783</v>
          </cell>
          <cell r="P165">
            <v>3.7096043367967666</v>
          </cell>
          <cell r="Q165">
            <v>3.6834429251797252</v>
          </cell>
          <cell r="R165">
            <v>3.6497895643240774</v>
          </cell>
          <cell r="S165">
            <v>3.506600990442073</v>
          </cell>
          <cell r="T165">
            <v>3.5583229722181033</v>
          </cell>
          <cell r="U165">
            <v>3.5808935840812981</v>
          </cell>
          <cell r="V165">
            <v>3.5650302876616755</v>
          </cell>
          <cell r="W165">
            <v>3.5428121226306799</v>
          </cell>
          <cell r="X165">
            <v>3.517933502687244</v>
          </cell>
          <cell r="Y165">
            <v>3.3987090448301949</v>
          </cell>
          <cell r="Z165">
            <v>3.4934754566005672</v>
          </cell>
          <cell r="AA165">
            <v>3.4864787907552732</v>
          </cell>
          <cell r="AB165">
            <v>3.4716412135444883</v>
          </cell>
          <cell r="AC165">
            <v>3.4568667813320513</v>
          </cell>
          <cell r="AD165">
            <v>3.4421552253887264</v>
          </cell>
          <cell r="AE165">
            <v>3.4275062781289178</v>
          </cell>
          <cell r="AF165">
            <v>3.4129196731058102</v>
          </cell>
          <cell r="AG165">
            <v>3.398395145006516</v>
          </cell>
          <cell r="AH165">
            <v>3.3839324296472562</v>
          </cell>
          <cell r="AI165">
            <v>3.3695312639685473</v>
          </cell>
          <cell r="AJ165">
            <v>3.3551913860304228</v>
          </cell>
          <cell r="AK165">
            <v>3.3409125350076674</v>
          </cell>
          <cell r="AL165">
            <v>3.3266944511850727</v>
          </cell>
          <cell r="AM165">
            <v>3.312536875952711</v>
          </cell>
          <cell r="AN165">
            <v>3.2984395518012346</v>
          </cell>
          <cell r="AO165">
            <v>3.2844022223171927</v>
          </cell>
          <cell r="AP165">
            <v>3.2704246321783614</v>
          </cell>
          <cell r="AQ165">
            <v>3.2565065271491065</v>
          </cell>
          <cell r="AR165">
            <v>3.2426476540757565</v>
          </cell>
          <cell r="AS165">
            <v>3.2288477608820001</v>
          </cell>
          <cell r="AT165">
            <v>3.2151065965642958</v>
          </cell>
          <cell r="AU165">
            <v>3.2014239111873124</v>
          </cell>
          <cell r="AV165">
            <v>3.187799455879381</v>
          </cell>
          <cell r="AW165">
            <v>3.1742329828279661</v>
          </cell>
          <cell r="AX165">
            <v>3.1607242452751616</v>
          </cell>
        </row>
        <row r="166">
          <cell r="A166" t="str">
            <v>ORSmall C&amp;IPer Customer Winter Peak (kW)</v>
          </cell>
          <cell r="B166" t="str">
            <v>OR</v>
          </cell>
          <cell r="C166" t="str">
            <v>Small C&amp;I</v>
          </cell>
          <cell r="D166" t="str">
            <v>Per Customer Winter Peak (kW)</v>
          </cell>
          <cell r="E166" t="str">
            <v>kW</v>
          </cell>
          <cell r="F166">
            <v>3.5597677249675157</v>
          </cell>
          <cell r="G166">
            <v>3.6800731298857849</v>
          </cell>
          <cell r="H166">
            <v>3.7201206032720693</v>
          </cell>
          <cell r="I166">
            <v>3.7321581853044941</v>
          </cell>
          <cell r="J166">
            <v>3.7064323656852478</v>
          </cell>
          <cell r="K166">
            <v>3.710053644037592</v>
          </cell>
          <cell r="L166">
            <v>3.686604999478504</v>
          </cell>
          <cell r="M166">
            <v>3.6642649385727917</v>
          </cell>
          <cell r="N166">
            <v>3.6517197658819254</v>
          </cell>
          <cell r="O166">
            <v>3.6320039533383528</v>
          </cell>
          <cell r="P166">
            <v>3.6160857552128336</v>
          </cell>
          <cell r="Q166">
            <v>3.6035921902938242</v>
          </cell>
          <cell r="R166">
            <v>3.5810141771689104</v>
          </cell>
          <cell r="S166">
            <v>3.5715658586968395</v>
          </cell>
          <cell r="T166">
            <v>3.5523860744891249</v>
          </cell>
          <cell r="U166">
            <v>3.5339713104347572</v>
          </cell>
          <cell r="V166">
            <v>3.512964314394226</v>
          </cell>
          <cell r="W166">
            <v>3.4924812566672965</v>
          </cell>
          <cell r="X166">
            <v>3.4724206426050399</v>
          </cell>
          <cell r="Y166">
            <v>3.4665582458204556</v>
          </cell>
          <cell r="Z166">
            <v>3.4518313669072871</v>
          </cell>
          <cell r="AA166">
            <v>3.4383889675882746</v>
          </cell>
          <cell r="AB166">
            <v>3.4236685824076267</v>
          </cell>
          <cell r="AC166">
            <v>3.4090112179445047</v>
          </cell>
          <cell r="AD166">
            <v>3.3944166043954485</v>
          </cell>
          <cell r="AE166">
            <v>3.3798844731120776</v>
          </cell>
          <cell r="AF166">
            <v>3.3654145565961469</v>
          </cell>
          <cell r="AG166">
            <v>3.3510065884946196</v>
          </cell>
          <cell r="AH166">
            <v>3.3366603035947695</v>
          </cell>
          <cell r="AI166">
            <v>3.3223754378192889</v>
          </cell>
          <cell r="AJ166">
            <v>3.3081517282214405</v>
          </cell>
          <cell r="AK166">
            <v>3.293988912980208</v>
          </cell>
          <cell r="AL166">
            <v>3.2798867313954827</v>
          </cell>
          <cell r="AM166">
            <v>3.2658449238832565</v>
          </cell>
          <cell r="AN166">
            <v>3.2518632319708534</v>
          </cell>
          <cell r="AO166">
            <v>3.237941398292167</v>
          </cell>
          <cell r="AP166">
            <v>3.2240791665829205</v>
          </cell>
          <cell r="AQ166">
            <v>3.2102762816759554</v>
          </cell>
          <cell r="AR166">
            <v>3.196532489496529</v>
          </cell>
          <cell r="AS166">
            <v>3.1828475370576408</v>
          </cell>
          <cell r="AT166">
            <v>3.1692211724553765</v>
          </cell>
          <cell r="AU166">
            <v>3.1556531448642673</v>
          </cell>
          <cell r="AV166">
            <v>3.1421432045326743</v>
          </cell>
          <cell r="AW166">
            <v>3.1286911027781961</v>
          </cell>
          <cell r="AX166">
            <v>3.1152965919830824</v>
          </cell>
        </row>
        <row r="167">
          <cell r="A167" t="str">
            <v>UTSmall C&amp;IPer Customer Winter Peak (kW)</v>
          </cell>
          <cell r="B167" t="str">
            <v>UT</v>
          </cell>
          <cell r="C167" t="str">
            <v>Small C&amp;I</v>
          </cell>
          <cell r="D167" t="str">
            <v>Per Customer Winter Peak (kW)</v>
          </cell>
          <cell r="E167" t="str">
            <v>kW</v>
          </cell>
          <cell r="F167">
            <v>3.7490152743588707</v>
          </cell>
          <cell r="G167">
            <v>3.4565790698266712</v>
          </cell>
          <cell r="H167">
            <v>3.4722160097042605</v>
          </cell>
          <cell r="I167">
            <v>3.4759595602666571</v>
          </cell>
          <cell r="J167">
            <v>3.5250162250457575</v>
          </cell>
          <cell r="K167">
            <v>3.5072893354528025</v>
          </cell>
          <cell r="L167">
            <v>3.5042229457831406</v>
          </cell>
          <cell r="M167">
            <v>3.4984657188662389</v>
          </cell>
          <cell r="N167">
            <v>3.6042317933522781</v>
          </cell>
          <cell r="O167">
            <v>3.5990106025196473</v>
          </cell>
          <cell r="P167">
            <v>3.5955445639663184</v>
          </cell>
          <cell r="Q167">
            <v>3.5976240996489866</v>
          </cell>
          <cell r="R167">
            <v>3.596327352149951</v>
          </cell>
          <cell r="S167">
            <v>3.6015635199417826</v>
          </cell>
          <cell r="T167">
            <v>3.600834070491302</v>
          </cell>
          <cell r="U167">
            <v>3.6003926577137473</v>
          </cell>
          <cell r="V167">
            <v>3.5994494062133282</v>
          </cell>
          <cell r="W167">
            <v>3.5986412336623017</v>
          </cell>
          <cell r="X167">
            <v>3.6000683194731269</v>
          </cell>
          <cell r="Y167">
            <v>3.6070645901256762</v>
          </cell>
          <cell r="Z167">
            <v>3.6098115260435533</v>
          </cell>
          <cell r="AA167">
            <v>3.612451941833636</v>
          </cell>
          <cell r="AB167">
            <v>3.6150586851693736</v>
          </cell>
          <cell r="AC167">
            <v>3.6176673095296685</v>
          </cell>
          <cell r="AD167">
            <v>3.620277816271869</v>
          </cell>
          <cell r="AE167">
            <v>3.6228902067542994</v>
          </cell>
          <cell r="AF167">
            <v>3.6255044823362663</v>
          </cell>
          <cell r="AG167">
            <v>3.6281206443780563</v>
          </cell>
          <cell r="AH167">
            <v>3.6307386942409381</v>
          </cell>
          <cell r="AI167">
            <v>3.6333586332871612</v>
          </cell>
          <cell r="AJ167">
            <v>3.6359804628799601</v>
          </cell>
          <cell r="AK167">
            <v>3.6386041843835528</v>
          </cell>
          <cell r="AL167">
            <v>3.6412297991631393</v>
          </cell>
          <cell r="AM167">
            <v>3.6438573085849084</v>
          </cell>
          <cell r="AN167">
            <v>3.6464867140160324</v>
          </cell>
          <cell r="AO167">
            <v>3.6491180168246693</v>
          </cell>
          <cell r="AP167">
            <v>3.6517512183799679</v>
          </cell>
          <cell r="AQ167">
            <v>3.6543863200520605</v>
          </cell>
          <cell r="AR167">
            <v>3.6570233232120719</v>
          </cell>
          <cell r="AS167">
            <v>3.6596622292321146</v>
          </cell>
          <cell r="AT167">
            <v>3.6623030394852902</v>
          </cell>
          <cell r="AU167">
            <v>3.6649457553456934</v>
          </cell>
          <cell r="AV167">
            <v>3.6675903781884087</v>
          </cell>
          <cell r="AW167">
            <v>3.6702369093895144</v>
          </cell>
          <cell r="AX167">
            <v>3.6728853503260792</v>
          </cell>
        </row>
        <row r="168">
          <cell r="A168" t="str">
            <v>WASmall C&amp;IPer Customer Winter Peak (kW)</v>
          </cell>
          <cell r="B168" t="str">
            <v>WA</v>
          </cell>
          <cell r="C168" t="str">
            <v>Small C&amp;I</v>
          </cell>
          <cell r="D168" t="str">
            <v>Per Customer Winter Peak (kW)</v>
          </cell>
          <cell r="E168" t="str">
            <v>kW</v>
          </cell>
          <cell r="F168">
            <v>2.3915417231401999</v>
          </cell>
          <cell r="G168">
            <v>2.3036825942321517</v>
          </cell>
          <cell r="H168">
            <v>2.2945935967350883</v>
          </cell>
          <cell r="I168">
            <v>2.2808174102693379</v>
          </cell>
          <cell r="J168">
            <v>2.2694248275527347</v>
          </cell>
          <cell r="K168">
            <v>2.2581627987328741</v>
          </cell>
          <cell r="L168">
            <v>2.2591522341374879</v>
          </cell>
          <cell r="M168">
            <v>2.2373176177499672</v>
          </cell>
          <cell r="N168">
            <v>2.2318163107145761</v>
          </cell>
          <cell r="O168">
            <v>2.2214205953040294</v>
          </cell>
          <cell r="P168">
            <v>2.2113357998670056</v>
          </cell>
          <cell r="Q168">
            <v>2.2010477755627598</v>
          </cell>
          <cell r="R168">
            <v>2.1908233595859872</v>
          </cell>
          <cell r="S168">
            <v>2.1890101957130756</v>
          </cell>
          <cell r="T168">
            <v>2.1798325886667689</v>
          </cell>
          <cell r="U168">
            <v>2.1717994739768463</v>
          </cell>
          <cell r="V168">
            <v>2.1623230966050859</v>
          </cell>
          <cell r="W168">
            <v>2.165267940444056</v>
          </cell>
          <cell r="X168">
            <v>2.1464755238944453</v>
          </cell>
          <cell r="Y168">
            <v>2.1452220937462756</v>
          </cell>
          <cell r="Z168">
            <v>2.1357665558356924</v>
          </cell>
          <cell r="AA168">
            <v>2.1276672134809749</v>
          </cell>
          <cell r="AB168">
            <v>2.1208158308251348</v>
          </cell>
          <cell r="AC168">
            <v>2.1139865105689029</v>
          </cell>
          <cell r="AD168">
            <v>2.1071791816683021</v>
          </cell>
          <cell r="AE168">
            <v>2.1003937733081242</v>
          </cell>
          <cell r="AF168">
            <v>2.0936302149012</v>
          </cell>
          <cell r="AG168">
            <v>2.0868884360876572</v>
          </cell>
          <cell r="AH168">
            <v>2.0801683667341933</v>
          </cell>
          <cell r="AI168">
            <v>2.0734699369333445</v>
          </cell>
          <cell r="AJ168">
            <v>2.0667930770027594</v>
          </cell>
          <cell r="AK168">
            <v>2.0601377174844733</v>
          </cell>
          <cell r="AL168">
            <v>2.0535037891441843</v>
          </cell>
          <cell r="AM168">
            <v>2.0468912229705367</v>
          </cell>
          <cell r="AN168">
            <v>2.0402999501743992</v>
          </cell>
          <cell r="AO168">
            <v>2.0337299021881514</v>
          </cell>
          <cell r="AP168">
            <v>2.0271810106649717</v>
          </cell>
          <cell r="AQ168">
            <v>2.0206532074781216</v>
          </cell>
          <cell r="AR168">
            <v>2.0141464247202423</v>
          </cell>
          <cell r="AS168">
            <v>2.0076605947026462</v>
          </cell>
          <cell r="AT168">
            <v>2.0011956499546115</v>
          </cell>
          <cell r="AU168">
            <v>1.9947515232226829</v>
          </cell>
          <cell r="AV168">
            <v>1.988328147469969</v>
          </cell>
          <cell r="AW168">
            <v>1.9819254558754471</v>
          </cell>
          <cell r="AX168">
            <v>1.9755433818332682</v>
          </cell>
        </row>
        <row r="169">
          <cell r="A169" t="str">
            <v>WYSmall C&amp;IPer Customer Winter Peak (kW)</v>
          </cell>
          <cell r="B169" t="str">
            <v>WY</v>
          </cell>
          <cell r="C169" t="str">
            <v>Small C&amp;I</v>
          </cell>
          <cell r="D169" t="str">
            <v>Per Customer Winter Peak (kW)</v>
          </cell>
          <cell r="E169" t="str">
            <v>kW</v>
          </cell>
          <cell r="F169">
            <v>3.2494603888164146</v>
          </cell>
          <cell r="G169">
            <v>3.4064993900242055</v>
          </cell>
          <cell r="H169">
            <v>3.4161554691703833</v>
          </cell>
          <cell r="I169">
            <v>3.4550717922196661</v>
          </cell>
          <cell r="J169">
            <v>3.4920508668058035</v>
          </cell>
          <cell r="K169">
            <v>3.5230661484621351</v>
          </cell>
          <cell r="L169">
            <v>3.5509365172195095</v>
          </cell>
          <cell r="M169">
            <v>3.5788920766990224</v>
          </cell>
          <cell r="N169">
            <v>3.6076099306594447</v>
          </cell>
          <cell r="O169">
            <v>3.6342647228175298</v>
          </cell>
          <cell r="P169">
            <v>3.6625167669980452</v>
          </cell>
          <cell r="Q169">
            <v>3.6917534621291384</v>
          </cell>
          <cell r="R169">
            <v>3.7210415469945426</v>
          </cell>
          <cell r="S169">
            <v>3.7504838359457473</v>
          </cell>
          <cell r="T169">
            <v>3.7792355333275713</v>
          </cell>
          <cell r="U169">
            <v>3.8092466194803918</v>
          </cell>
          <cell r="V169">
            <v>3.8395685230856165</v>
          </cell>
          <cell r="W169">
            <v>3.8705158355216338</v>
          </cell>
          <cell r="X169">
            <v>3.9029546876583368</v>
          </cell>
          <cell r="Y169">
            <v>3.9353373713194295</v>
          </cell>
          <cell r="Z169">
            <v>3.968172627371604</v>
          </cell>
          <cell r="AA169">
            <v>4.0019518332751272</v>
          </cell>
          <cell r="AB169">
            <v>4.0352433662571974</v>
          </cell>
          <cell r="AC169">
            <v>4.0688118456430393</v>
          </cell>
          <cell r="AD169">
            <v>4.1026595753010451</v>
          </cell>
          <cell r="AE169">
            <v>4.1367888782650839</v>
          </cell>
          <cell r="AF169">
            <v>4.1712020968939338</v>
          </cell>
          <cell r="AG169">
            <v>4.205901593032042</v>
          </cell>
          <cell r="AH169">
            <v>4.2408897481716243</v>
          </cell>
          <cell r="AI169">
            <v>4.2761689636161124</v>
          </cell>
          <cell r="AJ169">
            <v>4.3117416606449579</v>
          </cell>
          <cell r="AK169">
            <v>4.3476102806798105</v>
          </cell>
          <cell r="AL169">
            <v>4.3837772854520756</v>
          </cell>
          <cell r="AM169">
            <v>4.4202451571718715</v>
          </cell>
          <cell r="AN169">
            <v>4.4570163986983813</v>
          </cell>
          <cell r="AO169">
            <v>4.4940935337116388</v>
          </cell>
          <cell r="AP169">
            <v>4.5314791068857225</v>
          </cell>
          <cell r="AQ169">
            <v>4.5691756840634117</v>
          </cell>
          <cell r="AR169">
            <v>4.6071858524322744</v>
          </cell>
          <cell r="AS169">
            <v>4.6455122207022415</v>
          </cell>
          <cell r="AT169">
            <v>4.6841574192846416</v>
          </cell>
          <cell r="AU169">
            <v>4.7231241004727309</v>
          </cell>
          <cell r="AV169">
            <v>4.7624149386237278</v>
          </cell>
          <cell r="AW169">
            <v>4.8020326303423557</v>
          </cell>
          <cell r="AX169">
            <v>4.8419798946659203</v>
          </cell>
        </row>
        <row r="170">
          <cell r="A170" t="str">
            <v>CAMedium C&amp;IPer Customer Winter Peak (kW)</v>
          </cell>
          <cell r="B170" t="str">
            <v>CA</v>
          </cell>
          <cell r="C170" t="str">
            <v>Medium C&amp;I</v>
          </cell>
          <cell r="D170" t="str">
            <v>Per Customer Winter Peak (kW)</v>
          </cell>
          <cell r="E170" t="str">
            <v>kW</v>
          </cell>
          <cell r="F170">
            <v>19.589977933408225</v>
          </cell>
          <cell r="G170">
            <v>18.47371876451027</v>
          </cell>
          <cell r="H170">
            <v>18.2311480993841</v>
          </cell>
          <cell r="I170">
            <v>18.270912285381019</v>
          </cell>
          <cell r="J170">
            <v>18.40778211648983</v>
          </cell>
          <cell r="K170">
            <v>18.411123127476088</v>
          </cell>
          <cell r="L170">
            <v>18.39768517560212</v>
          </cell>
          <cell r="M170">
            <v>18.38448923422828</v>
          </cell>
          <cell r="N170">
            <v>18.190212231951964</v>
          </cell>
          <cell r="O170">
            <v>18.254509373871858</v>
          </cell>
          <cell r="P170">
            <v>18.318746991487821</v>
          </cell>
          <cell r="Q170">
            <v>18.332419438622431</v>
          </cell>
          <cell r="R170">
            <v>18.34237458201768</v>
          </cell>
          <cell r="S170">
            <v>18.119456529401329</v>
          </cell>
          <cell r="T170">
            <v>18.197342787517712</v>
          </cell>
          <cell r="U170">
            <v>18.294387591606228</v>
          </cell>
          <cell r="V170">
            <v>18.419663982269388</v>
          </cell>
          <cell r="W170">
            <v>18.490947483398699</v>
          </cell>
          <cell r="X170">
            <v>18.559455644926533</v>
          </cell>
          <cell r="Y170">
            <v>18.366590821478741</v>
          </cell>
          <cell r="Z170">
            <v>18.564578702230289</v>
          </cell>
          <cell r="AA170">
            <v>18.642252648482426</v>
          </cell>
          <cell r="AB170">
            <v>18.687540398244735</v>
          </cell>
          <cell r="AC170">
            <v>18.732938165842189</v>
          </cell>
          <cell r="AD170">
            <v>18.778446218541845</v>
          </cell>
          <cell r="AE170">
            <v>18.824064824260052</v>
          </cell>
          <cell r="AF170">
            <v>18.869794251563999</v>
          </cell>
          <cell r="AG170">
            <v>18.915634769673311</v>
          </cell>
          <cell r="AH170">
            <v>18.961586648461626</v>
          </cell>
          <cell r="AI170">
            <v>19.007650158458194</v>
          </cell>
          <cell r="AJ170">
            <v>19.053825570849455</v>
          </cell>
          <cell r="AK170">
            <v>19.100113157480656</v>
          </cell>
          <cell r="AL170">
            <v>19.146513190857426</v>
          </cell>
          <cell r="AM170">
            <v>19.193025944147411</v>
          </cell>
          <cell r="AN170">
            <v>19.239651691181837</v>
          </cell>
          <cell r="AO170">
            <v>19.286390706457187</v>
          </cell>
          <cell r="AP170">
            <v>19.333243265136741</v>
          </cell>
          <cell r="AQ170">
            <v>19.380209643052268</v>
          </cell>
          <cell r="AR170">
            <v>19.42729011670561</v>
          </cell>
          <cell r="AS170">
            <v>19.474484963270289</v>
          </cell>
          <cell r="AT170">
            <v>19.521794460593199</v>
          </cell>
          <cell r="AU170">
            <v>19.569218887196204</v>
          </cell>
          <cell r="AV170">
            <v>19.61675852227777</v>
          </cell>
          <cell r="AW170">
            <v>19.664413645714632</v>
          </cell>
          <cell r="AX170">
            <v>19.712184538063426</v>
          </cell>
        </row>
        <row r="171">
          <cell r="A171" t="str">
            <v>IDMedium C&amp;IPer Customer Winter Peak (kW)</v>
          </cell>
          <cell r="B171" t="str">
            <v>ID</v>
          </cell>
          <cell r="C171" t="str">
            <v>Medium C&amp;I</v>
          </cell>
          <cell r="D171" t="str">
            <v>Per Customer Winter Peak (kW)</v>
          </cell>
          <cell r="E171" t="str">
            <v>kW</v>
          </cell>
          <cell r="F171">
            <v>43.551008335132771</v>
          </cell>
          <cell r="G171">
            <v>37.775208158782448</v>
          </cell>
          <cell r="H171">
            <v>36.153540510277608</v>
          </cell>
          <cell r="I171">
            <v>36.777515511476921</v>
          </cell>
          <cell r="J171">
            <v>36.968281153231999</v>
          </cell>
          <cell r="K171">
            <v>36.607692258010729</v>
          </cell>
          <cell r="L171">
            <v>36.242928452453562</v>
          </cell>
          <cell r="M171">
            <v>35.870631568483333</v>
          </cell>
          <cell r="N171">
            <v>35.164281687769588</v>
          </cell>
          <cell r="O171">
            <v>35.325809972490084</v>
          </cell>
          <cell r="P171">
            <v>35.124949200855035</v>
          </cell>
          <cell r="Q171">
            <v>34.877235921852147</v>
          </cell>
          <cell r="R171">
            <v>34.558583989416313</v>
          </cell>
          <cell r="S171">
            <v>33.202781341177221</v>
          </cell>
          <cell r="T171">
            <v>33.692518741047571</v>
          </cell>
          <cell r="U171">
            <v>33.906231989995163</v>
          </cell>
          <cell r="V171">
            <v>33.756027970830544</v>
          </cell>
          <cell r="W171">
            <v>33.545651917969934</v>
          </cell>
          <cell r="X171">
            <v>33.310084945764181</v>
          </cell>
          <cell r="Y171">
            <v>32.18119015119305</v>
          </cell>
          <cell r="Z171">
            <v>33.078500240671737</v>
          </cell>
          <cell r="AA171">
            <v>33.0122512528879</v>
          </cell>
          <cell r="AB171">
            <v>32.871759411042945</v>
          </cell>
          <cell r="AC171">
            <v>32.731865467156354</v>
          </cell>
          <cell r="AD171">
            <v>32.592566876724725</v>
          </cell>
          <cell r="AE171">
            <v>32.45386110607344</v>
          </cell>
          <cell r="AF171">
            <v>32.315745632310538</v>
          </cell>
          <cell r="AG171">
            <v>32.17821794328087</v>
          </cell>
          <cell r="AH171">
            <v>32.041275537520391</v>
          </cell>
          <cell r="AI171">
            <v>31.904915924210645</v>
          </cell>
          <cell r="AJ171">
            <v>31.76913662313348</v>
          </cell>
          <cell r="AK171">
            <v>31.633935164625935</v>
          </cell>
          <cell r="AL171">
            <v>31.499309089535299</v>
          </cell>
          <cell r="AM171">
            <v>31.365255949174411</v>
          </cell>
          <cell r="AN171">
            <v>31.231773305277088</v>
          </cell>
          <cell r="AO171">
            <v>31.098858729953825</v>
          </cell>
          <cell r="AP171">
            <v>30.966509805647579</v>
          </cell>
          <cell r="AQ171">
            <v>30.834724125089828</v>
          </cell>
          <cell r="AR171">
            <v>30.703499291256783</v>
          </cell>
          <cell r="AS171">
            <v>30.572832917325783</v>
          </cell>
          <cell r="AT171">
            <v>30.442722626631888</v>
          </cell>
          <cell r="AU171">
            <v>30.313166052624641</v>
          </cell>
          <cell r="AV171">
            <v>30.184160838825033</v>
          </cell>
          <cell r="AW171">
            <v>30.05570463878264</v>
          </cell>
          <cell r="AX171">
            <v>29.927795116032925</v>
          </cell>
        </row>
        <row r="172">
          <cell r="A172" t="str">
            <v>ORMedium C&amp;IPer Customer Winter Peak (kW)</v>
          </cell>
          <cell r="B172" t="str">
            <v>OR</v>
          </cell>
          <cell r="C172" t="str">
            <v>Medium C&amp;I</v>
          </cell>
          <cell r="D172" t="str">
            <v>Per Customer Winter Peak (kW)</v>
          </cell>
          <cell r="E172" t="str">
            <v>kW</v>
          </cell>
          <cell r="F172">
            <v>20.009456911492133</v>
          </cell>
          <cell r="G172">
            <v>20.685693678022641</v>
          </cell>
          <cell r="H172">
            <v>20.910800554383322</v>
          </cell>
          <cell r="I172">
            <v>20.978463811541072</v>
          </cell>
          <cell r="J172">
            <v>20.833858961181402</v>
          </cell>
          <cell r="K172">
            <v>20.854214169373076</v>
          </cell>
          <cell r="L172">
            <v>20.722409321644637</v>
          </cell>
          <cell r="M172">
            <v>20.596835823419543</v>
          </cell>
          <cell r="N172">
            <v>20.526319398810017</v>
          </cell>
          <cell r="O172">
            <v>20.415496802493209</v>
          </cell>
          <cell r="P172">
            <v>20.326020599518735</v>
          </cell>
          <cell r="Q172">
            <v>20.255794262231483</v>
          </cell>
          <cell r="R172">
            <v>20.128883234413166</v>
          </cell>
          <cell r="S172">
            <v>20.075774229568008</v>
          </cell>
          <cell r="T172">
            <v>19.967964648907937</v>
          </cell>
          <cell r="U172">
            <v>19.864455247073437</v>
          </cell>
          <cell r="V172">
            <v>19.74637490740275</v>
          </cell>
          <cell r="W172">
            <v>19.631239625365119</v>
          </cell>
          <cell r="X172">
            <v>19.518478899466789</v>
          </cell>
          <cell r="Y172">
            <v>19.485526362975019</v>
          </cell>
          <cell r="Z172">
            <v>19.402746566139683</v>
          </cell>
          <cell r="AA172">
            <v>19.327186830015801</v>
          </cell>
          <cell r="AB172">
            <v>19.244443534455577</v>
          </cell>
          <cell r="AC172">
            <v>19.162054478393344</v>
          </cell>
          <cell r="AD172">
            <v>19.080018145263661</v>
          </cell>
          <cell r="AE172">
            <v>18.998333024993801</v>
          </cell>
          <cell r="AF172">
            <v>18.916997613975923</v>
          </cell>
          <cell r="AG172">
            <v>18.836010415039432</v>
          </cell>
          <cell r="AH172">
            <v>18.755369937423389</v>
          </cell>
          <cell r="AI172">
            <v>18.675074696749075</v>
          </cell>
          <cell r="AJ172">
            <v>18.595123214992689</v>
          </cell>
          <cell r="AK172">
            <v>18.515514020458106</v>
          </cell>
          <cell r="AL172">
            <v>18.436245647749832</v>
          </cell>
          <cell r="AM172">
            <v>18.357316637745981</v>
          </cell>
          <cell r="AN172">
            <v>18.278725537571454</v>
          </cell>
          <cell r="AO172">
            <v>18.200470900571172</v>
          </cell>
          <cell r="AP172">
            <v>18.122551286283471</v>
          </cell>
          <cell r="AQ172">
            <v>18.044965260413559</v>
          </cell>
          <cell r="AR172">
            <v>17.967711394807132</v>
          </cell>
          <cell r="AS172">
            <v>17.890788267424085</v>
          </cell>
          <cell r="AT172">
            <v>17.814194462312326</v>
          </cell>
          <cell r="AU172">
            <v>17.737928569581715</v>
          </cell>
          <cell r="AV172">
            <v>17.661989185378129</v>
          </cell>
          <cell r="AW172">
            <v>17.5863749118576</v>
          </cell>
          <cell r="AX172">
            <v>17.511084357160591</v>
          </cell>
        </row>
        <row r="173">
          <cell r="A173" t="str">
            <v>UTMedium C&amp;IPer Customer Winter Peak (kW)</v>
          </cell>
          <cell r="B173" t="str">
            <v>UT</v>
          </cell>
          <cell r="C173" t="str">
            <v>Medium C&amp;I</v>
          </cell>
          <cell r="D173" t="str">
            <v>Per Customer Winter Peak (kW)</v>
          </cell>
          <cell r="E173" t="str">
            <v>kW</v>
          </cell>
          <cell r="F173">
            <v>39.221736453731133</v>
          </cell>
          <cell r="G173">
            <v>36.162304868552319</v>
          </cell>
          <cell r="H173">
            <v>36.325896609299903</v>
          </cell>
          <cell r="I173">
            <v>36.365061174609572</v>
          </cell>
          <cell r="J173">
            <v>36.878285964709676</v>
          </cell>
          <cell r="K173">
            <v>36.692829427225128</v>
          </cell>
          <cell r="L173">
            <v>36.660749235845138</v>
          </cell>
          <cell r="M173">
            <v>36.600517836313777</v>
          </cell>
          <cell r="N173">
            <v>37.707029492216961</v>
          </cell>
          <cell r="O173">
            <v>37.652406036235675</v>
          </cell>
          <cell r="P173">
            <v>37.616144767414795</v>
          </cell>
          <cell r="Q173">
            <v>37.637900613823206</v>
          </cell>
          <cell r="R173">
            <v>37.624334201063547</v>
          </cell>
          <cell r="S173">
            <v>37.679114344148942</v>
          </cell>
          <cell r="T173">
            <v>37.67148293376269</v>
          </cell>
          <cell r="U173">
            <v>37.666864927603299</v>
          </cell>
          <cell r="V173">
            <v>37.65699674648063</v>
          </cell>
          <cell r="W173">
            <v>37.648541744703955</v>
          </cell>
          <cell r="X173">
            <v>37.663471740842368</v>
          </cell>
          <cell r="Y173">
            <v>37.736665863461724</v>
          </cell>
          <cell r="Z173">
            <v>37.765403969001909</v>
          </cell>
          <cell r="AA173">
            <v>37.793027674073265</v>
          </cell>
          <cell r="AB173">
            <v>37.820299102070926</v>
          </cell>
          <cell r="AC173">
            <v>37.847590209116035</v>
          </cell>
          <cell r="AD173">
            <v>37.874901009408987</v>
          </cell>
          <cell r="AE173">
            <v>37.902231517160416</v>
          </cell>
          <cell r="AF173">
            <v>37.929581746591232</v>
          </cell>
          <cell r="AG173">
            <v>37.956951711932561</v>
          </cell>
          <cell r="AH173">
            <v>37.984341427425839</v>
          </cell>
          <cell r="AI173">
            <v>38.011750907322764</v>
          </cell>
          <cell r="AJ173">
            <v>38.03918016588532</v>
          </cell>
          <cell r="AK173">
            <v>38.066629217385781</v>
          </cell>
          <cell r="AL173">
            <v>38.094098076106711</v>
          </cell>
          <cell r="AM173">
            <v>38.121586756341003</v>
          </cell>
          <cell r="AN173">
            <v>38.14909527239184</v>
          </cell>
          <cell r="AO173">
            <v>38.176623638572742</v>
          </cell>
          <cell r="AP173">
            <v>38.204171869207549</v>
          </cell>
          <cell r="AQ173">
            <v>38.231739978630443</v>
          </cell>
          <cell r="AR173">
            <v>38.25932798118594</v>
          </cell>
          <cell r="AS173">
            <v>38.286935891228921</v>
          </cell>
          <cell r="AT173">
            <v>38.314563723124614</v>
          </cell>
          <cell r="AU173">
            <v>38.342211491248626</v>
          </cell>
          <cell r="AV173">
            <v>38.369879209986912</v>
          </cell>
          <cell r="AW173">
            <v>38.397566893735835</v>
          </cell>
          <cell r="AX173">
            <v>38.425274556902131</v>
          </cell>
        </row>
        <row r="174">
          <cell r="A174" t="str">
            <v>WAMedium C&amp;IPer Customer Winter Peak (kW)</v>
          </cell>
          <cell r="B174" t="str">
            <v>WA</v>
          </cell>
          <cell r="C174" t="str">
            <v>Medium C&amp;I</v>
          </cell>
          <cell r="D174" t="str">
            <v>Per Customer Winter Peak (kW)</v>
          </cell>
          <cell r="E174" t="str">
            <v>kW</v>
          </cell>
          <cell r="F174">
            <v>42.680561735195717</v>
          </cell>
          <cell r="G174">
            <v>41.112587010323779</v>
          </cell>
          <cell r="H174">
            <v>40.950380549516126</v>
          </cell>
          <cell r="I174">
            <v>40.70452434251883</v>
          </cell>
          <cell r="J174">
            <v>40.501207032494712</v>
          </cell>
          <cell r="K174">
            <v>40.300219647805285</v>
          </cell>
          <cell r="L174">
            <v>40.317877570500507</v>
          </cell>
          <cell r="M174">
            <v>39.928206889167676</v>
          </cell>
          <cell r="N174">
            <v>39.830028014730168</v>
          </cell>
          <cell r="O174">
            <v>39.644501260558052</v>
          </cell>
          <cell r="P174">
            <v>39.464523328301219</v>
          </cell>
          <cell r="Q174">
            <v>39.280918479511882</v>
          </cell>
          <cell r="R174">
            <v>39.098448814408158</v>
          </cell>
          <cell r="S174">
            <v>39.066090251785134</v>
          </cell>
          <cell r="T174">
            <v>38.902302423903571</v>
          </cell>
          <cell r="U174">
            <v>38.758939736925662</v>
          </cell>
          <cell r="V174">
            <v>38.58981991537793</v>
          </cell>
          <cell r="W174">
            <v>38.642374963050123</v>
          </cell>
          <cell r="X174">
            <v>38.306996789657433</v>
          </cell>
          <cell r="Y174">
            <v>38.284627494444194</v>
          </cell>
          <cell r="Z174">
            <v>38.115879583576785</v>
          </cell>
          <cell r="AA174">
            <v>37.971334967005717</v>
          </cell>
          <cell r="AB174">
            <v>37.849062017475056</v>
          </cell>
          <cell r="AC174">
            <v>37.727182803750601</v>
          </cell>
          <cell r="AD174">
            <v>37.605696057948649</v>
          </cell>
          <cell r="AE174">
            <v>37.484600516268209</v>
          </cell>
          <cell r="AF174">
            <v>37.363894918977891</v>
          </cell>
          <cell r="AG174">
            <v>37.24357801040285</v>
          </cell>
          <cell r="AH174">
            <v>37.123648538911667</v>
          </cell>
          <cell r="AI174">
            <v>37.004105256903358</v>
          </cell>
          <cell r="AJ174">
            <v>36.884946920794384</v>
          </cell>
          <cell r="AK174">
            <v>36.766172291005709</v>
          </cell>
          <cell r="AL174">
            <v>36.647780131949922</v>
          </cell>
          <cell r="AM174">
            <v>36.52976921201838</v>
          </cell>
          <cell r="AN174">
            <v>36.412138303568376</v>
          </cell>
          <cell r="AO174">
            <v>36.294886182910389</v>
          </cell>
          <cell r="AP174">
            <v>36.178011630295359</v>
          </cell>
          <cell r="AQ174">
            <v>36.06151342990195</v>
          </cell>
          <cell r="AR174">
            <v>35.94539036982399</v>
          </cell>
          <cell r="AS174">
            <v>35.829641242057775</v>
          </cell>
          <cell r="AT174">
            <v>35.714264842489548</v>
          </cell>
          <cell r="AU174">
            <v>35.599259970882976</v>
          </cell>
          <cell r="AV174">
            <v>35.484625430866636</v>
          </cell>
          <cell r="AW174">
            <v>35.370360029921606</v>
          </cell>
          <cell r="AX174">
            <v>35.256462579369014</v>
          </cell>
        </row>
        <row r="175">
          <cell r="A175" t="str">
            <v>WYMedium C&amp;IPer Customer Winter Peak (kW)</v>
          </cell>
          <cell r="B175" t="str">
            <v>WY</v>
          </cell>
          <cell r="C175" t="str">
            <v>Medium C&amp;I</v>
          </cell>
          <cell r="D175" t="str">
            <v>Per Customer Winter Peak (kW)</v>
          </cell>
          <cell r="E175" t="str">
            <v>kW</v>
          </cell>
          <cell r="F175">
            <v>30.492792369869186</v>
          </cell>
          <cell r="G175">
            <v>31.966439401936871</v>
          </cell>
          <cell r="H175">
            <v>32.057051620976317</v>
          </cell>
          <cell r="I175">
            <v>32.422240672864639</v>
          </cell>
          <cell r="J175">
            <v>32.769250670975644</v>
          </cell>
          <cell r="K175">
            <v>33.060296700370088</v>
          </cell>
          <cell r="L175">
            <v>33.321831006409084</v>
          </cell>
          <cell r="M175">
            <v>33.58416473841153</v>
          </cell>
          <cell r="N175">
            <v>33.853651808060746</v>
          </cell>
          <cell r="O175">
            <v>34.103779197129974</v>
          </cell>
          <cell r="P175">
            <v>34.368895128435298</v>
          </cell>
          <cell r="Q175">
            <v>34.643250980650606</v>
          </cell>
          <cell r="R175">
            <v>34.91808907185662</v>
          </cell>
          <cell r="S175">
            <v>35.194374207374089</v>
          </cell>
          <cell r="T175">
            <v>35.464178862190835</v>
          </cell>
          <cell r="U175">
            <v>35.74580156545619</v>
          </cell>
          <cell r="V175">
            <v>36.030340965928794</v>
          </cell>
          <cell r="W175">
            <v>36.320749175170178</v>
          </cell>
          <cell r="X175">
            <v>36.625153926902399</v>
          </cell>
          <cell r="Y175">
            <v>36.929031596147212</v>
          </cell>
          <cell r="Z175">
            <v>37.237156184665466</v>
          </cell>
          <cell r="AA175">
            <v>37.554138756781192</v>
          </cell>
          <cell r="AB175">
            <v>37.86654502780106</v>
          </cell>
          <cell r="AC175">
            <v>38.181550151607958</v>
          </cell>
          <cell r="AD175">
            <v>38.499175747600837</v>
          </cell>
          <cell r="AE175">
            <v>38.819443615026628</v>
          </cell>
          <cell r="AF175">
            <v>39.142375734476353</v>
          </cell>
          <cell r="AG175">
            <v>39.467994269393721</v>
          </cell>
          <cell r="AH175">
            <v>39.796321567596195</v>
          </cell>
          <cell r="AI175">
            <v>40.127380162808826</v>
          </cell>
          <cell r="AJ175">
            <v>40.461192776210751</v>
          </cell>
          <cell r="AK175">
            <v>40.797782317994603</v>
          </cell>
          <cell r="AL175">
            <v>41.137171888938859</v>
          </cell>
          <cell r="AM175">
            <v>41.479384781993318</v>
          </cell>
          <cell r="AN175">
            <v>41.824444483877741</v>
          </cell>
          <cell r="AO175">
            <v>42.172374676693735</v>
          </cell>
          <cell r="AP175">
            <v>42.523199239550195</v>
          </cell>
          <cell r="AQ175">
            <v>42.876942250202092</v>
          </cell>
          <cell r="AR175">
            <v>43.233627986702999</v>
          </cell>
          <cell r="AS175">
            <v>43.593280929071355</v>
          </cell>
          <cell r="AT175">
            <v>43.955925760970572</v>
          </cell>
          <cell r="AU175">
            <v>44.321587371403091</v>
          </cell>
          <cell r="AV175">
            <v>44.690290856418599</v>
          </cell>
          <cell r="AW175">
            <v>45.062061520836409</v>
          </cell>
          <cell r="AX175">
            <v>45.436924879982151</v>
          </cell>
        </row>
        <row r="176">
          <cell r="A176" t="str">
            <v>CALarge C&amp;IPer Customer Winter Peak (kW)</v>
          </cell>
          <cell r="B176" t="str">
            <v>CA</v>
          </cell>
          <cell r="C176" t="str">
            <v>Large C&amp;I</v>
          </cell>
          <cell r="D176" t="str">
            <v>Per Customer Winter Peak (kW)</v>
          </cell>
          <cell r="E176" t="str">
            <v>kW</v>
          </cell>
          <cell r="F176">
            <v>190.2479581142139</v>
          </cell>
          <cell r="G176">
            <v>179.40741361074393</v>
          </cell>
          <cell r="H176">
            <v>177.05168999045543</v>
          </cell>
          <cell r="I176">
            <v>177.43785965423473</v>
          </cell>
          <cell r="J176">
            <v>178.76707023243972</v>
          </cell>
          <cell r="K176">
            <v>178.79951644143154</v>
          </cell>
          <cell r="L176">
            <v>178.66901384903719</v>
          </cell>
          <cell r="M176">
            <v>178.54086154022383</v>
          </cell>
          <cell r="N176">
            <v>176.65414154915189</v>
          </cell>
          <cell r="O176">
            <v>177.27856287338315</v>
          </cell>
          <cell r="P176">
            <v>177.90240612767883</v>
          </cell>
          <cell r="Q176">
            <v>178.0351860194493</v>
          </cell>
          <cell r="R176">
            <v>178.13186533731883</v>
          </cell>
          <cell r="S176">
            <v>175.96699795047334</v>
          </cell>
          <cell r="T176">
            <v>176.72338989854845</v>
          </cell>
          <cell r="U176">
            <v>177.66583995572532</v>
          </cell>
          <cell r="V176">
            <v>178.88246090367133</v>
          </cell>
          <cell r="W176">
            <v>179.57473021521329</v>
          </cell>
          <cell r="X176">
            <v>180.24004683216583</v>
          </cell>
          <cell r="Y176">
            <v>178.36704120767106</v>
          </cell>
          <cell r="Z176">
            <v>180.28979937372836</v>
          </cell>
          <cell r="AA176">
            <v>181.044129456354</v>
          </cell>
          <cell r="AB176">
            <v>181.48394117789624</v>
          </cell>
          <cell r="AC176">
            <v>181.92482133701219</v>
          </cell>
          <cell r="AD176">
            <v>182.36677252926438</v>
          </cell>
          <cell r="AE176">
            <v>182.80979735652087</v>
          </cell>
          <cell r="AF176">
            <v>183.25389842697035</v>
          </cell>
          <cell r="AG176">
            <v>183.69907835513771</v>
          </cell>
          <cell r="AH176">
            <v>184.14533976189918</v>
          </cell>
          <cell r="AI176">
            <v>184.59268527449802</v>
          </cell>
          <cell r="AJ176">
            <v>185.04111752655984</v>
          </cell>
          <cell r="AK176">
            <v>185.49063915810814</v>
          </cell>
          <cell r="AL176">
            <v>185.94125281557982</v>
          </cell>
          <cell r="AM176">
            <v>186.39296115184078</v>
          </cell>
          <cell r="AN176">
            <v>186.84576682620161</v>
          </cell>
          <cell r="AO176">
            <v>187.29967250443303</v>
          </cell>
          <cell r="AP176">
            <v>187.754680858782</v>
          </cell>
          <cell r="AQ176">
            <v>188.21079456798694</v>
          </cell>
          <cell r="AR176">
            <v>188.66801631729388</v>
          </cell>
          <cell r="AS176">
            <v>189.12634879847204</v>
          </cell>
          <cell r="AT176">
            <v>189.58579470982986</v>
          </cell>
          <cell r="AU176">
            <v>190.04635675623075</v>
          </cell>
          <cell r="AV176">
            <v>190.50803764910913</v>
          </cell>
          <cell r="AW176">
            <v>190.97084010648618</v>
          </cell>
          <cell r="AX176">
            <v>191.43476685298612</v>
          </cell>
        </row>
        <row r="177">
          <cell r="A177" t="str">
            <v>IDLarge C&amp;IPer Customer Winter Peak (kW)</v>
          </cell>
          <cell r="B177" t="str">
            <v>ID</v>
          </cell>
          <cell r="C177" t="str">
            <v>Large C&amp;I</v>
          </cell>
          <cell r="D177" t="str">
            <v>Per Customer Winter Peak (kW)</v>
          </cell>
          <cell r="E177" t="str">
            <v>kW</v>
          </cell>
          <cell r="F177">
            <v>221.55411025035286</v>
          </cell>
          <cell r="G177">
            <v>192.17127118476861</v>
          </cell>
          <cell r="H177">
            <v>183.92147062397572</v>
          </cell>
          <cell r="I177">
            <v>187.09577660434158</v>
          </cell>
          <cell r="J177">
            <v>188.0662457999145</v>
          </cell>
          <cell r="K177">
            <v>186.23184620961945</v>
          </cell>
          <cell r="L177">
            <v>184.37620787927662</v>
          </cell>
          <cell r="M177">
            <v>182.48224702669941</v>
          </cell>
          <cell r="N177">
            <v>178.88888087217276</v>
          </cell>
          <cell r="O177">
            <v>179.71061283130732</v>
          </cell>
          <cell r="P177">
            <v>178.68878736170274</v>
          </cell>
          <cell r="Q177">
            <v>177.42861228827257</v>
          </cell>
          <cell r="R177">
            <v>175.80755578305667</v>
          </cell>
          <cell r="S177">
            <v>168.9102723242174</v>
          </cell>
          <cell r="T177">
            <v>171.40168040022894</v>
          </cell>
          <cell r="U177">
            <v>172.48888941166987</v>
          </cell>
          <cell r="V177">
            <v>171.72476662567237</v>
          </cell>
          <cell r="W177">
            <v>170.65453470702553</v>
          </cell>
          <cell r="X177">
            <v>169.45615072175016</v>
          </cell>
          <cell r="Y177">
            <v>163.71320029789752</v>
          </cell>
          <cell r="Z177">
            <v>168.27802545563654</v>
          </cell>
          <cell r="AA177">
            <v>167.94100144391936</v>
          </cell>
          <cell r="AB177">
            <v>167.22628676319675</v>
          </cell>
          <cell r="AC177">
            <v>166.51461372847152</v>
          </cell>
          <cell r="AD177">
            <v>165.80596939526305</v>
          </cell>
          <cell r="AE177">
            <v>165.10034087417901</v>
          </cell>
          <cell r="AF177">
            <v>164.39771533068131</v>
          </cell>
          <cell r="AG177">
            <v>163.69807998485223</v>
          </cell>
          <cell r="AH177">
            <v>163.0014221111623</v>
          </cell>
          <cell r="AI177">
            <v>162.30772903823862</v>
          </cell>
          <cell r="AJ177">
            <v>161.61698814863453</v>
          </cell>
          <cell r="AK177">
            <v>160.92918687860001</v>
          </cell>
          <cell r="AL177">
            <v>160.24431271785315</v>
          </cell>
          <cell r="AM177">
            <v>159.56235320935278</v>
          </cell>
          <cell r="AN177">
            <v>158.88329594907168</v>
          </cell>
          <cell r="AO177">
            <v>158.2071285857711</v>
          </cell>
          <cell r="AP177">
            <v>157.53383882077597</v>
          </cell>
          <cell r="AQ177">
            <v>156.86341440775141</v>
          </cell>
          <cell r="AR177">
            <v>156.1958431524798</v>
          </cell>
          <cell r="AS177">
            <v>155.53111291263895</v>
          </cell>
          <cell r="AT177">
            <v>154.86921159758157</v>
          </cell>
          <cell r="AU177">
            <v>154.21012716811489</v>
          </cell>
          <cell r="AV177">
            <v>153.55384763628209</v>
          </cell>
          <cell r="AW177">
            <v>152.90036106514393</v>
          </cell>
          <cell r="AX177">
            <v>152.24965556856191</v>
          </cell>
        </row>
        <row r="178">
          <cell r="A178" t="str">
            <v>ORLarge C&amp;IPer Customer Winter Peak (kW)</v>
          </cell>
          <cell r="B178" t="str">
            <v>OR</v>
          </cell>
          <cell r="C178" t="str">
            <v>Large C&amp;I</v>
          </cell>
          <cell r="D178" t="str">
            <v>Per Customer Winter Peak (kW)</v>
          </cell>
          <cell r="E178" t="str">
            <v>kW</v>
          </cell>
          <cell r="F178">
            <v>155.576096314767</v>
          </cell>
          <cell r="G178">
            <v>160.83392399028548</v>
          </cell>
          <cell r="H178">
            <v>162.58415885336623</v>
          </cell>
          <cell r="I178">
            <v>163.11024936442351</v>
          </cell>
          <cell r="J178">
            <v>161.98592808840635</v>
          </cell>
          <cell r="K178">
            <v>162.14419244531237</v>
          </cell>
          <cell r="L178">
            <v>161.11939283302618</v>
          </cell>
          <cell r="M178">
            <v>160.14304276311356</v>
          </cell>
          <cell r="N178">
            <v>159.59476850882712</v>
          </cell>
          <cell r="O178">
            <v>158.73310859498241</v>
          </cell>
          <cell r="P178">
            <v>158.03741962983904</v>
          </cell>
          <cell r="Q178">
            <v>157.49140084172492</v>
          </cell>
          <cell r="R178">
            <v>156.50465130751201</v>
          </cell>
          <cell r="S178">
            <v>156.09172197667013</v>
          </cell>
          <cell r="T178">
            <v>155.25348864636956</v>
          </cell>
          <cell r="U178">
            <v>154.44868975849775</v>
          </cell>
          <cell r="V178">
            <v>153.53059995832251</v>
          </cell>
          <cell r="W178">
            <v>152.63540835933273</v>
          </cell>
          <cell r="X178">
            <v>151.75867923917326</v>
          </cell>
          <cell r="Y178">
            <v>151.50246903748035</v>
          </cell>
          <cell r="Z178">
            <v>150.85884548975798</v>
          </cell>
          <cell r="AA178">
            <v>150.27135884098368</v>
          </cell>
          <cell r="AB178">
            <v>149.62801909536142</v>
          </cell>
          <cell r="AC178">
            <v>148.98743360731353</v>
          </cell>
          <cell r="AD178">
            <v>148.34959058534909</v>
          </cell>
          <cell r="AE178">
            <v>147.71447828845868</v>
          </cell>
          <cell r="AF178">
            <v>147.08208502589841</v>
          </cell>
          <cell r="AG178">
            <v>146.45239915697456</v>
          </cell>
          <cell r="AH178">
            <v>145.82540909082951</v>
          </cell>
          <cell r="AI178">
            <v>145.2011032862282</v>
          </cell>
          <cell r="AJ178">
            <v>144.57947025134575</v>
          </cell>
          <cell r="AK178">
            <v>143.96049854355593</v>
          </cell>
          <cell r="AL178">
            <v>143.34417676922061</v>
          </cell>
          <cell r="AM178">
            <v>142.73049358347976</v>
          </cell>
          <cell r="AN178">
            <v>142.11943769004301</v>
          </cell>
          <cell r="AO178">
            <v>141.51099784098142</v>
          </cell>
          <cell r="AP178">
            <v>140.90516283652056</v>
          </cell>
          <cell r="AQ178">
            <v>140.30192152483431</v>
          </cell>
          <cell r="AR178">
            <v>139.70126280183968</v>
          </cell>
          <cell r="AS178">
            <v>139.10317561099217</v>
          </cell>
          <cell r="AT178">
            <v>138.50764894308259</v>
          </cell>
          <cell r="AU178">
            <v>137.9146718360341</v>
          </cell>
          <cell r="AV178">
            <v>137.32423337470055</v>
          </cell>
          <cell r="AW178">
            <v>136.7363226906657</v>
          </cell>
          <cell r="AX178">
            <v>136.15092896204294</v>
          </cell>
        </row>
        <row r="179">
          <cell r="A179" t="str">
            <v>UTLarge C&amp;IPer Customer Winter Peak (kW)</v>
          </cell>
          <cell r="B179" t="str">
            <v>UT</v>
          </cell>
          <cell r="C179" t="str">
            <v>Large C&amp;I</v>
          </cell>
          <cell r="D179" t="str">
            <v>Per Customer Winter Peak (kW)</v>
          </cell>
          <cell r="E179" t="str">
            <v>kW</v>
          </cell>
          <cell r="F179">
            <v>215.01921259153215</v>
          </cell>
          <cell r="G179">
            <v>198.24696766048874</v>
          </cell>
          <cell r="H179">
            <v>199.14380116309306</v>
          </cell>
          <cell r="I179">
            <v>199.35850695523234</v>
          </cell>
          <cell r="J179">
            <v>202.17207922988055</v>
          </cell>
          <cell r="K179">
            <v>201.15537976001082</v>
          </cell>
          <cell r="L179">
            <v>200.97951152688333</v>
          </cell>
          <cell r="M179">
            <v>200.64931431300434</v>
          </cell>
          <cell r="N179">
            <v>206.7153707013114</v>
          </cell>
          <cell r="O179">
            <v>206.41591704229307</v>
          </cell>
          <cell r="P179">
            <v>206.21712753998136</v>
          </cell>
          <cell r="Q179">
            <v>206.33639622584178</v>
          </cell>
          <cell r="R179">
            <v>206.26202319565448</v>
          </cell>
          <cell r="S179">
            <v>206.56233583596213</v>
          </cell>
          <cell r="T179">
            <v>206.52049934424656</v>
          </cell>
          <cell r="U179">
            <v>206.49518276884956</v>
          </cell>
          <cell r="V179">
            <v>206.44108397755281</v>
          </cell>
          <cell r="W179">
            <v>206.39473243912397</v>
          </cell>
          <cell r="X179">
            <v>206.47658082993817</v>
          </cell>
          <cell r="Y179">
            <v>206.8778415602097</v>
          </cell>
          <cell r="Z179">
            <v>207.03538799704097</v>
          </cell>
          <cell r="AA179">
            <v>207.18682512987448</v>
          </cell>
          <cell r="AB179">
            <v>207.33633102901328</v>
          </cell>
          <cell r="AC179">
            <v>207.48594481152674</v>
          </cell>
          <cell r="AD179">
            <v>207.63566655526344</v>
          </cell>
          <cell r="AE179">
            <v>207.78549633812818</v>
          </cell>
          <cell r="AF179">
            <v>207.9354342380818</v>
          </cell>
          <cell r="AG179">
            <v>208.08548033314167</v>
          </cell>
          <cell r="AH179">
            <v>208.23563470138126</v>
          </cell>
          <cell r="AI179">
            <v>208.38589742093041</v>
          </cell>
          <cell r="AJ179">
            <v>208.53626856997542</v>
          </cell>
          <cell r="AK179">
            <v>208.68674822675894</v>
          </cell>
          <cell r="AL179">
            <v>208.83733646958007</v>
          </cell>
          <cell r="AM179">
            <v>208.98803337679445</v>
          </cell>
          <cell r="AN179">
            <v>209.13883902681428</v>
          </cell>
          <cell r="AO179">
            <v>209.28975349810824</v>
          </cell>
          <cell r="AP179">
            <v>209.44077686920181</v>
          </cell>
          <cell r="AQ179">
            <v>209.5919092186769</v>
          </cell>
          <cell r="AR179">
            <v>209.74315062517232</v>
          </cell>
          <cell r="AS179">
            <v>209.89450116738357</v>
          </cell>
          <cell r="AT179">
            <v>210.0459609240628</v>
          </cell>
          <cell r="AU179">
            <v>210.19752997401926</v>
          </cell>
          <cell r="AV179">
            <v>210.34920839611891</v>
          </cell>
          <cell r="AW179">
            <v>210.50099626928451</v>
          </cell>
          <cell r="AX179">
            <v>210.65289367249602</v>
          </cell>
        </row>
        <row r="180">
          <cell r="A180" t="str">
            <v>WALarge C&amp;IPer Customer Winter Peak (kW)</v>
          </cell>
          <cell r="B180" t="str">
            <v>WA</v>
          </cell>
          <cell r="C180" t="str">
            <v>Large C&amp;I</v>
          </cell>
          <cell r="D180" t="str">
            <v>Per Customer Winter Peak (kW)</v>
          </cell>
          <cell r="E180" t="str">
            <v>kW</v>
          </cell>
          <cell r="F180">
            <v>156.30510408239027</v>
          </cell>
          <cell r="G180">
            <v>150.56285415395121</v>
          </cell>
          <cell r="H180">
            <v>149.96882031961044</v>
          </cell>
          <cell r="I180">
            <v>149.06844369705243</v>
          </cell>
          <cell r="J180">
            <v>148.32385337272069</v>
          </cell>
          <cell r="K180">
            <v>147.58779572010494</v>
          </cell>
          <cell r="L180">
            <v>147.65246270977295</v>
          </cell>
          <cell r="M180">
            <v>146.22540753694105</v>
          </cell>
          <cell r="N180">
            <v>145.86585605580407</v>
          </cell>
          <cell r="O180">
            <v>145.18641845137756</v>
          </cell>
          <cell r="P180">
            <v>144.52730178818845</v>
          </cell>
          <cell r="Q180">
            <v>143.85490260145559</v>
          </cell>
          <cell r="R180">
            <v>143.18666069374899</v>
          </cell>
          <cell r="S180">
            <v>143.06815689967686</v>
          </cell>
          <cell r="T180">
            <v>142.46833176983688</v>
          </cell>
          <cell r="U180">
            <v>141.94330775893843</v>
          </cell>
          <cell r="V180">
            <v>141.32395575805754</v>
          </cell>
          <cell r="W180">
            <v>141.51642328572095</v>
          </cell>
          <cell r="X180">
            <v>140.28819858183004</v>
          </cell>
          <cell r="Y180">
            <v>140.20627756499229</v>
          </cell>
          <cell r="Z180">
            <v>139.58828757846251</v>
          </cell>
          <cell r="AA180">
            <v>139.05893509529076</v>
          </cell>
          <cell r="AB180">
            <v>138.61114609425962</v>
          </cell>
          <cell r="AC180">
            <v>138.16479903573511</v>
          </cell>
          <cell r="AD180">
            <v>137.71988927646299</v>
          </cell>
          <cell r="AE180">
            <v>137.27641218814088</v>
          </cell>
          <cell r="AF180">
            <v>136.83436315737023</v>
          </cell>
          <cell r="AG180">
            <v>136.39373758560828</v>
          </cell>
          <cell r="AH180">
            <v>135.95453088912009</v>
          </cell>
          <cell r="AI180">
            <v>135.51673849893112</v>
          </cell>
          <cell r="AJ180">
            <v>135.08035586077949</v>
          </cell>
          <cell r="AK180">
            <v>134.64537843506872</v>
          </cell>
          <cell r="AL180">
            <v>134.21180169682037</v>
          </cell>
          <cell r="AM180">
            <v>133.77962113562717</v>
          </cell>
          <cell r="AN180">
            <v>133.34883225560586</v>
          </cell>
          <cell r="AO180">
            <v>132.91943057535073</v>
          </cell>
          <cell r="AP180">
            <v>132.49141162788661</v>
          </cell>
          <cell r="AQ180">
            <v>132.0647709606227</v>
          </cell>
          <cell r="AR180">
            <v>131.6395041353062</v>
          </cell>
          <cell r="AS180">
            <v>131.215606727976</v>
          </cell>
          <cell r="AT180">
            <v>130.7930743289169</v>
          </cell>
          <cell r="AU180">
            <v>130.37190254261347</v>
          </cell>
          <cell r="AV180">
            <v>129.95208698770443</v>
          </cell>
          <cell r="AW180">
            <v>129.53362329693715</v>
          </cell>
          <cell r="AX180">
            <v>129.11650711712218</v>
          </cell>
        </row>
        <row r="181">
          <cell r="A181" t="str">
            <v>WYLarge C&amp;IPer Customer Winter Peak (kW)</v>
          </cell>
          <cell r="B181" t="str">
            <v>WY</v>
          </cell>
          <cell r="C181" t="str">
            <v>Large C&amp;I</v>
          </cell>
          <cell r="D181" t="str">
            <v>Per Customer Winter Peak (kW)</v>
          </cell>
          <cell r="E181" t="str">
            <v>kW</v>
          </cell>
          <cell r="F181">
            <v>211.64367351881356</v>
          </cell>
          <cell r="G181">
            <v>221.87192902109049</v>
          </cell>
          <cell r="H181">
            <v>222.50084823159048</v>
          </cell>
          <cell r="I181">
            <v>225.03554402241841</v>
          </cell>
          <cell r="J181">
            <v>227.44406305396967</v>
          </cell>
          <cell r="K181">
            <v>229.46414865573863</v>
          </cell>
          <cell r="L181">
            <v>231.27939996529017</v>
          </cell>
          <cell r="M181">
            <v>233.10019991222322</v>
          </cell>
          <cell r="N181">
            <v>234.97064958093702</v>
          </cell>
          <cell r="O181">
            <v>236.70672802295564</v>
          </cell>
          <cell r="P181">
            <v>238.54683859496294</v>
          </cell>
          <cell r="Q181">
            <v>240.45108139798049</v>
          </cell>
          <cell r="R181">
            <v>242.35867131431817</v>
          </cell>
          <cell r="S181">
            <v>244.27630484260533</v>
          </cell>
          <cell r="T181">
            <v>246.14895879916182</v>
          </cell>
          <cell r="U181">
            <v>248.10363919518468</v>
          </cell>
          <cell r="V181">
            <v>250.07856373624998</v>
          </cell>
          <cell r="W181">
            <v>252.09422237053761</v>
          </cell>
          <cell r="X181">
            <v>254.20702788574681</v>
          </cell>
          <cell r="Y181">
            <v>256.31617503892312</v>
          </cell>
          <cell r="Z181">
            <v>258.45479911193246</v>
          </cell>
          <cell r="AA181">
            <v>260.6549044742182</v>
          </cell>
          <cell r="AB181">
            <v>262.82324675087676</v>
          </cell>
          <cell r="AC181">
            <v>265.00962708531995</v>
          </cell>
          <cell r="AD181">
            <v>267.21419553297579</v>
          </cell>
          <cell r="AE181">
            <v>269.43710339755717</v>
          </cell>
          <cell r="AF181">
            <v>271.67850324144592</v>
          </cell>
          <cell r="AG181">
            <v>273.93854889616335</v>
          </cell>
          <cell r="AH181">
            <v>276.21739547292816</v>
          </cell>
          <cell r="AI181">
            <v>278.51519937330221</v>
          </cell>
          <cell r="AJ181">
            <v>280.83211829992405</v>
          </cell>
          <cell r="AK181">
            <v>283.16831126733291</v>
          </cell>
          <cell r="AL181">
            <v>285.52393861288209</v>
          </cell>
          <cell r="AM181">
            <v>287.89916200774286</v>
          </cell>
          <cell r="AN181">
            <v>290.29414446800081</v>
          </cell>
          <cell r="AO181">
            <v>292.70905036584344</v>
          </cell>
          <cell r="AP181">
            <v>295.14404544084158</v>
          </cell>
          <cell r="AQ181">
            <v>297.59929681132451</v>
          </cell>
          <cell r="AR181">
            <v>300.07497298584929</v>
          </cell>
          <cell r="AS181">
            <v>302.57124387476614</v>
          </cell>
          <cell r="AT181">
            <v>305.08828080187953</v>
          </cell>
          <cell r="AU181">
            <v>307.62625651620647</v>
          </cell>
          <cell r="AV181">
            <v>310.18534520383292</v>
          </cell>
          <cell r="AW181">
            <v>312.76572249986771</v>
          </cell>
          <cell r="AX181">
            <v>315.36756550049773</v>
          </cell>
        </row>
        <row r="182">
          <cell r="A182" t="str">
            <v>CAExtra Large C&amp;IPer Customer Winter Peak (kW)</v>
          </cell>
          <cell r="B182" t="str">
            <v>CA</v>
          </cell>
          <cell r="C182" t="str">
            <v>Extra Large C&amp;I</v>
          </cell>
          <cell r="D182" t="str">
            <v>Per Customer Winter Peak (kW)</v>
          </cell>
          <cell r="E182" t="str">
            <v>kW</v>
          </cell>
          <cell r="F182">
            <v>961.62304180617605</v>
          </cell>
          <cell r="G182">
            <v>906.82866985289786</v>
          </cell>
          <cell r="H182">
            <v>894.92148232851707</v>
          </cell>
          <cell r="I182">
            <v>896.87340680864088</v>
          </cell>
          <cell r="J182">
            <v>903.59200464319451</v>
          </cell>
          <cell r="K182">
            <v>903.75600651998263</v>
          </cell>
          <cell r="L182">
            <v>903.09637105736931</v>
          </cell>
          <cell r="M182">
            <v>902.44861528518095</v>
          </cell>
          <cell r="N182">
            <v>892.91204293594205</v>
          </cell>
          <cell r="O182">
            <v>896.06822888993486</v>
          </cell>
          <cell r="P182">
            <v>899.22149294465851</v>
          </cell>
          <cell r="Q182">
            <v>899.89263919337861</v>
          </cell>
          <cell r="R182">
            <v>900.38131229479302</v>
          </cell>
          <cell r="S182">
            <v>889.43882238698768</v>
          </cell>
          <cell r="T182">
            <v>893.26206408227597</v>
          </cell>
          <cell r="U182">
            <v>898.0257509029708</v>
          </cell>
          <cell r="V182">
            <v>904.17525572964871</v>
          </cell>
          <cell r="W182">
            <v>907.67438459133359</v>
          </cell>
          <cell r="X182">
            <v>911.03727897033139</v>
          </cell>
          <cell r="Y182">
            <v>901.5700269493376</v>
          </cell>
          <cell r="Z182">
            <v>911.2887570457292</v>
          </cell>
          <cell r="AA182">
            <v>915.10157688238121</v>
          </cell>
          <cell r="AB182">
            <v>917.32463929883852</v>
          </cell>
          <cell r="AC182">
            <v>919.55310221577838</v>
          </cell>
          <cell r="AD182">
            <v>921.78697875267289</v>
          </cell>
          <cell r="AE182">
            <v>924.02628206086547</v>
          </cell>
          <cell r="AF182">
            <v>926.27102532364813</v>
          </cell>
          <cell r="AG182">
            <v>928.52122175633895</v>
          </cell>
          <cell r="AH182">
            <v>930.77688460636045</v>
          </cell>
          <cell r="AI182">
            <v>933.03802715331699</v>
          </cell>
          <cell r="AJ182">
            <v>935.304662709073</v>
          </cell>
          <cell r="AK182">
            <v>937.57680461783195</v>
          </cell>
          <cell r="AL182">
            <v>939.85446625621432</v>
          </cell>
          <cell r="AM182">
            <v>942.13766103333614</v>
          </cell>
          <cell r="AN182">
            <v>944.42640239088882</v>
          </cell>
          <cell r="AO182">
            <v>946.72070380321725</v>
          </cell>
          <cell r="AP182">
            <v>949.02057877740015</v>
          </cell>
          <cell r="AQ182">
            <v>951.32604085332866</v>
          </cell>
          <cell r="AR182">
            <v>953.63710360378661</v>
          </cell>
          <cell r="AS182">
            <v>955.95378063453074</v>
          </cell>
          <cell r="AT182">
            <v>958.2760855843693</v>
          </cell>
          <cell r="AU182">
            <v>960.60403212524409</v>
          </cell>
          <cell r="AV182">
            <v>962.93763396231066</v>
          </cell>
          <cell r="AW182">
            <v>965.27690483401761</v>
          </cell>
          <cell r="AX182">
            <v>967.62185851218908</v>
          </cell>
        </row>
        <row r="183">
          <cell r="A183" t="str">
            <v>IDExtra Large C&amp;IPer Customer Winter Peak (kW)</v>
          </cell>
          <cell r="B183" t="str">
            <v>ID</v>
          </cell>
          <cell r="C183" t="str">
            <v>Extra Large C&amp;I</v>
          </cell>
          <cell r="D183" t="str">
            <v>Per Customer Winter Peak (kW)</v>
          </cell>
          <cell r="E183" t="str">
            <v>kW</v>
          </cell>
          <cell r="F183">
            <v>1590.5116184541462</v>
          </cell>
          <cell r="G183">
            <v>1379.5755773029721</v>
          </cell>
          <cell r="H183">
            <v>1320.3512026026174</v>
          </cell>
          <cell r="I183">
            <v>1343.1391821918714</v>
          </cell>
          <cell r="J183">
            <v>1350.1060695548113</v>
          </cell>
          <cell r="K183">
            <v>1336.9371246954497</v>
          </cell>
          <cell r="L183">
            <v>1323.6157093503496</v>
          </cell>
          <cell r="M183">
            <v>1310.0191810010563</v>
          </cell>
          <cell r="N183">
            <v>1284.2228163492048</v>
          </cell>
          <cell r="O183">
            <v>1290.1219361027574</v>
          </cell>
          <cell r="P183">
            <v>1282.7863679221357</v>
          </cell>
          <cell r="Q183">
            <v>1273.7397151955754</v>
          </cell>
          <cell r="R183">
            <v>1262.1023359440549</v>
          </cell>
          <cell r="S183">
            <v>1212.5875268319185</v>
          </cell>
          <cell r="T183">
            <v>1230.4730604685058</v>
          </cell>
          <cell r="U183">
            <v>1238.2780096180877</v>
          </cell>
          <cell r="V183">
            <v>1232.7924595297536</v>
          </cell>
          <cell r="W183">
            <v>1225.1093869876786</v>
          </cell>
          <cell r="X183">
            <v>1216.5063254159661</v>
          </cell>
          <cell r="Y183">
            <v>1175.2783411415046</v>
          </cell>
          <cell r="Z183">
            <v>1208.0486988721354</v>
          </cell>
          <cell r="AA183">
            <v>1205.6292420372861</v>
          </cell>
          <cell r="AB183">
            <v>1200.4983870859401</v>
          </cell>
          <cell r="AC183">
            <v>1195.3893677633382</v>
          </cell>
          <cell r="AD183">
            <v>1190.3020911425333</v>
          </cell>
          <cell r="AE183">
            <v>1185.2364646920535</v>
          </cell>
          <cell r="AF183">
            <v>1180.1923962742164</v>
          </cell>
          <cell r="AG183">
            <v>1175.1697941434554</v>
          </cell>
          <cell r="AH183">
            <v>1170.1685669446492</v>
          </cell>
          <cell r="AI183">
            <v>1165.1886237114611</v>
          </cell>
          <cell r="AJ183">
            <v>1160.2298738646844</v>
          </cell>
          <cell r="AK183">
            <v>1155.2922272105948</v>
          </cell>
          <cell r="AL183">
            <v>1150.3755939393095</v>
          </cell>
          <cell r="AM183">
            <v>1145.4798846231545</v>
          </cell>
          <cell r="AN183">
            <v>1140.6050102150368</v>
          </cell>
          <cell r="AO183">
            <v>1135.7508820468261</v>
          </cell>
          <cell r="AP183">
            <v>1130.917411827741</v>
          </cell>
          <cell r="AQ183">
            <v>1126.1045116427433</v>
          </cell>
          <cell r="AR183">
            <v>1121.3120939509397</v>
          </cell>
          <cell r="AS183">
            <v>1116.5400715839887</v>
          </cell>
          <cell r="AT183">
            <v>1111.7883577445148</v>
          </cell>
          <cell r="AU183">
            <v>1107.0568660045312</v>
          </cell>
          <cell r="AV183">
            <v>1102.3455103038661</v>
          </cell>
          <cell r="AW183">
            <v>1097.6542049485986</v>
          </cell>
          <cell r="AX183">
            <v>1092.9828646094998</v>
          </cell>
        </row>
        <row r="184">
          <cell r="A184" t="str">
            <v>ORExtra Large C&amp;IPer Customer Winter Peak (kW)</v>
          </cell>
          <cell r="B184" t="str">
            <v>OR</v>
          </cell>
          <cell r="C184" t="str">
            <v>Extra Large C&amp;I</v>
          </cell>
          <cell r="D184" t="str">
            <v>Per Customer Winter Peak (kW)</v>
          </cell>
          <cell r="E184" t="str">
            <v>kW</v>
          </cell>
          <cell r="F184">
            <v>1205.7686909943384</v>
          </cell>
          <cell r="G184">
            <v>1246.5186785821297</v>
          </cell>
          <cell r="H184">
            <v>1260.083605648558</v>
          </cell>
          <cell r="I184">
            <v>1264.1609895262116</v>
          </cell>
          <cell r="J184">
            <v>1255.4471097892024</v>
          </cell>
          <cell r="K184">
            <v>1256.6737134319073</v>
          </cell>
          <cell r="L184">
            <v>1248.7311610970187</v>
          </cell>
          <cell r="M184">
            <v>1241.1641095149496</v>
          </cell>
          <cell r="N184">
            <v>1236.9147939352647</v>
          </cell>
          <cell r="O184">
            <v>1230.2366308304599</v>
          </cell>
          <cell r="P184">
            <v>1224.8448001269633</v>
          </cell>
          <cell r="Q184">
            <v>1220.6129651921758</v>
          </cell>
          <cell r="R184">
            <v>1212.9653141558629</v>
          </cell>
          <cell r="S184">
            <v>1209.7649686624586</v>
          </cell>
          <cell r="T184">
            <v>1203.2683697030695</v>
          </cell>
          <cell r="U184">
            <v>1197.030899265583</v>
          </cell>
          <cell r="V184">
            <v>1189.915384975182</v>
          </cell>
          <cell r="W184">
            <v>1182.9773396837054</v>
          </cell>
          <cell r="X184">
            <v>1176.1823850048547</v>
          </cell>
          <cell r="Y184">
            <v>1174.1966671032458</v>
          </cell>
          <cell r="Z184">
            <v>1169.2083614379583</v>
          </cell>
          <cell r="AA184">
            <v>1164.6551362044615</v>
          </cell>
          <cell r="AB184">
            <v>1159.6690301038552</v>
          </cell>
          <cell r="AC184">
            <v>1154.7042704544635</v>
          </cell>
          <cell r="AD184">
            <v>1149.7607658681427</v>
          </cell>
          <cell r="AE184">
            <v>1144.8384253479992</v>
          </cell>
          <cell r="AF184">
            <v>1139.9371582867136</v>
          </cell>
          <cell r="AG184">
            <v>1135.056874464874</v>
          </cell>
          <cell r="AH184">
            <v>1130.1974840493144</v>
          </cell>
          <cell r="AI184">
            <v>1125.3588975914613</v>
          </cell>
          <cell r="AJ184">
            <v>1120.5410260256874</v>
          </cell>
          <cell r="AK184">
            <v>1115.7437806676717</v>
          </cell>
          <cell r="AL184">
            <v>1110.9670732127672</v>
          </cell>
          <cell r="AM184">
            <v>1106.2108157343764</v>
          </cell>
          <cell r="AN184">
            <v>1101.4749206823312</v>
          </cell>
          <cell r="AO184">
            <v>1096.7593008812826</v>
          </cell>
          <cell r="AP184">
            <v>1092.063869529095</v>
          </cell>
          <cell r="AQ184">
            <v>1087.3885401952493</v>
          </cell>
          <cell r="AR184">
            <v>1082.7332268192522</v>
          </cell>
          <cell r="AS184">
            <v>1078.0978437090498</v>
          </cell>
          <cell r="AT184">
            <v>1073.4823055394536</v>
          </cell>
          <cell r="AU184">
            <v>1068.8865273505671</v>
          </cell>
          <cell r="AV184">
            <v>1064.3104245462237</v>
          </cell>
          <cell r="AW184">
            <v>1059.7539128924282</v>
          </cell>
          <cell r="AX184">
            <v>1055.2169085158066</v>
          </cell>
        </row>
        <row r="185">
          <cell r="A185" t="str">
            <v>UTExtra Large C&amp;IPer Customer Winter Peak (kW)</v>
          </cell>
          <cell r="B185" t="str">
            <v>UT</v>
          </cell>
          <cell r="C185" t="str">
            <v>Extra Large C&amp;I</v>
          </cell>
          <cell r="D185" t="str">
            <v>Per Customer Winter Peak (kW)</v>
          </cell>
          <cell r="E185" t="str">
            <v>kW</v>
          </cell>
          <cell r="F185">
            <v>2060.4905334537702</v>
          </cell>
          <cell r="G185">
            <v>1899.765119716747</v>
          </cell>
          <cell r="H185">
            <v>1908.3593142537293</v>
          </cell>
          <cell r="I185">
            <v>1910.4168013352257</v>
          </cell>
          <cell r="J185">
            <v>1937.3787596050374</v>
          </cell>
          <cell r="K185">
            <v>1927.6359110112533</v>
          </cell>
          <cell r="L185">
            <v>1925.9505972891586</v>
          </cell>
          <cell r="M185">
            <v>1922.7863766357093</v>
          </cell>
          <cell r="N185">
            <v>1980.9163065747969</v>
          </cell>
          <cell r="O185">
            <v>1978.0466958912739</v>
          </cell>
          <cell r="P185">
            <v>1976.1417317593416</v>
          </cell>
          <cell r="Q185">
            <v>1977.2846621756091</v>
          </cell>
          <cell r="R185">
            <v>1976.5719587720475</v>
          </cell>
          <cell r="S185">
            <v>1979.4498009191395</v>
          </cell>
          <cell r="T185">
            <v>1979.0488893257341</v>
          </cell>
          <cell r="U185">
            <v>1978.8062851262475</v>
          </cell>
          <cell r="V185">
            <v>1978.2878661161753</v>
          </cell>
          <cell r="W185">
            <v>1977.8436876402493</v>
          </cell>
          <cell r="X185">
            <v>1978.628026083398</v>
          </cell>
          <cell r="Y185">
            <v>1982.4732356635384</v>
          </cell>
          <cell r="Z185">
            <v>1983.982974899199</v>
          </cell>
          <cell r="AA185">
            <v>1985.4341697708385</v>
          </cell>
          <cell r="AB185">
            <v>1986.8668579765033</v>
          </cell>
          <cell r="AC185">
            <v>1988.3005800091894</v>
          </cell>
          <cell r="AD185">
            <v>1989.7353366149061</v>
          </cell>
          <cell r="AE185">
            <v>1991.1711285402012</v>
          </cell>
          <cell r="AF185">
            <v>1992.6079565321606</v>
          </cell>
          <cell r="AG185">
            <v>1994.0458213384093</v>
          </cell>
          <cell r="AH185">
            <v>1995.4847237071117</v>
          </cell>
          <cell r="AI185">
            <v>1996.9246643869722</v>
          </cell>
          <cell r="AJ185">
            <v>1998.3656441272362</v>
          </cell>
          <cell r="AK185">
            <v>1999.8076636776889</v>
          </cell>
          <cell r="AL185">
            <v>2001.2507237886566</v>
          </cell>
          <cell r="AM185">
            <v>2002.6948252110071</v>
          </cell>
          <cell r="AN185">
            <v>2004.1399686961497</v>
          </cell>
          <cell r="AO185">
            <v>2005.5861549960373</v>
          </cell>
          <cell r="AP185">
            <v>2007.0333848631644</v>
          </cell>
          <cell r="AQ185">
            <v>2008.4816590505679</v>
          </cell>
          <cell r="AR185">
            <v>2009.9309783118292</v>
          </cell>
          <cell r="AS185">
            <v>2011.3813434010726</v>
          </cell>
          <cell r="AT185">
            <v>2012.832755072968</v>
          </cell>
          <cell r="AU185">
            <v>2014.2852140827274</v>
          </cell>
          <cell r="AV185">
            <v>2015.7387211861101</v>
          </cell>
          <cell r="AW185">
            <v>2017.1932771394197</v>
          </cell>
          <cell r="AX185">
            <v>2018.6488826995055</v>
          </cell>
        </row>
        <row r="186">
          <cell r="A186" t="str">
            <v>WAExtra Large C&amp;IPer Customer Winter Peak (kW)</v>
          </cell>
          <cell r="B186" t="str">
            <v>WA</v>
          </cell>
          <cell r="C186" t="str">
            <v>Extra Large C&amp;I</v>
          </cell>
          <cell r="D186" t="str">
            <v>Per Customer Winter Peak (kW)</v>
          </cell>
          <cell r="E186" t="str">
            <v>kW</v>
          </cell>
          <cell r="F186">
            <v>2133.2640839860064</v>
          </cell>
          <cell r="G186">
            <v>2054.8934152511383</v>
          </cell>
          <cell r="H186">
            <v>2046.7859957851447</v>
          </cell>
          <cell r="I186">
            <v>2034.4975863807324</v>
          </cell>
          <cell r="J186">
            <v>2024.3353603580742</v>
          </cell>
          <cell r="K186">
            <v>2014.2895888953551</v>
          </cell>
          <cell r="L186">
            <v>2015.1721689447279</v>
          </cell>
          <cell r="M186">
            <v>1995.6956101724431</v>
          </cell>
          <cell r="N186">
            <v>1990.78842390008</v>
          </cell>
          <cell r="O186">
            <v>1981.5154072104358</v>
          </cell>
          <cell r="P186">
            <v>1972.5197322899487</v>
          </cell>
          <cell r="Q186">
            <v>1963.3427764664045</v>
          </cell>
          <cell r="R186">
            <v>1954.222559506801</v>
          </cell>
          <cell r="S186">
            <v>1952.6052106096283</v>
          </cell>
          <cell r="T186">
            <v>1944.4187510971781</v>
          </cell>
          <cell r="U186">
            <v>1937.2531830099726</v>
          </cell>
          <cell r="V186">
            <v>1928.8002192594888</v>
          </cell>
          <cell r="W186">
            <v>1931.4270308822333</v>
          </cell>
          <cell r="X186">
            <v>1914.6641256447074</v>
          </cell>
          <cell r="Y186">
            <v>1913.5460613052885</v>
          </cell>
          <cell r="Z186">
            <v>1905.1116864314392</v>
          </cell>
          <cell r="AA186">
            <v>1897.8870430216896</v>
          </cell>
          <cell r="AB186">
            <v>1891.7755842903084</v>
          </cell>
          <cell r="AC186">
            <v>1885.6838053011768</v>
          </cell>
          <cell r="AD186">
            <v>1879.6116426828034</v>
          </cell>
          <cell r="AE186">
            <v>1873.5590332677612</v>
          </cell>
          <cell r="AF186">
            <v>1867.5259140920318</v>
          </cell>
          <cell r="AG186">
            <v>1861.5122223943495</v>
          </cell>
          <cell r="AH186">
            <v>1855.517895615548</v>
          </cell>
          <cell r="AI186">
            <v>1849.5428713979113</v>
          </cell>
          <cell r="AJ186">
            <v>1843.587087584523</v>
          </cell>
          <cell r="AK186">
            <v>1837.65048221862</v>
          </cell>
          <cell r="AL186">
            <v>1831.73299354295</v>
          </cell>
          <cell r="AM186">
            <v>1825.8345599991262</v>
          </cell>
          <cell r="AN186">
            <v>1819.9551202269902</v>
          </cell>
          <cell r="AO186">
            <v>1814.0946130639693</v>
          </cell>
          <cell r="AP186">
            <v>1808.2529775444445</v>
          </cell>
          <cell r="AQ186">
            <v>1802.4301528991141</v>
          </cell>
          <cell r="AR186">
            <v>1796.6260785543618</v>
          </cell>
          <cell r="AS186">
            <v>1790.8406941316268</v>
          </cell>
          <cell r="AT186">
            <v>1785.0739394467757</v>
          </cell>
          <cell r="AU186">
            <v>1779.3257545094764</v>
          </cell>
          <cell r="AV186">
            <v>1773.5960795225735</v>
          </cell>
          <cell r="AW186">
            <v>1767.8848548814674</v>
          </cell>
          <cell r="AX186">
            <v>1762.1920211734928</v>
          </cell>
        </row>
        <row r="187">
          <cell r="A187" t="str">
            <v>WYExtra Large C&amp;IPer Customer Winter Peak (kW)</v>
          </cell>
          <cell r="B187" t="str">
            <v>WY</v>
          </cell>
          <cell r="C187" t="str">
            <v>Extra Large C&amp;I</v>
          </cell>
          <cell r="D187" t="str">
            <v>Per Customer Winter Peak (kW)</v>
          </cell>
          <cell r="E187" t="str">
            <v>kW</v>
          </cell>
          <cell r="F187">
            <v>4732.0004858881866</v>
          </cell>
          <cell r="G187">
            <v>4960.6872649534744</v>
          </cell>
          <cell r="H187">
            <v>4974.7488523384891</v>
          </cell>
          <cell r="I187">
            <v>5031.4204339376929</v>
          </cell>
          <cell r="J187">
            <v>5085.2709130854128</v>
          </cell>
          <cell r="K187">
            <v>5130.4366668742059</v>
          </cell>
          <cell r="L187">
            <v>5171.0226666160943</v>
          </cell>
          <cell r="M187">
            <v>5211.7327246600753</v>
          </cell>
          <cell r="N187">
            <v>5253.5528678943429</v>
          </cell>
          <cell r="O187">
            <v>5292.3686940165526</v>
          </cell>
          <cell r="P187">
            <v>5333.5105055153617</v>
          </cell>
          <cell r="Q187">
            <v>5376.0862070202184</v>
          </cell>
          <cell r="R187">
            <v>5418.7367444112288</v>
          </cell>
          <cell r="S187">
            <v>5461.6118402586071</v>
          </cell>
          <cell r="T187">
            <v>5503.481267702361</v>
          </cell>
          <cell r="U187">
            <v>5547.1846698875179</v>
          </cell>
          <cell r="V187">
            <v>5591.3406974811451</v>
          </cell>
          <cell r="W187">
            <v>5636.407471640995</v>
          </cell>
          <cell r="X187">
            <v>5683.646288461423</v>
          </cell>
          <cell r="Y187">
            <v>5730.8033103922144</v>
          </cell>
          <cell r="Z187">
            <v>5778.6193872177428</v>
          </cell>
          <cell r="AA187">
            <v>5827.8100834017969</v>
          </cell>
          <cell r="AB187">
            <v>5876.2906098268304</v>
          </cell>
          <cell r="AC187">
            <v>5925.1744372189178</v>
          </cell>
          <cell r="AD187">
            <v>5974.464920567827</v>
          </cell>
          <cell r="AE187">
            <v>6024.1654427728927</v>
          </cell>
          <cell r="AF187">
            <v>6074.2794148751973</v>
          </cell>
          <cell r="AG187">
            <v>6124.8102762916697</v>
          </cell>
          <cell r="AH187">
            <v>6175.7614950511424</v>
          </cell>
          <cell r="AI187">
            <v>6227.1365680323752</v>
          </cell>
          <cell r="AJ187">
            <v>6278.9390212040407</v>
          </cell>
          <cell r="AK187">
            <v>6331.1724098667291</v>
          </cell>
          <cell r="AL187">
            <v>6383.840318896946</v>
          </cell>
          <cell r="AM187">
            <v>6436.9463629931552</v>
          </cell>
          <cell r="AN187">
            <v>6490.4941869238646</v>
          </cell>
          <cell r="AO187">
            <v>6544.4874657777655</v>
          </cell>
          <cell r="AP187">
            <v>6598.9299052159658</v>
          </cell>
          <cell r="AQ187">
            <v>6653.8252417263166</v>
          </cell>
          <cell r="AR187">
            <v>6709.1772428798577</v>
          </cell>
          <cell r="AS187">
            <v>6764.9897075893805</v>
          </cell>
          <cell r="AT187">
            <v>6821.2664663701717</v>
          </cell>
          <cell r="AU187">
            <v>6878.011381602897</v>
          </cell>
          <cell r="AV187">
            <v>6935.2283477986857</v>
          </cell>
          <cell r="AW187">
            <v>6992.9212918664216</v>
          </cell>
          <cell r="AX187">
            <v>7051.0941733822538</v>
          </cell>
        </row>
        <row r="188">
          <cell r="A188" t="str">
            <v>CAIrrigationPer Customer Winter Peak (kW)</v>
          </cell>
          <cell r="B188" t="str">
            <v>CA</v>
          </cell>
          <cell r="C188" t="str">
            <v>Irrigation</v>
          </cell>
          <cell r="D188" t="str">
            <v>Per Customer Winter Peak (kW)</v>
          </cell>
          <cell r="E188" t="str">
            <v>kW</v>
          </cell>
          <cell r="F188">
            <v>12.792202877573047</v>
          </cell>
          <cell r="G188">
            <v>12.175456658273367</v>
          </cell>
          <cell r="H188">
            <v>11.996634736923664</v>
          </cell>
          <cell r="I188">
            <v>12.005430812183777</v>
          </cell>
          <cell r="J188">
            <v>12.073852305888947</v>
          </cell>
          <cell r="K188">
            <v>12.06050442296287</v>
          </cell>
          <cell r="L188">
            <v>12.03473895332257</v>
          </cell>
          <cell r="M188">
            <v>12.010507782232063</v>
          </cell>
          <cell r="N188">
            <v>11.862804986556306</v>
          </cell>
          <cell r="O188">
            <v>11.88509695861207</v>
          </cell>
          <cell r="P188">
            <v>11.904395797102669</v>
          </cell>
          <cell r="Q188">
            <v>11.892999369203485</v>
          </cell>
          <cell r="R188">
            <v>11.875466507730147</v>
          </cell>
          <cell r="S188">
            <v>11.707073330216712</v>
          </cell>
          <cell r="T188">
            <v>11.732068842501754</v>
          </cell>
          <cell r="U188">
            <v>11.773858004828336</v>
          </cell>
          <cell r="V188">
            <v>11.836418231848475</v>
          </cell>
          <cell r="W188">
            <v>11.86627919840611</v>
          </cell>
          <cell r="X188">
            <v>11.893287693508189</v>
          </cell>
          <cell r="Y188">
            <v>11.750182405563351</v>
          </cell>
          <cell r="Z188">
            <v>11.856068901866754</v>
          </cell>
          <cell r="AA188">
            <v>11.883500528806277</v>
          </cell>
          <cell r="AB188">
            <v>11.893224985760845</v>
          </cell>
          <cell r="AC188">
            <v>11.902957400392769</v>
          </cell>
          <cell r="AD188">
            <v>11.912697779213941</v>
          </cell>
          <cell r="AE188">
            <v>11.922446128741585</v>
          </cell>
          <cell r="AF188">
            <v>11.932202455498254</v>
          </cell>
          <cell r="AG188">
            <v>11.941966766011845</v>
          </cell>
          <cell r="AH188">
            <v>11.951739066815589</v>
          </cell>
          <cell r="AI188">
            <v>11.961519364448073</v>
          </cell>
          <cell r="AJ188">
            <v>11.971307665453223</v>
          </cell>
          <cell r="AK188">
            <v>11.981103976380325</v>
          </cell>
          <cell r="AL188">
            <v>11.990908303784028</v>
          </cell>
          <cell r="AM188">
            <v>12.000720654224343</v>
          </cell>
          <cell r="AN188">
            <v>12.010541034266646</v>
          </cell>
          <cell r="AO188">
            <v>12.02036945048169</v>
          </cell>
          <cell r="AP188">
            <v>12.030205909445602</v>
          </cell>
          <cell r="AQ188">
            <v>12.040050417739888</v>
          </cell>
          <cell r="AR188">
            <v>12.049902981951446</v>
          </cell>
          <cell r="AS188">
            <v>12.059763608672556</v>
          </cell>
          <cell r="AT188">
            <v>12.069632304500907</v>
          </cell>
          <cell r="AU188">
            <v>12.079509076039567</v>
          </cell>
          <cell r="AV188">
            <v>12.089393929897023</v>
          </cell>
          <cell r="AW188">
            <v>12.099286872687166</v>
          </cell>
          <cell r="AX188">
            <v>12.109187911029295</v>
          </cell>
        </row>
        <row r="189">
          <cell r="A189" t="str">
            <v>IDIrrigationPer Customer Winter Peak (kW)</v>
          </cell>
          <cell r="B189" t="str">
            <v>ID</v>
          </cell>
          <cell r="C189" t="str">
            <v>Irrigation</v>
          </cell>
          <cell r="D189" t="str">
            <v>Per Customer Winter Peak (kW)</v>
          </cell>
          <cell r="E189" t="str">
            <v>kW</v>
          </cell>
          <cell r="F189">
            <v>40.554790762409944</v>
          </cell>
          <cell r="G189">
            <v>35.479422961108213</v>
          </cell>
          <cell r="H189">
            <v>34.069929401874042</v>
          </cell>
          <cell r="I189">
            <v>34.904116253887331</v>
          </cell>
          <cell r="J189">
            <v>35.398648378282921</v>
          </cell>
          <cell r="K189">
            <v>35.399025691255709</v>
          </cell>
          <cell r="L189">
            <v>35.384635686050331</v>
          </cell>
          <cell r="M189">
            <v>35.335803811752804</v>
          </cell>
          <cell r="N189">
            <v>34.936991826711385</v>
          </cell>
          <cell r="O189">
            <v>35.392285288316607</v>
          </cell>
          <cell r="P189">
            <v>35.478450003378477</v>
          </cell>
          <cell r="Q189">
            <v>35.511337809352518</v>
          </cell>
          <cell r="R189">
            <v>35.472688058955555</v>
          </cell>
          <cell r="S189">
            <v>34.352838759201944</v>
          </cell>
          <cell r="T189">
            <v>35.137068315468845</v>
          </cell>
          <cell r="U189">
            <v>35.626845847989401</v>
          </cell>
          <cell r="V189">
            <v>35.718234580483227</v>
          </cell>
          <cell r="W189">
            <v>35.721862390705375</v>
          </cell>
          <cell r="X189">
            <v>35.686127872788738</v>
          </cell>
          <cell r="Y189">
            <v>34.667284036273287</v>
          </cell>
          <cell r="Z189">
            <v>35.823256551180577</v>
          </cell>
          <cell r="AA189">
            <v>35.936193551676652</v>
          </cell>
          <cell r="AB189">
            <v>35.986830079395119</v>
          </cell>
          <cell r="AC189">
            <v>36.037537957406585</v>
          </cell>
          <cell r="AD189">
            <v>36.08831728624844</v>
          </cell>
          <cell r="AE189">
            <v>36.139168166599745</v>
          </cell>
          <cell r="AF189">
            <v>36.190090699281427</v>
          </cell>
          <cell r="AG189">
            <v>36.241084985256443</v>
          </cell>
          <cell r="AH189">
            <v>36.292151125630042</v>
          </cell>
          <cell r="AI189">
            <v>36.343289221649954</v>
          </cell>
          <cell r="AJ189">
            <v>36.394499374706527</v>
          </cell>
          <cell r="AK189">
            <v>36.445781686333021</v>
          </cell>
          <cell r="AL189">
            <v>36.497136258205714</v>
          </cell>
          <cell r="AM189">
            <v>36.548563192144208</v>
          </cell>
          <cell r="AN189">
            <v>36.600062590111541</v>
          </cell>
          <cell r="AO189">
            <v>36.651634554214425</v>
          </cell>
          <cell r="AP189">
            <v>36.703279186703469</v>
          </cell>
          <cell r="AQ189">
            <v>36.754996589973324</v>
          </cell>
          <cell r="AR189">
            <v>36.806786866562966</v>
          </cell>
          <cell r="AS189">
            <v>36.858650119155818</v>
          </cell>
          <cell r="AT189">
            <v>36.910586450580006</v>
          </cell>
          <cell r="AU189">
            <v>36.962595963808546</v>
          </cell>
          <cell r="AV189">
            <v>37.014678761959559</v>
          </cell>
          <cell r="AW189">
            <v>37.066834948296446</v>
          </cell>
          <cell r="AX189">
            <v>37.119064626228138</v>
          </cell>
        </row>
        <row r="190">
          <cell r="A190" t="str">
            <v>ORIrrigationPer Customer Winter Peak (kW)</v>
          </cell>
          <cell r="B190" t="str">
            <v>OR</v>
          </cell>
          <cell r="C190" t="str">
            <v>Irrigation</v>
          </cell>
          <cell r="D190" t="str">
            <v>Per Customer Winter Peak (kW)</v>
          </cell>
          <cell r="E190" t="str">
            <v>kW</v>
          </cell>
          <cell r="F190">
            <v>6.4252924373388867</v>
          </cell>
          <cell r="G190">
            <v>6.7009896711139856</v>
          </cell>
          <cell r="H190">
            <v>6.8582492721834871</v>
          </cell>
          <cell r="I190">
            <v>6.9673620519040744</v>
          </cell>
          <cell r="J190">
            <v>7.0073765691795256</v>
          </cell>
          <cell r="K190">
            <v>7.1034276806860994</v>
          </cell>
          <cell r="L190">
            <v>7.1485004115357107</v>
          </cell>
          <cell r="M190">
            <v>7.1953930344947521</v>
          </cell>
          <cell r="N190">
            <v>7.2606683140996262</v>
          </cell>
          <cell r="O190">
            <v>7.3108212643883341</v>
          </cell>
          <cell r="P190">
            <v>7.3672035490350032</v>
          </cell>
          <cell r="Q190">
            <v>7.4295495588182989</v>
          </cell>
          <cell r="R190">
            <v>7.4701629785995456</v>
          </cell>
          <cell r="S190">
            <v>7.538065989800053</v>
          </cell>
          <cell r="T190">
            <v>7.5849613987371933</v>
          </cell>
          <cell r="U190">
            <v>7.6340047730584315</v>
          </cell>
          <cell r="V190">
            <v>7.6773294946668651</v>
          </cell>
          <cell r="W190">
            <v>7.7215599463991174</v>
          </cell>
          <cell r="X190">
            <v>7.7663356691913625</v>
          </cell>
          <cell r="Y190">
            <v>7.8427294026091889</v>
          </cell>
          <cell r="Z190">
            <v>7.8993192446997806</v>
          </cell>
          <cell r="AA190">
            <v>7.9586312282579188</v>
          </cell>
          <cell r="AB190">
            <v>8.0161250544916882</v>
          </cell>
          <cell r="AC190">
            <v>8.0740342209969427</v>
          </cell>
          <cell r="AD190">
            <v>8.1323617282269911</v>
          </cell>
          <cell r="AE190">
            <v>8.1911105983106722</v>
          </cell>
          <cell r="AF190">
            <v>8.2502838752089342</v>
          </cell>
          <cell r="AG190">
            <v>8.3098846248725629</v>
          </cell>
          <cell r="AH190">
            <v>8.3699159354010284</v>
          </cell>
          <cell r="AI190">
            <v>8.4303809172024966</v>
          </cell>
          <cell r="AJ190">
            <v>8.4912827031549831</v>
          </cell>
          <cell r="AK190">
            <v>8.5526244487686771</v>
          </cell>
          <cell r="AL190">
            <v>8.6144093323494477</v>
          </cell>
          <cell r="AM190">
            <v>8.6766405551635089</v>
          </cell>
          <cell r="AN190">
            <v>8.7393213416032953</v>
          </cell>
          <cell r="AO190">
            <v>8.8024549393545293</v>
          </cell>
          <cell r="AP190">
            <v>8.8660446195644784</v>
          </cell>
          <cell r="AQ190">
            <v>8.9300936770114685</v>
          </cell>
          <cell r="AR190">
            <v>8.9946054302755751</v>
          </cell>
          <cell r="AS190">
            <v>9.0595832219105805</v>
          </cell>
          <cell r="AT190">
            <v>9.1250304186171594</v>
          </cell>
          <cell r="AU190">
            <v>9.1909504114173135</v>
          </cell>
          <cell r="AV190">
            <v>9.2573466158300786</v>
          </cell>
          <cell r="AW190">
            <v>9.3242224720484845</v>
          </cell>
          <cell r="AX190">
            <v>9.3915814451178168</v>
          </cell>
        </row>
        <row r="191">
          <cell r="A191" t="str">
            <v>UTIrrigationPer Customer Winter Peak (kW)</v>
          </cell>
          <cell r="B191" t="str">
            <v>UT</v>
          </cell>
          <cell r="C191" t="str">
            <v>Irrigation</v>
          </cell>
          <cell r="D191" t="str">
            <v>Per Customer Winter Peak (kW)</v>
          </cell>
          <cell r="E191" t="str">
            <v>kW</v>
          </cell>
          <cell r="F191">
            <v>15.623928888982947</v>
          </cell>
          <cell r="G191">
            <v>14.349070962790869</v>
          </cell>
          <cell r="H191">
            <v>14.342293856571343</v>
          </cell>
          <cell r="I191">
            <v>14.298074380942065</v>
          </cell>
          <cell r="J191">
            <v>14.451096690808164</v>
          </cell>
          <cell r="K191">
            <v>14.335477548268788</v>
          </cell>
          <cell r="L191">
            <v>14.283116713221473</v>
          </cell>
          <cell r="M191">
            <v>14.220571107846009</v>
          </cell>
          <cell r="N191">
            <v>14.611675880934584</v>
          </cell>
          <cell r="O191">
            <v>14.55623427024765</v>
          </cell>
          <cell r="P191">
            <v>14.509835336215119</v>
          </cell>
          <cell r="Q191">
            <v>14.487543723822625</v>
          </cell>
          <cell r="R191">
            <v>14.450656428684647</v>
          </cell>
          <cell r="S191">
            <v>14.440716188501071</v>
          </cell>
          <cell r="T191">
            <v>14.406566087933316</v>
          </cell>
          <cell r="U191">
            <v>14.376240803987153</v>
          </cell>
          <cell r="V191">
            <v>14.343402993907953</v>
          </cell>
          <cell r="W191">
            <v>14.311716709708252</v>
          </cell>
          <cell r="X191">
            <v>14.290692586288598</v>
          </cell>
          <cell r="Y191">
            <v>14.290415253770476</v>
          </cell>
          <cell r="Z191">
            <v>14.274997528921201</v>
          </cell>
          <cell r="AA191">
            <v>14.260335526341375</v>
          </cell>
          <cell r="AB191">
            <v>14.243781964854049</v>
          </cell>
          <cell r="AC191">
            <v>14.22724761893128</v>
          </cell>
          <cell r="AD191">
            <v>14.210732466267421</v>
          </cell>
          <cell r="AE191">
            <v>14.194236484582714</v>
          </cell>
          <cell r="AF191">
            <v>14.177759651623269</v>
          </cell>
          <cell r="AG191">
            <v>14.161301945161023</v>
          </cell>
          <cell r="AH191">
            <v>14.144863342993718</v>
          </cell>
          <cell r="AI191">
            <v>14.12844382294487</v>
          </cell>
          <cell r="AJ191">
            <v>14.112043362863734</v>
          </cell>
          <cell r="AK191">
            <v>14.095661940625282</v>
          </cell>
          <cell r="AL191">
            <v>14.079299534130172</v>
          </cell>
          <cell r="AM191">
            <v>14.062956121304699</v>
          </cell>
          <cell r="AN191">
            <v>14.046631680100807</v>
          </cell>
          <cell r="AO191">
            <v>14.030326188496007</v>
          </cell>
          <cell r="AP191">
            <v>14.014039624493396</v>
          </cell>
          <cell r="AQ191">
            <v>13.997771966121585</v>
          </cell>
          <cell r="AR191">
            <v>13.981523191434707</v>
          </cell>
          <cell r="AS191">
            <v>13.965293278512366</v>
          </cell>
          <cell r="AT191">
            <v>13.949082205459602</v>
          </cell>
          <cell r="AU191">
            <v>13.932889950406885</v>
          </cell>
          <cell r="AV191">
            <v>13.916716491510062</v>
          </cell>
          <cell r="AW191">
            <v>13.900561806950336</v>
          </cell>
          <cell r="AX191">
            <v>13.884425874934241</v>
          </cell>
        </row>
        <row r="192">
          <cell r="A192" t="str">
            <v>WAIrrigationPer Customer Winter Peak (kW)</v>
          </cell>
          <cell r="B192" t="str">
            <v>WA</v>
          </cell>
          <cell r="C192" t="str">
            <v>Irrigation</v>
          </cell>
          <cell r="D192" t="str">
            <v>Per Customer Winter Peak (kW)</v>
          </cell>
          <cell r="E192" t="str">
            <v>kW</v>
          </cell>
          <cell r="F192">
            <v>6.7109308363524853</v>
          </cell>
          <cell r="G192">
            <v>6.565374702063318</v>
          </cell>
          <cell r="H192">
            <v>6.6256418892580129</v>
          </cell>
          <cell r="I192">
            <v>6.6663151399458265</v>
          </cell>
          <cell r="J192">
            <v>6.7142555075847472</v>
          </cell>
          <cell r="K192">
            <v>6.7618420323389916</v>
          </cell>
          <cell r="L192">
            <v>6.8461560638706116</v>
          </cell>
          <cell r="M192">
            <v>6.8609610353667021</v>
          </cell>
          <cell r="N192">
            <v>6.9244981557869973</v>
          </cell>
          <cell r="O192">
            <v>6.9734073534407566</v>
          </cell>
          <cell r="P192">
            <v>7.022757994361827</v>
          </cell>
          <cell r="Q192">
            <v>7.0711604313988357</v>
          </cell>
          <cell r="R192">
            <v>7.1197106533003058</v>
          </cell>
          <cell r="S192">
            <v>7.195920575000236</v>
          </cell>
          <cell r="T192">
            <v>7.2479494891256167</v>
          </cell>
          <cell r="U192">
            <v>7.3043387507985447</v>
          </cell>
          <cell r="V192">
            <v>7.3557193071803884</v>
          </cell>
          <cell r="W192">
            <v>7.4504676209259895</v>
          </cell>
          <cell r="X192">
            <v>7.4707356350966432</v>
          </cell>
          <cell r="Y192">
            <v>7.5518177284705867</v>
          </cell>
          <cell r="Z192">
            <v>7.6048922979660105</v>
          </cell>
          <cell r="AA192">
            <v>7.6632397722795096</v>
          </cell>
          <cell r="AB192">
            <v>7.7263165905860562</v>
          </cell>
          <cell r="AC192">
            <v>7.7899125998778649</v>
          </cell>
          <cell r="AD192">
            <v>7.854032073662804</v>
          </cell>
          <cell r="AE192">
            <v>7.9186793206243644</v>
          </cell>
          <cell r="AF192">
            <v>7.9838586849112065</v>
          </cell>
          <cell r="AG192">
            <v>8.0495745464290671</v>
          </cell>
          <cell r="AH192">
            <v>8.115831321135083</v>
          </cell>
          <cell r="AI192">
            <v>8.1826334613345324</v>
          </cell>
          <cell r="AJ192">
            <v>8.2499854559800205</v>
          </cell>
          <cell r="AK192">
            <v>8.317891830973128</v>
          </cell>
          <cell r="AL192">
            <v>8.3863571494685356</v>
          </cell>
          <cell r="AM192">
            <v>8.4553860121806679</v>
          </cell>
          <cell r="AN192">
            <v>8.5249830576928431</v>
          </cell>
          <cell r="AO192">
            <v>8.5951529627689727</v>
          </cell>
          <cell r="AP192">
            <v>8.665900442667839</v>
          </cell>
          <cell r="AQ192">
            <v>8.7372302514599465</v>
          </cell>
          <cell r="AR192">
            <v>8.8091471823469796</v>
          </cell>
          <cell r="AS192">
            <v>8.8816560679839025</v>
          </cell>
          <cell r="AT192">
            <v>8.9547617808036915</v>
          </cell>
          <cell r="AU192">
            <v>9.0284692333447651</v>
          </cell>
          <cell r="AV192">
            <v>9.1027833785810852</v>
          </cell>
          <cell r="AW192">
            <v>9.177709210254994</v>
          </cell>
          <cell r="AX192">
            <v>9.25325176321277</v>
          </cell>
        </row>
        <row r="193">
          <cell r="A193" t="str">
            <v>WYIrrigationPer Customer Winter Peak (kW)</v>
          </cell>
          <cell r="B193" t="str">
            <v>WY</v>
          </cell>
          <cell r="C193" t="str">
            <v>Irrigation</v>
          </cell>
          <cell r="D193" t="str">
            <v>Per Customer Winter Peak (kW)</v>
          </cell>
          <cell r="E193" t="str">
            <v>kW</v>
          </cell>
          <cell r="F193">
            <v>9.9591290424075911</v>
          </cell>
          <cell r="G193">
            <v>10.380716471407398</v>
          </cell>
          <cell r="H193">
            <v>10.33050913569501</v>
          </cell>
          <cell r="I193">
            <v>10.335422167190542</v>
          </cell>
          <cell r="J193">
            <v>10.333101050548109</v>
          </cell>
          <cell r="K193">
            <v>10.314176825831861</v>
          </cell>
          <cell r="L193">
            <v>10.282886061879553</v>
          </cell>
          <cell r="M193">
            <v>10.253575200381016</v>
          </cell>
          <cell r="N193">
            <v>10.224002420972132</v>
          </cell>
          <cell r="O193">
            <v>10.183607683324997</v>
          </cell>
          <cell r="P193">
            <v>10.148501631994749</v>
          </cell>
          <cell r="Q193">
            <v>10.115231740398956</v>
          </cell>
          <cell r="R193">
            <v>10.080129164593469</v>
          </cell>
          <cell r="S193">
            <v>10.048540183149669</v>
          </cell>
          <cell r="T193">
            <v>10.013795122610272</v>
          </cell>
          <cell r="U193">
            <v>9.9851821752763907</v>
          </cell>
          <cell r="V193">
            <v>9.964099227557961</v>
          </cell>
          <cell r="W193">
            <v>9.9467908594017356</v>
          </cell>
          <cell r="X193">
            <v>9.9286767233421376</v>
          </cell>
          <cell r="Y193">
            <v>9.9103519114785854</v>
          </cell>
          <cell r="Z193">
            <v>9.8921819723934767</v>
          </cell>
          <cell r="AA193">
            <v>9.8744280287537674</v>
          </cell>
          <cell r="AB193">
            <v>9.8588053401439737</v>
          </cell>
          <cell r="AC193">
            <v>9.8432073687531112</v>
          </cell>
          <cell r="AD193">
            <v>9.8276340754751743</v>
          </cell>
          <cell r="AE193">
            <v>9.8120854212660333</v>
          </cell>
          <cell r="AF193">
            <v>9.796561367143326</v>
          </cell>
          <cell r="AG193">
            <v>9.781061874186376</v>
          </cell>
          <cell r="AH193">
            <v>9.7655869035360681</v>
          </cell>
          <cell r="AI193">
            <v>9.7501364163947795</v>
          </cell>
          <cell r="AJ193">
            <v>9.734710374026271</v>
          </cell>
          <cell r="AK193">
            <v>9.7193087377555862</v>
          </cell>
          <cell r="AL193">
            <v>9.7039314689689551</v>
          </cell>
          <cell r="AM193">
            <v>9.6885785291137001</v>
          </cell>
          <cell r="AN193">
            <v>9.6732498796981474</v>
          </cell>
          <cell r="AO193">
            <v>9.6579454822915149</v>
          </cell>
          <cell r="AP193">
            <v>9.6426652985238253</v>
          </cell>
          <cell r="AQ193">
            <v>9.6274092900858008</v>
          </cell>
          <cell r="AR193">
            <v>9.6121774187287894</v>
          </cell>
          <cell r="AS193">
            <v>9.5969696462646414</v>
          </cell>
          <cell r="AT193">
            <v>9.5817859345656302</v>
          </cell>
          <cell r="AU193">
            <v>9.5666262455643505</v>
          </cell>
          <cell r="AV193">
            <v>9.5514905412536297</v>
          </cell>
          <cell r="AW193">
            <v>9.536378783686418</v>
          </cell>
          <cell r="AX193">
            <v>9.5212909349757151</v>
          </cell>
        </row>
        <row r="194">
          <cell r="A194" t="str">
            <v>CAResidentialCAC DLC_Saturation</v>
          </cell>
          <cell r="B194" t="str">
            <v>CA</v>
          </cell>
          <cell r="C194" t="str">
            <v>Residential</v>
          </cell>
          <cell r="D194" t="str">
            <v>CAC DLC_Saturation</v>
          </cell>
          <cell r="E194" t="str">
            <v>%</v>
          </cell>
          <cell r="F194">
            <v>0.26658468692541021</v>
          </cell>
          <cell r="G194">
            <v>0.27171464635628079</v>
          </cell>
          <cell r="H194">
            <v>0.27792270558820448</v>
          </cell>
          <cell r="I194">
            <v>0.28466485281759862</v>
          </cell>
          <cell r="J194">
            <v>0.2918636426736998</v>
          </cell>
          <cell r="K194">
            <v>0.29918300319978613</v>
          </cell>
          <cell r="L194">
            <v>0.30619901912965086</v>
          </cell>
          <cell r="M194">
            <v>0.31291689321423527</v>
          </cell>
          <cell r="N194">
            <v>0.31930741769056142</v>
          </cell>
          <cell r="O194">
            <v>0.32535399520217784</v>
          </cell>
          <cell r="P194">
            <v>0.33115677403301735</v>
          </cell>
          <cell r="Q194">
            <v>0.33672964140695932</v>
          </cell>
          <cell r="R194">
            <v>0.34217065745359698</v>
          </cell>
          <cell r="S194">
            <v>0.34755214730272704</v>
          </cell>
          <cell r="T194">
            <v>0.35289441279394168</v>
          </cell>
          <cell r="U194">
            <v>0.35814895389976736</v>
          </cell>
          <cell r="V194">
            <v>0.36330481471744613</v>
          </cell>
          <cell r="W194">
            <v>0.36836996422881463</v>
          </cell>
          <cell r="X194">
            <v>0.37334980154238545</v>
          </cell>
          <cell r="Y194">
            <v>0.37824687743944918</v>
          </cell>
          <cell r="Z194">
            <v>0.38300806199317045</v>
          </cell>
          <cell r="AA194">
            <v>0.38766318067065303</v>
          </cell>
          <cell r="AB194">
            <v>0.39222845919313398</v>
          </cell>
          <cell r="AC194">
            <v>0.39672616409726441</v>
          </cell>
          <cell r="AD194">
            <v>0.39672616409726441</v>
          </cell>
          <cell r="AE194">
            <v>0.39672616409726441</v>
          </cell>
          <cell r="AF194">
            <v>0.39672616409726441</v>
          </cell>
          <cell r="AG194">
            <v>0.39672616409726441</v>
          </cell>
          <cell r="AH194">
            <v>0.39672616409726441</v>
          </cell>
          <cell r="AI194">
            <v>0.39672616409726441</v>
          </cell>
          <cell r="AJ194">
            <v>0.39672616409726441</v>
          </cell>
          <cell r="AK194">
            <v>0.39672616409726441</v>
          </cell>
          <cell r="AL194">
            <v>0.39672616409726441</v>
          </cell>
          <cell r="AM194">
            <v>0.39672616409726441</v>
          </cell>
          <cell r="AN194">
            <v>0.39672616409726441</v>
          </cell>
          <cell r="AO194">
            <v>0.39672616409726441</v>
          </cell>
          <cell r="AP194">
            <v>0.39672616409726441</v>
          </cell>
          <cell r="AQ194">
            <v>0.39672616409726441</v>
          </cell>
          <cell r="AR194">
            <v>0.39672616409726441</v>
          </cell>
          <cell r="AS194">
            <v>0.39672616409726441</v>
          </cell>
          <cell r="AT194">
            <v>0.39672616409726441</v>
          </cell>
          <cell r="AU194">
            <v>0.39672616409726441</v>
          </cell>
          <cell r="AV194">
            <v>0.39672616409726441</v>
          </cell>
          <cell r="AW194">
            <v>0.39672616409726441</v>
          </cell>
          <cell r="AX194">
            <v>0.39672616409726441</v>
          </cell>
        </row>
        <row r="195">
          <cell r="A195" t="str">
            <v>IDResidentialCAC DLC_Saturation</v>
          </cell>
          <cell r="B195" t="str">
            <v>ID</v>
          </cell>
          <cell r="C195" t="str">
            <v>Residential</v>
          </cell>
          <cell r="D195" t="str">
            <v>CAC DLC_Saturation</v>
          </cell>
          <cell r="E195" t="str">
            <v>%</v>
          </cell>
          <cell r="F195">
            <v>0.22389004889125039</v>
          </cell>
          <cell r="G195">
            <v>0.23017517418730593</v>
          </cell>
          <cell r="H195">
            <v>0.23583082417664503</v>
          </cell>
          <cell r="I195">
            <v>0.24088522871070753</v>
          </cell>
          <cell r="J195">
            <v>0.24538799735793509</v>
          </cell>
          <cell r="K195">
            <v>0.24936494166036791</v>
          </cell>
          <cell r="L195">
            <v>0.25284126851158117</v>
          </cell>
          <cell r="M195">
            <v>0.25587351896936028</v>
          </cell>
          <cell r="N195">
            <v>0.25851287502703368</v>
          </cell>
          <cell r="O195">
            <v>0.26080596723428356</v>
          </cell>
          <cell r="P195">
            <v>0.26280866057415275</v>
          </cell>
          <cell r="Q195">
            <v>0.26456387653273344</v>
          </cell>
          <cell r="R195">
            <v>0.26611494500122801</v>
          </cell>
          <cell r="S195">
            <v>0.26749733137473147</v>
          </cell>
          <cell r="T195">
            <v>0.26873701927544075</v>
          </cell>
          <cell r="U195">
            <v>0.26985214368202215</v>
          </cell>
          <cell r="V195">
            <v>0.27085923600569861</v>
          </cell>
          <cell r="W195">
            <v>0.27177504525505508</v>
          </cell>
          <cell r="X195">
            <v>0.27261392563254772</v>
          </cell>
          <cell r="Y195">
            <v>0.27338673596343394</v>
          </cell>
          <cell r="Z195">
            <v>0.2740989922331295</v>
          </cell>
          <cell r="AA195">
            <v>0.27476170831014102</v>
          </cell>
          <cell r="AB195">
            <v>0.27538354829958583</v>
          </cell>
          <cell r="AC195">
            <v>0.27597204400089664</v>
          </cell>
          <cell r="AD195">
            <v>0.27597204400089664</v>
          </cell>
          <cell r="AE195">
            <v>0.27597204400089664</v>
          </cell>
          <cell r="AF195">
            <v>0.27597204400089664</v>
          </cell>
          <cell r="AG195">
            <v>0.27597204400089664</v>
          </cell>
          <cell r="AH195">
            <v>0.27597204400089664</v>
          </cell>
          <cell r="AI195">
            <v>0.27597204400089664</v>
          </cell>
          <cell r="AJ195">
            <v>0.27597204400089664</v>
          </cell>
          <cell r="AK195">
            <v>0.27597204400089664</v>
          </cell>
          <cell r="AL195">
            <v>0.27597204400089664</v>
          </cell>
          <cell r="AM195">
            <v>0.27597204400089664</v>
          </cell>
          <cell r="AN195">
            <v>0.27597204400089664</v>
          </cell>
          <cell r="AO195">
            <v>0.27597204400089664</v>
          </cell>
          <cell r="AP195">
            <v>0.27597204400089664</v>
          </cell>
          <cell r="AQ195">
            <v>0.27597204400089664</v>
          </cell>
          <cell r="AR195">
            <v>0.27597204400089664</v>
          </cell>
          <cell r="AS195">
            <v>0.27597204400089664</v>
          </cell>
          <cell r="AT195">
            <v>0.27597204400089664</v>
          </cell>
          <cell r="AU195">
            <v>0.27597204400089664</v>
          </cell>
          <cell r="AV195">
            <v>0.27597204400089664</v>
          </cell>
          <cell r="AW195">
            <v>0.27597204400089664</v>
          </cell>
          <cell r="AX195">
            <v>0.27597204400089664</v>
          </cell>
        </row>
        <row r="196">
          <cell r="A196" t="str">
            <v>ORResidentialCAC DLC_Saturation</v>
          </cell>
          <cell r="B196" t="str">
            <v>OR</v>
          </cell>
          <cell r="C196" t="str">
            <v>Residential</v>
          </cell>
          <cell r="D196" t="str">
            <v>CAC DLC_Saturation</v>
          </cell>
          <cell r="E196" t="str">
            <v>%</v>
          </cell>
          <cell r="F196">
            <v>0.40767173738991197</v>
          </cell>
          <cell r="G196">
            <v>0.40767173738991197</v>
          </cell>
          <cell r="H196">
            <v>0.41761183876197711</v>
          </cell>
          <cell r="I196">
            <v>0.42622595061615942</v>
          </cell>
          <cell r="J196">
            <v>0.43367442370721476</v>
          </cell>
          <cell r="K196">
            <v>0.44005980273365464</v>
          </cell>
          <cell r="L196">
            <v>0.44546112265192955</v>
          </cell>
          <cell r="M196">
            <v>0.45002802634307743</v>
          </cell>
          <cell r="N196">
            <v>0.45388805855628361</v>
          </cell>
          <cell r="O196">
            <v>0.45715454185043103</v>
          </cell>
          <cell r="P196">
            <v>0.45994293089175453</v>
          </cell>
          <cell r="Q196">
            <v>0.46233425348613522</v>
          </cell>
          <cell r="R196">
            <v>0.46441586588063133</v>
          </cell>
          <cell r="S196">
            <v>0.4662592452513909</v>
          </cell>
          <cell r="T196">
            <v>0.46791567616491775</v>
          </cell>
          <cell r="U196">
            <v>0.46941423220911904</v>
          </cell>
          <cell r="V196">
            <v>0.47078239319683457</v>
          </cell>
          <cell r="W196">
            <v>0.47204370319571998</v>
          </cell>
          <cell r="X196">
            <v>0.47321644087194437</v>
          </cell>
          <cell r="Y196">
            <v>0.47431731535449484</v>
          </cell>
          <cell r="Z196">
            <v>0.4753489575617228</v>
          </cell>
          <cell r="AA196">
            <v>0.47632484460429608</v>
          </cell>
          <cell r="AB196">
            <v>0.47725459336223891</v>
          </cell>
          <cell r="AC196">
            <v>0.47814882526545188</v>
          </cell>
          <cell r="AD196">
            <v>0.47814882526545188</v>
          </cell>
          <cell r="AE196">
            <v>0.47814882526545188</v>
          </cell>
          <cell r="AF196">
            <v>0.47814882526545188</v>
          </cell>
          <cell r="AG196">
            <v>0.47814882526545188</v>
          </cell>
          <cell r="AH196">
            <v>0.47814882526545188</v>
          </cell>
          <cell r="AI196">
            <v>0.47814882526545188</v>
          </cell>
          <cell r="AJ196">
            <v>0.47814882526545188</v>
          </cell>
          <cell r="AK196">
            <v>0.47814882526545188</v>
          </cell>
          <cell r="AL196">
            <v>0.47814882526545188</v>
          </cell>
          <cell r="AM196">
            <v>0.47814882526545188</v>
          </cell>
          <cell r="AN196">
            <v>0.47814882526545188</v>
          </cell>
          <cell r="AO196">
            <v>0.47814882526545188</v>
          </cell>
          <cell r="AP196">
            <v>0.47814882526545188</v>
          </cell>
          <cell r="AQ196">
            <v>0.47814882526545188</v>
          </cell>
          <cell r="AR196">
            <v>0.47814882526545188</v>
          </cell>
          <cell r="AS196">
            <v>0.47814882526545188</v>
          </cell>
          <cell r="AT196">
            <v>0.47814882526545188</v>
          </cell>
          <cell r="AU196">
            <v>0.47814882526545188</v>
          </cell>
          <cell r="AV196">
            <v>0.47814882526545188</v>
          </cell>
          <cell r="AW196">
            <v>0.47814882526545188</v>
          </cell>
          <cell r="AX196">
            <v>0.47814882526545188</v>
          </cell>
        </row>
        <row r="197">
          <cell r="A197" t="str">
            <v>UTResidentialCAC DLC_Saturation</v>
          </cell>
          <cell r="B197" t="str">
            <v>UT</v>
          </cell>
          <cell r="C197" t="str">
            <v>Residential</v>
          </cell>
          <cell r="D197" t="str">
            <v>CAC DLC_Saturation</v>
          </cell>
          <cell r="E197" t="str">
            <v>%</v>
          </cell>
          <cell r="F197">
            <v>0.61380920913884018</v>
          </cell>
          <cell r="G197">
            <v>0.61380920913884018</v>
          </cell>
          <cell r="H197">
            <v>0.62315396847483806</v>
          </cell>
          <cell r="I197">
            <v>0.63096061826601535</v>
          </cell>
          <cell r="J197">
            <v>0.63746616723992755</v>
          </cell>
          <cell r="K197">
            <v>0.64286672881959062</v>
          </cell>
          <cell r="L197">
            <v>0.64733053985580413</v>
          </cell>
          <cell r="M197">
            <v>0.65101724877838962</v>
          </cell>
          <cell r="N197">
            <v>0.65406098946213842</v>
          </cell>
          <cell r="O197">
            <v>0.65657391096188278</v>
          </cell>
          <cell r="P197">
            <v>0.65865662798044033</v>
          </cell>
          <cell r="Q197">
            <v>0.66038904214784411</v>
          </cell>
          <cell r="R197">
            <v>0.66183998126693122</v>
          </cell>
          <cell r="S197">
            <v>0.66306483669442706</v>
          </cell>
          <cell r="T197">
            <v>0.66410645298170812</v>
          </cell>
          <cell r="U197">
            <v>0.6649974664417746</v>
          </cell>
          <cell r="V197">
            <v>0.66576486503633658</v>
          </cell>
          <cell r="W197">
            <v>0.66643193980813165</v>
          </cell>
          <cell r="X197">
            <v>0.66701765968337845</v>
          </cell>
          <cell r="Y197">
            <v>0.66753670651939456</v>
          </cell>
          <cell r="Z197">
            <v>0.66799898164300553</v>
          </cell>
          <cell r="AA197">
            <v>0.66841584782071306</v>
          </cell>
          <cell r="AB197">
            <v>0.66879621818725288</v>
          </cell>
          <cell r="AC197">
            <v>0.66914746438412476</v>
          </cell>
          <cell r="AD197">
            <v>0.66914746438412476</v>
          </cell>
          <cell r="AE197">
            <v>0.66914746438412476</v>
          </cell>
          <cell r="AF197">
            <v>0.66914746438412476</v>
          </cell>
          <cell r="AG197">
            <v>0.66914746438412476</v>
          </cell>
          <cell r="AH197">
            <v>0.66914746438412476</v>
          </cell>
          <cell r="AI197">
            <v>0.66914746438412476</v>
          </cell>
          <cell r="AJ197">
            <v>0.66914746438412476</v>
          </cell>
          <cell r="AK197">
            <v>0.66914746438412476</v>
          </cell>
          <cell r="AL197">
            <v>0.66914746438412476</v>
          </cell>
          <cell r="AM197">
            <v>0.66914746438412476</v>
          </cell>
          <cell r="AN197">
            <v>0.66914746438412476</v>
          </cell>
          <cell r="AO197">
            <v>0.66914746438412476</v>
          </cell>
          <cell r="AP197">
            <v>0.66914746438412476</v>
          </cell>
          <cell r="AQ197">
            <v>0.66914746438412476</v>
          </cell>
          <cell r="AR197">
            <v>0.66914746438412476</v>
          </cell>
          <cell r="AS197">
            <v>0.66914746438412476</v>
          </cell>
          <cell r="AT197">
            <v>0.66914746438412476</v>
          </cell>
          <cell r="AU197">
            <v>0.66914746438412476</v>
          </cell>
          <cell r="AV197">
            <v>0.66914746438412476</v>
          </cell>
          <cell r="AW197">
            <v>0.66914746438412476</v>
          </cell>
          <cell r="AX197">
            <v>0.66914746438412476</v>
          </cell>
        </row>
        <row r="198">
          <cell r="A198" t="str">
            <v>WAResidentialCAC DLC_Saturation</v>
          </cell>
          <cell r="B198" t="str">
            <v>WA</v>
          </cell>
          <cell r="C198" t="str">
            <v>Residential</v>
          </cell>
          <cell r="D198" t="str">
            <v>CAC DLC_Saturation</v>
          </cell>
          <cell r="E198" t="str">
            <v>%</v>
          </cell>
          <cell r="F198">
            <v>0.60337337916630407</v>
          </cell>
          <cell r="G198">
            <v>0.62503509366306897</v>
          </cell>
          <cell r="H198">
            <v>0.64774227419967001</v>
          </cell>
          <cell r="I198">
            <v>0.67049944356223801</v>
          </cell>
          <cell r="J198">
            <v>0.69329867594230488</v>
          </cell>
          <cell r="K198">
            <v>0.7154866756757452</v>
          </cell>
          <cell r="L198">
            <v>0.73623869182486212</v>
          </cell>
          <cell r="M198">
            <v>0.75560242557004464</v>
          </cell>
          <cell r="N198">
            <v>0.77357581232150363</v>
          </cell>
          <cell r="O198">
            <v>0.79019769541195939</v>
          </cell>
          <cell r="P198">
            <v>0.80570973910317456</v>
          </cell>
          <cell r="Q198">
            <v>0.82016280353688242</v>
          </cell>
          <cell r="R198">
            <v>0.83381758346175749</v>
          </cell>
          <cell r="S198">
            <v>0.84689415192293394</v>
          </cell>
          <cell r="T198">
            <v>0.85950727258719384</v>
          </cell>
          <cell r="U198">
            <v>0.87162738141865448</v>
          </cell>
          <cell r="V198">
            <v>0.88327767831015347</v>
          </cell>
          <cell r="W198">
            <v>0.89449653401242502</v>
          </cell>
          <cell r="X198">
            <v>0.90531260061117524</v>
          </cell>
          <cell r="Y198">
            <v>0.91577382093971083</v>
          </cell>
          <cell r="Z198">
            <v>0.92581082605880549</v>
          </cell>
          <cell r="AA198">
            <v>0.93548833802223119</v>
          </cell>
          <cell r="AB198">
            <v>0.94484852454378299</v>
          </cell>
          <cell r="AC198">
            <v>0.9539574375613874</v>
          </cell>
          <cell r="AD198">
            <v>0.9539574375613874</v>
          </cell>
          <cell r="AE198">
            <v>0.9539574375613874</v>
          </cell>
          <cell r="AF198">
            <v>0.9539574375613874</v>
          </cell>
          <cell r="AG198">
            <v>0.9539574375613874</v>
          </cell>
          <cell r="AH198">
            <v>0.9539574375613874</v>
          </cell>
          <cell r="AI198">
            <v>0.9539574375613874</v>
          </cell>
          <cell r="AJ198">
            <v>0.9539574375613874</v>
          </cell>
          <cell r="AK198">
            <v>0.9539574375613874</v>
          </cell>
          <cell r="AL198">
            <v>0.9539574375613874</v>
          </cell>
          <cell r="AM198">
            <v>0.9539574375613874</v>
          </cell>
          <cell r="AN198">
            <v>0.9539574375613874</v>
          </cell>
          <cell r="AO198">
            <v>0.9539574375613874</v>
          </cell>
          <cell r="AP198">
            <v>0.9539574375613874</v>
          </cell>
          <cell r="AQ198">
            <v>0.9539574375613874</v>
          </cell>
          <cell r="AR198">
            <v>0.9539574375613874</v>
          </cell>
          <cell r="AS198">
            <v>0.9539574375613874</v>
          </cell>
          <cell r="AT198">
            <v>0.9539574375613874</v>
          </cell>
          <cell r="AU198">
            <v>0.9539574375613874</v>
          </cell>
          <cell r="AV198">
            <v>0.9539574375613874</v>
          </cell>
          <cell r="AW198">
            <v>0.9539574375613874</v>
          </cell>
          <cell r="AX198">
            <v>0.9539574375613874</v>
          </cell>
        </row>
        <row r="199">
          <cell r="A199" t="str">
            <v>WYResidentialCAC DLC_Saturation</v>
          </cell>
          <cell r="B199" t="str">
            <v>WY</v>
          </cell>
          <cell r="C199" t="str">
            <v>Residential</v>
          </cell>
          <cell r="D199" t="str">
            <v>CAC DLC_Saturation</v>
          </cell>
          <cell r="E199" t="str">
            <v>%</v>
          </cell>
          <cell r="F199">
            <v>0.25</v>
          </cell>
          <cell r="G199">
            <v>0.25728039663329955</v>
          </cell>
          <cell r="H199">
            <v>0.26312240396688469</v>
          </cell>
          <cell r="I199">
            <v>0.26777960235463716</v>
          </cell>
          <cell r="J199">
            <v>0.27148958665267303</v>
          </cell>
          <cell r="K199">
            <v>0.27443765489661243</v>
          </cell>
          <cell r="L199">
            <v>0.27677234009282714</v>
          </cell>
          <cell r="M199">
            <v>0.27863037622869802</v>
          </cell>
          <cell r="N199">
            <v>0.28011823673221781</v>
          </cell>
          <cell r="O199">
            <v>0.28131824827915947</v>
          </cell>
          <cell r="P199">
            <v>0.28230259534363733</v>
          </cell>
          <cell r="Q199">
            <v>0.28312299236810945</v>
          </cell>
          <cell r="R199">
            <v>0.28382271512974383</v>
          </cell>
          <cell r="S199">
            <v>0.28443373815580691</v>
          </cell>
          <cell r="T199">
            <v>0.28497758291857289</v>
          </cell>
          <cell r="U199">
            <v>0.28546778217125673</v>
          </cell>
          <cell r="V199">
            <v>0.28591496619255963</v>
          </cell>
          <cell r="W199">
            <v>0.28632876394822565</v>
          </cell>
          <cell r="X199">
            <v>0.28671658970611558</v>
          </cell>
          <cell r="Y199">
            <v>0.28708325887036262</v>
          </cell>
          <cell r="Z199">
            <v>0.28743000210851444</v>
          </cell>
          <cell r="AA199">
            <v>0.28776168890361392</v>
          </cell>
          <cell r="AB199">
            <v>0.28808178499211473</v>
          </cell>
          <cell r="AC199">
            <v>0.28839319415072573</v>
          </cell>
          <cell r="AD199">
            <v>0.28839319415072573</v>
          </cell>
          <cell r="AE199">
            <v>0.28839319415072573</v>
          </cell>
          <cell r="AF199">
            <v>0.28839319415072573</v>
          </cell>
          <cell r="AG199">
            <v>0.28839319415072573</v>
          </cell>
          <cell r="AH199">
            <v>0.28839319415072573</v>
          </cell>
          <cell r="AI199">
            <v>0.28839319415072573</v>
          </cell>
          <cell r="AJ199">
            <v>0.28839319415072573</v>
          </cell>
          <cell r="AK199">
            <v>0.28839319415072573</v>
          </cell>
          <cell r="AL199">
            <v>0.28839319415072573</v>
          </cell>
          <cell r="AM199">
            <v>0.28839319415072573</v>
          </cell>
          <cell r="AN199">
            <v>0.28839319415072573</v>
          </cell>
          <cell r="AO199">
            <v>0.28839319415072573</v>
          </cell>
          <cell r="AP199">
            <v>0.28839319415072573</v>
          </cell>
          <cell r="AQ199">
            <v>0.28839319415072573</v>
          </cell>
          <cell r="AR199">
            <v>0.28839319415072573</v>
          </cell>
          <cell r="AS199">
            <v>0.28839319415072573</v>
          </cell>
          <cell r="AT199">
            <v>0.28839319415072573</v>
          </cell>
          <cell r="AU199">
            <v>0.28839319415072573</v>
          </cell>
          <cell r="AV199">
            <v>0.28839319415072573</v>
          </cell>
          <cell r="AW199">
            <v>0.28839319415072573</v>
          </cell>
          <cell r="AX199">
            <v>0.28839319415072573</v>
          </cell>
        </row>
        <row r="200">
          <cell r="A200" t="str">
            <v>CAResidentialWater Heating DLC_Saturation</v>
          </cell>
          <cell r="B200" t="str">
            <v>CA</v>
          </cell>
          <cell r="C200" t="str">
            <v>Residential</v>
          </cell>
          <cell r="D200" t="str">
            <v>Water Heating DLC_Saturation</v>
          </cell>
          <cell r="E200" t="str">
            <v>%</v>
          </cell>
          <cell r="F200">
            <v>0.22655959385282962</v>
          </cell>
          <cell r="G200">
            <v>0.23133442949741781</v>
          </cell>
          <cell r="H200">
            <v>0.23695562811739318</v>
          </cell>
          <cell r="I200">
            <v>0.24300847896186847</v>
          </cell>
          <cell r="J200">
            <v>0.24948389003293267</v>
          </cell>
          <cell r="K200">
            <v>0.25622747078600566</v>
          </cell>
          <cell r="L200">
            <v>0.26270714789851191</v>
          </cell>
          <cell r="M200">
            <v>0.26892462845046994</v>
          </cell>
          <cell r="N200">
            <v>0.27483176943285598</v>
          </cell>
          <cell r="O200">
            <v>0.28043153864359799</v>
          </cell>
          <cell r="P200">
            <v>0.28582806634162361</v>
          </cell>
          <cell r="Q200">
            <v>0.29101526949639228</v>
          </cell>
          <cell r="R200">
            <v>0.29607045408358978</v>
          </cell>
          <cell r="S200">
            <v>0.30104721203471974</v>
          </cell>
          <cell r="T200">
            <v>0.30598898897051741</v>
          </cell>
          <cell r="U200">
            <v>0.3108736219223075</v>
          </cell>
          <cell r="V200">
            <v>0.31570981796694547</v>
          </cell>
          <cell r="W200">
            <v>0.32047235338648894</v>
          </cell>
          <cell r="X200">
            <v>0.32515766244652894</v>
          </cell>
          <cell r="Y200">
            <v>0.32979335145620348</v>
          </cell>
          <cell r="Z200">
            <v>0.33432963605674654</v>
          </cell>
          <cell r="AA200">
            <v>0.33877861430758444</v>
          </cell>
          <cell r="AB200">
            <v>0.34314284435155168</v>
          </cell>
          <cell r="AC200">
            <v>0.34743612688147735</v>
          </cell>
          <cell r="AD200">
            <v>0.34743612688147735</v>
          </cell>
          <cell r="AE200">
            <v>0.34743612688147735</v>
          </cell>
          <cell r="AF200">
            <v>0.34743612688147735</v>
          </cell>
          <cell r="AG200">
            <v>0.34743612688147735</v>
          </cell>
          <cell r="AH200">
            <v>0.34743612688147735</v>
          </cell>
          <cell r="AI200">
            <v>0.34743612688147735</v>
          </cell>
          <cell r="AJ200">
            <v>0.34743612688147735</v>
          </cell>
          <cell r="AK200">
            <v>0.34743612688147735</v>
          </cell>
          <cell r="AL200">
            <v>0.34743612688147735</v>
          </cell>
          <cell r="AM200">
            <v>0.34743612688147735</v>
          </cell>
          <cell r="AN200">
            <v>0.34743612688147735</v>
          </cell>
          <cell r="AO200">
            <v>0.34743612688147735</v>
          </cell>
          <cell r="AP200">
            <v>0.34743612688147735</v>
          </cell>
          <cell r="AQ200">
            <v>0.34743612688147735</v>
          </cell>
          <cell r="AR200">
            <v>0.34743612688147735</v>
          </cell>
          <cell r="AS200">
            <v>0.34743612688147735</v>
          </cell>
          <cell r="AT200">
            <v>0.34743612688147735</v>
          </cell>
          <cell r="AU200">
            <v>0.34743612688147735</v>
          </cell>
          <cell r="AV200">
            <v>0.34743612688147735</v>
          </cell>
          <cell r="AW200">
            <v>0.34743612688147735</v>
          </cell>
          <cell r="AX200">
            <v>0.34743612688147735</v>
          </cell>
        </row>
        <row r="201">
          <cell r="A201" t="str">
            <v>IDResidentialWater Heating DLC_Saturation</v>
          </cell>
          <cell r="B201" t="str">
            <v>ID</v>
          </cell>
          <cell r="C201" t="str">
            <v>Residential</v>
          </cell>
          <cell r="D201" t="str">
            <v>Water Heating DLC_Saturation</v>
          </cell>
          <cell r="E201" t="str">
            <v>%</v>
          </cell>
          <cell r="F201">
            <v>0.22389004889125039</v>
          </cell>
          <cell r="G201">
            <v>0.23017517418730593</v>
          </cell>
          <cell r="H201">
            <v>0.23583082417664503</v>
          </cell>
          <cell r="I201">
            <v>0.24088522871070753</v>
          </cell>
          <cell r="J201">
            <v>0.24538799735793509</v>
          </cell>
          <cell r="K201">
            <v>0.24936494166036791</v>
          </cell>
          <cell r="L201">
            <v>0.25284126851158117</v>
          </cell>
          <cell r="M201">
            <v>0.25587351896936028</v>
          </cell>
          <cell r="N201">
            <v>0.25851287502703368</v>
          </cell>
          <cell r="O201">
            <v>0.26080596723428356</v>
          </cell>
          <cell r="P201">
            <v>0.26280866057415275</v>
          </cell>
          <cell r="Q201">
            <v>0.26456387653273344</v>
          </cell>
          <cell r="R201">
            <v>0.26611494500122801</v>
          </cell>
          <cell r="S201">
            <v>0.26749733137473147</v>
          </cell>
          <cell r="T201">
            <v>0.26873701927544075</v>
          </cell>
          <cell r="U201">
            <v>0.26985214368202215</v>
          </cell>
          <cell r="V201">
            <v>0.27085923600569861</v>
          </cell>
          <cell r="W201">
            <v>0.27177504525505508</v>
          </cell>
          <cell r="X201">
            <v>0.27261392563254772</v>
          </cell>
          <cell r="Y201">
            <v>0.27338673596343394</v>
          </cell>
          <cell r="Z201">
            <v>0.2740989922331295</v>
          </cell>
          <cell r="AA201">
            <v>0.27476170831014102</v>
          </cell>
          <cell r="AB201">
            <v>0.27538354829958583</v>
          </cell>
          <cell r="AC201">
            <v>0.27597204400089664</v>
          </cell>
          <cell r="AD201">
            <v>0.27597204400089664</v>
          </cell>
          <cell r="AE201">
            <v>0.27597204400089664</v>
          </cell>
          <cell r="AF201">
            <v>0.27597204400089664</v>
          </cell>
          <cell r="AG201">
            <v>0.27597204400089664</v>
          </cell>
          <cell r="AH201">
            <v>0.27597204400089664</v>
          </cell>
          <cell r="AI201">
            <v>0.27597204400089664</v>
          </cell>
          <cell r="AJ201">
            <v>0.27597204400089664</v>
          </cell>
          <cell r="AK201">
            <v>0.27597204400089664</v>
          </cell>
          <cell r="AL201">
            <v>0.27597204400089664</v>
          </cell>
          <cell r="AM201">
            <v>0.27597204400089664</v>
          </cell>
          <cell r="AN201">
            <v>0.27597204400089664</v>
          </cell>
          <cell r="AO201">
            <v>0.27597204400089664</v>
          </cell>
          <cell r="AP201">
            <v>0.27597204400089664</v>
          </cell>
          <cell r="AQ201">
            <v>0.27597204400089664</v>
          </cell>
          <cell r="AR201">
            <v>0.27597204400089664</v>
          </cell>
          <cell r="AS201">
            <v>0.27597204400089664</v>
          </cell>
          <cell r="AT201">
            <v>0.27597204400089664</v>
          </cell>
          <cell r="AU201">
            <v>0.27597204400089664</v>
          </cell>
          <cell r="AV201">
            <v>0.27597204400089664</v>
          </cell>
          <cell r="AW201">
            <v>0.27597204400089664</v>
          </cell>
          <cell r="AX201">
            <v>0.27597204400089664</v>
          </cell>
        </row>
        <row r="202">
          <cell r="A202" t="str">
            <v>ORResidentialWater Heating DLC_Saturation</v>
          </cell>
          <cell r="B202" t="str">
            <v>OR</v>
          </cell>
          <cell r="C202" t="str">
            <v>Residential</v>
          </cell>
          <cell r="D202" t="str">
            <v>Water Heating DLC_Saturation</v>
          </cell>
          <cell r="E202" t="str">
            <v>%</v>
          </cell>
          <cell r="F202">
            <v>0.22195098592885518</v>
          </cell>
          <cell r="G202">
            <v>0.22195098592885518</v>
          </cell>
          <cell r="H202">
            <v>0.22835458546328255</v>
          </cell>
          <cell r="I202">
            <v>0.2339613403824688</v>
          </cell>
          <cell r="J202">
            <v>0.23901412216995938</v>
          </cell>
          <cell r="K202">
            <v>0.24394173713309419</v>
          </cell>
          <cell r="L202">
            <v>0.24828306581696383</v>
          </cell>
          <cell r="M202">
            <v>0.25211163276114745</v>
          </cell>
          <cell r="N202">
            <v>0.25543402080823308</v>
          </cell>
          <cell r="O202">
            <v>0.25836462437195218</v>
          </cell>
          <cell r="P202">
            <v>0.26101900167536446</v>
          </cell>
          <cell r="Q202">
            <v>0.26339418504387635</v>
          </cell>
          <cell r="R202">
            <v>0.26552164356212221</v>
          </cell>
          <cell r="S202">
            <v>0.26742041315979465</v>
          </cell>
          <cell r="T202">
            <v>0.26918991622731681</v>
          </cell>
          <cell r="U202">
            <v>0.27089855184416117</v>
          </cell>
          <cell r="V202">
            <v>0.27260759893536624</v>
          </cell>
          <cell r="W202">
            <v>0.27424734627445874</v>
          </cell>
          <cell r="X202">
            <v>0.27580830306895932</v>
          </cell>
          <cell r="Y202">
            <v>0.27736394940155396</v>
          </cell>
          <cell r="Z202">
            <v>0.27890667696870935</v>
          </cell>
          <cell r="AA202">
            <v>0.28041054497255602</v>
          </cell>
          <cell r="AB202">
            <v>0.28185412183294956</v>
          </cell>
          <cell r="AC202">
            <v>0.28323160285477217</v>
          </cell>
          <cell r="AD202">
            <v>0.28323160285477217</v>
          </cell>
          <cell r="AE202">
            <v>0.28323160285477217</v>
          </cell>
          <cell r="AF202">
            <v>0.28323160285477217</v>
          </cell>
          <cell r="AG202">
            <v>0.28323160285477217</v>
          </cell>
          <cell r="AH202">
            <v>0.28323160285477217</v>
          </cell>
          <cell r="AI202">
            <v>0.28323160285477217</v>
          </cell>
          <cell r="AJ202">
            <v>0.28323160285477217</v>
          </cell>
          <cell r="AK202">
            <v>0.28323160285477217</v>
          </cell>
          <cell r="AL202">
            <v>0.28323160285477217</v>
          </cell>
          <cell r="AM202">
            <v>0.28323160285477217</v>
          </cell>
          <cell r="AN202">
            <v>0.28323160285477217</v>
          </cell>
          <cell r="AO202">
            <v>0.28323160285477217</v>
          </cell>
          <cell r="AP202">
            <v>0.28323160285477217</v>
          </cell>
          <cell r="AQ202">
            <v>0.28323160285477217</v>
          </cell>
          <cell r="AR202">
            <v>0.28323160285477217</v>
          </cell>
          <cell r="AS202">
            <v>0.28323160285477217</v>
          </cell>
          <cell r="AT202">
            <v>0.28323160285477217</v>
          </cell>
          <cell r="AU202">
            <v>0.28323160285477217</v>
          </cell>
          <cell r="AV202">
            <v>0.28323160285477217</v>
          </cell>
          <cell r="AW202">
            <v>0.28323160285477217</v>
          </cell>
          <cell r="AX202">
            <v>0.28323160285477217</v>
          </cell>
        </row>
        <row r="203">
          <cell r="A203" t="str">
            <v>UTResidentialWater Heating DLC_Saturation</v>
          </cell>
          <cell r="B203" t="str">
            <v>UT</v>
          </cell>
          <cell r="C203" t="str">
            <v>Residential</v>
          </cell>
          <cell r="D203" t="str">
            <v>Water Heating DLC_Saturation</v>
          </cell>
          <cell r="E203" t="str">
            <v>%</v>
          </cell>
          <cell r="F203">
            <v>6.3942425280909529E-2</v>
          </cell>
          <cell r="G203">
            <v>6.4727064681246366E-2</v>
          </cell>
          <cell r="H203">
            <v>6.6370830918604865E-2</v>
          </cell>
          <cell r="I203">
            <v>6.7776903206379802E-2</v>
          </cell>
          <cell r="J203">
            <v>6.9060623179724057E-2</v>
          </cell>
          <cell r="K203">
            <v>7.0327507055137864E-2</v>
          </cell>
          <cell r="L203">
            <v>7.1465629611260517E-2</v>
          </cell>
          <cell r="M203">
            <v>7.24907940275408E-2</v>
          </cell>
          <cell r="N203">
            <v>7.3418356463366571E-2</v>
          </cell>
          <cell r="O203">
            <v>7.4272740648123087E-2</v>
          </cell>
          <cell r="P203">
            <v>7.506632946780642E-2</v>
          </cell>
          <cell r="Q203">
            <v>7.578678018429702E-2</v>
          </cell>
          <cell r="R203">
            <v>7.6439031200747701E-2</v>
          </cell>
          <cell r="S203">
            <v>7.7027637650684169E-2</v>
          </cell>
          <cell r="T203">
            <v>7.7577292914295576E-2</v>
          </cell>
          <cell r="U203">
            <v>7.809600702603145E-2</v>
          </cell>
          <cell r="V203">
            <v>7.8598704176462794E-2</v>
          </cell>
          <cell r="W203">
            <v>7.9073013715229026E-2</v>
          </cell>
          <cell r="X203">
            <v>7.9509619282296051E-2</v>
          </cell>
          <cell r="Y203">
            <v>7.992672156512963E-2</v>
          </cell>
          <cell r="Z203">
            <v>8.0328633185487067E-2</v>
          </cell>
          <cell r="AA203">
            <v>8.0710247339348687E-2</v>
          </cell>
          <cell r="AB203">
            <v>8.106779346349513E-2</v>
          </cell>
          <cell r="AC203">
            <v>8.1402364544413242E-2</v>
          </cell>
          <cell r="AD203">
            <v>8.1402364544413242E-2</v>
          </cell>
          <cell r="AE203">
            <v>8.1402364544413242E-2</v>
          </cell>
          <cell r="AF203">
            <v>8.1402364544413242E-2</v>
          </cell>
          <cell r="AG203">
            <v>8.1402364544413242E-2</v>
          </cell>
          <cell r="AH203">
            <v>8.1402364544413242E-2</v>
          </cell>
          <cell r="AI203">
            <v>8.1402364544413242E-2</v>
          </cell>
          <cell r="AJ203">
            <v>8.1402364544413242E-2</v>
          </cell>
          <cell r="AK203">
            <v>8.1402364544413242E-2</v>
          </cell>
          <cell r="AL203">
            <v>8.1402364544413242E-2</v>
          </cell>
          <cell r="AM203">
            <v>8.1402364544413242E-2</v>
          </cell>
          <cell r="AN203">
            <v>8.1402364544413242E-2</v>
          </cell>
          <cell r="AO203">
            <v>8.1402364544413242E-2</v>
          </cell>
          <cell r="AP203">
            <v>8.1402364544413242E-2</v>
          </cell>
          <cell r="AQ203">
            <v>8.1402364544413242E-2</v>
          </cell>
          <cell r="AR203">
            <v>8.1402364544413242E-2</v>
          </cell>
          <cell r="AS203">
            <v>8.1402364544413242E-2</v>
          </cell>
          <cell r="AT203">
            <v>8.1402364544413242E-2</v>
          </cell>
          <cell r="AU203">
            <v>8.1402364544413242E-2</v>
          </cell>
          <cell r="AV203">
            <v>8.1402364544413242E-2</v>
          </cell>
          <cell r="AW203">
            <v>8.1402364544413242E-2</v>
          </cell>
          <cell r="AX203">
            <v>8.1402364544413242E-2</v>
          </cell>
        </row>
        <row r="204">
          <cell r="A204" t="str">
            <v>WAResidentialWater Heating DLC_Saturation</v>
          </cell>
          <cell r="B204" t="str">
            <v>WA</v>
          </cell>
          <cell r="C204" t="str">
            <v>Residential</v>
          </cell>
          <cell r="D204" t="str">
            <v>Water Heating DLC_Saturation</v>
          </cell>
          <cell r="E204" t="str">
            <v>%</v>
          </cell>
          <cell r="F204">
            <v>0.28209509356123136</v>
          </cell>
          <cell r="G204">
            <v>0.29384366096792913</v>
          </cell>
          <cell r="H204">
            <v>0.30584728270682188</v>
          </cell>
          <cell r="I204">
            <v>0.31781038481168677</v>
          </cell>
          <cell r="J204">
            <v>0.32994805485892409</v>
          </cell>
          <cell r="K204">
            <v>0.34248488741949484</v>
          </cell>
          <cell r="L204">
            <v>0.35434097773502071</v>
          </cell>
          <cell r="M204">
            <v>0.36552081799586128</v>
          </cell>
          <cell r="N204">
            <v>0.37592249499543595</v>
          </cell>
          <cell r="O204">
            <v>0.38563036081078972</v>
          </cell>
          <cell r="P204">
            <v>0.39483190462057688</v>
          </cell>
          <cell r="Q204">
            <v>0.40347407144777098</v>
          </cell>
          <cell r="R204">
            <v>0.4116511930112009</v>
          </cell>
          <cell r="S204">
            <v>0.41943211721791984</v>
          </cell>
          <cell r="T204">
            <v>0.42697868709241671</v>
          </cell>
          <cell r="U204">
            <v>0.43435692003581855</v>
          </cell>
          <cell r="V204">
            <v>0.44165225306405964</v>
          </cell>
          <cell r="W204">
            <v>0.44874987110771697</v>
          </cell>
          <cell r="X204">
            <v>0.45562917606648151</v>
          </cell>
          <cell r="Y204">
            <v>0.46241797476997371</v>
          </cell>
          <cell r="Z204">
            <v>0.46906612481594101</v>
          </cell>
          <cell r="AA204">
            <v>0.47554862961839278</v>
          </cell>
          <cell r="AB204">
            <v>0.48183895935475007</v>
          </cell>
          <cell r="AC204">
            <v>0.48794746374285769</v>
          </cell>
          <cell r="AD204">
            <v>0.48794746374285769</v>
          </cell>
          <cell r="AE204">
            <v>0.48794746374285769</v>
          </cell>
          <cell r="AF204">
            <v>0.48794746374285769</v>
          </cell>
          <cell r="AG204">
            <v>0.48794746374285769</v>
          </cell>
          <cell r="AH204">
            <v>0.48794746374285769</v>
          </cell>
          <cell r="AI204">
            <v>0.48794746374285769</v>
          </cell>
          <cell r="AJ204">
            <v>0.48794746374285769</v>
          </cell>
          <cell r="AK204">
            <v>0.48794746374285769</v>
          </cell>
          <cell r="AL204">
            <v>0.48794746374285769</v>
          </cell>
          <cell r="AM204">
            <v>0.48794746374285769</v>
          </cell>
          <cell r="AN204">
            <v>0.48794746374285769</v>
          </cell>
          <cell r="AO204">
            <v>0.48794746374285769</v>
          </cell>
          <cell r="AP204">
            <v>0.48794746374285769</v>
          </cell>
          <cell r="AQ204">
            <v>0.48794746374285769</v>
          </cell>
          <cell r="AR204">
            <v>0.48794746374285769</v>
          </cell>
          <cell r="AS204">
            <v>0.48794746374285769</v>
          </cell>
          <cell r="AT204">
            <v>0.48794746374285769</v>
          </cell>
          <cell r="AU204">
            <v>0.48794746374285769</v>
          </cell>
          <cell r="AV204">
            <v>0.48794746374285769</v>
          </cell>
          <cell r="AW204">
            <v>0.48794746374285769</v>
          </cell>
          <cell r="AX204">
            <v>0.48794746374285769</v>
          </cell>
        </row>
        <row r="205">
          <cell r="A205" t="str">
            <v>WYResidentialWater Heating DLC_Saturation</v>
          </cell>
          <cell r="B205" t="str">
            <v>WY</v>
          </cell>
          <cell r="C205" t="str">
            <v>Residential</v>
          </cell>
          <cell r="D205" t="str">
            <v>Water Heating DLC_Saturation</v>
          </cell>
          <cell r="E205" t="str">
            <v>%</v>
          </cell>
          <cell r="F205">
            <v>0.25</v>
          </cell>
          <cell r="G205">
            <v>0.25728039663329955</v>
          </cell>
          <cell r="H205">
            <v>0.26312240396688469</v>
          </cell>
          <cell r="I205">
            <v>0.26777960235463716</v>
          </cell>
          <cell r="J205">
            <v>0.27148958665267303</v>
          </cell>
          <cell r="K205">
            <v>0.27443765489661243</v>
          </cell>
          <cell r="L205">
            <v>0.27677234009282714</v>
          </cell>
          <cell r="M205">
            <v>0.27863037622869802</v>
          </cell>
          <cell r="N205">
            <v>0.28011823673221781</v>
          </cell>
          <cell r="O205">
            <v>0.28131824827915947</v>
          </cell>
          <cell r="P205">
            <v>0.28230259534363733</v>
          </cell>
          <cell r="Q205">
            <v>0.28312299236810945</v>
          </cell>
          <cell r="R205">
            <v>0.28382271512974383</v>
          </cell>
          <cell r="S205">
            <v>0.28443373815580691</v>
          </cell>
          <cell r="T205">
            <v>0.28497758291857289</v>
          </cell>
          <cell r="U205">
            <v>0.28546778217125673</v>
          </cell>
          <cell r="V205">
            <v>0.28591496619255963</v>
          </cell>
          <cell r="W205">
            <v>0.28632876394822565</v>
          </cell>
          <cell r="X205">
            <v>0.28671658970611558</v>
          </cell>
          <cell r="Y205">
            <v>0.28708325887036262</v>
          </cell>
          <cell r="Z205">
            <v>0.28743000210851444</v>
          </cell>
          <cell r="AA205">
            <v>0.28776168890361392</v>
          </cell>
          <cell r="AB205">
            <v>0.28808178499211473</v>
          </cell>
          <cell r="AC205">
            <v>0.28839319415072573</v>
          </cell>
          <cell r="AD205">
            <v>0.28839319415072573</v>
          </cell>
          <cell r="AE205">
            <v>0.28839319415072573</v>
          </cell>
          <cell r="AF205">
            <v>0.28839319415072573</v>
          </cell>
          <cell r="AG205">
            <v>0.28839319415072573</v>
          </cell>
          <cell r="AH205">
            <v>0.28839319415072573</v>
          </cell>
          <cell r="AI205">
            <v>0.28839319415072573</v>
          </cell>
          <cell r="AJ205">
            <v>0.28839319415072573</v>
          </cell>
          <cell r="AK205">
            <v>0.28839319415072573</v>
          </cell>
          <cell r="AL205">
            <v>0.28839319415072573</v>
          </cell>
          <cell r="AM205">
            <v>0.28839319415072573</v>
          </cell>
          <cell r="AN205">
            <v>0.28839319415072573</v>
          </cell>
          <cell r="AO205">
            <v>0.28839319415072573</v>
          </cell>
          <cell r="AP205">
            <v>0.28839319415072573</v>
          </cell>
          <cell r="AQ205">
            <v>0.28839319415072573</v>
          </cell>
          <cell r="AR205">
            <v>0.28839319415072573</v>
          </cell>
          <cell r="AS205">
            <v>0.28839319415072573</v>
          </cell>
          <cell r="AT205">
            <v>0.28839319415072573</v>
          </cell>
          <cell r="AU205">
            <v>0.28839319415072573</v>
          </cell>
          <cell r="AV205">
            <v>0.28839319415072573</v>
          </cell>
          <cell r="AW205">
            <v>0.28839319415072573</v>
          </cell>
          <cell r="AX205">
            <v>0.28839319415072573</v>
          </cell>
        </row>
        <row r="206">
          <cell r="A206" t="str">
            <v>CASmall C&amp;ICAC DLC_Saturation</v>
          </cell>
          <cell r="B206" t="str">
            <v>CA</v>
          </cell>
          <cell r="C206" t="str">
            <v>Small C&amp;I</v>
          </cell>
          <cell r="D206" t="str">
            <v>CAC DLC_Saturation</v>
          </cell>
          <cell r="E206" t="str">
            <v>%</v>
          </cell>
          <cell r="F206">
            <v>0.49</v>
          </cell>
          <cell r="G206">
            <v>0.49</v>
          </cell>
          <cell r="H206">
            <v>0.49</v>
          </cell>
          <cell r="I206">
            <v>0.49</v>
          </cell>
          <cell r="J206">
            <v>0.49</v>
          </cell>
          <cell r="K206">
            <v>0.49</v>
          </cell>
          <cell r="L206">
            <v>0.49</v>
          </cell>
          <cell r="M206">
            <v>0.49</v>
          </cell>
          <cell r="N206">
            <v>0.49</v>
          </cell>
          <cell r="O206">
            <v>0.49</v>
          </cell>
          <cell r="P206">
            <v>0.49</v>
          </cell>
          <cell r="Q206">
            <v>0.49</v>
          </cell>
          <cell r="R206">
            <v>0.49</v>
          </cell>
          <cell r="S206">
            <v>0.49</v>
          </cell>
          <cell r="T206">
            <v>0.49</v>
          </cell>
          <cell r="U206">
            <v>0.49</v>
          </cell>
          <cell r="V206">
            <v>0.49</v>
          </cell>
          <cell r="W206">
            <v>0.49</v>
          </cell>
          <cell r="X206">
            <v>0.49</v>
          </cell>
          <cell r="Y206">
            <v>0.49</v>
          </cell>
          <cell r="Z206">
            <v>0.49</v>
          </cell>
          <cell r="AA206">
            <v>0.49</v>
          </cell>
          <cell r="AB206">
            <v>0.49</v>
          </cell>
          <cell r="AC206">
            <v>0.49</v>
          </cell>
          <cell r="AD206">
            <v>0.49</v>
          </cell>
          <cell r="AE206">
            <v>0.49</v>
          </cell>
          <cell r="AF206">
            <v>0.49</v>
          </cell>
          <cell r="AG206">
            <v>0.49</v>
          </cell>
          <cell r="AH206">
            <v>0.49</v>
          </cell>
          <cell r="AI206">
            <v>0.49</v>
          </cell>
          <cell r="AJ206">
            <v>0.49</v>
          </cell>
          <cell r="AK206">
            <v>0.49</v>
          </cell>
          <cell r="AL206">
            <v>0.49</v>
          </cell>
          <cell r="AM206">
            <v>0.49</v>
          </cell>
          <cell r="AN206">
            <v>0.49</v>
          </cell>
          <cell r="AO206">
            <v>0.49</v>
          </cell>
          <cell r="AP206">
            <v>0.49</v>
          </cell>
          <cell r="AQ206">
            <v>0.49</v>
          </cell>
          <cell r="AR206">
            <v>0.49</v>
          </cell>
          <cell r="AS206">
            <v>0.49</v>
          </cell>
          <cell r="AT206">
            <v>0.49</v>
          </cell>
          <cell r="AU206">
            <v>0.49</v>
          </cell>
          <cell r="AV206">
            <v>0.49</v>
          </cell>
          <cell r="AW206">
            <v>0.49</v>
          </cell>
          <cell r="AX206">
            <v>0.49</v>
          </cell>
        </row>
        <row r="207">
          <cell r="A207" t="str">
            <v>IDSmall C&amp;ICAC DLC_Saturation</v>
          </cell>
          <cell r="B207" t="str">
            <v>ID</v>
          </cell>
          <cell r="C207" t="str">
            <v>Small C&amp;I</v>
          </cell>
          <cell r="D207" t="str">
            <v>CAC DLC_Saturation</v>
          </cell>
          <cell r="E207" t="str">
            <v>%</v>
          </cell>
          <cell r="F207">
            <v>0.56000000000000005</v>
          </cell>
          <cell r="G207">
            <v>0.56000000000000005</v>
          </cell>
          <cell r="H207">
            <v>0.56000000000000005</v>
          </cell>
          <cell r="I207">
            <v>0.56000000000000005</v>
          </cell>
          <cell r="J207">
            <v>0.56000000000000005</v>
          </cell>
          <cell r="K207">
            <v>0.56000000000000005</v>
          </cell>
          <cell r="L207">
            <v>0.56000000000000005</v>
          </cell>
          <cell r="M207">
            <v>0.56000000000000005</v>
          </cell>
          <cell r="N207">
            <v>0.56000000000000005</v>
          </cell>
          <cell r="O207">
            <v>0.56000000000000005</v>
          </cell>
          <cell r="P207">
            <v>0.56000000000000005</v>
          </cell>
          <cell r="Q207">
            <v>0.56000000000000005</v>
          </cell>
          <cell r="R207">
            <v>0.56000000000000005</v>
          </cell>
          <cell r="S207">
            <v>0.56000000000000005</v>
          </cell>
          <cell r="T207">
            <v>0.56000000000000005</v>
          </cell>
          <cell r="U207">
            <v>0.56000000000000005</v>
          </cell>
          <cell r="V207">
            <v>0.56000000000000005</v>
          </cell>
          <cell r="W207">
            <v>0.56000000000000005</v>
          </cell>
          <cell r="X207">
            <v>0.56000000000000005</v>
          </cell>
          <cell r="Y207">
            <v>0.56000000000000005</v>
          </cell>
          <cell r="Z207">
            <v>0.56000000000000005</v>
          </cell>
          <cell r="AA207">
            <v>0.56000000000000005</v>
          </cell>
          <cell r="AB207">
            <v>0.56000000000000005</v>
          </cell>
          <cell r="AC207">
            <v>0.56000000000000005</v>
          </cell>
          <cell r="AD207">
            <v>0.56000000000000005</v>
          </cell>
          <cell r="AE207">
            <v>0.56000000000000005</v>
          </cell>
          <cell r="AF207">
            <v>0.56000000000000005</v>
          </cell>
          <cell r="AG207">
            <v>0.56000000000000005</v>
          </cell>
          <cell r="AH207">
            <v>0.56000000000000005</v>
          </cell>
          <cell r="AI207">
            <v>0.56000000000000005</v>
          </cell>
          <cell r="AJ207">
            <v>0.56000000000000005</v>
          </cell>
          <cell r="AK207">
            <v>0.56000000000000005</v>
          </cell>
          <cell r="AL207">
            <v>0.56000000000000005</v>
          </cell>
          <cell r="AM207">
            <v>0.56000000000000005</v>
          </cell>
          <cell r="AN207">
            <v>0.56000000000000005</v>
          </cell>
          <cell r="AO207">
            <v>0.56000000000000005</v>
          </cell>
          <cell r="AP207">
            <v>0.56000000000000005</v>
          </cell>
          <cell r="AQ207">
            <v>0.56000000000000005</v>
          </cell>
          <cell r="AR207">
            <v>0.56000000000000005</v>
          </cell>
          <cell r="AS207">
            <v>0.56000000000000005</v>
          </cell>
          <cell r="AT207">
            <v>0.56000000000000005</v>
          </cell>
          <cell r="AU207">
            <v>0.56000000000000005</v>
          </cell>
          <cell r="AV207">
            <v>0.56000000000000005</v>
          </cell>
          <cell r="AW207">
            <v>0.56000000000000005</v>
          </cell>
          <cell r="AX207">
            <v>0.56000000000000005</v>
          </cell>
        </row>
        <row r="208">
          <cell r="A208" t="str">
            <v>ORSmall C&amp;ICAC DLC_Saturation</v>
          </cell>
          <cell r="B208" t="str">
            <v>OR</v>
          </cell>
          <cell r="C208" t="str">
            <v>Small C&amp;I</v>
          </cell>
          <cell r="D208" t="str">
            <v>CAC DLC_Saturation</v>
          </cell>
          <cell r="E208" t="str">
            <v>%</v>
          </cell>
          <cell r="F208">
            <v>0.79</v>
          </cell>
          <cell r="G208">
            <v>0.79</v>
          </cell>
          <cell r="H208">
            <v>0.79</v>
          </cell>
          <cell r="I208">
            <v>0.79</v>
          </cell>
          <cell r="J208">
            <v>0.79</v>
          </cell>
          <cell r="K208">
            <v>0.79</v>
          </cell>
          <cell r="L208">
            <v>0.79</v>
          </cell>
          <cell r="M208">
            <v>0.79</v>
          </cell>
          <cell r="N208">
            <v>0.79</v>
          </cell>
          <cell r="O208">
            <v>0.79</v>
          </cell>
          <cell r="P208">
            <v>0.79</v>
          </cell>
          <cell r="Q208">
            <v>0.79</v>
          </cell>
          <cell r="R208">
            <v>0.79</v>
          </cell>
          <cell r="S208">
            <v>0.79</v>
          </cell>
          <cell r="T208">
            <v>0.79</v>
          </cell>
          <cell r="U208">
            <v>0.79</v>
          </cell>
          <cell r="V208">
            <v>0.79</v>
          </cell>
          <cell r="W208">
            <v>0.79</v>
          </cell>
          <cell r="X208">
            <v>0.79</v>
          </cell>
          <cell r="Y208">
            <v>0.79</v>
          </cell>
          <cell r="Z208">
            <v>0.79</v>
          </cell>
          <cell r="AA208">
            <v>0.79</v>
          </cell>
          <cell r="AB208">
            <v>0.79</v>
          </cell>
          <cell r="AC208">
            <v>0.79</v>
          </cell>
          <cell r="AD208">
            <v>0.79</v>
          </cell>
          <cell r="AE208">
            <v>0.79</v>
          </cell>
          <cell r="AF208">
            <v>0.79</v>
          </cell>
          <cell r="AG208">
            <v>0.79</v>
          </cell>
          <cell r="AH208">
            <v>0.79</v>
          </cell>
          <cell r="AI208">
            <v>0.79</v>
          </cell>
          <cell r="AJ208">
            <v>0.79</v>
          </cell>
          <cell r="AK208">
            <v>0.79</v>
          </cell>
          <cell r="AL208">
            <v>0.79</v>
          </cell>
          <cell r="AM208">
            <v>0.79</v>
          </cell>
          <cell r="AN208">
            <v>0.79</v>
          </cell>
          <cell r="AO208">
            <v>0.79</v>
          </cell>
          <cell r="AP208">
            <v>0.79</v>
          </cell>
          <cell r="AQ208">
            <v>0.79</v>
          </cell>
          <cell r="AR208">
            <v>0.79</v>
          </cell>
          <cell r="AS208">
            <v>0.79</v>
          </cell>
          <cell r="AT208">
            <v>0.79</v>
          </cell>
          <cell r="AU208">
            <v>0.79</v>
          </cell>
          <cell r="AV208">
            <v>0.79</v>
          </cell>
          <cell r="AW208">
            <v>0.79</v>
          </cell>
          <cell r="AX208">
            <v>0.79</v>
          </cell>
        </row>
        <row r="209">
          <cell r="A209" t="str">
            <v>UTSmall C&amp;ICAC DLC_Saturation</v>
          </cell>
          <cell r="B209" t="str">
            <v>UT</v>
          </cell>
          <cell r="C209" t="str">
            <v>Small C&amp;I</v>
          </cell>
          <cell r="D209" t="str">
            <v>CAC DLC_Saturation</v>
          </cell>
          <cell r="E209" t="str">
            <v>%</v>
          </cell>
          <cell r="F209">
            <v>0.72</v>
          </cell>
          <cell r="G209">
            <v>0.72</v>
          </cell>
          <cell r="H209">
            <v>0.72</v>
          </cell>
          <cell r="I209">
            <v>0.72</v>
          </cell>
          <cell r="J209">
            <v>0.72</v>
          </cell>
          <cell r="K209">
            <v>0.72</v>
          </cell>
          <cell r="L209">
            <v>0.72</v>
          </cell>
          <cell r="M209">
            <v>0.72</v>
          </cell>
          <cell r="N209">
            <v>0.72</v>
          </cell>
          <cell r="O209">
            <v>0.72</v>
          </cell>
          <cell r="P209">
            <v>0.72</v>
          </cell>
          <cell r="Q209">
            <v>0.72</v>
          </cell>
          <cell r="R209">
            <v>0.72</v>
          </cell>
          <cell r="S209">
            <v>0.72</v>
          </cell>
          <cell r="T209">
            <v>0.72</v>
          </cell>
          <cell r="U209">
            <v>0.72</v>
          </cell>
          <cell r="V209">
            <v>0.72</v>
          </cell>
          <cell r="W209">
            <v>0.72</v>
          </cell>
          <cell r="X209">
            <v>0.72</v>
          </cell>
          <cell r="Y209">
            <v>0.72</v>
          </cell>
          <cell r="Z209">
            <v>0.72</v>
          </cell>
          <cell r="AA209">
            <v>0.72</v>
          </cell>
          <cell r="AB209">
            <v>0.72</v>
          </cell>
          <cell r="AC209">
            <v>0.72</v>
          </cell>
          <cell r="AD209">
            <v>0.72</v>
          </cell>
          <cell r="AE209">
            <v>0.72</v>
          </cell>
          <cell r="AF209">
            <v>0.72</v>
          </cell>
          <cell r="AG209">
            <v>0.72</v>
          </cell>
          <cell r="AH209">
            <v>0.72</v>
          </cell>
          <cell r="AI209">
            <v>0.72</v>
          </cell>
          <cell r="AJ209">
            <v>0.72</v>
          </cell>
          <cell r="AK209">
            <v>0.72</v>
          </cell>
          <cell r="AL209">
            <v>0.72</v>
          </cell>
          <cell r="AM209">
            <v>0.72</v>
          </cell>
          <cell r="AN209">
            <v>0.72</v>
          </cell>
          <cell r="AO209">
            <v>0.72</v>
          </cell>
          <cell r="AP209">
            <v>0.72</v>
          </cell>
          <cell r="AQ209">
            <v>0.72</v>
          </cell>
          <cell r="AR209">
            <v>0.72</v>
          </cell>
          <cell r="AS209">
            <v>0.72</v>
          </cell>
          <cell r="AT209">
            <v>0.72</v>
          </cell>
          <cell r="AU209">
            <v>0.72</v>
          </cell>
          <cell r="AV209">
            <v>0.72</v>
          </cell>
          <cell r="AW209">
            <v>0.72</v>
          </cell>
          <cell r="AX209">
            <v>0.72</v>
          </cell>
        </row>
        <row r="210">
          <cell r="A210" t="str">
            <v>WASmall C&amp;ICAC DLC_Saturation</v>
          </cell>
          <cell r="B210" t="str">
            <v>WA</v>
          </cell>
          <cell r="C210" t="str">
            <v>Small C&amp;I</v>
          </cell>
          <cell r="D210" t="str">
            <v>CAC DLC_Saturation</v>
          </cell>
          <cell r="E210" t="str">
            <v>%</v>
          </cell>
          <cell r="F210">
            <v>0.77</v>
          </cell>
          <cell r="G210">
            <v>0.77</v>
          </cell>
          <cell r="H210">
            <v>0.77</v>
          </cell>
          <cell r="I210">
            <v>0.77</v>
          </cell>
          <cell r="J210">
            <v>0.77</v>
          </cell>
          <cell r="K210">
            <v>0.77</v>
          </cell>
          <cell r="L210">
            <v>0.77</v>
          </cell>
          <cell r="M210">
            <v>0.77</v>
          </cell>
          <cell r="N210">
            <v>0.77</v>
          </cell>
          <cell r="O210">
            <v>0.77</v>
          </cell>
          <cell r="P210">
            <v>0.77</v>
          </cell>
          <cell r="Q210">
            <v>0.77</v>
          </cell>
          <cell r="R210">
            <v>0.77</v>
          </cell>
          <cell r="S210">
            <v>0.77</v>
          </cell>
          <cell r="T210">
            <v>0.77</v>
          </cell>
          <cell r="U210">
            <v>0.77</v>
          </cell>
          <cell r="V210">
            <v>0.77</v>
          </cell>
          <cell r="W210">
            <v>0.77</v>
          </cell>
          <cell r="X210">
            <v>0.77</v>
          </cell>
          <cell r="Y210">
            <v>0.77</v>
          </cell>
          <cell r="Z210">
            <v>0.77</v>
          </cell>
          <cell r="AA210">
            <v>0.77</v>
          </cell>
          <cell r="AB210">
            <v>0.77</v>
          </cell>
          <cell r="AC210">
            <v>0.77</v>
          </cell>
          <cell r="AD210">
            <v>0.77</v>
          </cell>
          <cell r="AE210">
            <v>0.77</v>
          </cell>
          <cell r="AF210">
            <v>0.77</v>
          </cell>
          <cell r="AG210">
            <v>0.77</v>
          </cell>
          <cell r="AH210">
            <v>0.77</v>
          </cell>
          <cell r="AI210">
            <v>0.77</v>
          </cell>
          <cell r="AJ210">
            <v>0.77</v>
          </cell>
          <cell r="AK210">
            <v>0.77</v>
          </cell>
          <cell r="AL210">
            <v>0.77</v>
          </cell>
          <cell r="AM210">
            <v>0.77</v>
          </cell>
          <cell r="AN210">
            <v>0.77</v>
          </cell>
          <cell r="AO210">
            <v>0.77</v>
          </cell>
          <cell r="AP210">
            <v>0.77</v>
          </cell>
          <cell r="AQ210">
            <v>0.77</v>
          </cell>
          <cell r="AR210">
            <v>0.77</v>
          </cell>
          <cell r="AS210">
            <v>0.77</v>
          </cell>
          <cell r="AT210">
            <v>0.77</v>
          </cell>
          <cell r="AU210">
            <v>0.77</v>
          </cell>
          <cell r="AV210">
            <v>0.77</v>
          </cell>
          <cell r="AW210">
            <v>0.77</v>
          </cell>
          <cell r="AX210">
            <v>0.77</v>
          </cell>
        </row>
        <row r="211">
          <cell r="A211" t="str">
            <v>WYSmall C&amp;ICAC DLC_Saturation</v>
          </cell>
          <cell r="B211" t="str">
            <v>WY</v>
          </cell>
          <cell r="C211" t="str">
            <v>Small C&amp;I</v>
          </cell>
          <cell r="D211" t="str">
            <v>CAC DLC_Saturation</v>
          </cell>
          <cell r="E211" t="str">
            <v>%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  <cell r="J211">
            <v>0.53</v>
          </cell>
          <cell r="K211">
            <v>0.53</v>
          </cell>
          <cell r="L211">
            <v>0.53</v>
          </cell>
          <cell r="M211">
            <v>0.53</v>
          </cell>
          <cell r="N211">
            <v>0.53</v>
          </cell>
          <cell r="O211">
            <v>0.53</v>
          </cell>
          <cell r="P211">
            <v>0.53</v>
          </cell>
          <cell r="Q211">
            <v>0.53</v>
          </cell>
          <cell r="R211">
            <v>0.53</v>
          </cell>
          <cell r="S211">
            <v>0.53</v>
          </cell>
          <cell r="T211">
            <v>0.53</v>
          </cell>
          <cell r="U211">
            <v>0.53</v>
          </cell>
          <cell r="V211">
            <v>0.53</v>
          </cell>
          <cell r="W211">
            <v>0.53</v>
          </cell>
          <cell r="X211">
            <v>0.53</v>
          </cell>
          <cell r="Y211">
            <v>0.53</v>
          </cell>
          <cell r="Z211">
            <v>0.53</v>
          </cell>
          <cell r="AA211">
            <v>0.53</v>
          </cell>
          <cell r="AB211">
            <v>0.53</v>
          </cell>
          <cell r="AC211">
            <v>0.53</v>
          </cell>
          <cell r="AD211">
            <v>0.53</v>
          </cell>
          <cell r="AE211">
            <v>0.53</v>
          </cell>
          <cell r="AF211">
            <v>0.53</v>
          </cell>
          <cell r="AG211">
            <v>0.53</v>
          </cell>
          <cell r="AH211">
            <v>0.53</v>
          </cell>
          <cell r="AI211">
            <v>0.53</v>
          </cell>
          <cell r="AJ211">
            <v>0.53</v>
          </cell>
          <cell r="AK211">
            <v>0.53</v>
          </cell>
          <cell r="AL211">
            <v>0.53</v>
          </cell>
          <cell r="AM211">
            <v>0.53</v>
          </cell>
          <cell r="AN211">
            <v>0.53</v>
          </cell>
          <cell r="AO211">
            <v>0.53</v>
          </cell>
          <cell r="AP211">
            <v>0.53</v>
          </cell>
          <cell r="AQ211">
            <v>0.53</v>
          </cell>
          <cell r="AR211">
            <v>0.53</v>
          </cell>
          <cell r="AS211">
            <v>0.53</v>
          </cell>
          <cell r="AT211">
            <v>0.53</v>
          </cell>
          <cell r="AU211">
            <v>0.53</v>
          </cell>
          <cell r="AV211">
            <v>0.53</v>
          </cell>
          <cell r="AW211">
            <v>0.53</v>
          </cell>
          <cell r="AX211">
            <v>0.53</v>
          </cell>
        </row>
        <row r="212">
          <cell r="A212" t="str">
            <v>CASmall C&amp;IWater Heating DLC_Saturation</v>
          </cell>
          <cell r="B212" t="str">
            <v>CA</v>
          </cell>
          <cell r="C212" t="str">
            <v>Small C&amp;I</v>
          </cell>
          <cell r="D212" t="str">
            <v>Water Heating DLC_Saturation</v>
          </cell>
          <cell r="E212" t="str">
            <v>%</v>
          </cell>
          <cell r="F212">
            <v>0.36749999999999999</v>
          </cell>
          <cell r="G212">
            <v>0.36749999999999999</v>
          </cell>
          <cell r="H212">
            <v>0.36749999999999999</v>
          </cell>
          <cell r="I212">
            <v>0.36749999999999999</v>
          </cell>
          <cell r="J212">
            <v>0.36749999999999999</v>
          </cell>
          <cell r="K212">
            <v>0.36749999999999999</v>
          </cell>
          <cell r="L212">
            <v>0.36749999999999999</v>
          </cell>
          <cell r="M212">
            <v>0.36749999999999999</v>
          </cell>
          <cell r="N212">
            <v>0.36749999999999999</v>
          </cell>
          <cell r="O212">
            <v>0.36749999999999999</v>
          </cell>
          <cell r="P212">
            <v>0.36749999999999999</v>
          </cell>
          <cell r="Q212">
            <v>0.36749999999999999</v>
          </cell>
          <cell r="R212">
            <v>0.36749999999999999</v>
          </cell>
          <cell r="S212">
            <v>0.36749999999999999</v>
          </cell>
          <cell r="T212">
            <v>0.36749999999999999</v>
          </cell>
          <cell r="U212">
            <v>0.36749999999999999</v>
          </cell>
          <cell r="V212">
            <v>0.36749999999999999</v>
          </cell>
          <cell r="W212">
            <v>0.36749999999999999</v>
          </cell>
          <cell r="X212">
            <v>0.36749999999999999</v>
          </cell>
          <cell r="Y212">
            <v>0.36749999999999999</v>
          </cell>
          <cell r="Z212">
            <v>0.36749999999999999</v>
          </cell>
          <cell r="AA212">
            <v>0.36749999999999999</v>
          </cell>
          <cell r="AB212">
            <v>0.36749999999999999</v>
          </cell>
          <cell r="AC212">
            <v>0.36749999999999999</v>
          </cell>
          <cell r="AD212">
            <v>0.36749999999999999</v>
          </cell>
          <cell r="AE212">
            <v>0.36749999999999999</v>
          </cell>
          <cell r="AF212">
            <v>0.36749999999999999</v>
          </cell>
          <cell r="AG212">
            <v>0.36749999999999999</v>
          </cell>
          <cell r="AH212">
            <v>0.36749999999999999</v>
          </cell>
          <cell r="AI212">
            <v>0.36749999999999999</v>
          </cell>
          <cell r="AJ212">
            <v>0.36749999999999999</v>
          </cell>
          <cell r="AK212">
            <v>0.36749999999999999</v>
          </cell>
          <cell r="AL212">
            <v>0.36749999999999999</v>
          </cell>
          <cell r="AM212">
            <v>0.36749999999999999</v>
          </cell>
          <cell r="AN212">
            <v>0.36749999999999999</v>
          </cell>
          <cell r="AO212">
            <v>0.36749999999999999</v>
          </cell>
          <cell r="AP212">
            <v>0.36749999999999999</v>
          </cell>
          <cell r="AQ212">
            <v>0.36749999999999999</v>
          </cell>
          <cell r="AR212">
            <v>0.36749999999999999</v>
          </cell>
          <cell r="AS212">
            <v>0.36749999999999999</v>
          </cell>
          <cell r="AT212">
            <v>0.36749999999999999</v>
          </cell>
          <cell r="AU212">
            <v>0.36749999999999999</v>
          </cell>
          <cell r="AV212">
            <v>0.36749999999999999</v>
          </cell>
          <cell r="AW212">
            <v>0.36749999999999999</v>
          </cell>
          <cell r="AX212">
            <v>0.36749999999999999</v>
          </cell>
        </row>
        <row r="213">
          <cell r="A213" t="str">
            <v>IDSmall C&amp;IWater Heating DLC_Saturation</v>
          </cell>
          <cell r="B213" t="str">
            <v>ID</v>
          </cell>
          <cell r="C213" t="str">
            <v>Small C&amp;I</v>
          </cell>
          <cell r="D213" t="str">
            <v>Water Heating DLC_Saturation</v>
          </cell>
          <cell r="E213" t="str">
            <v>%</v>
          </cell>
          <cell r="F213">
            <v>0.30800000000000005</v>
          </cell>
          <cell r="G213">
            <v>0.30800000000000005</v>
          </cell>
          <cell r="H213">
            <v>0.30800000000000005</v>
          </cell>
          <cell r="I213">
            <v>0.30800000000000005</v>
          </cell>
          <cell r="J213">
            <v>0.30800000000000005</v>
          </cell>
          <cell r="K213">
            <v>0.30800000000000005</v>
          </cell>
          <cell r="L213">
            <v>0.30800000000000005</v>
          </cell>
          <cell r="M213">
            <v>0.30800000000000005</v>
          </cell>
          <cell r="N213">
            <v>0.30800000000000005</v>
          </cell>
          <cell r="O213">
            <v>0.30800000000000005</v>
          </cell>
          <cell r="P213">
            <v>0.30800000000000005</v>
          </cell>
          <cell r="Q213">
            <v>0.30800000000000005</v>
          </cell>
          <cell r="R213">
            <v>0.30800000000000005</v>
          </cell>
          <cell r="S213">
            <v>0.30800000000000005</v>
          </cell>
          <cell r="T213">
            <v>0.30800000000000005</v>
          </cell>
          <cell r="U213">
            <v>0.30800000000000005</v>
          </cell>
          <cell r="V213">
            <v>0.30800000000000005</v>
          </cell>
          <cell r="W213">
            <v>0.30800000000000005</v>
          </cell>
          <cell r="X213">
            <v>0.30800000000000005</v>
          </cell>
          <cell r="Y213">
            <v>0.30800000000000005</v>
          </cell>
          <cell r="Z213">
            <v>0.30800000000000005</v>
          </cell>
          <cell r="AA213">
            <v>0.30800000000000005</v>
          </cell>
          <cell r="AB213">
            <v>0.30800000000000005</v>
          </cell>
          <cell r="AC213">
            <v>0.30800000000000005</v>
          </cell>
          <cell r="AD213">
            <v>0.30800000000000005</v>
          </cell>
          <cell r="AE213">
            <v>0.30800000000000005</v>
          </cell>
          <cell r="AF213">
            <v>0.30800000000000005</v>
          </cell>
          <cell r="AG213">
            <v>0.30800000000000005</v>
          </cell>
          <cell r="AH213">
            <v>0.30800000000000005</v>
          </cell>
          <cell r="AI213">
            <v>0.30800000000000005</v>
          </cell>
          <cell r="AJ213">
            <v>0.30800000000000005</v>
          </cell>
          <cell r="AK213">
            <v>0.30800000000000005</v>
          </cell>
          <cell r="AL213">
            <v>0.30800000000000005</v>
          </cell>
          <cell r="AM213">
            <v>0.30800000000000005</v>
          </cell>
          <cell r="AN213">
            <v>0.30800000000000005</v>
          </cell>
          <cell r="AO213">
            <v>0.30800000000000005</v>
          </cell>
          <cell r="AP213">
            <v>0.30800000000000005</v>
          </cell>
          <cell r="AQ213">
            <v>0.30800000000000005</v>
          </cell>
          <cell r="AR213">
            <v>0.30800000000000005</v>
          </cell>
          <cell r="AS213">
            <v>0.30800000000000005</v>
          </cell>
          <cell r="AT213">
            <v>0.30800000000000005</v>
          </cell>
          <cell r="AU213">
            <v>0.30800000000000005</v>
          </cell>
          <cell r="AV213">
            <v>0.30800000000000005</v>
          </cell>
          <cell r="AW213">
            <v>0.30800000000000005</v>
          </cell>
          <cell r="AX213">
            <v>0.30800000000000005</v>
          </cell>
        </row>
        <row r="214">
          <cell r="A214" t="str">
            <v>ORSmall C&amp;IWater Heating DLC_Saturation</v>
          </cell>
          <cell r="B214" t="str">
            <v>OR</v>
          </cell>
          <cell r="C214" t="str">
            <v>Small C&amp;I</v>
          </cell>
          <cell r="D214" t="str">
            <v>Water Heating DLC_Saturation</v>
          </cell>
          <cell r="E214" t="str">
            <v>%</v>
          </cell>
          <cell r="F214">
            <v>0.49770000000000003</v>
          </cell>
          <cell r="G214">
            <v>0.49770000000000003</v>
          </cell>
          <cell r="H214">
            <v>0.49770000000000003</v>
          </cell>
          <cell r="I214">
            <v>0.49770000000000003</v>
          </cell>
          <cell r="J214">
            <v>0.49770000000000003</v>
          </cell>
          <cell r="K214">
            <v>0.49770000000000003</v>
          </cell>
          <cell r="L214">
            <v>0.49770000000000003</v>
          </cell>
          <cell r="M214">
            <v>0.49770000000000003</v>
          </cell>
          <cell r="N214">
            <v>0.49770000000000003</v>
          </cell>
          <cell r="O214">
            <v>0.49770000000000003</v>
          </cell>
          <cell r="P214">
            <v>0.49770000000000003</v>
          </cell>
          <cell r="Q214">
            <v>0.49770000000000003</v>
          </cell>
          <cell r="R214">
            <v>0.49770000000000003</v>
          </cell>
          <cell r="S214">
            <v>0.49770000000000003</v>
          </cell>
          <cell r="T214">
            <v>0.49770000000000003</v>
          </cell>
          <cell r="U214">
            <v>0.49770000000000003</v>
          </cell>
          <cell r="V214">
            <v>0.49770000000000003</v>
          </cell>
          <cell r="W214">
            <v>0.49770000000000003</v>
          </cell>
          <cell r="X214">
            <v>0.49770000000000003</v>
          </cell>
          <cell r="Y214">
            <v>0.49770000000000003</v>
          </cell>
          <cell r="Z214">
            <v>0.49770000000000003</v>
          </cell>
          <cell r="AA214">
            <v>0.49770000000000003</v>
          </cell>
          <cell r="AB214">
            <v>0.49770000000000003</v>
          </cell>
          <cell r="AC214">
            <v>0.49770000000000003</v>
          </cell>
          <cell r="AD214">
            <v>0.49770000000000003</v>
          </cell>
          <cell r="AE214">
            <v>0.49770000000000003</v>
          </cell>
          <cell r="AF214">
            <v>0.49770000000000003</v>
          </cell>
          <cell r="AG214">
            <v>0.49770000000000003</v>
          </cell>
          <cell r="AH214">
            <v>0.49770000000000003</v>
          </cell>
          <cell r="AI214">
            <v>0.49770000000000003</v>
          </cell>
          <cell r="AJ214">
            <v>0.49770000000000003</v>
          </cell>
          <cell r="AK214">
            <v>0.49770000000000003</v>
          </cell>
          <cell r="AL214">
            <v>0.49770000000000003</v>
          </cell>
          <cell r="AM214">
            <v>0.49770000000000003</v>
          </cell>
          <cell r="AN214">
            <v>0.49770000000000003</v>
          </cell>
          <cell r="AO214">
            <v>0.49770000000000003</v>
          </cell>
          <cell r="AP214">
            <v>0.49770000000000003</v>
          </cell>
          <cell r="AQ214">
            <v>0.49770000000000003</v>
          </cell>
          <cell r="AR214">
            <v>0.49770000000000003</v>
          </cell>
          <cell r="AS214">
            <v>0.49770000000000003</v>
          </cell>
          <cell r="AT214">
            <v>0.49770000000000003</v>
          </cell>
          <cell r="AU214">
            <v>0.49770000000000003</v>
          </cell>
          <cell r="AV214">
            <v>0.49770000000000003</v>
          </cell>
          <cell r="AW214">
            <v>0.49770000000000003</v>
          </cell>
          <cell r="AX214">
            <v>0.49770000000000003</v>
          </cell>
        </row>
        <row r="215">
          <cell r="A215" t="str">
            <v>UTSmall C&amp;IWater Heating DLC_Saturation</v>
          </cell>
          <cell r="B215" t="str">
            <v>UT</v>
          </cell>
          <cell r="C215" t="str">
            <v>Small C&amp;I</v>
          </cell>
          <cell r="D215" t="str">
            <v>Water Heating DLC_Saturation</v>
          </cell>
          <cell r="E215" t="str">
            <v>%</v>
          </cell>
          <cell r="F215">
            <v>0.2016</v>
          </cell>
          <cell r="G215">
            <v>0.2016</v>
          </cell>
          <cell r="H215">
            <v>0.2016</v>
          </cell>
          <cell r="I215">
            <v>0.2016</v>
          </cell>
          <cell r="J215">
            <v>0.2016</v>
          </cell>
          <cell r="K215">
            <v>0.2016</v>
          </cell>
          <cell r="L215">
            <v>0.2016</v>
          </cell>
          <cell r="M215">
            <v>0.2016</v>
          </cell>
          <cell r="N215">
            <v>0.2016</v>
          </cell>
          <cell r="O215">
            <v>0.2016</v>
          </cell>
          <cell r="P215">
            <v>0.2016</v>
          </cell>
          <cell r="Q215">
            <v>0.2016</v>
          </cell>
          <cell r="R215">
            <v>0.2016</v>
          </cell>
          <cell r="S215">
            <v>0.2016</v>
          </cell>
          <cell r="T215">
            <v>0.2016</v>
          </cell>
          <cell r="U215">
            <v>0.2016</v>
          </cell>
          <cell r="V215">
            <v>0.2016</v>
          </cell>
          <cell r="W215">
            <v>0.2016</v>
          </cell>
          <cell r="X215">
            <v>0.2016</v>
          </cell>
          <cell r="Y215">
            <v>0.2016</v>
          </cell>
          <cell r="Z215">
            <v>0.2016</v>
          </cell>
          <cell r="AA215">
            <v>0.2016</v>
          </cell>
          <cell r="AB215">
            <v>0.2016</v>
          </cell>
          <cell r="AC215">
            <v>0.2016</v>
          </cell>
          <cell r="AD215">
            <v>0.2016</v>
          </cell>
          <cell r="AE215">
            <v>0.2016</v>
          </cell>
          <cell r="AF215">
            <v>0.2016</v>
          </cell>
          <cell r="AG215">
            <v>0.2016</v>
          </cell>
          <cell r="AH215">
            <v>0.2016</v>
          </cell>
          <cell r="AI215">
            <v>0.2016</v>
          </cell>
          <cell r="AJ215">
            <v>0.2016</v>
          </cell>
          <cell r="AK215">
            <v>0.2016</v>
          </cell>
          <cell r="AL215">
            <v>0.2016</v>
          </cell>
          <cell r="AM215">
            <v>0.2016</v>
          </cell>
          <cell r="AN215">
            <v>0.2016</v>
          </cell>
          <cell r="AO215">
            <v>0.2016</v>
          </cell>
          <cell r="AP215">
            <v>0.2016</v>
          </cell>
          <cell r="AQ215">
            <v>0.2016</v>
          </cell>
          <cell r="AR215">
            <v>0.2016</v>
          </cell>
          <cell r="AS215">
            <v>0.2016</v>
          </cell>
          <cell r="AT215">
            <v>0.2016</v>
          </cell>
          <cell r="AU215">
            <v>0.2016</v>
          </cell>
          <cell r="AV215">
            <v>0.2016</v>
          </cell>
          <cell r="AW215">
            <v>0.2016</v>
          </cell>
          <cell r="AX215">
            <v>0.2016</v>
          </cell>
        </row>
        <row r="216">
          <cell r="A216" t="str">
            <v>WASmall C&amp;IWater Heating DLC_Saturation</v>
          </cell>
          <cell r="B216" t="str">
            <v>WA</v>
          </cell>
          <cell r="C216" t="str">
            <v>Small C&amp;I</v>
          </cell>
          <cell r="D216" t="str">
            <v>Water Heating DLC_Saturation</v>
          </cell>
          <cell r="E216" t="str">
            <v>%</v>
          </cell>
          <cell r="F216">
            <v>0.53129999999999999</v>
          </cell>
          <cell r="G216">
            <v>0.53129999999999999</v>
          </cell>
          <cell r="H216">
            <v>0.53129999999999999</v>
          </cell>
          <cell r="I216">
            <v>0.53129999999999999</v>
          </cell>
          <cell r="J216">
            <v>0.53129999999999999</v>
          </cell>
          <cell r="K216">
            <v>0.53129999999999999</v>
          </cell>
          <cell r="L216">
            <v>0.53129999999999999</v>
          </cell>
          <cell r="M216">
            <v>0.53129999999999999</v>
          </cell>
          <cell r="N216">
            <v>0.53129999999999999</v>
          </cell>
          <cell r="O216">
            <v>0.53129999999999999</v>
          </cell>
          <cell r="P216">
            <v>0.53129999999999999</v>
          </cell>
          <cell r="Q216">
            <v>0.53129999999999999</v>
          </cell>
          <cell r="R216">
            <v>0.53129999999999999</v>
          </cell>
          <cell r="S216">
            <v>0.53129999999999999</v>
          </cell>
          <cell r="T216">
            <v>0.53129999999999999</v>
          </cell>
          <cell r="U216">
            <v>0.53129999999999999</v>
          </cell>
          <cell r="V216">
            <v>0.53129999999999999</v>
          </cell>
          <cell r="W216">
            <v>0.53129999999999999</v>
          </cell>
          <cell r="X216">
            <v>0.53129999999999999</v>
          </cell>
          <cell r="Y216">
            <v>0.53129999999999999</v>
          </cell>
          <cell r="Z216">
            <v>0.53129999999999999</v>
          </cell>
          <cell r="AA216">
            <v>0.53129999999999999</v>
          </cell>
          <cell r="AB216">
            <v>0.53129999999999999</v>
          </cell>
          <cell r="AC216">
            <v>0.53129999999999999</v>
          </cell>
          <cell r="AD216">
            <v>0.53129999999999999</v>
          </cell>
          <cell r="AE216">
            <v>0.53129999999999999</v>
          </cell>
          <cell r="AF216">
            <v>0.53129999999999999</v>
          </cell>
          <cell r="AG216">
            <v>0.53129999999999999</v>
          </cell>
          <cell r="AH216">
            <v>0.53129999999999999</v>
          </cell>
          <cell r="AI216">
            <v>0.53129999999999999</v>
          </cell>
          <cell r="AJ216">
            <v>0.53129999999999999</v>
          </cell>
          <cell r="AK216">
            <v>0.53129999999999999</v>
          </cell>
          <cell r="AL216">
            <v>0.53129999999999999</v>
          </cell>
          <cell r="AM216">
            <v>0.53129999999999999</v>
          </cell>
          <cell r="AN216">
            <v>0.53129999999999999</v>
          </cell>
          <cell r="AO216">
            <v>0.53129999999999999</v>
          </cell>
          <cell r="AP216">
            <v>0.53129999999999999</v>
          </cell>
          <cell r="AQ216">
            <v>0.53129999999999999</v>
          </cell>
          <cell r="AR216">
            <v>0.53129999999999999</v>
          </cell>
          <cell r="AS216">
            <v>0.53129999999999999</v>
          </cell>
          <cell r="AT216">
            <v>0.53129999999999999</v>
          </cell>
          <cell r="AU216">
            <v>0.53129999999999999</v>
          </cell>
          <cell r="AV216">
            <v>0.53129999999999999</v>
          </cell>
          <cell r="AW216">
            <v>0.53129999999999999</v>
          </cell>
          <cell r="AX216">
            <v>0.53129999999999999</v>
          </cell>
        </row>
        <row r="217">
          <cell r="A217" t="str">
            <v>WYSmall C&amp;IWater Heating DLC_Saturation</v>
          </cell>
          <cell r="B217" t="str">
            <v>WY</v>
          </cell>
          <cell r="C217" t="str">
            <v>Small C&amp;I</v>
          </cell>
          <cell r="D217" t="str">
            <v>Water Heating DLC_Saturation</v>
          </cell>
          <cell r="E217" t="str">
            <v>%</v>
          </cell>
          <cell r="F217">
            <v>0.22259999999999999</v>
          </cell>
          <cell r="G217">
            <v>0.22259999999999999</v>
          </cell>
          <cell r="H217">
            <v>0.22259999999999999</v>
          </cell>
          <cell r="I217">
            <v>0.22259999999999999</v>
          </cell>
          <cell r="J217">
            <v>0.22259999999999999</v>
          </cell>
          <cell r="K217">
            <v>0.22259999999999999</v>
          </cell>
          <cell r="L217">
            <v>0.22259999999999999</v>
          </cell>
          <cell r="M217">
            <v>0.22259999999999999</v>
          </cell>
          <cell r="N217">
            <v>0.22259999999999999</v>
          </cell>
          <cell r="O217">
            <v>0.22259999999999999</v>
          </cell>
          <cell r="P217">
            <v>0.22259999999999999</v>
          </cell>
          <cell r="Q217">
            <v>0.22259999999999999</v>
          </cell>
          <cell r="R217">
            <v>0.22259999999999999</v>
          </cell>
          <cell r="S217">
            <v>0.22259999999999999</v>
          </cell>
          <cell r="T217">
            <v>0.22259999999999999</v>
          </cell>
          <cell r="U217">
            <v>0.22259999999999999</v>
          </cell>
          <cell r="V217">
            <v>0.22259999999999999</v>
          </cell>
          <cell r="W217">
            <v>0.22259999999999999</v>
          </cell>
          <cell r="X217">
            <v>0.22259999999999999</v>
          </cell>
          <cell r="Y217">
            <v>0.22259999999999999</v>
          </cell>
          <cell r="Z217">
            <v>0.22259999999999999</v>
          </cell>
          <cell r="AA217">
            <v>0.22259999999999999</v>
          </cell>
          <cell r="AB217">
            <v>0.22259999999999999</v>
          </cell>
          <cell r="AC217">
            <v>0.22259999999999999</v>
          </cell>
          <cell r="AD217">
            <v>0.22259999999999999</v>
          </cell>
          <cell r="AE217">
            <v>0.22259999999999999</v>
          </cell>
          <cell r="AF217">
            <v>0.22259999999999999</v>
          </cell>
          <cell r="AG217">
            <v>0.22259999999999999</v>
          </cell>
          <cell r="AH217">
            <v>0.22259999999999999</v>
          </cell>
          <cell r="AI217">
            <v>0.22259999999999999</v>
          </cell>
          <cell r="AJ217">
            <v>0.22259999999999999</v>
          </cell>
          <cell r="AK217">
            <v>0.22259999999999999</v>
          </cell>
          <cell r="AL217">
            <v>0.22259999999999999</v>
          </cell>
          <cell r="AM217">
            <v>0.22259999999999999</v>
          </cell>
          <cell r="AN217">
            <v>0.22259999999999999</v>
          </cell>
          <cell r="AO217">
            <v>0.22259999999999999</v>
          </cell>
          <cell r="AP217">
            <v>0.22259999999999999</v>
          </cell>
          <cell r="AQ217">
            <v>0.22259999999999999</v>
          </cell>
          <cell r="AR217">
            <v>0.22259999999999999</v>
          </cell>
          <cell r="AS217">
            <v>0.22259999999999999</v>
          </cell>
          <cell r="AT217">
            <v>0.22259999999999999</v>
          </cell>
          <cell r="AU217">
            <v>0.22259999999999999</v>
          </cell>
          <cell r="AV217">
            <v>0.22259999999999999</v>
          </cell>
          <cell r="AW217">
            <v>0.22259999999999999</v>
          </cell>
          <cell r="AX217">
            <v>0.22259999999999999</v>
          </cell>
        </row>
        <row r="218">
          <cell r="A218" t="str">
            <v>CAMedium C&amp;ICAC DLC_Saturation</v>
          </cell>
          <cell r="B218" t="str">
            <v>CA</v>
          </cell>
          <cell r="C218" t="str">
            <v>Medium C&amp;I</v>
          </cell>
          <cell r="D218" t="str">
            <v>CAC DLC_Saturation</v>
          </cell>
          <cell r="E218" t="str">
            <v>%</v>
          </cell>
          <cell r="F218">
            <v>0.49</v>
          </cell>
          <cell r="G218">
            <v>0.49</v>
          </cell>
          <cell r="H218">
            <v>0.49</v>
          </cell>
          <cell r="I218">
            <v>0.49</v>
          </cell>
          <cell r="J218">
            <v>0.49</v>
          </cell>
          <cell r="K218">
            <v>0.49</v>
          </cell>
          <cell r="L218">
            <v>0.49</v>
          </cell>
          <cell r="M218">
            <v>0.49</v>
          </cell>
          <cell r="N218">
            <v>0.49</v>
          </cell>
          <cell r="O218">
            <v>0.49</v>
          </cell>
          <cell r="P218">
            <v>0.49</v>
          </cell>
          <cell r="Q218">
            <v>0.49</v>
          </cell>
          <cell r="R218">
            <v>0.49</v>
          </cell>
          <cell r="S218">
            <v>0.49</v>
          </cell>
          <cell r="T218">
            <v>0.49</v>
          </cell>
          <cell r="U218">
            <v>0.49</v>
          </cell>
          <cell r="V218">
            <v>0.49</v>
          </cell>
          <cell r="W218">
            <v>0.49</v>
          </cell>
          <cell r="X218">
            <v>0.49</v>
          </cell>
          <cell r="Y218">
            <v>0.49</v>
          </cell>
          <cell r="Z218">
            <v>0.49</v>
          </cell>
          <cell r="AA218">
            <v>0.49</v>
          </cell>
          <cell r="AB218">
            <v>0.49</v>
          </cell>
          <cell r="AC218">
            <v>0.49</v>
          </cell>
          <cell r="AD218">
            <v>0.49</v>
          </cell>
          <cell r="AE218">
            <v>0.49</v>
          </cell>
          <cell r="AF218">
            <v>0.49</v>
          </cell>
          <cell r="AG218">
            <v>0.49</v>
          </cell>
          <cell r="AH218">
            <v>0.49</v>
          </cell>
          <cell r="AI218">
            <v>0.49</v>
          </cell>
          <cell r="AJ218">
            <v>0.49</v>
          </cell>
          <cell r="AK218">
            <v>0.49</v>
          </cell>
          <cell r="AL218">
            <v>0.49</v>
          </cell>
          <cell r="AM218">
            <v>0.49</v>
          </cell>
          <cell r="AN218">
            <v>0.49</v>
          </cell>
          <cell r="AO218">
            <v>0.49</v>
          </cell>
          <cell r="AP218">
            <v>0.49</v>
          </cell>
          <cell r="AQ218">
            <v>0.49</v>
          </cell>
          <cell r="AR218">
            <v>0.49</v>
          </cell>
          <cell r="AS218">
            <v>0.49</v>
          </cell>
          <cell r="AT218">
            <v>0.49</v>
          </cell>
          <cell r="AU218">
            <v>0.49</v>
          </cell>
          <cell r="AV218">
            <v>0.49</v>
          </cell>
          <cell r="AW218">
            <v>0.49</v>
          </cell>
          <cell r="AX218">
            <v>0.49</v>
          </cell>
        </row>
        <row r="219">
          <cell r="A219" t="str">
            <v>IDMedium C&amp;ICAC DLC_Saturation</v>
          </cell>
          <cell r="B219" t="str">
            <v>ID</v>
          </cell>
          <cell r="C219" t="str">
            <v>Medium C&amp;I</v>
          </cell>
          <cell r="D219" t="str">
            <v>CAC DLC_Saturation</v>
          </cell>
          <cell r="E219" t="str">
            <v>%</v>
          </cell>
          <cell r="F219">
            <v>0.56000000000000005</v>
          </cell>
          <cell r="G219">
            <v>0.56000000000000005</v>
          </cell>
          <cell r="H219">
            <v>0.56000000000000005</v>
          </cell>
          <cell r="I219">
            <v>0.56000000000000005</v>
          </cell>
          <cell r="J219">
            <v>0.56000000000000005</v>
          </cell>
          <cell r="K219">
            <v>0.56000000000000005</v>
          </cell>
          <cell r="L219">
            <v>0.56000000000000005</v>
          </cell>
          <cell r="M219">
            <v>0.56000000000000005</v>
          </cell>
          <cell r="N219">
            <v>0.56000000000000005</v>
          </cell>
          <cell r="O219">
            <v>0.56000000000000005</v>
          </cell>
          <cell r="P219">
            <v>0.56000000000000005</v>
          </cell>
          <cell r="Q219">
            <v>0.56000000000000005</v>
          </cell>
          <cell r="R219">
            <v>0.56000000000000005</v>
          </cell>
          <cell r="S219">
            <v>0.56000000000000005</v>
          </cell>
          <cell r="T219">
            <v>0.56000000000000005</v>
          </cell>
          <cell r="U219">
            <v>0.56000000000000005</v>
          </cell>
          <cell r="V219">
            <v>0.56000000000000005</v>
          </cell>
          <cell r="W219">
            <v>0.56000000000000005</v>
          </cell>
          <cell r="X219">
            <v>0.56000000000000005</v>
          </cell>
          <cell r="Y219">
            <v>0.56000000000000005</v>
          </cell>
          <cell r="Z219">
            <v>0.56000000000000005</v>
          </cell>
          <cell r="AA219">
            <v>0.56000000000000005</v>
          </cell>
          <cell r="AB219">
            <v>0.56000000000000005</v>
          </cell>
          <cell r="AC219">
            <v>0.56000000000000005</v>
          </cell>
          <cell r="AD219">
            <v>0.56000000000000005</v>
          </cell>
          <cell r="AE219">
            <v>0.56000000000000005</v>
          </cell>
          <cell r="AF219">
            <v>0.56000000000000005</v>
          </cell>
          <cell r="AG219">
            <v>0.56000000000000005</v>
          </cell>
          <cell r="AH219">
            <v>0.56000000000000005</v>
          </cell>
          <cell r="AI219">
            <v>0.56000000000000005</v>
          </cell>
          <cell r="AJ219">
            <v>0.56000000000000005</v>
          </cell>
          <cell r="AK219">
            <v>0.56000000000000005</v>
          </cell>
          <cell r="AL219">
            <v>0.56000000000000005</v>
          </cell>
          <cell r="AM219">
            <v>0.56000000000000005</v>
          </cell>
          <cell r="AN219">
            <v>0.56000000000000005</v>
          </cell>
          <cell r="AO219">
            <v>0.56000000000000005</v>
          </cell>
          <cell r="AP219">
            <v>0.56000000000000005</v>
          </cell>
          <cell r="AQ219">
            <v>0.56000000000000005</v>
          </cell>
          <cell r="AR219">
            <v>0.56000000000000005</v>
          </cell>
          <cell r="AS219">
            <v>0.56000000000000005</v>
          </cell>
          <cell r="AT219">
            <v>0.56000000000000005</v>
          </cell>
          <cell r="AU219">
            <v>0.56000000000000005</v>
          </cell>
          <cell r="AV219">
            <v>0.56000000000000005</v>
          </cell>
          <cell r="AW219">
            <v>0.56000000000000005</v>
          </cell>
          <cell r="AX219">
            <v>0.56000000000000005</v>
          </cell>
        </row>
        <row r="220">
          <cell r="A220" t="str">
            <v>ORMedium C&amp;ICAC DLC_Saturation</v>
          </cell>
          <cell r="B220" t="str">
            <v>OR</v>
          </cell>
          <cell r="C220" t="str">
            <v>Medium C&amp;I</v>
          </cell>
          <cell r="D220" t="str">
            <v>CAC DLC_Saturation</v>
          </cell>
          <cell r="E220" t="str">
            <v>%</v>
          </cell>
          <cell r="F220">
            <v>0.79</v>
          </cell>
          <cell r="G220">
            <v>0.79</v>
          </cell>
          <cell r="H220">
            <v>0.79</v>
          </cell>
          <cell r="I220">
            <v>0.79</v>
          </cell>
          <cell r="J220">
            <v>0.79</v>
          </cell>
          <cell r="K220">
            <v>0.79</v>
          </cell>
          <cell r="L220">
            <v>0.79</v>
          </cell>
          <cell r="M220">
            <v>0.79</v>
          </cell>
          <cell r="N220">
            <v>0.79</v>
          </cell>
          <cell r="O220">
            <v>0.79</v>
          </cell>
          <cell r="P220">
            <v>0.79</v>
          </cell>
          <cell r="Q220">
            <v>0.79</v>
          </cell>
          <cell r="R220">
            <v>0.79</v>
          </cell>
          <cell r="S220">
            <v>0.79</v>
          </cell>
          <cell r="T220">
            <v>0.79</v>
          </cell>
          <cell r="U220">
            <v>0.79</v>
          </cell>
          <cell r="V220">
            <v>0.79</v>
          </cell>
          <cell r="W220">
            <v>0.79</v>
          </cell>
          <cell r="X220">
            <v>0.79</v>
          </cell>
          <cell r="Y220">
            <v>0.79</v>
          </cell>
          <cell r="Z220">
            <v>0.79</v>
          </cell>
          <cell r="AA220">
            <v>0.79</v>
          </cell>
          <cell r="AB220">
            <v>0.79</v>
          </cell>
          <cell r="AC220">
            <v>0.79</v>
          </cell>
          <cell r="AD220">
            <v>0.79</v>
          </cell>
          <cell r="AE220">
            <v>0.79</v>
          </cell>
          <cell r="AF220">
            <v>0.79</v>
          </cell>
          <cell r="AG220">
            <v>0.79</v>
          </cell>
          <cell r="AH220">
            <v>0.79</v>
          </cell>
          <cell r="AI220">
            <v>0.79</v>
          </cell>
          <cell r="AJ220">
            <v>0.79</v>
          </cell>
          <cell r="AK220">
            <v>0.79</v>
          </cell>
          <cell r="AL220">
            <v>0.79</v>
          </cell>
          <cell r="AM220">
            <v>0.79</v>
          </cell>
          <cell r="AN220">
            <v>0.79</v>
          </cell>
          <cell r="AO220">
            <v>0.79</v>
          </cell>
          <cell r="AP220">
            <v>0.79</v>
          </cell>
          <cell r="AQ220">
            <v>0.79</v>
          </cell>
          <cell r="AR220">
            <v>0.79</v>
          </cell>
          <cell r="AS220">
            <v>0.79</v>
          </cell>
          <cell r="AT220">
            <v>0.79</v>
          </cell>
          <cell r="AU220">
            <v>0.79</v>
          </cell>
          <cell r="AV220">
            <v>0.79</v>
          </cell>
          <cell r="AW220">
            <v>0.79</v>
          </cell>
          <cell r="AX220">
            <v>0.79</v>
          </cell>
        </row>
        <row r="221">
          <cell r="A221" t="str">
            <v>UTMedium C&amp;ICAC DLC_Saturation</v>
          </cell>
          <cell r="B221" t="str">
            <v>UT</v>
          </cell>
          <cell r="C221" t="str">
            <v>Medium C&amp;I</v>
          </cell>
          <cell r="D221" t="str">
            <v>CAC DLC_Saturation</v>
          </cell>
          <cell r="E221" t="str">
            <v>%</v>
          </cell>
          <cell r="F221">
            <v>0.72</v>
          </cell>
          <cell r="G221">
            <v>0.72</v>
          </cell>
          <cell r="H221">
            <v>0.72</v>
          </cell>
          <cell r="I221">
            <v>0.72</v>
          </cell>
          <cell r="J221">
            <v>0.72</v>
          </cell>
          <cell r="K221">
            <v>0.72</v>
          </cell>
          <cell r="L221">
            <v>0.72</v>
          </cell>
          <cell r="M221">
            <v>0.72</v>
          </cell>
          <cell r="N221">
            <v>0.72</v>
          </cell>
          <cell r="O221">
            <v>0.72</v>
          </cell>
          <cell r="P221">
            <v>0.72</v>
          </cell>
          <cell r="Q221">
            <v>0.72</v>
          </cell>
          <cell r="R221">
            <v>0.72</v>
          </cell>
          <cell r="S221">
            <v>0.72</v>
          </cell>
          <cell r="T221">
            <v>0.72</v>
          </cell>
          <cell r="U221">
            <v>0.72</v>
          </cell>
          <cell r="V221">
            <v>0.72</v>
          </cell>
          <cell r="W221">
            <v>0.72</v>
          </cell>
          <cell r="X221">
            <v>0.72</v>
          </cell>
          <cell r="Y221">
            <v>0.72</v>
          </cell>
          <cell r="Z221">
            <v>0.72</v>
          </cell>
          <cell r="AA221">
            <v>0.72</v>
          </cell>
          <cell r="AB221">
            <v>0.72</v>
          </cell>
          <cell r="AC221">
            <v>0.72</v>
          </cell>
          <cell r="AD221">
            <v>0.72</v>
          </cell>
          <cell r="AE221">
            <v>0.72</v>
          </cell>
          <cell r="AF221">
            <v>0.72</v>
          </cell>
          <cell r="AG221">
            <v>0.72</v>
          </cell>
          <cell r="AH221">
            <v>0.72</v>
          </cell>
          <cell r="AI221">
            <v>0.72</v>
          </cell>
          <cell r="AJ221">
            <v>0.72</v>
          </cell>
          <cell r="AK221">
            <v>0.72</v>
          </cell>
          <cell r="AL221">
            <v>0.72</v>
          </cell>
          <cell r="AM221">
            <v>0.72</v>
          </cell>
          <cell r="AN221">
            <v>0.72</v>
          </cell>
          <cell r="AO221">
            <v>0.72</v>
          </cell>
          <cell r="AP221">
            <v>0.72</v>
          </cell>
          <cell r="AQ221">
            <v>0.72</v>
          </cell>
          <cell r="AR221">
            <v>0.72</v>
          </cell>
          <cell r="AS221">
            <v>0.72</v>
          </cell>
          <cell r="AT221">
            <v>0.72</v>
          </cell>
          <cell r="AU221">
            <v>0.72</v>
          </cell>
          <cell r="AV221">
            <v>0.72</v>
          </cell>
          <cell r="AW221">
            <v>0.72</v>
          </cell>
          <cell r="AX221">
            <v>0.72</v>
          </cell>
        </row>
        <row r="222">
          <cell r="A222" t="str">
            <v>WAMedium C&amp;ICAC DLC_Saturation</v>
          </cell>
          <cell r="B222" t="str">
            <v>WA</v>
          </cell>
          <cell r="C222" t="str">
            <v>Medium C&amp;I</v>
          </cell>
          <cell r="D222" t="str">
            <v>CAC DLC_Saturation</v>
          </cell>
          <cell r="E222" t="str">
            <v>%</v>
          </cell>
          <cell r="F222">
            <v>0.77</v>
          </cell>
          <cell r="G222">
            <v>0.77</v>
          </cell>
          <cell r="H222">
            <v>0.77</v>
          </cell>
          <cell r="I222">
            <v>0.77</v>
          </cell>
          <cell r="J222">
            <v>0.77</v>
          </cell>
          <cell r="K222">
            <v>0.77</v>
          </cell>
          <cell r="L222">
            <v>0.77</v>
          </cell>
          <cell r="M222">
            <v>0.77</v>
          </cell>
          <cell r="N222">
            <v>0.77</v>
          </cell>
          <cell r="O222">
            <v>0.77</v>
          </cell>
          <cell r="P222">
            <v>0.77</v>
          </cell>
          <cell r="Q222">
            <v>0.77</v>
          </cell>
          <cell r="R222">
            <v>0.77</v>
          </cell>
          <cell r="S222">
            <v>0.77</v>
          </cell>
          <cell r="T222">
            <v>0.77</v>
          </cell>
          <cell r="U222">
            <v>0.77</v>
          </cell>
          <cell r="V222">
            <v>0.77</v>
          </cell>
          <cell r="W222">
            <v>0.77</v>
          </cell>
          <cell r="X222">
            <v>0.77</v>
          </cell>
          <cell r="Y222">
            <v>0.77</v>
          </cell>
          <cell r="Z222">
            <v>0.77</v>
          </cell>
          <cell r="AA222">
            <v>0.77</v>
          </cell>
          <cell r="AB222">
            <v>0.77</v>
          </cell>
          <cell r="AC222">
            <v>0.77</v>
          </cell>
          <cell r="AD222">
            <v>0.77</v>
          </cell>
          <cell r="AE222">
            <v>0.77</v>
          </cell>
          <cell r="AF222">
            <v>0.77</v>
          </cell>
          <cell r="AG222">
            <v>0.77</v>
          </cell>
          <cell r="AH222">
            <v>0.77</v>
          </cell>
          <cell r="AI222">
            <v>0.77</v>
          </cell>
          <cell r="AJ222">
            <v>0.77</v>
          </cell>
          <cell r="AK222">
            <v>0.77</v>
          </cell>
          <cell r="AL222">
            <v>0.77</v>
          </cell>
          <cell r="AM222">
            <v>0.77</v>
          </cell>
          <cell r="AN222">
            <v>0.77</v>
          </cell>
          <cell r="AO222">
            <v>0.77</v>
          </cell>
          <cell r="AP222">
            <v>0.77</v>
          </cell>
          <cell r="AQ222">
            <v>0.77</v>
          </cell>
          <cell r="AR222">
            <v>0.77</v>
          </cell>
          <cell r="AS222">
            <v>0.77</v>
          </cell>
          <cell r="AT222">
            <v>0.77</v>
          </cell>
          <cell r="AU222">
            <v>0.77</v>
          </cell>
          <cell r="AV222">
            <v>0.77</v>
          </cell>
          <cell r="AW222">
            <v>0.77</v>
          </cell>
          <cell r="AX222">
            <v>0.77</v>
          </cell>
        </row>
        <row r="223">
          <cell r="A223" t="str">
            <v>WYMedium C&amp;ICAC DLC_Saturation</v>
          </cell>
          <cell r="B223" t="str">
            <v>WY</v>
          </cell>
          <cell r="C223" t="str">
            <v>Medium C&amp;I</v>
          </cell>
          <cell r="D223" t="str">
            <v>CAC DLC_Saturation</v>
          </cell>
          <cell r="E223" t="str">
            <v>%</v>
          </cell>
          <cell r="F223">
            <v>0.53</v>
          </cell>
          <cell r="G223">
            <v>0.53</v>
          </cell>
          <cell r="H223">
            <v>0.53</v>
          </cell>
          <cell r="I223">
            <v>0.53</v>
          </cell>
          <cell r="J223">
            <v>0.53</v>
          </cell>
          <cell r="K223">
            <v>0.53</v>
          </cell>
          <cell r="L223">
            <v>0.53</v>
          </cell>
          <cell r="M223">
            <v>0.53</v>
          </cell>
          <cell r="N223">
            <v>0.53</v>
          </cell>
          <cell r="O223">
            <v>0.53</v>
          </cell>
          <cell r="P223">
            <v>0.53</v>
          </cell>
          <cell r="Q223">
            <v>0.53</v>
          </cell>
          <cell r="R223">
            <v>0.53</v>
          </cell>
          <cell r="S223">
            <v>0.53</v>
          </cell>
          <cell r="T223">
            <v>0.53</v>
          </cell>
          <cell r="U223">
            <v>0.53</v>
          </cell>
          <cell r="V223">
            <v>0.53</v>
          </cell>
          <cell r="W223">
            <v>0.53</v>
          </cell>
          <cell r="X223">
            <v>0.53</v>
          </cell>
          <cell r="Y223">
            <v>0.53</v>
          </cell>
          <cell r="Z223">
            <v>0.53</v>
          </cell>
          <cell r="AA223">
            <v>0.53</v>
          </cell>
          <cell r="AB223">
            <v>0.53</v>
          </cell>
          <cell r="AC223">
            <v>0.53</v>
          </cell>
          <cell r="AD223">
            <v>0.53</v>
          </cell>
          <cell r="AE223">
            <v>0.53</v>
          </cell>
          <cell r="AF223">
            <v>0.53</v>
          </cell>
          <cell r="AG223">
            <v>0.53</v>
          </cell>
          <cell r="AH223">
            <v>0.53</v>
          </cell>
          <cell r="AI223">
            <v>0.53</v>
          </cell>
          <cell r="AJ223">
            <v>0.53</v>
          </cell>
          <cell r="AK223">
            <v>0.53</v>
          </cell>
          <cell r="AL223">
            <v>0.53</v>
          </cell>
          <cell r="AM223">
            <v>0.53</v>
          </cell>
          <cell r="AN223">
            <v>0.53</v>
          </cell>
          <cell r="AO223">
            <v>0.53</v>
          </cell>
          <cell r="AP223">
            <v>0.53</v>
          </cell>
          <cell r="AQ223">
            <v>0.53</v>
          </cell>
          <cell r="AR223">
            <v>0.53</v>
          </cell>
          <cell r="AS223">
            <v>0.53</v>
          </cell>
          <cell r="AT223">
            <v>0.53</v>
          </cell>
          <cell r="AU223">
            <v>0.53</v>
          </cell>
          <cell r="AV223">
            <v>0.53</v>
          </cell>
          <cell r="AW223">
            <v>0.53</v>
          </cell>
          <cell r="AX223">
            <v>0.53</v>
          </cell>
        </row>
        <row r="224">
          <cell r="A224" t="str">
            <v>CAMedium C&amp;IWater Heating DLC_Saturation</v>
          </cell>
          <cell r="B224" t="str">
            <v>CA</v>
          </cell>
          <cell r="C224" t="str">
            <v>Medium C&amp;I</v>
          </cell>
          <cell r="D224" t="str">
            <v>Water Heating DLC_Saturation</v>
          </cell>
          <cell r="E224" t="str">
            <v>%</v>
          </cell>
          <cell r="F224">
            <v>0.49</v>
          </cell>
          <cell r="G224">
            <v>0.49</v>
          </cell>
          <cell r="H224">
            <v>0.49</v>
          </cell>
          <cell r="I224">
            <v>0.49</v>
          </cell>
          <cell r="J224">
            <v>0.49</v>
          </cell>
          <cell r="K224">
            <v>0.49</v>
          </cell>
          <cell r="L224">
            <v>0.49</v>
          </cell>
          <cell r="M224">
            <v>0.49</v>
          </cell>
          <cell r="N224">
            <v>0.49</v>
          </cell>
          <cell r="O224">
            <v>0.49</v>
          </cell>
          <cell r="P224">
            <v>0.49</v>
          </cell>
          <cell r="Q224">
            <v>0.49</v>
          </cell>
          <cell r="R224">
            <v>0.49</v>
          </cell>
          <cell r="S224">
            <v>0.49</v>
          </cell>
          <cell r="T224">
            <v>0.49</v>
          </cell>
          <cell r="U224">
            <v>0.49</v>
          </cell>
          <cell r="V224">
            <v>0.49</v>
          </cell>
          <cell r="W224">
            <v>0.49</v>
          </cell>
          <cell r="X224">
            <v>0.49</v>
          </cell>
          <cell r="Y224">
            <v>0.49</v>
          </cell>
          <cell r="Z224">
            <v>0.49</v>
          </cell>
          <cell r="AA224">
            <v>0.49</v>
          </cell>
          <cell r="AB224">
            <v>0.49</v>
          </cell>
          <cell r="AC224">
            <v>0.49</v>
          </cell>
          <cell r="AD224">
            <v>0.49</v>
          </cell>
          <cell r="AE224">
            <v>0.49</v>
          </cell>
          <cell r="AF224">
            <v>0.49</v>
          </cell>
          <cell r="AG224">
            <v>0.49</v>
          </cell>
          <cell r="AH224">
            <v>0.49</v>
          </cell>
          <cell r="AI224">
            <v>0.49</v>
          </cell>
          <cell r="AJ224">
            <v>0.49</v>
          </cell>
          <cell r="AK224">
            <v>0.49</v>
          </cell>
          <cell r="AL224">
            <v>0.49</v>
          </cell>
          <cell r="AM224">
            <v>0.49</v>
          </cell>
          <cell r="AN224">
            <v>0.49</v>
          </cell>
          <cell r="AO224">
            <v>0.49</v>
          </cell>
          <cell r="AP224">
            <v>0.49</v>
          </cell>
          <cell r="AQ224">
            <v>0.49</v>
          </cell>
          <cell r="AR224">
            <v>0.49</v>
          </cell>
          <cell r="AS224">
            <v>0.49</v>
          </cell>
          <cell r="AT224">
            <v>0.49</v>
          </cell>
          <cell r="AU224">
            <v>0.49</v>
          </cell>
          <cell r="AV224">
            <v>0.49</v>
          </cell>
          <cell r="AW224">
            <v>0.49</v>
          </cell>
          <cell r="AX224">
            <v>0.49</v>
          </cell>
        </row>
        <row r="225">
          <cell r="A225" t="str">
            <v>IDMedium C&amp;IWater Heating DLC_Saturation</v>
          </cell>
          <cell r="B225" t="str">
            <v>ID</v>
          </cell>
          <cell r="C225" t="str">
            <v>Medium C&amp;I</v>
          </cell>
          <cell r="D225" t="str">
            <v>Water Heating DLC_Saturation</v>
          </cell>
          <cell r="E225" t="str">
            <v>%</v>
          </cell>
          <cell r="F225">
            <v>0.55000000000000004</v>
          </cell>
          <cell r="G225">
            <v>0.55000000000000004</v>
          </cell>
          <cell r="H225">
            <v>0.55000000000000004</v>
          </cell>
          <cell r="I225">
            <v>0.55000000000000004</v>
          </cell>
          <cell r="J225">
            <v>0.55000000000000004</v>
          </cell>
          <cell r="K225">
            <v>0.55000000000000004</v>
          </cell>
          <cell r="L225">
            <v>0.55000000000000004</v>
          </cell>
          <cell r="M225">
            <v>0.55000000000000004</v>
          </cell>
          <cell r="N225">
            <v>0.55000000000000004</v>
          </cell>
          <cell r="O225">
            <v>0.55000000000000004</v>
          </cell>
          <cell r="P225">
            <v>0.55000000000000004</v>
          </cell>
          <cell r="Q225">
            <v>0.55000000000000004</v>
          </cell>
          <cell r="R225">
            <v>0.55000000000000004</v>
          </cell>
          <cell r="S225">
            <v>0.55000000000000004</v>
          </cell>
          <cell r="T225">
            <v>0.55000000000000004</v>
          </cell>
          <cell r="U225">
            <v>0.55000000000000004</v>
          </cell>
          <cell r="V225">
            <v>0.55000000000000004</v>
          </cell>
          <cell r="W225">
            <v>0.55000000000000004</v>
          </cell>
          <cell r="X225">
            <v>0.55000000000000004</v>
          </cell>
          <cell r="Y225">
            <v>0.55000000000000004</v>
          </cell>
          <cell r="Z225">
            <v>0.55000000000000004</v>
          </cell>
          <cell r="AA225">
            <v>0.55000000000000004</v>
          </cell>
          <cell r="AB225">
            <v>0.55000000000000004</v>
          </cell>
          <cell r="AC225">
            <v>0.55000000000000004</v>
          </cell>
          <cell r="AD225">
            <v>0.55000000000000004</v>
          </cell>
          <cell r="AE225">
            <v>0.55000000000000004</v>
          </cell>
          <cell r="AF225">
            <v>0.55000000000000004</v>
          </cell>
          <cell r="AG225">
            <v>0.55000000000000004</v>
          </cell>
          <cell r="AH225">
            <v>0.55000000000000004</v>
          </cell>
          <cell r="AI225">
            <v>0.55000000000000004</v>
          </cell>
          <cell r="AJ225">
            <v>0.55000000000000004</v>
          </cell>
          <cell r="AK225">
            <v>0.55000000000000004</v>
          </cell>
          <cell r="AL225">
            <v>0.55000000000000004</v>
          </cell>
          <cell r="AM225">
            <v>0.55000000000000004</v>
          </cell>
          <cell r="AN225">
            <v>0.55000000000000004</v>
          </cell>
          <cell r="AO225">
            <v>0.55000000000000004</v>
          </cell>
          <cell r="AP225">
            <v>0.55000000000000004</v>
          </cell>
          <cell r="AQ225">
            <v>0.55000000000000004</v>
          </cell>
          <cell r="AR225">
            <v>0.55000000000000004</v>
          </cell>
          <cell r="AS225">
            <v>0.55000000000000004</v>
          </cell>
          <cell r="AT225">
            <v>0.55000000000000004</v>
          </cell>
          <cell r="AU225">
            <v>0.55000000000000004</v>
          </cell>
          <cell r="AV225">
            <v>0.55000000000000004</v>
          </cell>
          <cell r="AW225">
            <v>0.55000000000000004</v>
          </cell>
          <cell r="AX225">
            <v>0.55000000000000004</v>
          </cell>
        </row>
        <row r="226">
          <cell r="A226" t="str">
            <v>ORMedium C&amp;IWater Heating DLC_Saturation</v>
          </cell>
          <cell r="B226" t="str">
            <v>OR</v>
          </cell>
          <cell r="C226" t="str">
            <v>Medium C&amp;I</v>
          </cell>
          <cell r="D226" t="str">
            <v>Water Heating DLC_Saturation</v>
          </cell>
          <cell r="E226" t="str">
            <v>%</v>
          </cell>
          <cell r="F226">
            <v>0.63</v>
          </cell>
          <cell r="G226">
            <v>0.63</v>
          </cell>
          <cell r="H226">
            <v>0.63</v>
          </cell>
          <cell r="I226">
            <v>0.63</v>
          </cell>
          <cell r="J226">
            <v>0.63</v>
          </cell>
          <cell r="K226">
            <v>0.63</v>
          </cell>
          <cell r="L226">
            <v>0.63</v>
          </cell>
          <cell r="M226">
            <v>0.63</v>
          </cell>
          <cell r="N226">
            <v>0.63</v>
          </cell>
          <cell r="O226">
            <v>0.63</v>
          </cell>
          <cell r="P226">
            <v>0.63</v>
          </cell>
          <cell r="Q226">
            <v>0.63</v>
          </cell>
          <cell r="R226">
            <v>0.63</v>
          </cell>
          <cell r="S226">
            <v>0.63</v>
          </cell>
          <cell r="T226">
            <v>0.63</v>
          </cell>
          <cell r="U226">
            <v>0.63</v>
          </cell>
          <cell r="V226">
            <v>0.63</v>
          </cell>
          <cell r="W226">
            <v>0.63</v>
          </cell>
          <cell r="X226">
            <v>0.63</v>
          </cell>
          <cell r="Y226">
            <v>0.63</v>
          </cell>
          <cell r="Z226">
            <v>0.63</v>
          </cell>
          <cell r="AA226">
            <v>0.63</v>
          </cell>
          <cell r="AB226">
            <v>0.63</v>
          </cell>
          <cell r="AC226">
            <v>0.63</v>
          </cell>
          <cell r="AD226">
            <v>0.63</v>
          </cell>
          <cell r="AE226">
            <v>0.63</v>
          </cell>
          <cell r="AF226">
            <v>0.63</v>
          </cell>
          <cell r="AG226">
            <v>0.63</v>
          </cell>
          <cell r="AH226">
            <v>0.63</v>
          </cell>
          <cell r="AI226">
            <v>0.63</v>
          </cell>
          <cell r="AJ226">
            <v>0.63</v>
          </cell>
          <cell r="AK226">
            <v>0.63</v>
          </cell>
          <cell r="AL226">
            <v>0.63</v>
          </cell>
          <cell r="AM226">
            <v>0.63</v>
          </cell>
          <cell r="AN226">
            <v>0.63</v>
          </cell>
          <cell r="AO226">
            <v>0.63</v>
          </cell>
          <cell r="AP226">
            <v>0.63</v>
          </cell>
          <cell r="AQ226">
            <v>0.63</v>
          </cell>
          <cell r="AR226">
            <v>0.63</v>
          </cell>
          <cell r="AS226">
            <v>0.63</v>
          </cell>
          <cell r="AT226">
            <v>0.63</v>
          </cell>
          <cell r="AU226">
            <v>0.63</v>
          </cell>
          <cell r="AV226">
            <v>0.63</v>
          </cell>
          <cell r="AW226">
            <v>0.63</v>
          </cell>
          <cell r="AX226">
            <v>0.63</v>
          </cell>
        </row>
        <row r="227">
          <cell r="A227" t="str">
            <v>UTMedium C&amp;IWater Heating DLC_Saturation</v>
          </cell>
          <cell r="B227" t="str">
            <v>UT</v>
          </cell>
          <cell r="C227" t="str">
            <v>Medium C&amp;I</v>
          </cell>
          <cell r="D227" t="str">
            <v>Water Heating DLC_Saturation</v>
          </cell>
          <cell r="E227" t="str">
            <v>%</v>
          </cell>
          <cell r="F227">
            <v>0.28000000000000003</v>
          </cell>
          <cell r="G227">
            <v>0.28000000000000003</v>
          </cell>
          <cell r="H227">
            <v>0.28000000000000003</v>
          </cell>
          <cell r="I227">
            <v>0.28000000000000003</v>
          </cell>
          <cell r="J227">
            <v>0.28000000000000003</v>
          </cell>
          <cell r="K227">
            <v>0.28000000000000003</v>
          </cell>
          <cell r="L227">
            <v>0.28000000000000003</v>
          </cell>
          <cell r="M227">
            <v>0.28000000000000003</v>
          </cell>
          <cell r="N227">
            <v>0.28000000000000003</v>
          </cell>
          <cell r="O227">
            <v>0.28000000000000003</v>
          </cell>
          <cell r="P227">
            <v>0.28000000000000003</v>
          </cell>
          <cell r="Q227">
            <v>0.28000000000000003</v>
          </cell>
          <cell r="R227">
            <v>0.28000000000000003</v>
          </cell>
          <cell r="S227">
            <v>0.28000000000000003</v>
          </cell>
          <cell r="T227">
            <v>0.28000000000000003</v>
          </cell>
          <cell r="U227">
            <v>0.28000000000000003</v>
          </cell>
          <cell r="V227">
            <v>0.28000000000000003</v>
          </cell>
          <cell r="W227">
            <v>0.28000000000000003</v>
          </cell>
          <cell r="X227">
            <v>0.28000000000000003</v>
          </cell>
          <cell r="Y227">
            <v>0.28000000000000003</v>
          </cell>
          <cell r="Z227">
            <v>0.28000000000000003</v>
          </cell>
          <cell r="AA227">
            <v>0.28000000000000003</v>
          </cell>
          <cell r="AB227">
            <v>0.28000000000000003</v>
          </cell>
          <cell r="AC227">
            <v>0.28000000000000003</v>
          </cell>
          <cell r="AD227">
            <v>0.28000000000000003</v>
          </cell>
          <cell r="AE227">
            <v>0.28000000000000003</v>
          </cell>
          <cell r="AF227">
            <v>0.28000000000000003</v>
          </cell>
          <cell r="AG227">
            <v>0.28000000000000003</v>
          </cell>
          <cell r="AH227">
            <v>0.28000000000000003</v>
          </cell>
          <cell r="AI227">
            <v>0.28000000000000003</v>
          </cell>
          <cell r="AJ227">
            <v>0.28000000000000003</v>
          </cell>
          <cell r="AK227">
            <v>0.28000000000000003</v>
          </cell>
          <cell r="AL227">
            <v>0.28000000000000003</v>
          </cell>
          <cell r="AM227">
            <v>0.28000000000000003</v>
          </cell>
          <cell r="AN227">
            <v>0.28000000000000003</v>
          </cell>
          <cell r="AO227">
            <v>0.28000000000000003</v>
          </cell>
          <cell r="AP227">
            <v>0.28000000000000003</v>
          </cell>
          <cell r="AQ227">
            <v>0.28000000000000003</v>
          </cell>
          <cell r="AR227">
            <v>0.28000000000000003</v>
          </cell>
          <cell r="AS227">
            <v>0.28000000000000003</v>
          </cell>
          <cell r="AT227">
            <v>0.28000000000000003</v>
          </cell>
          <cell r="AU227">
            <v>0.28000000000000003</v>
          </cell>
          <cell r="AV227">
            <v>0.28000000000000003</v>
          </cell>
          <cell r="AW227">
            <v>0.28000000000000003</v>
          </cell>
          <cell r="AX227">
            <v>0.69</v>
          </cell>
        </row>
        <row r="228">
          <cell r="A228" t="str">
            <v>WAMedium C&amp;IWater Heating DLC_Saturation</v>
          </cell>
          <cell r="B228" t="str">
            <v>WA</v>
          </cell>
          <cell r="C228" t="str">
            <v>Medium C&amp;I</v>
          </cell>
          <cell r="D228" t="str">
            <v>Water Heating DLC_Saturation</v>
          </cell>
          <cell r="E228" t="str">
            <v>%</v>
          </cell>
          <cell r="F228">
            <v>0.28000000000000003</v>
          </cell>
          <cell r="G228">
            <v>0.28000000000000003</v>
          </cell>
          <cell r="H228">
            <v>0.28000000000000003</v>
          </cell>
          <cell r="I228">
            <v>0.28000000000000003</v>
          </cell>
          <cell r="J228">
            <v>0.28000000000000003</v>
          </cell>
          <cell r="K228">
            <v>0.28000000000000003</v>
          </cell>
          <cell r="L228">
            <v>0.28000000000000003</v>
          </cell>
          <cell r="M228">
            <v>0.28000000000000003</v>
          </cell>
          <cell r="N228">
            <v>0.28000000000000003</v>
          </cell>
          <cell r="O228">
            <v>0.28000000000000003</v>
          </cell>
          <cell r="P228">
            <v>0.28000000000000003</v>
          </cell>
          <cell r="Q228">
            <v>0.28000000000000003</v>
          </cell>
          <cell r="R228">
            <v>0.28000000000000003</v>
          </cell>
          <cell r="S228">
            <v>0.28000000000000003</v>
          </cell>
          <cell r="T228">
            <v>0.28000000000000003</v>
          </cell>
          <cell r="U228">
            <v>0.28000000000000003</v>
          </cell>
          <cell r="V228">
            <v>0.28000000000000003</v>
          </cell>
          <cell r="W228">
            <v>0.28000000000000003</v>
          </cell>
          <cell r="X228">
            <v>0.28000000000000003</v>
          </cell>
          <cell r="Y228">
            <v>0.28000000000000003</v>
          </cell>
          <cell r="Z228">
            <v>0.28000000000000003</v>
          </cell>
          <cell r="AA228">
            <v>0.28000000000000003</v>
          </cell>
          <cell r="AB228">
            <v>0.28000000000000003</v>
          </cell>
          <cell r="AC228">
            <v>0.28000000000000003</v>
          </cell>
          <cell r="AD228">
            <v>0.28000000000000003</v>
          </cell>
          <cell r="AE228">
            <v>0.28000000000000003</v>
          </cell>
          <cell r="AF228">
            <v>0.28000000000000003</v>
          </cell>
          <cell r="AG228">
            <v>0.28000000000000003</v>
          </cell>
          <cell r="AH228">
            <v>0.28000000000000003</v>
          </cell>
          <cell r="AI228">
            <v>0.28000000000000003</v>
          </cell>
          <cell r="AJ228">
            <v>0.28000000000000003</v>
          </cell>
          <cell r="AK228">
            <v>0.28000000000000003</v>
          </cell>
          <cell r="AL228">
            <v>0.28000000000000003</v>
          </cell>
          <cell r="AM228">
            <v>0.28000000000000003</v>
          </cell>
          <cell r="AN228">
            <v>0.28000000000000003</v>
          </cell>
          <cell r="AO228">
            <v>0.28000000000000003</v>
          </cell>
          <cell r="AP228">
            <v>0.28000000000000003</v>
          </cell>
          <cell r="AQ228">
            <v>0.28000000000000003</v>
          </cell>
          <cell r="AR228">
            <v>0.28000000000000003</v>
          </cell>
          <cell r="AS228">
            <v>0.28000000000000003</v>
          </cell>
          <cell r="AT228">
            <v>0.28000000000000003</v>
          </cell>
          <cell r="AU228">
            <v>0.28000000000000003</v>
          </cell>
          <cell r="AV228">
            <v>0.28000000000000003</v>
          </cell>
          <cell r="AW228">
            <v>0.28000000000000003</v>
          </cell>
          <cell r="AX228">
            <v>0.28000000000000003</v>
          </cell>
        </row>
        <row r="229">
          <cell r="A229" t="str">
            <v>WYMedium C&amp;IWater Heating DLC_Saturation</v>
          </cell>
          <cell r="B229" t="str">
            <v>WY</v>
          </cell>
          <cell r="C229" t="str">
            <v>Medium C&amp;I</v>
          </cell>
          <cell r="D229" t="str">
            <v>Water Heating DLC_Saturation</v>
          </cell>
          <cell r="E229" t="str">
            <v>%</v>
          </cell>
          <cell r="F229">
            <v>0.42</v>
          </cell>
          <cell r="G229">
            <v>0.42</v>
          </cell>
          <cell r="H229">
            <v>0.42</v>
          </cell>
          <cell r="I229">
            <v>0.42</v>
          </cell>
          <cell r="J229">
            <v>0.42</v>
          </cell>
          <cell r="K229">
            <v>0.42</v>
          </cell>
          <cell r="L229">
            <v>0.42</v>
          </cell>
          <cell r="M229">
            <v>0.42</v>
          </cell>
          <cell r="N229">
            <v>0.42</v>
          </cell>
          <cell r="O229">
            <v>0.42</v>
          </cell>
          <cell r="P229">
            <v>0.42</v>
          </cell>
          <cell r="Q229">
            <v>0.42</v>
          </cell>
          <cell r="R229">
            <v>0.42</v>
          </cell>
          <cell r="S229">
            <v>0.42</v>
          </cell>
          <cell r="T229">
            <v>0.42</v>
          </cell>
          <cell r="U229">
            <v>0.42</v>
          </cell>
          <cell r="V229">
            <v>0.42</v>
          </cell>
          <cell r="W229">
            <v>0.42</v>
          </cell>
          <cell r="X229">
            <v>0.42</v>
          </cell>
          <cell r="Y229">
            <v>0.42</v>
          </cell>
          <cell r="Z229">
            <v>0.42</v>
          </cell>
          <cell r="AA229">
            <v>0.42</v>
          </cell>
          <cell r="AB229">
            <v>0.42</v>
          </cell>
          <cell r="AC229">
            <v>0.42</v>
          </cell>
          <cell r="AD229">
            <v>0.42</v>
          </cell>
          <cell r="AE229">
            <v>0.42</v>
          </cell>
          <cell r="AF229">
            <v>0.42</v>
          </cell>
          <cell r="AG229">
            <v>0.42</v>
          </cell>
          <cell r="AH229">
            <v>0.42</v>
          </cell>
          <cell r="AI229">
            <v>0.42</v>
          </cell>
          <cell r="AJ229">
            <v>0.42</v>
          </cell>
          <cell r="AK229">
            <v>0.42</v>
          </cell>
          <cell r="AL229">
            <v>0.42</v>
          </cell>
          <cell r="AM229">
            <v>0.42</v>
          </cell>
          <cell r="AN229">
            <v>0.42</v>
          </cell>
          <cell r="AO229">
            <v>0.42</v>
          </cell>
          <cell r="AP229">
            <v>0.42</v>
          </cell>
          <cell r="AQ229">
            <v>0.69</v>
          </cell>
          <cell r="AR229">
            <v>0.69</v>
          </cell>
          <cell r="AS229">
            <v>0.69</v>
          </cell>
          <cell r="AT229">
            <v>0.69</v>
          </cell>
          <cell r="AU229">
            <v>0.69</v>
          </cell>
          <cell r="AV229">
            <v>0.69</v>
          </cell>
          <cell r="AW229">
            <v>0.69</v>
          </cell>
          <cell r="AX229">
            <v>0.69</v>
          </cell>
        </row>
        <row r="230">
          <cell r="A230" t="str">
            <v>CAResidentialAMI Saturation</v>
          </cell>
          <cell r="B230" t="str">
            <v>CA</v>
          </cell>
          <cell r="C230" t="str">
            <v>Residential</v>
          </cell>
          <cell r="D230" t="str">
            <v>AMI Saturation</v>
          </cell>
          <cell r="E230" t="str">
            <v>%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  <cell r="AD230">
            <v>1</v>
          </cell>
          <cell r="AE230">
            <v>1</v>
          </cell>
          <cell r="AF230">
            <v>1</v>
          </cell>
          <cell r="AG230">
            <v>1</v>
          </cell>
          <cell r="AH230">
            <v>1</v>
          </cell>
          <cell r="AI230">
            <v>1</v>
          </cell>
          <cell r="AJ230">
            <v>1</v>
          </cell>
          <cell r="AK230">
            <v>1</v>
          </cell>
          <cell r="AL230">
            <v>1</v>
          </cell>
          <cell r="AM230">
            <v>1</v>
          </cell>
          <cell r="AN230">
            <v>1</v>
          </cell>
          <cell r="AO230">
            <v>1</v>
          </cell>
          <cell r="AP230">
            <v>1</v>
          </cell>
          <cell r="AQ230">
            <v>1</v>
          </cell>
          <cell r="AR230">
            <v>1</v>
          </cell>
          <cell r="AS230">
            <v>1</v>
          </cell>
          <cell r="AT230">
            <v>1</v>
          </cell>
          <cell r="AU230">
            <v>1</v>
          </cell>
          <cell r="AV230">
            <v>1</v>
          </cell>
          <cell r="AW230">
            <v>1</v>
          </cell>
          <cell r="AX230">
            <v>1</v>
          </cell>
        </row>
        <row r="231">
          <cell r="A231" t="str">
            <v>IDResidentialAMI Saturation</v>
          </cell>
          <cell r="B231" t="str">
            <v>ID</v>
          </cell>
          <cell r="C231" t="str">
            <v>Residential</v>
          </cell>
          <cell r="D231" t="str">
            <v>AMI Saturation</v>
          </cell>
          <cell r="E231" t="str">
            <v>%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  <cell r="AD231">
            <v>1</v>
          </cell>
          <cell r="AE231">
            <v>1</v>
          </cell>
          <cell r="AF231">
            <v>1</v>
          </cell>
          <cell r="AG231">
            <v>1</v>
          </cell>
          <cell r="AH231">
            <v>1</v>
          </cell>
          <cell r="AI231">
            <v>1</v>
          </cell>
          <cell r="AJ231">
            <v>1</v>
          </cell>
          <cell r="AK231">
            <v>1</v>
          </cell>
          <cell r="AL231">
            <v>1</v>
          </cell>
          <cell r="AM231">
            <v>1</v>
          </cell>
          <cell r="AN231">
            <v>1</v>
          </cell>
          <cell r="AO231">
            <v>1</v>
          </cell>
          <cell r="AP231">
            <v>1</v>
          </cell>
          <cell r="AQ231">
            <v>1</v>
          </cell>
          <cell r="AR231">
            <v>1</v>
          </cell>
          <cell r="AS231">
            <v>1</v>
          </cell>
          <cell r="AT231">
            <v>1</v>
          </cell>
          <cell r="AU231">
            <v>1</v>
          </cell>
          <cell r="AV231">
            <v>1</v>
          </cell>
          <cell r="AW231">
            <v>1</v>
          </cell>
          <cell r="AX231">
            <v>1</v>
          </cell>
        </row>
        <row r="232">
          <cell r="A232" t="str">
            <v>ORResidentialAMI Saturation</v>
          </cell>
          <cell r="B232" t="str">
            <v>OR</v>
          </cell>
          <cell r="C232" t="str">
            <v>Residential</v>
          </cell>
          <cell r="D232" t="str">
            <v>AMI Saturation</v>
          </cell>
          <cell r="E232" t="str">
            <v>%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  <cell r="AD232">
            <v>1</v>
          </cell>
          <cell r="AE232">
            <v>1</v>
          </cell>
          <cell r="AF232">
            <v>1</v>
          </cell>
          <cell r="AG232">
            <v>1</v>
          </cell>
          <cell r="AH232">
            <v>1</v>
          </cell>
          <cell r="AI232">
            <v>1</v>
          </cell>
          <cell r="AJ232">
            <v>1</v>
          </cell>
          <cell r="AK232">
            <v>1</v>
          </cell>
          <cell r="AL232">
            <v>1</v>
          </cell>
          <cell r="AM232">
            <v>1</v>
          </cell>
          <cell r="AN232">
            <v>1</v>
          </cell>
          <cell r="AO232">
            <v>1</v>
          </cell>
          <cell r="AP232">
            <v>1</v>
          </cell>
          <cell r="AQ232">
            <v>1</v>
          </cell>
          <cell r="AR232">
            <v>1</v>
          </cell>
          <cell r="AS232">
            <v>1</v>
          </cell>
          <cell r="AT232">
            <v>1</v>
          </cell>
          <cell r="AU232">
            <v>1</v>
          </cell>
          <cell r="AV232">
            <v>1</v>
          </cell>
          <cell r="AW232">
            <v>1</v>
          </cell>
          <cell r="AX232">
            <v>1</v>
          </cell>
        </row>
        <row r="233">
          <cell r="A233" t="str">
            <v>UTResidentialAMI Saturation</v>
          </cell>
          <cell r="B233" t="str">
            <v>UT</v>
          </cell>
          <cell r="C233" t="str">
            <v>Residential</v>
          </cell>
          <cell r="D233" t="str">
            <v>AMI Saturation</v>
          </cell>
          <cell r="E233" t="str">
            <v>%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  <cell r="AD233">
            <v>1</v>
          </cell>
          <cell r="AE233">
            <v>1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  <cell r="AL233">
            <v>1</v>
          </cell>
          <cell r="AM233">
            <v>1</v>
          </cell>
          <cell r="AN233">
            <v>1</v>
          </cell>
          <cell r="AO233">
            <v>1</v>
          </cell>
          <cell r="AP233">
            <v>1</v>
          </cell>
          <cell r="AQ233">
            <v>1</v>
          </cell>
          <cell r="AR233">
            <v>1</v>
          </cell>
          <cell r="AS233">
            <v>1</v>
          </cell>
          <cell r="AT233">
            <v>1</v>
          </cell>
          <cell r="AU233">
            <v>1</v>
          </cell>
          <cell r="AV233">
            <v>1</v>
          </cell>
          <cell r="AW233">
            <v>1</v>
          </cell>
          <cell r="AX233">
            <v>1</v>
          </cell>
        </row>
        <row r="234">
          <cell r="A234" t="str">
            <v>WAResidentialAMI Saturation</v>
          </cell>
          <cell r="B234" t="str">
            <v>WA</v>
          </cell>
          <cell r="C234" t="str">
            <v>Residential</v>
          </cell>
          <cell r="D234" t="str">
            <v>AMI Saturation</v>
          </cell>
          <cell r="E234" t="str">
            <v>%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  <cell r="AD234">
            <v>1</v>
          </cell>
          <cell r="AE234">
            <v>1</v>
          </cell>
          <cell r="AF234">
            <v>1</v>
          </cell>
          <cell r="AG234">
            <v>1</v>
          </cell>
          <cell r="AH234">
            <v>1</v>
          </cell>
          <cell r="AI234">
            <v>1</v>
          </cell>
          <cell r="AJ234">
            <v>1</v>
          </cell>
          <cell r="AK234">
            <v>1</v>
          </cell>
          <cell r="AL234">
            <v>1</v>
          </cell>
          <cell r="AM234">
            <v>1</v>
          </cell>
          <cell r="AN234">
            <v>1</v>
          </cell>
          <cell r="AO234">
            <v>1</v>
          </cell>
          <cell r="AP234">
            <v>1</v>
          </cell>
          <cell r="AQ234">
            <v>1</v>
          </cell>
          <cell r="AR234">
            <v>1</v>
          </cell>
          <cell r="AS234">
            <v>1</v>
          </cell>
          <cell r="AT234">
            <v>1</v>
          </cell>
          <cell r="AU234">
            <v>1</v>
          </cell>
          <cell r="AV234">
            <v>1</v>
          </cell>
          <cell r="AW234">
            <v>1</v>
          </cell>
          <cell r="AX234">
            <v>1</v>
          </cell>
        </row>
        <row r="235">
          <cell r="A235" t="str">
            <v>WYResidentialAMI Saturation</v>
          </cell>
          <cell r="B235" t="str">
            <v>WY</v>
          </cell>
          <cell r="C235" t="str">
            <v>Residential</v>
          </cell>
          <cell r="D235" t="str">
            <v>AMI Saturation</v>
          </cell>
          <cell r="E235" t="str">
            <v>%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  <cell r="AD235">
            <v>1</v>
          </cell>
          <cell r="AE235">
            <v>1</v>
          </cell>
          <cell r="AF235">
            <v>1</v>
          </cell>
          <cell r="AG235">
            <v>1</v>
          </cell>
          <cell r="AH235">
            <v>1</v>
          </cell>
          <cell r="AI235">
            <v>1</v>
          </cell>
          <cell r="AJ235">
            <v>1</v>
          </cell>
          <cell r="AK235">
            <v>1</v>
          </cell>
          <cell r="AL235">
            <v>1</v>
          </cell>
          <cell r="AM235">
            <v>1</v>
          </cell>
          <cell r="AN235">
            <v>1</v>
          </cell>
          <cell r="AO235">
            <v>1</v>
          </cell>
          <cell r="AP235">
            <v>1</v>
          </cell>
          <cell r="AQ235">
            <v>1</v>
          </cell>
          <cell r="AR235">
            <v>1</v>
          </cell>
          <cell r="AS235">
            <v>1</v>
          </cell>
          <cell r="AT235">
            <v>1</v>
          </cell>
          <cell r="AU235">
            <v>1</v>
          </cell>
          <cell r="AV235">
            <v>1</v>
          </cell>
          <cell r="AW235">
            <v>1</v>
          </cell>
          <cell r="AX235">
            <v>1</v>
          </cell>
        </row>
        <row r="236">
          <cell r="A236" t="str">
            <v>CASmall C&amp;IAMI Saturation</v>
          </cell>
          <cell r="B236" t="str">
            <v>CA</v>
          </cell>
          <cell r="C236" t="str">
            <v>Small C&amp;I</v>
          </cell>
          <cell r="D236" t="str">
            <v>AMI Saturation</v>
          </cell>
          <cell r="E236" t="str">
            <v>%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  <cell r="AD236">
            <v>1</v>
          </cell>
          <cell r="AE236">
            <v>1</v>
          </cell>
          <cell r="AF236">
            <v>1</v>
          </cell>
          <cell r="AG236">
            <v>1</v>
          </cell>
          <cell r="AH236">
            <v>1</v>
          </cell>
          <cell r="AI236">
            <v>1</v>
          </cell>
          <cell r="AJ236">
            <v>1</v>
          </cell>
          <cell r="AK236">
            <v>1</v>
          </cell>
          <cell r="AL236">
            <v>1</v>
          </cell>
          <cell r="AM236">
            <v>1</v>
          </cell>
          <cell r="AN236">
            <v>1</v>
          </cell>
          <cell r="AO236">
            <v>1</v>
          </cell>
          <cell r="AP236">
            <v>1</v>
          </cell>
          <cell r="AQ236">
            <v>1</v>
          </cell>
          <cell r="AR236">
            <v>1</v>
          </cell>
          <cell r="AS236">
            <v>1</v>
          </cell>
          <cell r="AT236">
            <v>1</v>
          </cell>
          <cell r="AU236">
            <v>1</v>
          </cell>
          <cell r="AV236">
            <v>1</v>
          </cell>
          <cell r="AW236">
            <v>1</v>
          </cell>
          <cell r="AX236">
            <v>1</v>
          </cell>
        </row>
        <row r="237">
          <cell r="A237" t="str">
            <v>IDSmall C&amp;IAMI Saturation</v>
          </cell>
          <cell r="B237" t="str">
            <v>ID</v>
          </cell>
          <cell r="C237" t="str">
            <v>Small C&amp;I</v>
          </cell>
          <cell r="D237" t="str">
            <v>AMI Saturation</v>
          </cell>
          <cell r="E237" t="str">
            <v>%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  <cell r="AD237">
            <v>1</v>
          </cell>
          <cell r="AE237">
            <v>1</v>
          </cell>
          <cell r="AF237">
            <v>1</v>
          </cell>
          <cell r="AG237">
            <v>1</v>
          </cell>
          <cell r="AH237">
            <v>1</v>
          </cell>
          <cell r="AI237">
            <v>1</v>
          </cell>
          <cell r="AJ237">
            <v>1</v>
          </cell>
          <cell r="AK237">
            <v>1</v>
          </cell>
          <cell r="AL237">
            <v>1</v>
          </cell>
          <cell r="AM237">
            <v>1</v>
          </cell>
          <cell r="AN237">
            <v>1</v>
          </cell>
          <cell r="AO237">
            <v>1</v>
          </cell>
          <cell r="AP237">
            <v>1</v>
          </cell>
          <cell r="AQ237">
            <v>1</v>
          </cell>
          <cell r="AR237">
            <v>1</v>
          </cell>
          <cell r="AS237">
            <v>1</v>
          </cell>
          <cell r="AT237">
            <v>1</v>
          </cell>
          <cell r="AU237">
            <v>1</v>
          </cell>
          <cell r="AV237">
            <v>1</v>
          </cell>
          <cell r="AW237">
            <v>1</v>
          </cell>
          <cell r="AX237">
            <v>1</v>
          </cell>
        </row>
        <row r="238">
          <cell r="A238" t="str">
            <v>ORSmall C&amp;IAMI Saturation</v>
          </cell>
          <cell r="B238" t="str">
            <v>OR</v>
          </cell>
          <cell r="C238" t="str">
            <v>Small C&amp;I</v>
          </cell>
          <cell r="D238" t="str">
            <v>AMI Saturation</v>
          </cell>
          <cell r="E238" t="str">
            <v>%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  <cell r="AD238">
            <v>1</v>
          </cell>
          <cell r="AE238">
            <v>1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  <cell r="AL238">
            <v>1</v>
          </cell>
          <cell r="AM238">
            <v>1</v>
          </cell>
          <cell r="AN238">
            <v>1</v>
          </cell>
          <cell r="AO238">
            <v>1</v>
          </cell>
          <cell r="AP238">
            <v>1</v>
          </cell>
          <cell r="AQ238">
            <v>1</v>
          </cell>
          <cell r="AR238">
            <v>1</v>
          </cell>
          <cell r="AS238">
            <v>1</v>
          </cell>
          <cell r="AT238">
            <v>1</v>
          </cell>
          <cell r="AU238">
            <v>1</v>
          </cell>
          <cell r="AV238">
            <v>1</v>
          </cell>
          <cell r="AW238">
            <v>1</v>
          </cell>
          <cell r="AX238">
            <v>1</v>
          </cell>
        </row>
        <row r="239">
          <cell r="A239" t="str">
            <v>UTSmall C&amp;IAMI Saturation</v>
          </cell>
          <cell r="B239" t="str">
            <v>UT</v>
          </cell>
          <cell r="C239" t="str">
            <v>Small C&amp;I</v>
          </cell>
          <cell r="D239" t="str">
            <v>AMI Saturation</v>
          </cell>
          <cell r="E239" t="str">
            <v>%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  <cell r="AD239">
            <v>1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  <cell r="AL239">
            <v>1</v>
          </cell>
          <cell r="AM239">
            <v>1</v>
          </cell>
          <cell r="AN239">
            <v>1</v>
          </cell>
          <cell r="AO239">
            <v>1</v>
          </cell>
          <cell r="AP239">
            <v>1</v>
          </cell>
          <cell r="AQ239">
            <v>1</v>
          </cell>
          <cell r="AR239">
            <v>1</v>
          </cell>
          <cell r="AS239">
            <v>1</v>
          </cell>
          <cell r="AT239">
            <v>1</v>
          </cell>
          <cell r="AU239">
            <v>1</v>
          </cell>
          <cell r="AV239">
            <v>1</v>
          </cell>
          <cell r="AW239">
            <v>1</v>
          </cell>
          <cell r="AX239">
            <v>1</v>
          </cell>
        </row>
        <row r="240">
          <cell r="A240" t="str">
            <v>WASmall C&amp;IAMI Saturation</v>
          </cell>
          <cell r="B240" t="str">
            <v>WA</v>
          </cell>
          <cell r="C240" t="str">
            <v>Small C&amp;I</v>
          </cell>
          <cell r="D240" t="str">
            <v>AMI Saturation</v>
          </cell>
          <cell r="E240" t="str">
            <v>%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  <cell r="AD240">
            <v>1</v>
          </cell>
          <cell r="AE240">
            <v>1</v>
          </cell>
          <cell r="AF240">
            <v>1</v>
          </cell>
          <cell r="AG240">
            <v>1</v>
          </cell>
          <cell r="AH240">
            <v>1</v>
          </cell>
          <cell r="AI240">
            <v>1</v>
          </cell>
          <cell r="AJ240">
            <v>1</v>
          </cell>
          <cell r="AK240">
            <v>1</v>
          </cell>
          <cell r="AL240">
            <v>1</v>
          </cell>
          <cell r="AM240">
            <v>1</v>
          </cell>
          <cell r="AN240">
            <v>1</v>
          </cell>
          <cell r="AO240">
            <v>1</v>
          </cell>
          <cell r="AP240">
            <v>1</v>
          </cell>
          <cell r="AQ240">
            <v>1</v>
          </cell>
          <cell r="AR240">
            <v>1</v>
          </cell>
          <cell r="AS240">
            <v>1</v>
          </cell>
          <cell r="AT240">
            <v>1</v>
          </cell>
          <cell r="AU240">
            <v>1</v>
          </cell>
          <cell r="AV240">
            <v>1</v>
          </cell>
          <cell r="AW240">
            <v>1</v>
          </cell>
          <cell r="AX240">
            <v>1</v>
          </cell>
        </row>
        <row r="241">
          <cell r="A241" t="str">
            <v>WYSmall C&amp;IAMI Saturation</v>
          </cell>
          <cell r="B241" t="str">
            <v>WY</v>
          </cell>
          <cell r="C241" t="str">
            <v>Small C&amp;I</v>
          </cell>
          <cell r="D241" t="str">
            <v>AMI Saturation</v>
          </cell>
          <cell r="E241" t="str">
            <v>%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  <cell r="AD241">
            <v>1</v>
          </cell>
          <cell r="AE241">
            <v>1</v>
          </cell>
          <cell r="AF241">
            <v>1</v>
          </cell>
          <cell r="AG241">
            <v>1</v>
          </cell>
          <cell r="AH241">
            <v>1</v>
          </cell>
          <cell r="AI241">
            <v>1</v>
          </cell>
          <cell r="AJ241">
            <v>1</v>
          </cell>
          <cell r="AK241">
            <v>1</v>
          </cell>
          <cell r="AL241">
            <v>1</v>
          </cell>
          <cell r="AM241">
            <v>1</v>
          </cell>
          <cell r="AN241">
            <v>1</v>
          </cell>
          <cell r="AO241">
            <v>1</v>
          </cell>
          <cell r="AP241">
            <v>1</v>
          </cell>
          <cell r="AQ241">
            <v>1</v>
          </cell>
          <cell r="AR241">
            <v>1</v>
          </cell>
          <cell r="AS241">
            <v>1</v>
          </cell>
          <cell r="AT241">
            <v>1</v>
          </cell>
          <cell r="AU241">
            <v>1</v>
          </cell>
          <cell r="AV241">
            <v>1</v>
          </cell>
          <cell r="AW241">
            <v>1</v>
          </cell>
          <cell r="AX241">
            <v>1</v>
          </cell>
        </row>
        <row r="242">
          <cell r="A242" t="str">
            <v>CAMedium C&amp;IAMI Saturation</v>
          </cell>
          <cell r="B242" t="str">
            <v>CA</v>
          </cell>
          <cell r="C242" t="str">
            <v>Medium C&amp;I</v>
          </cell>
          <cell r="D242" t="str">
            <v>AMI Saturation</v>
          </cell>
          <cell r="E242" t="str">
            <v>%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  <cell r="AD242">
            <v>1</v>
          </cell>
          <cell r="AE242">
            <v>1</v>
          </cell>
          <cell r="AF242">
            <v>1</v>
          </cell>
          <cell r="AG242">
            <v>1</v>
          </cell>
          <cell r="AH242">
            <v>1</v>
          </cell>
          <cell r="AI242">
            <v>1</v>
          </cell>
          <cell r="AJ242">
            <v>1</v>
          </cell>
          <cell r="AK242">
            <v>1</v>
          </cell>
          <cell r="AL242">
            <v>1</v>
          </cell>
          <cell r="AM242">
            <v>1</v>
          </cell>
          <cell r="AN242">
            <v>1</v>
          </cell>
          <cell r="AO242">
            <v>1</v>
          </cell>
          <cell r="AP242">
            <v>1</v>
          </cell>
          <cell r="AQ242">
            <v>1</v>
          </cell>
          <cell r="AR242">
            <v>1</v>
          </cell>
          <cell r="AS242">
            <v>1</v>
          </cell>
          <cell r="AT242">
            <v>1</v>
          </cell>
          <cell r="AU242">
            <v>1</v>
          </cell>
          <cell r="AV242">
            <v>1</v>
          </cell>
          <cell r="AW242">
            <v>1</v>
          </cell>
          <cell r="AX242">
            <v>1</v>
          </cell>
        </row>
        <row r="243">
          <cell r="A243" t="str">
            <v>IDMedium C&amp;IAMI Saturation</v>
          </cell>
          <cell r="B243" t="str">
            <v>ID</v>
          </cell>
          <cell r="C243" t="str">
            <v>Medium C&amp;I</v>
          </cell>
          <cell r="D243" t="str">
            <v>AMI Saturation</v>
          </cell>
          <cell r="E243" t="str">
            <v>%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  <cell r="AD243">
            <v>1</v>
          </cell>
          <cell r="AE243">
            <v>1</v>
          </cell>
          <cell r="AF243">
            <v>1</v>
          </cell>
          <cell r="AG243">
            <v>1</v>
          </cell>
          <cell r="AH243">
            <v>1</v>
          </cell>
          <cell r="AI243">
            <v>1</v>
          </cell>
          <cell r="AJ243">
            <v>1</v>
          </cell>
          <cell r="AK243">
            <v>1</v>
          </cell>
          <cell r="AL243">
            <v>1</v>
          </cell>
          <cell r="AM243">
            <v>1</v>
          </cell>
          <cell r="AN243">
            <v>1</v>
          </cell>
          <cell r="AO243">
            <v>1</v>
          </cell>
          <cell r="AP243">
            <v>1</v>
          </cell>
          <cell r="AQ243">
            <v>1</v>
          </cell>
          <cell r="AR243">
            <v>1</v>
          </cell>
          <cell r="AS243">
            <v>1</v>
          </cell>
          <cell r="AT243">
            <v>1</v>
          </cell>
          <cell r="AU243">
            <v>1</v>
          </cell>
          <cell r="AV243">
            <v>1</v>
          </cell>
          <cell r="AW243">
            <v>1</v>
          </cell>
          <cell r="AX243">
            <v>1</v>
          </cell>
        </row>
        <row r="244">
          <cell r="A244" t="str">
            <v>ORMedium C&amp;IAMI Saturation</v>
          </cell>
          <cell r="B244" t="str">
            <v>OR</v>
          </cell>
          <cell r="C244" t="str">
            <v>Medium C&amp;I</v>
          </cell>
          <cell r="D244" t="str">
            <v>AMI Saturation</v>
          </cell>
          <cell r="E244" t="str">
            <v>%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  <cell r="AD244">
            <v>1</v>
          </cell>
          <cell r="AE244">
            <v>1</v>
          </cell>
          <cell r="AF244">
            <v>1</v>
          </cell>
          <cell r="AG244">
            <v>1</v>
          </cell>
          <cell r="AH244">
            <v>1</v>
          </cell>
          <cell r="AI244">
            <v>1</v>
          </cell>
          <cell r="AJ244">
            <v>1</v>
          </cell>
          <cell r="AK244">
            <v>1</v>
          </cell>
          <cell r="AL244">
            <v>1</v>
          </cell>
          <cell r="AM244">
            <v>1</v>
          </cell>
          <cell r="AN244">
            <v>1</v>
          </cell>
          <cell r="AO244">
            <v>1</v>
          </cell>
          <cell r="AP244">
            <v>1</v>
          </cell>
          <cell r="AQ244">
            <v>1</v>
          </cell>
          <cell r="AR244">
            <v>1</v>
          </cell>
          <cell r="AS244">
            <v>1</v>
          </cell>
          <cell r="AT244">
            <v>1</v>
          </cell>
          <cell r="AU244">
            <v>1</v>
          </cell>
          <cell r="AV244">
            <v>1</v>
          </cell>
          <cell r="AW244">
            <v>1</v>
          </cell>
          <cell r="AX244">
            <v>1</v>
          </cell>
        </row>
        <row r="245">
          <cell r="A245" t="str">
            <v>UTMedium C&amp;IAMI Saturation</v>
          </cell>
          <cell r="B245" t="str">
            <v>UT</v>
          </cell>
          <cell r="C245" t="str">
            <v>Medium C&amp;I</v>
          </cell>
          <cell r="D245" t="str">
            <v>AMI Saturation</v>
          </cell>
          <cell r="E245" t="str">
            <v>%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  <cell r="AD245">
            <v>1</v>
          </cell>
          <cell r="AE245">
            <v>1</v>
          </cell>
          <cell r="AF245">
            <v>1</v>
          </cell>
          <cell r="AG245">
            <v>1</v>
          </cell>
          <cell r="AH245">
            <v>1</v>
          </cell>
          <cell r="AI245">
            <v>1</v>
          </cell>
          <cell r="AJ245">
            <v>1</v>
          </cell>
          <cell r="AK245">
            <v>1</v>
          </cell>
          <cell r="AL245">
            <v>1</v>
          </cell>
          <cell r="AM245">
            <v>1</v>
          </cell>
          <cell r="AN245">
            <v>1</v>
          </cell>
          <cell r="AO245">
            <v>1</v>
          </cell>
          <cell r="AP245">
            <v>1</v>
          </cell>
          <cell r="AQ245">
            <v>1</v>
          </cell>
          <cell r="AR245">
            <v>1</v>
          </cell>
          <cell r="AS245">
            <v>1</v>
          </cell>
          <cell r="AT245">
            <v>1</v>
          </cell>
          <cell r="AU245">
            <v>1</v>
          </cell>
          <cell r="AV245">
            <v>1</v>
          </cell>
          <cell r="AW245">
            <v>1</v>
          </cell>
          <cell r="AX245">
            <v>1</v>
          </cell>
        </row>
        <row r="246">
          <cell r="A246" t="str">
            <v>WAMedium C&amp;IAMI Saturation</v>
          </cell>
          <cell r="B246" t="str">
            <v>WA</v>
          </cell>
          <cell r="C246" t="str">
            <v>Medium C&amp;I</v>
          </cell>
          <cell r="D246" t="str">
            <v>AMI Saturation</v>
          </cell>
          <cell r="E246" t="str">
            <v>%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  <cell r="AD246">
            <v>1</v>
          </cell>
          <cell r="AE246">
            <v>1</v>
          </cell>
          <cell r="AF246">
            <v>1</v>
          </cell>
          <cell r="AG246">
            <v>1</v>
          </cell>
          <cell r="AH246">
            <v>1</v>
          </cell>
          <cell r="AI246">
            <v>1</v>
          </cell>
          <cell r="AJ246">
            <v>1</v>
          </cell>
          <cell r="AK246">
            <v>1</v>
          </cell>
          <cell r="AL246">
            <v>1</v>
          </cell>
          <cell r="AM246">
            <v>1</v>
          </cell>
          <cell r="AN246">
            <v>1</v>
          </cell>
          <cell r="AO246">
            <v>1</v>
          </cell>
          <cell r="AP246">
            <v>1</v>
          </cell>
          <cell r="AQ246">
            <v>1</v>
          </cell>
          <cell r="AR246">
            <v>1</v>
          </cell>
          <cell r="AS246">
            <v>1</v>
          </cell>
          <cell r="AT246">
            <v>1</v>
          </cell>
          <cell r="AU246">
            <v>1</v>
          </cell>
          <cell r="AV246">
            <v>1</v>
          </cell>
          <cell r="AW246">
            <v>1</v>
          </cell>
          <cell r="AX246">
            <v>1</v>
          </cell>
        </row>
        <row r="247">
          <cell r="A247" t="str">
            <v>WYMedium C&amp;IAMI Saturation</v>
          </cell>
          <cell r="B247" t="str">
            <v>WY</v>
          </cell>
          <cell r="C247" t="str">
            <v>Medium C&amp;I</v>
          </cell>
          <cell r="D247" t="str">
            <v>AMI Saturation</v>
          </cell>
          <cell r="E247" t="str">
            <v>%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  <cell r="AK247">
            <v>1</v>
          </cell>
          <cell r="AL247">
            <v>1</v>
          </cell>
          <cell r="AM247">
            <v>1</v>
          </cell>
          <cell r="AN247">
            <v>1</v>
          </cell>
          <cell r="AO247">
            <v>1</v>
          </cell>
          <cell r="AP247">
            <v>1</v>
          </cell>
          <cell r="AQ247">
            <v>1</v>
          </cell>
          <cell r="AR247">
            <v>1</v>
          </cell>
          <cell r="AS247">
            <v>1</v>
          </cell>
          <cell r="AT247">
            <v>1</v>
          </cell>
          <cell r="AU247">
            <v>1</v>
          </cell>
          <cell r="AV247">
            <v>1</v>
          </cell>
          <cell r="AW247">
            <v>1</v>
          </cell>
          <cell r="AX247">
            <v>1</v>
          </cell>
        </row>
        <row r="248">
          <cell r="A248" t="str">
            <v>CALarge C&amp;IAMI Saturation</v>
          </cell>
          <cell r="B248" t="str">
            <v>CA</v>
          </cell>
          <cell r="C248" t="str">
            <v>Large C&amp;I</v>
          </cell>
          <cell r="D248" t="str">
            <v>AMI Saturation</v>
          </cell>
          <cell r="E248" t="str">
            <v>%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  <cell r="AD248">
            <v>1</v>
          </cell>
          <cell r="AE248">
            <v>1</v>
          </cell>
          <cell r="AF248">
            <v>1</v>
          </cell>
          <cell r="AG248">
            <v>1</v>
          </cell>
          <cell r="AH248">
            <v>1</v>
          </cell>
          <cell r="AI248">
            <v>1</v>
          </cell>
          <cell r="AJ248">
            <v>1</v>
          </cell>
          <cell r="AK248">
            <v>1</v>
          </cell>
          <cell r="AL248">
            <v>1</v>
          </cell>
          <cell r="AM248">
            <v>1</v>
          </cell>
          <cell r="AN248">
            <v>1</v>
          </cell>
          <cell r="AO248">
            <v>1</v>
          </cell>
          <cell r="AP248">
            <v>1</v>
          </cell>
          <cell r="AQ248">
            <v>1</v>
          </cell>
          <cell r="AR248">
            <v>1</v>
          </cell>
          <cell r="AS248">
            <v>1</v>
          </cell>
          <cell r="AT248">
            <v>1</v>
          </cell>
          <cell r="AU248">
            <v>1</v>
          </cell>
          <cell r="AV248">
            <v>1</v>
          </cell>
          <cell r="AW248">
            <v>1</v>
          </cell>
          <cell r="AX248">
            <v>1</v>
          </cell>
        </row>
        <row r="249">
          <cell r="A249" t="str">
            <v>IDLarge C&amp;IAMI Saturation</v>
          </cell>
          <cell r="B249" t="str">
            <v>ID</v>
          </cell>
          <cell r="C249" t="str">
            <v>Large C&amp;I</v>
          </cell>
          <cell r="D249" t="str">
            <v>AMI Saturation</v>
          </cell>
          <cell r="E249" t="str">
            <v>%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  <cell r="AD249">
            <v>1</v>
          </cell>
          <cell r="AE249">
            <v>1</v>
          </cell>
          <cell r="AF249">
            <v>1</v>
          </cell>
          <cell r="AG249">
            <v>1</v>
          </cell>
          <cell r="AH249">
            <v>1</v>
          </cell>
          <cell r="AI249">
            <v>1</v>
          </cell>
          <cell r="AJ249">
            <v>1</v>
          </cell>
          <cell r="AK249">
            <v>1</v>
          </cell>
          <cell r="AL249">
            <v>1</v>
          </cell>
          <cell r="AM249">
            <v>1</v>
          </cell>
          <cell r="AN249">
            <v>1</v>
          </cell>
          <cell r="AO249">
            <v>1</v>
          </cell>
          <cell r="AP249">
            <v>1</v>
          </cell>
          <cell r="AQ249">
            <v>1</v>
          </cell>
          <cell r="AR249">
            <v>1</v>
          </cell>
          <cell r="AS249">
            <v>1</v>
          </cell>
          <cell r="AT249">
            <v>1</v>
          </cell>
          <cell r="AU249">
            <v>1</v>
          </cell>
          <cell r="AV249">
            <v>1</v>
          </cell>
          <cell r="AW249">
            <v>1</v>
          </cell>
          <cell r="AX249">
            <v>1</v>
          </cell>
        </row>
        <row r="250">
          <cell r="A250" t="str">
            <v>ORLarge C&amp;IAMI Saturation</v>
          </cell>
          <cell r="B250" t="str">
            <v>OR</v>
          </cell>
          <cell r="C250" t="str">
            <v>Large C&amp;I</v>
          </cell>
          <cell r="D250" t="str">
            <v>AMI Saturation</v>
          </cell>
          <cell r="E250" t="str">
            <v>%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  <cell r="AD250">
            <v>1</v>
          </cell>
          <cell r="AE250">
            <v>1</v>
          </cell>
          <cell r="AF250">
            <v>1</v>
          </cell>
          <cell r="AG250">
            <v>1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  <cell r="AL250">
            <v>1</v>
          </cell>
          <cell r="AM250">
            <v>1</v>
          </cell>
          <cell r="AN250">
            <v>1</v>
          </cell>
          <cell r="AO250">
            <v>1</v>
          </cell>
          <cell r="AP250">
            <v>1</v>
          </cell>
          <cell r="AQ250">
            <v>1</v>
          </cell>
          <cell r="AR250">
            <v>1</v>
          </cell>
          <cell r="AS250">
            <v>1</v>
          </cell>
          <cell r="AT250">
            <v>1</v>
          </cell>
          <cell r="AU250">
            <v>1</v>
          </cell>
          <cell r="AV250">
            <v>1</v>
          </cell>
          <cell r="AW250">
            <v>1</v>
          </cell>
          <cell r="AX250">
            <v>1</v>
          </cell>
        </row>
        <row r="251">
          <cell r="A251" t="str">
            <v>UTLarge C&amp;IAMI Saturation</v>
          </cell>
          <cell r="B251" t="str">
            <v>UT</v>
          </cell>
          <cell r="C251" t="str">
            <v>Large C&amp;I</v>
          </cell>
          <cell r="D251" t="str">
            <v>AMI Saturation</v>
          </cell>
          <cell r="E251" t="str">
            <v>%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  <cell r="AD251">
            <v>1</v>
          </cell>
          <cell r="AE251">
            <v>1</v>
          </cell>
          <cell r="AF251">
            <v>1</v>
          </cell>
          <cell r="AG251">
            <v>1</v>
          </cell>
          <cell r="AH251">
            <v>1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1</v>
          </cell>
          <cell r="AN251">
            <v>1</v>
          </cell>
          <cell r="AO251">
            <v>1</v>
          </cell>
          <cell r="AP251">
            <v>1</v>
          </cell>
          <cell r="AQ251">
            <v>1</v>
          </cell>
          <cell r="AR251">
            <v>1</v>
          </cell>
          <cell r="AS251">
            <v>1</v>
          </cell>
          <cell r="AT251">
            <v>1</v>
          </cell>
          <cell r="AU251">
            <v>1</v>
          </cell>
          <cell r="AV251">
            <v>1</v>
          </cell>
          <cell r="AW251">
            <v>1</v>
          </cell>
          <cell r="AX251">
            <v>1</v>
          </cell>
        </row>
        <row r="252">
          <cell r="A252" t="str">
            <v>WALarge C&amp;IAMI Saturation</v>
          </cell>
          <cell r="B252" t="str">
            <v>WA</v>
          </cell>
          <cell r="C252" t="str">
            <v>Large C&amp;I</v>
          </cell>
          <cell r="D252" t="str">
            <v>AMI Saturation</v>
          </cell>
          <cell r="E252" t="str">
            <v>%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  <cell r="AD252">
            <v>1</v>
          </cell>
          <cell r="AE252">
            <v>1</v>
          </cell>
          <cell r="AF252">
            <v>1</v>
          </cell>
          <cell r="AG252">
            <v>1</v>
          </cell>
          <cell r="AH252">
            <v>1</v>
          </cell>
          <cell r="AI252">
            <v>1</v>
          </cell>
          <cell r="AJ252">
            <v>1</v>
          </cell>
          <cell r="AK252">
            <v>1</v>
          </cell>
          <cell r="AL252">
            <v>1</v>
          </cell>
          <cell r="AM252">
            <v>1</v>
          </cell>
          <cell r="AN252">
            <v>1</v>
          </cell>
          <cell r="AO252">
            <v>1</v>
          </cell>
          <cell r="AP252">
            <v>1</v>
          </cell>
          <cell r="AQ252">
            <v>1</v>
          </cell>
          <cell r="AR252">
            <v>1</v>
          </cell>
          <cell r="AS252">
            <v>1</v>
          </cell>
          <cell r="AT252">
            <v>1</v>
          </cell>
          <cell r="AU252">
            <v>1</v>
          </cell>
          <cell r="AV252">
            <v>1</v>
          </cell>
          <cell r="AW252">
            <v>1</v>
          </cell>
          <cell r="AX252">
            <v>1</v>
          </cell>
        </row>
        <row r="253">
          <cell r="A253" t="str">
            <v>WYLarge C&amp;IAMI Saturation</v>
          </cell>
          <cell r="B253" t="str">
            <v>WY</v>
          </cell>
          <cell r="C253" t="str">
            <v>Large C&amp;I</v>
          </cell>
          <cell r="D253" t="str">
            <v>AMI Saturation</v>
          </cell>
          <cell r="E253" t="str">
            <v>%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  <cell r="AD253">
            <v>1</v>
          </cell>
          <cell r="AE253">
            <v>1</v>
          </cell>
          <cell r="AF253">
            <v>1</v>
          </cell>
          <cell r="AG253">
            <v>1</v>
          </cell>
          <cell r="AH253">
            <v>1</v>
          </cell>
          <cell r="AI253">
            <v>1</v>
          </cell>
          <cell r="AJ253">
            <v>1</v>
          </cell>
          <cell r="AK253">
            <v>1</v>
          </cell>
          <cell r="AL253">
            <v>1</v>
          </cell>
          <cell r="AM253">
            <v>1</v>
          </cell>
          <cell r="AN253">
            <v>1</v>
          </cell>
          <cell r="AO253">
            <v>1</v>
          </cell>
          <cell r="AP253">
            <v>1</v>
          </cell>
          <cell r="AQ253">
            <v>1</v>
          </cell>
          <cell r="AR253">
            <v>1</v>
          </cell>
          <cell r="AS253">
            <v>1</v>
          </cell>
          <cell r="AT253">
            <v>1</v>
          </cell>
          <cell r="AU253">
            <v>1</v>
          </cell>
          <cell r="AV253">
            <v>1</v>
          </cell>
          <cell r="AW253">
            <v>1</v>
          </cell>
          <cell r="AX253">
            <v>1</v>
          </cell>
        </row>
        <row r="254">
          <cell r="A254" t="str">
            <v>CAExtra Large C&amp;IAMI Saturation</v>
          </cell>
          <cell r="B254" t="str">
            <v>CA</v>
          </cell>
          <cell r="C254" t="str">
            <v>Extra Large C&amp;I</v>
          </cell>
          <cell r="D254" t="str">
            <v>AMI Saturation</v>
          </cell>
          <cell r="E254" t="str">
            <v>%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  <cell r="AD254">
            <v>1</v>
          </cell>
          <cell r="AE254">
            <v>1</v>
          </cell>
          <cell r="AF254">
            <v>1</v>
          </cell>
          <cell r="AG254">
            <v>1</v>
          </cell>
          <cell r="AH254">
            <v>1</v>
          </cell>
          <cell r="AI254">
            <v>1</v>
          </cell>
          <cell r="AJ254">
            <v>1</v>
          </cell>
          <cell r="AK254">
            <v>1</v>
          </cell>
          <cell r="AL254">
            <v>1</v>
          </cell>
          <cell r="AM254">
            <v>1</v>
          </cell>
          <cell r="AN254">
            <v>1</v>
          </cell>
          <cell r="AO254">
            <v>1</v>
          </cell>
          <cell r="AP254">
            <v>1</v>
          </cell>
          <cell r="AQ254">
            <v>1</v>
          </cell>
          <cell r="AR254">
            <v>1</v>
          </cell>
          <cell r="AS254">
            <v>1</v>
          </cell>
          <cell r="AT254">
            <v>1</v>
          </cell>
          <cell r="AU254">
            <v>1</v>
          </cell>
          <cell r="AV254">
            <v>1</v>
          </cell>
          <cell r="AW254">
            <v>1</v>
          </cell>
          <cell r="AX254">
            <v>1</v>
          </cell>
        </row>
        <row r="255">
          <cell r="A255" t="str">
            <v>IDExtra Large C&amp;IAMI Saturation</v>
          </cell>
          <cell r="B255" t="str">
            <v>ID</v>
          </cell>
          <cell r="C255" t="str">
            <v>Extra Large C&amp;I</v>
          </cell>
          <cell r="D255" t="str">
            <v>AMI Saturation</v>
          </cell>
          <cell r="E255" t="str">
            <v>%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  <cell r="AD255">
            <v>1</v>
          </cell>
          <cell r="AE255">
            <v>1</v>
          </cell>
          <cell r="AF255">
            <v>1</v>
          </cell>
          <cell r="AG255">
            <v>1</v>
          </cell>
          <cell r="AH255">
            <v>1</v>
          </cell>
          <cell r="AI255">
            <v>1</v>
          </cell>
          <cell r="AJ255">
            <v>1</v>
          </cell>
          <cell r="AK255">
            <v>1</v>
          </cell>
          <cell r="AL255">
            <v>1</v>
          </cell>
          <cell r="AM255">
            <v>1</v>
          </cell>
          <cell r="AN255">
            <v>1</v>
          </cell>
          <cell r="AO255">
            <v>1</v>
          </cell>
          <cell r="AP255">
            <v>1</v>
          </cell>
          <cell r="AQ255">
            <v>1</v>
          </cell>
          <cell r="AR255">
            <v>1</v>
          </cell>
          <cell r="AS255">
            <v>1</v>
          </cell>
          <cell r="AT255">
            <v>1</v>
          </cell>
          <cell r="AU255">
            <v>1</v>
          </cell>
          <cell r="AV255">
            <v>1</v>
          </cell>
          <cell r="AW255">
            <v>1</v>
          </cell>
          <cell r="AX255">
            <v>1</v>
          </cell>
        </row>
        <row r="256">
          <cell r="A256" t="str">
            <v>ORExtra Large C&amp;IAMI Saturation</v>
          </cell>
          <cell r="B256" t="str">
            <v>OR</v>
          </cell>
          <cell r="C256" t="str">
            <v>Extra Large C&amp;I</v>
          </cell>
          <cell r="D256" t="str">
            <v>AMI Saturation</v>
          </cell>
          <cell r="E256" t="str">
            <v>%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  <cell r="AD256">
            <v>1</v>
          </cell>
          <cell r="AE256">
            <v>1</v>
          </cell>
          <cell r="AF256">
            <v>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L256">
            <v>1</v>
          </cell>
          <cell r="AM256">
            <v>1</v>
          </cell>
          <cell r="AN256">
            <v>1</v>
          </cell>
          <cell r="AO256">
            <v>1</v>
          </cell>
          <cell r="AP256">
            <v>1</v>
          </cell>
          <cell r="AQ256">
            <v>1</v>
          </cell>
          <cell r="AR256">
            <v>1</v>
          </cell>
          <cell r="AS256">
            <v>1</v>
          </cell>
          <cell r="AT256">
            <v>1</v>
          </cell>
          <cell r="AU256">
            <v>1</v>
          </cell>
          <cell r="AV256">
            <v>1</v>
          </cell>
          <cell r="AW256">
            <v>1</v>
          </cell>
          <cell r="AX256">
            <v>1</v>
          </cell>
        </row>
        <row r="257">
          <cell r="A257" t="str">
            <v>UTExtra Large C&amp;IAMI Saturation</v>
          </cell>
          <cell r="B257" t="str">
            <v>UT</v>
          </cell>
          <cell r="C257" t="str">
            <v>Extra Large C&amp;I</v>
          </cell>
          <cell r="D257" t="str">
            <v>AMI Saturation</v>
          </cell>
          <cell r="E257" t="str">
            <v>%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  <cell r="AD257">
            <v>1</v>
          </cell>
          <cell r="AE257">
            <v>1</v>
          </cell>
          <cell r="AF257">
            <v>1</v>
          </cell>
          <cell r="AG257">
            <v>1</v>
          </cell>
          <cell r="AH257">
            <v>1</v>
          </cell>
          <cell r="AI257">
            <v>1</v>
          </cell>
          <cell r="AJ257">
            <v>1</v>
          </cell>
          <cell r="AK257">
            <v>1</v>
          </cell>
          <cell r="AL257">
            <v>1</v>
          </cell>
          <cell r="AM257">
            <v>1</v>
          </cell>
          <cell r="AN257">
            <v>1</v>
          </cell>
          <cell r="AO257">
            <v>1</v>
          </cell>
          <cell r="AP257">
            <v>1</v>
          </cell>
          <cell r="AQ257">
            <v>1</v>
          </cell>
          <cell r="AR257">
            <v>1</v>
          </cell>
          <cell r="AS257">
            <v>1</v>
          </cell>
          <cell r="AT257">
            <v>1</v>
          </cell>
          <cell r="AU257">
            <v>1</v>
          </cell>
          <cell r="AV257">
            <v>1</v>
          </cell>
          <cell r="AW257">
            <v>1</v>
          </cell>
          <cell r="AX257">
            <v>1</v>
          </cell>
        </row>
        <row r="258">
          <cell r="A258" t="str">
            <v>WAExtra Large C&amp;IAMI Saturation</v>
          </cell>
          <cell r="B258" t="str">
            <v>WA</v>
          </cell>
          <cell r="C258" t="str">
            <v>Extra Large C&amp;I</v>
          </cell>
          <cell r="D258" t="str">
            <v>AMI Saturation</v>
          </cell>
          <cell r="E258" t="str">
            <v>%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  <cell r="AD258">
            <v>1</v>
          </cell>
          <cell r="AE258">
            <v>1</v>
          </cell>
          <cell r="AF258">
            <v>1</v>
          </cell>
          <cell r="AG258">
            <v>1</v>
          </cell>
          <cell r="AH258">
            <v>1</v>
          </cell>
          <cell r="AI258">
            <v>1</v>
          </cell>
          <cell r="AJ258">
            <v>1</v>
          </cell>
          <cell r="AK258">
            <v>1</v>
          </cell>
          <cell r="AL258">
            <v>1</v>
          </cell>
          <cell r="AM258">
            <v>1</v>
          </cell>
          <cell r="AN258">
            <v>1</v>
          </cell>
          <cell r="AO258">
            <v>1</v>
          </cell>
          <cell r="AP258">
            <v>1</v>
          </cell>
          <cell r="AQ258">
            <v>1</v>
          </cell>
          <cell r="AR258">
            <v>1</v>
          </cell>
          <cell r="AS258">
            <v>1</v>
          </cell>
          <cell r="AT258">
            <v>1</v>
          </cell>
          <cell r="AU258">
            <v>1</v>
          </cell>
          <cell r="AV258">
            <v>1</v>
          </cell>
          <cell r="AW258">
            <v>1</v>
          </cell>
          <cell r="AX258">
            <v>1</v>
          </cell>
        </row>
        <row r="259">
          <cell r="A259" t="str">
            <v>WYExtra Large C&amp;IAMI Saturation</v>
          </cell>
          <cell r="B259" t="str">
            <v>WY</v>
          </cell>
          <cell r="C259" t="str">
            <v>Extra Large C&amp;I</v>
          </cell>
          <cell r="D259" t="str">
            <v>AMI Saturation</v>
          </cell>
          <cell r="E259" t="str">
            <v>%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  <cell r="AD259">
            <v>1</v>
          </cell>
          <cell r="AE259">
            <v>1</v>
          </cell>
          <cell r="AF259">
            <v>1</v>
          </cell>
          <cell r="AG259">
            <v>1</v>
          </cell>
          <cell r="AH259">
            <v>1</v>
          </cell>
          <cell r="AI259">
            <v>1</v>
          </cell>
          <cell r="AJ259">
            <v>1</v>
          </cell>
          <cell r="AK259">
            <v>1</v>
          </cell>
          <cell r="AL259">
            <v>1</v>
          </cell>
          <cell r="AM259">
            <v>1</v>
          </cell>
          <cell r="AN259">
            <v>1</v>
          </cell>
          <cell r="AO259">
            <v>1</v>
          </cell>
          <cell r="AP259">
            <v>1</v>
          </cell>
          <cell r="AQ259">
            <v>1</v>
          </cell>
          <cell r="AR259">
            <v>1</v>
          </cell>
          <cell r="AS259">
            <v>1</v>
          </cell>
          <cell r="AT259">
            <v>1</v>
          </cell>
          <cell r="AU259">
            <v>1</v>
          </cell>
          <cell r="AV259">
            <v>1</v>
          </cell>
          <cell r="AW259">
            <v>1</v>
          </cell>
          <cell r="AX259">
            <v>1</v>
          </cell>
        </row>
        <row r="260">
          <cell r="A260" t="str">
            <v>CAIrrigationAMI Saturation</v>
          </cell>
          <cell r="B260" t="str">
            <v>CA</v>
          </cell>
          <cell r="C260" t="str">
            <v>Irrigation</v>
          </cell>
          <cell r="D260" t="str">
            <v>AMI Saturation</v>
          </cell>
          <cell r="E260" t="str">
            <v>%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  <cell r="AD260">
            <v>1</v>
          </cell>
          <cell r="AE260">
            <v>1</v>
          </cell>
          <cell r="AF260">
            <v>1</v>
          </cell>
          <cell r="AG260">
            <v>1</v>
          </cell>
          <cell r="AH260">
            <v>1</v>
          </cell>
          <cell r="AI260">
            <v>1</v>
          </cell>
          <cell r="AJ260">
            <v>1</v>
          </cell>
          <cell r="AK260">
            <v>1</v>
          </cell>
          <cell r="AL260">
            <v>1</v>
          </cell>
          <cell r="AM260">
            <v>1</v>
          </cell>
          <cell r="AN260">
            <v>1</v>
          </cell>
          <cell r="AO260">
            <v>1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1</v>
          </cell>
          <cell r="AU260">
            <v>1</v>
          </cell>
          <cell r="AV260">
            <v>1</v>
          </cell>
          <cell r="AW260">
            <v>1</v>
          </cell>
          <cell r="AX260">
            <v>1</v>
          </cell>
        </row>
        <row r="261">
          <cell r="A261" t="str">
            <v>IDIrrigationAMI Saturation</v>
          </cell>
          <cell r="B261" t="str">
            <v>ID</v>
          </cell>
          <cell r="C261" t="str">
            <v>Irrigation</v>
          </cell>
          <cell r="D261" t="str">
            <v>AMI Saturation</v>
          </cell>
          <cell r="E261" t="str">
            <v>%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  <cell r="AD261">
            <v>1</v>
          </cell>
          <cell r="AE261">
            <v>1</v>
          </cell>
          <cell r="AF261">
            <v>1</v>
          </cell>
          <cell r="AG261">
            <v>1</v>
          </cell>
          <cell r="AH261">
            <v>1</v>
          </cell>
          <cell r="AI261">
            <v>1</v>
          </cell>
          <cell r="AJ261">
            <v>1</v>
          </cell>
          <cell r="AK261">
            <v>1</v>
          </cell>
          <cell r="AL261">
            <v>1</v>
          </cell>
          <cell r="AM261">
            <v>1</v>
          </cell>
          <cell r="AN261">
            <v>1</v>
          </cell>
          <cell r="AO261">
            <v>1</v>
          </cell>
          <cell r="AP261">
            <v>1</v>
          </cell>
          <cell r="AQ261">
            <v>1</v>
          </cell>
          <cell r="AR261">
            <v>1</v>
          </cell>
          <cell r="AS261">
            <v>1</v>
          </cell>
          <cell r="AT261">
            <v>1</v>
          </cell>
          <cell r="AU261">
            <v>1</v>
          </cell>
          <cell r="AV261">
            <v>1</v>
          </cell>
          <cell r="AW261">
            <v>1</v>
          </cell>
          <cell r="AX261">
            <v>1</v>
          </cell>
        </row>
        <row r="262">
          <cell r="A262" t="str">
            <v>ORIrrigationAMI Saturation</v>
          </cell>
          <cell r="B262" t="str">
            <v>OR</v>
          </cell>
          <cell r="C262" t="str">
            <v>Irrigation</v>
          </cell>
          <cell r="D262" t="str">
            <v>AMI Saturation</v>
          </cell>
          <cell r="E262" t="str">
            <v>%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  <cell r="AD262">
            <v>1</v>
          </cell>
          <cell r="AE262">
            <v>1</v>
          </cell>
          <cell r="AF262">
            <v>1</v>
          </cell>
          <cell r="AG262">
            <v>1</v>
          </cell>
          <cell r="AH262">
            <v>1</v>
          </cell>
          <cell r="AI262">
            <v>1</v>
          </cell>
          <cell r="AJ262">
            <v>1</v>
          </cell>
          <cell r="AK262">
            <v>1</v>
          </cell>
          <cell r="AL262">
            <v>1</v>
          </cell>
          <cell r="AM262">
            <v>1</v>
          </cell>
          <cell r="AN262">
            <v>1</v>
          </cell>
          <cell r="AO262">
            <v>1</v>
          </cell>
          <cell r="AP262">
            <v>1</v>
          </cell>
          <cell r="AQ262">
            <v>1</v>
          </cell>
          <cell r="AR262">
            <v>1</v>
          </cell>
          <cell r="AS262">
            <v>1</v>
          </cell>
          <cell r="AT262">
            <v>1</v>
          </cell>
          <cell r="AU262">
            <v>1</v>
          </cell>
          <cell r="AV262">
            <v>1</v>
          </cell>
          <cell r="AW262">
            <v>1</v>
          </cell>
          <cell r="AX262">
            <v>1</v>
          </cell>
        </row>
        <row r="263">
          <cell r="A263" t="str">
            <v>UTIrrigationAMI Saturation</v>
          </cell>
          <cell r="B263" t="str">
            <v>UT</v>
          </cell>
          <cell r="C263" t="str">
            <v>Irrigation</v>
          </cell>
          <cell r="D263" t="str">
            <v>AMI Saturation</v>
          </cell>
          <cell r="E263" t="str">
            <v>%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  <cell r="AD263">
            <v>1</v>
          </cell>
          <cell r="AE263">
            <v>1</v>
          </cell>
          <cell r="AF263">
            <v>1</v>
          </cell>
          <cell r="AG263">
            <v>1</v>
          </cell>
          <cell r="AH263">
            <v>1</v>
          </cell>
          <cell r="AI263">
            <v>1</v>
          </cell>
          <cell r="AJ263">
            <v>1</v>
          </cell>
          <cell r="AK263">
            <v>1</v>
          </cell>
          <cell r="AL263">
            <v>1</v>
          </cell>
          <cell r="AM263">
            <v>1</v>
          </cell>
          <cell r="AN263">
            <v>1</v>
          </cell>
          <cell r="AO263">
            <v>1</v>
          </cell>
          <cell r="AP263">
            <v>1</v>
          </cell>
          <cell r="AQ263">
            <v>1</v>
          </cell>
          <cell r="AR263">
            <v>1</v>
          </cell>
          <cell r="AS263">
            <v>1</v>
          </cell>
          <cell r="AT263">
            <v>1</v>
          </cell>
          <cell r="AU263">
            <v>1</v>
          </cell>
          <cell r="AV263">
            <v>1</v>
          </cell>
          <cell r="AW263">
            <v>1</v>
          </cell>
          <cell r="AX263">
            <v>1</v>
          </cell>
        </row>
        <row r="264">
          <cell r="A264" t="str">
            <v>WAIrrigationAMI Saturation</v>
          </cell>
          <cell r="B264" t="str">
            <v>WA</v>
          </cell>
          <cell r="C264" t="str">
            <v>Irrigation</v>
          </cell>
          <cell r="D264" t="str">
            <v>AMI Saturation</v>
          </cell>
          <cell r="E264" t="str">
            <v>%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  <cell r="AD264">
            <v>1</v>
          </cell>
          <cell r="AE264">
            <v>1</v>
          </cell>
          <cell r="AF264">
            <v>1</v>
          </cell>
          <cell r="AG264">
            <v>1</v>
          </cell>
          <cell r="AH264">
            <v>1</v>
          </cell>
          <cell r="AI264">
            <v>1</v>
          </cell>
          <cell r="AJ264">
            <v>1</v>
          </cell>
          <cell r="AK264">
            <v>1</v>
          </cell>
          <cell r="AL264">
            <v>1</v>
          </cell>
          <cell r="AM264">
            <v>1</v>
          </cell>
          <cell r="AN264">
            <v>1</v>
          </cell>
          <cell r="AO264">
            <v>1</v>
          </cell>
          <cell r="AP264">
            <v>1</v>
          </cell>
          <cell r="AQ264">
            <v>1</v>
          </cell>
          <cell r="AR264">
            <v>1</v>
          </cell>
          <cell r="AS264">
            <v>1</v>
          </cell>
          <cell r="AT264">
            <v>1</v>
          </cell>
          <cell r="AU264">
            <v>1</v>
          </cell>
          <cell r="AV264">
            <v>1</v>
          </cell>
          <cell r="AW264">
            <v>1</v>
          </cell>
          <cell r="AX264">
            <v>1</v>
          </cell>
        </row>
        <row r="265">
          <cell r="A265" t="str">
            <v>WYIrrigationAMI Saturation</v>
          </cell>
          <cell r="B265" t="str">
            <v>WY</v>
          </cell>
          <cell r="C265" t="str">
            <v>Irrigation</v>
          </cell>
          <cell r="D265" t="str">
            <v>AMI Saturation</v>
          </cell>
          <cell r="E265" t="str">
            <v>%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>
            <v>1</v>
          </cell>
          <cell r="AP265">
            <v>1</v>
          </cell>
          <cell r="AQ265">
            <v>1</v>
          </cell>
          <cell r="AR265">
            <v>1</v>
          </cell>
          <cell r="AS265">
            <v>1</v>
          </cell>
          <cell r="AT265">
            <v>1</v>
          </cell>
          <cell r="AU265">
            <v>1</v>
          </cell>
          <cell r="AV265">
            <v>1</v>
          </cell>
          <cell r="AW265">
            <v>1</v>
          </cell>
          <cell r="AX265">
            <v>1</v>
          </cell>
        </row>
        <row r="267">
          <cell r="D267" t="str">
            <v>Idaho Irrigation</v>
          </cell>
        </row>
        <row r="268">
          <cell r="D268" t="str">
            <v>Participating Load</v>
          </cell>
          <cell r="F268">
            <v>98.893731985309941</v>
          </cell>
          <cell r="G268">
            <v>87.144036920853964</v>
          </cell>
          <cell r="H268">
            <v>84.36572948517373</v>
          </cell>
          <cell r="I268">
            <v>87.006722496050386</v>
          </cell>
          <cell r="J268">
            <v>88.794594274115084</v>
          </cell>
          <cell r="K268">
            <v>89.343219187961651</v>
          </cell>
          <cell r="L268">
            <v>89.852864523154295</v>
          </cell>
          <cell r="M268">
            <v>90.275565148816938</v>
          </cell>
          <cell r="N268">
            <v>89.794268598099862</v>
          </cell>
          <cell r="O268">
            <v>91.512027757416945</v>
          </cell>
          <cell r="P268">
            <v>92.280735422169897</v>
          </cell>
          <cell r="Q268">
            <v>92.917190945061336</v>
          </cell>
          <cell r="R268">
            <v>93.360393816639345</v>
          </cell>
          <cell r="S268">
            <v>90.947456652302861</v>
          </cell>
          <cell r="T268">
            <v>93.561366449439433</v>
          </cell>
          <cell r="U268">
            <v>95.419730517472431</v>
          </cell>
          <cell r="V268">
            <v>96.211091898391146</v>
          </cell>
          <cell r="W268">
            <v>96.776548903020071</v>
          </cell>
          <cell r="X268">
            <v>97.227345199011182</v>
          </cell>
          <cell r="Y268">
            <v>94.989309910323144</v>
          </cell>
          <cell r="Z268">
            <v>98.706417717609781</v>
          </cell>
          <cell r="AA268">
            <v>99.575105470468571</v>
          </cell>
          <cell r="AB268">
            <v>100.28108034836259</v>
          </cell>
          <cell r="AC268">
            <v>100.99206049866747</v>
          </cell>
          <cell r="AD268">
            <v>101.7080814081302</v>
          </cell>
          <cell r="AE268">
            <v>102.4291788150944</v>
          </cell>
          <cell r="AF268">
            <v>103.15538871128395</v>
          </cell>
          <cell r="AG268">
            <v>103.8867473435995</v>
          </cell>
          <cell r="AH268">
            <v>104.62329121592768</v>
          </cell>
          <cell r="AI268">
            <v>105.36505709096299</v>
          </cell>
          <cell r="AJ268">
            <v>106.1120819920428</v>
          </cell>
          <cell r="AK268">
            <v>106.86440320499528</v>
          </cell>
          <cell r="AL268">
            <v>107.62205828000035</v>
          </cell>
          <cell r="AM268">
            <v>108.38508503346394</v>
          </cell>
          <cell r="AN268">
            <v>109.15352154990556</v>
          </cell>
          <cell r="AO268">
            <v>109.92740618385909</v>
          </cell>
          <cell r="AP268">
            <v>110.70677756178721</v>
          </cell>
          <cell r="AQ268">
            <v>111.49167458400932</v>
          </cell>
          <cell r="AR268">
            <v>112.28213642664318</v>
          </cell>
          <cell r="AS268">
            <v>113.07820254356021</v>
          </cell>
          <cell r="AT268">
            <v>113.87991266835482</v>
          </cell>
          <cell r="AU268">
            <v>114.68730681632755</v>
          </cell>
          <cell r="AV268">
            <v>115.50042528648237</v>
          </cell>
          <cell r="AW268">
            <v>116.31930866353804</v>
          </cell>
          <cell r="AX268">
            <v>117.14399781995387</v>
          </cell>
        </row>
        <row r="270">
          <cell r="I270">
            <v>0.7252420899609372</v>
          </cell>
          <cell r="J270">
            <v>0.7327197324596868</v>
          </cell>
          <cell r="K270">
            <v>0.73892727450527662</v>
          </cell>
          <cell r="L270">
            <v>0.74405809178828064</v>
          </cell>
          <cell r="M270">
            <v>0.74829568825102255</v>
          </cell>
          <cell r="N270">
            <v>0.7517942407610787</v>
          </cell>
          <cell r="O270">
            <v>0.75468265627802622</v>
          </cell>
          <cell r="P270">
            <v>0.75707658388556365</v>
          </cell>
          <cell r="Q270">
            <v>0.75906786453775188</v>
          </cell>
          <cell r="R270">
            <v>0.76073561065164508</v>
          </cell>
          <cell r="S270">
            <v>0.76214349045336449</v>
          </cell>
          <cell r="T270">
            <v>0.76334075055368744</v>
          </cell>
          <cell r="U270">
            <v>0.76436490395606271</v>
          </cell>
          <cell r="V270">
            <v>0.76524697130613406</v>
          </cell>
          <cell r="W270">
            <v>0.76601372391739275</v>
          </cell>
          <cell r="X270">
            <v>0.76668696515330859</v>
          </cell>
          <cell r="Y270">
            <v>0.76728357071194775</v>
          </cell>
          <cell r="Z270">
            <v>0.76781492142874197</v>
          </cell>
          <cell r="AA270">
            <v>0.76829407795484261</v>
          </cell>
          <cell r="AB270">
            <v>0.76873128527270451</v>
          </cell>
        </row>
      </sheetData>
      <sheetData sheetId="3"/>
      <sheetData sheetId="4">
        <row r="1">
          <cell r="A1" t="str">
            <v>Key</v>
          </cell>
        </row>
      </sheetData>
      <sheetData sheetId="5">
        <row r="1">
          <cell r="A1" t="str">
            <v>Key</v>
          </cell>
        </row>
      </sheetData>
      <sheetData sheetId="6">
        <row r="1">
          <cell r="A1" t="str">
            <v>Key</v>
          </cell>
          <cell r="B1" t="str">
            <v>State</v>
          </cell>
          <cell r="C1" t="str">
            <v>Customer Class</v>
          </cell>
          <cell r="D1" t="str">
            <v>Data Element</v>
          </cell>
          <cell r="E1" t="str">
            <v>Unit</v>
          </cell>
          <cell r="F1">
            <v>2015</v>
          </cell>
          <cell r="G1">
            <v>2016</v>
          </cell>
          <cell r="H1">
            <v>2017</v>
          </cell>
          <cell r="I1">
            <v>2018</v>
          </cell>
          <cell r="J1">
            <v>2019</v>
          </cell>
          <cell r="K1">
            <v>2020</v>
          </cell>
          <cell r="L1">
            <v>2021</v>
          </cell>
          <cell r="M1">
            <v>2022</v>
          </cell>
          <cell r="N1">
            <v>2023</v>
          </cell>
          <cell r="O1">
            <v>2024</v>
          </cell>
          <cell r="P1">
            <v>2025</v>
          </cell>
          <cell r="Q1">
            <v>2026</v>
          </cell>
          <cell r="R1">
            <v>2027</v>
          </cell>
          <cell r="S1">
            <v>2028</v>
          </cell>
          <cell r="T1">
            <v>2029</v>
          </cell>
          <cell r="U1">
            <v>2030</v>
          </cell>
          <cell r="V1">
            <v>2031</v>
          </cell>
          <cell r="W1">
            <v>2032</v>
          </cell>
          <cell r="X1">
            <v>2033</v>
          </cell>
          <cell r="Y1">
            <v>2034</v>
          </cell>
          <cell r="Z1">
            <v>2035</v>
          </cell>
          <cell r="AA1">
            <v>2036</v>
          </cell>
          <cell r="AB1">
            <v>2037</v>
          </cell>
          <cell r="AC1">
            <v>2038</v>
          </cell>
          <cell r="AD1">
            <v>2039</v>
          </cell>
          <cell r="AE1">
            <v>2040</v>
          </cell>
          <cell r="AF1">
            <v>2041</v>
          </cell>
          <cell r="AG1">
            <v>2042</v>
          </cell>
          <cell r="AH1">
            <v>2043</v>
          </cell>
          <cell r="AI1">
            <v>2044</v>
          </cell>
          <cell r="AJ1">
            <v>2045</v>
          </cell>
          <cell r="AK1">
            <v>2046</v>
          </cell>
          <cell r="AL1">
            <v>2047</v>
          </cell>
          <cell r="AM1">
            <v>2048</v>
          </cell>
          <cell r="AN1">
            <v>2049</v>
          </cell>
          <cell r="AO1">
            <v>2050</v>
          </cell>
          <cell r="AP1">
            <v>2051</v>
          </cell>
          <cell r="AQ1">
            <v>2052</v>
          </cell>
          <cell r="AR1">
            <v>2053</v>
          </cell>
          <cell r="AS1">
            <v>2054</v>
          </cell>
          <cell r="AT1">
            <v>2055</v>
          </cell>
          <cell r="AU1">
            <v>2056</v>
          </cell>
          <cell r="AV1">
            <v>2057</v>
          </cell>
          <cell r="AW1">
            <v>2058</v>
          </cell>
          <cell r="AX1">
            <v>2059</v>
          </cell>
          <cell r="AY1">
            <v>2060</v>
          </cell>
          <cell r="AZ1">
            <v>2061</v>
          </cell>
        </row>
        <row r="2">
          <cell r="A2" t="str">
            <v>CAAllAvoided Capacity Costs</v>
          </cell>
          <cell r="B2" t="str">
            <v>CA</v>
          </cell>
          <cell r="C2" t="str">
            <v>All</v>
          </cell>
          <cell r="D2" t="str">
            <v>Avoided Capacity Costs</v>
          </cell>
          <cell r="E2" t="str">
            <v>$/kW</v>
          </cell>
          <cell r="F2">
            <v>100</v>
          </cell>
          <cell r="G2">
            <v>100</v>
          </cell>
          <cell r="H2">
            <v>100</v>
          </cell>
          <cell r="I2">
            <v>100</v>
          </cell>
          <cell r="J2">
            <v>100</v>
          </cell>
          <cell r="K2">
            <v>100</v>
          </cell>
          <cell r="L2">
            <v>100</v>
          </cell>
          <cell r="M2">
            <v>100</v>
          </cell>
          <cell r="N2">
            <v>100</v>
          </cell>
          <cell r="O2">
            <v>100</v>
          </cell>
          <cell r="P2">
            <v>100</v>
          </cell>
          <cell r="Q2">
            <v>100</v>
          </cell>
          <cell r="R2">
            <v>100</v>
          </cell>
          <cell r="S2">
            <v>100</v>
          </cell>
          <cell r="T2">
            <v>100</v>
          </cell>
          <cell r="U2">
            <v>100</v>
          </cell>
          <cell r="V2">
            <v>100</v>
          </cell>
          <cell r="W2">
            <v>100</v>
          </cell>
          <cell r="X2">
            <v>100</v>
          </cell>
          <cell r="Y2">
            <v>100</v>
          </cell>
          <cell r="Z2">
            <v>100</v>
          </cell>
          <cell r="AA2">
            <v>100</v>
          </cell>
          <cell r="AB2">
            <v>100</v>
          </cell>
          <cell r="AC2">
            <v>100</v>
          </cell>
          <cell r="AD2">
            <v>100</v>
          </cell>
          <cell r="AE2">
            <v>100</v>
          </cell>
          <cell r="AF2">
            <v>100</v>
          </cell>
          <cell r="AG2">
            <v>100</v>
          </cell>
          <cell r="AH2">
            <v>100</v>
          </cell>
          <cell r="AI2">
            <v>100</v>
          </cell>
          <cell r="AJ2">
            <v>100</v>
          </cell>
          <cell r="AK2">
            <v>100</v>
          </cell>
          <cell r="AL2">
            <v>100</v>
          </cell>
          <cell r="AM2">
            <v>100</v>
          </cell>
          <cell r="AN2">
            <v>100</v>
          </cell>
          <cell r="AO2">
            <v>100</v>
          </cell>
          <cell r="AP2">
            <v>100</v>
          </cell>
          <cell r="AQ2">
            <v>100</v>
          </cell>
          <cell r="AR2">
            <v>100</v>
          </cell>
          <cell r="AS2">
            <v>100</v>
          </cell>
          <cell r="AT2">
            <v>100</v>
          </cell>
          <cell r="AU2">
            <v>100</v>
          </cell>
          <cell r="AV2">
            <v>100</v>
          </cell>
          <cell r="AW2">
            <v>100</v>
          </cell>
          <cell r="AX2">
            <v>100</v>
          </cell>
          <cell r="AY2">
            <v>100</v>
          </cell>
          <cell r="AZ2">
            <v>100</v>
          </cell>
        </row>
        <row r="3">
          <cell r="A3" t="str">
            <v>IDAllAvoided Capacity Costs</v>
          </cell>
          <cell r="B3" t="str">
            <v>ID</v>
          </cell>
          <cell r="C3" t="str">
            <v>All</v>
          </cell>
          <cell r="D3" t="str">
            <v>Avoided Capacity Costs</v>
          </cell>
          <cell r="E3" t="str">
            <v>$/kW</v>
          </cell>
          <cell r="F3">
            <v>100</v>
          </cell>
          <cell r="G3">
            <v>100</v>
          </cell>
          <cell r="H3">
            <v>100</v>
          </cell>
          <cell r="I3">
            <v>100</v>
          </cell>
          <cell r="J3">
            <v>100</v>
          </cell>
          <cell r="K3">
            <v>100</v>
          </cell>
          <cell r="L3">
            <v>100</v>
          </cell>
          <cell r="M3">
            <v>100</v>
          </cell>
          <cell r="N3">
            <v>100</v>
          </cell>
          <cell r="O3">
            <v>100</v>
          </cell>
          <cell r="P3">
            <v>100</v>
          </cell>
          <cell r="Q3">
            <v>100</v>
          </cell>
          <cell r="R3">
            <v>100</v>
          </cell>
          <cell r="S3">
            <v>100</v>
          </cell>
          <cell r="T3">
            <v>100</v>
          </cell>
          <cell r="U3">
            <v>100</v>
          </cell>
          <cell r="V3">
            <v>100</v>
          </cell>
          <cell r="W3">
            <v>100</v>
          </cell>
          <cell r="X3">
            <v>100</v>
          </cell>
          <cell r="Y3">
            <v>100</v>
          </cell>
          <cell r="Z3">
            <v>100</v>
          </cell>
          <cell r="AA3">
            <v>100</v>
          </cell>
          <cell r="AB3">
            <v>100</v>
          </cell>
          <cell r="AC3">
            <v>100</v>
          </cell>
          <cell r="AD3">
            <v>100</v>
          </cell>
          <cell r="AE3">
            <v>100</v>
          </cell>
          <cell r="AF3">
            <v>100</v>
          </cell>
          <cell r="AG3">
            <v>100</v>
          </cell>
          <cell r="AH3">
            <v>100</v>
          </cell>
          <cell r="AI3">
            <v>100</v>
          </cell>
          <cell r="AJ3">
            <v>100</v>
          </cell>
          <cell r="AK3">
            <v>100</v>
          </cell>
          <cell r="AL3">
            <v>100</v>
          </cell>
          <cell r="AM3">
            <v>100</v>
          </cell>
          <cell r="AN3">
            <v>100</v>
          </cell>
          <cell r="AO3">
            <v>100</v>
          </cell>
          <cell r="AP3">
            <v>100</v>
          </cell>
          <cell r="AQ3">
            <v>100</v>
          </cell>
          <cell r="AR3">
            <v>100</v>
          </cell>
          <cell r="AS3">
            <v>100</v>
          </cell>
          <cell r="AT3">
            <v>100</v>
          </cell>
          <cell r="AU3">
            <v>100</v>
          </cell>
          <cell r="AV3">
            <v>100</v>
          </cell>
          <cell r="AW3">
            <v>100</v>
          </cell>
          <cell r="AX3">
            <v>100</v>
          </cell>
          <cell r="AY3">
            <v>100</v>
          </cell>
          <cell r="AZ3">
            <v>100</v>
          </cell>
        </row>
        <row r="4">
          <cell r="A4" t="str">
            <v>ORAllAvoided Capacity Costs</v>
          </cell>
          <cell r="B4" t="str">
            <v>OR</v>
          </cell>
          <cell r="C4" t="str">
            <v>All</v>
          </cell>
          <cell r="D4" t="str">
            <v>Avoided Capacity Costs</v>
          </cell>
          <cell r="E4" t="str">
            <v>$/kW</v>
          </cell>
          <cell r="F4">
            <v>100</v>
          </cell>
          <cell r="G4">
            <v>100</v>
          </cell>
          <cell r="H4">
            <v>100</v>
          </cell>
          <cell r="I4">
            <v>100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  <cell r="O4">
            <v>100</v>
          </cell>
          <cell r="P4">
            <v>100</v>
          </cell>
          <cell r="Q4">
            <v>100</v>
          </cell>
          <cell r="R4">
            <v>100</v>
          </cell>
          <cell r="S4">
            <v>100</v>
          </cell>
          <cell r="T4">
            <v>100</v>
          </cell>
          <cell r="U4">
            <v>100</v>
          </cell>
          <cell r="V4">
            <v>100</v>
          </cell>
          <cell r="W4">
            <v>100</v>
          </cell>
          <cell r="X4">
            <v>100</v>
          </cell>
          <cell r="Y4">
            <v>100</v>
          </cell>
          <cell r="Z4">
            <v>100</v>
          </cell>
          <cell r="AA4">
            <v>100</v>
          </cell>
          <cell r="AB4">
            <v>100</v>
          </cell>
          <cell r="AC4">
            <v>100</v>
          </cell>
          <cell r="AD4">
            <v>100</v>
          </cell>
          <cell r="AE4">
            <v>100</v>
          </cell>
          <cell r="AF4">
            <v>100</v>
          </cell>
          <cell r="AG4">
            <v>100</v>
          </cell>
          <cell r="AH4">
            <v>100</v>
          </cell>
          <cell r="AI4">
            <v>100</v>
          </cell>
          <cell r="AJ4">
            <v>100</v>
          </cell>
          <cell r="AK4">
            <v>100</v>
          </cell>
          <cell r="AL4">
            <v>100</v>
          </cell>
          <cell r="AM4">
            <v>100</v>
          </cell>
          <cell r="AN4">
            <v>100</v>
          </cell>
          <cell r="AO4">
            <v>100</v>
          </cell>
          <cell r="AP4">
            <v>100</v>
          </cell>
          <cell r="AQ4">
            <v>100</v>
          </cell>
          <cell r="AR4">
            <v>100</v>
          </cell>
          <cell r="AS4">
            <v>100</v>
          </cell>
          <cell r="AT4">
            <v>100</v>
          </cell>
          <cell r="AU4">
            <v>100</v>
          </cell>
          <cell r="AV4">
            <v>100</v>
          </cell>
          <cell r="AW4">
            <v>100</v>
          </cell>
          <cell r="AX4">
            <v>100</v>
          </cell>
          <cell r="AY4">
            <v>100</v>
          </cell>
          <cell r="AZ4">
            <v>100</v>
          </cell>
        </row>
        <row r="5">
          <cell r="A5" t="str">
            <v>UTAllAvoided Capacity Costs</v>
          </cell>
          <cell r="B5" t="str">
            <v>UT</v>
          </cell>
          <cell r="C5" t="str">
            <v>All</v>
          </cell>
          <cell r="D5" t="str">
            <v>Avoided Capacity Costs</v>
          </cell>
          <cell r="E5" t="str">
            <v>$/kW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>
            <v>100</v>
          </cell>
          <cell r="T5">
            <v>100</v>
          </cell>
          <cell r="U5">
            <v>100</v>
          </cell>
          <cell r="V5">
            <v>100</v>
          </cell>
          <cell r="W5">
            <v>100</v>
          </cell>
          <cell r="X5">
            <v>100</v>
          </cell>
          <cell r="Y5">
            <v>100</v>
          </cell>
          <cell r="Z5">
            <v>100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>
            <v>100</v>
          </cell>
          <cell r="AF5">
            <v>100</v>
          </cell>
          <cell r="AG5">
            <v>100</v>
          </cell>
          <cell r="AH5">
            <v>100</v>
          </cell>
          <cell r="AI5">
            <v>100</v>
          </cell>
          <cell r="AJ5">
            <v>100</v>
          </cell>
          <cell r="AK5">
            <v>100</v>
          </cell>
          <cell r="AL5">
            <v>100</v>
          </cell>
          <cell r="AM5">
            <v>100</v>
          </cell>
          <cell r="AN5">
            <v>100</v>
          </cell>
          <cell r="AO5">
            <v>100</v>
          </cell>
          <cell r="AP5">
            <v>100</v>
          </cell>
          <cell r="AQ5">
            <v>100</v>
          </cell>
          <cell r="AR5">
            <v>100</v>
          </cell>
          <cell r="AS5">
            <v>100</v>
          </cell>
          <cell r="AT5">
            <v>100</v>
          </cell>
          <cell r="AU5">
            <v>100</v>
          </cell>
          <cell r="AV5">
            <v>100</v>
          </cell>
          <cell r="AW5">
            <v>100</v>
          </cell>
          <cell r="AX5">
            <v>100</v>
          </cell>
          <cell r="AY5">
            <v>100</v>
          </cell>
          <cell r="AZ5">
            <v>100</v>
          </cell>
        </row>
        <row r="6">
          <cell r="A6" t="str">
            <v>WAAllAvoided Capacity Costs</v>
          </cell>
          <cell r="B6" t="str">
            <v>WA</v>
          </cell>
          <cell r="C6" t="str">
            <v>All</v>
          </cell>
          <cell r="D6" t="str">
            <v>Avoided Capacity Costs</v>
          </cell>
          <cell r="E6" t="str">
            <v>$/kW</v>
          </cell>
          <cell r="F6">
            <v>100</v>
          </cell>
          <cell r="G6">
            <v>100</v>
          </cell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  <cell r="M6">
            <v>100</v>
          </cell>
          <cell r="N6">
            <v>100</v>
          </cell>
          <cell r="O6">
            <v>100</v>
          </cell>
          <cell r="P6">
            <v>100</v>
          </cell>
          <cell r="Q6">
            <v>100</v>
          </cell>
          <cell r="R6">
            <v>100</v>
          </cell>
          <cell r="S6">
            <v>100</v>
          </cell>
          <cell r="T6">
            <v>100</v>
          </cell>
          <cell r="U6">
            <v>100</v>
          </cell>
          <cell r="V6">
            <v>100</v>
          </cell>
          <cell r="W6">
            <v>100</v>
          </cell>
          <cell r="X6">
            <v>100</v>
          </cell>
          <cell r="Y6">
            <v>100</v>
          </cell>
          <cell r="Z6">
            <v>100</v>
          </cell>
          <cell r="AA6">
            <v>100</v>
          </cell>
          <cell r="AB6">
            <v>100</v>
          </cell>
          <cell r="AC6">
            <v>100</v>
          </cell>
          <cell r="AD6">
            <v>100</v>
          </cell>
          <cell r="AE6">
            <v>100</v>
          </cell>
          <cell r="AF6">
            <v>100</v>
          </cell>
          <cell r="AG6">
            <v>100</v>
          </cell>
          <cell r="AH6">
            <v>100</v>
          </cell>
          <cell r="AI6">
            <v>100</v>
          </cell>
          <cell r="AJ6">
            <v>100</v>
          </cell>
          <cell r="AK6">
            <v>100</v>
          </cell>
          <cell r="AL6">
            <v>100</v>
          </cell>
          <cell r="AM6">
            <v>100</v>
          </cell>
          <cell r="AN6">
            <v>100</v>
          </cell>
          <cell r="AO6">
            <v>100</v>
          </cell>
          <cell r="AP6">
            <v>100</v>
          </cell>
          <cell r="AQ6">
            <v>100</v>
          </cell>
          <cell r="AR6">
            <v>100</v>
          </cell>
          <cell r="AS6">
            <v>100</v>
          </cell>
          <cell r="AT6">
            <v>100</v>
          </cell>
          <cell r="AU6">
            <v>100</v>
          </cell>
          <cell r="AV6">
            <v>100</v>
          </cell>
          <cell r="AW6">
            <v>100</v>
          </cell>
          <cell r="AX6">
            <v>100</v>
          </cell>
          <cell r="AY6">
            <v>100</v>
          </cell>
          <cell r="AZ6">
            <v>100</v>
          </cell>
        </row>
        <row r="7">
          <cell r="A7" t="str">
            <v>WYAllAvoided Capacity Costs</v>
          </cell>
          <cell r="B7" t="str">
            <v>WY</v>
          </cell>
          <cell r="C7" t="str">
            <v>All</v>
          </cell>
          <cell r="D7" t="str">
            <v>Avoided Capacity Costs</v>
          </cell>
          <cell r="E7" t="str">
            <v>$/kW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  <cell r="L7">
            <v>100</v>
          </cell>
          <cell r="M7">
            <v>100</v>
          </cell>
          <cell r="N7">
            <v>100</v>
          </cell>
          <cell r="O7">
            <v>100</v>
          </cell>
          <cell r="P7">
            <v>100</v>
          </cell>
          <cell r="Q7">
            <v>100</v>
          </cell>
          <cell r="R7">
            <v>100</v>
          </cell>
          <cell r="S7">
            <v>100</v>
          </cell>
          <cell r="T7">
            <v>100</v>
          </cell>
          <cell r="U7">
            <v>100</v>
          </cell>
          <cell r="V7">
            <v>100</v>
          </cell>
          <cell r="W7">
            <v>100</v>
          </cell>
          <cell r="X7">
            <v>100</v>
          </cell>
          <cell r="Y7">
            <v>100</v>
          </cell>
          <cell r="Z7">
            <v>100</v>
          </cell>
          <cell r="AA7">
            <v>100</v>
          </cell>
          <cell r="AB7">
            <v>100</v>
          </cell>
          <cell r="AC7">
            <v>100</v>
          </cell>
          <cell r="AD7">
            <v>100</v>
          </cell>
          <cell r="AE7">
            <v>100</v>
          </cell>
          <cell r="AF7">
            <v>100</v>
          </cell>
          <cell r="AG7">
            <v>100</v>
          </cell>
          <cell r="AH7">
            <v>100</v>
          </cell>
          <cell r="AI7">
            <v>100</v>
          </cell>
          <cell r="AJ7">
            <v>100</v>
          </cell>
          <cell r="AK7">
            <v>100</v>
          </cell>
          <cell r="AL7">
            <v>100</v>
          </cell>
          <cell r="AM7">
            <v>100</v>
          </cell>
          <cell r="AN7">
            <v>100</v>
          </cell>
          <cell r="AO7">
            <v>100</v>
          </cell>
          <cell r="AP7">
            <v>100</v>
          </cell>
          <cell r="AQ7">
            <v>100</v>
          </cell>
          <cell r="AR7">
            <v>100</v>
          </cell>
          <cell r="AS7">
            <v>100</v>
          </cell>
          <cell r="AT7">
            <v>100</v>
          </cell>
          <cell r="AU7">
            <v>100</v>
          </cell>
          <cell r="AV7">
            <v>100</v>
          </cell>
          <cell r="AW7">
            <v>100</v>
          </cell>
          <cell r="AX7">
            <v>100</v>
          </cell>
          <cell r="AY7">
            <v>100</v>
          </cell>
          <cell r="AZ7">
            <v>100</v>
          </cell>
        </row>
        <row r="8">
          <cell r="A8" t="str">
            <v>CAAllAvoided Summer Energy Costs</v>
          </cell>
          <cell r="B8" t="str">
            <v>CA</v>
          </cell>
          <cell r="C8" t="str">
            <v>All</v>
          </cell>
          <cell r="D8" t="str">
            <v>Avoided Summer Energy Costs</v>
          </cell>
          <cell r="E8" t="str">
            <v>$/MWh</v>
          </cell>
          <cell r="F8">
            <v>30</v>
          </cell>
          <cell r="G8">
            <v>30</v>
          </cell>
          <cell r="H8">
            <v>30</v>
          </cell>
          <cell r="I8">
            <v>30</v>
          </cell>
          <cell r="J8">
            <v>30</v>
          </cell>
          <cell r="K8">
            <v>30</v>
          </cell>
          <cell r="L8">
            <v>30</v>
          </cell>
          <cell r="M8">
            <v>30</v>
          </cell>
          <cell r="N8">
            <v>30</v>
          </cell>
          <cell r="O8">
            <v>30</v>
          </cell>
          <cell r="P8">
            <v>30</v>
          </cell>
          <cell r="Q8">
            <v>30</v>
          </cell>
          <cell r="R8">
            <v>30</v>
          </cell>
          <cell r="S8">
            <v>30</v>
          </cell>
          <cell r="T8">
            <v>30</v>
          </cell>
          <cell r="U8">
            <v>30</v>
          </cell>
          <cell r="V8">
            <v>30</v>
          </cell>
          <cell r="W8">
            <v>30</v>
          </cell>
          <cell r="X8">
            <v>30</v>
          </cell>
          <cell r="Y8">
            <v>30</v>
          </cell>
          <cell r="Z8">
            <v>30</v>
          </cell>
          <cell r="AA8">
            <v>30</v>
          </cell>
          <cell r="AB8">
            <v>30</v>
          </cell>
          <cell r="AC8">
            <v>30</v>
          </cell>
          <cell r="AD8">
            <v>30</v>
          </cell>
          <cell r="AE8">
            <v>30</v>
          </cell>
          <cell r="AF8">
            <v>30</v>
          </cell>
          <cell r="AG8">
            <v>30</v>
          </cell>
          <cell r="AH8">
            <v>30</v>
          </cell>
          <cell r="AI8">
            <v>30</v>
          </cell>
          <cell r="AJ8">
            <v>30</v>
          </cell>
          <cell r="AK8">
            <v>30</v>
          </cell>
          <cell r="AL8">
            <v>30</v>
          </cell>
          <cell r="AM8">
            <v>30</v>
          </cell>
          <cell r="AN8">
            <v>30</v>
          </cell>
          <cell r="AO8">
            <v>30</v>
          </cell>
          <cell r="AP8">
            <v>30</v>
          </cell>
          <cell r="AQ8">
            <v>30</v>
          </cell>
          <cell r="AR8">
            <v>30</v>
          </cell>
          <cell r="AS8">
            <v>30</v>
          </cell>
          <cell r="AT8">
            <v>30</v>
          </cell>
          <cell r="AU8">
            <v>30</v>
          </cell>
          <cell r="AV8">
            <v>30</v>
          </cell>
          <cell r="AW8">
            <v>30</v>
          </cell>
          <cell r="AX8">
            <v>30</v>
          </cell>
          <cell r="AY8">
            <v>30</v>
          </cell>
          <cell r="AZ8">
            <v>30</v>
          </cell>
        </row>
        <row r="9">
          <cell r="A9" t="str">
            <v>IDAllAvoided Summer Energy Costs</v>
          </cell>
          <cell r="B9" t="str">
            <v>ID</v>
          </cell>
          <cell r="C9" t="str">
            <v>All</v>
          </cell>
          <cell r="D9" t="str">
            <v>Avoided Summer Energy Costs</v>
          </cell>
          <cell r="E9" t="str">
            <v>$/MWh</v>
          </cell>
          <cell r="F9">
            <v>30</v>
          </cell>
          <cell r="G9">
            <v>30</v>
          </cell>
          <cell r="H9">
            <v>30</v>
          </cell>
          <cell r="I9">
            <v>30</v>
          </cell>
          <cell r="J9">
            <v>30</v>
          </cell>
          <cell r="K9">
            <v>30</v>
          </cell>
          <cell r="L9">
            <v>30</v>
          </cell>
          <cell r="M9">
            <v>30</v>
          </cell>
          <cell r="N9">
            <v>30</v>
          </cell>
          <cell r="O9">
            <v>30</v>
          </cell>
          <cell r="P9">
            <v>30</v>
          </cell>
          <cell r="Q9">
            <v>30</v>
          </cell>
          <cell r="R9">
            <v>30</v>
          </cell>
          <cell r="S9">
            <v>30</v>
          </cell>
          <cell r="T9">
            <v>30</v>
          </cell>
          <cell r="U9">
            <v>30</v>
          </cell>
          <cell r="V9">
            <v>30</v>
          </cell>
          <cell r="W9">
            <v>30</v>
          </cell>
          <cell r="X9">
            <v>30</v>
          </cell>
          <cell r="Y9">
            <v>30</v>
          </cell>
          <cell r="Z9">
            <v>30</v>
          </cell>
          <cell r="AA9">
            <v>30</v>
          </cell>
          <cell r="AB9">
            <v>30</v>
          </cell>
          <cell r="AC9">
            <v>30</v>
          </cell>
          <cell r="AD9">
            <v>30</v>
          </cell>
          <cell r="AE9">
            <v>30</v>
          </cell>
          <cell r="AF9">
            <v>30</v>
          </cell>
          <cell r="AG9">
            <v>30</v>
          </cell>
          <cell r="AH9">
            <v>30</v>
          </cell>
          <cell r="AI9">
            <v>30</v>
          </cell>
          <cell r="AJ9">
            <v>30</v>
          </cell>
          <cell r="AK9">
            <v>30</v>
          </cell>
          <cell r="AL9">
            <v>30</v>
          </cell>
          <cell r="AM9">
            <v>30</v>
          </cell>
          <cell r="AN9">
            <v>30</v>
          </cell>
          <cell r="AO9">
            <v>30</v>
          </cell>
          <cell r="AP9">
            <v>30</v>
          </cell>
          <cell r="AQ9">
            <v>30</v>
          </cell>
          <cell r="AR9">
            <v>30</v>
          </cell>
          <cell r="AS9">
            <v>30</v>
          </cell>
          <cell r="AT9">
            <v>30</v>
          </cell>
          <cell r="AU9">
            <v>30</v>
          </cell>
          <cell r="AV9">
            <v>30</v>
          </cell>
          <cell r="AW9">
            <v>30</v>
          </cell>
          <cell r="AX9">
            <v>30</v>
          </cell>
          <cell r="AY9">
            <v>30</v>
          </cell>
          <cell r="AZ9">
            <v>30</v>
          </cell>
        </row>
        <row r="10">
          <cell r="A10" t="str">
            <v>ORAllAvoided Summer Energy Costs</v>
          </cell>
          <cell r="B10" t="str">
            <v>OR</v>
          </cell>
          <cell r="C10" t="str">
            <v>All</v>
          </cell>
          <cell r="D10" t="str">
            <v>Avoided Summer Energy Costs</v>
          </cell>
          <cell r="E10" t="str">
            <v>$/MWh</v>
          </cell>
          <cell r="F10">
            <v>30</v>
          </cell>
          <cell r="G10">
            <v>30</v>
          </cell>
          <cell r="H10">
            <v>30</v>
          </cell>
          <cell r="I10">
            <v>30</v>
          </cell>
          <cell r="J10">
            <v>30</v>
          </cell>
          <cell r="K10">
            <v>30</v>
          </cell>
          <cell r="L10">
            <v>30</v>
          </cell>
          <cell r="M10">
            <v>30</v>
          </cell>
          <cell r="N10">
            <v>30</v>
          </cell>
          <cell r="O10">
            <v>30</v>
          </cell>
          <cell r="P10">
            <v>30</v>
          </cell>
          <cell r="Q10">
            <v>30</v>
          </cell>
          <cell r="R10">
            <v>30</v>
          </cell>
          <cell r="S10">
            <v>30</v>
          </cell>
          <cell r="T10">
            <v>30</v>
          </cell>
          <cell r="U10">
            <v>30</v>
          </cell>
          <cell r="V10">
            <v>30</v>
          </cell>
          <cell r="W10">
            <v>30</v>
          </cell>
          <cell r="X10">
            <v>30</v>
          </cell>
          <cell r="Y10">
            <v>30</v>
          </cell>
          <cell r="Z10">
            <v>30</v>
          </cell>
          <cell r="AA10">
            <v>30</v>
          </cell>
          <cell r="AB10">
            <v>30</v>
          </cell>
          <cell r="AC10">
            <v>30</v>
          </cell>
          <cell r="AD10">
            <v>30</v>
          </cell>
          <cell r="AE10">
            <v>30</v>
          </cell>
          <cell r="AF10">
            <v>30</v>
          </cell>
          <cell r="AG10">
            <v>30</v>
          </cell>
          <cell r="AH10">
            <v>30</v>
          </cell>
          <cell r="AI10">
            <v>30</v>
          </cell>
          <cell r="AJ10">
            <v>30</v>
          </cell>
          <cell r="AK10">
            <v>30</v>
          </cell>
          <cell r="AL10">
            <v>30</v>
          </cell>
          <cell r="AM10">
            <v>30</v>
          </cell>
          <cell r="AN10">
            <v>30</v>
          </cell>
          <cell r="AO10">
            <v>30</v>
          </cell>
          <cell r="AP10">
            <v>30</v>
          </cell>
          <cell r="AQ10">
            <v>30</v>
          </cell>
          <cell r="AR10">
            <v>30</v>
          </cell>
          <cell r="AS10">
            <v>30</v>
          </cell>
          <cell r="AT10">
            <v>30</v>
          </cell>
          <cell r="AU10">
            <v>30</v>
          </cell>
          <cell r="AV10">
            <v>30</v>
          </cell>
          <cell r="AW10">
            <v>30</v>
          </cell>
          <cell r="AX10">
            <v>30</v>
          </cell>
          <cell r="AY10">
            <v>30</v>
          </cell>
          <cell r="AZ10">
            <v>30</v>
          </cell>
        </row>
        <row r="11">
          <cell r="A11" t="str">
            <v>UTAllAvoided Summer Energy Costs</v>
          </cell>
          <cell r="B11" t="str">
            <v>UT</v>
          </cell>
          <cell r="C11" t="str">
            <v>All</v>
          </cell>
          <cell r="D11" t="str">
            <v>Avoided Summer Energy Costs</v>
          </cell>
          <cell r="E11" t="str">
            <v>$/MWh</v>
          </cell>
          <cell r="F11">
            <v>30</v>
          </cell>
          <cell r="G11">
            <v>30</v>
          </cell>
          <cell r="H11">
            <v>30</v>
          </cell>
          <cell r="I11">
            <v>30</v>
          </cell>
          <cell r="J11">
            <v>30</v>
          </cell>
          <cell r="K11">
            <v>30</v>
          </cell>
          <cell r="L11">
            <v>30</v>
          </cell>
          <cell r="M11">
            <v>30</v>
          </cell>
          <cell r="N11">
            <v>30</v>
          </cell>
          <cell r="O11">
            <v>30</v>
          </cell>
          <cell r="P11">
            <v>30</v>
          </cell>
          <cell r="Q11">
            <v>30</v>
          </cell>
          <cell r="R11">
            <v>30</v>
          </cell>
          <cell r="S11">
            <v>30</v>
          </cell>
          <cell r="T11">
            <v>30</v>
          </cell>
          <cell r="U11">
            <v>30</v>
          </cell>
          <cell r="V11">
            <v>30</v>
          </cell>
          <cell r="W11">
            <v>30</v>
          </cell>
          <cell r="X11">
            <v>30</v>
          </cell>
          <cell r="Y11">
            <v>30</v>
          </cell>
          <cell r="Z11">
            <v>30</v>
          </cell>
          <cell r="AA11">
            <v>30</v>
          </cell>
          <cell r="AB11">
            <v>30</v>
          </cell>
          <cell r="AC11">
            <v>30</v>
          </cell>
          <cell r="AD11">
            <v>30</v>
          </cell>
          <cell r="AE11">
            <v>30</v>
          </cell>
          <cell r="AF11">
            <v>30</v>
          </cell>
          <cell r="AG11">
            <v>30</v>
          </cell>
          <cell r="AH11">
            <v>30</v>
          </cell>
          <cell r="AI11">
            <v>30</v>
          </cell>
          <cell r="AJ11">
            <v>30</v>
          </cell>
          <cell r="AK11">
            <v>30</v>
          </cell>
          <cell r="AL11">
            <v>30</v>
          </cell>
          <cell r="AM11">
            <v>30</v>
          </cell>
          <cell r="AN11">
            <v>30</v>
          </cell>
          <cell r="AO11">
            <v>30</v>
          </cell>
          <cell r="AP11">
            <v>30</v>
          </cell>
          <cell r="AQ11">
            <v>30</v>
          </cell>
          <cell r="AR11">
            <v>30</v>
          </cell>
          <cell r="AS11">
            <v>30</v>
          </cell>
          <cell r="AT11">
            <v>30</v>
          </cell>
          <cell r="AU11">
            <v>30</v>
          </cell>
          <cell r="AV11">
            <v>30</v>
          </cell>
          <cell r="AW11">
            <v>30</v>
          </cell>
          <cell r="AX11">
            <v>30</v>
          </cell>
          <cell r="AY11">
            <v>30</v>
          </cell>
          <cell r="AZ11">
            <v>30</v>
          </cell>
        </row>
        <row r="12">
          <cell r="A12" t="str">
            <v>WAAllAvoided Summer Energy Costs</v>
          </cell>
          <cell r="B12" t="str">
            <v>WA</v>
          </cell>
          <cell r="C12" t="str">
            <v>All</v>
          </cell>
          <cell r="D12" t="str">
            <v>Avoided Summer Energy Costs</v>
          </cell>
          <cell r="E12" t="str">
            <v>$/MWh</v>
          </cell>
          <cell r="F12">
            <v>30</v>
          </cell>
          <cell r="G12">
            <v>30</v>
          </cell>
          <cell r="H12">
            <v>30</v>
          </cell>
          <cell r="I12">
            <v>30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30</v>
          </cell>
          <cell r="O12">
            <v>30</v>
          </cell>
          <cell r="P12">
            <v>30</v>
          </cell>
          <cell r="Q12">
            <v>30</v>
          </cell>
          <cell r="R12">
            <v>30</v>
          </cell>
          <cell r="S12">
            <v>30</v>
          </cell>
          <cell r="T12">
            <v>30</v>
          </cell>
          <cell r="U12">
            <v>30</v>
          </cell>
          <cell r="V12">
            <v>30</v>
          </cell>
          <cell r="W12">
            <v>30</v>
          </cell>
          <cell r="X12">
            <v>30</v>
          </cell>
          <cell r="Y12">
            <v>30</v>
          </cell>
          <cell r="Z12">
            <v>30</v>
          </cell>
          <cell r="AA12">
            <v>30</v>
          </cell>
          <cell r="AB12">
            <v>30</v>
          </cell>
          <cell r="AC12">
            <v>30</v>
          </cell>
          <cell r="AD12">
            <v>30</v>
          </cell>
          <cell r="AE12">
            <v>30</v>
          </cell>
          <cell r="AF12">
            <v>30</v>
          </cell>
          <cell r="AG12">
            <v>30</v>
          </cell>
          <cell r="AH12">
            <v>30</v>
          </cell>
          <cell r="AI12">
            <v>30</v>
          </cell>
          <cell r="AJ12">
            <v>30</v>
          </cell>
          <cell r="AK12">
            <v>30</v>
          </cell>
          <cell r="AL12">
            <v>30</v>
          </cell>
          <cell r="AM12">
            <v>30</v>
          </cell>
          <cell r="AN12">
            <v>30</v>
          </cell>
          <cell r="AO12">
            <v>30</v>
          </cell>
          <cell r="AP12">
            <v>30</v>
          </cell>
          <cell r="AQ12">
            <v>30</v>
          </cell>
          <cell r="AR12">
            <v>30</v>
          </cell>
          <cell r="AS12">
            <v>30</v>
          </cell>
          <cell r="AT12">
            <v>30</v>
          </cell>
          <cell r="AU12">
            <v>30</v>
          </cell>
          <cell r="AV12">
            <v>30</v>
          </cell>
          <cell r="AW12">
            <v>30</v>
          </cell>
          <cell r="AX12">
            <v>30</v>
          </cell>
          <cell r="AY12">
            <v>30</v>
          </cell>
          <cell r="AZ12">
            <v>30</v>
          </cell>
        </row>
        <row r="13">
          <cell r="A13" t="str">
            <v>WYAllAvoided Summer Energy Costs</v>
          </cell>
          <cell r="B13" t="str">
            <v>WY</v>
          </cell>
          <cell r="C13" t="str">
            <v>All</v>
          </cell>
          <cell r="D13" t="str">
            <v>Avoided Summer Energy Costs</v>
          </cell>
          <cell r="E13" t="str">
            <v>$/MWh</v>
          </cell>
          <cell r="F13">
            <v>30</v>
          </cell>
          <cell r="G13">
            <v>30</v>
          </cell>
          <cell r="H13">
            <v>30</v>
          </cell>
          <cell r="I13">
            <v>30</v>
          </cell>
          <cell r="J13">
            <v>30</v>
          </cell>
          <cell r="K13">
            <v>30</v>
          </cell>
          <cell r="L13">
            <v>30</v>
          </cell>
          <cell r="M13">
            <v>30</v>
          </cell>
          <cell r="N13">
            <v>30</v>
          </cell>
          <cell r="O13">
            <v>30</v>
          </cell>
          <cell r="P13">
            <v>30</v>
          </cell>
          <cell r="Q13">
            <v>30</v>
          </cell>
          <cell r="R13">
            <v>30</v>
          </cell>
          <cell r="S13">
            <v>30</v>
          </cell>
          <cell r="T13">
            <v>30</v>
          </cell>
          <cell r="U13">
            <v>30</v>
          </cell>
          <cell r="V13">
            <v>30</v>
          </cell>
          <cell r="W13">
            <v>30</v>
          </cell>
          <cell r="X13">
            <v>30</v>
          </cell>
          <cell r="Y13">
            <v>30</v>
          </cell>
          <cell r="Z13">
            <v>30</v>
          </cell>
          <cell r="AA13">
            <v>30</v>
          </cell>
          <cell r="AB13">
            <v>30</v>
          </cell>
          <cell r="AC13">
            <v>30</v>
          </cell>
          <cell r="AD13">
            <v>30</v>
          </cell>
          <cell r="AE13">
            <v>30</v>
          </cell>
          <cell r="AF13">
            <v>30</v>
          </cell>
          <cell r="AG13">
            <v>30</v>
          </cell>
          <cell r="AH13">
            <v>30</v>
          </cell>
          <cell r="AI13">
            <v>30</v>
          </cell>
          <cell r="AJ13">
            <v>30</v>
          </cell>
          <cell r="AK13">
            <v>30</v>
          </cell>
          <cell r="AL13">
            <v>30</v>
          </cell>
          <cell r="AM13">
            <v>30</v>
          </cell>
          <cell r="AN13">
            <v>30</v>
          </cell>
          <cell r="AO13">
            <v>30</v>
          </cell>
          <cell r="AP13">
            <v>30</v>
          </cell>
          <cell r="AQ13">
            <v>30</v>
          </cell>
          <cell r="AR13">
            <v>30</v>
          </cell>
          <cell r="AS13">
            <v>30</v>
          </cell>
          <cell r="AT13">
            <v>30</v>
          </cell>
          <cell r="AU13">
            <v>30</v>
          </cell>
          <cell r="AV13">
            <v>30</v>
          </cell>
          <cell r="AW13">
            <v>30</v>
          </cell>
          <cell r="AX13">
            <v>30</v>
          </cell>
          <cell r="AY13">
            <v>30</v>
          </cell>
          <cell r="AZ13">
            <v>30</v>
          </cell>
        </row>
        <row r="14">
          <cell r="A14" t="str">
            <v>CAAllAvoided Winter Energy Costs</v>
          </cell>
          <cell r="B14" t="str">
            <v>CA</v>
          </cell>
          <cell r="C14" t="str">
            <v>All</v>
          </cell>
          <cell r="D14" t="str">
            <v>Avoided Winter Energy Costs</v>
          </cell>
          <cell r="E14" t="str">
            <v>$/MWh</v>
          </cell>
          <cell r="F14">
            <v>15</v>
          </cell>
          <cell r="G14">
            <v>15</v>
          </cell>
          <cell r="H14">
            <v>15</v>
          </cell>
          <cell r="I14">
            <v>15</v>
          </cell>
          <cell r="J14">
            <v>15</v>
          </cell>
          <cell r="K14">
            <v>15</v>
          </cell>
          <cell r="L14">
            <v>15</v>
          </cell>
          <cell r="M14">
            <v>15</v>
          </cell>
          <cell r="N14">
            <v>15</v>
          </cell>
          <cell r="O14">
            <v>15</v>
          </cell>
          <cell r="P14">
            <v>15</v>
          </cell>
          <cell r="Q14">
            <v>15</v>
          </cell>
          <cell r="R14">
            <v>15</v>
          </cell>
          <cell r="S14">
            <v>15</v>
          </cell>
          <cell r="T14">
            <v>15</v>
          </cell>
          <cell r="U14">
            <v>15</v>
          </cell>
          <cell r="V14">
            <v>15</v>
          </cell>
          <cell r="W14">
            <v>15</v>
          </cell>
          <cell r="X14">
            <v>15</v>
          </cell>
          <cell r="Y14">
            <v>15</v>
          </cell>
          <cell r="Z14">
            <v>15</v>
          </cell>
          <cell r="AA14">
            <v>15</v>
          </cell>
          <cell r="AB14">
            <v>15</v>
          </cell>
          <cell r="AC14">
            <v>15</v>
          </cell>
          <cell r="AD14">
            <v>15</v>
          </cell>
          <cell r="AE14">
            <v>15</v>
          </cell>
          <cell r="AF14">
            <v>15</v>
          </cell>
          <cell r="AG14">
            <v>15</v>
          </cell>
          <cell r="AH14">
            <v>15</v>
          </cell>
          <cell r="AI14">
            <v>15</v>
          </cell>
          <cell r="AJ14">
            <v>15</v>
          </cell>
          <cell r="AK14">
            <v>15</v>
          </cell>
          <cell r="AL14">
            <v>15</v>
          </cell>
          <cell r="AM14">
            <v>15</v>
          </cell>
          <cell r="AN14">
            <v>15</v>
          </cell>
          <cell r="AO14">
            <v>15</v>
          </cell>
          <cell r="AP14">
            <v>15</v>
          </cell>
          <cell r="AQ14">
            <v>15</v>
          </cell>
          <cell r="AR14">
            <v>15</v>
          </cell>
          <cell r="AS14">
            <v>15</v>
          </cell>
          <cell r="AT14">
            <v>15</v>
          </cell>
          <cell r="AU14">
            <v>15</v>
          </cell>
          <cell r="AV14">
            <v>15</v>
          </cell>
          <cell r="AW14">
            <v>15</v>
          </cell>
          <cell r="AX14">
            <v>15</v>
          </cell>
          <cell r="AY14">
            <v>15</v>
          </cell>
          <cell r="AZ14">
            <v>15</v>
          </cell>
        </row>
        <row r="15">
          <cell r="A15" t="str">
            <v>IDAllAvoided Winter Energy Costs</v>
          </cell>
          <cell r="B15" t="str">
            <v>ID</v>
          </cell>
          <cell r="C15" t="str">
            <v>All</v>
          </cell>
          <cell r="D15" t="str">
            <v>Avoided Winter Energy Costs</v>
          </cell>
          <cell r="E15" t="str">
            <v>$/MWh</v>
          </cell>
          <cell r="F15">
            <v>15</v>
          </cell>
          <cell r="G15">
            <v>15</v>
          </cell>
          <cell r="H15">
            <v>15</v>
          </cell>
          <cell r="I15">
            <v>15</v>
          </cell>
          <cell r="J15">
            <v>15</v>
          </cell>
          <cell r="K15">
            <v>15</v>
          </cell>
          <cell r="L15">
            <v>15</v>
          </cell>
          <cell r="M15">
            <v>15</v>
          </cell>
          <cell r="N15">
            <v>15</v>
          </cell>
          <cell r="O15">
            <v>15</v>
          </cell>
          <cell r="P15">
            <v>15</v>
          </cell>
          <cell r="Q15">
            <v>15</v>
          </cell>
          <cell r="R15">
            <v>15</v>
          </cell>
          <cell r="S15">
            <v>15</v>
          </cell>
          <cell r="T15">
            <v>15</v>
          </cell>
          <cell r="U15">
            <v>15</v>
          </cell>
          <cell r="V15">
            <v>15</v>
          </cell>
          <cell r="W15">
            <v>15</v>
          </cell>
          <cell r="X15">
            <v>15</v>
          </cell>
          <cell r="Y15">
            <v>15</v>
          </cell>
          <cell r="Z15">
            <v>15</v>
          </cell>
          <cell r="AA15">
            <v>15</v>
          </cell>
          <cell r="AB15">
            <v>15</v>
          </cell>
          <cell r="AC15">
            <v>15</v>
          </cell>
          <cell r="AD15">
            <v>15</v>
          </cell>
          <cell r="AE15">
            <v>15</v>
          </cell>
          <cell r="AF15">
            <v>15</v>
          </cell>
          <cell r="AG15">
            <v>15</v>
          </cell>
          <cell r="AH15">
            <v>15</v>
          </cell>
          <cell r="AI15">
            <v>15</v>
          </cell>
          <cell r="AJ15">
            <v>15</v>
          </cell>
          <cell r="AK15">
            <v>15</v>
          </cell>
          <cell r="AL15">
            <v>15</v>
          </cell>
          <cell r="AM15">
            <v>15</v>
          </cell>
          <cell r="AN15">
            <v>15</v>
          </cell>
          <cell r="AO15">
            <v>15</v>
          </cell>
          <cell r="AP15">
            <v>15</v>
          </cell>
          <cell r="AQ15">
            <v>15</v>
          </cell>
          <cell r="AR15">
            <v>15</v>
          </cell>
          <cell r="AS15">
            <v>15</v>
          </cell>
          <cell r="AT15">
            <v>15</v>
          </cell>
          <cell r="AU15">
            <v>15</v>
          </cell>
          <cell r="AV15">
            <v>15</v>
          </cell>
          <cell r="AW15">
            <v>15</v>
          </cell>
          <cell r="AX15">
            <v>15</v>
          </cell>
          <cell r="AY15">
            <v>15</v>
          </cell>
          <cell r="AZ15">
            <v>15</v>
          </cell>
        </row>
        <row r="16">
          <cell r="A16" t="str">
            <v>ORAllAvoided Winter Energy Costs</v>
          </cell>
          <cell r="B16" t="str">
            <v>OR</v>
          </cell>
          <cell r="C16" t="str">
            <v>All</v>
          </cell>
          <cell r="D16" t="str">
            <v>Avoided Winter Energy Costs</v>
          </cell>
          <cell r="E16" t="str">
            <v>$/MWh</v>
          </cell>
          <cell r="F16">
            <v>15</v>
          </cell>
          <cell r="G16">
            <v>15</v>
          </cell>
          <cell r="H16">
            <v>15</v>
          </cell>
          <cell r="I16">
            <v>15</v>
          </cell>
          <cell r="J16">
            <v>15</v>
          </cell>
          <cell r="K16">
            <v>15</v>
          </cell>
          <cell r="L16">
            <v>15</v>
          </cell>
          <cell r="M16">
            <v>15</v>
          </cell>
          <cell r="N16">
            <v>15</v>
          </cell>
          <cell r="O16">
            <v>15</v>
          </cell>
          <cell r="P16">
            <v>15</v>
          </cell>
          <cell r="Q16">
            <v>15</v>
          </cell>
          <cell r="R16">
            <v>15</v>
          </cell>
          <cell r="S16">
            <v>15</v>
          </cell>
          <cell r="T16">
            <v>15</v>
          </cell>
          <cell r="U16">
            <v>15</v>
          </cell>
          <cell r="V16">
            <v>15</v>
          </cell>
          <cell r="W16">
            <v>15</v>
          </cell>
          <cell r="X16">
            <v>15</v>
          </cell>
          <cell r="Y16">
            <v>15</v>
          </cell>
          <cell r="Z16">
            <v>15</v>
          </cell>
          <cell r="AA16">
            <v>15</v>
          </cell>
          <cell r="AB16">
            <v>15</v>
          </cell>
          <cell r="AC16">
            <v>15</v>
          </cell>
          <cell r="AD16">
            <v>15</v>
          </cell>
          <cell r="AE16">
            <v>15</v>
          </cell>
          <cell r="AF16">
            <v>15</v>
          </cell>
          <cell r="AG16">
            <v>15</v>
          </cell>
          <cell r="AH16">
            <v>15</v>
          </cell>
          <cell r="AI16">
            <v>15</v>
          </cell>
          <cell r="AJ16">
            <v>15</v>
          </cell>
          <cell r="AK16">
            <v>15</v>
          </cell>
          <cell r="AL16">
            <v>15</v>
          </cell>
          <cell r="AM16">
            <v>15</v>
          </cell>
          <cell r="AN16">
            <v>15</v>
          </cell>
          <cell r="AO16">
            <v>15</v>
          </cell>
          <cell r="AP16">
            <v>15</v>
          </cell>
          <cell r="AQ16">
            <v>15</v>
          </cell>
          <cell r="AR16">
            <v>15</v>
          </cell>
          <cell r="AS16">
            <v>15</v>
          </cell>
          <cell r="AT16">
            <v>15</v>
          </cell>
          <cell r="AU16">
            <v>15</v>
          </cell>
          <cell r="AV16">
            <v>15</v>
          </cell>
          <cell r="AW16">
            <v>15</v>
          </cell>
          <cell r="AX16">
            <v>15</v>
          </cell>
          <cell r="AY16">
            <v>15</v>
          </cell>
          <cell r="AZ16">
            <v>15</v>
          </cell>
        </row>
        <row r="17">
          <cell r="A17" t="str">
            <v>UTAllAvoided Winter Energy Costs</v>
          </cell>
          <cell r="B17" t="str">
            <v>UT</v>
          </cell>
          <cell r="C17" t="str">
            <v>All</v>
          </cell>
          <cell r="D17" t="str">
            <v>Avoided Winter Energy Costs</v>
          </cell>
          <cell r="E17" t="str">
            <v>$/MWh</v>
          </cell>
          <cell r="F17">
            <v>15</v>
          </cell>
          <cell r="G17">
            <v>15</v>
          </cell>
          <cell r="H17">
            <v>15</v>
          </cell>
          <cell r="I17">
            <v>15</v>
          </cell>
          <cell r="J17">
            <v>15</v>
          </cell>
          <cell r="K17">
            <v>15</v>
          </cell>
          <cell r="L17">
            <v>15</v>
          </cell>
          <cell r="M17">
            <v>15</v>
          </cell>
          <cell r="N17">
            <v>15</v>
          </cell>
          <cell r="O17">
            <v>15</v>
          </cell>
          <cell r="P17">
            <v>15</v>
          </cell>
          <cell r="Q17">
            <v>15</v>
          </cell>
          <cell r="R17">
            <v>15</v>
          </cell>
          <cell r="S17">
            <v>15</v>
          </cell>
          <cell r="T17">
            <v>15</v>
          </cell>
          <cell r="U17">
            <v>15</v>
          </cell>
          <cell r="V17">
            <v>15</v>
          </cell>
          <cell r="W17">
            <v>15</v>
          </cell>
          <cell r="X17">
            <v>15</v>
          </cell>
          <cell r="Y17">
            <v>15</v>
          </cell>
          <cell r="Z17">
            <v>15</v>
          </cell>
          <cell r="AA17">
            <v>15</v>
          </cell>
          <cell r="AB17">
            <v>15</v>
          </cell>
          <cell r="AC17">
            <v>15</v>
          </cell>
          <cell r="AD17">
            <v>15</v>
          </cell>
          <cell r="AE17">
            <v>15</v>
          </cell>
          <cell r="AF17">
            <v>15</v>
          </cell>
          <cell r="AG17">
            <v>15</v>
          </cell>
          <cell r="AH17">
            <v>15</v>
          </cell>
          <cell r="AI17">
            <v>15</v>
          </cell>
          <cell r="AJ17">
            <v>15</v>
          </cell>
          <cell r="AK17">
            <v>15</v>
          </cell>
          <cell r="AL17">
            <v>15</v>
          </cell>
          <cell r="AM17">
            <v>15</v>
          </cell>
          <cell r="AN17">
            <v>15</v>
          </cell>
          <cell r="AO17">
            <v>15</v>
          </cell>
          <cell r="AP17">
            <v>15</v>
          </cell>
          <cell r="AQ17">
            <v>15</v>
          </cell>
          <cell r="AR17">
            <v>15</v>
          </cell>
          <cell r="AS17">
            <v>15</v>
          </cell>
          <cell r="AT17">
            <v>15</v>
          </cell>
          <cell r="AU17">
            <v>15</v>
          </cell>
          <cell r="AV17">
            <v>15</v>
          </cell>
          <cell r="AW17">
            <v>15</v>
          </cell>
          <cell r="AX17">
            <v>15</v>
          </cell>
          <cell r="AY17">
            <v>15</v>
          </cell>
          <cell r="AZ17">
            <v>15</v>
          </cell>
        </row>
        <row r="18">
          <cell r="A18" t="str">
            <v>WAAllAvoided Winter Energy Costs</v>
          </cell>
          <cell r="B18" t="str">
            <v>WA</v>
          </cell>
          <cell r="C18" t="str">
            <v>All</v>
          </cell>
          <cell r="D18" t="str">
            <v>Avoided Winter Energy Costs</v>
          </cell>
          <cell r="E18" t="str">
            <v>$/MWh</v>
          </cell>
          <cell r="F18">
            <v>15</v>
          </cell>
          <cell r="G18">
            <v>15</v>
          </cell>
          <cell r="H18">
            <v>15</v>
          </cell>
          <cell r="I18">
            <v>15</v>
          </cell>
          <cell r="J18">
            <v>15</v>
          </cell>
          <cell r="K18">
            <v>15</v>
          </cell>
          <cell r="L18">
            <v>15</v>
          </cell>
          <cell r="M18">
            <v>15</v>
          </cell>
          <cell r="N18">
            <v>15</v>
          </cell>
          <cell r="O18">
            <v>15</v>
          </cell>
          <cell r="P18">
            <v>15</v>
          </cell>
          <cell r="Q18">
            <v>15</v>
          </cell>
          <cell r="R18">
            <v>15</v>
          </cell>
          <cell r="S18">
            <v>15</v>
          </cell>
          <cell r="T18">
            <v>15</v>
          </cell>
          <cell r="U18">
            <v>15</v>
          </cell>
          <cell r="V18">
            <v>15</v>
          </cell>
          <cell r="W18">
            <v>15</v>
          </cell>
          <cell r="X18">
            <v>15</v>
          </cell>
          <cell r="Y18">
            <v>15</v>
          </cell>
          <cell r="Z18">
            <v>15</v>
          </cell>
          <cell r="AA18">
            <v>15</v>
          </cell>
          <cell r="AB18">
            <v>15</v>
          </cell>
          <cell r="AC18">
            <v>15</v>
          </cell>
          <cell r="AD18">
            <v>15</v>
          </cell>
          <cell r="AE18">
            <v>15</v>
          </cell>
          <cell r="AF18">
            <v>15</v>
          </cell>
          <cell r="AG18">
            <v>15</v>
          </cell>
          <cell r="AH18">
            <v>15</v>
          </cell>
          <cell r="AI18">
            <v>15</v>
          </cell>
          <cell r="AJ18">
            <v>15</v>
          </cell>
          <cell r="AK18">
            <v>15</v>
          </cell>
          <cell r="AL18">
            <v>15</v>
          </cell>
          <cell r="AM18">
            <v>15</v>
          </cell>
          <cell r="AN18">
            <v>15</v>
          </cell>
          <cell r="AO18">
            <v>15</v>
          </cell>
          <cell r="AP18">
            <v>15</v>
          </cell>
          <cell r="AQ18">
            <v>15</v>
          </cell>
          <cell r="AR18">
            <v>15</v>
          </cell>
          <cell r="AS18">
            <v>15</v>
          </cell>
          <cell r="AT18">
            <v>15</v>
          </cell>
          <cell r="AU18">
            <v>15</v>
          </cell>
          <cell r="AV18">
            <v>15</v>
          </cell>
          <cell r="AW18">
            <v>15</v>
          </cell>
          <cell r="AX18">
            <v>15</v>
          </cell>
          <cell r="AY18">
            <v>15</v>
          </cell>
          <cell r="AZ18">
            <v>15</v>
          </cell>
        </row>
        <row r="19">
          <cell r="A19" t="str">
            <v>WYAllAvoided Winter Energy Costs</v>
          </cell>
          <cell r="B19" t="str">
            <v>WY</v>
          </cell>
          <cell r="C19" t="str">
            <v>All</v>
          </cell>
          <cell r="D19" t="str">
            <v>Avoided Winter Energy Costs</v>
          </cell>
          <cell r="E19" t="str">
            <v>$/MWh</v>
          </cell>
          <cell r="F19">
            <v>15</v>
          </cell>
          <cell r="G19">
            <v>15</v>
          </cell>
          <cell r="H19">
            <v>15</v>
          </cell>
          <cell r="I19">
            <v>15</v>
          </cell>
          <cell r="J19">
            <v>15</v>
          </cell>
          <cell r="K19">
            <v>15</v>
          </cell>
          <cell r="L19">
            <v>15</v>
          </cell>
          <cell r="M19">
            <v>15</v>
          </cell>
          <cell r="N19">
            <v>15</v>
          </cell>
          <cell r="O19">
            <v>15</v>
          </cell>
          <cell r="P19">
            <v>15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15</v>
          </cell>
          <cell r="V19">
            <v>15</v>
          </cell>
          <cell r="W19">
            <v>15</v>
          </cell>
          <cell r="X19">
            <v>15</v>
          </cell>
          <cell r="Y19">
            <v>15</v>
          </cell>
          <cell r="Z19">
            <v>15</v>
          </cell>
          <cell r="AA19">
            <v>15</v>
          </cell>
          <cell r="AB19">
            <v>15</v>
          </cell>
          <cell r="AC19">
            <v>15</v>
          </cell>
          <cell r="AD19">
            <v>15</v>
          </cell>
          <cell r="AE19">
            <v>15</v>
          </cell>
          <cell r="AF19">
            <v>15</v>
          </cell>
          <cell r="AG19">
            <v>15</v>
          </cell>
          <cell r="AH19">
            <v>15</v>
          </cell>
          <cell r="AI19">
            <v>15</v>
          </cell>
          <cell r="AJ19">
            <v>15</v>
          </cell>
          <cell r="AK19">
            <v>15</v>
          </cell>
          <cell r="AL19">
            <v>15</v>
          </cell>
          <cell r="AM19">
            <v>15</v>
          </cell>
          <cell r="AN19">
            <v>15</v>
          </cell>
          <cell r="AO19">
            <v>15</v>
          </cell>
          <cell r="AP19">
            <v>15</v>
          </cell>
          <cell r="AQ19">
            <v>15</v>
          </cell>
          <cell r="AR19">
            <v>15</v>
          </cell>
          <cell r="AS19">
            <v>15</v>
          </cell>
          <cell r="AT19">
            <v>15</v>
          </cell>
          <cell r="AU19">
            <v>15</v>
          </cell>
          <cell r="AV19">
            <v>15</v>
          </cell>
          <cell r="AW19">
            <v>15</v>
          </cell>
          <cell r="AX19">
            <v>15</v>
          </cell>
          <cell r="AY19">
            <v>15</v>
          </cell>
          <cell r="AZ19">
            <v>15</v>
          </cell>
        </row>
        <row r="20">
          <cell r="A20" t="str">
            <v>CAResidentialLine Loss</v>
          </cell>
          <cell r="B20" t="str">
            <v>CA</v>
          </cell>
          <cell r="C20" t="str">
            <v>Residential</v>
          </cell>
          <cell r="D20" t="str">
            <v>Line Loss</v>
          </cell>
          <cell r="E20" t="str">
            <v>T&amp;D Loss %</v>
          </cell>
          <cell r="F20">
            <v>0.1143</v>
          </cell>
          <cell r="G20">
            <v>0.1143</v>
          </cell>
          <cell r="H20">
            <v>0.1143</v>
          </cell>
          <cell r="I20">
            <v>0.1143</v>
          </cell>
          <cell r="J20">
            <v>0.1143</v>
          </cell>
          <cell r="K20">
            <v>0.1143</v>
          </cell>
          <cell r="L20">
            <v>0.1143</v>
          </cell>
          <cell r="M20">
            <v>0.1143</v>
          </cell>
          <cell r="N20">
            <v>0.1143</v>
          </cell>
          <cell r="O20">
            <v>0.1143</v>
          </cell>
          <cell r="P20">
            <v>0.1143</v>
          </cell>
          <cell r="Q20">
            <v>0.1143</v>
          </cell>
          <cell r="R20">
            <v>0.1143</v>
          </cell>
          <cell r="S20">
            <v>0.1143</v>
          </cell>
          <cell r="T20">
            <v>0.1143</v>
          </cell>
          <cell r="U20">
            <v>0.1143</v>
          </cell>
          <cell r="V20">
            <v>0.1143</v>
          </cell>
          <cell r="W20">
            <v>0.1143</v>
          </cell>
          <cell r="X20">
            <v>0.1143</v>
          </cell>
          <cell r="Y20">
            <v>0.1143</v>
          </cell>
          <cell r="Z20">
            <v>0.1143</v>
          </cell>
          <cell r="AA20">
            <v>0.1143</v>
          </cell>
          <cell r="AB20">
            <v>0.1143</v>
          </cell>
          <cell r="AC20">
            <v>0.1143</v>
          </cell>
          <cell r="AD20">
            <v>0.1143</v>
          </cell>
          <cell r="AE20">
            <v>0.1143</v>
          </cell>
          <cell r="AF20">
            <v>0.1143</v>
          </cell>
          <cell r="AG20">
            <v>0.1143</v>
          </cell>
          <cell r="AH20">
            <v>0.1143</v>
          </cell>
          <cell r="AI20">
            <v>0.1143</v>
          </cell>
          <cell r="AJ20">
            <v>0.1143</v>
          </cell>
          <cell r="AK20">
            <v>0.1143</v>
          </cell>
          <cell r="AL20">
            <v>0.1143</v>
          </cell>
          <cell r="AM20">
            <v>0.1143</v>
          </cell>
          <cell r="AN20">
            <v>0.1143</v>
          </cell>
          <cell r="AO20">
            <v>0.1143</v>
          </cell>
          <cell r="AP20">
            <v>0.1143</v>
          </cell>
          <cell r="AQ20">
            <v>0.1143</v>
          </cell>
          <cell r="AR20">
            <v>0.1143</v>
          </cell>
          <cell r="AS20">
            <v>0.1143</v>
          </cell>
          <cell r="AT20">
            <v>0.1143</v>
          </cell>
          <cell r="AU20">
            <v>0.1143</v>
          </cell>
          <cell r="AV20">
            <v>0.1143</v>
          </cell>
          <cell r="AW20">
            <v>0.1143</v>
          </cell>
          <cell r="AX20">
            <v>0.1143</v>
          </cell>
          <cell r="AY20">
            <v>0.1143</v>
          </cell>
          <cell r="AZ20">
            <v>0.1143</v>
          </cell>
        </row>
        <row r="21">
          <cell r="A21" t="str">
            <v>IDResidentialLine Loss</v>
          </cell>
          <cell r="B21" t="str">
            <v>ID</v>
          </cell>
          <cell r="C21" t="str">
            <v>Residential</v>
          </cell>
          <cell r="D21" t="str">
            <v>Line Loss</v>
          </cell>
          <cell r="E21" t="str">
            <v>T&amp;D Loss %</v>
          </cell>
          <cell r="F21">
            <v>0.1147</v>
          </cell>
          <cell r="G21">
            <v>0.1147</v>
          </cell>
          <cell r="H21">
            <v>0.1147</v>
          </cell>
          <cell r="I21">
            <v>0.1147</v>
          </cell>
          <cell r="J21">
            <v>0.1147</v>
          </cell>
          <cell r="K21">
            <v>0.1147</v>
          </cell>
          <cell r="L21">
            <v>0.1147</v>
          </cell>
          <cell r="M21">
            <v>0.1147</v>
          </cell>
          <cell r="N21">
            <v>0.1147</v>
          </cell>
          <cell r="O21">
            <v>0.1147</v>
          </cell>
          <cell r="P21">
            <v>0.1147</v>
          </cell>
          <cell r="Q21">
            <v>0.1147</v>
          </cell>
          <cell r="R21">
            <v>0.1147</v>
          </cell>
          <cell r="S21">
            <v>0.1147</v>
          </cell>
          <cell r="T21">
            <v>0.1147</v>
          </cell>
          <cell r="U21">
            <v>0.1147</v>
          </cell>
          <cell r="V21">
            <v>0.1147</v>
          </cell>
          <cell r="W21">
            <v>0.1147</v>
          </cell>
          <cell r="X21">
            <v>0.1147</v>
          </cell>
          <cell r="Y21">
            <v>0.1147</v>
          </cell>
          <cell r="Z21">
            <v>0.1147</v>
          </cell>
          <cell r="AA21">
            <v>0.1147</v>
          </cell>
          <cell r="AB21">
            <v>0.1147</v>
          </cell>
          <cell r="AC21">
            <v>0.1147</v>
          </cell>
          <cell r="AD21">
            <v>0.1147</v>
          </cell>
          <cell r="AE21">
            <v>0.1147</v>
          </cell>
          <cell r="AF21">
            <v>0.1147</v>
          </cell>
          <cell r="AG21">
            <v>0.1147</v>
          </cell>
          <cell r="AH21">
            <v>0.1147</v>
          </cell>
          <cell r="AI21">
            <v>0.1147</v>
          </cell>
          <cell r="AJ21">
            <v>0.1147</v>
          </cell>
          <cell r="AK21">
            <v>0.1147</v>
          </cell>
          <cell r="AL21">
            <v>0.1147</v>
          </cell>
          <cell r="AM21">
            <v>0.1147</v>
          </cell>
          <cell r="AN21">
            <v>0.1147</v>
          </cell>
          <cell r="AO21">
            <v>0.1147</v>
          </cell>
          <cell r="AP21">
            <v>0.1147</v>
          </cell>
          <cell r="AQ21">
            <v>0.1147</v>
          </cell>
          <cell r="AR21">
            <v>0.1147</v>
          </cell>
          <cell r="AS21">
            <v>0.1147</v>
          </cell>
          <cell r="AT21">
            <v>0.1147</v>
          </cell>
          <cell r="AU21">
            <v>0.1147</v>
          </cell>
          <cell r="AV21">
            <v>0.1147</v>
          </cell>
          <cell r="AW21">
            <v>0.1147</v>
          </cell>
          <cell r="AX21">
            <v>0.1147</v>
          </cell>
          <cell r="AY21">
            <v>0.1147</v>
          </cell>
          <cell r="AZ21">
            <v>0.1147</v>
          </cell>
        </row>
        <row r="22">
          <cell r="A22" t="str">
            <v>ORResidentialLine Loss</v>
          </cell>
          <cell r="B22" t="str">
            <v>OR</v>
          </cell>
          <cell r="C22" t="str">
            <v>Residential</v>
          </cell>
          <cell r="D22" t="str">
            <v>Line Loss</v>
          </cell>
          <cell r="E22" t="str">
            <v>T&amp;D Loss %</v>
          </cell>
          <cell r="F22">
            <v>0.10009999999999999</v>
          </cell>
          <cell r="G22">
            <v>0.10009999999999999</v>
          </cell>
          <cell r="H22">
            <v>0.10009999999999999</v>
          </cell>
          <cell r="I22">
            <v>0.10009999999999999</v>
          </cell>
          <cell r="J22">
            <v>0.10009999999999999</v>
          </cell>
          <cell r="K22">
            <v>0.10009999999999999</v>
          </cell>
          <cell r="L22">
            <v>0.10009999999999999</v>
          </cell>
          <cell r="M22">
            <v>0.10009999999999999</v>
          </cell>
          <cell r="N22">
            <v>0.10009999999999999</v>
          </cell>
          <cell r="O22">
            <v>0.10009999999999999</v>
          </cell>
          <cell r="P22">
            <v>0.10009999999999999</v>
          </cell>
          <cell r="Q22">
            <v>0.10009999999999999</v>
          </cell>
          <cell r="R22">
            <v>0.10009999999999999</v>
          </cell>
          <cell r="S22">
            <v>0.10009999999999999</v>
          </cell>
          <cell r="T22">
            <v>0.10009999999999999</v>
          </cell>
          <cell r="U22">
            <v>0.10009999999999999</v>
          </cell>
          <cell r="V22">
            <v>0.10009999999999999</v>
          </cell>
          <cell r="W22">
            <v>0.10009999999999999</v>
          </cell>
          <cell r="X22">
            <v>0.10009999999999999</v>
          </cell>
          <cell r="Y22">
            <v>0.10009999999999999</v>
          </cell>
          <cell r="Z22">
            <v>0.10009999999999999</v>
          </cell>
          <cell r="AA22">
            <v>0.10009999999999999</v>
          </cell>
          <cell r="AB22">
            <v>0.10009999999999999</v>
          </cell>
          <cell r="AC22">
            <v>0.10009999999999999</v>
          </cell>
          <cell r="AD22">
            <v>0.10009999999999999</v>
          </cell>
          <cell r="AE22">
            <v>0.10009999999999999</v>
          </cell>
          <cell r="AF22">
            <v>0.10009999999999999</v>
          </cell>
          <cell r="AG22">
            <v>0.10009999999999999</v>
          </cell>
          <cell r="AH22">
            <v>0.10009999999999999</v>
          </cell>
          <cell r="AI22">
            <v>0.10009999999999999</v>
          </cell>
          <cell r="AJ22">
            <v>0.10009999999999999</v>
          </cell>
          <cell r="AK22">
            <v>0.10009999999999999</v>
          </cell>
          <cell r="AL22">
            <v>0.10009999999999999</v>
          </cell>
          <cell r="AM22">
            <v>0.10009999999999999</v>
          </cell>
          <cell r="AN22">
            <v>0.10009999999999999</v>
          </cell>
          <cell r="AO22">
            <v>0.10009999999999999</v>
          </cell>
          <cell r="AP22">
            <v>0.10009999999999999</v>
          </cell>
          <cell r="AQ22">
            <v>0.10009999999999999</v>
          </cell>
          <cell r="AR22">
            <v>0.10009999999999999</v>
          </cell>
          <cell r="AS22">
            <v>0.10009999999999999</v>
          </cell>
          <cell r="AT22">
            <v>0.10009999999999999</v>
          </cell>
          <cell r="AU22">
            <v>0.10009999999999999</v>
          </cell>
          <cell r="AV22">
            <v>0.10009999999999999</v>
          </cell>
          <cell r="AW22">
            <v>0.10009999999999999</v>
          </cell>
          <cell r="AX22">
            <v>0.10009999999999999</v>
          </cell>
          <cell r="AY22">
            <v>0.10009999999999999</v>
          </cell>
          <cell r="AZ22">
            <v>0.10009999999999999</v>
          </cell>
        </row>
        <row r="23">
          <cell r="A23" t="str">
            <v>UTResidentialLine Loss</v>
          </cell>
          <cell r="B23" t="str">
            <v>UT</v>
          </cell>
          <cell r="C23" t="str">
            <v>Residential</v>
          </cell>
          <cell r="D23" t="str">
            <v>Line Loss</v>
          </cell>
          <cell r="E23" t="str">
            <v>T&amp;D Loss %</v>
          </cell>
          <cell r="F23">
            <v>9.3200000000000005E-2</v>
          </cell>
          <cell r="G23">
            <v>9.3200000000000005E-2</v>
          </cell>
          <cell r="H23">
            <v>9.3200000000000005E-2</v>
          </cell>
          <cell r="I23">
            <v>9.3200000000000005E-2</v>
          </cell>
          <cell r="J23">
            <v>9.3200000000000005E-2</v>
          </cell>
          <cell r="K23">
            <v>9.3200000000000005E-2</v>
          </cell>
          <cell r="L23">
            <v>9.3200000000000005E-2</v>
          </cell>
          <cell r="M23">
            <v>9.3200000000000005E-2</v>
          </cell>
          <cell r="N23">
            <v>9.3200000000000005E-2</v>
          </cell>
          <cell r="O23">
            <v>9.3200000000000005E-2</v>
          </cell>
          <cell r="P23">
            <v>9.3200000000000005E-2</v>
          </cell>
          <cell r="Q23">
            <v>9.3200000000000005E-2</v>
          </cell>
          <cell r="R23">
            <v>9.3200000000000005E-2</v>
          </cell>
          <cell r="S23">
            <v>9.3200000000000005E-2</v>
          </cell>
          <cell r="T23">
            <v>9.3200000000000005E-2</v>
          </cell>
          <cell r="U23">
            <v>9.3200000000000005E-2</v>
          </cell>
          <cell r="V23">
            <v>9.3200000000000005E-2</v>
          </cell>
          <cell r="W23">
            <v>9.3200000000000005E-2</v>
          </cell>
          <cell r="X23">
            <v>9.3200000000000005E-2</v>
          </cell>
          <cell r="Y23">
            <v>9.3200000000000005E-2</v>
          </cell>
          <cell r="Z23">
            <v>9.3200000000000005E-2</v>
          </cell>
          <cell r="AA23">
            <v>9.3200000000000005E-2</v>
          </cell>
          <cell r="AB23">
            <v>9.3200000000000005E-2</v>
          </cell>
          <cell r="AC23">
            <v>9.3200000000000005E-2</v>
          </cell>
          <cell r="AD23">
            <v>9.3200000000000005E-2</v>
          </cell>
          <cell r="AE23">
            <v>9.3200000000000005E-2</v>
          </cell>
          <cell r="AF23">
            <v>9.3200000000000005E-2</v>
          </cell>
          <cell r="AG23">
            <v>9.3200000000000005E-2</v>
          </cell>
          <cell r="AH23">
            <v>9.3200000000000005E-2</v>
          </cell>
          <cell r="AI23">
            <v>9.3200000000000005E-2</v>
          </cell>
          <cell r="AJ23">
            <v>9.3200000000000005E-2</v>
          </cell>
          <cell r="AK23">
            <v>9.3200000000000005E-2</v>
          </cell>
          <cell r="AL23">
            <v>9.3200000000000005E-2</v>
          </cell>
          <cell r="AM23">
            <v>9.3200000000000005E-2</v>
          </cell>
          <cell r="AN23">
            <v>9.3200000000000005E-2</v>
          </cell>
          <cell r="AO23">
            <v>9.3200000000000005E-2</v>
          </cell>
          <cell r="AP23">
            <v>9.3200000000000005E-2</v>
          </cell>
          <cell r="AQ23">
            <v>9.3200000000000005E-2</v>
          </cell>
          <cell r="AR23">
            <v>9.3200000000000005E-2</v>
          </cell>
          <cell r="AS23">
            <v>9.3200000000000005E-2</v>
          </cell>
          <cell r="AT23">
            <v>9.3200000000000005E-2</v>
          </cell>
          <cell r="AU23">
            <v>9.3200000000000005E-2</v>
          </cell>
          <cell r="AV23">
            <v>9.3200000000000005E-2</v>
          </cell>
          <cell r="AW23">
            <v>9.3200000000000005E-2</v>
          </cell>
          <cell r="AX23">
            <v>9.3200000000000005E-2</v>
          </cell>
          <cell r="AY23">
            <v>9.3200000000000005E-2</v>
          </cell>
          <cell r="AZ23">
            <v>9.3200000000000005E-2</v>
          </cell>
        </row>
        <row r="24">
          <cell r="A24" t="str">
            <v>WAResidentialLine Loss</v>
          </cell>
          <cell r="B24" t="str">
            <v>WA</v>
          </cell>
          <cell r="C24" t="str">
            <v>Residential</v>
          </cell>
          <cell r="D24" t="str">
            <v>Line Loss</v>
          </cell>
          <cell r="E24" t="str">
            <v>T&amp;D Loss %</v>
          </cell>
          <cell r="F24">
            <v>9.6699999999999994E-2</v>
          </cell>
          <cell r="G24">
            <v>9.6699999999999994E-2</v>
          </cell>
          <cell r="H24">
            <v>9.6699999999999994E-2</v>
          </cell>
          <cell r="I24">
            <v>9.6699999999999994E-2</v>
          </cell>
          <cell r="J24">
            <v>9.6699999999999994E-2</v>
          </cell>
          <cell r="K24">
            <v>9.6699999999999994E-2</v>
          </cell>
          <cell r="L24">
            <v>9.6699999999999994E-2</v>
          </cell>
          <cell r="M24">
            <v>9.6699999999999994E-2</v>
          </cell>
          <cell r="N24">
            <v>9.6699999999999994E-2</v>
          </cell>
          <cell r="O24">
            <v>9.6699999999999994E-2</v>
          </cell>
          <cell r="P24">
            <v>9.6699999999999994E-2</v>
          </cell>
          <cell r="Q24">
            <v>9.6699999999999994E-2</v>
          </cell>
          <cell r="R24">
            <v>9.6699999999999994E-2</v>
          </cell>
          <cell r="S24">
            <v>9.6699999999999994E-2</v>
          </cell>
          <cell r="T24">
            <v>9.6699999999999994E-2</v>
          </cell>
          <cell r="U24">
            <v>9.6699999999999994E-2</v>
          </cell>
          <cell r="V24">
            <v>9.6699999999999994E-2</v>
          </cell>
          <cell r="W24">
            <v>9.6699999999999994E-2</v>
          </cell>
          <cell r="X24">
            <v>9.6699999999999994E-2</v>
          </cell>
          <cell r="Y24">
            <v>9.6699999999999994E-2</v>
          </cell>
          <cell r="Z24">
            <v>9.6699999999999994E-2</v>
          </cell>
          <cell r="AA24">
            <v>9.6699999999999994E-2</v>
          </cell>
          <cell r="AB24">
            <v>9.6699999999999994E-2</v>
          </cell>
          <cell r="AC24">
            <v>9.6699999999999994E-2</v>
          </cell>
          <cell r="AD24">
            <v>9.6699999999999994E-2</v>
          </cell>
          <cell r="AE24">
            <v>9.6699999999999994E-2</v>
          </cell>
          <cell r="AF24">
            <v>9.6699999999999994E-2</v>
          </cell>
          <cell r="AG24">
            <v>9.6699999999999994E-2</v>
          </cell>
          <cell r="AH24">
            <v>9.6699999999999994E-2</v>
          </cell>
          <cell r="AI24">
            <v>9.6699999999999994E-2</v>
          </cell>
          <cell r="AJ24">
            <v>9.6699999999999994E-2</v>
          </cell>
          <cell r="AK24">
            <v>9.6699999999999994E-2</v>
          </cell>
          <cell r="AL24">
            <v>9.6699999999999994E-2</v>
          </cell>
          <cell r="AM24">
            <v>9.6699999999999994E-2</v>
          </cell>
          <cell r="AN24">
            <v>9.6699999999999994E-2</v>
          </cell>
          <cell r="AO24">
            <v>9.6699999999999994E-2</v>
          </cell>
          <cell r="AP24">
            <v>9.6699999999999994E-2</v>
          </cell>
          <cell r="AQ24">
            <v>9.6699999999999994E-2</v>
          </cell>
          <cell r="AR24">
            <v>9.6699999999999994E-2</v>
          </cell>
          <cell r="AS24">
            <v>9.6699999999999994E-2</v>
          </cell>
          <cell r="AT24">
            <v>9.6699999999999994E-2</v>
          </cell>
          <cell r="AU24">
            <v>9.6699999999999994E-2</v>
          </cell>
          <cell r="AV24">
            <v>9.6699999999999994E-2</v>
          </cell>
          <cell r="AW24">
            <v>9.6699999999999994E-2</v>
          </cell>
          <cell r="AX24">
            <v>9.6699999999999994E-2</v>
          </cell>
          <cell r="AY24">
            <v>9.6699999999999994E-2</v>
          </cell>
          <cell r="AZ24">
            <v>9.6699999999999994E-2</v>
          </cell>
        </row>
        <row r="25">
          <cell r="A25" t="str">
            <v>WYResidentialLine Loss</v>
          </cell>
          <cell r="B25" t="str">
            <v>WY</v>
          </cell>
          <cell r="C25" t="str">
            <v>Residential</v>
          </cell>
          <cell r="D25" t="str">
            <v>Line Loss</v>
          </cell>
          <cell r="E25" t="str">
            <v>T&amp;D Loss %</v>
          </cell>
          <cell r="F25">
            <v>9.5100000000000004E-2</v>
          </cell>
          <cell r="G25">
            <v>9.5100000000000004E-2</v>
          </cell>
          <cell r="H25">
            <v>9.5100000000000004E-2</v>
          </cell>
          <cell r="I25">
            <v>9.5100000000000004E-2</v>
          </cell>
          <cell r="J25">
            <v>9.5100000000000004E-2</v>
          </cell>
          <cell r="K25">
            <v>9.5100000000000004E-2</v>
          </cell>
          <cell r="L25">
            <v>9.5100000000000004E-2</v>
          </cell>
          <cell r="M25">
            <v>9.5100000000000004E-2</v>
          </cell>
          <cell r="N25">
            <v>9.5100000000000004E-2</v>
          </cell>
          <cell r="O25">
            <v>9.5100000000000004E-2</v>
          </cell>
          <cell r="P25">
            <v>9.5100000000000004E-2</v>
          </cell>
          <cell r="Q25">
            <v>9.5100000000000004E-2</v>
          </cell>
          <cell r="R25">
            <v>9.5100000000000004E-2</v>
          </cell>
          <cell r="S25">
            <v>9.5100000000000004E-2</v>
          </cell>
          <cell r="T25">
            <v>9.5100000000000004E-2</v>
          </cell>
          <cell r="U25">
            <v>9.5100000000000004E-2</v>
          </cell>
          <cell r="V25">
            <v>9.5100000000000004E-2</v>
          </cell>
          <cell r="W25">
            <v>9.5100000000000004E-2</v>
          </cell>
          <cell r="X25">
            <v>9.5100000000000004E-2</v>
          </cell>
          <cell r="Y25">
            <v>9.5100000000000004E-2</v>
          </cell>
          <cell r="Z25">
            <v>9.5100000000000004E-2</v>
          </cell>
          <cell r="AA25">
            <v>9.5100000000000004E-2</v>
          </cell>
          <cell r="AB25">
            <v>9.5100000000000004E-2</v>
          </cell>
          <cell r="AC25">
            <v>9.5100000000000004E-2</v>
          </cell>
          <cell r="AD25">
            <v>9.5100000000000004E-2</v>
          </cell>
          <cell r="AE25">
            <v>9.5100000000000004E-2</v>
          </cell>
          <cell r="AF25">
            <v>9.5100000000000004E-2</v>
          </cell>
          <cell r="AG25">
            <v>9.5100000000000004E-2</v>
          </cell>
          <cell r="AH25">
            <v>9.5100000000000004E-2</v>
          </cell>
          <cell r="AI25">
            <v>9.5100000000000004E-2</v>
          </cell>
          <cell r="AJ25">
            <v>9.5100000000000004E-2</v>
          </cell>
          <cell r="AK25">
            <v>9.5100000000000004E-2</v>
          </cell>
          <cell r="AL25">
            <v>9.5100000000000004E-2</v>
          </cell>
          <cell r="AM25">
            <v>9.5100000000000004E-2</v>
          </cell>
          <cell r="AN25">
            <v>9.5100000000000004E-2</v>
          </cell>
          <cell r="AO25">
            <v>9.5100000000000004E-2</v>
          </cell>
          <cell r="AP25">
            <v>9.5100000000000004E-2</v>
          </cell>
          <cell r="AQ25">
            <v>9.5100000000000004E-2</v>
          </cell>
          <cell r="AR25">
            <v>9.5100000000000004E-2</v>
          </cell>
          <cell r="AS25">
            <v>9.5100000000000004E-2</v>
          </cell>
          <cell r="AT25">
            <v>9.5100000000000004E-2</v>
          </cell>
          <cell r="AU25">
            <v>9.5100000000000004E-2</v>
          </cell>
          <cell r="AV25">
            <v>9.5100000000000004E-2</v>
          </cell>
          <cell r="AW25">
            <v>9.5100000000000004E-2</v>
          </cell>
          <cell r="AX25">
            <v>9.5100000000000004E-2</v>
          </cell>
          <cell r="AY25">
            <v>9.5100000000000004E-2</v>
          </cell>
          <cell r="AZ25">
            <v>9.5100000000000004E-2</v>
          </cell>
        </row>
        <row r="26">
          <cell r="A26" t="str">
            <v>CASmall C&amp;ILine Loss</v>
          </cell>
          <cell r="B26" t="str">
            <v>CA</v>
          </cell>
          <cell r="C26" t="str">
            <v>Small C&amp;I</v>
          </cell>
          <cell r="D26" t="str">
            <v>Line Loss</v>
          </cell>
          <cell r="E26" t="str">
            <v>T&amp;D Loss %</v>
          </cell>
          <cell r="F26">
            <v>0.11119999999999999</v>
          </cell>
          <cell r="G26">
            <v>0.11119999999999999</v>
          </cell>
          <cell r="H26">
            <v>0.11119999999999999</v>
          </cell>
          <cell r="I26">
            <v>0.11119999999999999</v>
          </cell>
          <cell r="J26">
            <v>0.11119999999999999</v>
          </cell>
          <cell r="K26">
            <v>0.11119999999999999</v>
          </cell>
          <cell r="L26">
            <v>0.11119999999999999</v>
          </cell>
          <cell r="M26">
            <v>0.11119999999999999</v>
          </cell>
          <cell r="N26">
            <v>0.11119999999999999</v>
          </cell>
          <cell r="O26">
            <v>0.11119999999999999</v>
          </cell>
          <cell r="P26">
            <v>0.11119999999999999</v>
          </cell>
          <cell r="Q26">
            <v>0.11119999999999999</v>
          </cell>
          <cell r="R26">
            <v>0.11119999999999999</v>
          </cell>
          <cell r="S26">
            <v>0.11119999999999999</v>
          </cell>
          <cell r="T26">
            <v>0.11119999999999999</v>
          </cell>
          <cell r="U26">
            <v>0.11119999999999999</v>
          </cell>
          <cell r="V26">
            <v>0.11119999999999999</v>
          </cell>
          <cell r="W26">
            <v>0.11119999999999999</v>
          </cell>
          <cell r="X26">
            <v>0.11119999999999999</v>
          </cell>
          <cell r="Y26">
            <v>0.11119999999999999</v>
          </cell>
          <cell r="Z26">
            <v>0.11119999999999999</v>
          </cell>
          <cell r="AA26">
            <v>0.11119999999999999</v>
          </cell>
          <cell r="AB26">
            <v>0.11119999999999999</v>
          </cell>
          <cell r="AC26">
            <v>0.11119999999999999</v>
          </cell>
          <cell r="AD26">
            <v>0.11119999999999999</v>
          </cell>
          <cell r="AE26">
            <v>0.11119999999999999</v>
          </cell>
          <cell r="AF26">
            <v>0.11119999999999999</v>
          </cell>
          <cell r="AG26">
            <v>0.11119999999999999</v>
          </cell>
          <cell r="AH26">
            <v>0.11119999999999999</v>
          </cell>
          <cell r="AI26">
            <v>0.11119999999999999</v>
          </cell>
          <cell r="AJ26">
            <v>0.11119999999999999</v>
          </cell>
          <cell r="AK26">
            <v>0.11119999999999999</v>
          </cell>
          <cell r="AL26">
            <v>0.11119999999999999</v>
          </cell>
          <cell r="AM26">
            <v>0.11119999999999999</v>
          </cell>
          <cell r="AN26">
            <v>0.11119999999999999</v>
          </cell>
          <cell r="AO26">
            <v>0.11119999999999999</v>
          </cell>
          <cell r="AP26">
            <v>0.11119999999999999</v>
          </cell>
          <cell r="AQ26">
            <v>0.11119999999999999</v>
          </cell>
          <cell r="AR26">
            <v>0.11119999999999999</v>
          </cell>
          <cell r="AS26">
            <v>0.11119999999999999</v>
          </cell>
          <cell r="AT26">
            <v>0.11119999999999999</v>
          </cell>
          <cell r="AU26">
            <v>0.11119999999999999</v>
          </cell>
          <cell r="AV26">
            <v>0.11119999999999999</v>
          </cell>
          <cell r="AW26">
            <v>0.11119999999999999</v>
          </cell>
          <cell r="AX26">
            <v>0.11119999999999999</v>
          </cell>
          <cell r="AY26">
            <v>0.11119999999999999</v>
          </cell>
          <cell r="AZ26">
            <v>0.11119999999999999</v>
          </cell>
        </row>
        <row r="27">
          <cell r="A27" t="str">
            <v>IDSmall C&amp;ILine Loss</v>
          </cell>
          <cell r="B27" t="str">
            <v>ID</v>
          </cell>
          <cell r="C27" t="str">
            <v>Small C&amp;I</v>
          </cell>
          <cell r="D27" t="str">
            <v>Line Loss</v>
          </cell>
          <cell r="E27" t="str">
            <v>T&amp;D Loss %</v>
          </cell>
          <cell r="F27">
            <v>0.1051</v>
          </cell>
          <cell r="G27">
            <v>0.1051</v>
          </cell>
          <cell r="H27">
            <v>0.1051</v>
          </cell>
          <cell r="I27">
            <v>0.1051</v>
          </cell>
          <cell r="J27">
            <v>0.1051</v>
          </cell>
          <cell r="K27">
            <v>0.1051</v>
          </cell>
          <cell r="L27">
            <v>0.1051</v>
          </cell>
          <cell r="M27">
            <v>0.1051</v>
          </cell>
          <cell r="N27">
            <v>0.1051</v>
          </cell>
          <cell r="O27">
            <v>0.1051</v>
          </cell>
          <cell r="P27">
            <v>0.1051</v>
          </cell>
          <cell r="Q27">
            <v>0.1051</v>
          </cell>
          <cell r="R27">
            <v>0.1051</v>
          </cell>
          <cell r="S27">
            <v>0.1051</v>
          </cell>
          <cell r="T27">
            <v>0.1051</v>
          </cell>
          <cell r="U27">
            <v>0.1051</v>
          </cell>
          <cell r="V27">
            <v>0.1051</v>
          </cell>
          <cell r="W27">
            <v>0.1051</v>
          </cell>
          <cell r="X27">
            <v>0.1051</v>
          </cell>
          <cell r="Y27">
            <v>0.1051</v>
          </cell>
          <cell r="Z27">
            <v>0.1051</v>
          </cell>
          <cell r="AA27">
            <v>0.1051</v>
          </cell>
          <cell r="AB27">
            <v>0.1051</v>
          </cell>
          <cell r="AC27">
            <v>0.1051</v>
          </cell>
          <cell r="AD27">
            <v>0.1051</v>
          </cell>
          <cell r="AE27">
            <v>0.1051</v>
          </cell>
          <cell r="AF27">
            <v>0.1051</v>
          </cell>
          <cell r="AG27">
            <v>0.1051</v>
          </cell>
          <cell r="AH27">
            <v>0.1051</v>
          </cell>
          <cell r="AI27">
            <v>0.1051</v>
          </cell>
          <cell r="AJ27">
            <v>0.1051</v>
          </cell>
          <cell r="AK27">
            <v>0.1051</v>
          </cell>
          <cell r="AL27">
            <v>0.1051</v>
          </cell>
          <cell r="AM27">
            <v>0.1051</v>
          </cell>
          <cell r="AN27">
            <v>0.1051</v>
          </cell>
          <cell r="AO27">
            <v>0.1051</v>
          </cell>
          <cell r="AP27">
            <v>0.1051</v>
          </cell>
          <cell r="AQ27">
            <v>0.1051</v>
          </cell>
          <cell r="AR27">
            <v>0.1051</v>
          </cell>
          <cell r="AS27">
            <v>0.1051</v>
          </cell>
          <cell r="AT27">
            <v>0.1051</v>
          </cell>
          <cell r="AU27">
            <v>0.1051</v>
          </cell>
          <cell r="AV27">
            <v>0.1051</v>
          </cell>
          <cell r="AW27">
            <v>0.1051</v>
          </cell>
          <cell r="AX27">
            <v>0.1051</v>
          </cell>
          <cell r="AY27">
            <v>0.1051</v>
          </cell>
          <cell r="AZ27">
            <v>0.1051</v>
          </cell>
        </row>
        <row r="28">
          <cell r="A28" t="str">
            <v>ORSmall C&amp;ILine Loss</v>
          </cell>
          <cell r="B28" t="str">
            <v>OR</v>
          </cell>
          <cell r="C28" t="str">
            <v>Small C&amp;I</v>
          </cell>
          <cell r="D28" t="str">
            <v>Line Loss</v>
          </cell>
          <cell r="E28" t="str">
            <v>T&amp;D Loss %</v>
          </cell>
          <cell r="F28">
            <v>9.5200000000000007E-2</v>
          </cell>
          <cell r="G28">
            <v>9.5200000000000007E-2</v>
          </cell>
          <cell r="H28">
            <v>9.5200000000000007E-2</v>
          </cell>
          <cell r="I28">
            <v>9.5200000000000007E-2</v>
          </cell>
          <cell r="J28">
            <v>9.5200000000000007E-2</v>
          </cell>
          <cell r="K28">
            <v>9.5200000000000007E-2</v>
          </cell>
          <cell r="L28">
            <v>9.5200000000000007E-2</v>
          </cell>
          <cell r="M28">
            <v>9.5200000000000007E-2</v>
          </cell>
          <cell r="N28">
            <v>9.5200000000000007E-2</v>
          </cell>
          <cell r="O28">
            <v>9.5200000000000007E-2</v>
          </cell>
          <cell r="P28">
            <v>9.5200000000000007E-2</v>
          </cell>
          <cell r="Q28">
            <v>9.5200000000000007E-2</v>
          </cell>
          <cell r="R28">
            <v>9.5200000000000007E-2</v>
          </cell>
          <cell r="S28">
            <v>9.5200000000000007E-2</v>
          </cell>
          <cell r="T28">
            <v>9.5200000000000007E-2</v>
          </cell>
          <cell r="U28">
            <v>9.5200000000000007E-2</v>
          </cell>
          <cell r="V28">
            <v>9.5200000000000007E-2</v>
          </cell>
          <cell r="W28">
            <v>9.5200000000000007E-2</v>
          </cell>
          <cell r="X28">
            <v>9.5200000000000007E-2</v>
          </cell>
          <cell r="Y28">
            <v>9.5200000000000007E-2</v>
          </cell>
          <cell r="Z28">
            <v>9.5200000000000007E-2</v>
          </cell>
          <cell r="AA28">
            <v>9.5200000000000007E-2</v>
          </cell>
          <cell r="AB28">
            <v>9.5200000000000007E-2</v>
          </cell>
          <cell r="AC28">
            <v>9.5200000000000007E-2</v>
          </cell>
          <cell r="AD28">
            <v>9.5200000000000007E-2</v>
          </cell>
          <cell r="AE28">
            <v>9.5200000000000007E-2</v>
          </cell>
          <cell r="AF28">
            <v>9.5200000000000007E-2</v>
          </cell>
          <cell r="AG28">
            <v>9.5200000000000007E-2</v>
          </cell>
          <cell r="AH28">
            <v>9.5200000000000007E-2</v>
          </cell>
          <cell r="AI28">
            <v>9.5200000000000007E-2</v>
          </cell>
          <cell r="AJ28">
            <v>9.5200000000000007E-2</v>
          </cell>
          <cell r="AK28">
            <v>9.5200000000000007E-2</v>
          </cell>
          <cell r="AL28">
            <v>9.5200000000000007E-2</v>
          </cell>
          <cell r="AM28">
            <v>9.5200000000000007E-2</v>
          </cell>
          <cell r="AN28">
            <v>9.5200000000000007E-2</v>
          </cell>
          <cell r="AO28">
            <v>9.5200000000000007E-2</v>
          </cell>
          <cell r="AP28">
            <v>9.5200000000000007E-2</v>
          </cell>
          <cell r="AQ28">
            <v>9.5200000000000007E-2</v>
          </cell>
          <cell r="AR28">
            <v>9.5200000000000007E-2</v>
          </cell>
          <cell r="AS28">
            <v>9.5200000000000007E-2</v>
          </cell>
          <cell r="AT28">
            <v>9.5200000000000007E-2</v>
          </cell>
          <cell r="AU28">
            <v>9.5200000000000007E-2</v>
          </cell>
          <cell r="AV28">
            <v>9.5200000000000007E-2</v>
          </cell>
          <cell r="AW28">
            <v>9.5200000000000007E-2</v>
          </cell>
          <cell r="AX28">
            <v>9.5200000000000007E-2</v>
          </cell>
          <cell r="AY28">
            <v>9.5200000000000007E-2</v>
          </cell>
          <cell r="AZ28">
            <v>9.5200000000000007E-2</v>
          </cell>
        </row>
        <row r="29">
          <cell r="A29" t="str">
            <v>UTSmall C&amp;ILine Loss</v>
          </cell>
          <cell r="B29" t="str">
            <v>UT</v>
          </cell>
          <cell r="C29" t="str">
            <v>Small C&amp;I</v>
          </cell>
          <cell r="D29" t="str">
            <v>Line Loss</v>
          </cell>
          <cell r="E29" t="str">
            <v>T&amp;D Loss %</v>
          </cell>
          <cell r="F29">
            <v>8.5599999999999996E-2</v>
          </cell>
          <cell r="G29">
            <v>8.5599999999999996E-2</v>
          </cell>
          <cell r="H29">
            <v>8.5599999999999996E-2</v>
          </cell>
          <cell r="I29">
            <v>8.5599999999999996E-2</v>
          </cell>
          <cell r="J29">
            <v>8.5599999999999996E-2</v>
          </cell>
          <cell r="K29">
            <v>8.5599999999999996E-2</v>
          </cell>
          <cell r="L29">
            <v>8.5599999999999996E-2</v>
          </cell>
          <cell r="M29">
            <v>8.5599999999999996E-2</v>
          </cell>
          <cell r="N29">
            <v>8.5599999999999996E-2</v>
          </cell>
          <cell r="O29">
            <v>8.5599999999999996E-2</v>
          </cell>
          <cell r="P29">
            <v>8.5599999999999996E-2</v>
          </cell>
          <cell r="Q29">
            <v>8.5599999999999996E-2</v>
          </cell>
          <cell r="R29">
            <v>8.5599999999999996E-2</v>
          </cell>
          <cell r="S29">
            <v>8.5599999999999996E-2</v>
          </cell>
          <cell r="T29">
            <v>8.5599999999999996E-2</v>
          </cell>
          <cell r="U29">
            <v>8.5599999999999996E-2</v>
          </cell>
          <cell r="V29">
            <v>8.5599999999999996E-2</v>
          </cell>
          <cell r="W29">
            <v>8.5599999999999996E-2</v>
          </cell>
          <cell r="X29">
            <v>8.5599999999999996E-2</v>
          </cell>
          <cell r="Y29">
            <v>8.5599999999999996E-2</v>
          </cell>
          <cell r="Z29">
            <v>8.5599999999999996E-2</v>
          </cell>
          <cell r="AA29">
            <v>8.5599999999999996E-2</v>
          </cell>
          <cell r="AB29">
            <v>8.5599999999999996E-2</v>
          </cell>
          <cell r="AC29">
            <v>8.5599999999999996E-2</v>
          </cell>
          <cell r="AD29">
            <v>8.5599999999999996E-2</v>
          </cell>
          <cell r="AE29">
            <v>8.5599999999999996E-2</v>
          </cell>
          <cell r="AF29">
            <v>8.5599999999999996E-2</v>
          </cell>
          <cell r="AG29">
            <v>8.5599999999999996E-2</v>
          </cell>
          <cell r="AH29">
            <v>8.5599999999999996E-2</v>
          </cell>
          <cell r="AI29">
            <v>8.5599999999999996E-2</v>
          </cell>
          <cell r="AJ29">
            <v>8.5599999999999996E-2</v>
          </cell>
          <cell r="AK29">
            <v>8.5599999999999996E-2</v>
          </cell>
          <cell r="AL29">
            <v>8.5599999999999996E-2</v>
          </cell>
          <cell r="AM29">
            <v>8.5599999999999996E-2</v>
          </cell>
          <cell r="AN29">
            <v>8.5599999999999996E-2</v>
          </cell>
          <cell r="AO29">
            <v>8.5599999999999996E-2</v>
          </cell>
          <cell r="AP29">
            <v>8.5599999999999996E-2</v>
          </cell>
          <cell r="AQ29">
            <v>8.5599999999999996E-2</v>
          </cell>
          <cell r="AR29">
            <v>8.5599999999999996E-2</v>
          </cell>
          <cell r="AS29">
            <v>8.5599999999999996E-2</v>
          </cell>
          <cell r="AT29">
            <v>8.5599999999999996E-2</v>
          </cell>
          <cell r="AU29">
            <v>8.5599999999999996E-2</v>
          </cell>
          <cell r="AV29">
            <v>8.5599999999999996E-2</v>
          </cell>
          <cell r="AW29">
            <v>8.5599999999999996E-2</v>
          </cell>
          <cell r="AX29">
            <v>8.5599999999999996E-2</v>
          </cell>
          <cell r="AY29">
            <v>8.5599999999999996E-2</v>
          </cell>
          <cell r="AZ29">
            <v>8.5599999999999996E-2</v>
          </cell>
        </row>
        <row r="30">
          <cell r="A30" t="str">
            <v>WASmall C&amp;ILine Loss</v>
          </cell>
          <cell r="B30" t="str">
            <v>WA</v>
          </cell>
          <cell r="C30" t="str">
            <v>Small C&amp;I</v>
          </cell>
          <cell r="D30" t="str">
            <v>Line Loss</v>
          </cell>
          <cell r="E30" t="str">
            <v>T&amp;D Loss %</v>
          </cell>
          <cell r="F30">
            <v>9.4799999999999995E-2</v>
          </cell>
          <cell r="G30">
            <v>9.4799999999999995E-2</v>
          </cell>
          <cell r="H30">
            <v>9.4799999999999995E-2</v>
          </cell>
          <cell r="I30">
            <v>9.4799999999999995E-2</v>
          </cell>
          <cell r="J30">
            <v>9.4799999999999995E-2</v>
          </cell>
          <cell r="K30">
            <v>9.4799999999999995E-2</v>
          </cell>
          <cell r="L30">
            <v>9.4799999999999995E-2</v>
          </cell>
          <cell r="M30">
            <v>9.4799999999999995E-2</v>
          </cell>
          <cell r="N30">
            <v>9.4799999999999995E-2</v>
          </cell>
          <cell r="O30">
            <v>9.4799999999999995E-2</v>
          </cell>
          <cell r="P30">
            <v>9.4799999999999995E-2</v>
          </cell>
          <cell r="Q30">
            <v>9.4799999999999995E-2</v>
          </cell>
          <cell r="R30">
            <v>9.4799999999999995E-2</v>
          </cell>
          <cell r="S30">
            <v>9.4799999999999995E-2</v>
          </cell>
          <cell r="T30">
            <v>9.4799999999999995E-2</v>
          </cell>
          <cell r="U30">
            <v>9.4799999999999995E-2</v>
          </cell>
          <cell r="V30">
            <v>9.4799999999999995E-2</v>
          </cell>
          <cell r="W30">
            <v>9.4799999999999995E-2</v>
          </cell>
          <cell r="X30">
            <v>9.4799999999999995E-2</v>
          </cell>
          <cell r="Y30">
            <v>9.4799999999999995E-2</v>
          </cell>
          <cell r="Z30">
            <v>9.4799999999999995E-2</v>
          </cell>
          <cell r="AA30">
            <v>9.4799999999999995E-2</v>
          </cell>
          <cell r="AB30">
            <v>9.4799999999999995E-2</v>
          </cell>
          <cell r="AC30">
            <v>9.4799999999999995E-2</v>
          </cell>
          <cell r="AD30">
            <v>9.4799999999999995E-2</v>
          </cell>
          <cell r="AE30">
            <v>9.4799999999999995E-2</v>
          </cell>
          <cell r="AF30">
            <v>9.4799999999999995E-2</v>
          </cell>
          <cell r="AG30">
            <v>9.4799999999999995E-2</v>
          </cell>
          <cell r="AH30">
            <v>9.4799999999999995E-2</v>
          </cell>
          <cell r="AI30">
            <v>9.4799999999999995E-2</v>
          </cell>
          <cell r="AJ30">
            <v>9.4799999999999995E-2</v>
          </cell>
          <cell r="AK30">
            <v>9.4799999999999995E-2</v>
          </cell>
          <cell r="AL30">
            <v>9.4799999999999995E-2</v>
          </cell>
          <cell r="AM30">
            <v>9.4799999999999995E-2</v>
          </cell>
          <cell r="AN30">
            <v>9.4799999999999995E-2</v>
          </cell>
          <cell r="AO30">
            <v>9.4799999999999995E-2</v>
          </cell>
          <cell r="AP30">
            <v>9.4799999999999995E-2</v>
          </cell>
          <cell r="AQ30">
            <v>9.4799999999999995E-2</v>
          </cell>
          <cell r="AR30">
            <v>9.4799999999999995E-2</v>
          </cell>
          <cell r="AS30">
            <v>9.4799999999999995E-2</v>
          </cell>
          <cell r="AT30">
            <v>9.4799999999999995E-2</v>
          </cell>
          <cell r="AU30">
            <v>9.4799999999999995E-2</v>
          </cell>
          <cell r="AV30">
            <v>9.4799999999999995E-2</v>
          </cell>
          <cell r="AW30">
            <v>9.4799999999999995E-2</v>
          </cell>
          <cell r="AX30">
            <v>9.4799999999999995E-2</v>
          </cell>
          <cell r="AY30">
            <v>9.4799999999999995E-2</v>
          </cell>
          <cell r="AZ30">
            <v>9.4799999999999995E-2</v>
          </cell>
        </row>
        <row r="31">
          <cell r="A31" t="str">
            <v>WYSmall C&amp;ILine Loss</v>
          </cell>
          <cell r="B31" t="str">
            <v>WY</v>
          </cell>
          <cell r="C31" t="str">
            <v>Small C&amp;I</v>
          </cell>
          <cell r="D31" t="str">
            <v>Line Loss</v>
          </cell>
          <cell r="E31" t="str">
            <v>T&amp;D Loss %</v>
          </cell>
          <cell r="F31">
            <v>8.5400000000000004E-2</v>
          </cell>
          <cell r="G31">
            <v>8.5400000000000004E-2</v>
          </cell>
          <cell r="H31">
            <v>8.5400000000000004E-2</v>
          </cell>
          <cell r="I31">
            <v>8.5400000000000004E-2</v>
          </cell>
          <cell r="J31">
            <v>8.5400000000000004E-2</v>
          </cell>
          <cell r="K31">
            <v>8.5400000000000004E-2</v>
          </cell>
          <cell r="L31">
            <v>8.5400000000000004E-2</v>
          </cell>
          <cell r="M31">
            <v>8.5400000000000004E-2</v>
          </cell>
          <cell r="N31">
            <v>8.5400000000000004E-2</v>
          </cell>
          <cell r="O31">
            <v>8.5400000000000004E-2</v>
          </cell>
          <cell r="P31">
            <v>8.5400000000000004E-2</v>
          </cell>
          <cell r="Q31">
            <v>8.5400000000000004E-2</v>
          </cell>
          <cell r="R31">
            <v>8.5400000000000004E-2</v>
          </cell>
          <cell r="S31">
            <v>8.5400000000000004E-2</v>
          </cell>
          <cell r="T31">
            <v>8.5400000000000004E-2</v>
          </cell>
          <cell r="U31">
            <v>8.5400000000000004E-2</v>
          </cell>
          <cell r="V31">
            <v>8.5400000000000004E-2</v>
          </cell>
          <cell r="W31">
            <v>8.5400000000000004E-2</v>
          </cell>
          <cell r="X31">
            <v>8.5400000000000004E-2</v>
          </cell>
          <cell r="Y31">
            <v>8.5400000000000004E-2</v>
          </cell>
          <cell r="Z31">
            <v>8.5400000000000004E-2</v>
          </cell>
          <cell r="AA31">
            <v>8.5400000000000004E-2</v>
          </cell>
          <cell r="AB31">
            <v>8.5400000000000004E-2</v>
          </cell>
          <cell r="AC31">
            <v>8.5400000000000004E-2</v>
          </cell>
          <cell r="AD31">
            <v>8.5400000000000004E-2</v>
          </cell>
          <cell r="AE31">
            <v>8.5400000000000004E-2</v>
          </cell>
          <cell r="AF31">
            <v>8.5400000000000004E-2</v>
          </cell>
          <cell r="AG31">
            <v>8.5400000000000004E-2</v>
          </cell>
          <cell r="AH31">
            <v>8.5400000000000004E-2</v>
          </cell>
          <cell r="AI31">
            <v>8.5400000000000004E-2</v>
          </cell>
          <cell r="AJ31">
            <v>8.5400000000000004E-2</v>
          </cell>
          <cell r="AK31">
            <v>8.5400000000000004E-2</v>
          </cell>
          <cell r="AL31">
            <v>8.5400000000000004E-2</v>
          </cell>
          <cell r="AM31">
            <v>8.5400000000000004E-2</v>
          </cell>
          <cell r="AN31">
            <v>8.5400000000000004E-2</v>
          </cell>
          <cell r="AO31">
            <v>8.5400000000000004E-2</v>
          </cell>
          <cell r="AP31">
            <v>8.5400000000000004E-2</v>
          </cell>
          <cell r="AQ31">
            <v>8.5400000000000004E-2</v>
          </cell>
          <cell r="AR31">
            <v>8.5400000000000004E-2</v>
          </cell>
          <cell r="AS31">
            <v>8.5400000000000004E-2</v>
          </cell>
          <cell r="AT31">
            <v>8.5400000000000004E-2</v>
          </cell>
          <cell r="AU31">
            <v>8.5400000000000004E-2</v>
          </cell>
          <cell r="AV31">
            <v>8.5400000000000004E-2</v>
          </cell>
          <cell r="AW31">
            <v>8.5400000000000004E-2</v>
          </cell>
          <cell r="AX31">
            <v>8.5400000000000004E-2</v>
          </cell>
          <cell r="AY31">
            <v>8.5400000000000004E-2</v>
          </cell>
          <cell r="AZ31">
            <v>8.5400000000000004E-2</v>
          </cell>
        </row>
        <row r="32">
          <cell r="A32" t="str">
            <v>CAMedium C&amp;ILine Loss</v>
          </cell>
          <cell r="B32" t="str">
            <v>CA</v>
          </cell>
          <cell r="C32" t="str">
            <v>Medium C&amp;I</v>
          </cell>
          <cell r="D32" t="str">
            <v>Line Loss</v>
          </cell>
          <cell r="E32" t="str">
            <v>T&amp;D Loss %</v>
          </cell>
          <cell r="F32">
            <v>0.1105</v>
          </cell>
          <cell r="G32">
            <v>0.1105</v>
          </cell>
          <cell r="H32">
            <v>0.1105</v>
          </cell>
          <cell r="I32">
            <v>0.1105</v>
          </cell>
          <cell r="J32">
            <v>0.1105</v>
          </cell>
          <cell r="K32">
            <v>0.1105</v>
          </cell>
          <cell r="L32">
            <v>0.1105</v>
          </cell>
          <cell r="M32">
            <v>0.1105</v>
          </cell>
          <cell r="N32">
            <v>0.1105</v>
          </cell>
          <cell r="O32">
            <v>0.1105</v>
          </cell>
          <cell r="P32">
            <v>0.1105</v>
          </cell>
          <cell r="Q32">
            <v>0.1105</v>
          </cell>
          <cell r="R32">
            <v>0.1105</v>
          </cell>
          <cell r="S32">
            <v>0.1105</v>
          </cell>
          <cell r="T32">
            <v>0.1105</v>
          </cell>
          <cell r="U32">
            <v>0.1105</v>
          </cell>
          <cell r="V32">
            <v>0.1105</v>
          </cell>
          <cell r="W32">
            <v>0.1105</v>
          </cell>
          <cell r="X32">
            <v>0.1105</v>
          </cell>
          <cell r="Y32">
            <v>0.1105</v>
          </cell>
          <cell r="Z32">
            <v>0.1105</v>
          </cell>
          <cell r="AA32">
            <v>0.1105</v>
          </cell>
          <cell r="AB32">
            <v>0.1105</v>
          </cell>
          <cell r="AC32">
            <v>0.1105</v>
          </cell>
          <cell r="AD32">
            <v>0.1105</v>
          </cell>
          <cell r="AE32">
            <v>0.1105</v>
          </cell>
          <cell r="AF32">
            <v>0.1105</v>
          </cell>
          <cell r="AG32">
            <v>0.1105</v>
          </cell>
          <cell r="AH32">
            <v>0.1105</v>
          </cell>
          <cell r="AI32">
            <v>0.1105</v>
          </cell>
          <cell r="AJ32">
            <v>0.1105</v>
          </cell>
          <cell r="AK32">
            <v>0.1105</v>
          </cell>
          <cell r="AL32">
            <v>0.1105</v>
          </cell>
          <cell r="AM32">
            <v>0.1105</v>
          </cell>
          <cell r="AN32">
            <v>0.1105</v>
          </cell>
          <cell r="AO32">
            <v>0.1105</v>
          </cell>
          <cell r="AP32">
            <v>0.1105</v>
          </cell>
          <cell r="AQ32">
            <v>0.1105</v>
          </cell>
          <cell r="AR32">
            <v>0.1105</v>
          </cell>
          <cell r="AS32">
            <v>0.1105</v>
          </cell>
          <cell r="AT32">
            <v>0.1105</v>
          </cell>
          <cell r="AU32">
            <v>0.1105</v>
          </cell>
          <cell r="AV32">
            <v>0.1105</v>
          </cell>
          <cell r="AW32">
            <v>0.1105</v>
          </cell>
          <cell r="AX32">
            <v>0.1105</v>
          </cell>
          <cell r="AY32">
            <v>0.1105</v>
          </cell>
          <cell r="AZ32">
            <v>0.1105</v>
          </cell>
        </row>
        <row r="33">
          <cell r="A33" t="str">
            <v>IDMedium C&amp;ILine Loss</v>
          </cell>
          <cell r="B33" t="str">
            <v>ID</v>
          </cell>
          <cell r="C33" t="str">
            <v>Medium C&amp;I</v>
          </cell>
          <cell r="D33" t="str">
            <v>Line Loss</v>
          </cell>
          <cell r="E33" t="str">
            <v>T&amp;D Loss %</v>
          </cell>
          <cell r="F33">
            <v>0.10349999999999999</v>
          </cell>
          <cell r="G33">
            <v>0.10349999999999999</v>
          </cell>
          <cell r="H33">
            <v>0.10349999999999999</v>
          </cell>
          <cell r="I33">
            <v>0.10349999999999999</v>
          </cell>
          <cell r="J33">
            <v>0.10349999999999999</v>
          </cell>
          <cell r="K33">
            <v>0.10349999999999999</v>
          </cell>
          <cell r="L33">
            <v>0.10349999999999999</v>
          </cell>
          <cell r="M33">
            <v>0.10349999999999999</v>
          </cell>
          <cell r="N33">
            <v>0.10349999999999999</v>
          </cell>
          <cell r="O33">
            <v>0.10349999999999999</v>
          </cell>
          <cell r="P33">
            <v>0.10349999999999999</v>
          </cell>
          <cell r="Q33">
            <v>0.10349999999999999</v>
          </cell>
          <cell r="R33">
            <v>0.10349999999999999</v>
          </cell>
          <cell r="S33">
            <v>0.10349999999999999</v>
          </cell>
          <cell r="T33">
            <v>0.10349999999999999</v>
          </cell>
          <cell r="U33">
            <v>0.10349999999999999</v>
          </cell>
          <cell r="V33">
            <v>0.10349999999999999</v>
          </cell>
          <cell r="W33">
            <v>0.10349999999999999</v>
          </cell>
          <cell r="X33">
            <v>0.10349999999999999</v>
          </cell>
          <cell r="Y33">
            <v>0.10349999999999999</v>
          </cell>
          <cell r="Z33">
            <v>0.10349999999999999</v>
          </cell>
          <cell r="AA33">
            <v>0.10349999999999999</v>
          </cell>
          <cell r="AB33">
            <v>0.10349999999999999</v>
          </cell>
          <cell r="AC33">
            <v>0.10349999999999999</v>
          </cell>
          <cell r="AD33">
            <v>0.10349999999999999</v>
          </cell>
          <cell r="AE33">
            <v>0.10349999999999999</v>
          </cell>
          <cell r="AF33">
            <v>0.10349999999999999</v>
          </cell>
          <cell r="AG33">
            <v>0.10349999999999999</v>
          </cell>
          <cell r="AH33">
            <v>0.10349999999999999</v>
          </cell>
          <cell r="AI33">
            <v>0.10349999999999999</v>
          </cell>
          <cell r="AJ33">
            <v>0.10349999999999999</v>
          </cell>
          <cell r="AK33">
            <v>0.10349999999999999</v>
          </cell>
          <cell r="AL33">
            <v>0.10349999999999999</v>
          </cell>
          <cell r="AM33">
            <v>0.10349999999999999</v>
          </cell>
          <cell r="AN33">
            <v>0.10349999999999999</v>
          </cell>
          <cell r="AO33">
            <v>0.10349999999999999</v>
          </cell>
          <cell r="AP33">
            <v>0.10349999999999999</v>
          </cell>
          <cell r="AQ33">
            <v>0.10349999999999999</v>
          </cell>
          <cell r="AR33">
            <v>0.10349999999999999</v>
          </cell>
          <cell r="AS33">
            <v>0.10349999999999999</v>
          </cell>
          <cell r="AT33">
            <v>0.10349999999999999</v>
          </cell>
          <cell r="AU33">
            <v>0.10349999999999999</v>
          </cell>
          <cell r="AV33">
            <v>0.10349999999999999</v>
          </cell>
          <cell r="AW33">
            <v>0.10349999999999999</v>
          </cell>
          <cell r="AX33">
            <v>0.10349999999999999</v>
          </cell>
          <cell r="AY33">
            <v>0.10349999999999999</v>
          </cell>
          <cell r="AZ33">
            <v>0.10349999999999999</v>
          </cell>
        </row>
        <row r="34">
          <cell r="A34" t="str">
            <v>ORMedium C&amp;ILine Loss</v>
          </cell>
          <cell r="B34" t="str">
            <v>OR</v>
          </cell>
          <cell r="C34" t="str">
            <v>Medium C&amp;I</v>
          </cell>
          <cell r="D34" t="str">
            <v>Line Loss</v>
          </cell>
          <cell r="E34" t="str">
            <v>T&amp;D Loss %</v>
          </cell>
          <cell r="F34">
            <v>9.4399999999999998E-2</v>
          </cell>
          <cell r="G34">
            <v>9.4399999999999998E-2</v>
          </cell>
          <cell r="H34">
            <v>9.4399999999999998E-2</v>
          </cell>
          <cell r="I34">
            <v>9.4399999999999998E-2</v>
          </cell>
          <cell r="J34">
            <v>9.4399999999999998E-2</v>
          </cell>
          <cell r="K34">
            <v>9.4399999999999998E-2</v>
          </cell>
          <cell r="L34">
            <v>9.4399999999999998E-2</v>
          </cell>
          <cell r="M34">
            <v>9.4399999999999998E-2</v>
          </cell>
          <cell r="N34">
            <v>9.4399999999999998E-2</v>
          </cell>
          <cell r="O34">
            <v>9.4399999999999998E-2</v>
          </cell>
          <cell r="P34">
            <v>9.4399999999999998E-2</v>
          </cell>
          <cell r="Q34">
            <v>9.4399999999999998E-2</v>
          </cell>
          <cell r="R34">
            <v>9.4399999999999998E-2</v>
          </cell>
          <cell r="S34">
            <v>9.4399999999999998E-2</v>
          </cell>
          <cell r="T34">
            <v>9.4399999999999998E-2</v>
          </cell>
          <cell r="U34">
            <v>9.4399999999999998E-2</v>
          </cell>
          <cell r="V34">
            <v>9.4399999999999998E-2</v>
          </cell>
          <cell r="W34">
            <v>9.4399999999999998E-2</v>
          </cell>
          <cell r="X34">
            <v>9.4399999999999998E-2</v>
          </cell>
          <cell r="Y34">
            <v>9.4399999999999998E-2</v>
          </cell>
          <cell r="Z34">
            <v>9.4399999999999998E-2</v>
          </cell>
          <cell r="AA34">
            <v>9.4399999999999998E-2</v>
          </cell>
          <cell r="AB34">
            <v>9.4399999999999998E-2</v>
          </cell>
          <cell r="AC34">
            <v>9.4399999999999998E-2</v>
          </cell>
          <cell r="AD34">
            <v>9.4399999999999998E-2</v>
          </cell>
          <cell r="AE34">
            <v>9.4399999999999998E-2</v>
          </cell>
          <cell r="AF34">
            <v>9.4399999999999998E-2</v>
          </cell>
          <cell r="AG34">
            <v>9.4399999999999998E-2</v>
          </cell>
          <cell r="AH34">
            <v>9.4399999999999998E-2</v>
          </cell>
          <cell r="AI34">
            <v>9.4399999999999998E-2</v>
          </cell>
          <cell r="AJ34">
            <v>9.4399999999999998E-2</v>
          </cell>
          <cell r="AK34">
            <v>9.4399999999999998E-2</v>
          </cell>
          <cell r="AL34">
            <v>9.4399999999999998E-2</v>
          </cell>
          <cell r="AM34">
            <v>9.4399999999999998E-2</v>
          </cell>
          <cell r="AN34">
            <v>9.4399999999999998E-2</v>
          </cell>
          <cell r="AO34">
            <v>9.4399999999999998E-2</v>
          </cell>
          <cell r="AP34">
            <v>9.4399999999999998E-2</v>
          </cell>
          <cell r="AQ34">
            <v>9.4399999999999998E-2</v>
          </cell>
          <cell r="AR34">
            <v>9.4399999999999998E-2</v>
          </cell>
          <cell r="AS34">
            <v>9.4399999999999998E-2</v>
          </cell>
          <cell r="AT34">
            <v>9.4399999999999998E-2</v>
          </cell>
          <cell r="AU34">
            <v>9.4399999999999998E-2</v>
          </cell>
          <cell r="AV34">
            <v>9.4399999999999998E-2</v>
          </cell>
          <cell r="AW34">
            <v>9.4399999999999998E-2</v>
          </cell>
          <cell r="AX34">
            <v>9.4399999999999998E-2</v>
          </cell>
          <cell r="AY34">
            <v>9.4399999999999998E-2</v>
          </cell>
          <cell r="AZ34">
            <v>9.4399999999999998E-2</v>
          </cell>
        </row>
        <row r="35">
          <cell r="A35" t="str">
            <v>UTMedium C&amp;ILine Loss</v>
          </cell>
          <cell r="B35" t="str">
            <v>UT</v>
          </cell>
          <cell r="C35" t="str">
            <v>Medium C&amp;I</v>
          </cell>
          <cell r="D35" t="str">
            <v>Line Loss</v>
          </cell>
          <cell r="E35" t="str">
            <v>T&amp;D Loss %</v>
          </cell>
          <cell r="F35">
            <v>8.4199999999999997E-2</v>
          </cell>
          <cell r="G35">
            <v>8.4199999999999997E-2</v>
          </cell>
          <cell r="H35">
            <v>8.4199999999999997E-2</v>
          </cell>
          <cell r="I35">
            <v>8.4199999999999997E-2</v>
          </cell>
          <cell r="J35">
            <v>8.4199999999999997E-2</v>
          </cell>
          <cell r="K35">
            <v>8.4199999999999997E-2</v>
          </cell>
          <cell r="L35">
            <v>8.4199999999999997E-2</v>
          </cell>
          <cell r="M35">
            <v>8.4199999999999997E-2</v>
          </cell>
          <cell r="N35">
            <v>8.4199999999999997E-2</v>
          </cell>
          <cell r="O35">
            <v>8.4199999999999997E-2</v>
          </cell>
          <cell r="P35">
            <v>8.4199999999999997E-2</v>
          </cell>
          <cell r="Q35">
            <v>8.4199999999999997E-2</v>
          </cell>
          <cell r="R35">
            <v>8.4199999999999997E-2</v>
          </cell>
          <cell r="S35">
            <v>8.4199999999999997E-2</v>
          </cell>
          <cell r="T35">
            <v>8.4199999999999997E-2</v>
          </cell>
          <cell r="U35">
            <v>8.4199999999999997E-2</v>
          </cell>
          <cell r="V35">
            <v>8.4199999999999997E-2</v>
          </cell>
          <cell r="W35">
            <v>8.4199999999999997E-2</v>
          </cell>
          <cell r="X35">
            <v>8.4199999999999997E-2</v>
          </cell>
          <cell r="Y35">
            <v>8.4199999999999997E-2</v>
          </cell>
          <cell r="Z35">
            <v>8.4199999999999997E-2</v>
          </cell>
          <cell r="AA35">
            <v>8.4199999999999997E-2</v>
          </cell>
          <cell r="AB35">
            <v>8.4199999999999997E-2</v>
          </cell>
          <cell r="AC35">
            <v>8.4199999999999997E-2</v>
          </cell>
          <cell r="AD35">
            <v>8.4199999999999997E-2</v>
          </cell>
          <cell r="AE35">
            <v>8.4199999999999997E-2</v>
          </cell>
          <cell r="AF35">
            <v>8.4199999999999997E-2</v>
          </cell>
          <cell r="AG35">
            <v>8.4199999999999997E-2</v>
          </cell>
          <cell r="AH35">
            <v>8.4199999999999997E-2</v>
          </cell>
          <cell r="AI35">
            <v>8.4199999999999997E-2</v>
          </cell>
          <cell r="AJ35">
            <v>8.4199999999999997E-2</v>
          </cell>
          <cell r="AK35">
            <v>8.4199999999999997E-2</v>
          </cell>
          <cell r="AL35">
            <v>8.4199999999999997E-2</v>
          </cell>
          <cell r="AM35">
            <v>8.4199999999999997E-2</v>
          </cell>
          <cell r="AN35">
            <v>8.4199999999999997E-2</v>
          </cell>
          <cell r="AO35">
            <v>8.4199999999999997E-2</v>
          </cell>
          <cell r="AP35">
            <v>8.4199999999999997E-2</v>
          </cell>
          <cell r="AQ35">
            <v>8.4199999999999997E-2</v>
          </cell>
          <cell r="AR35">
            <v>8.4199999999999997E-2</v>
          </cell>
          <cell r="AS35">
            <v>8.4199999999999997E-2</v>
          </cell>
          <cell r="AT35">
            <v>8.4199999999999997E-2</v>
          </cell>
          <cell r="AU35">
            <v>8.4199999999999997E-2</v>
          </cell>
          <cell r="AV35">
            <v>8.4199999999999997E-2</v>
          </cell>
          <cell r="AW35">
            <v>8.4199999999999997E-2</v>
          </cell>
          <cell r="AX35">
            <v>8.4199999999999997E-2</v>
          </cell>
          <cell r="AY35">
            <v>8.4199999999999997E-2</v>
          </cell>
          <cell r="AZ35">
            <v>8.4199999999999997E-2</v>
          </cell>
        </row>
        <row r="36">
          <cell r="A36" t="str">
            <v>WAMedium C&amp;ILine Loss</v>
          </cell>
          <cell r="B36" t="str">
            <v>WA</v>
          </cell>
          <cell r="C36" t="str">
            <v>Medium C&amp;I</v>
          </cell>
          <cell r="D36" t="str">
            <v>Line Loss</v>
          </cell>
          <cell r="E36" t="str">
            <v>T&amp;D Loss %</v>
          </cell>
          <cell r="F36">
            <v>9.4200000000000006E-2</v>
          </cell>
          <cell r="G36">
            <v>9.4200000000000006E-2</v>
          </cell>
          <cell r="H36">
            <v>9.4200000000000006E-2</v>
          </cell>
          <cell r="I36">
            <v>9.4200000000000006E-2</v>
          </cell>
          <cell r="J36">
            <v>9.4200000000000006E-2</v>
          </cell>
          <cell r="K36">
            <v>9.4200000000000006E-2</v>
          </cell>
          <cell r="L36">
            <v>9.4200000000000006E-2</v>
          </cell>
          <cell r="M36">
            <v>9.4200000000000006E-2</v>
          </cell>
          <cell r="N36">
            <v>9.4200000000000006E-2</v>
          </cell>
          <cell r="O36">
            <v>9.4200000000000006E-2</v>
          </cell>
          <cell r="P36">
            <v>9.4200000000000006E-2</v>
          </cell>
          <cell r="Q36">
            <v>9.4200000000000006E-2</v>
          </cell>
          <cell r="R36">
            <v>9.4200000000000006E-2</v>
          </cell>
          <cell r="S36">
            <v>9.4200000000000006E-2</v>
          </cell>
          <cell r="T36">
            <v>9.4200000000000006E-2</v>
          </cell>
          <cell r="U36">
            <v>9.4200000000000006E-2</v>
          </cell>
          <cell r="V36">
            <v>9.4200000000000006E-2</v>
          </cell>
          <cell r="W36">
            <v>9.4200000000000006E-2</v>
          </cell>
          <cell r="X36">
            <v>9.4200000000000006E-2</v>
          </cell>
          <cell r="Y36">
            <v>9.4200000000000006E-2</v>
          </cell>
          <cell r="Z36">
            <v>9.4200000000000006E-2</v>
          </cell>
          <cell r="AA36">
            <v>9.4200000000000006E-2</v>
          </cell>
          <cell r="AB36">
            <v>9.4200000000000006E-2</v>
          </cell>
          <cell r="AC36">
            <v>9.4200000000000006E-2</v>
          </cell>
          <cell r="AD36">
            <v>9.4200000000000006E-2</v>
          </cell>
          <cell r="AE36">
            <v>9.4200000000000006E-2</v>
          </cell>
          <cell r="AF36">
            <v>9.4200000000000006E-2</v>
          </cell>
          <cell r="AG36">
            <v>9.4200000000000006E-2</v>
          </cell>
          <cell r="AH36">
            <v>9.4200000000000006E-2</v>
          </cell>
          <cell r="AI36">
            <v>9.4200000000000006E-2</v>
          </cell>
          <cell r="AJ36">
            <v>9.4200000000000006E-2</v>
          </cell>
          <cell r="AK36">
            <v>9.4200000000000006E-2</v>
          </cell>
          <cell r="AL36">
            <v>9.4200000000000006E-2</v>
          </cell>
          <cell r="AM36">
            <v>9.4200000000000006E-2</v>
          </cell>
          <cell r="AN36">
            <v>9.4200000000000006E-2</v>
          </cell>
          <cell r="AO36">
            <v>9.4200000000000006E-2</v>
          </cell>
          <cell r="AP36">
            <v>9.4200000000000006E-2</v>
          </cell>
          <cell r="AQ36">
            <v>9.4200000000000006E-2</v>
          </cell>
          <cell r="AR36">
            <v>9.4200000000000006E-2</v>
          </cell>
          <cell r="AS36">
            <v>9.4200000000000006E-2</v>
          </cell>
          <cell r="AT36">
            <v>9.4200000000000006E-2</v>
          </cell>
          <cell r="AU36">
            <v>9.4200000000000006E-2</v>
          </cell>
          <cell r="AV36">
            <v>9.4200000000000006E-2</v>
          </cell>
          <cell r="AW36">
            <v>9.4200000000000006E-2</v>
          </cell>
          <cell r="AX36">
            <v>9.4200000000000006E-2</v>
          </cell>
          <cell r="AY36">
            <v>9.4200000000000006E-2</v>
          </cell>
          <cell r="AZ36">
            <v>9.4200000000000006E-2</v>
          </cell>
        </row>
        <row r="37">
          <cell r="A37" t="str">
            <v>WYMedium C&amp;ILine Loss</v>
          </cell>
          <cell r="B37" t="str">
            <v>WY</v>
          </cell>
          <cell r="C37" t="str">
            <v>Medium C&amp;I</v>
          </cell>
          <cell r="D37" t="str">
            <v>Line Loss</v>
          </cell>
          <cell r="E37" t="str">
            <v>T&amp;D Loss %</v>
          </cell>
          <cell r="F37">
            <v>8.48E-2</v>
          </cell>
          <cell r="G37">
            <v>8.48E-2</v>
          </cell>
          <cell r="H37">
            <v>8.48E-2</v>
          </cell>
          <cell r="I37">
            <v>8.48E-2</v>
          </cell>
          <cell r="J37">
            <v>8.48E-2</v>
          </cell>
          <cell r="K37">
            <v>8.48E-2</v>
          </cell>
          <cell r="L37">
            <v>8.48E-2</v>
          </cell>
          <cell r="M37">
            <v>8.48E-2</v>
          </cell>
          <cell r="N37">
            <v>8.48E-2</v>
          </cell>
          <cell r="O37">
            <v>8.48E-2</v>
          </cell>
          <cell r="P37">
            <v>8.48E-2</v>
          </cell>
          <cell r="Q37">
            <v>8.48E-2</v>
          </cell>
          <cell r="R37">
            <v>8.48E-2</v>
          </cell>
          <cell r="S37">
            <v>8.48E-2</v>
          </cell>
          <cell r="T37">
            <v>8.48E-2</v>
          </cell>
          <cell r="U37">
            <v>8.48E-2</v>
          </cell>
          <cell r="V37">
            <v>8.48E-2</v>
          </cell>
          <cell r="W37">
            <v>8.48E-2</v>
          </cell>
          <cell r="X37">
            <v>8.48E-2</v>
          </cell>
          <cell r="Y37">
            <v>8.48E-2</v>
          </cell>
          <cell r="Z37">
            <v>8.48E-2</v>
          </cell>
          <cell r="AA37">
            <v>8.48E-2</v>
          </cell>
          <cell r="AB37">
            <v>8.48E-2</v>
          </cell>
          <cell r="AC37">
            <v>8.48E-2</v>
          </cell>
          <cell r="AD37">
            <v>8.48E-2</v>
          </cell>
          <cell r="AE37">
            <v>8.48E-2</v>
          </cell>
          <cell r="AF37">
            <v>8.48E-2</v>
          </cell>
          <cell r="AG37">
            <v>8.48E-2</v>
          </cell>
          <cell r="AH37">
            <v>8.48E-2</v>
          </cell>
          <cell r="AI37">
            <v>8.48E-2</v>
          </cell>
          <cell r="AJ37">
            <v>8.48E-2</v>
          </cell>
          <cell r="AK37">
            <v>8.48E-2</v>
          </cell>
          <cell r="AL37">
            <v>8.48E-2</v>
          </cell>
          <cell r="AM37">
            <v>8.48E-2</v>
          </cell>
          <cell r="AN37">
            <v>8.48E-2</v>
          </cell>
          <cell r="AO37">
            <v>8.48E-2</v>
          </cell>
          <cell r="AP37">
            <v>8.48E-2</v>
          </cell>
          <cell r="AQ37">
            <v>8.48E-2</v>
          </cell>
          <cell r="AR37">
            <v>8.48E-2</v>
          </cell>
          <cell r="AS37">
            <v>8.48E-2</v>
          </cell>
          <cell r="AT37">
            <v>8.48E-2</v>
          </cell>
          <cell r="AU37">
            <v>8.48E-2</v>
          </cell>
          <cell r="AV37">
            <v>8.48E-2</v>
          </cell>
          <cell r="AW37">
            <v>8.48E-2</v>
          </cell>
          <cell r="AX37">
            <v>8.48E-2</v>
          </cell>
          <cell r="AY37">
            <v>8.48E-2</v>
          </cell>
          <cell r="AZ37">
            <v>8.48E-2</v>
          </cell>
        </row>
        <row r="38">
          <cell r="A38" t="str">
            <v>CALarge C&amp;ILine Loss</v>
          </cell>
          <cell r="B38" t="str">
            <v>CA</v>
          </cell>
          <cell r="C38" t="str">
            <v>Large C&amp;I</v>
          </cell>
          <cell r="D38" t="str">
            <v>Line Loss</v>
          </cell>
          <cell r="E38" t="str">
            <v>T&amp;D Loss %</v>
          </cell>
          <cell r="F38">
            <v>0.1082</v>
          </cell>
          <cell r="G38">
            <v>0.1082</v>
          </cell>
          <cell r="H38">
            <v>0.1082</v>
          </cell>
          <cell r="I38">
            <v>0.1082</v>
          </cell>
          <cell r="J38">
            <v>0.1082</v>
          </cell>
          <cell r="K38">
            <v>0.1082</v>
          </cell>
          <cell r="L38">
            <v>0.1082</v>
          </cell>
          <cell r="M38">
            <v>0.1082</v>
          </cell>
          <cell r="N38">
            <v>0.1082</v>
          </cell>
          <cell r="O38">
            <v>0.1082</v>
          </cell>
          <cell r="P38">
            <v>0.1082</v>
          </cell>
          <cell r="Q38">
            <v>0.1082</v>
          </cell>
          <cell r="R38">
            <v>0.1082</v>
          </cell>
          <cell r="S38">
            <v>0.1082</v>
          </cell>
          <cell r="T38">
            <v>0.1082</v>
          </cell>
          <cell r="U38">
            <v>0.1082</v>
          </cell>
          <cell r="V38">
            <v>0.1082</v>
          </cell>
          <cell r="W38">
            <v>0.1082</v>
          </cell>
          <cell r="X38">
            <v>0.1082</v>
          </cell>
          <cell r="Y38">
            <v>0.1082</v>
          </cell>
          <cell r="Z38">
            <v>0.1082</v>
          </cell>
          <cell r="AA38">
            <v>0.1082</v>
          </cell>
          <cell r="AB38">
            <v>0.1082</v>
          </cell>
          <cell r="AC38">
            <v>0.1082</v>
          </cell>
          <cell r="AD38">
            <v>0.1082</v>
          </cell>
          <cell r="AE38">
            <v>0.1082</v>
          </cell>
          <cell r="AF38">
            <v>0.1082</v>
          </cell>
          <cell r="AG38">
            <v>0.1082</v>
          </cell>
          <cell r="AH38">
            <v>0.1082</v>
          </cell>
          <cell r="AI38">
            <v>0.1082</v>
          </cell>
          <cell r="AJ38">
            <v>0.1082</v>
          </cell>
          <cell r="AK38">
            <v>0.1082</v>
          </cell>
          <cell r="AL38">
            <v>0.1082</v>
          </cell>
          <cell r="AM38">
            <v>0.1082</v>
          </cell>
          <cell r="AN38">
            <v>0.1082</v>
          </cell>
          <cell r="AO38">
            <v>0.1082</v>
          </cell>
          <cell r="AP38">
            <v>0.1082</v>
          </cell>
          <cell r="AQ38">
            <v>0.1082</v>
          </cell>
          <cell r="AR38">
            <v>0.1082</v>
          </cell>
          <cell r="AS38">
            <v>0.1082</v>
          </cell>
          <cell r="AT38">
            <v>0.1082</v>
          </cell>
          <cell r="AU38">
            <v>0.1082</v>
          </cell>
          <cell r="AV38">
            <v>0.1082</v>
          </cell>
          <cell r="AW38">
            <v>0.1082</v>
          </cell>
          <cell r="AX38">
            <v>0.1082</v>
          </cell>
          <cell r="AY38">
            <v>0.1082</v>
          </cell>
          <cell r="AZ38">
            <v>0.1082</v>
          </cell>
        </row>
        <row r="39">
          <cell r="A39" t="str">
            <v>IDLarge C&amp;ILine Loss</v>
          </cell>
          <cell r="B39" t="str">
            <v>ID</v>
          </cell>
          <cell r="C39" t="str">
            <v>Large C&amp;I</v>
          </cell>
          <cell r="D39" t="str">
            <v>Line Loss</v>
          </cell>
          <cell r="E39" t="str">
            <v>T&amp;D Loss %</v>
          </cell>
          <cell r="F39">
            <v>9.8699999999999996E-2</v>
          </cell>
          <cell r="G39">
            <v>9.8699999999999996E-2</v>
          </cell>
          <cell r="H39">
            <v>9.8699999999999996E-2</v>
          </cell>
          <cell r="I39">
            <v>9.8699999999999996E-2</v>
          </cell>
          <cell r="J39">
            <v>9.8699999999999996E-2</v>
          </cell>
          <cell r="K39">
            <v>9.8699999999999996E-2</v>
          </cell>
          <cell r="L39">
            <v>9.8699999999999996E-2</v>
          </cell>
          <cell r="M39">
            <v>9.8699999999999996E-2</v>
          </cell>
          <cell r="N39">
            <v>9.8699999999999996E-2</v>
          </cell>
          <cell r="O39">
            <v>9.8699999999999996E-2</v>
          </cell>
          <cell r="P39">
            <v>9.8699999999999996E-2</v>
          </cell>
          <cell r="Q39">
            <v>9.8699999999999996E-2</v>
          </cell>
          <cell r="R39">
            <v>9.8699999999999996E-2</v>
          </cell>
          <cell r="S39">
            <v>9.8699999999999996E-2</v>
          </cell>
          <cell r="T39">
            <v>9.8699999999999996E-2</v>
          </cell>
          <cell r="U39">
            <v>9.8699999999999996E-2</v>
          </cell>
          <cell r="V39">
            <v>9.8699999999999996E-2</v>
          </cell>
          <cell r="W39">
            <v>9.8699999999999996E-2</v>
          </cell>
          <cell r="X39">
            <v>9.8699999999999996E-2</v>
          </cell>
          <cell r="Y39">
            <v>9.8699999999999996E-2</v>
          </cell>
          <cell r="Z39">
            <v>9.8699999999999996E-2</v>
          </cell>
          <cell r="AA39">
            <v>9.8699999999999996E-2</v>
          </cell>
          <cell r="AB39">
            <v>9.8699999999999996E-2</v>
          </cell>
          <cell r="AC39">
            <v>9.8699999999999996E-2</v>
          </cell>
          <cell r="AD39">
            <v>9.8699999999999996E-2</v>
          </cell>
          <cell r="AE39">
            <v>9.8699999999999996E-2</v>
          </cell>
          <cell r="AF39">
            <v>9.8699999999999996E-2</v>
          </cell>
          <cell r="AG39">
            <v>9.8699999999999996E-2</v>
          </cell>
          <cell r="AH39">
            <v>9.8699999999999996E-2</v>
          </cell>
          <cell r="AI39">
            <v>9.8699999999999996E-2</v>
          </cell>
          <cell r="AJ39">
            <v>9.8699999999999996E-2</v>
          </cell>
          <cell r="AK39">
            <v>9.8699999999999996E-2</v>
          </cell>
          <cell r="AL39">
            <v>9.8699999999999996E-2</v>
          </cell>
          <cell r="AM39">
            <v>9.8699999999999996E-2</v>
          </cell>
          <cell r="AN39">
            <v>9.8699999999999996E-2</v>
          </cell>
          <cell r="AO39">
            <v>9.8699999999999996E-2</v>
          </cell>
          <cell r="AP39">
            <v>9.8699999999999996E-2</v>
          </cell>
          <cell r="AQ39">
            <v>9.8699999999999996E-2</v>
          </cell>
          <cell r="AR39">
            <v>9.8699999999999996E-2</v>
          </cell>
          <cell r="AS39">
            <v>9.8699999999999996E-2</v>
          </cell>
          <cell r="AT39">
            <v>9.8699999999999996E-2</v>
          </cell>
          <cell r="AU39">
            <v>9.8699999999999996E-2</v>
          </cell>
          <cell r="AV39">
            <v>9.8699999999999996E-2</v>
          </cell>
          <cell r="AW39">
            <v>9.8699999999999996E-2</v>
          </cell>
          <cell r="AX39">
            <v>9.8699999999999996E-2</v>
          </cell>
          <cell r="AY39">
            <v>9.8699999999999996E-2</v>
          </cell>
          <cell r="AZ39">
            <v>9.8699999999999996E-2</v>
          </cell>
        </row>
        <row r="40">
          <cell r="A40" t="str">
            <v>ORLarge C&amp;ILine Loss</v>
          </cell>
          <cell r="B40" t="str">
            <v>OR</v>
          </cell>
          <cell r="C40" t="str">
            <v>Large C&amp;I</v>
          </cell>
          <cell r="D40" t="str">
            <v>Line Loss</v>
          </cell>
          <cell r="E40" t="str">
            <v>T&amp;D Loss %</v>
          </cell>
          <cell r="F40">
            <v>9.0499999999999997E-2</v>
          </cell>
          <cell r="G40">
            <v>9.0499999999999997E-2</v>
          </cell>
          <cell r="H40">
            <v>9.0499999999999997E-2</v>
          </cell>
          <cell r="I40">
            <v>9.0499999999999997E-2</v>
          </cell>
          <cell r="J40">
            <v>9.0499999999999997E-2</v>
          </cell>
          <cell r="K40">
            <v>9.0499999999999997E-2</v>
          </cell>
          <cell r="L40">
            <v>9.0499999999999997E-2</v>
          </cell>
          <cell r="M40">
            <v>9.0499999999999997E-2</v>
          </cell>
          <cell r="N40">
            <v>9.0499999999999997E-2</v>
          </cell>
          <cell r="O40">
            <v>9.0499999999999997E-2</v>
          </cell>
          <cell r="P40">
            <v>9.0499999999999997E-2</v>
          </cell>
          <cell r="Q40">
            <v>9.0499999999999997E-2</v>
          </cell>
          <cell r="R40">
            <v>9.0499999999999997E-2</v>
          </cell>
          <cell r="S40">
            <v>9.0499999999999997E-2</v>
          </cell>
          <cell r="T40">
            <v>9.0499999999999997E-2</v>
          </cell>
          <cell r="U40">
            <v>9.0499999999999997E-2</v>
          </cell>
          <cell r="V40">
            <v>9.0499999999999997E-2</v>
          </cell>
          <cell r="W40">
            <v>9.0499999999999997E-2</v>
          </cell>
          <cell r="X40">
            <v>9.0499999999999997E-2</v>
          </cell>
          <cell r="Y40">
            <v>9.0499999999999997E-2</v>
          </cell>
          <cell r="Z40">
            <v>9.0499999999999997E-2</v>
          </cell>
          <cell r="AA40">
            <v>9.0499999999999997E-2</v>
          </cell>
          <cell r="AB40">
            <v>9.0499999999999997E-2</v>
          </cell>
          <cell r="AC40">
            <v>9.0499999999999997E-2</v>
          </cell>
          <cell r="AD40">
            <v>9.0499999999999997E-2</v>
          </cell>
          <cell r="AE40">
            <v>9.0499999999999997E-2</v>
          </cell>
          <cell r="AF40">
            <v>9.0499999999999997E-2</v>
          </cell>
          <cell r="AG40">
            <v>9.0499999999999997E-2</v>
          </cell>
          <cell r="AH40">
            <v>9.0499999999999997E-2</v>
          </cell>
          <cell r="AI40">
            <v>9.0499999999999997E-2</v>
          </cell>
          <cell r="AJ40">
            <v>9.0499999999999997E-2</v>
          </cell>
          <cell r="AK40">
            <v>9.0499999999999997E-2</v>
          </cell>
          <cell r="AL40">
            <v>9.0499999999999997E-2</v>
          </cell>
          <cell r="AM40">
            <v>9.0499999999999997E-2</v>
          </cell>
          <cell r="AN40">
            <v>9.0499999999999997E-2</v>
          </cell>
          <cell r="AO40">
            <v>9.0499999999999997E-2</v>
          </cell>
          <cell r="AP40">
            <v>9.0499999999999997E-2</v>
          </cell>
          <cell r="AQ40">
            <v>9.0499999999999997E-2</v>
          </cell>
          <cell r="AR40">
            <v>9.0499999999999997E-2</v>
          </cell>
          <cell r="AS40">
            <v>9.0499999999999997E-2</v>
          </cell>
          <cell r="AT40">
            <v>9.0499999999999997E-2</v>
          </cell>
          <cell r="AU40">
            <v>9.0499999999999997E-2</v>
          </cell>
          <cell r="AV40">
            <v>9.0499999999999997E-2</v>
          </cell>
          <cell r="AW40">
            <v>9.0499999999999997E-2</v>
          </cell>
          <cell r="AX40">
            <v>9.0499999999999997E-2</v>
          </cell>
          <cell r="AY40">
            <v>9.0499999999999997E-2</v>
          </cell>
          <cell r="AZ40">
            <v>9.0499999999999997E-2</v>
          </cell>
        </row>
        <row r="41">
          <cell r="A41" t="str">
            <v>UTLarge C&amp;ILine Loss</v>
          </cell>
          <cell r="B41" t="str">
            <v>UT</v>
          </cell>
          <cell r="C41" t="str">
            <v>Large C&amp;I</v>
          </cell>
          <cell r="D41" t="str">
            <v>Line Loss</v>
          </cell>
          <cell r="E41" t="str">
            <v>T&amp;D Loss %</v>
          </cell>
          <cell r="F41">
            <v>8.14E-2</v>
          </cell>
          <cell r="G41">
            <v>8.14E-2</v>
          </cell>
          <cell r="H41">
            <v>8.14E-2</v>
          </cell>
          <cell r="I41">
            <v>8.14E-2</v>
          </cell>
          <cell r="J41">
            <v>8.14E-2</v>
          </cell>
          <cell r="K41">
            <v>8.14E-2</v>
          </cell>
          <cell r="L41">
            <v>8.14E-2</v>
          </cell>
          <cell r="M41">
            <v>8.14E-2</v>
          </cell>
          <cell r="N41">
            <v>8.14E-2</v>
          </cell>
          <cell r="O41">
            <v>8.14E-2</v>
          </cell>
          <cell r="P41">
            <v>8.14E-2</v>
          </cell>
          <cell r="Q41">
            <v>8.14E-2</v>
          </cell>
          <cell r="R41">
            <v>8.14E-2</v>
          </cell>
          <cell r="S41">
            <v>8.14E-2</v>
          </cell>
          <cell r="T41">
            <v>8.14E-2</v>
          </cell>
          <cell r="U41">
            <v>8.14E-2</v>
          </cell>
          <cell r="V41">
            <v>8.14E-2</v>
          </cell>
          <cell r="W41">
            <v>8.14E-2</v>
          </cell>
          <cell r="X41">
            <v>8.14E-2</v>
          </cell>
          <cell r="Y41">
            <v>8.14E-2</v>
          </cell>
          <cell r="Z41">
            <v>8.14E-2</v>
          </cell>
          <cell r="AA41">
            <v>8.14E-2</v>
          </cell>
          <cell r="AB41">
            <v>8.14E-2</v>
          </cell>
          <cell r="AC41">
            <v>8.14E-2</v>
          </cell>
          <cell r="AD41">
            <v>8.14E-2</v>
          </cell>
          <cell r="AE41">
            <v>8.14E-2</v>
          </cell>
          <cell r="AF41">
            <v>8.14E-2</v>
          </cell>
          <cell r="AG41">
            <v>8.14E-2</v>
          </cell>
          <cell r="AH41">
            <v>8.14E-2</v>
          </cell>
          <cell r="AI41">
            <v>8.14E-2</v>
          </cell>
          <cell r="AJ41">
            <v>8.14E-2</v>
          </cell>
          <cell r="AK41">
            <v>8.14E-2</v>
          </cell>
          <cell r="AL41">
            <v>8.14E-2</v>
          </cell>
          <cell r="AM41">
            <v>8.14E-2</v>
          </cell>
          <cell r="AN41">
            <v>8.14E-2</v>
          </cell>
          <cell r="AO41">
            <v>8.14E-2</v>
          </cell>
          <cell r="AP41">
            <v>8.14E-2</v>
          </cell>
          <cell r="AQ41">
            <v>8.14E-2</v>
          </cell>
          <cell r="AR41">
            <v>8.14E-2</v>
          </cell>
          <cell r="AS41">
            <v>8.14E-2</v>
          </cell>
          <cell r="AT41">
            <v>8.14E-2</v>
          </cell>
          <cell r="AU41">
            <v>8.14E-2</v>
          </cell>
          <cell r="AV41">
            <v>8.14E-2</v>
          </cell>
          <cell r="AW41">
            <v>8.14E-2</v>
          </cell>
          <cell r="AX41">
            <v>8.14E-2</v>
          </cell>
          <cell r="AY41">
            <v>8.14E-2</v>
          </cell>
          <cell r="AZ41">
            <v>8.14E-2</v>
          </cell>
        </row>
        <row r="42">
          <cell r="A42" t="str">
            <v>WALarge C&amp;ILine Loss</v>
          </cell>
          <cell r="B42" t="str">
            <v>WA</v>
          </cell>
          <cell r="C42" t="str">
            <v>Large C&amp;I</v>
          </cell>
          <cell r="D42" t="str">
            <v>Line Loss</v>
          </cell>
          <cell r="E42" t="str">
            <v>T&amp;D Loss %</v>
          </cell>
          <cell r="F42">
            <v>9.2600000000000002E-2</v>
          </cell>
          <cell r="G42">
            <v>9.2600000000000002E-2</v>
          </cell>
          <cell r="H42">
            <v>9.2600000000000002E-2</v>
          </cell>
          <cell r="I42">
            <v>9.2600000000000002E-2</v>
          </cell>
          <cell r="J42">
            <v>9.2600000000000002E-2</v>
          </cell>
          <cell r="K42">
            <v>9.2600000000000002E-2</v>
          </cell>
          <cell r="L42">
            <v>9.2600000000000002E-2</v>
          </cell>
          <cell r="M42">
            <v>9.2600000000000002E-2</v>
          </cell>
          <cell r="N42">
            <v>9.2600000000000002E-2</v>
          </cell>
          <cell r="O42">
            <v>9.2600000000000002E-2</v>
          </cell>
          <cell r="P42">
            <v>9.2600000000000002E-2</v>
          </cell>
          <cell r="Q42">
            <v>9.2600000000000002E-2</v>
          </cell>
          <cell r="R42">
            <v>9.2600000000000002E-2</v>
          </cell>
          <cell r="S42">
            <v>9.2600000000000002E-2</v>
          </cell>
          <cell r="T42">
            <v>9.2600000000000002E-2</v>
          </cell>
          <cell r="U42">
            <v>9.2600000000000002E-2</v>
          </cell>
          <cell r="V42">
            <v>9.2600000000000002E-2</v>
          </cell>
          <cell r="W42">
            <v>9.2600000000000002E-2</v>
          </cell>
          <cell r="X42">
            <v>9.2600000000000002E-2</v>
          </cell>
          <cell r="Y42">
            <v>9.2600000000000002E-2</v>
          </cell>
          <cell r="Z42">
            <v>9.2600000000000002E-2</v>
          </cell>
          <cell r="AA42">
            <v>9.2600000000000002E-2</v>
          </cell>
          <cell r="AB42">
            <v>9.2600000000000002E-2</v>
          </cell>
          <cell r="AC42">
            <v>9.2600000000000002E-2</v>
          </cell>
          <cell r="AD42">
            <v>9.2600000000000002E-2</v>
          </cell>
          <cell r="AE42">
            <v>9.2600000000000002E-2</v>
          </cell>
          <cell r="AF42">
            <v>9.2600000000000002E-2</v>
          </cell>
          <cell r="AG42">
            <v>9.2600000000000002E-2</v>
          </cell>
          <cell r="AH42">
            <v>9.2600000000000002E-2</v>
          </cell>
          <cell r="AI42">
            <v>9.2600000000000002E-2</v>
          </cell>
          <cell r="AJ42">
            <v>9.2600000000000002E-2</v>
          </cell>
          <cell r="AK42">
            <v>9.2600000000000002E-2</v>
          </cell>
          <cell r="AL42">
            <v>9.2600000000000002E-2</v>
          </cell>
          <cell r="AM42">
            <v>9.2600000000000002E-2</v>
          </cell>
          <cell r="AN42">
            <v>9.2600000000000002E-2</v>
          </cell>
          <cell r="AO42">
            <v>9.2600000000000002E-2</v>
          </cell>
          <cell r="AP42">
            <v>9.2600000000000002E-2</v>
          </cell>
          <cell r="AQ42">
            <v>9.2600000000000002E-2</v>
          </cell>
          <cell r="AR42">
            <v>9.2600000000000002E-2</v>
          </cell>
          <cell r="AS42">
            <v>9.2600000000000002E-2</v>
          </cell>
          <cell r="AT42">
            <v>9.2600000000000002E-2</v>
          </cell>
          <cell r="AU42">
            <v>9.2600000000000002E-2</v>
          </cell>
          <cell r="AV42">
            <v>9.2600000000000002E-2</v>
          </cell>
          <cell r="AW42">
            <v>9.2600000000000002E-2</v>
          </cell>
          <cell r="AX42">
            <v>9.2600000000000002E-2</v>
          </cell>
          <cell r="AY42">
            <v>9.2600000000000002E-2</v>
          </cell>
          <cell r="AZ42">
            <v>9.2600000000000002E-2</v>
          </cell>
        </row>
        <row r="43">
          <cell r="A43" t="str">
            <v>WYLarge C&amp;ILine Loss</v>
          </cell>
          <cell r="B43" t="str">
            <v>WY</v>
          </cell>
          <cell r="C43" t="str">
            <v>Large C&amp;I</v>
          </cell>
          <cell r="D43" t="str">
            <v>Line Loss</v>
          </cell>
          <cell r="E43" t="str">
            <v>T&amp;D Loss %</v>
          </cell>
          <cell r="F43">
            <v>7.7499999999999999E-2</v>
          </cell>
          <cell r="G43">
            <v>7.7499999999999999E-2</v>
          </cell>
          <cell r="H43">
            <v>7.7499999999999999E-2</v>
          </cell>
          <cell r="I43">
            <v>7.7499999999999999E-2</v>
          </cell>
          <cell r="J43">
            <v>7.7499999999999999E-2</v>
          </cell>
          <cell r="K43">
            <v>7.7499999999999999E-2</v>
          </cell>
          <cell r="L43">
            <v>7.7499999999999999E-2</v>
          </cell>
          <cell r="M43">
            <v>7.7499999999999999E-2</v>
          </cell>
          <cell r="N43">
            <v>7.7499999999999999E-2</v>
          </cell>
          <cell r="O43">
            <v>7.7499999999999999E-2</v>
          </cell>
          <cell r="P43">
            <v>7.7499999999999999E-2</v>
          </cell>
          <cell r="Q43">
            <v>7.7499999999999999E-2</v>
          </cell>
          <cell r="R43">
            <v>7.7499999999999999E-2</v>
          </cell>
          <cell r="S43">
            <v>7.7499999999999999E-2</v>
          </cell>
          <cell r="T43">
            <v>7.7499999999999999E-2</v>
          </cell>
          <cell r="U43">
            <v>7.7499999999999999E-2</v>
          </cell>
          <cell r="V43">
            <v>7.7499999999999999E-2</v>
          </cell>
          <cell r="W43">
            <v>7.7499999999999999E-2</v>
          </cell>
          <cell r="X43">
            <v>7.7499999999999999E-2</v>
          </cell>
          <cell r="Y43">
            <v>7.7499999999999999E-2</v>
          </cell>
          <cell r="Z43">
            <v>7.7499999999999999E-2</v>
          </cell>
          <cell r="AA43">
            <v>7.7499999999999999E-2</v>
          </cell>
          <cell r="AB43">
            <v>7.7499999999999999E-2</v>
          </cell>
          <cell r="AC43">
            <v>7.7499999999999999E-2</v>
          </cell>
          <cell r="AD43">
            <v>7.7499999999999999E-2</v>
          </cell>
          <cell r="AE43">
            <v>7.7499999999999999E-2</v>
          </cell>
          <cell r="AF43">
            <v>7.7499999999999999E-2</v>
          </cell>
          <cell r="AG43">
            <v>7.7499999999999999E-2</v>
          </cell>
          <cell r="AH43">
            <v>7.7499999999999999E-2</v>
          </cell>
          <cell r="AI43">
            <v>7.7499999999999999E-2</v>
          </cell>
          <cell r="AJ43">
            <v>7.7499999999999999E-2</v>
          </cell>
          <cell r="AK43">
            <v>7.7499999999999999E-2</v>
          </cell>
          <cell r="AL43">
            <v>7.7499999999999999E-2</v>
          </cell>
          <cell r="AM43">
            <v>7.7499999999999999E-2</v>
          </cell>
          <cell r="AN43">
            <v>7.7499999999999999E-2</v>
          </cell>
          <cell r="AO43">
            <v>7.7499999999999999E-2</v>
          </cell>
          <cell r="AP43">
            <v>7.7499999999999999E-2</v>
          </cell>
          <cell r="AQ43">
            <v>7.7499999999999999E-2</v>
          </cell>
          <cell r="AR43">
            <v>7.7499999999999999E-2</v>
          </cell>
          <cell r="AS43">
            <v>7.7499999999999999E-2</v>
          </cell>
          <cell r="AT43">
            <v>7.7499999999999999E-2</v>
          </cell>
          <cell r="AU43">
            <v>7.7499999999999999E-2</v>
          </cell>
          <cell r="AV43">
            <v>7.7499999999999999E-2</v>
          </cell>
          <cell r="AW43">
            <v>7.7499999999999999E-2</v>
          </cell>
          <cell r="AX43">
            <v>7.7499999999999999E-2</v>
          </cell>
          <cell r="AY43">
            <v>7.7499999999999999E-2</v>
          </cell>
          <cell r="AZ43">
            <v>7.7499999999999999E-2</v>
          </cell>
        </row>
        <row r="44">
          <cell r="A44" t="str">
            <v>CAExtra Large C&amp;ILine Loss</v>
          </cell>
          <cell r="B44" t="str">
            <v>CA</v>
          </cell>
          <cell r="C44" t="str">
            <v>Extra Large C&amp;I</v>
          </cell>
          <cell r="D44" t="str">
            <v>Line Loss</v>
          </cell>
          <cell r="E44" t="str">
            <v>T&amp;D Loss %</v>
          </cell>
          <cell r="F44">
            <v>0.1022</v>
          </cell>
          <cell r="G44">
            <v>0.1022</v>
          </cell>
          <cell r="H44">
            <v>0.1022</v>
          </cell>
          <cell r="I44">
            <v>0.1022</v>
          </cell>
          <cell r="J44">
            <v>0.1022</v>
          </cell>
          <cell r="K44">
            <v>0.1022</v>
          </cell>
          <cell r="L44">
            <v>0.1022</v>
          </cell>
          <cell r="M44">
            <v>0.1022</v>
          </cell>
          <cell r="N44">
            <v>0.1022</v>
          </cell>
          <cell r="O44">
            <v>0.1022</v>
          </cell>
          <cell r="P44">
            <v>0.1022</v>
          </cell>
          <cell r="Q44">
            <v>0.1022</v>
          </cell>
          <cell r="R44">
            <v>0.1022</v>
          </cell>
          <cell r="S44">
            <v>0.1022</v>
          </cell>
          <cell r="T44">
            <v>0.1022</v>
          </cell>
          <cell r="U44">
            <v>0.1022</v>
          </cell>
          <cell r="V44">
            <v>0.1022</v>
          </cell>
          <cell r="W44">
            <v>0.1022</v>
          </cell>
          <cell r="X44">
            <v>0.1022</v>
          </cell>
          <cell r="Y44">
            <v>0.1022</v>
          </cell>
          <cell r="Z44">
            <v>0.1022</v>
          </cell>
          <cell r="AA44">
            <v>0.1022</v>
          </cell>
          <cell r="AB44">
            <v>0.1022</v>
          </cell>
          <cell r="AC44">
            <v>0.1022</v>
          </cell>
          <cell r="AD44">
            <v>0.1022</v>
          </cell>
          <cell r="AE44">
            <v>0.1022</v>
          </cell>
          <cell r="AF44">
            <v>0.1022</v>
          </cell>
          <cell r="AG44">
            <v>0.1022</v>
          </cell>
          <cell r="AH44">
            <v>0.1022</v>
          </cell>
          <cell r="AI44">
            <v>0.1022</v>
          </cell>
          <cell r="AJ44">
            <v>0.1022</v>
          </cell>
          <cell r="AK44">
            <v>0.1022</v>
          </cell>
          <cell r="AL44">
            <v>0.1022</v>
          </cell>
          <cell r="AM44">
            <v>0.1022</v>
          </cell>
          <cell r="AN44">
            <v>0.1022</v>
          </cell>
          <cell r="AO44">
            <v>0.1022</v>
          </cell>
          <cell r="AP44">
            <v>0.1022</v>
          </cell>
          <cell r="AQ44">
            <v>0.1022</v>
          </cell>
          <cell r="AR44">
            <v>0.1022</v>
          </cell>
          <cell r="AS44">
            <v>0.1022</v>
          </cell>
          <cell r="AT44">
            <v>0.1022</v>
          </cell>
          <cell r="AU44">
            <v>0.1022</v>
          </cell>
          <cell r="AV44">
            <v>0.1022</v>
          </cell>
          <cell r="AW44">
            <v>0.1022</v>
          </cell>
          <cell r="AX44">
            <v>0.1022</v>
          </cell>
          <cell r="AY44">
            <v>0.1022</v>
          </cell>
          <cell r="AZ44">
            <v>0.1022</v>
          </cell>
        </row>
        <row r="45">
          <cell r="A45" t="str">
            <v>IDExtra Large C&amp;ILine Loss</v>
          </cell>
          <cell r="B45" t="str">
            <v>ID</v>
          </cell>
          <cell r="C45" t="str">
            <v>Extra Large C&amp;I</v>
          </cell>
          <cell r="D45" t="str">
            <v>Line Loss</v>
          </cell>
          <cell r="E45" t="str">
            <v>T&amp;D Loss %</v>
          </cell>
          <cell r="F45">
            <v>7.6300000000000007E-2</v>
          </cell>
          <cell r="G45">
            <v>7.6300000000000007E-2</v>
          </cell>
          <cell r="H45">
            <v>7.6300000000000007E-2</v>
          </cell>
          <cell r="I45">
            <v>7.6300000000000007E-2</v>
          </cell>
          <cell r="J45">
            <v>7.6300000000000007E-2</v>
          </cell>
          <cell r="K45">
            <v>7.6300000000000007E-2</v>
          </cell>
          <cell r="L45">
            <v>7.6300000000000007E-2</v>
          </cell>
          <cell r="M45">
            <v>7.6300000000000007E-2</v>
          </cell>
          <cell r="N45">
            <v>7.6300000000000007E-2</v>
          </cell>
          <cell r="O45">
            <v>7.6300000000000007E-2</v>
          </cell>
          <cell r="P45">
            <v>7.6300000000000007E-2</v>
          </cell>
          <cell r="Q45">
            <v>7.6300000000000007E-2</v>
          </cell>
          <cell r="R45">
            <v>7.6300000000000007E-2</v>
          </cell>
          <cell r="S45">
            <v>7.6300000000000007E-2</v>
          </cell>
          <cell r="T45">
            <v>7.6300000000000007E-2</v>
          </cell>
          <cell r="U45">
            <v>7.6300000000000007E-2</v>
          </cell>
          <cell r="V45">
            <v>7.6300000000000007E-2</v>
          </cell>
          <cell r="W45">
            <v>7.6300000000000007E-2</v>
          </cell>
          <cell r="X45">
            <v>7.6300000000000007E-2</v>
          </cell>
          <cell r="Y45">
            <v>7.6300000000000007E-2</v>
          </cell>
          <cell r="Z45">
            <v>7.6300000000000007E-2</v>
          </cell>
          <cell r="AA45">
            <v>7.6300000000000007E-2</v>
          </cell>
          <cell r="AB45">
            <v>7.6300000000000007E-2</v>
          </cell>
          <cell r="AC45">
            <v>7.6300000000000007E-2</v>
          </cell>
          <cell r="AD45">
            <v>7.6300000000000007E-2</v>
          </cell>
          <cell r="AE45">
            <v>7.6300000000000007E-2</v>
          </cell>
          <cell r="AF45">
            <v>7.6300000000000007E-2</v>
          </cell>
          <cell r="AG45">
            <v>7.6300000000000007E-2</v>
          </cell>
          <cell r="AH45">
            <v>7.6300000000000007E-2</v>
          </cell>
          <cell r="AI45">
            <v>7.6300000000000007E-2</v>
          </cell>
          <cell r="AJ45">
            <v>7.6300000000000007E-2</v>
          </cell>
          <cell r="AK45">
            <v>7.6300000000000007E-2</v>
          </cell>
          <cell r="AL45">
            <v>7.6300000000000007E-2</v>
          </cell>
          <cell r="AM45">
            <v>7.6300000000000007E-2</v>
          </cell>
          <cell r="AN45">
            <v>7.6300000000000007E-2</v>
          </cell>
          <cell r="AO45">
            <v>7.6300000000000007E-2</v>
          </cell>
          <cell r="AP45">
            <v>7.6300000000000007E-2</v>
          </cell>
          <cell r="AQ45">
            <v>7.6300000000000007E-2</v>
          </cell>
          <cell r="AR45">
            <v>7.6300000000000007E-2</v>
          </cell>
          <cell r="AS45">
            <v>7.6300000000000007E-2</v>
          </cell>
          <cell r="AT45">
            <v>7.6300000000000007E-2</v>
          </cell>
          <cell r="AU45">
            <v>7.6300000000000007E-2</v>
          </cell>
          <cell r="AV45">
            <v>7.6300000000000007E-2</v>
          </cell>
          <cell r="AW45">
            <v>7.6300000000000007E-2</v>
          </cell>
          <cell r="AX45">
            <v>7.6300000000000007E-2</v>
          </cell>
          <cell r="AY45">
            <v>7.6300000000000007E-2</v>
          </cell>
          <cell r="AZ45">
            <v>7.6300000000000007E-2</v>
          </cell>
        </row>
        <row r="46">
          <cell r="A46" t="str">
            <v>ORExtra Large C&amp;ILine Loss</v>
          </cell>
          <cell r="B46" t="str">
            <v>OR</v>
          </cell>
          <cell r="C46" t="str">
            <v>Extra Large C&amp;I</v>
          </cell>
          <cell r="D46" t="str">
            <v>Line Loss</v>
          </cell>
          <cell r="E46" t="str">
            <v>T&amp;D Loss %</v>
          </cell>
          <cell r="F46">
            <v>7.9399999999999998E-2</v>
          </cell>
          <cell r="G46">
            <v>7.9399999999999998E-2</v>
          </cell>
          <cell r="H46">
            <v>7.9399999999999998E-2</v>
          </cell>
          <cell r="I46">
            <v>7.9399999999999998E-2</v>
          </cell>
          <cell r="J46">
            <v>7.9399999999999998E-2</v>
          </cell>
          <cell r="K46">
            <v>7.9399999999999998E-2</v>
          </cell>
          <cell r="L46">
            <v>7.9399999999999998E-2</v>
          </cell>
          <cell r="M46">
            <v>7.9399999999999998E-2</v>
          </cell>
          <cell r="N46">
            <v>7.9399999999999998E-2</v>
          </cell>
          <cell r="O46">
            <v>7.9399999999999998E-2</v>
          </cell>
          <cell r="P46">
            <v>7.9399999999999998E-2</v>
          </cell>
          <cell r="Q46">
            <v>7.9399999999999998E-2</v>
          </cell>
          <cell r="R46">
            <v>7.9399999999999998E-2</v>
          </cell>
          <cell r="S46">
            <v>7.9399999999999998E-2</v>
          </cell>
          <cell r="T46">
            <v>7.9399999999999998E-2</v>
          </cell>
          <cell r="U46">
            <v>7.9399999999999998E-2</v>
          </cell>
          <cell r="V46">
            <v>7.9399999999999998E-2</v>
          </cell>
          <cell r="W46">
            <v>7.9399999999999998E-2</v>
          </cell>
          <cell r="X46">
            <v>7.9399999999999998E-2</v>
          </cell>
          <cell r="Y46">
            <v>7.9399999999999998E-2</v>
          </cell>
          <cell r="Z46">
            <v>7.9399999999999998E-2</v>
          </cell>
          <cell r="AA46">
            <v>7.9399999999999998E-2</v>
          </cell>
          <cell r="AB46">
            <v>7.9399999999999998E-2</v>
          </cell>
          <cell r="AC46">
            <v>7.9399999999999998E-2</v>
          </cell>
          <cell r="AD46">
            <v>7.9399999999999998E-2</v>
          </cell>
          <cell r="AE46">
            <v>7.9399999999999998E-2</v>
          </cell>
          <cell r="AF46">
            <v>7.9399999999999998E-2</v>
          </cell>
          <cell r="AG46">
            <v>7.9399999999999998E-2</v>
          </cell>
          <cell r="AH46">
            <v>7.9399999999999998E-2</v>
          </cell>
          <cell r="AI46">
            <v>7.9399999999999998E-2</v>
          </cell>
          <cell r="AJ46">
            <v>7.9399999999999998E-2</v>
          </cell>
          <cell r="AK46">
            <v>7.9399999999999998E-2</v>
          </cell>
          <cell r="AL46">
            <v>7.9399999999999998E-2</v>
          </cell>
          <cell r="AM46">
            <v>7.9399999999999998E-2</v>
          </cell>
          <cell r="AN46">
            <v>7.9399999999999998E-2</v>
          </cell>
          <cell r="AO46">
            <v>7.9399999999999998E-2</v>
          </cell>
          <cell r="AP46">
            <v>7.9399999999999998E-2</v>
          </cell>
          <cell r="AQ46">
            <v>7.9399999999999998E-2</v>
          </cell>
          <cell r="AR46">
            <v>7.9399999999999998E-2</v>
          </cell>
          <cell r="AS46">
            <v>7.9399999999999998E-2</v>
          </cell>
          <cell r="AT46">
            <v>7.9399999999999998E-2</v>
          </cell>
          <cell r="AU46">
            <v>7.9399999999999998E-2</v>
          </cell>
          <cell r="AV46">
            <v>7.9399999999999998E-2</v>
          </cell>
          <cell r="AW46">
            <v>7.9399999999999998E-2</v>
          </cell>
          <cell r="AX46">
            <v>7.9399999999999998E-2</v>
          </cell>
          <cell r="AY46">
            <v>7.9399999999999998E-2</v>
          </cell>
          <cell r="AZ46">
            <v>7.9399999999999998E-2</v>
          </cell>
        </row>
        <row r="47">
          <cell r="A47" t="str">
            <v>UTExtra Large C&amp;ILine Loss</v>
          </cell>
          <cell r="B47" t="str">
            <v>UT</v>
          </cell>
          <cell r="C47" t="str">
            <v>Extra Large C&amp;I</v>
          </cell>
          <cell r="D47" t="str">
            <v>Line Loss</v>
          </cell>
          <cell r="E47" t="str">
            <v>T&amp;D Loss %</v>
          </cell>
          <cell r="F47">
            <v>6.4799999999999996E-2</v>
          </cell>
          <cell r="G47">
            <v>6.4799999999999996E-2</v>
          </cell>
          <cell r="H47">
            <v>6.4799999999999996E-2</v>
          </cell>
          <cell r="I47">
            <v>6.4799999999999996E-2</v>
          </cell>
          <cell r="J47">
            <v>6.4799999999999996E-2</v>
          </cell>
          <cell r="K47">
            <v>6.4799999999999996E-2</v>
          </cell>
          <cell r="L47">
            <v>6.4799999999999996E-2</v>
          </cell>
          <cell r="M47">
            <v>6.4799999999999996E-2</v>
          </cell>
          <cell r="N47">
            <v>6.4799999999999996E-2</v>
          </cell>
          <cell r="O47">
            <v>6.4799999999999996E-2</v>
          </cell>
          <cell r="P47">
            <v>6.4799999999999996E-2</v>
          </cell>
          <cell r="Q47">
            <v>6.4799999999999996E-2</v>
          </cell>
          <cell r="R47">
            <v>6.4799999999999996E-2</v>
          </cell>
          <cell r="S47">
            <v>6.4799999999999996E-2</v>
          </cell>
          <cell r="T47">
            <v>6.4799999999999996E-2</v>
          </cell>
          <cell r="U47">
            <v>6.4799999999999996E-2</v>
          </cell>
          <cell r="V47">
            <v>6.4799999999999996E-2</v>
          </cell>
          <cell r="W47">
            <v>6.4799999999999996E-2</v>
          </cell>
          <cell r="X47">
            <v>6.4799999999999996E-2</v>
          </cell>
          <cell r="Y47">
            <v>6.4799999999999996E-2</v>
          </cell>
          <cell r="Z47">
            <v>6.4799999999999996E-2</v>
          </cell>
          <cell r="AA47">
            <v>6.4799999999999996E-2</v>
          </cell>
          <cell r="AB47">
            <v>6.4799999999999996E-2</v>
          </cell>
          <cell r="AC47">
            <v>6.4799999999999996E-2</v>
          </cell>
          <cell r="AD47">
            <v>6.4799999999999996E-2</v>
          </cell>
          <cell r="AE47">
            <v>6.4799999999999996E-2</v>
          </cell>
          <cell r="AF47">
            <v>6.4799999999999996E-2</v>
          </cell>
          <cell r="AG47">
            <v>6.4799999999999996E-2</v>
          </cell>
          <cell r="AH47">
            <v>6.4799999999999996E-2</v>
          </cell>
          <cell r="AI47">
            <v>6.4799999999999996E-2</v>
          </cell>
          <cell r="AJ47">
            <v>6.4799999999999996E-2</v>
          </cell>
          <cell r="AK47">
            <v>6.4799999999999996E-2</v>
          </cell>
          <cell r="AL47">
            <v>6.4799999999999996E-2</v>
          </cell>
          <cell r="AM47">
            <v>6.4799999999999996E-2</v>
          </cell>
          <cell r="AN47">
            <v>6.4799999999999996E-2</v>
          </cell>
          <cell r="AO47">
            <v>6.4799999999999996E-2</v>
          </cell>
          <cell r="AP47">
            <v>6.4799999999999996E-2</v>
          </cell>
          <cell r="AQ47">
            <v>6.4799999999999996E-2</v>
          </cell>
          <cell r="AR47">
            <v>6.4799999999999996E-2</v>
          </cell>
          <cell r="AS47">
            <v>6.4799999999999996E-2</v>
          </cell>
          <cell r="AT47">
            <v>6.4799999999999996E-2</v>
          </cell>
          <cell r="AU47">
            <v>6.4799999999999996E-2</v>
          </cell>
          <cell r="AV47">
            <v>6.4799999999999996E-2</v>
          </cell>
          <cell r="AW47">
            <v>6.4799999999999996E-2</v>
          </cell>
          <cell r="AX47">
            <v>6.4799999999999996E-2</v>
          </cell>
          <cell r="AY47">
            <v>6.4799999999999996E-2</v>
          </cell>
          <cell r="AZ47">
            <v>6.4799999999999996E-2</v>
          </cell>
        </row>
        <row r="48">
          <cell r="A48" t="str">
            <v>WAExtra Large C&amp;ILine Loss</v>
          </cell>
          <cell r="B48" t="str">
            <v>WA</v>
          </cell>
          <cell r="C48" t="str">
            <v>Extra Large C&amp;I</v>
          </cell>
          <cell r="D48" t="str">
            <v>Line Loss</v>
          </cell>
          <cell r="E48" t="str">
            <v>T&amp;D Loss %</v>
          </cell>
          <cell r="F48">
            <v>8.3900000000000002E-2</v>
          </cell>
          <cell r="G48">
            <v>8.3900000000000002E-2</v>
          </cell>
          <cell r="H48">
            <v>8.3900000000000002E-2</v>
          </cell>
          <cell r="I48">
            <v>8.3900000000000002E-2</v>
          </cell>
          <cell r="J48">
            <v>8.3900000000000002E-2</v>
          </cell>
          <cell r="K48">
            <v>8.3900000000000002E-2</v>
          </cell>
          <cell r="L48">
            <v>8.3900000000000002E-2</v>
          </cell>
          <cell r="M48">
            <v>8.3900000000000002E-2</v>
          </cell>
          <cell r="N48">
            <v>8.3900000000000002E-2</v>
          </cell>
          <cell r="O48">
            <v>8.3900000000000002E-2</v>
          </cell>
          <cell r="P48">
            <v>8.3900000000000002E-2</v>
          </cell>
          <cell r="Q48">
            <v>8.3900000000000002E-2</v>
          </cell>
          <cell r="R48">
            <v>8.3900000000000002E-2</v>
          </cell>
          <cell r="S48">
            <v>8.3900000000000002E-2</v>
          </cell>
          <cell r="T48">
            <v>8.3900000000000002E-2</v>
          </cell>
          <cell r="U48">
            <v>8.3900000000000002E-2</v>
          </cell>
          <cell r="V48">
            <v>8.3900000000000002E-2</v>
          </cell>
          <cell r="W48">
            <v>8.3900000000000002E-2</v>
          </cell>
          <cell r="X48">
            <v>8.3900000000000002E-2</v>
          </cell>
          <cell r="Y48">
            <v>8.3900000000000002E-2</v>
          </cell>
          <cell r="Z48">
            <v>8.3900000000000002E-2</v>
          </cell>
          <cell r="AA48">
            <v>8.3900000000000002E-2</v>
          </cell>
          <cell r="AB48">
            <v>8.3900000000000002E-2</v>
          </cell>
          <cell r="AC48">
            <v>8.3900000000000002E-2</v>
          </cell>
          <cell r="AD48">
            <v>8.3900000000000002E-2</v>
          </cell>
          <cell r="AE48">
            <v>8.3900000000000002E-2</v>
          </cell>
          <cell r="AF48">
            <v>8.3900000000000002E-2</v>
          </cell>
          <cell r="AG48">
            <v>8.3900000000000002E-2</v>
          </cell>
          <cell r="AH48">
            <v>8.3900000000000002E-2</v>
          </cell>
          <cell r="AI48">
            <v>8.3900000000000002E-2</v>
          </cell>
          <cell r="AJ48">
            <v>8.3900000000000002E-2</v>
          </cell>
          <cell r="AK48">
            <v>8.3900000000000002E-2</v>
          </cell>
          <cell r="AL48">
            <v>8.3900000000000002E-2</v>
          </cell>
          <cell r="AM48">
            <v>8.3900000000000002E-2</v>
          </cell>
          <cell r="AN48">
            <v>8.3900000000000002E-2</v>
          </cell>
          <cell r="AO48">
            <v>8.3900000000000002E-2</v>
          </cell>
          <cell r="AP48">
            <v>8.3900000000000002E-2</v>
          </cell>
          <cell r="AQ48">
            <v>8.3900000000000002E-2</v>
          </cell>
          <cell r="AR48">
            <v>8.3900000000000002E-2</v>
          </cell>
          <cell r="AS48">
            <v>8.3900000000000002E-2</v>
          </cell>
          <cell r="AT48">
            <v>8.3900000000000002E-2</v>
          </cell>
          <cell r="AU48">
            <v>8.3900000000000002E-2</v>
          </cell>
          <cell r="AV48">
            <v>8.3900000000000002E-2</v>
          </cell>
          <cell r="AW48">
            <v>8.3900000000000002E-2</v>
          </cell>
          <cell r="AX48">
            <v>8.3900000000000002E-2</v>
          </cell>
          <cell r="AY48">
            <v>8.3900000000000002E-2</v>
          </cell>
          <cell r="AZ48">
            <v>8.3900000000000002E-2</v>
          </cell>
        </row>
        <row r="49">
          <cell r="A49" t="str">
            <v>WYExtra Large C&amp;ILine Loss</v>
          </cell>
          <cell r="B49" t="str">
            <v>WY</v>
          </cell>
          <cell r="C49" t="str">
            <v>Extra Large C&amp;I</v>
          </cell>
          <cell r="D49" t="str">
            <v>Line Loss</v>
          </cell>
          <cell r="E49" t="str">
            <v>T&amp;D Loss %</v>
          </cell>
          <cell r="F49">
            <v>5.7799999999999997E-2</v>
          </cell>
          <cell r="G49">
            <v>5.7799999999999997E-2</v>
          </cell>
          <cell r="H49">
            <v>5.7799999999999997E-2</v>
          </cell>
          <cell r="I49">
            <v>5.7799999999999997E-2</v>
          </cell>
          <cell r="J49">
            <v>5.7799999999999997E-2</v>
          </cell>
          <cell r="K49">
            <v>5.7799999999999997E-2</v>
          </cell>
          <cell r="L49">
            <v>5.7799999999999997E-2</v>
          </cell>
          <cell r="M49">
            <v>5.7799999999999997E-2</v>
          </cell>
          <cell r="N49">
            <v>5.7799999999999997E-2</v>
          </cell>
          <cell r="O49">
            <v>5.7799999999999997E-2</v>
          </cell>
          <cell r="P49">
            <v>5.7799999999999997E-2</v>
          </cell>
          <cell r="Q49">
            <v>5.7799999999999997E-2</v>
          </cell>
          <cell r="R49">
            <v>5.7799999999999997E-2</v>
          </cell>
          <cell r="S49">
            <v>5.7799999999999997E-2</v>
          </cell>
          <cell r="T49">
            <v>5.7799999999999997E-2</v>
          </cell>
          <cell r="U49">
            <v>5.7799999999999997E-2</v>
          </cell>
          <cell r="V49">
            <v>5.7799999999999997E-2</v>
          </cell>
          <cell r="W49">
            <v>5.7799999999999997E-2</v>
          </cell>
          <cell r="X49">
            <v>5.7799999999999997E-2</v>
          </cell>
          <cell r="Y49">
            <v>5.7799999999999997E-2</v>
          </cell>
          <cell r="Z49">
            <v>5.7799999999999997E-2</v>
          </cell>
          <cell r="AA49">
            <v>5.7799999999999997E-2</v>
          </cell>
          <cell r="AB49">
            <v>5.7799999999999997E-2</v>
          </cell>
          <cell r="AC49">
            <v>5.7799999999999997E-2</v>
          </cell>
          <cell r="AD49">
            <v>5.7799999999999997E-2</v>
          </cell>
          <cell r="AE49">
            <v>5.7799999999999997E-2</v>
          </cell>
          <cell r="AF49">
            <v>5.7799999999999997E-2</v>
          </cell>
          <cell r="AG49">
            <v>5.7799999999999997E-2</v>
          </cell>
          <cell r="AH49">
            <v>5.7799999999999997E-2</v>
          </cell>
          <cell r="AI49">
            <v>5.7799999999999997E-2</v>
          </cell>
          <cell r="AJ49">
            <v>5.7799999999999997E-2</v>
          </cell>
          <cell r="AK49">
            <v>5.7799999999999997E-2</v>
          </cell>
          <cell r="AL49">
            <v>5.7799999999999997E-2</v>
          </cell>
          <cell r="AM49">
            <v>5.7799999999999997E-2</v>
          </cell>
          <cell r="AN49">
            <v>5.7799999999999997E-2</v>
          </cell>
          <cell r="AO49">
            <v>5.7799999999999997E-2</v>
          </cell>
          <cell r="AP49">
            <v>5.7799999999999997E-2</v>
          </cell>
          <cell r="AQ49">
            <v>5.7799999999999997E-2</v>
          </cell>
          <cell r="AR49">
            <v>5.7799999999999997E-2</v>
          </cell>
          <cell r="AS49">
            <v>5.7799999999999997E-2</v>
          </cell>
          <cell r="AT49">
            <v>5.7799999999999997E-2</v>
          </cell>
          <cell r="AU49">
            <v>5.7799999999999997E-2</v>
          </cell>
          <cell r="AV49">
            <v>5.7799999999999997E-2</v>
          </cell>
          <cell r="AW49">
            <v>5.7799999999999997E-2</v>
          </cell>
          <cell r="AX49">
            <v>5.7799999999999997E-2</v>
          </cell>
          <cell r="AY49">
            <v>5.7799999999999997E-2</v>
          </cell>
          <cell r="AZ49">
            <v>5.7799999999999997E-2</v>
          </cell>
        </row>
        <row r="50">
          <cell r="A50" t="str">
            <v>CAIrrigationLine Loss</v>
          </cell>
          <cell r="B50" t="str">
            <v>CA</v>
          </cell>
          <cell r="C50" t="str">
            <v>Irrigation</v>
          </cell>
          <cell r="D50" t="str">
            <v>Line Loss</v>
          </cell>
          <cell r="E50" t="str">
            <v>T&amp;D Loss %</v>
          </cell>
          <cell r="F50">
            <v>0.1143</v>
          </cell>
          <cell r="G50">
            <v>0.1143</v>
          </cell>
          <cell r="H50">
            <v>0.1143</v>
          </cell>
          <cell r="I50">
            <v>0.1143</v>
          </cell>
          <cell r="J50">
            <v>0.1143</v>
          </cell>
          <cell r="K50">
            <v>0.1143</v>
          </cell>
          <cell r="L50">
            <v>0.1143</v>
          </cell>
          <cell r="M50">
            <v>0.1143</v>
          </cell>
          <cell r="N50">
            <v>0.1143</v>
          </cell>
          <cell r="O50">
            <v>0.1143</v>
          </cell>
          <cell r="P50">
            <v>0.1143</v>
          </cell>
          <cell r="Q50">
            <v>0.1143</v>
          </cell>
          <cell r="R50">
            <v>0.1143</v>
          </cell>
          <cell r="S50">
            <v>0.1143</v>
          </cell>
          <cell r="T50">
            <v>0.1143</v>
          </cell>
          <cell r="U50">
            <v>0.1143</v>
          </cell>
          <cell r="V50">
            <v>0.1143</v>
          </cell>
          <cell r="W50">
            <v>0.1143</v>
          </cell>
          <cell r="X50">
            <v>0.1143</v>
          </cell>
          <cell r="Y50">
            <v>0.1143</v>
          </cell>
          <cell r="Z50">
            <v>0.1143</v>
          </cell>
          <cell r="AA50">
            <v>0.1143</v>
          </cell>
          <cell r="AB50">
            <v>0.1143</v>
          </cell>
          <cell r="AC50">
            <v>0.1143</v>
          </cell>
          <cell r="AD50">
            <v>0.1143</v>
          </cell>
          <cell r="AE50">
            <v>0.1143</v>
          </cell>
          <cell r="AF50">
            <v>0.1143</v>
          </cell>
          <cell r="AG50">
            <v>0.1143</v>
          </cell>
          <cell r="AH50">
            <v>0.1143</v>
          </cell>
          <cell r="AI50">
            <v>0.1143</v>
          </cell>
          <cell r="AJ50">
            <v>0.1143</v>
          </cell>
          <cell r="AK50">
            <v>0.1143</v>
          </cell>
          <cell r="AL50">
            <v>0.1143</v>
          </cell>
          <cell r="AM50">
            <v>0.1143</v>
          </cell>
          <cell r="AN50">
            <v>0.1143</v>
          </cell>
          <cell r="AO50">
            <v>0.1143</v>
          </cell>
          <cell r="AP50">
            <v>0.1143</v>
          </cell>
          <cell r="AQ50">
            <v>0.1143</v>
          </cell>
          <cell r="AR50">
            <v>0.1143</v>
          </cell>
          <cell r="AS50">
            <v>0.1143</v>
          </cell>
          <cell r="AT50">
            <v>0.1143</v>
          </cell>
          <cell r="AU50">
            <v>0.1143</v>
          </cell>
          <cell r="AV50">
            <v>0.1143</v>
          </cell>
          <cell r="AW50">
            <v>0.1143</v>
          </cell>
          <cell r="AX50">
            <v>0.1143</v>
          </cell>
          <cell r="AY50">
            <v>0.1143</v>
          </cell>
          <cell r="AZ50">
            <v>0.1143</v>
          </cell>
        </row>
        <row r="51">
          <cell r="A51" t="str">
            <v>IDIrrigationLine Loss</v>
          </cell>
          <cell r="B51" t="str">
            <v>ID</v>
          </cell>
          <cell r="C51" t="str">
            <v>Irrigation</v>
          </cell>
          <cell r="D51" t="str">
            <v>Line Loss</v>
          </cell>
          <cell r="E51" t="str">
            <v>T&amp;D Loss %</v>
          </cell>
          <cell r="F51">
            <v>0.1145</v>
          </cell>
          <cell r="G51">
            <v>0.1145</v>
          </cell>
          <cell r="H51">
            <v>0.1145</v>
          </cell>
          <cell r="I51">
            <v>0.1145</v>
          </cell>
          <cell r="J51">
            <v>0.1145</v>
          </cell>
          <cell r="K51">
            <v>0.1145</v>
          </cell>
          <cell r="L51">
            <v>0.1145</v>
          </cell>
          <cell r="M51">
            <v>0.1145</v>
          </cell>
          <cell r="N51">
            <v>0.1145</v>
          </cell>
          <cell r="O51">
            <v>0.1145</v>
          </cell>
          <cell r="P51">
            <v>0.1145</v>
          </cell>
          <cell r="Q51">
            <v>0.1145</v>
          </cell>
          <cell r="R51">
            <v>0.1145</v>
          </cell>
          <cell r="S51">
            <v>0.1145</v>
          </cell>
          <cell r="T51">
            <v>0.1145</v>
          </cell>
          <cell r="U51">
            <v>0.1145</v>
          </cell>
          <cell r="V51">
            <v>0.1145</v>
          </cell>
          <cell r="W51">
            <v>0.1145</v>
          </cell>
          <cell r="X51">
            <v>0.1145</v>
          </cell>
          <cell r="Y51">
            <v>0.1145</v>
          </cell>
          <cell r="Z51">
            <v>0.1145</v>
          </cell>
          <cell r="AA51">
            <v>0.1145</v>
          </cell>
          <cell r="AB51">
            <v>0.1145</v>
          </cell>
          <cell r="AC51">
            <v>0.1145</v>
          </cell>
          <cell r="AD51">
            <v>0.1145</v>
          </cell>
          <cell r="AE51">
            <v>0.1145</v>
          </cell>
          <cell r="AF51">
            <v>0.1145</v>
          </cell>
          <cell r="AG51">
            <v>0.1145</v>
          </cell>
          <cell r="AH51">
            <v>0.1145</v>
          </cell>
          <cell r="AI51">
            <v>0.1145</v>
          </cell>
          <cell r="AJ51">
            <v>0.1145</v>
          </cell>
          <cell r="AK51">
            <v>0.1145</v>
          </cell>
          <cell r="AL51">
            <v>0.1145</v>
          </cell>
          <cell r="AM51">
            <v>0.1145</v>
          </cell>
          <cell r="AN51">
            <v>0.1145</v>
          </cell>
          <cell r="AO51">
            <v>0.1145</v>
          </cell>
          <cell r="AP51">
            <v>0.1145</v>
          </cell>
          <cell r="AQ51">
            <v>0.1145</v>
          </cell>
          <cell r="AR51">
            <v>0.1145</v>
          </cell>
          <cell r="AS51">
            <v>0.1145</v>
          </cell>
          <cell r="AT51">
            <v>0.1145</v>
          </cell>
          <cell r="AU51">
            <v>0.1145</v>
          </cell>
          <cell r="AV51">
            <v>0.1145</v>
          </cell>
          <cell r="AW51">
            <v>0.1145</v>
          </cell>
          <cell r="AX51">
            <v>0.1145</v>
          </cell>
          <cell r="AY51">
            <v>0.1145</v>
          </cell>
          <cell r="AZ51">
            <v>0.1145</v>
          </cell>
        </row>
        <row r="52">
          <cell r="A52" t="str">
            <v>ORIrrigationLine Loss</v>
          </cell>
          <cell r="B52" t="str">
            <v>OR</v>
          </cell>
          <cell r="C52" t="str">
            <v>Irrigation</v>
          </cell>
          <cell r="D52" t="str">
            <v>Line Loss</v>
          </cell>
          <cell r="E52" t="str">
            <v>T&amp;D Loss %</v>
          </cell>
          <cell r="F52">
            <v>9.8900000000000002E-2</v>
          </cell>
          <cell r="G52">
            <v>9.8900000000000002E-2</v>
          </cell>
          <cell r="H52">
            <v>9.8900000000000002E-2</v>
          </cell>
          <cell r="I52">
            <v>9.8900000000000002E-2</v>
          </cell>
          <cell r="J52">
            <v>9.8900000000000002E-2</v>
          </cell>
          <cell r="K52">
            <v>9.8900000000000002E-2</v>
          </cell>
          <cell r="L52">
            <v>9.8900000000000002E-2</v>
          </cell>
          <cell r="M52">
            <v>9.8900000000000002E-2</v>
          </cell>
          <cell r="N52">
            <v>9.8900000000000002E-2</v>
          </cell>
          <cell r="O52">
            <v>9.8900000000000002E-2</v>
          </cell>
          <cell r="P52">
            <v>9.8900000000000002E-2</v>
          </cell>
          <cell r="Q52">
            <v>9.8900000000000002E-2</v>
          </cell>
          <cell r="R52">
            <v>9.8900000000000002E-2</v>
          </cell>
          <cell r="S52">
            <v>9.8900000000000002E-2</v>
          </cell>
          <cell r="T52">
            <v>9.8900000000000002E-2</v>
          </cell>
          <cell r="U52">
            <v>9.8900000000000002E-2</v>
          </cell>
          <cell r="V52">
            <v>9.8900000000000002E-2</v>
          </cell>
          <cell r="W52">
            <v>9.8900000000000002E-2</v>
          </cell>
          <cell r="X52">
            <v>9.8900000000000002E-2</v>
          </cell>
          <cell r="Y52">
            <v>9.8900000000000002E-2</v>
          </cell>
          <cell r="Z52">
            <v>9.8900000000000002E-2</v>
          </cell>
          <cell r="AA52">
            <v>9.8900000000000002E-2</v>
          </cell>
          <cell r="AB52">
            <v>9.8900000000000002E-2</v>
          </cell>
          <cell r="AC52">
            <v>9.8900000000000002E-2</v>
          </cell>
          <cell r="AD52">
            <v>9.8900000000000002E-2</v>
          </cell>
          <cell r="AE52">
            <v>9.8900000000000002E-2</v>
          </cell>
          <cell r="AF52">
            <v>9.8900000000000002E-2</v>
          </cell>
          <cell r="AG52">
            <v>9.8900000000000002E-2</v>
          </cell>
          <cell r="AH52">
            <v>9.8900000000000002E-2</v>
          </cell>
          <cell r="AI52">
            <v>9.8900000000000002E-2</v>
          </cell>
          <cell r="AJ52">
            <v>9.8900000000000002E-2</v>
          </cell>
          <cell r="AK52">
            <v>9.8900000000000002E-2</v>
          </cell>
          <cell r="AL52">
            <v>9.8900000000000002E-2</v>
          </cell>
          <cell r="AM52">
            <v>9.8900000000000002E-2</v>
          </cell>
          <cell r="AN52">
            <v>9.8900000000000002E-2</v>
          </cell>
          <cell r="AO52">
            <v>9.8900000000000002E-2</v>
          </cell>
          <cell r="AP52">
            <v>9.8900000000000002E-2</v>
          </cell>
          <cell r="AQ52">
            <v>9.8900000000000002E-2</v>
          </cell>
          <cell r="AR52">
            <v>9.8900000000000002E-2</v>
          </cell>
          <cell r="AS52">
            <v>9.8900000000000002E-2</v>
          </cell>
          <cell r="AT52">
            <v>9.8900000000000002E-2</v>
          </cell>
          <cell r="AU52">
            <v>9.8900000000000002E-2</v>
          </cell>
          <cell r="AV52">
            <v>9.8900000000000002E-2</v>
          </cell>
          <cell r="AW52">
            <v>9.8900000000000002E-2</v>
          </cell>
          <cell r="AX52">
            <v>9.8900000000000002E-2</v>
          </cell>
          <cell r="AY52">
            <v>9.8900000000000002E-2</v>
          </cell>
          <cell r="AZ52">
            <v>9.8900000000000002E-2</v>
          </cell>
        </row>
        <row r="53">
          <cell r="A53" t="str">
            <v>UTIrrigationLine Loss</v>
          </cell>
          <cell r="B53" t="str">
            <v>UT</v>
          </cell>
          <cell r="C53" t="str">
            <v>Irrigation</v>
          </cell>
          <cell r="D53" t="str">
            <v>Line Loss</v>
          </cell>
          <cell r="E53" t="str">
            <v>T&amp;D Loss %</v>
          </cell>
          <cell r="F53">
            <v>9.2399999999999996E-2</v>
          </cell>
          <cell r="G53">
            <v>9.2399999999999996E-2</v>
          </cell>
          <cell r="H53">
            <v>9.2399999999999996E-2</v>
          </cell>
          <cell r="I53">
            <v>9.2399999999999996E-2</v>
          </cell>
          <cell r="J53">
            <v>9.2399999999999996E-2</v>
          </cell>
          <cell r="K53">
            <v>9.2399999999999996E-2</v>
          </cell>
          <cell r="L53">
            <v>9.2399999999999996E-2</v>
          </cell>
          <cell r="M53">
            <v>9.2399999999999996E-2</v>
          </cell>
          <cell r="N53">
            <v>9.2399999999999996E-2</v>
          </cell>
          <cell r="O53">
            <v>9.2399999999999996E-2</v>
          </cell>
          <cell r="P53">
            <v>9.2399999999999996E-2</v>
          </cell>
          <cell r="Q53">
            <v>9.2399999999999996E-2</v>
          </cell>
          <cell r="R53">
            <v>9.2399999999999996E-2</v>
          </cell>
          <cell r="S53">
            <v>9.2399999999999996E-2</v>
          </cell>
          <cell r="T53">
            <v>9.2399999999999996E-2</v>
          </cell>
          <cell r="U53">
            <v>9.2399999999999996E-2</v>
          </cell>
          <cell r="V53">
            <v>9.2399999999999996E-2</v>
          </cell>
          <cell r="W53">
            <v>9.2399999999999996E-2</v>
          </cell>
          <cell r="X53">
            <v>9.2399999999999996E-2</v>
          </cell>
          <cell r="Y53">
            <v>9.2399999999999996E-2</v>
          </cell>
          <cell r="Z53">
            <v>9.2399999999999996E-2</v>
          </cell>
          <cell r="AA53">
            <v>9.2399999999999996E-2</v>
          </cell>
          <cell r="AB53">
            <v>9.2399999999999996E-2</v>
          </cell>
          <cell r="AC53">
            <v>9.2399999999999996E-2</v>
          </cell>
          <cell r="AD53">
            <v>9.2399999999999996E-2</v>
          </cell>
          <cell r="AE53">
            <v>9.2399999999999996E-2</v>
          </cell>
          <cell r="AF53">
            <v>9.2399999999999996E-2</v>
          </cell>
          <cell r="AG53">
            <v>9.2399999999999996E-2</v>
          </cell>
          <cell r="AH53">
            <v>9.2399999999999996E-2</v>
          </cell>
          <cell r="AI53">
            <v>9.2399999999999996E-2</v>
          </cell>
          <cell r="AJ53">
            <v>9.2399999999999996E-2</v>
          </cell>
          <cell r="AK53">
            <v>9.2399999999999996E-2</v>
          </cell>
          <cell r="AL53">
            <v>9.2399999999999996E-2</v>
          </cell>
          <cell r="AM53">
            <v>9.2399999999999996E-2</v>
          </cell>
          <cell r="AN53">
            <v>9.2399999999999996E-2</v>
          </cell>
          <cell r="AO53">
            <v>9.2399999999999996E-2</v>
          </cell>
          <cell r="AP53">
            <v>9.2399999999999996E-2</v>
          </cell>
          <cell r="AQ53">
            <v>9.2399999999999996E-2</v>
          </cell>
          <cell r="AR53">
            <v>9.2399999999999996E-2</v>
          </cell>
          <cell r="AS53">
            <v>9.2399999999999996E-2</v>
          </cell>
          <cell r="AT53">
            <v>9.2399999999999996E-2</v>
          </cell>
          <cell r="AU53">
            <v>9.2399999999999996E-2</v>
          </cell>
          <cell r="AV53">
            <v>9.2399999999999996E-2</v>
          </cell>
          <cell r="AW53">
            <v>9.2399999999999996E-2</v>
          </cell>
          <cell r="AX53">
            <v>9.2399999999999996E-2</v>
          </cell>
          <cell r="AY53">
            <v>9.2399999999999996E-2</v>
          </cell>
          <cell r="AZ53">
            <v>9.2399999999999996E-2</v>
          </cell>
        </row>
        <row r="54">
          <cell r="A54" t="str">
            <v>WAIrrigationLine Loss</v>
          </cell>
          <cell r="B54" t="str">
            <v>WA</v>
          </cell>
          <cell r="C54" t="str">
            <v>Irrigation</v>
          </cell>
          <cell r="D54" t="str">
            <v>Line Loss</v>
          </cell>
          <cell r="E54" t="str">
            <v>T&amp;D Loss %</v>
          </cell>
          <cell r="F54">
            <v>9.6699999999999994E-2</v>
          </cell>
          <cell r="G54">
            <v>9.6699999999999994E-2</v>
          </cell>
          <cell r="H54">
            <v>9.6699999999999994E-2</v>
          </cell>
          <cell r="I54">
            <v>9.6699999999999994E-2</v>
          </cell>
          <cell r="J54">
            <v>9.6699999999999994E-2</v>
          </cell>
          <cell r="K54">
            <v>9.6699999999999994E-2</v>
          </cell>
          <cell r="L54">
            <v>9.6699999999999994E-2</v>
          </cell>
          <cell r="M54">
            <v>9.6699999999999994E-2</v>
          </cell>
          <cell r="N54">
            <v>9.6699999999999994E-2</v>
          </cell>
          <cell r="O54">
            <v>9.6699999999999994E-2</v>
          </cell>
          <cell r="P54">
            <v>9.6699999999999994E-2</v>
          </cell>
          <cell r="Q54">
            <v>9.6699999999999994E-2</v>
          </cell>
          <cell r="R54">
            <v>9.6699999999999994E-2</v>
          </cell>
          <cell r="S54">
            <v>9.6699999999999994E-2</v>
          </cell>
          <cell r="T54">
            <v>9.6699999999999994E-2</v>
          </cell>
          <cell r="U54">
            <v>9.6699999999999994E-2</v>
          </cell>
          <cell r="V54">
            <v>9.6699999999999994E-2</v>
          </cell>
          <cell r="W54">
            <v>9.6699999999999994E-2</v>
          </cell>
          <cell r="X54">
            <v>9.6699999999999994E-2</v>
          </cell>
          <cell r="Y54">
            <v>9.6699999999999994E-2</v>
          </cell>
          <cell r="Z54">
            <v>9.6699999999999994E-2</v>
          </cell>
          <cell r="AA54">
            <v>9.6699999999999994E-2</v>
          </cell>
          <cell r="AB54">
            <v>9.6699999999999994E-2</v>
          </cell>
          <cell r="AC54">
            <v>9.6699999999999994E-2</v>
          </cell>
          <cell r="AD54">
            <v>9.6699999999999994E-2</v>
          </cell>
          <cell r="AE54">
            <v>9.6699999999999994E-2</v>
          </cell>
          <cell r="AF54">
            <v>9.6699999999999994E-2</v>
          </cell>
          <cell r="AG54">
            <v>9.6699999999999994E-2</v>
          </cell>
          <cell r="AH54">
            <v>9.6699999999999994E-2</v>
          </cell>
          <cell r="AI54">
            <v>9.6699999999999994E-2</v>
          </cell>
          <cell r="AJ54">
            <v>9.6699999999999994E-2</v>
          </cell>
          <cell r="AK54">
            <v>9.6699999999999994E-2</v>
          </cell>
          <cell r="AL54">
            <v>9.6699999999999994E-2</v>
          </cell>
          <cell r="AM54">
            <v>9.6699999999999994E-2</v>
          </cell>
          <cell r="AN54">
            <v>9.6699999999999994E-2</v>
          </cell>
          <cell r="AO54">
            <v>9.6699999999999994E-2</v>
          </cell>
          <cell r="AP54">
            <v>9.6699999999999994E-2</v>
          </cell>
          <cell r="AQ54">
            <v>9.6699999999999994E-2</v>
          </cell>
          <cell r="AR54">
            <v>9.6699999999999994E-2</v>
          </cell>
          <cell r="AS54">
            <v>9.6699999999999994E-2</v>
          </cell>
          <cell r="AT54">
            <v>9.6699999999999994E-2</v>
          </cell>
          <cell r="AU54">
            <v>9.6699999999999994E-2</v>
          </cell>
          <cell r="AV54">
            <v>9.6699999999999994E-2</v>
          </cell>
          <cell r="AW54">
            <v>9.6699999999999994E-2</v>
          </cell>
          <cell r="AX54">
            <v>9.6699999999999994E-2</v>
          </cell>
          <cell r="AY54">
            <v>9.6699999999999994E-2</v>
          </cell>
          <cell r="AZ54">
            <v>9.6699999999999994E-2</v>
          </cell>
        </row>
        <row r="55">
          <cell r="A55" t="str">
            <v>WYIrrigationLine Loss</v>
          </cell>
          <cell r="B55" t="str">
            <v>WY</v>
          </cell>
          <cell r="C55" t="str">
            <v>Irrigation</v>
          </cell>
          <cell r="D55" t="str">
            <v>Line Loss</v>
          </cell>
          <cell r="E55" t="str">
            <v>T&amp;D Loss %</v>
          </cell>
          <cell r="F55">
            <v>9.2799999999999994E-2</v>
          </cell>
          <cell r="G55">
            <v>9.2799999999999994E-2</v>
          </cell>
          <cell r="H55">
            <v>9.2799999999999994E-2</v>
          </cell>
          <cell r="I55">
            <v>9.2799999999999994E-2</v>
          </cell>
          <cell r="J55">
            <v>9.2799999999999994E-2</v>
          </cell>
          <cell r="K55">
            <v>9.2799999999999994E-2</v>
          </cell>
          <cell r="L55">
            <v>9.2799999999999994E-2</v>
          </cell>
          <cell r="M55">
            <v>9.2799999999999994E-2</v>
          </cell>
          <cell r="N55">
            <v>9.2799999999999994E-2</v>
          </cell>
          <cell r="O55">
            <v>9.2799999999999994E-2</v>
          </cell>
          <cell r="P55">
            <v>9.2799999999999994E-2</v>
          </cell>
          <cell r="Q55">
            <v>9.2799999999999994E-2</v>
          </cell>
          <cell r="R55">
            <v>9.2799999999999994E-2</v>
          </cell>
          <cell r="S55">
            <v>9.2799999999999994E-2</v>
          </cell>
          <cell r="T55">
            <v>9.2799999999999994E-2</v>
          </cell>
          <cell r="U55">
            <v>9.2799999999999994E-2</v>
          </cell>
          <cell r="V55">
            <v>9.2799999999999994E-2</v>
          </cell>
          <cell r="W55">
            <v>9.2799999999999994E-2</v>
          </cell>
          <cell r="X55">
            <v>9.2799999999999994E-2</v>
          </cell>
          <cell r="Y55">
            <v>9.2799999999999994E-2</v>
          </cell>
          <cell r="Z55">
            <v>9.2799999999999994E-2</v>
          </cell>
          <cell r="AA55">
            <v>9.2799999999999994E-2</v>
          </cell>
          <cell r="AB55">
            <v>9.2799999999999994E-2</v>
          </cell>
          <cell r="AC55">
            <v>9.2799999999999994E-2</v>
          </cell>
          <cell r="AD55">
            <v>9.2799999999999994E-2</v>
          </cell>
          <cell r="AE55">
            <v>9.2799999999999994E-2</v>
          </cell>
          <cell r="AF55">
            <v>9.2799999999999994E-2</v>
          </cell>
          <cell r="AG55">
            <v>9.2799999999999994E-2</v>
          </cell>
          <cell r="AH55">
            <v>9.2799999999999994E-2</v>
          </cell>
          <cell r="AI55">
            <v>9.2799999999999994E-2</v>
          </cell>
          <cell r="AJ55">
            <v>9.2799999999999994E-2</v>
          </cell>
          <cell r="AK55">
            <v>9.2799999999999994E-2</v>
          </cell>
          <cell r="AL55">
            <v>9.2799999999999994E-2</v>
          </cell>
          <cell r="AM55">
            <v>9.2799999999999994E-2</v>
          </cell>
          <cell r="AN55">
            <v>9.2799999999999994E-2</v>
          </cell>
          <cell r="AO55">
            <v>9.2799999999999994E-2</v>
          </cell>
          <cell r="AP55">
            <v>9.2799999999999994E-2</v>
          </cell>
          <cell r="AQ55">
            <v>9.2799999999999994E-2</v>
          </cell>
          <cell r="AR55">
            <v>9.2799999999999994E-2</v>
          </cell>
          <cell r="AS55">
            <v>9.2799999999999994E-2</v>
          </cell>
          <cell r="AT55">
            <v>9.2799999999999994E-2</v>
          </cell>
          <cell r="AU55">
            <v>9.2799999999999994E-2</v>
          </cell>
          <cell r="AV55">
            <v>9.2799999999999994E-2</v>
          </cell>
          <cell r="AW55">
            <v>9.2799999999999994E-2</v>
          </cell>
          <cell r="AX55">
            <v>9.2799999999999994E-2</v>
          </cell>
          <cell r="AY55">
            <v>9.2799999999999994E-2</v>
          </cell>
          <cell r="AZ55">
            <v>9.2799999999999994E-2</v>
          </cell>
        </row>
      </sheetData>
      <sheetData sheetId="7"/>
      <sheetData sheetId="8">
        <row r="1">
          <cell r="A1" t="str">
            <v>Key</v>
          </cell>
          <cell r="B1" t="str">
            <v>State</v>
          </cell>
          <cell r="C1" t="str">
            <v>Customer Class</v>
          </cell>
          <cell r="D1" t="str">
            <v>Option</v>
          </cell>
          <cell r="E1" t="str">
            <v>Type</v>
          </cell>
          <cell r="F1" t="str">
            <v>Potential</v>
          </cell>
          <cell r="G1" t="str">
            <v>Years Shifted</v>
          </cell>
          <cell r="H1">
            <v>2015</v>
          </cell>
          <cell r="I1">
            <v>2016</v>
          </cell>
          <cell r="J1">
            <v>2017</v>
          </cell>
          <cell r="K1">
            <v>2018</v>
          </cell>
          <cell r="L1">
            <v>2019</v>
          </cell>
          <cell r="M1">
            <v>2020</v>
          </cell>
          <cell r="N1">
            <v>2021</v>
          </cell>
          <cell r="O1">
            <v>2022</v>
          </cell>
          <cell r="P1">
            <v>2023</v>
          </cell>
          <cell r="Q1">
            <v>2024</v>
          </cell>
          <cell r="R1">
            <v>2025</v>
          </cell>
          <cell r="S1">
            <v>2026</v>
          </cell>
          <cell r="T1">
            <v>2027</v>
          </cell>
          <cell r="U1">
            <v>2028</v>
          </cell>
          <cell r="V1">
            <v>2029</v>
          </cell>
          <cell r="W1">
            <v>2030</v>
          </cell>
          <cell r="X1">
            <v>2031</v>
          </cell>
          <cell r="Y1">
            <v>2032</v>
          </cell>
          <cell r="Z1">
            <v>2033</v>
          </cell>
          <cell r="AA1">
            <v>2034</v>
          </cell>
          <cell r="AB1">
            <v>2035</v>
          </cell>
          <cell r="AC1">
            <v>2036</v>
          </cell>
          <cell r="AD1">
            <v>2037</v>
          </cell>
          <cell r="AE1">
            <v>2038</v>
          </cell>
          <cell r="AF1">
            <v>2039</v>
          </cell>
          <cell r="AG1">
            <v>2040</v>
          </cell>
          <cell r="AH1">
            <v>2041</v>
          </cell>
          <cell r="AI1">
            <v>2042</v>
          </cell>
          <cell r="AJ1">
            <v>2043</v>
          </cell>
          <cell r="AK1">
            <v>2044</v>
          </cell>
          <cell r="AL1">
            <v>2045</v>
          </cell>
          <cell r="AM1">
            <v>2046</v>
          </cell>
          <cell r="AN1">
            <v>2047</v>
          </cell>
          <cell r="AO1">
            <v>2048</v>
          </cell>
          <cell r="AP1">
            <v>2049</v>
          </cell>
          <cell r="AQ1">
            <v>2050</v>
          </cell>
          <cell r="AR1">
            <v>2051</v>
          </cell>
          <cell r="AS1">
            <v>2052</v>
          </cell>
          <cell r="AT1">
            <v>2053</v>
          </cell>
          <cell r="AU1">
            <v>2054</v>
          </cell>
          <cell r="AV1">
            <v>2055</v>
          </cell>
          <cell r="AW1">
            <v>2056</v>
          </cell>
          <cell r="AX1">
            <v>2057</v>
          </cell>
          <cell r="AY1">
            <v>2058</v>
          </cell>
          <cell r="AZ1">
            <v>2059</v>
          </cell>
          <cell r="BA1" t="str">
            <v>NPV</v>
          </cell>
        </row>
        <row r="2">
          <cell r="A2" t="str">
            <v>CAExtra Large C&amp;ICritical Peak PricingProgram Annual BenefitsLow Participation Case0</v>
          </cell>
          <cell r="B2" t="str">
            <v>CA</v>
          </cell>
          <cell r="C2" t="str">
            <v>Extra Large C&amp;I</v>
          </cell>
          <cell r="D2" t="str">
            <v>Critical Peak Pricing</v>
          </cell>
          <cell r="E2" t="str">
            <v>Program Annual Benefits</v>
          </cell>
          <cell r="F2" t="str">
            <v>Low Participation Case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573231.01</v>
          </cell>
          <cell r="S2">
            <v>1745288.43</v>
          </cell>
          <cell r="T2">
            <v>4127886.26</v>
          </cell>
          <cell r="U2">
            <v>5388069.9000000004</v>
          </cell>
          <cell r="V2">
            <v>6066603.5300000003</v>
          </cell>
          <cell r="W2">
            <v>6146956.6100000003</v>
          </cell>
          <cell r="X2">
            <v>6226381.7599999998</v>
          </cell>
          <cell r="Y2">
            <v>6305886.3200000003</v>
          </cell>
          <cell r="Z2">
            <v>6389191.79</v>
          </cell>
          <cell r="AA2">
            <v>6482465.1100000003</v>
          </cell>
          <cell r="AB2">
            <v>6568214.9500000002</v>
          </cell>
          <cell r="AC2">
            <v>6654117.0800000001</v>
          </cell>
          <cell r="AD2">
            <v>6743128.8899999997</v>
          </cell>
          <cell r="AE2">
            <v>6833331.4100000001</v>
          </cell>
          <cell r="AF2">
            <v>6924740.5700000003</v>
          </cell>
          <cell r="AG2">
            <v>7017372.5</v>
          </cell>
          <cell r="AH2">
            <v>7111243.5700000003</v>
          </cell>
          <cell r="AI2">
            <v>7206370.3399999999</v>
          </cell>
          <cell r="AJ2">
            <v>7302769.6200000001</v>
          </cell>
          <cell r="AK2">
            <v>7400458.4299999997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</row>
        <row r="3">
          <cell r="A3" t="str">
            <v>CAExtra Large C&amp;ICritical Peak PricingProgram Annual CostsLow Participation Case0</v>
          </cell>
          <cell r="B3" t="str">
            <v>CA</v>
          </cell>
          <cell r="C3" t="str">
            <v>Extra Large C&amp;I</v>
          </cell>
          <cell r="D3" t="str">
            <v>Critical Peak Pricing</v>
          </cell>
          <cell r="E3" t="str">
            <v>Program Annual Costs</v>
          </cell>
          <cell r="F3" t="str">
            <v>Low Participation Case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5834317.1500000004</v>
          </cell>
          <cell r="S3">
            <v>12509121.98</v>
          </cell>
          <cell r="T3">
            <v>26286343.199999999</v>
          </cell>
          <cell r="U3">
            <v>16130618.27</v>
          </cell>
          <cell r="V3">
            <v>10911310.720000001</v>
          </cell>
          <cell r="W3">
            <v>4823091.07</v>
          </cell>
          <cell r="X3">
            <v>4899046.41</v>
          </cell>
          <cell r="Y3">
            <v>4974249.76</v>
          </cell>
          <cell r="Z3">
            <v>5049879.66</v>
          </cell>
          <cell r="AA3">
            <v>5126289.05</v>
          </cell>
          <cell r="AB3">
            <v>5203203.5</v>
          </cell>
          <cell r="AC3">
            <v>5283869.59</v>
          </cell>
          <cell r="AD3">
            <v>5405233.1200000001</v>
          </cell>
          <cell r="AE3">
            <v>5502775.29</v>
          </cell>
          <cell r="AF3">
            <v>5602414.6799999997</v>
          </cell>
          <cell r="AG3">
            <v>5704204.7300000004</v>
          </cell>
          <cell r="AH3">
            <v>5808200.4400000004</v>
          </cell>
          <cell r="AI3">
            <v>5914458.3899999997</v>
          </cell>
          <cell r="AJ3">
            <v>6023036.7800000003</v>
          </cell>
          <cell r="AK3">
            <v>6133995.5099999998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</row>
        <row r="4">
          <cell r="A4" t="str">
            <v>CAExtra Large C&amp;ICritical Peak PricingNon-Incentive CostsLow Participation Case0</v>
          </cell>
          <cell r="B4" t="str">
            <v>CA</v>
          </cell>
          <cell r="C4" t="str">
            <v>Extra Large C&amp;I</v>
          </cell>
          <cell r="D4" t="str">
            <v>Critical Peak Pricing</v>
          </cell>
          <cell r="E4" t="str">
            <v>Non-Incentive Costs</v>
          </cell>
          <cell r="F4" t="str">
            <v>Low Participation Case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5482636.7300000004</v>
          </cell>
          <cell r="S4">
            <v>11437731.27</v>
          </cell>
          <cell r="T4">
            <v>23748445.530000001</v>
          </cell>
          <cell r="U4">
            <v>12818922.52</v>
          </cell>
          <cell r="V4">
            <v>7177502.6100000003</v>
          </cell>
          <cell r="W4">
            <v>1035039.42</v>
          </cell>
          <cell r="X4">
            <v>1056694.75</v>
          </cell>
          <cell r="Y4">
            <v>1077608.81</v>
          </cell>
          <cell r="Z4">
            <v>1098962.6200000001</v>
          </cell>
          <cell r="AA4">
            <v>1121099.71</v>
          </cell>
          <cell r="AB4">
            <v>1143734.93</v>
          </cell>
          <cell r="AC4">
            <v>1169950.97</v>
          </cell>
          <cell r="AD4">
            <v>1234739.83</v>
          </cell>
          <cell r="AE4">
            <v>1274929.31</v>
          </cell>
          <cell r="AF4">
            <v>1316427.29</v>
          </cell>
          <cell r="AG4">
            <v>1359276.37</v>
          </cell>
          <cell r="AH4">
            <v>1403520.56</v>
          </cell>
          <cell r="AI4">
            <v>1449205.28</v>
          </cell>
          <cell r="AJ4">
            <v>1496377.44</v>
          </cell>
          <cell r="AK4">
            <v>1545085.48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</row>
        <row r="5">
          <cell r="A5" t="str">
            <v>CAExtra Large C&amp;ICritical Peak PricingSummer Peak Reduction @Meter  (MW)Low Participation Case0</v>
          </cell>
          <cell r="B5" t="str">
            <v>CA</v>
          </cell>
          <cell r="C5" t="str">
            <v>Extra Large C&amp;I</v>
          </cell>
          <cell r="D5" t="str">
            <v>Critical Peak Pricing</v>
          </cell>
          <cell r="E5" t="str">
            <v>Summer Peak Reduction @Meter  (MW)</v>
          </cell>
          <cell r="F5" t="str">
            <v>Low Participation Case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5.1061481672101516</v>
          </cell>
          <cell r="S5">
            <v>15.546439584201273</v>
          </cell>
          <cell r="T5">
            <v>36.769815927493447</v>
          </cell>
          <cell r="U5">
            <v>47.99510590524666</v>
          </cell>
          <cell r="V5">
            <v>54.039254216657497</v>
          </cell>
          <cell r="W5">
            <v>54.75501228123791</v>
          </cell>
          <cell r="X5">
            <v>55.462504704051796</v>
          </cell>
          <cell r="Y5">
            <v>56.170704503007471</v>
          </cell>
          <cell r="Z5">
            <v>56.91276145592839</v>
          </cell>
          <cell r="AA5">
            <v>57.74360864977195</v>
          </cell>
          <cell r="AB5">
            <v>58.507439221742665</v>
          </cell>
          <cell r="AC5">
            <v>59.27262640549219</v>
          </cell>
          <cell r="AD5">
            <v>60.065513565673378</v>
          </cell>
          <cell r="AE5">
            <v>60.869007140432515</v>
          </cell>
          <cell r="AF5">
            <v>61.683249011282939</v>
          </cell>
          <cell r="AG5">
            <v>62.508382957680382</v>
          </cell>
          <cell r="AH5">
            <v>63.344554682411669</v>
          </cell>
          <cell r="AI5">
            <v>64.191911837323005</v>
          </cell>
          <cell r="AJ5">
            <v>65.050604049392433</v>
          </cell>
          <cell r="AK5">
            <v>65.920782947151125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</row>
        <row r="6">
          <cell r="A6" t="str">
            <v>CAExtra Large C&amp;ICritical Peak PricingSummer Peak Reduction @Generation (MW)Low Participation Case0</v>
          </cell>
          <cell r="B6" t="str">
            <v>CA</v>
          </cell>
          <cell r="C6" t="str">
            <v>Extra Large C&amp;I</v>
          </cell>
          <cell r="D6" t="str">
            <v>Critical Peak Pricing</v>
          </cell>
          <cell r="E6" t="str">
            <v>Summer Peak Reduction @Generation (MW)</v>
          </cell>
          <cell r="F6" t="str">
            <v>Low Participation Case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5.6309529854545115</v>
          </cell>
          <cell r="S6">
            <v>17.1442871462299</v>
          </cell>
          <cell r="T6">
            <v>40.548980952242438</v>
          </cell>
          <cell r="U6">
            <v>52.92799504328039</v>
          </cell>
          <cell r="V6">
            <v>59.593354892652727</v>
          </cell>
          <cell r="W6">
            <v>60.382677857562754</v>
          </cell>
          <cell r="X6">
            <v>61.162885646285609</v>
          </cell>
          <cell r="Y6">
            <v>61.94387351456492</v>
          </cell>
          <cell r="Z6">
            <v>62.762198341341403</v>
          </cell>
          <cell r="AA6">
            <v>63.678439181486489</v>
          </cell>
          <cell r="AB6">
            <v>64.520775498172327</v>
          </cell>
          <cell r="AC6">
            <v>65.364607857843168</v>
          </cell>
          <cell r="AD6">
            <v>66.238987169908881</v>
          </cell>
          <cell r="AE6">
            <v>67.125063013269198</v>
          </cell>
          <cell r="AF6">
            <v>68.022991851877961</v>
          </cell>
          <cell r="AG6">
            <v>68.932932242700019</v>
          </cell>
          <cell r="AH6">
            <v>69.855044863709381</v>
          </cell>
          <cell r="AI6">
            <v>70.789492542261797</v>
          </cell>
          <cell r="AJ6">
            <v>71.73644028384696</v>
          </cell>
          <cell r="AK6">
            <v>72.696055301225314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</row>
        <row r="7">
          <cell r="A7" t="str">
            <v>CAExtra Large C&amp;ICritical Peak PricingWinter Peak Reduction @Meter  (MW)Low Participation Case0</v>
          </cell>
          <cell r="B7" t="str">
            <v>CA</v>
          </cell>
          <cell r="C7" t="str">
            <v>Extra Large C&amp;I</v>
          </cell>
          <cell r="D7" t="str">
            <v>Critical Peak Pricing</v>
          </cell>
          <cell r="E7" t="str">
            <v>Winter Peak Reduction @Meter  (MW)</v>
          </cell>
          <cell r="F7" t="str">
            <v>Low Participation Case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</row>
        <row r="8">
          <cell r="A8" t="str">
            <v>CAExtra Large C&amp;ICritical Peak PricingWinter Peak Reduction @Generation (MW)Low Participation Case0</v>
          </cell>
          <cell r="B8" t="str">
            <v>CA</v>
          </cell>
          <cell r="C8" t="str">
            <v>Extra Large C&amp;I</v>
          </cell>
          <cell r="D8" t="str">
            <v>Critical Peak Pricing</v>
          </cell>
          <cell r="E8" t="str">
            <v>Winter Peak Reduction @Generation (MW)</v>
          </cell>
          <cell r="F8" t="str">
            <v>Low Participation Case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 t="str">
            <v>CAExtra Large C&amp;ICritical Peak PricingProgram Annual BenefitsLow Participation Case0</v>
          </cell>
          <cell r="B9" t="str">
            <v>CA</v>
          </cell>
          <cell r="C9" t="str">
            <v>Extra Large C&amp;I</v>
          </cell>
          <cell r="D9" t="str">
            <v>Critical Peak Pricing</v>
          </cell>
          <cell r="E9" t="str">
            <v>Program Annual Benefits</v>
          </cell>
          <cell r="F9" t="str">
            <v>Low Participation Case</v>
          </cell>
          <cell r="G9">
            <v>0</v>
          </cell>
        </row>
        <row r="10">
          <cell r="A10" t="str">
            <v>CAExtra Large C&amp;ICritical Peak PricingNew ParticipantsLow Participation Case0</v>
          </cell>
          <cell r="B10" t="str">
            <v>CA</v>
          </cell>
          <cell r="C10" t="str">
            <v>Extra Large C&amp;I</v>
          </cell>
          <cell r="D10" t="str">
            <v>Critical Peak Pricing</v>
          </cell>
          <cell r="E10" t="str">
            <v>New Participants</v>
          </cell>
          <cell r="F10" t="str">
            <v>Low Participation Case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16746.686550000006</v>
          </cell>
          <cell r="S10">
            <v>34271.919000000009</v>
          </cell>
          <cell r="T10">
            <v>69833.664450000011</v>
          </cell>
          <cell r="U10">
            <v>36847.527750000037</v>
          </cell>
          <cell r="V10">
            <v>20100.588749999937</v>
          </cell>
          <cell r="W10">
            <v>2583.0255000000179</v>
          </cell>
          <cell r="X10">
            <v>2585.7149999999965</v>
          </cell>
          <cell r="Y10">
            <v>2585.2035000000324</v>
          </cell>
          <cell r="Z10">
            <v>2584.5764999999665</v>
          </cell>
          <cell r="AA10">
            <v>2584.3950000000186</v>
          </cell>
          <cell r="AB10">
            <v>2584.7249999999767</v>
          </cell>
          <cell r="AC10">
            <v>2592.8595000000205</v>
          </cell>
          <cell r="AD10">
            <v>2694.0321599718882</v>
          </cell>
          <cell r="AE10">
            <v>2731.0805338135397</v>
          </cell>
          <cell r="AF10">
            <v>2768.6383974915661</v>
          </cell>
          <cell r="AG10">
            <v>2806.7127575183695</v>
          </cell>
          <cell r="AH10">
            <v>2845.3107167601411</v>
          </cell>
          <cell r="AI10">
            <v>2884.4394757617847</v>
          </cell>
          <cell r="AJ10">
            <v>2924.1063340901455</v>
          </cell>
          <cell r="AK10">
            <v>2964.3186916958948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 t="str">
            <v>CAExtra Large C&amp;ICritical Peak PricingIncentive CostsLow Participation Case0</v>
          </cell>
          <cell r="B11" t="str">
            <v>CA</v>
          </cell>
          <cell r="C11" t="str">
            <v>Extra Large C&amp;I</v>
          </cell>
          <cell r="D11" t="str">
            <v>Critical Peak Pricing</v>
          </cell>
          <cell r="E11" t="str">
            <v>Incentive Costs</v>
          </cell>
          <cell r="F11" t="str">
            <v>Low Participation Case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351680.42</v>
          </cell>
          <cell r="S11">
            <v>1071390.72</v>
          </cell>
          <cell r="T11">
            <v>2537897.67</v>
          </cell>
          <cell r="U11">
            <v>3311695.75</v>
          </cell>
          <cell r="V11">
            <v>3733808.12</v>
          </cell>
          <cell r="W11">
            <v>3788051.65</v>
          </cell>
          <cell r="X11">
            <v>3842351.67</v>
          </cell>
          <cell r="Y11">
            <v>3896640.94</v>
          </cell>
          <cell r="Z11">
            <v>3950917.05</v>
          </cell>
          <cell r="AA11">
            <v>4005189.34</v>
          </cell>
          <cell r="AB11">
            <v>4059468.57</v>
          </cell>
          <cell r="AC11">
            <v>4113918.62</v>
          </cell>
          <cell r="AD11">
            <v>4170493.29</v>
          </cell>
          <cell r="AE11">
            <v>4227845.9800000004</v>
          </cell>
          <cell r="AF11">
            <v>4285987.3899999997</v>
          </cell>
          <cell r="AG11">
            <v>4344928.3600000003</v>
          </cell>
          <cell r="AH11">
            <v>4404679.88</v>
          </cell>
          <cell r="AI11">
            <v>4465253.1100000003</v>
          </cell>
          <cell r="AJ11">
            <v>4526659.34</v>
          </cell>
          <cell r="AK11">
            <v>4588910.04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A12" t="str">
            <v>CAExtra Large C&amp;ICritical Peak PricingParticipantsLow Participation Case0</v>
          </cell>
          <cell r="B12" t="str">
            <v>CA</v>
          </cell>
          <cell r="C12" t="str">
            <v>Extra Large C&amp;I</v>
          </cell>
          <cell r="D12" t="str">
            <v>Critical Peak Pricing</v>
          </cell>
          <cell r="E12" t="str">
            <v>Participants</v>
          </cell>
          <cell r="F12" t="str">
            <v>Low Participation Case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16746.686550000006</v>
          </cell>
          <cell r="S12">
            <v>51018.605550000015</v>
          </cell>
          <cell r="T12">
            <v>120852.27000000002</v>
          </cell>
          <cell r="U12">
            <v>157699.79775000006</v>
          </cell>
          <cell r="V12">
            <v>177800.38649999999</v>
          </cell>
          <cell r="W12">
            <v>180383.41200000001</v>
          </cell>
          <cell r="X12">
            <v>182969.12700000001</v>
          </cell>
          <cell r="Y12">
            <v>185554.33050000004</v>
          </cell>
          <cell r="Z12">
            <v>188138.90700000001</v>
          </cell>
          <cell r="AA12">
            <v>190723.30200000003</v>
          </cell>
          <cell r="AB12">
            <v>193308.027</v>
          </cell>
          <cell r="AC12">
            <v>195900.88650000002</v>
          </cell>
          <cell r="AD12">
            <v>198594.91865997191</v>
          </cell>
          <cell r="AE12">
            <v>201325.99919378545</v>
          </cell>
          <cell r="AF12">
            <v>204094.63759127702</v>
          </cell>
          <cell r="AG12">
            <v>206901.35034879539</v>
          </cell>
          <cell r="AH12">
            <v>209746.66106555553</v>
          </cell>
          <cell r="AI12">
            <v>212631.10054131731</v>
          </cell>
          <cell r="AJ12">
            <v>215555.20687540746</v>
          </cell>
          <cell r="AK12">
            <v>218519.52556710335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A13" t="str">
            <v>CAIrrigationCritical Peak PricingProgram Annual BenefitsLow Participation Case0</v>
          </cell>
          <cell r="B13" t="str">
            <v>CA</v>
          </cell>
          <cell r="C13" t="str">
            <v>Irrigation</v>
          </cell>
          <cell r="D13" t="str">
            <v>Critical Peak Pricing</v>
          </cell>
          <cell r="E13" t="str">
            <v>Program Annual Benefits</v>
          </cell>
          <cell r="F13" t="str">
            <v>Low Participation Case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573231.01</v>
          </cell>
          <cell r="S13">
            <v>1745288.43</v>
          </cell>
          <cell r="T13">
            <v>4127886.26</v>
          </cell>
          <cell r="U13">
            <v>5388069.9000000004</v>
          </cell>
          <cell r="V13">
            <v>6066603.5300000003</v>
          </cell>
          <cell r="W13">
            <v>6146956.6100000003</v>
          </cell>
          <cell r="X13">
            <v>6226381.7599999998</v>
          </cell>
          <cell r="Y13">
            <v>6305886.3200000003</v>
          </cell>
          <cell r="Z13">
            <v>6389191.79</v>
          </cell>
          <cell r="AA13">
            <v>6482465.1100000003</v>
          </cell>
          <cell r="AB13">
            <v>6568214.9500000002</v>
          </cell>
          <cell r="AC13">
            <v>6654117.0800000001</v>
          </cell>
          <cell r="AD13">
            <v>6743128.8899999997</v>
          </cell>
          <cell r="AE13">
            <v>6833331.4100000001</v>
          </cell>
          <cell r="AF13">
            <v>6924740.5700000003</v>
          </cell>
          <cell r="AG13">
            <v>7017372.5</v>
          </cell>
          <cell r="AH13">
            <v>7111243.5700000003</v>
          </cell>
          <cell r="AI13">
            <v>7206370.3399999999</v>
          </cell>
          <cell r="AJ13">
            <v>7302769.6200000001</v>
          </cell>
          <cell r="AK13">
            <v>7400458.4299999997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 t="str">
            <v>CAIrrigationCritical Peak PricingProgram Annual CostsLow Participation Case0</v>
          </cell>
          <cell r="B14" t="str">
            <v>CA</v>
          </cell>
          <cell r="C14" t="str">
            <v>Irrigation</v>
          </cell>
          <cell r="D14" t="str">
            <v>Critical Peak Pricing</v>
          </cell>
          <cell r="E14" t="str">
            <v>Program Annual Costs</v>
          </cell>
          <cell r="F14" t="str">
            <v>Low Participation Case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5834317.1500000004</v>
          </cell>
          <cell r="S14">
            <v>12509121.98</v>
          </cell>
          <cell r="T14">
            <v>26286343.199999999</v>
          </cell>
          <cell r="U14">
            <v>16130618.27</v>
          </cell>
          <cell r="V14">
            <v>10911310.720000001</v>
          </cell>
          <cell r="W14">
            <v>4823091.07</v>
          </cell>
          <cell r="X14">
            <v>4899046.41</v>
          </cell>
          <cell r="Y14">
            <v>4974249.76</v>
          </cell>
          <cell r="Z14">
            <v>5049879.66</v>
          </cell>
          <cell r="AA14">
            <v>5126289.05</v>
          </cell>
          <cell r="AB14">
            <v>5203203.5</v>
          </cell>
          <cell r="AC14">
            <v>5283869.59</v>
          </cell>
          <cell r="AD14">
            <v>5405233.1200000001</v>
          </cell>
          <cell r="AE14">
            <v>5502775.29</v>
          </cell>
          <cell r="AF14">
            <v>5602414.6799999997</v>
          </cell>
          <cell r="AG14">
            <v>5704204.7300000004</v>
          </cell>
          <cell r="AH14">
            <v>5808200.4400000004</v>
          </cell>
          <cell r="AI14">
            <v>5914458.3899999997</v>
          </cell>
          <cell r="AJ14">
            <v>6023036.7800000003</v>
          </cell>
          <cell r="AK14">
            <v>6133995.5099999998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 t="str">
            <v>CAIrrigationCritical Peak PricingNon-Incentive CostsLow Participation Case0</v>
          </cell>
          <cell r="B15" t="str">
            <v>CA</v>
          </cell>
          <cell r="C15" t="str">
            <v>Irrigation</v>
          </cell>
          <cell r="D15" t="str">
            <v>Critical Peak Pricing</v>
          </cell>
          <cell r="E15" t="str">
            <v>Non-Incentive Costs</v>
          </cell>
          <cell r="F15" t="str">
            <v>Low Participation Case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5482636.7300000004</v>
          </cell>
          <cell r="S15">
            <v>11437731.27</v>
          </cell>
          <cell r="T15">
            <v>23748445.530000001</v>
          </cell>
          <cell r="U15">
            <v>12818922.52</v>
          </cell>
          <cell r="V15">
            <v>7177502.6100000003</v>
          </cell>
          <cell r="W15">
            <v>1035039.42</v>
          </cell>
          <cell r="X15">
            <v>1056694.75</v>
          </cell>
          <cell r="Y15">
            <v>1077608.81</v>
          </cell>
          <cell r="Z15">
            <v>1098962.6200000001</v>
          </cell>
          <cell r="AA15">
            <v>1121099.71</v>
          </cell>
          <cell r="AB15">
            <v>1143734.93</v>
          </cell>
          <cell r="AC15">
            <v>1169950.97</v>
          </cell>
          <cell r="AD15">
            <v>1234739.83</v>
          </cell>
          <cell r="AE15">
            <v>1274929.31</v>
          </cell>
          <cell r="AF15">
            <v>1316427.29</v>
          </cell>
          <cell r="AG15">
            <v>1359276.37</v>
          </cell>
          <cell r="AH15">
            <v>1403520.56</v>
          </cell>
          <cell r="AI15">
            <v>1449205.28</v>
          </cell>
          <cell r="AJ15">
            <v>1496377.44</v>
          </cell>
          <cell r="AK15">
            <v>1545085.48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 t="str">
            <v>CAIrrigationCritical Peak PricingSummer Peak Reduction @Meter  (MW)Low Participation Case0</v>
          </cell>
          <cell r="B16" t="str">
            <v>CA</v>
          </cell>
          <cell r="C16" t="str">
            <v>Irrigation</v>
          </cell>
          <cell r="D16" t="str">
            <v>Critical Peak Pricing</v>
          </cell>
          <cell r="E16" t="str">
            <v>Summer Peak Reduction @Meter  (MW)</v>
          </cell>
          <cell r="F16" t="str">
            <v>Low Participation Case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5.1061481672101516</v>
          </cell>
          <cell r="S16">
            <v>15.546439584201273</v>
          </cell>
          <cell r="T16">
            <v>36.769815927493447</v>
          </cell>
          <cell r="U16">
            <v>47.99510590524666</v>
          </cell>
          <cell r="V16">
            <v>54.039254216657497</v>
          </cell>
          <cell r="W16">
            <v>54.75501228123791</v>
          </cell>
          <cell r="X16">
            <v>55.462504704051796</v>
          </cell>
          <cell r="Y16">
            <v>56.170704503007471</v>
          </cell>
          <cell r="Z16">
            <v>56.91276145592839</v>
          </cell>
          <cell r="AA16">
            <v>57.74360864977195</v>
          </cell>
          <cell r="AB16">
            <v>58.507439221742665</v>
          </cell>
          <cell r="AC16">
            <v>59.27262640549219</v>
          </cell>
          <cell r="AD16">
            <v>60.065513565673378</v>
          </cell>
          <cell r="AE16">
            <v>60.869007140432515</v>
          </cell>
          <cell r="AF16">
            <v>61.683249011282939</v>
          </cell>
          <cell r="AG16">
            <v>62.508382957680382</v>
          </cell>
          <cell r="AH16">
            <v>63.344554682411669</v>
          </cell>
          <cell r="AI16">
            <v>64.191911837323005</v>
          </cell>
          <cell r="AJ16">
            <v>65.050604049392433</v>
          </cell>
          <cell r="AK16">
            <v>65.920782947151125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</row>
        <row r="17">
          <cell r="A17" t="str">
            <v>CAIrrigationCritical Peak PricingSummer Peak Reduction @Generation (MW)Low Participation Case0</v>
          </cell>
          <cell r="B17" t="str">
            <v>CA</v>
          </cell>
          <cell r="C17" t="str">
            <v>Irrigation</v>
          </cell>
          <cell r="D17" t="str">
            <v>Critical Peak Pricing</v>
          </cell>
          <cell r="E17" t="str">
            <v>Summer Peak Reduction @Generation (MW)</v>
          </cell>
          <cell r="F17" t="str">
            <v>Low Participation Case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5.6309529854545115</v>
          </cell>
          <cell r="S17">
            <v>17.1442871462299</v>
          </cell>
          <cell r="T17">
            <v>40.548980952242438</v>
          </cell>
          <cell r="U17">
            <v>52.92799504328039</v>
          </cell>
          <cell r="V17">
            <v>59.593354892652727</v>
          </cell>
          <cell r="W17">
            <v>60.382677857562754</v>
          </cell>
          <cell r="X17">
            <v>61.162885646285609</v>
          </cell>
          <cell r="Y17">
            <v>61.94387351456492</v>
          </cell>
          <cell r="Z17">
            <v>62.762198341341403</v>
          </cell>
          <cell r="AA17">
            <v>63.678439181486489</v>
          </cell>
          <cell r="AB17">
            <v>64.520775498172327</v>
          </cell>
          <cell r="AC17">
            <v>65.364607857843168</v>
          </cell>
          <cell r="AD17">
            <v>66.238987169908881</v>
          </cell>
          <cell r="AE17">
            <v>67.125063013269198</v>
          </cell>
          <cell r="AF17">
            <v>68.022991851877961</v>
          </cell>
          <cell r="AG17">
            <v>68.932932242700019</v>
          </cell>
          <cell r="AH17">
            <v>69.855044863709381</v>
          </cell>
          <cell r="AI17">
            <v>70.789492542261797</v>
          </cell>
          <cell r="AJ17">
            <v>71.73644028384696</v>
          </cell>
          <cell r="AK17">
            <v>72.696055301225314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 t="str">
            <v>CAIrrigationCritical Peak PricingWinter Peak Reduction @Meter  (MW)Low Participation Case0</v>
          </cell>
          <cell r="B18" t="str">
            <v>CA</v>
          </cell>
          <cell r="C18" t="str">
            <v>Irrigation</v>
          </cell>
          <cell r="D18" t="str">
            <v>Critical Peak Pricing</v>
          </cell>
          <cell r="E18" t="str">
            <v>Winter Peak Reduction @Meter  (MW)</v>
          </cell>
          <cell r="F18" t="str">
            <v>Low Participation Case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CAIrrigationCritical Peak PricingWinter Peak Reduction @Generation (MW)Low Participation Case0</v>
          </cell>
          <cell r="B19" t="str">
            <v>CA</v>
          </cell>
          <cell r="C19" t="str">
            <v>Irrigation</v>
          </cell>
          <cell r="D19" t="str">
            <v>Critical Peak Pricing</v>
          </cell>
          <cell r="E19" t="str">
            <v>Winter Peak Reduction @Generation (MW)</v>
          </cell>
          <cell r="F19" t="str">
            <v>Low Participation Case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</row>
        <row r="20">
          <cell r="A20" t="str">
            <v>CAIrrigationCritical Peak PricingProgram Annual BenefitsLow Participation Case0</v>
          </cell>
          <cell r="B20" t="str">
            <v>CA</v>
          </cell>
          <cell r="C20" t="str">
            <v>Irrigation</v>
          </cell>
          <cell r="D20" t="str">
            <v>Critical Peak Pricing</v>
          </cell>
          <cell r="E20" t="str">
            <v>Program Annual Benefits</v>
          </cell>
          <cell r="F20" t="str">
            <v>Low Participation Case</v>
          </cell>
          <cell r="G20">
            <v>0</v>
          </cell>
        </row>
        <row r="21">
          <cell r="A21" t="str">
            <v>CAIrrigationCritical Peak PricingNew ParticipantsLow Participation Case0</v>
          </cell>
          <cell r="B21" t="str">
            <v>CA</v>
          </cell>
          <cell r="C21" t="str">
            <v>Irrigation</v>
          </cell>
          <cell r="D21" t="str">
            <v>Critical Peak Pricing</v>
          </cell>
          <cell r="E21" t="str">
            <v>New Participants</v>
          </cell>
          <cell r="F21" t="str">
            <v>Low Participation Case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16746.686550000006</v>
          </cell>
          <cell r="S21">
            <v>34271.919000000009</v>
          </cell>
          <cell r="T21">
            <v>69833.664450000011</v>
          </cell>
          <cell r="U21">
            <v>36847.527750000037</v>
          </cell>
          <cell r="V21">
            <v>20100.588749999937</v>
          </cell>
          <cell r="W21">
            <v>2583.0255000000179</v>
          </cell>
          <cell r="X21">
            <v>2585.7149999999965</v>
          </cell>
          <cell r="Y21">
            <v>2585.2035000000324</v>
          </cell>
          <cell r="Z21">
            <v>2584.5764999999665</v>
          </cell>
          <cell r="AA21">
            <v>2584.3950000000186</v>
          </cell>
          <cell r="AB21">
            <v>2584.7249999999767</v>
          </cell>
          <cell r="AC21">
            <v>2592.8595000000205</v>
          </cell>
          <cell r="AD21">
            <v>2694.0321599718882</v>
          </cell>
          <cell r="AE21">
            <v>2731.0805338135397</v>
          </cell>
          <cell r="AF21">
            <v>2768.6383974915661</v>
          </cell>
          <cell r="AG21">
            <v>2806.7127575183695</v>
          </cell>
          <cell r="AH21">
            <v>2845.3107167601411</v>
          </cell>
          <cell r="AI21">
            <v>2884.4394757617847</v>
          </cell>
          <cell r="AJ21">
            <v>2924.1063340901455</v>
          </cell>
          <cell r="AK21">
            <v>2964.3186916958948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A22" t="str">
            <v>CAIrrigationCritical Peak PricingIncentive CostsLow Participation Case0</v>
          </cell>
          <cell r="B22" t="str">
            <v>CA</v>
          </cell>
          <cell r="C22" t="str">
            <v>Irrigation</v>
          </cell>
          <cell r="D22" t="str">
            <v>Critical Peak Pricing</v>
          </cell>
          <cell r="E22" t="str">
            <v>Incentive Costs</v>
          </cell>
          <cell r="F22" t="str">
            <v>Low Participation Case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351680.42</v>
          </cell>
          <cell r="S22">
            <v>1071390.72</v>
          </cell>
          <cell r="T22">
            <v>2537897.67</v>
          </cell>
          <cell r="U22">
            <v>3311695.75</v>
          </cell>
          <cell r="V22">
            <v>3733808.12</v>
          </cell>
          <cell r="W22">
            <v>3788051.65</v>
          </cell>
          <cell r="X22">
            <v>3842351.67</v>
          </cell>
          <cell r="Y22">
            <v>3896640.94</v>
          </cell>
          <cell r="Z22">
            <v>3950917.05</v>
          </cell>
          <cell r="AA22">
            <v>4005189.34</v>
          </cell>
          <cell r="AB22">
            <v>4059468.57</v>
          </cell>
          <cell r="AC22">
            <v>4113918.62</v>
          </cell>
          <cell r="AD22">
            <v>4170493.29</v>
          </cell>
          <cell r="AE22">
            <v>4227845.9800000004</v>
          </cell>
          <cell r="AF22">
            <v>4285987.3899999997</v>
          </cell>
          <cell r="AG22">
            <v>4344928.3600000003</v>
          </cell>
          <cell r="AH22">
            <v>4404679.88</v>
          </cell>
          <cell r="AI22">
            <v>4465253.1100000003</v>
          </cell>
          <cell r="AJ22">
            <v>4526659.34</v>
          </cell>
          <cell r="AK22">
            <v>4588910.04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CAIrrigationCritical Peak PricingParticipantsLow Participation Case0</v>
          </cell>
          <cell r="B23" t="str">
            <v>CA</v>
          </cell>
          <cell r="C23" t="str">
            <v>Irrigation</v>
          </cell>
          <cell r="D23" t="str">
            <v>Critical Peak Pricing</v>
          </cell>
          <cell r="E23" t="str">
            <v>Participants</v>
          </cell>
          <cell r="F23" t="str">
            <v>Low Participation Case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16746.686550000006</v>
          </cell>
          <cell r="S23">
            <v>51018.605550000015</v>
          </cell>
          <cell r="T23">
            <v>120852.27000000002</v>
          </cell>
          <cell r="U23">
            <v>157699.79775000006</v>
          </cell>
          <cell r="V23">
            <v>177800.38649999999</v>
          </cell>
          <cell r="W23">
            <v>180383.41200000001</v>
          </cell>
          <cell r="X23">
            <v>182969.12700000001</v>
          </cell>
          <cell r="Y23">
            <v>185554.33050000004</v>
          </cell>
          <cell r="Z23">
            <v>188138.90700000001</v>
          </cell>
          <cell r="AA23">
            <v>190723.30200000003</v>
          </cell>
          <cell r="AB23">
            <v>193308.027</v>
          </cell>
          <cell r="AC23">
            <v>195900.88650000002</v>
          </cell>
          <cell r="AD23">
            <v>198594.91865997191</v>
          </cell>
          <cell r="AE23">
            <v>201325.99919378545</v>
          </cell>
          <cell r="AF23">
            <v>204094.63759127702</v>
          </cell>
          <cell r="AG23">
            <v>206901.35034879539</v>
          </cell>
          <cell r="AH23">
            <v>209746.66106555553</v>
          </cell>
          <cell r="AI23">
            <v>212631.10054131731</v>
          </cell>
          <cell r="AJ23">
            <v>215555.20687540746</v>
          </cell>
          <cell r="AK23">
            <v>218519.52556710335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 t="str">
            <v>CALarge C&amp;ICritical Peak PricingProgram Annual BenefitsLow Participation Case0</v>
          </cell>
          <cell r="B24" t="str">
            <v>CA</v>
          </cell>
          <cell r="C24" t="str">
            <v>Large C&amp;I</v>
          </cell>
          <cell r="D24" t="str">
            <v>Critical Peak Pricing</v>
          </cell>
          <cell r="E24" t="str">
            <v>Program Annual Benefits</v>
          </cell>
          <cell r="F24" t="str">
            <v>Low Participation Case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573231.01</v>
          </cell>
          <cell r="S24">
            <v>1745288.43</v>
          </cell>
          <cell r="T24">
            <v>4127886.26</v>
          </cell>
          <cell r="U24">
            <v>5388069.9000000004</v>
          </cell>
          <cell r="V24">
            <v>6066603.5300000003</v>
          </cell>
          <cell r="W24">
            <v>6146956.6100000003</v>
          </cell>
          <cell r="X24">
            <v>6226381.7599999998</v>
          </cell>
          <cell r="Y24">
            <v>6305886.3200000003</v>
          </cell>
          <cell r="Z24">
            <v>6389191.79</v>
          </cell>
          <cell r="AA24">
            <v>6482465.1100000003</v>
          </cell>
          <cell r="AB24">
            <v>6568214.9500000002</v>
          </cell>
          <cell r="AC24">
            <v>6654117.0800000001</v>
          </cell>
          <cell r="AD24">
            <v>6743128.8899999997</v>
          </cell>
          <cell r="AE24">
            <v>6833331.4100000001</v>
          </cell>
          <cell r="AF24">
            <v>6924740.5700000003</v>
          </cell>
          <cell r="AG24">
            <v>7017372.5</v>
          </cell>
          <cell r="AH24">
            <v>7111243.5700000003</v>
          </cell>
          <cell r="AI24">
            <v>7206370.3399999999</v>
          </cell>
          <cell r="AJ24">
            <v>7302769.6200000001</v>
          </cell>
          <cell r="AK24">
            <v>7400458.4299999997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CALarge C&amp;ICritical Peak PricingProgram Annual CostsLow Participation Case0</v>
          </cell>
          <cell r="B25" t="str">
            <v>CA</v>
          </cell>
          <cell r="C25" t="str">
            <v>Large C&amp;I</v>
          </cell>
          <cell r="D25" t="str">
            <v>Critical Peak Pricing</v>
          </cell>
          <cell r="E25" t="str">
            <v>Program Annual Costs</v>
          </cell>
          <cell r="F25" t="str">
            <v>Low Participation Case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5834317.1500000004</v>
          </cell>
          <cell r="S25">
            <v>12509121.98</v>
          </cell>
          <cell r="T25">
            <v>26286343.199999999</v>
          </cell>
          <cell r="U25">
            <v>16130618.27</v>
          </cell>
          <cell r="V25">
            <v>10911310.720000001</v>
          </cell>
          <cell r="W25">
            <v>4823091.07</v>
          </cell>
          <cell r="X25">
            <v>4899046.41</v>
          </cell>
          <cell r="Y25">
            <v>4974249.76</v>
          </cell>
          <cell r="Z25">
            <v>5049879.66</v>
          </cell>
          <cell r="AA25">
            <v>5126289.05</v>
          </cell>
          <cell r="AB25">
            <v>5203203.5</v>
          </cell>
          <cell r="AC25">
            <v>5283869.59</v>
          </cell>
          <cell r="AD25">
            <v>5405233.1200000001</v>
          </cell>
          <cell r="AE25">
            <v>5502775.29</v>
          </cell>
          <cell r="AF25">
            <v>5602414.6799999997</v>
          </cell>
          <cell r="AG25">
            <v>5704204.7300000004</v>
          </cell>
          <cell r="AH25">
            <v>5808200.4400000004</v>
          </cell>
          <cell r="AI25">
            <v>5914458.3899999997</v>
          </cell>
          <cell r="AJ25">
            <v>6023036.7800000003</v>
          </cell>
          <cell r="AK25">
            <v>6133995.5099999998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CALarge C&amp;ICritical Peak PricingNon-Incentive CostsLow Participation Case0</v>
          </cell>
          <cell r="B26" t="str">
            <v>CA</v>
          </cell>
          <cell r="C26" t="str">
            <v>Large C&amp;I</v>
          </cell>
          <cell r="D26" t="str">
            <v>Critical Peak Pricing</v>
          </cell>
          <cell r="E26" t="str">
            <v>Non-Incentive Costs</v>
          </cell>
          <cell r="F26" t="str">
            <v>Low Participation Case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5482636.7300000004</v>
          </cell>
          <cell r="S26">
            <v>11437731.27</v>
          </cell>
          <cell r="T26">
            <v>23748445.530000001</v>
          </cell>
          <cell r="U26">
            <v>12818922.52</v>
          </cell>
          <cell r="V26">
            <v>7177502.6100000003</v>
          </cell>
          <cell r="W26">
            <v>1035039.42</v>
          </cell>
          <cell r="X26">
            <v>1056694.75</v>
          </cell>
          <cell r="Y26">
            <v>1077608.81</v>
          </cell>
          <cell r="Z26">
            <v>1098962.6200000001</v>
          </cell>
          <cell r="AA26">
            <v>1121099.71</v>
          </cell>
          <cell r="AB26">
            <v>1143734.93</v>
          </cell>
          <cell r="AC26">
            <v>1169950.97</v>
          </cell>
          <cell r="AD26">
            <v>1234739.83</v>
          </cell>
          <cell r="AE26">
            <v>1274929.31</v>
          </cell>
          <cell r="AF26">
            <v>1316427.29</v>
          </cell>
          <cell r="AG26">
            <v>1359276.37</v>
          </cell>
          <cell r="AH26">
            <v>1403520.56</v>
          </cell>
          <cell r="AI26">
            <v>1449205.28</v>
          </cell>
          <cell r="AJ26">
            <v>1496377.44</v>
          </cell>
          <cell r="AK26">
            <v>1545085.48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 t="str">
            <v>CALarge C&amp;ICritical Peak PricingSummer Peak Reduction @Meter  (MW)Low Participation Case0</v>
          </cell>
          <cell r="B27" t="str">
            <v>CA</v>
          </cell>
          <cell r="C27" t="str">
            <v>Large C&amp;I</v>
          </cell>
          <cell r="D27" t="str">
            <v>Critical Peak Pricing</v>
          </cell>
          <cell r="E27" t="str">
            <v>Summer Peak Reduction @Meter  (MW)</v>
          </cell>
          <cell r="F27" t="str">
            <v>Low Participation Case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5.1061481672101516</v>
          </cell>
          <cell r="S27">
            <v>15.546439584201273</v>
          </cell>
          <cell r="T27">
            <v>36.769815927493447</v>
          </cell>
          <cell r="U27">
            <v>47.99510590524666</v>
          </cell>
          <cell r="V27">
            <v>54.039254216657497</v>
          </cell>
          <cell r="W27">
            <v>54.75501228123791</v>
          </cell>
          <cell r="X27">
            <v>55.462504704051796</v>
          </cell>
          <cell r="Y27">
            <v>56.170704503007471</v>
          </cell>
          <cell r="Z27">
            <v>56.91276145592839</v>
          </cell>
          <cell r="AA27">
            <v>57.74360864977195</v>
          </cell>
          <cell r="AB27">
            <v>58.507439221742665</v>
          </cell>
          <cell r="AC27">
            <v>59.27262640549219</v>
          </cell>
          <cell r="AD27">
            <v>60.065513565673378</v>
          </cell>
          <cell r="AE27">
            <v>60.869007140432515</v>
          </cell>
          <cell r="AF27">
            <v>61.683249011282939</v>
          </cell>
          <cell r="AG27">
            <v>62.508382957680382</v>
          </cell>
          <cell r="AH27">
            <v>63.344554682411669</v>
          </cell>
          <cell r="AI27">
            <v>64.191911837323005</v>
          </cell>
          <cell r="AJ27">
            <v>65.050604049392433</v>
          </cell>
          <cell r="AK27">
            <v>65.920782947151125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CALarge C&amp;ICritical Peak PricingSummer Peak Reduction @Generation (MW)Low Participation Case0</v>
          </cell>
          <cell r="B28" t="str">
            <v>CA</v>
          </cell>
          <cell r="C28" t="str">
            <v>Large C&amp;I</v>
          </cell>
          <cell r="D28" t="str">
            <v>Critical Peak Pricing</v>
          </cell>
          <cell r="E28" t="str">
            <v>Summer Peak Reduction @Generation (MW)</v>
          </cell>
          <cell r="F28" t="str">
            <v>Low Participation Case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5.6309529854545115</v>
          </cell>
          <cell r="S28">
            <v>17.1442871462299</v>
          </cell>
          <cell r="T28">
            <v>40.548980952242438</v>
          </cell>
          <cell r="U28">
            <v>52.92799504328039</v>
          </cell>
          <cell r="V28">
            <v>59.593354892652727</v>
          </cell>
          <cell r="W28">
            <v>60.382677857562754</v>
          </cell>
          <cell r="X28">
            <v>61.162885646285609</v>
          </cell>
          <cell r="Y28">
            <v>61.94387351456492</v>
          </cell>
          <cell r="Z28">
            <v>62.762198341341403</v>
          </cell>
          <cell r="AA28">
            <v>63.678439181486489</v>
          </cell>
          <cell r="AB28">
            <v>64.520775498172327</v>
          </cell>
          <cell r="AC28">
            <v>65.364607857843168</v>
          </cell>
          <cell r="AD28">
            <v>66.238987169908881</v>
          </cell>
          <cell r="AE28">
            <v>67.125063013269198</v>
          </cell>
          <cell r="AF28">
            <v>68.022991851877961</v>
          </cell>
          <cell r="AG28">
            <v>68.932932242700019</v>
          </cell>
          <cell r="AH28">
            <v>69.855044863709381</v>
          </cell>
          <cell r="AI28">
            <v>70.789492542261797</v>
          </cell>
          <cell r="AJ28">
            <v>71.73644028384696</v>
          </cell>
          <cell r="AK28">
            <v>72.696055301225314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CALarge C&amp;ICritical Peak PricingWinter Peak Reduction @Meter  (MW)Low Participation Case0</v>
          </cell>
          <cell r="B29" t="str">
            <v>CA</v>
          </cell>
          <cell r="C29" t="str">
            <v>Large C&amp;I</v>
          </cell>
          <cell r="D29" t="str">
            <v>Critical Peak Pricing</v>
          </cell>
          <cell r="E29" t="str">
            <v>Winter Peak Reduction @Meter  (MW)</v>
          </cell>
          <cell r="F29" t="str">
            <v>Low Participation Case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</row>
        <row r="30">
          <cell r="A30" t="str">
            <v>CALarge C&amp;ICritical Peak PricingWinter Peak Reduction @Generation (MW)Low Participation Case0</v>
          </cell>
          <cell r="B30" t="str">
            <v>CA</v>
          </cell>
          <cell r="C30" t="str">
            <v>Large C&amp;I</v>
          </cell>
          <cell r="D30" t="str">
            <v>Critical Peak Pricing</v>
          </cell>
          <cell r="E30" t="str">
            <v>Winter Peak Reduction @Generation (MW)</v>
          </cell>
          <cell r="F30" t="str">
            <v>Low Participation Case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 t="str">
            <v>CALarge C&amp;ICritical Peak PricingProgram Annual BenefitsLow Participation Case0</v>
          </cell>
          <cell r="B31" t="str">
            <v>CA</v>
          </cell>
          <cell r="C31" t="str">
            <v>Large C&amp;I</v>
          </cell>
          <cell r="D31" t="str">
            <v>Critical Peak Pricing</v>
          </cell>
          <cell r="E31" t="str">
            <v>Program Annual Benefits</v>
          </cell>
          <cell r="F31" t="str">
            <v>Low Participation Case</v>
          </cell>
          <cell r="G31">
            <v>0</v>
          </cell>
        </row>
        <row r="32">
          <cell r="A32" t="str">
            <v>CALarge C&amp;ICritical Peak PricingNew ParticipantsLow Participation Case0</v>
          </cell>
          <cell r="B32" t="str">
            <v>CA</v>
          </cell>
          <cell r="C32" t="str">
            <v>Large C&amp;I</v>
          </cell>
          <cell r="D32" t="str">
            <v>Critical Peak Pricing</v>
          </cell>
          <cell r="E32" t="str">
            <v>New Participants</v>
          </cell>
          <cell r="F32" t="str">
            <v>Low Participation Case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16746.686550000006</v>
          </cell>
          <cell r="S32">
            <v>34271.919000000009</v>
          </cell>
          <cell r="T32">
            <v>69833.664450000011</v>
          </cell>
          <cell r="U32">
            <v>36847.527750000037</v>
          </cell>
          <cell r="V32">
            <v>20100.588749999937</v>
          </cell>
          <cell r="W32">
            <v>2583.0255000000179</v>
          </cell>
          <cell r="X32">
            <v>2585.7149999999965</v>
          </cell>
          <cell r="Y32">
            <v>2585.2035000000324</v>
          </cell>
          <cell r="Z32">
            <v>2584.5764999999665</v>
          </cell>
          <cell r="AA32">
            <v>2584.3950000000186</v>
          </cell>
          <cell r="AB32">
            <v>2584.7249999999767</v>
          </cell>
          <cell r="AC32">
            <v>2592.8595000000205</v>
          </cell>
          <cell r="AD32">
            <v>2694.0321599718882</v>
          </cell>
          <cell r="AE32">
            <v>2731.0805338135397</v>
          </cell>
          <cell r="AF32">
            <v>2768.6383974915661</v>
          </cell>
          <cell r="AG32">
            <v>2806.7127575183695</v>
          </cell>
          <cell r="AH32">
            <v>2845.3107167601411</v>
          </cell>
          <cell r="AI32">
            <v>2884.4394757617847</v>
          </cell>
          <cell r="AJ32">
            <v>2924.1063340901455</v>
          </cell>
          <cell r="AK32">
            <v>2964.3186916958948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 t="str">
            <v>CALarge C&amp;ICritical Peak PricingIncentive CostsLow Participation Case0</v>
          </cell>
          <cell r="B33" t="str">
            <v>CA</v>
          </cell>
          <cell r="C33" t="str">
            <v>Large C&amp;I</v>
          </cell>
          <cell r="D33" t="str">
            <v>Critical Peak Pricing</v>
          </cell>
          <cell r="E33" t="str">
            <v>Incentive Costs</v>
          </cell>
          <cell r="F33" t="str">
            <v>Low Participation Case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351680.42</v>
          </cell>
          <cell r="S33">
            <v>1071390.72</v>
          </cell>
          <cell r="T33">
            <v>2537897.67</v>
          </cell>
          <cell r="U33">
            <v>3311695.75</v>
          </cell>
          <cell r="V33">
            <v>3733808.12</v>
          </cell>
          <cell r="W33">
            <v>3788051.65</v>
          </cell>
          <cell r="X33">
            <v>3842351.67</v>
          </cell>
          <cell r="Y33">
            <v>3896640.94</v>
          </cell>
          <cell r="Z33">
            <v>3950917.05</v>
          </cell>
          <cell r="AA33">
            <v>4005189.34</v>
          </cell>
          <cell r="AB33">
            <v>4059468.57</v>
          </cell>
          <cell r="AC33">
            <v>4113918.62</v>
          </cell>
          <cell r="AD33">
            <v>4170493.29</v>
          </cell>
          <cell r="AE33">
            <v>4227845.9800000004</v>
          </cell>
          <cell r="AF33">
            <v>4285987.3899999997</v>
          </cell>
          <cell r="AG33">
            <v>4344928.3600000003</v>
          </cell>
          <cell r="AH33">
            <v>4404679.88</v>
          </cell>
          <cell r="AI33">
            <v>4465253.1100000003</v>
          </cell>
          <cell r="AJ33">
            <v>4526659.34</v>
          </cell>
          <cell r="AK33">
            <v>4588910.04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</row>
        <row r="34">
          <cell r="A34" t="str">
            <v>CALarge C&amp;ICritical Peak PricingParticipantsLow Participation Case0</v>
          </cell>
          <cell r="B34" t="str">
            <v>CA</v>
          </cell>
          <cell r="C34" t="str">
            <v>Large C&amp;I</v>
          </cell>
          <cell r="D34" t="str">
            <v>Critical Peak Pricing</v>
          </cell>
          <cell r="E34" t="str">
            <v>Participants</v>
          </cell>
          <cell r="F34" t="str">
            <v>Low Participation Case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16746.686550000006</v>
          </cell>
          <cell r="S34">
            <v>51018.605550000015</v>
          </cell>
          <cell r="T34">
            <v>120852.27000000002</v>
          </cell>
          <cell r="U34">
            <v>157699.79775000006</v>
          </cell>
          <cell r="V34">
            <v>177800.38649999999</v>
          </cell>
          <cell r="W34">
            <v>180383.41200000001</v>
          </cell>
          <cell r="X34">
            <v>182969.12700000001</v>
          </cell>
          <cell r="Y34">
            <v>185554.33050000004</v>
          </cell>
          <cell r="Z34">
            <v>188138.90700000001</v>
          </cell>
          <cell r="AA34">
            <v>190723.30200000003</v>
          </cell>
          <cell r="AB34">
            <v>193308.027</v>
          </cell>
          <cell r="AC34">
            <v>195900.88650000002</v>
          </cell>
          <cell r="AD34">
            <v>198594.91865997191</v>
          </cell>
          <cell r="AE34">
            <v>201325.99919378545</v>
          </cell>
          <cell r="AF34">
            <v>204094.63759127702</v>
          </cell>
          <cell r="AG34">
            <v>206901.35034879539</v>
          </cell>
          <cell r="AH34">
            <v>209746.66106555553</v>
          </cell>
          <cell r="AI34">
            <v>212631.10054131731</v>
          </cell>
          <cell r="AJ34">
            <v>215555.20687540746</v>
          </cell>
          <cell r="AK34">
            <v>218519.52556710335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 t="str">
            <v>CAMedium C&amp;ICritical Peak PricingProgram Annual BenefitsLow Participation Case0</v>
          </cell>
          <cell r="B35" t="str">
            <v>CA</v>
          </cell>
          <cell r="C35" t="str">
            <v>Medium C&amp;I</v>
          </cell>
          <cell r="D35" t="str">
            <v>Critical Peak Pricing</v>
          </cell>
          <cell r="E35" t="str">
            <v>Program Annual Benefits</v>
          </cell>
          <cell r="F35" t="str">
            <v>Low Participation Case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573231.01</v>
          </cell>
          <cell r="S35">
            <v>1745288.43</v>
          </cell>
          <cell r="T35">
            <v>4127886.26</v>
          </cell>
          <cell r="U35">
            <v>5388069.9000000004</v>
          </cell>
          <cell r="V35">
            <v>6066603.5300000003</v>
          </cell>
          <cell r="W35">
            <v>6146956.6100000003</v>
          </cell>
          <cell r="X35">
            <v>6226381.7599999998</v>
          </cell>
          <cell r="Y35">
            <v>6305886.3200000003</v>
          </cell>
          <cell r="Z35">
            <v>6389191.79</v>
          </cell>
          <cell r="AA35">
            <v>6482465.1100000003</v>
          </cell>
          <cell r="AB35">
            <v>6568214.9500000002</v>
          </cell>
          <cell r="AC35">
            <v>6654117.0800000001</v>
          </cell>
          <cell r="AD35">
            <v>6743128.8899999997</v>
          </cell>
          <cell r="AE35">
            <v>6833331.4100000001</v>
          </cell>
          <cell r="AF35">
            <v>6924740.5700000003</v>
          </cell>
          <cell r="AG35">
            <v>7017372.5</v>
          </cell>
          <cell r="AH35">
            <v>7111243.5700000003</v>
          </cell>
          <cell r="AI35">
            <v>7206370.3399999999</v>
          </cell>
          <cell r="AJ35">
            <v>7302769.6200000001</v>
          </cell>
          <cell r="AK35">
            <v>7400458.4299999997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CAMedium C&amp;ICritical Peak PricingProgram Annual CostsLow Participation Case0</v>
          </cell>
          <cell r="B36" t="str">
            <v>CA</v>
          </cell>
          <cell r="C36" t="str">
            <v>Medium C&amp;I</v>
          </cell>
          <cell r="D36" t="str">
            <v>Critical Peak Pricing</v>
          </cell>
          <cell r="E36" t="str">
            <v>Program Annual Costs</v>
          </cell>
          <cell r="F36" t="str">
            <v>Low Participation Case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5834317.1500000004</v>
          </cell>
          <cell r="S36">
            <v>12509121.98</v>
          </cell>
          <cell r="T36">
            <v>26286343.199999999</v>
          </cell>
          <cell r="U36">
            <v>16130618.27</v>
          </cell>
          <cell r="V36">
            <v>10911310.720000001</v>
          </cell>
          <cell r="W36">
            <v>4823091.07</v>
          </cell>
          <cell r="X36">
            <v>4899046.41</v>
          </cell>
          <cell r="Y36">
            <v>4974249.76</v>
          </cell>
          <cell r="Z36">
            <v>5049879.66</v>
          </cell>
          <cell r="AA36">
            <v>5126289.05</v>
          </cell>
          <cell r="AB36">
            <v>5203203.5</v>
          </cell>
          <cell r="AC36">
            <v>5283869.59</v>
          </cell>
          <cell r="AD36">
            <v>5405233.1200000001</v>
          </cell>
          <cell r="AE36">
            <v>5502775.29</v>
          </cell>
          <cell r="AF36">
            <v>5602414.6799999997</v>
          </cell>
          <cell r="AG36">
            <v>5704204.7300000004</v>
          </cell>
          <cell r="AH36">
            <v>5808200.4400000004</v>
          </cell>
          <cell r="AI36">
            <v>5914458.3899999997</v>
          </cell>
          <cell r="AJ36">
            <v>6023036.7800000003</v>
          </cell>
          <cell r="AK36">
            <v>6133995.5099999998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 t="str">
            <v>CAMedium C&amp;ICritical Peak PricingNon-Incentive CostsLow Participation Case0</v>
          </cell>
          <cell r="B37" t="str">
            <v>CA</v>
          </cell>
          <cell r="C37" t="str">
            <v>Medium C&amp;I</v>
          </cell>
          <cell r="D37" t="str">
            <v>Critical Peak Pricing</v>
          </cell>
          <cell r="E37" t="str">
            <v>Non-Incentive Costs</v>
          </cell>
          <cell r="F37" t="str">
            <v>Low Participation Case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5482636.7300000004</v>
          </cell>
          <cell r="S37">
            <v>11437731.27</v>
          </cell>
          <cell r="T37">
            <v>23748445.530000001</v>
          </cell>
          <cell r="U37">
            <v>12818922.52</v>
          </cell>
          <cell r="V37">
            <v>7177502.6100000003</v>
          </cell>
          <cell r="W37">
            <v>1035039.42</v>
          </cell>
          <cell r="X37">
            <v>1056694.75</v>
          </cell>
          <cell r="Y37">
            <v>1077608.81</v>
          </cell>
          <cell r="Z37">
            <v>1098962.6200000001</v>
          </cell>
          <cell r="AA37">
            <v>1121099.71</v>
          </cell>
          <cell r="AB37">
            <v>1143734.93</v>
          </cell>
          <cell r="AC37">
            <v>1169950.97</v>
          </cell>
          <cell r="AD37">
            <v>1234739.83</v>
          </cell>
          <cell r="AE37">
            <v>1274929.31</v>
          </cell>
          <cell r="AF37">
            <v>1316427.29</v>
          </cell>
          <cell r="AG37">
            <v>1359276.37</v>
          </cell>
          <cell r="AH37">
            <v>1403520.56</v>
          </cell>
          <cell r="AI37">
            <v>1449205.28</v>
          </cell>
          <cell r="AJ37">
            <v>1496377.44</v>
          </cell>
          <cell r="AK37">
            <v>1545085.48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 t="str">
            <v>CAMedium C&amp;ICritical Peak PricingSummer Peak Reduction @Meter  (MW)Low Participation Case0</v>
          </cell>
          <cell r="B38" t="str">
            <v>CA</v>
          </cell>
          <cell r="C38" t="str">
            <v>Medium C&amp;I</v>
          </cell>
          <cell r="D38" t="str">
            <v>Critical Peak Pricing</v>
          </cell>
          <cell r="E38" t="str">
            <v>Summer Peak Reduction @Meter  (MW)</v>
          </cell>
          <cell r="F38" t="str">
            <v>Low Participation Case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5.1061481672101516</v>
          </cell>
          <cell r="S38">
            <v>15.546439584201273</v>
          </cell>
          <cell r="T38">
            <v>36.769815927493447</v>
          </cell>
          <cell r="U38">
            <v>47.99510590524666</v>
          </cell>
          <cell r="V38">
            <v>54.039254216657497</v>
          </cell>
          <cell r="W38">
            <v>54.75501228123791</v>
          </cell>
          <cell r="X38">
            <v>55.462504704051796</v>
          </cell>
          <cell r="Y38">
            <v>56.170704503007471</v>
          </cell>
          <cell r="Z38">
            <v>56.91276145592839</v>
          </cell>
          <cell r="AA38">
            <v>57.74360864977195</v>
          </cell>
          <cell r="AB38">
            <v>58.507439221742665</v>
          </cell>
          <cell r="AC38">
            <v>59.27262640549219</v>
          </cell>
          <cell r="AD38">
            <v>60.065513565673378</v>
          </cell>
          <cell r="AE38">
            <v>60.869007140432515</v>
          </cell>
          <cell r="AF38">
            <v>61.683249011282939</v>
          </cell>
          <cell r="AG38">
            <v>62.508382957680382</v>
          </cell>
          <cell r="AH38">
            <v>63.344554682411669</v>
          </cell>
          <cell r="AI38">
            <v>64.191911837323005</v>
          </cell>
          <cell r="AJ38">
            <v>65.050604049392433</v>
          </cell>
          <cell r="AK38">
            <v>65.920782947151125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 t="str">
            <v>CAMedium C&amp;ICritical Peak PricingSummer Peak Reduction @Generation (MW)Low Participation Case0</v>
          </cell>
          <cell r="B39" t="str">
            <v>CA</v>
          </cell>
          <cell r="C39" t="str">
            <v>Medium C&amp;I</v>
          </cell>
          <cell r="D39" t="str">
            <v>Critical Peak Pricing</v>
          </cell>
          <cell r="E39" t="str">
            <v>Summer Peak Reduction @Generation (MW)</v>
          </cell>
          <cell r="F39" t="str">
            <v>Low Participation Case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5.6309529854545115</v>
          </cell>
          <cell r="S39">
            <v>17.1442871462299</v>
          </cell>
          <cell r="T39">
            <v>40.548980952242438</v>
          </cell>
          <cell r="U39">
            <v>52.92799504328039</v>
          </cell>
          <cell r="V39">
            <v>59.593354892652727</v>
          </cell>
          <cell r="W39">
            <v>60.382677857562754</v>
          </cell>
          <cell r="X39">
            <v>61.162885646285609</v>
          </cell>
          <cell r="Y39">
            <v>61.94387351456492</v>
          </cell>
          <cell r="Z39">
            <v>62.762198341341403</v>
          </cell>
          <cell r="AA39">
            <v>63.678439181486489</v>
          </cell>
          <cell r="AB39">
            <v>64.520775498172327</v>
          </cell>
          <cell r="AC39">
            <v>65.364607857843168</v>
          </cell>
          <cell r="AD39">
            <v>66.238987169908881</v>
          </cell>
          <cell r="AE39">
            <v>67.125063013269198</v>
          </cell>
          <cell r="AF39">
            <v>68.022991851877961</v>
          </cell>
          <cell r="AG39">
            <v>68.932932242700019</v>
          </cell>
          <cell r="AH39">
            <v>69.855044863709381</v>
          </cell>
          <cell r="AI39">
            <v>70.789492542261797</v>
          </cell>
          <cell r="AJ39">
            <v>71.73644028384696</v>
          </cell>
          <cell r="AK39">
            <v>72.696055301225314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 t="str">
            <v>CAMedium C&amp;ICritical Peak PricingWinter Peak Reduction @Meter  (MW)Low Participation Case0</v>
          </cell>
          <cell r="B40" t="str">
            <v>CA</v>
          </cell>
          <cell r="C40" t="str">
            <v>Medium C&amp;I</v>
          </cell>
          <cell r="D40" t="str">
            <v>Critical Peak Pricing</v>
          </cell>
          <cell r="E40" t="str">
            <v>Winter Peak Reduction @Meter  (MW)</v>
          </cell>
          <cell r="F40" t="str">
            <v>Low Participation Case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CAMedium C&amp;ICritical Peak PricingWinter Peak Reduction @Generation (MW)Low Participation Case0</v>
          </cell>
          <cell r="B41" t="str">
            <v>CA</v>
          </cell>
          <cell r="C41" t="str">
            <v>Medium C&amp;I</v>
          </cell>
          <cell r="D41" t="str">
            <v>Critical Peak Pricing</v>
          </cell>
          <cell r="E41" t="str">
            <v>Winter Peak Reduction @Generation (MW)</v>
          </cell>
          <cell r="F41" t="str">
            <v>Low Participation Case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CAMedium C&amp;ICritical Peak PricingProgram Annual BenefitsLow Participation Case0</v>
          </cell>
          <cell r="B42" t="str">
            <v>CA</v>
          </cell>
          <cell r="C42" t="str">
            <v>Medium C&amp;I</v>
          </cell>
          <cell r="D42" t="str">
            <v>Critical Peak Pricing</v>
          </cell>
          <cell r="E42" t="str">
            <v>Program Annual Benefits</v>
          </cell>
          <cell r="F42" t="str">
            <v>Low Participation Case</v>
          </cell>
          <cell r="G42">
            <v>0</v>
          </cell>
        </row>
        <row r="43">
          <cell r="A43" t="str">
            <v>CAMedium C&amp;ICritical Peak PricingNew ParticipantsLow Participation Case0</v>
          </cell>
          <cell r="B43" t="str">
            <v>CA</v>
          </cell>
          <cell r="C43" t="str">
            <v>Medium C&amp;I</v>
          </cell>
          <cell r="D43" t="str">
            <v>Critical Peak Pricing</v>
          </cell>
          <cell r="E43" t="str">
            <v>New Participants</v>
          </cell>
          <cell r="F43" t="str">
            <v>Low Participation Case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16746.686550000006</v>
          </cell>
          <cell r="S43">
            <v>34271.919000000009</v>
          </cell>
          <cell r="T43">
            <v>69833.664450000011</v>
          </cell>
          <cell r="U43">
            <v>36847.527750000037</v>
          </cell>
          <cell r="V43">
            <v>20100.588749999937</v>
          </cell>
          <cell r="W43">
            <v>2583.0255000000179</v>
          </cell>
          <cell r="X43">
            <v>2585.7149999999965</v>
          </cell>
          <cell r="Y43">
            <v>2585.2035000000324</v>
          </cell>
          <cell r="Z43">
            <v>2584.5764999999665</v>
          </cell>
          <cell r="AA43">
            <v>2584.3950000000186</v>
          </cell>
          <cell r="AB43">
            <v>2584.7249999999767</v>
          </cell>
          <cell r="AC43">
            <v>2592.8595000000205</v>
          </cell>
          <cell r="AD43">
            <v>2694.0321599718882</v>
          </cell>
          <cell r="AE43">
            <v>2731.0805338135397</v>
          </cell>
          <cell r="AF43">
            <v>2768.6383974915661</v>
          </cell>
          <cell r="AG43">
            <v>2806.7127575183695</v>
          </cell>
          <cell r="AH43">
            <v>2845.3107167601411</v>
          </cell>
          <cell r="AI43">
            <v>2884.4394757617847</v>
          </cell>
          <cell r="AJ43">
            <v>2924.1063340901455</v>
          </cell>
          <cell r="AK43">
            <v>2964.3186916958948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 t="str">
            <v>CAMedium C&amp;ICritical Peak PricingIncentive CostsLow Participation Case0</v>
          </cell>
          <cell r="B44" t="str">
            <v>CA</v>
          </cell>
          <cell r="C44" t="str">
            <v>Medium C&amp;I</v>
          </cell>
          <cell r="D44" t="str">
            <v>Critical Peak Pricing</v>
          </cell>
          <cell r="E44" t="str">
            <v>Incentive Costs</v>
          </cell>
          <cell r="F44" t="str">
            <v>Low Participation Case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351680.42</v>
          </cell>
          <cell r="S44">
            <v>1071390.72</v>
          </cell>
          <cell r="T44">
            <v>2537897.67</v>
          </cell>
          <cell r="U44">
            <v>3311695.75</v>
          </cell>
          <cell r="V44">
            <v>3733808.12</v>
          </cell>
          <cell r="W44">
            <v>3788051.65</v>
          </cell>
          <cell r="X44">
            <v>3842351.67</v>
          </cell>
          <cell r="Y44">
            <v>3896640.94</v>
          </cell>
          <cell r="Z44">
            <v>3950917.05</v>
          </cell>
          <cell r="AA44">
            <v>4005189.34</v>
          </cell>
          <cell r="AB44">
            <v>4059468.57</v>
          </cell>
          <cell r="AC44">
            <v>4113918.62</v>
          </cell>
          <cell r="AD44">
            <v>4170493.29</v>
          </cell>
          <cell r="AE44">
            <v>4227845.9800000004</v>
          </cell>
          <cell r="AF44">
            <v>4285987.3899999997</v>
          </cell>
          <cell r="AG44">
            <v>4344928.3600000003</v>
          </cell>
          <cell r="AH44">
            <v>4404679.88</v>
          </cell>
          <cell r="AI44">
            <v>4465253.1100000003</v>
          </cell>
          <cell r="AJ44">
            <v>4526659.34</v>
          </cell>
          <cell r="AK44">
            <v>4588910.04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</row>
        <row r="45">
          <cell r="A45" t="str">
            <v>CAMedium C&amp;ICritical Peak PricingParticipantsLow Participation Case0</v>
          </cell>
          <cell r="B45" t="str">
            <v>CA</v>
          </cell>
          <cell r="C45" t="str">
            <v>Medium C&amp;I</v>
          </cell>
          <cell r="D45" t="str">
            <v>Critical Peak Pricing</v>
          </cell>
          <cell r="E45" t="str">
            <v>Participants</v>
          </cell>
          <cell r="F45" t="str">
            <v>Low Participation Case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16746.686550000006</v>
          </cell>
          <cell r="S45">
            <v>51018.605550000015</v>
          </cell>
          <cell r="T45">
            <v>120852.27000000002</v>
          </cell>
          <cell r="U45">
            <v>157699.79775000006</v>
          </cell>
          <cell r="V45">
            <v>177800.38649999999</v>
          </cell>
          <cell r="W45">
            <v>180383.41200000001</v>
          </cell>
          <cell r="X45">
            <v>182969.12700000001</v>
          </cell>
          <cell r="Y45">
            <v>185554.33050000004</v>
          </cell>
          <cell r="Z45">
            <v>188138.90700000001</v>
          </cell>
          <cell r="AA45">
            <v>190723.30200000003</v>
          </cell>
          <cell r="AB45">
            <v>193308.027</v>
          </cell>
          <cell r="AC45">
            <v>195900.88650000002</v>
          </cell>
          <cell r="AD45">
            <v>198594.91865997191</v>
          </cell>
          <cell r="AE45">
            <v>201325.99919378545</v>
          </cell>
          <cell r="AF45">
            <v>204094.63759127702</v>
          </cell>
          <cell r="AG45">
            <v>206901.35034879539</v>
          </cell>
          <cell r="AH45">
            <v>209746.66106555553</v>
          </cell>
          <cell r="AI45">
            <v>212631.10054131731</v>
          </cell>
          <cell r="AJ45">
            <v>215555.20687540746</v>
          </cell>
          <cell r="AK45">
            <v>218519.52556710335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46">
          <cell r="A46" t="str">
            <v>CAResidentialCritical Peak PricingProgram Annual BenefitsLow Participation Case0</v>
          </cell>
          <cell r="B46" t="str">
            <v>CA</v>
          </cell>
          <cell r="C46" t="str">
            <v>Residential</v>
          </cell>
          <cell r="D46" t="str">
            <v>Critical Peak Pricing</v>
          </cell>
          <cell r="E46" t="str">
            <v>Program Annual Benefits</v>
          </cell>
          <cell r="F46" t="str">
            <v>Low Participation Case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573231.01</v>
          </cell>
          <cell r="S46">
            <v>1745288.43</v>
          </cell>
          <cell r="T46">
            <v>4127886.26</v>
          </cell>
          <cell r="U46">
            <v>5388069.9000000004</v>
          </cell>
          <cell r="V46">
            <v>6066603.5300000003</v>
          </cell>
          <cell r="W46">
            <v>6146956.6100000003</v>
          </cell>
          <cell r="X46">
            <v>6226381.7599999998</v>
          </cell>
          <cell r="Y46">
            <v>6305886.3200000003</v>
          </cell>
          <cell r="Z46">
            <v>6389191.79</v>
          </cell>
          <cell r="AA46">
            <v>6482465.1100000003</v>
          </cell>
          <cell r="AB46">
            <v>6568214.9500000002</v>
          </cell>
          <cell r="AC46">
            <v>6654117.0800000001</v>
          </cell>
          <cell r="AD46">
            <v>6743128.8899999997</v>
          </cell>
          <cell r="AE46">
            <v>6833331.4100000001</v>
          </cell>
          <cell r="AF46">
            <v>6924740.5700000003</v>
          </cell>
          <cell r="AG46">
            <v>7017372.5</v>
          </cell>
          <cell r="AH46">
            <v>7111243.5700000003</v>
          </cell>
          <cell r="AI46">
            <v>7206370.3399999999</v>
          </cell>
          <cell r="AJ46">
            <v>7302769.6200000001</v>
          </cell>
          <cell r="AK46">
            <v>7400458.4299999997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 t="str">
            <v>CAResidentialCritical Peak PricingProgram Annual CostsLow Participation Case0</v>
          </cell>
          <cell r="B47" t="str">
            <v>CA</v>
          </cell>
          <cell r="C47" t="str">
            <v>Residential</v>
          </cell>
          <cell r="D47" t="str">
            <v>Critical Peak Pricing</v>
          </cell>
          <cell r="E47" t="str">
            <v>Program Annual Costs</v>
          </cell>
          <cell r="F47" t="str">
            <v>Low Participation Case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5834317.1500000004</v>
          </cell>
          <cell r="S47">
            <v>12509121.98</v>
          </cell>
          <cell r="T47">
            <v>26286343.199999999</v>
          </cell>
          <cell r="U47">
            <v>16130618.27</v>
          </cell>
          <cell r="V47">
            <v>10911310.720000001</v>
          </cell>
          <cell r="W47">
            <v>4823091.07</v>
          </cell>
          <cell r="X47">
            <v>4899046.41</v>
          </cell>
          <cell r="Y47">
            <v>4974249.76</v>
          </cell>
          <cell r="Z47">
            <v>5049879.66</v>
          </cell>
          <cell r="AA47">
            <v>5126289.05</v>
          </cell>
          <cell r="AB47">
            <v>5203203.5</v>
          </cell>
          <cell r="AC47">
            <v>5283869.59</v>
          </cell>
          <cell r="AD47">
            <v>5405233.1200000001</v>
          </cell>
          <cell r="AE47">
            <v>5502775.29</v>
          </cell>
          <cell r="AF47">
            <v>5602414.6799999997</v>
          </cell>
          <cell r="AG47">
            <v>5704204.7300000004</v>
          </cell>
          <cell r="AH47">
            <v>5808200.4400000004</v>
          </cell>
          <cell r="AI47">
            <v>5914458.3899999997</v>
          </cell>
          <cell r="AJ47">
            <v>6023036.7800000003</v>
          </cell>
          <cell r="AK47">
            <v>6133995.5099999998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  <row r="48">
          <cell r="A48" t="str">
            <v>CAResidentialCritical Peak PricingNon-Incentive CostsLow Participation Case0</v>
          </cell>
          <cell r="B48" t="str">
            <v>CA</v>
          </cell>
          <cell r="C48" t="str">
            <v>Residential</v>
          </cell>
          <cell r="D48" t="str">
            <v>Critical Peak Pricing</v>
          </cell>
          <cell r="E48" t="str">
            <v>Non-Incentive Costs</v>
          </cell>
          <cell r="F48" t="str">
            <v>Low Participation Case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5482636.7300000004</v>
          </cell>
          <cell r="S48">
            <v>11437731.27</v>
          </cell>
          <cell r="T48">
            <v>23748445.530000001</v>
          </cell>
          <cell r="U48">
            <v>12818922.52</v>
          </cell>
          <cell r="V48">
            <v>7177502.6100000003</v>
          </cell>
          <cell r="W48">
            <v>1035039.42</v>
          </cell>
          <cell r="X48">
            <v>1056694.75</v>
          </cell>
          <cell r="Y48">
            <v>1077608.81</v>
          </cell>
          <cell r="Z48">
            <v>1098962.6200000001</v>
          </cell>
          <cell r="AA48">
            <v>1121099.71</v>
          </cell>
          <cell r="AB48">
            <v>1143734.93</v>
          </cell>
          <cell r="AC48">
            <v>1169950.97</v>
          </cell>
          <cell r="AD48">
            <v>1234739.83</v>
          </cell>
          <cell r="AE48">
            <v>1274929.31</v>
          </cell>
          <cell r="AF48">
            <v>1316427.29</v>
          </cell>
          <cell r="AG48">
            <v>1359276.37</v>
          </cell>
          <cell r="AH48">
            <v>1403520.56</v>
          </cell>
          <cell r="AI48">
            <v>1449205.28</v>
          </cell>
          <cell r="AJ48">
            <v>1496377.44</v>
          </cell>
          <cell r="AK48">
            <v>1545085.48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A49" t="str">
            <v>CAResidentialCritical Peak PricingSummer Peak Reduction @Meter  (MW)Low Participation Case0</v>
          </cell>
          <cell r="B49" t="str">
            <v>CA</v>
          </cell>
          <cell r="C49" t="str">
            <v>Residential</v>
          </cell>
          <cell r="D49" t="str">
            <v>Critical Peak Pricing</v>
          </cell>
          <cell r="E49" t="str">
            <v>Summer Peak Reduction @Meter  (MW)</v>
          </cell>
          <cell r="F49" t="str">
            <v>Low Participation Case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5.1061481672101516</v>
          </cell>
          <cell r="S49">
            <v>15.546439584201273</v>
          </cell>
          <cell r="T49">
            <v>36.769815927493447</v>
          </cell>
          <cell r="U49">
            <v>47.99510590524666</v>
          </cell>
          <cell r="V49">
            <v>54.039254216657497</v>
          </cell>
          <cell r="W49">
            <v>54.75501228123791</v>
          </cell>
          <cell r="X49">
            <v>55.462504704051796</v>
          </cell>
          <cell r="Y49">
            <v>56.170704503007471</v>
          </cell>
          <cell r="Z49">
            <v>56.91276145592839</v>
          </cell>
          <cell r="AA49">
            <v>57.74360864977195</v>
          </cell>
          <cell r="AB49">
            <v>58.507439221742665</v>
          </cell>
          <cell r="AC49">
            <v>59.27262640549219</v>
          </cell>
          <cell r="AD49">
            <v>60.065513565673378</v>
          </cell>
          <cell r="AE49">
            <v>60.869007140432515</v>
          </cell>
          <cell r="AF49">
            <v>61.683249011282939</v>
          </cell>
          <cell r="AG49">
            <v>62.508382957680382</v>
          </cell>
          <cell r="AH49">
            <v>63.344554682411669</v>
          </cell>
          <cell r="AI49">
            <v>64.191911837323005</v>
          </cell>
          <cell r="AJ49">
            <v>65.050604049392433</v>
          </cell>
          <cell r="AK49">
            <v>65.920782947151125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 t="str">
            <v>CAResidentialCritical Peak PricingSummer Peak Reduction @Generation (MW)Low Participation Case0</v>
          </cell>
          <cell r="B50" t="str">
            <v>CA</v>
          </cell>
          <cell r="C50" t="str">
            <v>Residential</v>
          </cell>
          <cell r="D50" t="str">
            <v>Critical Peak Pricing</v>
          </cell>
          <cell r="E50" t="str">
            <v>Summer Peak Reduction @Generation (MW)</v>
          </cell>
          <cell r="F50" t="str">
            <v>Low Participation Case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5.6309529854545115</v>
          </cell>
          <cell r="S50">
            <v>17.1442871462299</v>
          </cell>
          <cell r="T50">
            <v>40.548980952242438</v>
          </cell>
          <cell r="U50">
            <v>52.92799504328039</v>
          </cell>
          <cell r="V50">
            <v>59.593354892652727</v>
          </cell>
          <cell r="W50">
            <v>60.382677857562754</v>
          </cell>
          <cell r="X50">
            <v>61.162885646285609</v>
          </cell>
          <cell r="Y50">
            <v>61.94387351456492</v>
          </cell>
          <cell r="Z50">
            <v>62.762198341341403</v>
          </cell>
          <cell r="AA50">
            <v>63.678439181486489</v>
          </cell>
          <cell r="AB50">
            <v>64.520775498172327</v>
          </cell>
          <cell r="AC50">
            <v>65.364607857843168</v>
          </cell>
          <cell r="AD50">
            <v>66.238987169908881</v>
          </cell>
          <cell r="AE50">
            <v>67.125063013269198</v>
          </cell>
          <cell r="AF50">
            <v>68.022991851877961</v>
          </cell>
          <cell r="AG50">
            <v>68.932932242700019</v>
          </cell>
          <cell r="AH50">
            <v>69.855044863709381</v>
          </cell>
          <cell r="AI50">
            <v>70.789492542261797</v>
          </cell>
          <cell r="AJ50">
            <v>71.73644028384696</v>
          </cell>
          <cell r="AK50">
            <v>72.696055301225314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 t="str">
            <v>CAResidentialCritical Peak PricingWinter Peak Reduction @Meter  (MW)Low Participation Case0</v>
          </cell>
          <cell r="B51" t="str">
            <v>CA</v>
          </cell>
          <cell r="C51" t="str">
            <v>Residential</v>
          </cell>
          <cell r="D51" t="str">
            <v>Critical Peak Pricing</v>
          </cell>
          <cell r="E51" t="str">
            <v>Winter Peak Reduction @Meter  (MW)</v>
          </cell>
          <cell r="F51" t="str">
            <v>Low Participation Case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 t="str">
            <v>CAResidentialCritical Peak PricingWinter Peak Reduction @Generation (MW)Low Participation Case0</v>
          </cell>
          <cell r="B52" t="str">
            <v>CA</v>
          </cell>
          <cell r="C52" t="str">
            <v>Residential</v>
          </cell>
          <cell r="D52" t="str">
            <v>Critical Peak Pricing</v>
          </cell>
          <cell r="E52" t="str">
            <v>Winter Peak Reduction @Generation (MW)</v>
          </cell>
          <cell r="F52" t="str">
            <v>Low Participation Case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A53" t="str">
            <v>CAResidentialCritical Peak PricingProgram Annual BenefitsLow Participation Case0</v>
          </cell>
          <cell r="B53" t="str">
            <v>CA</v>
          </cell>
          <cell r="C53" t="str">
            <v>Residential</v>
          </cell>
          <cell r="D53" t="str">
            <v>Critical Peak Pricing</v>
          </cell>
          <cell r="E53" t="str">
            <v>Program Annual Benefits</v>
          </cell>
          <cell r="F53" t="str">
            <v>Low Participation Case</v>
          </cell>
          <cell r="G53">
            <v>0</v>
          </cell>
        </row>
        <row r="54">
          <cell r="A54" t="str">
            <v>CAResidentialCritical Peak PricingNew ParticipantsLow Participation Case0</v>
          </cell>
          <cell r="B54" t="str">
            <v>CA</v>
          </cell>
          <cell r="C54" t="str">
            <v>Residential</v>
          </cell>
          <cell r="D54" t="str">
            <v>Critical Peak Pricing</v>
          </cell>
          <cell r="E54" t="str">
            <v>New Participants</v>
          </cell>
          <cell r="F54" t="str">
            <v>Low Participation Case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16746.686550000006</v>
          </cell>
          <cell r="S54">
            <v>34271.919000000009</v>
          </cell>
          <cell r="T54">
            <v>69833.664450000011</v>
          </cell>
          <cell r="U54">
            <v>36847.527750000037</v>
          </cell>
          <cell r="V54">
            <v>20100.588749999937</v>
          </cell>
          <cell r="W54">
            <v>2583.0255000000179</v>
          </cell>
          <cell r="X54">
            <v>2585.7149999999965</v>
          </cell>
          <cell r="Y54">
            <v>2585.2035000000324</v>
          </cell>
          <cell r="Z54">
            <v>2584.5764999999665</v>
          </cell>
          <cell r="AA54">
            <v>2584.3950000000186</v>
          </cell>
          <cell r="AB54">
            <v>2584.7249999999767</v>
          </cell>
          <cell r="AC54">
            <v>2592.8595000000205</v>
          </cell>
          <cell r="AD54">
            <v>2694.0321599718882</v>
          </cell>
          <cell r="AE54">
            <v>2731.0805338135397</v>
          </cell>
          <cell r="AF54">
            <v>2768.6383974915661</v>
          </cell>
          <cell r="AG54">
            <v>2806.7127575183695</v>
          </cell>
          <cell r="AH54">
            <v>2845.3107167601411</v>
          </cell>
          <cell r="AI54">
            <v>2884.4394757617847</v>
          </cell>
          <cell r="AJ54">
            <v>2924.1063340901455</v>
          </cell>
          <cell r="AK54">
            <v>2964.3186916958948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 t="str">
            <v>CAResidentialCritical Peak PricingIncentive CostsLow Participation Case0</v>
          </cell>
          <cell r="B55" t="str">
            <v>CA</v>
          </cell>
          <cell r="C55" t="str">
            <v>Residential</v>
          </cell>
          <cell r="D55" t="str">
            <v>Critical Peak Pricing</v>
          </cell>
          <cell r="E55" t="str">
            <v>Incentive Costs</v>
          </cell>
          <cell r="F55" t="str">
            <v>Low Participation Case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351680.42</v>
          </cell>
          <cell r="S55">
            <v>1071390.72</v>
          </cell>
          <cell r="T55">
            <v>2537897.67</v>
          </cell>
          <cell r="U55">
            <v>3311695.75</v>
          </cell>
          <cell r="V55">
            <v>3733808.12</v>
          </cell>
          <cell r="W55">
            <v>3788051.65</v>
          </cell>
          <cell r="X55">
            <v>3842351.67</v>
          </cell>
          <cell r="Y55">
            <v>3896640.94</v>
          </cell>
          <cell r="Z55">
            <v>3950917.05</v>
          </cell>
          <cell r="AA55">
            <v>4005189.34</v>
          </cell>
          <cell r="AB55">
            <v>4059468.57</v>
          </cell>
          <cell r="AC55">
            <v>4113918.62</v>
          </cell>
          <cell r="AD55">
            <v>4170493.29</v>
          </cell>
          <cell r="AE55">
            <v>4227845.9800000004</v>
          </cell>
          <cell r="AF55">
            <v>4285987.3899999997</v>
          </cell>
          <cell r="AG55">
            <v>4344928.3600000003</v>
          </cell>
          <cell r="AH55">
            <v>4404679.88</v>
          </cell>
          <cell r="AI55">
            <v>4465253.1100000003</v>
          </cell>
          <cell r="AJ55">
            <v>4526659.34</v>
          </cell>
          <cell r="AK55">
            <v>4588910.04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 t="str">
            <v>CAResidentialCritical Peak PricingParticipantsLow Participation Case0</v>
          </cell>
          <cell r="B56" t="str">
            <v>CA</v>
          </cell>
          <cell r="C56" t="str">
            <v>Residential</v>
          </cell>
          <cell r="D56" t="str">
            <v>Critical Peak Pricing</v>
          </cell>
          <cell r="E56" t="str">
            <v>Participants</v>
          </cell>
          <cell r="F56" t="str">
            <v>Low Participation Case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16746.686550000006</v>
          </cell>
          <cell r="S56">
            <v>51018.605550000015</v>
          </cell>
          <cell r="T56">
            <v>120852.27000000002</v>
          </cell>
          <cell r="U56">
            <v>157699.79775000006</v>
          </cell>
          <cell r="V56">
            <v>177800.38649999999</v>
          </cell>
          <cell r="W56">
            <v>180383.41200000001</v>
          </cell>
          <cell r="X56">
            <v>182969.12700000001</v>
          </cell>
          <cell r="Y56">
            <v>185554.33050000004</v>
          </cell>
          <cell r="Z56">
            <v>188138.90700000001</v>
          </cell>
          <cell r="AA56">
            <v>190723.30200000003</v>
          </cell>
          <cell r="AB56">
            <v>193308.027</v>
          </cell>
          <cell r="AC56">
            <v>195900.88650000002</v>
          </cell>
          <cell r="AD56">
            <v>198594.91865997191</v>
          </cell>
          <cell r="AE56">
            <v>201325.99919378545</v>
          </cell>
          <cell r="AF56">
            <v>204094.63759127702</v>
          </cell>
          <cell r="AG56">
            <v>206901.35034879539</v>
          </cell>
          <cell r="AH56">
            <v>209746.66106555553</v>
          </cell>
          <cell r="AI56">
            <v>212631.10054131731</v>
          </cell>
          <cell r="AJ56">
            <v>215555.20687540746</v>
          </cell>
          <cell r="AK56">
            <v>218519.52556710335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A57" t="str">
            <v>CASmall C&amp;ICritical Peak PricingProgram Annual BenefitsLow Participation Case0</v>
          </cell>
          <cell r="B57" t="str">
            <v>CA</v>
          </cell>
          <cell r="C57" t="str">
            <v>Small C&amp;I</v>
          </cell>
          <cell r="D57" t="str">
            <v>Critical Peak Pricing</v>
          </cell>
          <cell r="E57" t="str">
            <v>Program Annual Benefits</v>
          </cell>
          <cell r="F57" t="str">
            <v>Low Participation Case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573231.01</v>
          </cell>
          <cell r="S57">
            <v>1745288.43</v>
          </cell>
          <cell r="T57">
            <v>4127886.26</v>
          </cell>
          <cell r="U57">
            <v>5388069.9000000004</v>
          </cell>
          <cell r="V57">
            <v>6066603.5300000003</v>
          </cell>
          <cell r="W57">
            <v>6146956.6100000003</v>
          </cell>
          <cell r="X57">
            <v>6226381.7599999998</v>
          </cell>
          <cell r="Y57">
            <v>6305886.3200000003</v>
          </cell>
          <cell r="Z57">
            <v>6389191.79</v>
          </cell>
          <cell r="AA57">
            <v>6482465.1100000003</v>
          </cell>
          <cell r="AB57">
            <v>6568214.9500000002</v>
          </cell>
          <cell r="AC57">
            <v>6654117.0800000001</v>
          </cell>
          <cell r="AD57">
            <v>6743128.8899999997</v>
          </cell>
          <cell r="AE57">
            <v>6833331.4100000001</v>
          </cell>
          <cell r="AF57">
            <v>6924740.5700000003</v>
          </cell>
          <cell r="AG57">
            <v>7017372.5</v>
          </cell>
          <cell r="AH57">
            <v>7111243.5700000003</v>
          </cell>
          <cell r="AI57">
            <v>7206370.3399999999</v>
          </cell>
          <cell r="AJ57">
            <v>7302769.6200000001</v>
          </cell>
          <cell r="AK57">
            <v>7400458.4299999997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 t="str">
            <v>CASmall C&amp;ICritical Peak PricingProgram Annual CostsLow Participation Case0</v>
          </cell>
          <cell r="B58" t="str">
            <v>CA</v>
          </cell>
          <cell r="C58" t="str">
            <v>Small C&amp;I</v>
          </cell>
          <cell r="D58" t="str">
            <v>Critical Peak Pricing</v>
          </cell>
          <cell r="E58" t="str">
            <v>Program Annual Costs</v>
          </cell>
          <cell r="F58" t="str">
            <v>Low Participation Case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5834317.1500000004</v>
          </cell>
          <cell r="S58">
            <v>12509121.98</v>
          </cell>
          <cell r="T58">
            <v>26286343.199999999</v>
          </cell>
          <cell r="U58">
            <v>16130618.27</v>
          </cell>
          <cell r="V58">
            <v>10911310.720000001</v>
          </cell>
          <cell r="W58">
            <v>4823091.07</v>
          </cell>
          <cell r="X58">
            <v>4899046.41</v>
          </cell>
          <cell r="Y58">
            <v>4974249.76</v>
          </cell>
          <cell r="Z58">
            <v>5049879.66</v>
          </cell>
          <cell r="AA58">
            <v>5126289.05</v>
          </cell>
          <cell r="AB58">
            <v>5203203.5</v>
          </cell>
          <cell r="AC58">
            <v>5283869.59</v>
          </cell>
          <cell r="AD58">
            <v>5405233.1200000001</v>
          </cell>
          <cell r="AE58">
            <v>5502775.29</v>
          </cell>
          <cell r="AF58">
            <v>5602414.6799999997</v>
          </cell>
          <cell r="AG58">
            <v>5704204.7300000004</v>
          </cell>
          <cell r="AH58">
            <v>5808200.4400000004</v>
          </cell>
          <cell r="AI58">
            <v>5914458.3899999997</v>
          </cell>
          <cell r="AJ58">
            <v>6023036.7800000003</v>
          </cell>
          <cell r="AK58">
            <v>6133995.5099999998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A59" t="str">
            <v>CASmall C&amp;ICritical Peak PricingNon-Incentive CostsLow Participation Case0</v>
          </cell>
          <cell r="B59" t="str">
            <v>CA</v>
          </cell>
          <cell r="C59" t="str">
            <v>Small C&amp;I</v>
          </cell>
          <cell r="D59" t="str">
            <v>Critical Peak Pricing</v>
          </cell>
          <cell r="E59" t="str">
            <v>Non-Incentive Costs</v>
          </cell>
          <cell r="F59" t="str">
            <v>Low Participation Case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5482636.7300000004</v>
          </cell>
          <cell r="S59">
            <v>11437731.27</v>
          </cell>
          <cell r="T59">
            <v>23748445.530000001</v>
          </cell>
          <cell r="U59">
            <v>12818922.52</v>
          </cell>
          <cell r="V59">
            <v>7177502.6100000003</v>
          </cell>
          <cell r="W59">
            <v>1035039.42</v>
          </cell>
          <cell r="X59">
            <v>1056694.75</v>
          </cell>
          <cell r="Y59">
            <v>1077608.81</v>
          </cell>
          <cell r="Z59">
            <v>1098962.6200000001</v>
          </cell>
          <cell r="AA59">
            <v>1121099.71</v>
          </cell>
          <cell r="AB59">
            <v>1143734.93</v>
          </cell>
          <cell r="AC59">
            <v>1169950.97</v>
          </cell>
          <cell r="AD59">
            <v>1234739.83</v>
          </cell>
          <cell r="AE59">
            <v>1274929.31</v>
          </cell>
          <cell r="AF59">
            <v>1316427.29</v>
          </cell>
          <cell r="AG59">
            <v>1359276.37</v>
          </cell>
          <cell r="AH59">
            <v>1403520.56</v>
          </cell>
          <cell r="AI59">
            <v>1449205.28</v>
          </cell>
          <cell r="AJ59">
            <v>1496377.44</v>
          </cell>
          <cell r="AK59">
            <v>1545085.48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A60" t="str">
            <v>CASmall C&amp;ICritical Peak PricingSummer Peak Reduction @Meter  (MW)Low Participation Case0</v>
          </cell>
          <cell r="B60" t="str">
            <v>CA</v>
          </cell>
          <cell r="C60" t="str">
            <v>Small C&amp;I</v>
          </cell>
          <cell r="D60" t="str">
            <v>Critical Peak Pricing</v>
          </cell>
          <cell r="E60" t="str">
            <v>Summer Peak Reduction @Meter  (MW)</v>
          </cell>
          <cell r="F60" t="str">
            <v>Low Participation Case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5.1061481672101516</v>
          </cell>
          <cell r="S60">
            <v>15.546439584201273</v>
          </cell>
          <cell r="T60">
            <v>36.769815927493447</v>
          </cell>
          <cell r="U60">
            <v>47.99510590524666</v>
          </cell>
          <cell r="V60">
            <v>54.039254216657497</v>
          </cell>
          <cell r="W60">
            <v>54.75501228123791</v>
          </cell>
          <cell r="X60">
            <v>55.462504704051796</v>
          </cell>
          <cell r="Y60">
            <v>56.170704503007471</v>
          </cell>
          <cell r="Z60">
            <v>56.91276145592839</v>
          </cell>
          <cell r="AA60">
            <v>57.74360864977195</v>
          </cell>
          <cell r="AB60">
            <v>58.507439221742665</v>
          </cell>
          <cell r="AC60">
            <v>59.27262640549219</v>
          </cell>
          <cell r="AD60">
            <v>60.065513565673378</v>
          </cell>
          <cell r="AE60">
            <v>60.869007140432515</v>
          </cell>
          <cell r="AF60">
            <v>61.683249011282939</v>
          </cell>
          <cell r="AG60">
            <v>62.508382957680382</v>
          </cell>
          <cell r="AH60">
            <v>63.344554682411669</v>
          </cell>
          <cell r="AI60">
            <v>64.191911837323005</v>
          </cell>
          <cell r="AJ60">
            <v>65.050604049392433</v>
          </cell>
          <cell r="AK60">
            <v>65.920782947151125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 t="str">
            <v>CASmall C&amp;ICritical Peak PricingSummer Peak Reduction @Generation (MW)Low Participation Case0</v>
          </cell>
          <cell r="B61" t="str">
            <v>CA</v>
          </cell>
          <cell r="C61" t="str">
            <v>Small C&amp;I</v>
          </cell>
          <cell r="D61" t="str">
            <v>Critical Peak Pricing</v>
          </cell>
          <cell r="E61" t="str">
            <v>Summer Peak Reduction @Generation (MW)</v>
          </cell>
          <cell r="F61" t="str">
            <v>Low Participation Case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5.6309529854545115</v>
          </cell>
          <cell r="S61">
            <v>17.1442871462299</v>
          </cell>
          <cell r="T61">
            <v>40.548980952242438</v>
          </cell>
          <cell r="U61">
            <v>52.92799504328039</v>
          </cell>
          <cell r="V61">
            <v>59.593354892652727</v>
          </cell>
          <cell r="W61">
            <v>60.382677857562754</v>
          </cell>
          <cell r="X61">
            <v>61.162885646285609</v>
          </cell>
          <cell r="Y61">
            <v>61.94387351456492</v>
          </cell>
          <cell r="Z61">
            <v>62.762198341341403</v>
          </cell>
          <cell r="AA61">
            <v>63.678439181486489</v>
          </cell>
          <cell r="AB61">
            <v>64.520775498172327</v>
          </cell>
          <cell r="AC61">
            <v>65.364607857843168</v>
          </cell>
          <cell r="AD61">
            <v>66.238987169908881</v>
          </cell>
          <cell r="AE61">
            <v>67.125063013269198</v>
          </cell>
          <cell r="AF61">
            <v>68.022991851877961</v>
          </cell>
          <cell r="AG61">
            <v>68.932932242700019</v>
          </cell>
          <cell r="AH61">
            <v>69.855044863709381</v>
          </cell>
          <cell r="AI61">
            <v>70.789492542261797</v>
          </cell>
          <cell r="AJ61">
            <v>71.73644028384696</v>
          </cell>
          <cell r="AK61">
            <v>72.696055301225314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 t="str">
            <v>CASmall C&amp;ICritical Peak PricingWinter Peak Reduction @Meter  (MW)Low Participation Case0</v>
          </cell>
          <cell r="B62" t="str">
            <v>CA</v>
          </cell>
          <cell r="C62" t="str">
            <v>Small C&amp;I</v>
          </cell>
          <cell r="D62" t="str">
            <v>Critical Peak Pricing</v>
          </cell>
          <cell r="E62" t="str">
            <v>Winter Peak Reduction @Meter  (MW)</v>
          </cell>
          <cell r="F62" t="str">
            <v>Low Participation Case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 t="str">
            <v>CASmall C&amp;ICritical Peak PricingWinter Peak Reduction @Generation (MW)Low Participation Case0</v>
          </cell>
          <cell r="B63" t="str">
            <v>CA</v>
          </cell>
          <cell r="C63" t="str">
            <v>Small C&amp;I</v>
          </cell>
          <cell r="D63" t="str">
            <v>Critical Peak Pricing</v>
          </cell>
          <cell r="E63" t="str">
            <v>Winter Peak Reduction @Generation (MW)</v>
          </cell>
          <cell r="F63" t="str">
            <v>Low Participation Case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 t="str">
            <v>CASmall C&amp;ICritical Peak PricingProgram Annual BenefitsLow Participation Case0</v>
          </cell>
          <cell r="B64" t="str">
            <v>CA</v>
          </cell>
          <cell r="C64" t="str">
            <v>Small C&amp;I</v>
          </cell>
          <cell r="D64" t="str">
            <v>Critical Peak Pricing</v>
          </cell>
          <cell r="E64" t="str">
            <v>Program Annual Benefits</v>
          </cell>
          <cell r="F64" t="str">
            <v>Low Participation Case</v>
          </cell>
          <cell r="G64">
            <v>0</v>
          </cell>
        </row>
        <row r="65">
          <cell r="A65" t="str">
            <v>CASmall C&amp;ICritical Peak PricingNew ParticipantsLow Participation Case0</v>
          </cell>
          <cell r="B65" t="str">
            <v>CA</v>
          </cell>
          <cell r="C65" t="str">
            <v>Small C&amp;I</v>
          </cell>
          <cell r="D65" t="str">
            <v>Critical Peak Pricing</v>
          </cell>
          <cell r="E65" t="str">
            <v>New Participants</v>
          </cell>
          <cell r="F65" t="str">
            <v>Low Participation Case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16746.686550000006</v>
          </cell>
          <cell r="S65">
            <v>34271.919000000009</v>
          </cell>
          <cell r="T65">
            <v>69833.664450000011</v>
          </cell>
          <cell r="U65">
            <v>36847.527750000037</v>
          </cell>
          <cell r="V65">
            <v>20100.588749999937</v>
          </cell>
          <cell r="W65">
            <v>2583.0255000000179</v>
          </cell>
          <cell r="X65">
            <v>2585.7149999999965</v>
          </cell>
          <cell r="Y65">
            <v>2585.2035000000324</v>
          </cell>
          <cell r="Z65">
            <v>2584.5764999999665</v>
          </cell>
          <cell r="AA65">
            <v>2584.3950000000186</v>
          </cell>
          <cell r="AB65">
            <v>2584.7249999999767</v>
          </cell>
          <cell r="AC65">
            <v>2592.8595000000205</v>
          </cell>
          <cell r="AD65">
            <v>2694.0321599718882</v>
          </cell>
          <cell r="AE65">
            <v>2731.0805338135397</v>
          </cell>
          <cell r="AF65">
            <v>2768.6383974915661</v>
          </cell>
          <cell r="AG65">
            <v>2806.7127575183695</v>
          </cell>
          <cell r="AH65">
            <v>2845.3107167601411</v>
          </cell>
          <cell r="AI65">
            <v>2884.4394757617847</v>
          </cell>
          <cell r="AJ65">
            <v>2924.1063340901455</v>
          </cell>
          <cell r="AK65">
            <v>2964.3186916958948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 t="str">
            <v>CASmall C&amp;ICritical Peak PricingIncentive CostsLow Participation Case0</v>
          </cell>
          <cell r="B66" t="str">
            <v>CA</v>
          </cell>
          <cell r="C66" t="str">
            <v>Small C&amp;I</v>
          </cell>
          <cell r="D66" t="str">
            <v>Critical Peak Pricing</v>
          </cell>
          <cell r="E66" t="str">
            <v>Incentive Costs</v>
          </cell>
          <cell r="F66" t="str">
            <v>Low Participation Case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351680.42</v>
          </cell>
          <cell r="S66">
            <v>1071390.72</v>
          </cell>
          <cell r="T66">
            <v>2537897.67</v>
          </cell>
          <cell r="U66">
            <v>3311695.75</v>
          </cell>
          <cell r="V66">
            <v>3733808.12</v>
          </cell>
          <cell r="W66">
            <v>3788051.65</v>
          </cell>
          <cell r="X66">
            <v>3842351.67</v>
          </cell>
          <cell r="Y66">
            <v>3896640.94</v>
          </cell>
          <cell r="Z66">
            <v>3950917.05</v>
          </cell>
          <cell r="AA66">
            <v>4005189.34</v>
          </cell>
          <cell r="AB66">
            <v>4059468.57</v>
          </cell>
          <cell r="AC66">
            <v>4113918.62</v>
          </cell>
          <cell r="AD66">
            <v>4170493.29</v>
          </cell>
          <cell r="AE66">
            <v>4227845.9800000004</v>
          </cell>
          <cell r="AF66">
            <v>4285987.3899999997</v>
          </cell>
          <cell r="AG66">
            <v>4344928.3600000003</v>
          </cell>
          <cell r="AH66">
            <v>4404679.88</v>
          </cell>
          <cell r="AI66">
            <v>4465253.1100000003</v>
          </cell>
          <cell r="AJ66">
            <v>4526659.34</v>
          </cell>
          <cell r="AK66">
            <v>4588910.04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 t="str">
            <v>CASmall C&amp;ICritical Peak PricingParticipantsLow Participation Case0</v>
          </cell>
          <cell r="B67" t="str">
            <v>CA</v>
          </cell>
          <cell r="C67" t="str">
            <v>Small C&amp;I</v>
          </cell>
          <cell r="D67" t="str">
            <v>Critical Peak Pricing</v>
          </cell>
          <cell r="E67" t="str">
            <v>Participants</v>
          </cell>
          <cell r="F67" t="str">
            <v>Low Participation Case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16746.686550000006</v>
          </cell>
          <cell r="S67">
            <v>51018.605550000015</v>
          </cell>
          <cell r="T67">
            <v>120852.27000000002</v>
          </cell>
          <cell r="U67">
            <v>157699.79775000006</v>
          </cell>
          <cell r="V67">
            <v>177800.38649999999</v>
          </cell>
          <cell r="W67">
            <v>180383.41200000001</v>
          </cell>
          <cell r="X67">
            <v>182969.12700000001</v>
          </cell>
          <cell r="Y67">
            <v>185554.33050000004</v>
          </cell>
          <cell r="Z67">
            <v>188138.90700000001</v>
          </cell>
          <cell r="AA67">
            <v>190723.30200000003</v>
          </cell>
          <cell r="AB67">
            <v>193308.027</v>
          </cell>
          <cell r="AC67">
            <v>195900.88650000002</v>
          </cell>
          <cell r="AD67">
            <v>198594.91865997191</v>
          </cell>
          <cell r="AE67">
            <v>201325.99919378545</v>
          </cell>
          <cell r="AF67">
            <v>204094.63759127702</v>
          </cell>
          <cell r="AG67">
            <v>206901.35034879539</v>
          </cell>
          <cell r="AH67">
            <v>209746.66106555553</v>
          </cell>
          <cell r="AI67">
            <v>212631.10054131731</v>
          </cell>
          <cell r="AJ67">
            <v>215555.20687540746</v>
          </cell>
          <cell r="AK67">
            <v>218519.52556710335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 t="str">
            <v>CAExtra Large C&amp;ICurtail AgreementsProgram Annual BenefitsLow Participation Case0</v>
          </cell>
          <cell r="B68" t="str">
            <v>CA</v>
          </cell>
          <cell r="C68" t="str">
            <v>Extra Large C&amp;I</v>
          </cell>
          <cell r="D68" t="str">
            <v>Curtail Agreements</v>
          </cell>
          <cell r="E68" t="str">
            <v>Program Annual Benefits</v>
          </cell>
          <cell r="F68" t="str">
            <v>Low Participation Case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573231.01</v>
          </cell>
          <cell r="S68">
            <v>1745288.43</v>
          </cell>
          <cell r="T68">
            <v>4127886.26</v>
          </cell>
          <cell r="U68">
            <v>5388069.9000000004</v>
          </cell>
          <cell r="V68">
            <v>6066603.5300000003</v>
          </cell>
          <cell r="W68">
            <v>6146956.6100000003</v>
          </cell>
          <cell r="X68">
            <v>6226381.7599999998</v>
          </cell>
          <cell r="Y68">
            <v>6305886.3200000003</v>
          </cell>
          <cell r="Z68">
            <v>6389191.79</v>
          </cell>
          <cell r="AA68">
            <v>6482465.1100000003</v>
          </cell>
          <cell r="AB68">
            <v>6568214.9500000002</v>
          </cell>
          <cell r="AC68">
            <v>6654117.0800000001</v>
          </cell>
          <cell r="AD68">
            <v>6743128.8899999997</v>
          </cell>
          <cell r="AE68">
            <v>6833331.4100000001</v>
          </cell>
          <cell r="AF68">
            <v>6924740.5700000003</v>
          </cell>
          <cell r="AG68">
            <v>7017372.5</v>
          </cell>
          <cell r="AH68">
            <v>7111243.5700000003</v>
          </cell>
          <cell r="AI68">
            <v>7206370.3399999999</v>
          </cell>
          <cell r="AJ68">
            <v>7302769.6200000001</v>
          </cell>
          <cell r="AK68">
            <v>7400458.4299999997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 t="str">
            <v>CAExtra Large C&amp;ICurtail AgreementsProgram Annual CostsLow Participation Case0</v>
          </cell>
          <cell r="B69" t="str">
            <v>CA</v>
          </cell>
          <cell r="C69" t="str">
            <v>Extra Large C&amp;I</v>
          </cell>
          <cell r="D69" t="str">
            <v>Curtail Agreements</v>
          </cell>
          <cell r="E69" t="str">
            <v>Program Annual Costs</v>
          </cell>
          <cell r="F69" t="str">
            <v>Low Participation Case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5834317.1500000004</v>
          </cell>
          <cell r="S69">
            <v>12509121.98</v>
          </cell>
          <cell r="T69">
            <v>26286343.199999999</v>
          </cell>
          <cell r="U69">
            <v>16130618.27</v>
          </cell>
          <cell r="V69">
            <v>10911310.720000001</v>
          </cell>
          <cell r="W69">
            <v>4823091.07</v>
          </cell>
          <cell r="X69">
            <v>4899046.41</v>
          </cell>
          <cell r="Y69">
            <v>4974249.76</v>
          </cell>
          <cell r="Z69">
            <v>5049879.66</v>
          </cell>
          <cell r="AA69">
            <v>5126289.05</v>
          </cell>
          <cell r="AB69">
            <v>5203203.5</v>
          </cell>
          <cell r="AC69">
            <v>5283869.59</v>
          </cell>
          <cell r="AD69">
            <v>5405233.1200000001</v>
          </cell>
          <cell r="AE69">
            <v>5502775.29</v>
          </cell>
          <cell r="AF69">
            <v>5602414.6799999997</v>
          </cell>
          <cell r="AG69">
            <v>5704204.7300000004</v>
          </cell>
          <cell r="AH69">
            <v>5808200.4400000004</v>
          </cell>
          <cell r="AI69">
            <v>5914458.3899999997</v>
          </cell>
          <cell r="AJ69">
            <v>6023036.7800000003</v>
          </cell>
          <cell r="AK69">
            <v>6133995.5099999998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 t="str">
            <v>CAExtra Large C&amp;ICurtail AgreementsNon-Incentive CostsLow Participation Case0</v>
          </cell>
          <cell r="B70" t="str">
            <v>CA</v>
          </cell>
          <cell r="C70" t="str">
            <v>Extra Large C&amp;I</v>
          </cell>
          <cell r="D70" t="str">
            <v>Curtail Agreements</v>
          </cell>
          <cell r="E70" t="str">
            <v>Non-Incentive Costs</v>
          </cell>
          <cell r="F70" t="str">
            <v>Low Participation Case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5482636.7300000004</v>
          </cell>
          <cell r="S70">
            <v>11437731.27</v>
          </cell>
          <cell r="T70">
            <v>23748445.530000001</v>
          </cell>
          <cell r="U70">
            <v>12818922.52</v>
          </cell>
          <cell r="V70">
            <v>7177502.6100000003</v>
          </cell>
          <cell r="W70">
            <v>1035039.42</v>
          </cell>
          <cell r="X70">
            <v>1056694.75</v>
          </cell>
          <cell r="Y70">
            <v>1077608.81</v>
          </cell>
          <cell r="Z70">
            <v>1098962.6200000001</v>
          </cell>
          <cell r="AA70">
            <v>1121099.71</v>
          </cell>
          <cell r="AB70">
            <v>1143734.93</v>
          </cell>
          <cell r="AC70">
            <v>1169950.97</v>
          </cell>
          <cell r="AD70">
            <v>1234739.83</v>
          </cell>
          <cell r="AE70">
            <v>1274929.31</v>
          </cell>
          <cell r="AF70">
            <v>1316427.29</v>
          </cell>
          <cell r="AG70">
            <v>1359276.37</v>
          </cell>
          <cell r="AH70">
            <v>1403520.56</v>
          </cell>
          <cell r="AI70">
            <v>1449205.28</v>
          </cell>
          <cell r="AJ70">
            <v>1496377.44</v>
          </cell>
          <cell r="AK70">
            <v>1545085.48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 t="str">
            <v>CAExtra Large C&amp;ICurtail AgreementsSummer Peak Reduction @Meter  (MW)Low Participation Case0</v>
          </cell>
          <cell r="B71" t="str">
            <v>CA</v>
          </cell>
          <cell r="C71" t="str">
            <v>Extra Large C&amp;I</v>
          </cell>
          <cell r="D71" t="str">
            <v>Curtail Agreements</v>
          </cell>
          <cell r="E71" t="str">
            <v>Summer Peak Reduction @Meter  (MW)</v>
          </cell>
          <cell r="F71" t="str">
            <v>Low Participation Case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5.1061481672101516</v>
          </cell>
          <cell r="S71">
            <v>15.546439584201273</v>
          </cell>
          <cell r="T71">
            <v>36.769815927493447</v>
          </cell>
          <cell r="U71">
            <v>47.99510590524666</v>
          </cell>
          <cell r="V71">
            <v>54.039254216657497</v>
          </cell>
          <cell r="W71">
            <v>54.75501228123791</v>
          </cell>
          <cell r="X71">
            <v>55.462504704051796</v>
          </cell>
          <cell r="Y71">
            <v>56.170704503007471</v>
          </cell>
          <cell r="Z71">
            <v>56.91276145592839</v>
          </cell>
          <cell r="AA71">
            <v>57.74360864977195</v>
          </cell>
          <cell r="AB71">
            <v>58.507439221742665</v>
          </cell>
          <cell r="AC71">
            <v>59.27262640549219</v>
          </cell>
          <cell r="AD71">
            <v>60.065513565673378</v>
          </cell>
          <cell r="AE71">
            <v>60.869007140432515</v>
          </cell>
          <cell r="AF71">
            <v>61.683249011282939</v>
          </cell>
          <cell r="AG71">
            <v>62.508382957680382</v>
          </cell>
          <cell r="AH71">
            <v>63.344554682411669</v>
          </cell>
          <cell r="AI71">
            <v>64.191911837323005</v>
          </cell>
          <cell r="AJ71">
            <v>65.050604049392433</v>
          </cell>
          <cell r="AK71">
            <v>65.920782947151125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 t="str">
            <v>CAExtra Large C&amp;ICurtail AgreementsSummer Peak Reduction @Generation (MW)Low Participation Case0</v>
          </cell>
          <cell r="B72" t="str">
            <v>CA</v>
          </cell>
          <cell r="C72" t="str">
            <v>Extra Large C&amp;I</v>
          </cell>
          <cell r="D72" t="str">
            <v>Curtail Agreements</v>
          </cell>
          <cell r="E72" t="str">
            <v>Summer Peak Reduction @Generation (MW)</v>
          </cell>
          <cell r="F72" t="str">
            <v>Low Participation Case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5.6309529854545115</v>
          </cell>
          <cell r="S72">
            <v>17.1442871462299</v>
          </cell>
          <cell r="T72">
            <v>40.548980952242438</v>
          </cell>
          <cell r="U72">
            <v>52.92799504328039</v>
          </cell>
          <cell r="V72">
            <v>59.593354892652727</v>
          </cell>
          <cell r="W72">
            <v>60.382677857562754</v>
          </cell>
          <cell r="X72">
            <v>61.162885646285609</v>
          </cell>
          <cell r="Y72">
            <v>61.94387351456492</v>
          </cell>
          <cell r="Z72">
            <v>62.762198341341403</v>
          </cell>
          <cell r="AA72">
            <v>63.678439181486489</v>
          </cell>
          <cell r="AB72">
            <v>64.520775498172327</v>
          </cell>
          <cell r="AC72">
            <v>65.364607857843168</v>
          </cell>
          <cell r="AD72">
            <v>66.238987169908881</v>
          </cell>
          <cell r="AE72">
            <v>67.125063013269198</v>
          </cell>
          <cell r="AF72">
            <v>68.022991851877961</v>
          </cell>
          <cell r="AG72">
            <v>68.932932242700019</v>
          </cell>
          <cell r="AH72">
            <v>69.855044863709381</v>
          </cell>
          <cell r="AI72">
            <v>70.789492542261797</v>
          </cell>
          <cell r="AJ72">
            <v>71.73644028384696</v>
          </cell>
          <cell r="AK72">
            <v>72.696055301225314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73">
          <cell r="A73" t="str">
            <v>CAExtra Large C&amp;ICurtail AgreementsWinter Peak Reduction @Meter  (MW)Low Participation Case0</v>
          </cell>
          <cell r="B73" t="str">
            <v>CA</v>
          </cell>
          <cell r="C73" t="str">
            <v>Extra Large C&amp;I</v>
          </cell>
          <cell r="D73" t="str">
            <v>Curtail Agreements</v>
          </cell>
          <cell r="E73" t="str">
            <v>Winter Peak Reduction @Meter  (MW)</v>
          </cell>
          <cell r="F73" t="str">
            <v>Low Participation Case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CAExtra Large C&amp;ICurtail AgreementsWinter Peak Reduction @Generation (MW)Low Participation Case0</v>
          </cell>
          <cell r="B74" t="str">
            <v>CA</v>
          </cell>
          <cell r="C74" t="str">
            <v>Extra Large C&amp;I</v>
          </cell>
          <cell r="D74" t="str">
            <v>Curtail Agreements</v>
          </cell>
          <cell r="E74" t="str">
            <v>Winter Peak Reduction @Generation (MW)</v>
          </cell>
          <cell r="F74" t="str">
            <v>Low Participation Case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 t="str">
            <v>CAExtra Large C&amp;ICurtail AgreementsProgram Annual BenefitsLow Participation Case0</v>
          </cell>
          <cell r="B75" t="str">
            <v>CA</v>
          </cell>
          <cell r="C75" t="str">
            <v>Extra Large C&amp;I</v>
          </cell>
          <cell r="D75" t="str">
            <v>Curtail Agreements</v>
          </cell>
          <cell r="E75" t="str">
            <v>Program Annual Benefits</v>
          </cell>
          <cell r="F75" t="str">
            <v>Low Participation Case</v>
          </cell>
          <cell r="G75">
            <v>0</v>
          </cell>
        </row>
        <row r="76">
          <cell r="A76" t="str">
            <v>CAExtra Large C&amp;ICurtail AgreementsNew ParticipantsLow Participation Case0</v>
          </cell>
          <cell r="B76" t="str">
            <v>CA</v>
          </cell>
          <cell r="C76" t="str">
            <v>Extra Large C&amp;I</v>
          </cell>
          <cell r="D76" t="str">
            <v>Curtail Agreements</v>
          </cell>
          <cell r="E76" t="str">
            <v>New Participants</v>
          </cell>
          <cell r="F76" t="str">
            <v>Low Participation Case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16746.686550000006</v>
          </cell>
          <cell r="S76">
            <v>34271.919000000009</v>
          </cell>
          <cell r="T76">
            <v>69833.664450000011</v>
          </cell>
          <cell r="U76">
            <v>36847.527750000037</v>
          </cell>
          <cell r="V76">
            <v>20100.588749999937</v>
          </cell>
          <cell r="W76">
            <v>2583.0255000000179</v>
          </cell>
          <cell r="X76">
            <v>2585.7149999999965</v>
          </cell>
          <cell r="Y76">
            <v>2585.2035000000324</v>
          </cell>
          <cell r="Z76">
            <v>2584.5764999999665</v>
          </cell>
          <cell r="AA76">
            <v>2584.3950000000186</v>
          </cell>
          <cell r="AB76">
            <v>2584.7249999999767</v>
          </cell>
          <cell r="AC76">
            <v>2592.8595000000205</v>
          </cell>
          <cell r="AD76">
            <v>2694.0321599718882</v>
          </cell>
          <cell r="AE76">
            <v>2731.0805338135397</v>
          </cell>
          <cell r="AF76">
            <v>2768.6383974915661</v>
          </cell>
          <cell r="AG76">
            <v>2806.7127575183695</v>
          </cell>
          <cell r="AH76">
            <v>2845.3107167601411</v>
          </cell>
          <cell r="AI76">
            <v>2884.4394757617847</v>
          </cell>
          <cell r="AJ76">
            <v>2924.1063340901455</v>
          </cell>
          <cell r="AK76">
            <v>2964.3186916958948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A77" t="str">
            <v>CAExtra Large C&amp;ICurtail AgreementsIncentive CostsLow Participation Case0</v>
          </cell>
          <cell r="B77" t="str">
            <v>CA</v>
          </cell>
          <cell r="C77" t="str">
            <v>Extra Large C&amp;I</v>
          </cell>
          <cell r="D77" t="str">
            <v>Curtail Agreements</v>
          </cell>
          <cell r="E77" t="str">
            <v>Incentive Costs</v>
          </cell>
          <cell r="F77" t="str">
            <v>Low Participation Case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351680.42</v>
          </cell>
          <cell r="S77">
            <v>1071390.72</v>
          </cell>
          <cell r="T77">
            <v>2537897.67</v>
          </cell>
          <cell r="U77">
            <v>3311695.75</v>
          </cell>
          <cell r="V77">
            <v>3733808.12</v>
          </cell>
          <cell r="W77">
            <v>3788051.65</v>
          </cell>
          <cell r="X77">
            <v>3842351.67</v>
          </cell>
          <cell r="Y77">
            <v>3896640.94</v>
          </cell>
          <cell r="Z77">
            <v>3950917.05</v>
          </cell>
          <cell r="AA77">
            <v>4005189.34</v>
          </cell>
          <cell r="AB77">
            <v>4059468.57</v>
          </cell>
          <cell r="AC77">
            <v>4113918.62</v>
          </cell>
          <cell r="AD77">
            <v>4170493.29</v>
          </cell>
          <cell r="AE77">
            <v>4227845.9800000004</v>
          </cell>
          <cell r="AF77">
            <v>4285987.3899999997</v>
          </cell>
          <cell r="AG77">
            <v>4344928.3600000003</v>
          </cell>
          <cell r="AH77">
            <v>4404679.88</v>
          </cell>
          <cell r="AI77">
            <v>4465253.1100000003</v>
          </cell>
          <cell r="AJ77">
            <v>4526659.34</v>
          </cell>
          <cell r="AK77">
            <v>4588910.04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 t="str">
            <v>CAExtra Large C&amp;ICurtail AgreementsParticipantsLow Participation Case0</v>
          </cell>
          <cell r="B78" t="str">
            <v>CA</v>
          </cell>
          <cell r="C78" t="str">
            <v>Extra Large C&amp;I</v>
          </cell>
          <cell r="D78" t="str">
            <v>Curtail Agreements</v>
          </cell>
          <cell r="E78" t="str">
            <v>Participants</v>
          </cell>
          <cell r="F78" t="str">
            <v>Low Participation Case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16746.686550000006</v>
          </cell>
          <cell r="S78">
            <v>51018.605550000015</v>
          </cell>
          <cell r="T78">
            <v>120852.27000000002</v>
          </cell>
          <cell r="U78">
            <v>157699.79775000006</v>
          </cell>
          <cell r="V78">
            <v>177800.38649999999</v>
          </cell>
          <cell r="W78">
            <v>180383.41200000001</v>
          </cell>
          <cell r="X78">
            <v>182969.12700000001</v>
          </cell>
          <cell r="Y78">
            <v>185554.33050000004</v>
          </cell>
          <cell r="Z78">
            <v>188138.90700000001</v>
          </cell>
          <cell r="AA78">
            <v>190723.30200000003</v>
          </cell>
          <cell r="AB78">
            <v>193308.027</v>
          </cell>
          <cell r="AC78">
            <v>195900.88650000002</v>
          </cell>
          <cell r="AD78">
            <v>198594.91865997191</v>
          </cell>
          <cell r="AE78">
            <v>201325.99919378545</v>
          </cell>
          <cell r="AF78">
            <v>204094.63759127702</v>
          </cell>
          <cell r="AG78">
            <v>206901.35034879539</v>
          </cell>
          <cell r="AH78">
            <v>209746.66106555553</v>
          </cell>
          <cell r="AI78">
            <v>212631.10054131731</v>
          </cell>
          <cell r="AJ78">
            <v>215555.20687540746</v>
          </cell>
          <cell r="AK78">
            <v>218519.52556710335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 t="str">
            <v>CALarge C&amp;ICurtail AgreementsProgram Annual BenefitsLow Participation Case0</v>
          </cell>
          <cell r="B79" t="str">
            <v>CA</v>
          </cell>
          <cell r="C79" t="str">
            <v>Large C&amp;I</v>
          </cell>
          <cell r="D79" t="str">
            <v>Curtail Agreements</v>
          </cell>
          <cell r="E79" t="str">
            <v>Program Annual Benefits</v>
          </cell>
          <cell r="F79" t="str">
            <v>Low Participation Case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573231.01</v>
          </cell>
          <cell r="S79">
            <v>1745288.43</v>
          </cell>
          <cell r="T79">
            <v>4127886.26</v>
          </cell>
          <cell r="U79">
            <v>5388069.9000000004</v>
          </cell>
          <cell r="V79">
            <v>6066603.5300000003</v>
          </cell>
          <cell r="W79">
            <v>6146956.6100000003</v>
          </cell>
          <cell r="X79">
            <v>6226381.7599999998</v>
          </cell>
          <cell r="Y79">
            <v>6305886.3200000003</v>
          </cell>
          <cell r="Z79">
            <v>6389191.79</v>
          </cell>
          <cell r="AA79">
            <v>6482465.1100000003</v>
          </cell>
          <cell r="AB79">
            <v>6568214.9500000002</v>
          </cell>
          <cell r="AC79">
            <v>6654117.0800000001</v>
          </cell>
          <cell r="AD79">
            <v>6743128.8899999997</v>
          </cell>
          <cell r="AE79">
            <v>6833331.4100000001</v>
          </cell>
          <cell r="AF79">
            <v>6924740.5700000003</v>
          </cell>
          <cell r="AG79">
            <v>7017372.5</v>
          </cell>
          <cell r="AH79">
            <v>7111243.5700000003</v>
          </cell>
          <cell r="AI79">
            <v>7206370.3399999999</v>
          </cell>
          <cell r="AJ79">
            <v>7302769.6200000001</v>
          </cell>
          <cell r="AK79">
            <v>7400458.4299999997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 t="str">
            <v>CALarge C&amp;ICurtail AgreementsProgram Annual CostsLow Participation Case0</v>
          </cell>
          <cell r="B80" t="str">
            <v>CA</v>
          </cell>
          <cell r="C80" t="str">
            <v>Large C&amp;I</v>
          </cell>
          <cell r="D80" t="str">
            <v>Curtail Agreements</v>
          </cell>
          <cell r="E80" t="str">
            <v>Program Annual Costs</v>
          </cell>
          <cell r="F80" t="str">
            <v>Low Participation Case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5834317.1500000004</v>
          </cell>
          <cell r="S80">
            <v>12509121.98</v>
          </cell>
          <cell r="T80">
            <v>26286343.199999999</v>
          </cell>
          <cell r="U80">
            <v>16130618.27</v>
          </cell>
          <cell r="V80">
            <v>10911310.720000001</v>
          </cell>
          <cell r="W80">
            <v>4823091.07</v>
          </cell>
          <cell r="X80">
            <v>4899046.41</v>
          </cell>
          <cell r="Y80">
            <v>4974249.76</v>
          </cell>
          <cell r="Z80">
            <v>5049879.66</v>
          </cell>
          <cell r="AA80">
            <v>5126289.05</v>
          </cell>
          <cell r="AB80">
            <v>5203203.5</v>
          </cell>
          <cell r="AC80">
            <v>5283869.59</v>
          </cell>
          <cell r="AD80">
            <v>5405233.1200000001</v>
          </cell>
          <cell r="AE80">
            <v>5502775.29</v>
          </cell>
          <cell r="AF80">
            <v>5602414.6799999997</v>
          </cell>
          <cell r="AG80">
            <v>5704204.7300000004</v>
          </cell>
          <cell r="AH80">
            <v>5808200.4400000004</v>
          </cell>
          <cell r="AI80">
            <v>5914458.3899999997</v>
          </cell>
          <cell r="AJ80">
            <v>6023036.7800000003</v>
          </cell>
          <cell r="AK80">
            <v>6133995.5099999998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 t="str">
            <v>CALarge C&amp;ICurtail AgreementsNon-Incentive CostsLow Participation Case0</v>
          </cell>
          <cell r="B81" t="str">
            <v>CA</v>
          </cell>
          <cell r="C81" t="str">
            <v>Large C&amp;I</v>
          </cell>
          <cell r="D81" t="str">
            <v>Curtail Agreements</v>
          </cell>
          <cell r="E81" t="str">
            <v>Non-Incentive Costs</v>
          </cell>
          <cell r="F81" t="str">
            <v>Low Participation Case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5482636.7300000004</v>
          </cell>
          <cell r="S81">
            <v>11437731.27</v>
          </cell>
          <cell r="T81">
            <v>23748445.530000001</v>
          </cell>
          <cell r="U81">
            <v>12818922.52</v>
          </cell>
          <cell r="V81">
            <v>7177502.6100000003</v>
          </cell>
          <cell r="W81">
            <v>1035039.42</v>
          </cell>
          <cell r="X81">
            <v>1056694.75</v>
          </cell>
          <cell r="Y81">
            <v>1077608.81</v>
          </cell>
          <cell r="Z81">
            <v>1098962.6200000001</v>
          </cell>
          <cell r="AA81">
            <v>1121099.71</v>
          </cell>
          <cell r="AB81">
            <v>1143734.93</v>
          </cell>
          <cell r="AC81">
            <v>1169950.97</v>
          </cell>
          <cell r="AD81">
            <v>1234739.83</v>
          </cell>
          <cell r="AE81">
            <v>1274929.31</v>
          </cell>
          <cell r="AF81">
            <v>1316427.29</v>
          </cell>
          <cell r="AG81">
            <v>1359276.37</v>
          </cell>
          <cell r="AH81">
            <v>1403520.56</v>
          </cell>
          <cell r="AI81">
            <v>1449205.28</v>
          </cell>
          <cell r="AJ81">
            <v>1496377.44</v>
          </cell>
          <cell r="AK81">
            <v>1545085.48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82" t="str">
            <v>CALarge C&amp;ICurtail AgreementsSummer Peak Reduction @Meter  (MW)Low Participation Case0</v>
          </cell>
          <cell r="B82" t="str">
            <v>CA</v>
          </cell>
          <cell r="C82" t="str">
            <v>Large C&amp;I</v>
          </cell>
          <cell r="D82" t="str">
            <v>Curtail Agreements</v>
          </cell>
          <cell r="E82" t="str">
            <v>Summer Peak Reduction @Meter  (MW)</v>
          </cell>
          <cell r="F82" t="str">
            <v>Low Participation Case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5.1061481672101516</v>
          </cell>
          <cell r="S82">
            <v>15.546439584201273</v>
          </cell>
          <cell r="T82">
            <v>36.769815927493447</v>
          </cell>
          <cell r="U82">
            <v>47.99510590524666</v>
          </cell>
          <cell r="V82">
            <v>54.039254216657497</v>
          </cell>
          <cell r="W82">
            <v>54.75501228123791</v>
          </cell>
          <cell r="X82">
            <v>55.462504704051796</v>
          </cell>
          <cell r="Y82">
            <v>56.170704503007471</v>
          </cell>
          <cell r="Z82">
            <v>56.91276145592839</v>
          </cell>
          <cell r="AA82">
            <v>57.74360864977195</v>
          </cell>
          <cell r="AB82">
            <v>58.507439221742665</v>
          </cell>
          <cell r="AC82">
            <v>59.27262640549219</v>
          </cell>
          <cell r="AD82">
            <v>60.065513565673378</v>
          </cell>
          <cell r="AE82">
            <v>60.869007140432515</v>
          </cell>
          <cell r="AF82">
            <v>61.683249011282939</v>
          </cell>
          <cell r="AG82">
            <v>62.508382957680382</v>
          </cell>
          <cell r="AH82">
            <v>63.344554682411669</v>
          </cell>
          <cell r="AI82">
            <v>64.191911837323005</v>
          </cell>
          <cell r="AJ82">
            <v>65.050604049392433</v>
          </cell>
          <cell r="AK82">
            <v>65.920782947151125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A83" t="str">
            <v>CALarge C&amp;ICurtail AgreementsSummer Peak Reduction @Generation (MW)Low Participation Case0</v>
          </cell>
          <cell r="B83" t="str">
            <v>CA</v>
          </cell>
          <cell r="C83" t="str">
            <v>Large C&amp;I</v>
          </cell>
          <cell r="D83" t="str">
            <v>Curtail Agreements</v>
          </cell>
          <cell r="E83" t="str">
            <v>Summer Peak Reduction @Generation (MW)</v>
          </cell>
          <cell r="F83" t="str">
            <v>Low Participation Case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5.6309529854545115</v>
          </cell>
          <cell r="S83">
            <v>17.1442871462299</v>
          </cell>
          <cell r="T83">
            <v>40.548980952242438</v>
          </cell>
          <cell r="U83">
            <v>52.92799504328039</v>
          </cell>
          <cell r="V83">
            <v>59.593354892652727</v>
          </cell>
          <cell r="W83">
            <v>60.382677857562754</v>
          </cell>
          <cell r="X83">
            <v>61.162885646285609</v>
          </cell>
          <cell r="Y83">
            <v>61.94387351456492</v>
          </cell>
          <cell r="Z83">
            <v>62.762198341341403</v>
          </cell>
          <cell r="AA83">
            <v>63.678439181486489</v>
          </cell>
          <cell r="AB83">
            <v>64.520775498172327</v>
          </cell>
          <cell r="AC83">
            <v>65.364607857843168</v>
          </cell>
          <cell r="AD83">
            <v>66.238987169908881</v>
          </cell>
          <cell r="AE83">
            <v>67.125063013269198</v>
          </cell>
          <cell r="AF83">
            <v>68.022991851877961</v>
          </cell>
          <cell r="AG83">
            <v>68.932932242700019</v>
          </cell>
          <cell r="AH83">
            <v>69.855044863709381</v>
          </cell>
          <cell r="AI83">
            <v>70.789492542261797</v>
          </cell>
          <cell r="AJ83">
            <v>71.73644028384696</v>
          </cell>
          <cell r="AK83">
            <v>72.696055301225314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A84" t="str">
            <v>CALarge C&amp;ICurtail AgreementsWinter Peak Reduction @Meter  (MW)Low Participation Case0</v>
          </cell>
          <cell r="B84" t="str">
            <v>CA</v>
          </cell>
          <cell r="C84" t="str">
            <v>Large C&amp;I</v>
          </cell>
          <cell r="D84" t="str">
            <v>Curtail Agreements</v>
          </cell>
          <cell r="E84" t="str">
            <v>Winter Peak Reduction @Meter  (MW)</v>
          </cell>
          <cell r="F84" t="str">
            <v>Low Participation Case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85" t="str">
            <v>CALarge C&amp;ICurtail AgreementsWinter Peak Reduction @Generation (MW)Low Participation Case0</v>
          </cell>
          <cell r="B85" t="str">
            <v>CA</v>
          </cell>
          <cell r="C85" t="str">
            <v>Large C&amp;I</v>
          </cell>
          <cell r="D85" t="str">
            <v>Curtail Agreements</v>
          </cell>
          <cell r="E85" t="str">
            <v>Winter Peak Reduction @Generation (MW)</v>
          </cell>
          <cell r="F85" t="str">
            <v>Low Participation Case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A86" t="str">
            <v>CALarge C&amp;ICurtail AgreementsProgram Annual BenefitsLow Participation Case0</v>
          </cell>
          <cell r="B86" t="str">
            <v>CA</v>
          </cell>
          <cell r="C86" t="str">
            <v>Large C&amp;I</v>
          </cell>
          <cell r="D86" t="str">
            <v>Curtail Agreements</v>
          </cell>
          <cell r="E86" t="str">
            <v>Program Annual Benefits</v>
          </cell>
          <cell r="F86" t="str">
            <v>Low Participation Case</v>
          </cell>
          <cell r="G86">
            <v>0</v>
          </cell>
        </row>
        <row r="87">
          <cell r="A87" t="str">
            <v>CALarge C&amp;ICurtail AgreementsNew ParticipantsLow Participation Case0</v>
          </cell>
          <cell r="B87" t="str">
            <v>CA</v>
          </cell>
          <cell r="C87" t="str">
            <v>Large C&amp;I</v>
          </cell>
          <cell r="D87" t="str">
            <v>Curtail Agreements</v>
          </cell>
          <cell r="E87" t="str">
            <v>New Participants</v>
          </cell>
          <cell r="F87" t="str">
            <v>Low Participation Case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16746.686550000006</v>
          </cell>
          <cell r="S87">
            <v>34271.919000000009</v>
          </cell>
          <cell r="T87">
            <v>69833.664450000011</v>
          </cell>
          <cell r="U87">
            <v>36847.527750000037</v>
          </cell>
          <cell r="V87">
            <v>20100.588749999937</v>
          </cell>
          <cell r="W87">
            <v>2583.0255000000179</v>
          </cell>
          <cell r="X87">
            <v>2585.7149999999965</v>
          </cell>
          <cell r="Y87">
            <v>2585.2035000000324</v>
          </cell>
          <cell r="Z87">
            <v>2584.5764999999665</v>
          </cell>
          <cell r="AA87">
            <v>2584.3950000000186</v>
          </cell>
          <cell r="AB87">
            <v>2584.7249999999767</v>
          </cell>
          <cell r="AC87">
            <v>2592.8595000000205</v>
          </cell>
          <cell r="AD87">
            <v>2694.0321599718882</v>
          </cell>
          <cell r="AE87">
            <v>2731.0805338135397</v>
          </cell>
          <cell r="AF87">
            <v>2768.6383974915661</v>
          </cell>
          <cell r="AG87">
            <v>2806.7127575183695</v>
          </cell>
          <cell r="AH87">
            <v>2845.3107167601411</v>
          </cell>
          <cell r="AI87">
            <v>2884.4394757617847</v>
          </cell>
          <cell r="AJ87">
            <v>2924.1063340901455</v>
          </cell>
          <cell r="AK87">
            <v>2964.3186916958948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88">
          <cell r="A88" t="str">
            <v>CALarge C&amp;ICurtail AgreementsIncentive CostsLow Participation Case0</v>
          </cell>
          <cell r="B88" t="str">
            <v>CA</v>
          </cell>
          <cell r="C88" t="str">
            <v>Large C&amp;I</v>
          </cell>
          <cell r="D88" t="str">
            <v>Curtail Agreements</v>
          </cell>
          <cell r="E88" t="str">
            <v>Incentive Costs</v>
          </cell>
          <cell r="F88" t="str">
            <v>Low Participation Case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351680.42</v>
          </cell>
          <cell r="S88">
            <v>1071390.72</v>
          </cell>
          <cell r="T88">
            <v>2537897.67</v>
          </cell>
          <cell r="U88">
            <v>3311695.75</v>
          </cell>
          <cell r="V88">
            <v>3733808.12</v>
          </cell>
          <cell r="W88">
            <v>3788051.65</v>
          </cell>
          <cell r="X88">
            <v>3842351.67</v>
          </cell>
          <cell r="Y88">
            <v>3896640.94</v>
          </cell>
          <cell r="Z88">
            <v>3950917.05</v>
          </cell>
          <cell r="AA88">
            <v>4005189.34</v>
          </cell>
          <cell r="AB88">
            <v>4059468.57</v>
          </cell>
          <cell r="AC88">
            <v>4113918.62</v>
          </cell>
          <cell r="AD88">
            <v>4170493.29</v>
          </cell>
          <cell r="AE88">
            <v>4227845.9800000004</v>
          </cell>
          <cell r="AF88">
            <v>4285987.3899999997</v>
          </cell>
          <cell r="AG88">
            <v>4344928.3600000003</v>
          </cell>
          <cell r="AH88">
            <v>4404679.88</v>
          </cell>
          <cell r="AI88">
            <v>4465253.1100000003</v>
          </cell>
          <cell r="AJ88">
            <v>4526659.34</v>
          </cell>
          <cell r="AK88">
            <v>4588910.04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</row>
        <row r="89">
          <cell r="A89" t="str">
            <v>CALarge C&amp;ICurtail AgreementsParticipantsLow Participation Case0</v>
          </cell>
          <cell r="B89" t="str">
            <v>CA</v>
          </cell>
          <cell r="C89" t="str">
            <v>Large C&amp;I</v>
          </cell>
          <cell r="D89" t="str">
            <v>Curtail Agreements</v>
          </cell>
          <cell r="E89" t="str">
            <v>Participants</v>
          </cell>
          <cell r="F89" t="str">
            <v>Low Participation Case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16746.686550000006</v>
          </cell>
          <cell r="S89">
            <v>51018.605550000015</v>
          </cell>
          <cell r="T89">
            <v>120852.27000000002</v>
          </cell>
          <cell r="U89">
            <v>157699.79775000006</v>
          </cell>
          <cell r="V89">
            <v>177800.38649999999</v>
          </cell>
          <cell r="W89">
            <v>180383.41200000001</v>
          </cell>
          <cell r="X89">
            <v>182969.12700000001</v>
          </cell>
          <cell r="Y89">
            <v>185554.33050000004</v>
          </cell>
          <cell r="Z89">
            <v>188138.90700000001</v>
          </cell>
          <cell r="AA89">
            <v>190723.30200000003</v>
          </cell>
          <cell r="AB89">
            <v>193308.027</v>
          </cell>
          <cell r="AC89">
            <v>195900.88650000002</v>
          </cell>
          <cell r="AD89">
            <v>198594.91865997191</v>
          </cell>
          <cell r="AE89">
            <v>201325.99919378545</v>
          </cell>
          <cell r="AF89">
            <v>204094.63759127702</v>
          </cell>
          <cell r="AG89">
            <v>206901.35034879539</v>
          </cell>
          <cell r="AH89">
            <v>209746.66106555553</v>
          </cell>
          <cell r="AI89">
            <v>212631.10054131731</v>
          </cell>
          <cell r="AJ89">
            <v>215555.20687540746</v>
          </cell>
          <cell r="AK89">
            <v>218519.52556710335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CAExtra Large C&amp;ICurtail Agreements - Non-FirmProgram Annual BenefitsLow Participation Case0</v>
          </cell>
          <cell r="B90" t="str">
            <v>CA</v>
          </cell>
          <cell r="C90" t="str">
            <v>Extra Large C&amp;I</v>
          </cell>
          <cell r="D90" t="str">
            <v>Curtail Agreements - Non-Firm</v>
          </cell>
          <cell r="E90" t="str">
            <v>Program Annual Benefits</v>
          </cell>
          <cell r="F90" t="str">
            <v>Low Participation Case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573231.01</v>
          </cell>
          <cell r="S90">
            <v>1745288.43</v>
          </cell>
          <cell r="T90">
            <v>4127886.26</v>
          </cell>
          <cell r="U90">
            <v>5388069.9000000004</v>
          </cell>
          <cell r="V90">
            <v>6066603.5300000003</v>
          </cell>
          <cell r="W90">
            <v>6146956.6100000003</v>
          </cell>
          <cell r="X90">
            <v>6226381.7599999998</v>
          </cell>
          <cell r="Y90">
            <v>6305886.3200000003</v>
          </cell>
          <cell r="Z90">
            <v>6389191.79</v>
          </cell>
          <cell r="AA90">
            <v>6482465.1100000003</v>
          </cell>
          <cell r="AB90">
            <v>6568214.9500000002</v>
          </cell>
          <cell r="AC90">
            <v>6654117.0800000001</v>
          </cell>
          <cell r="AD90">
            <v>6743128.8899999997</v>
          </cell>
          <cell r="AE90">
            <v>6833331.4100000001</v>
          </cell>
          <cell r="AF90">
            <v>6924740.5700000003</v>
          </cell>
          <cell r="AG90">
            <v>7017372.5</v>
          </cell>
          <cell r="AH90">
            <v>7111243.5700000003</v>
          </cell>
          <cell r="AI90">
            <v>7206370.3399999999</v>
          </cell>
          <cell r="AJ90">
            <v>7302769.6200000001</v>
          </cell>
          <cell r="AK90">
            <v>7400458.4299999997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</row>
        <row r="91">
          <cell r="A91" t="str">
            <v>CAExtra Large C&amp;ICurtail Agreements - Non-FirmProgram Annual CostsLow Participation Case0</v>
          </cell>
          <cell r="B91" t="str">
            <v>CA</v>
          </cell>
          <cell r="C91" t="str">
            <v>Extra Large C&amp;I</v>
          </cell>
          <cell r="D91" t="str">
            <v>Curtail Agreements - Non-Firm</v>
          </cell>
          <cell r="E91" t="str">
            <v>Program Annual Costs</v>
          </cell>
          <cell r="F91" t="str">
            <v>Low Participation Case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5834317.1500000004</v>
          </cell>
          <cell r="S91">
            <v>12509121.98</v>
          </cell>
          <cell r="T91">
            <v>26286343.199999999</v>
          </cell>
          <cell r="U91">
            <v>16130618.27</v>
          </cell>
          <cell r="V91">
            <v>10911310.720000001</v>
          </cell>
          <cell r="W91">
            <v>4823091.07</v>
          </cell>
          <cell r="X91">
            <v>4899046.41</v>
          </cell>
          <cell r="Y91">
            <v>4974249.76</v>
          </cell>
          <cell r="Z91">
            <v>5049879.66</v>
          </cell>
          <cell r="AA91">
            <v>5126289.05</v>
          </cell>
          <cell r="AB91">
            <v>5203203.5</v>
          </cell>
          <cell r="AC91">
            <v>5283869.59</v>
          </cell>
          <cell r="AD91">
            <v>5405233.1200000001</v>
          </cell>
          <cell r="AE91">
            <v>5502775.29</v>
          </cell>
          <cell r="AF91">
            <v>5602414.6799999997</v>
          </cell>
          <cell r="AG91">
            <v>5704204.7300000004</v>
          </cell>
          <cell r="AH91">
            <v>5808200.4400000004</v>
          </cell>
          <cell r="AI91">
            <v>5914458.3899999997</v>
          </cell>
          <cell r="AJ91">
            <v>6023036.7800000003</v>
          </cell>
          <cell r="AK91">
            <v>6133995.5099999998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CAExtra Large C&amp;ICurtail Agreements - Non-FirmNon-Incentive CostsLow Participation Case0</v>
          </cell>
          <cell r="B92" t="str">
            <v>CA</v>
          </cell>
          <cell r="C92" t="str">
            <v>Extra Large C&amp;I</v>
          </cell>
          <cell r="D92" t="str">
            <v>Curtail Agreements - Non-Firm</v>
          </cell>
          <cell r="E92" t="str">
            <v>Non-Incentive Costs</v>
          </cell>
          <cell r="F92" t="str">
            <v>Low Participation Case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5482636.7300000004</v>
          </cell>
          <cell r="S92">
            <v>11437731.27</v>
          </cell>
          <cell r="T92">
            <v>23748445.530000001</v>
          </cell>
          <cell r="U92">
            <v>12818922.52</v>
          </cell>
          <cell r="V92">
            <v>7177502.6100000003</v>
          </cell>
          <cell r="W92">
            <v>1035039.42</v>
          </cell>
          <cell r="X92">
            <v>1056694.75</v>
          </cell>
          <cell r="Y92">
            <v>1077608.81</v>
          </cell>
          <cell r="Z92">
            <v>1098962.6200000001</v>
          </cell>
          <cell r="AA92">
            <v>1121099.71</v>
          </cell>
          <cell r="AB92">
            <v>1143734.93</v>
          </cell>
          <cell r="AC92">
            <v>1169950.97</v>
          </cell>
          <cell r="AD92">
            <v>1234739.83</v>
          </cell>
          <cell r="AE92">
            <v>1274929.31</v>
          </cell>
          <cell r="AF92">
            <v>1316427.29</v>
          </cell>
          <cell r="AG92">
            <v>1359276.37</v>
          </cell>
          <cell r="AH92">
            <v>1403520.56</v>
          </cell>
          <cell r="AI92">
            <v>1449205.28</v>
          </cell>
          <cell r="AJ92">
            <v>1496377.44</v>
          </cell>
          <cell r="AK92">
            <v>1545085.48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CAExtra Large C&amp;ICurtail Agreements - Non-FirmSummer Peak Reduction @Meter  (MW)Low Participation Case0</v>
          </cell>
          <cell r="B93" t="str">
            <v>CA</v>
          </cell>
          <cell r="C93" t="str">
            <v>Extra Large C&amp;I</v>
          </cell>
          <cell r="D93" t="str">
            <v>Curtail Agreements - Non-Firm</v>
          </cell>
          <cell r="E93" t="str">
            <v>Summer Peak Reduction @Meter  (MW)</v>
          </cell>
          <cell r="F93" t="str">
            <v>Low Participation Case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5.1061481672101516</v>
          </cell>
          <cell r="S93">
            <v>15.546439584201273</v>
          </cell>
          <cell r="T93">
            <v>36.769815927493447</v>
          </cell>
          <cell r="U93">
            <v>47.99510590524666</v>
          </cell>
          <cell r="V93">
            <v>54.039254216657497</v>
          </cell>
          <cell r="W93">
            <v>54.75501228123791</v>
          </cell>
          <cell r="X93">
            <v>55.462504704051796</v>
          </cell>
          <cell r="Y93">
            <v>56.170704503007471</v>
          </cell>
          <cell r="Z93">
            <v>56.91276145592839</v>
          </cell>
          <cell r="AA93">
            <v>57.74360864977195</v>
          </cell>
          <cell r="AB93">
            <v>58.507439221742665</v>
          </cell>
          <cell r="AC93">
            <v>59.27262640549219</v>
          </cell>
          <cell r="AD93">
            <v>60.065513565673378</v>
          </cell>
          <cell r="AE93">
            <v>60.869007140432515</v>
          </cell>
          <cell r="AF93">
            <v>61.683249011282939</v>
          </cell>
          <cell r="AG93">
            <v>62.508382957680382</v>
          </cell>
          <cell r="AH93">
            <v>63.344554682411669</v>
          </cell>
          <cell r="AI93">
            <v>64.191911837323005</v>
          </cell>
          <cell r="AJ93">
            <v>65.050604049392433</v>
          </cell>
          <cell r="AK93">
            <v>65.920782947151125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CAExtra Large C&amp;ICurtail Agreements - Non-FirmSummer Peak Reduction @Generation (MW)Low Participation Case0</v>
          </cell>
          <cell r="B94" t="str">
            <v>CA</v>
          </cell>
          <cell r="C94" t="str">
            <v>Extra Large C&amp;I</v>
          </cell>
          <cell r="D94" t="str">
            <v>Curtail Agreements - Non-Firm</v>
          </cell>
          <cell r="E94" t="str">
            <v>Summer Peak Reduction @Generation (MW)</v>
          </cell>
          <cell r="F94" t="str">
            <v>Low Participation Case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5.6309529854545115</v>
          </cell>
          <cell r="S94">
            <v>17.1442871462299</v>
          </cell>
          <cell r="T94">
            <v>40.548980952242438</v>
          </cell>
          <cell r="U94">
            <v>52.92799504328039</v>
          </cell>
          <cell r="V94">
            <v>59.593354892652727</v>
          </cell>
          <cell r="W94">
            <v>60.382677857562754</v>
          </cell>
          <cell r="X94">
            <v>61.162885646285609</v>
          </cell>
          <cell r="Y94">
            <v>61.94387351456492</v>
          </cell>
          <cell r="Z94">
            <v>62.762198341341403</v>
          </cell>
          <cell r="AA94">
            <v>63.678439181486489</v>
          </cell>
          <cell r="AB94">
            <v>64.520775498172327</v>
          </cell>
          <cell r="AC94">
            <v>65.364607857843168</v>
          </cell>
          <cell r="AD94">
            <v>66.238987169908881</v>
          </cell>
          <cell r="AE94">
            <v>67.125063013269198</v>
          </cell>
          <cell r="AF94">
            <v>68.022991851877961</v>
          </cell>
          <cell r="AG94">
            <v>68.932932242700019</v>
          </cell>
          <cell r="AH94">
            <v>69.855044863709381</v>
          </cell>
          <cell r="AI94">
            <v>70.789492542261797</v>
          </cell>
          <cell r="AJ94">
            <v>71.73644028384696</v>
          </cell>
          <cell r="AK94">
            <v>72.696055301225314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A95" t="str">
            <v>CAExtra Large C&amp;ICurtail Agreements - Non-FirmWinter Peak Reduction @Meter  (MW)Low Participation Case0</v>
          </cell>
          <cell r="B95" t="str">
            <v>CA</v>
          </cell>
          <cell r="C95" t="str">
            <v>Extra Large C&amp;I</v>
          </cell>
          <cell r="D95" t="str">
            <v>Curtail Agreements - Non-Firm</v>
          </cell>
          <cell r="E95" t="str">
            <v>Winter Peak Reduction @Meter  (MW)</v>
          </cell>
          <cell r="F95" t="str">
            <v>Low Participation Case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CAExtra Large C&amp;ICurtail Agreements - Non-FirmWinter Peak Reduction @Generation (MW)Low Participation Case0</v>
          </cell>
          <cell r="B96" t="str">
            <v>CA</v>
          </cell>
          <cell r="C96" t="str">
            <v>Extra Large C&amp;I</v>
          </cell>
          <cell r="D96" t="str">
            <v>Curtail Agreements - Non-Firm</v>
          </cell>
          <cell r="E96" t="str">
            <v>Winter Peak Reduction @Generation (MW)</v>
          </cell>
          <cell r="F96" t="str">
            <v>Low Participation Case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CAExtra Large C&amp;ICurtail Agreements - Non-FirmProgram Annual BenefitsLow Participation Case0</v>
          </cell>
          <cell r="B97" t="str">
            <v>CA</v>
          </cell>
          <cell r="C97" t="str">
            <v>Extra Large C&amp;I</v>
          </cell>
          <cell r="D97" t="str">
            <v>Curtail Agreements - Non-Firm</v>
          </cell>
          <cell r="E97" t="str">
            <v>Program Annual Benefits</v>
          </cell>
          <cell r="F97" t="str">
            <v>Low Participation Case</v>
          </cell>
          <cell r="G97">
            <v>0</v>
          </cell>
        </row>
        <row r="98">
          <cell r="A98" t="str">
            <v>CAExtra Large C&amp;ICurtail Agreements - Non-FirmNew ParticipantsLow Participation Case0</v>
          </cell>
          <cell r="B98" t="str">
            <v>CA</v>
          </cell>
          <cell r="C98" t="str">
            <v>Extra Large C&amp;I</v>
          </cell>
          <cell r="D98" t="str">
            <v>Curtail Agreements - Non-Firm</v>
          </cell>
          <cell r="E98" t="str">
            <v>New Participants</v>
          </cell>
          <cell r="F98" t="str">
            <v>Low Participation Case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16746.686550000006</v>
          </cell>
          <cell r="S98">
            <v>34271.919000000009</v>
          </cell>
          <cell r="T98">
            <v>69833.664450000011</v>
          </cell>
          <cell r="U98">
            <v>36847.527750000037</v>
          </cell>
          <cell r="V98">
            <v>20100.588749999937</v>
          </cell>
          <cell r="W98">
            <v>2583.0255000000179</v>
          </cell>
          <cell r="X98">
            <v>2585.7149999999965</v>
          </cell>
          <cell r="Y98">
            <v>2585.2035000000324</v>
          </cell>
          <cell r="Z98">
            <v>2584.5764999999665</v>
          </cell>
          <cell r="AA98">
            <v>2584.3950000000186</v>
          </cell>
          <cell r="AB98">
            <v>2584.7249999999767</v>
          </cell>
          <cell r="AC98">
            <v>2592.8595000000205</v>
          </cell>
          <cell r="AD98">
            <v>2694.0321599718882</v>
          </cell>
          <cell r="AE98">
            <v>2731.0805338135397</v>
          </cell>
          <cell r="AF98">
            <v>2768.6383974915661</v>
          </cell>
          <cell r="AG98">
            <v>2806.7127575183695</v>
          </cell>
          <cell r="AH98">
            <v>2845.3107167601411</v>
          </cell>
          <cell r="AI98">
            <v>2884.4394757617847</v>
          </cell>
          <cell r="AJ98">
            <v>2924.1063340901455</v>
          </cell>
          <cell r="AK98">
            <v>2964.3186916958948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CAExtra Large C&amp;ICurtail Agreements - Non-FirmIncentive CostsLow Participation Case0</v>
          </cell>
          <cell r="B99" t="str">
            <v>CA</v>
          </cell>
          <cell r="C99" t="str">
            <v>Extra Large C&amp;I</v>
          </cell>
          <cell r="D99" t="str">
            <v>Curtail Agreements - Non-Firm</v>
          </cell>
          <cell r="E99" t="str">
            <v>Incentive Costs</v>
          </cell>
          <cell r="F99" t="str">
            <v>Low Participation Case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351680.42</v>
          </cell>
          <cell r="S99">
            <v>1071390.72</v>
          </cell>
          <cell r="T99">
            <v>2537897.67</v>
          </cell>
          <cell r="U99">
            <v>3311695.75</v>
          </cell>
          <cell r="V99">
            <v>3733808.12</v>
          </cell>
          <cell r="W99">
            <v>3788051.65</v>
          </cell>
          <cell r="X99">
            <v>3842351.67</v>
          </cell>
          <cell r="Y99">
            <v>3896640.94</v>
          </cell>
          <cell r="Z99">
            <v>3950917.05</v>
          </cell>
          <cell r="AA99">
            <v>4005189.34</v>
          </cell>
          <cell r="AB99">
            <v>4059468.57</v>
          </cell>
          <cell r="AC99">
            <v>4113918.62</v>
          </cell>
          <cell r="AD99">
            <v>4170493.29</v>
          </cell>
          <cell r="AE99">
            <v>4227845.9800000004</v>
          </cell>
          <cell r="AF99">
            <v>4285987.3899999997</v>
          </cell>
          <cell r="AG99">
            <v>4344928.3600000003</v>
          </cell>
          <cell r="AH99">
            <v>4404679.88</v>
          </cell>
          <cell r="AI99">
            <v>4465253.1100000003</v>
          </cell>
          <cell r="AJ99">
            <v>4526659.34</v>
          </cell>
          <cell r="AK99">
            <v>4588910.04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CAExtra Large C&amp;ICurtail Agreements - Non-FirmParticipantsLow Participation Case0</v>
          </cell>
          <cell r="B100" t="str">
            <v>CA</v>
          </cell>
          <cell r="C100" t="str">
            <v>Extra Large C&amp;I</v>
          </cell>
          <cell r="D100" t="str">
            <v>Curtail Agreements - Non-Firm</v>
          </cell>
          <cell r="E100" t="str">
            <v>Participants</v>
          </cell>
          <cell r="F100" t="str">
            <v>Low Participation Case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16746.686550000006</v>
          </cell>
          <cell r="S100">
            <v>51018.605550000015</v>
          </cell>
          <cell r="T100">
            <v>120852.27000000002</v>
          </cell>
          <cell r="U100">
            <v>157699.79775000006</v>
          </cell>
          <cell r="V100">
            <v>177800.38649999999</v>
          </cell>
          <cell r="W100">
            <v>180383.41200000001</v>
          </cell>
          <cell r="X100">
            <v>182969.12700000001</v>
          </cell>
          <cell r="Y100">
            <v>185554.33050000004</v>
          </cell>
          <cell r="Z100">
            <v>188138.90700000001</v>
          </cell>
          <cell r="AA100">
            <v>190723.30200000003</v>
          </cell>
          <cell r="AB100">
            <v>193308.027</v>
          </cell>
          <cell r="AC100">
            <v>195900.88650000002</v>
          </cell>
          <cell r="AD100">
            <v>198594.91865997191</v>
          </cell>
          <cell r="AE100">
            <v>201325.99919378545</v>
          </cell>
          <cell r="AF100">
            <v>204094.63759127702</v>
          </cell>
          <cell r="AG100">
            <v>206901.35034879539</v>
          </cell>
          <cell r="AH100">
            <v>209746.66106555553</v>
          </cell>
          <cell r="AI100">
            <v>212631.10054131731</v>
          </cell>
          <cell r="AJ100">
            <v>215555.20687540746</v>
          </cell>
          <cell r="AK100">
            <v>218519.52556710335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A101" t="str">
            <v>CALarge C&amp;ICurtail Agreements - Non-FirmProgram Annual BenefitsLow Participation Case0</v>
          </cell>
          <cell r="B101" t="str">
            <v>CA</v>
          </cell>
          <cell r="C101" t="str">
            <v>Large C&amp;I</v>
          </cell>
          <cell r="D101" t="str">
            <v>Curtail Agreements - Non-Firm</v>
          </cell>
          <cell r="E101" t="str">
            <v>Program Annual Benefits</v>
          </cell>
          <cell r="F101" t="str">
            <v>Low Participation Case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573231.01</v>
          </cell>
          <cell r="S101">
            <v>1745288.43</v>
          </cell>
          <cell r="T101">
            <v>4127886.26</v>
          </cell>
          <cell r="U101">
            <v>5388069.9000000004</v>
          </cell>
          <cell r="V101">
            <v>6066603.5300000003</v>
          </cell>
          <cell r="W101">
            <v>6146956.6100000003</v>
          </cell>
          <cell r="X101">
            <v>6226381.7599999998</v>
          </cell>
          <cell r="Y101">
            <v>6305886.3200000003</v>
          </cell>
          <cell r="Z101">
            <v>6389191.79</v>
          </cell>
          <cell r="AA101">
            <v>6482465.1100000003</v>
          </cell>
          <cell r="AB101">
            <v>6568214.9500000002</v>
          </cell>
          <cell r="AC101">
            <v>6654117.0800000001</v>
          </cell>
          <cell r="AD101">
            <v>6743128.8899999997</v>
          </cell>
          <cell r="AE101">
            <v>6833331.4100000001</v>
          </cell>
          <cell r="AF101">
            <v>6924740.5700000003</v>
          </cell>
          <cell r="AG101">
            <v>7017372.5</v>
          </cell>
          <cell r="AH101">
            <v>7111243.5700000003</v>
          </cell>
          <cell r="AI101">
            <v>7206370.3399999999</v>
          </cell>
          <cell r="AJ101">
            <v>7302769.6200000001</v>
          </cell>
          <cell r="AK101">
            <v>7400458.4299999997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A102" t="str">
            <v>CALarge C&amp;ICurtail Agreements - Non-FirmProgram Annual CostsLow Participation Case0</v>
          </cell>
          <cell r="B102" t="str">
            <v>CA</v>
          </cell>
          <cell r="C102" t="str">
            <v>Large C&amp;I</v>
          </cell>
          <cell r="D102" t="str">
            <v>Curtail Agreements - Non-Firm</v>
          </cell>
          <cell r="E102" t="str">
            <v>Program Annual Costs</v>
          </cell>
          <cell r="F102" t="str">
            <v>Low Participation Case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5834317.1500000004</v>
          </cell>
          <cell r="S102">
            <v>12509121.98</v>
          </cell>
          <cell r="T102">
            <v>26286343.199999999</v>
          </cell>
          <cell r="U102">
            <v>16130618.27</v>
          </cell>
          <cell r="V102">
            <v>10911310.720000001</v>
          </cell>
          <cell r="W102">
            <v>4823091.07</v>
          </cell>
          <cell r="X102">
            <v>4899046.41</v>
          </cell>
          <cell r="Y102">
            <v>4974249.76</v>
          </cell>
          <cell r="Z102">
            <v>5049879.66</v>
          </cell>
          <cell r="AA102">
            <v>5126289.05</v>
          </cell>
          <cell r="AB102">
            <v>5203203.5</v>
          </cell>
          <cell r="AC102">
            <v>5283869.59</v>
          </cell>
          <cell r="AD102">
            <v>5405233.1200000001</v>
          </cell>
          <cell r="AE102">
            <v>5502775.29</v>
          </cell>
          <cell r="AF102">
            <v>5602414.6799999997</v>
          </cell>
          <cell r="AG102">
            <v>5704204.7300000004</v>
          </cell>
          <cell r="AH102">
            <v>5808200.4400000004</v>
          </cell>
          <cell r="AI102">
            <v>5914458.3899999997</v>
          </cell>
          <cell r="AJ102">
            <v>6023036.7800000003</v>
          </cell>
          <cell r="AK102">
            <v>6133995.5099999998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CALarge C&amp;ICurtail Agreements - Non-FirmNon-Incentive CostsLow Participation Case0</v>
          </cell>
          <cell r="B103" t="str">
            <v>CA</v>
          </cell>
          <cell r="C103" t="str">
            <v>Large C&amp;I</v>
          </cell>
          <cell r="D103" t="str">
            <v>Curtail Agreements - Non-Firm</v>
          </cell>
          <cell r="E103" t="str">
            <v>Non-Incentive Costs</v>
          </cell>
          <cell r="F103" t="str">
            <v>Low Participation Case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5482636.7300000004</v>
          </cell>
          <cell r="S103">
            <v>11437731.27</v>
          </cell>
          <cell r="T103">
            <v>23748445.530000001</v>
          </cell>
          <cell r="U103">
            <v>12818922.52</v>
          </cell>
          <cell r="V103">
            <v>7177502.6100000003</v>
          </cell>
          <cell r="W103">
            <v>1035039.42</v>
          </cell>
          <cell r="X103">
            <v>1056694.75</v>
          </cell>
          <cell r="Y103">
            <v>1077608.81</v>
          </cell>
          <cell r="Z103">
            <v>1098962.6200000001</v>
          </cell>
          <cell r="AA103">
            <v>1121099.71</v>
          </cell>
          <cell r="AB103">
            <v>1143734.93</v>
          </cell>
          <cell r="AC103">
            <v>1169950.97</v>
          </cell>
          <cell r="AD103">
            <v>1234739.83</v>
          </cell>
          <cell r="AE103">
            <v>1274929.31</v>
          </cell>
          <cell r="AF103">
            <v>1316427.29</v>
          </cell>
          <cell r="AG103">
            <v>1359276.37</v>
          </cell>
          <cell r="AH103">
            <v>1403520.56</v>
          </cell>
          <cell r="AI103">
            <v>1449205.28</v>
          </cell>
          <cell r="AJ103">
            <v>1496377.44</v>
          </cell>
          <cell r="AK103">
            <v>1545085.48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A104" t="str">
            <v>CALarge C&amp;ICurtail Agreements - Non-FirmSummer Peak Reduction @Meter  (MW)Low Participation Case0</v>
          </cell>
          <cell r="B104" t="str">
            <v>CA</v>
          </cell>
          <cell r="C104" t="str">
            <v>Large C&amp;I</v>
          </cell>
          <cell r="D104" t="str">
            <v>Curtail Agreements - Non-Firm</v>
          </cell>
          <cell r="E104" t="str">
            <v>Summer Peak Reduction @Meter  (MW)</v>
          </cell>
          <cell r="F104" t="str">
            <v>Low Participation Case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5.1061481672101516</v>
          </cell>
          <cell r="S104">
            <v>15.546439584201273</v>
          </cell>
          <cell r="T104">
            <v>36.769815927493447</v>
          </cell>
          <cell r="U104">
            <v>47.99510590524666</v>
          </cell>
          <cell r="V104">
            <v>54.039254216657497</v>
          </cell>
          <cell r="W104">
            <v>54.75501228123791</v>
          </cell>
          <cell r="X104">
            <v>55.462504704051796</v>
          </cell>
          <cell r="Y104">
            <v>56.170704503007471</v>
          </cell>
          <cell r="Z104">
            <v>56.91276145592839</v>
          </cell>
          <cell r="AA104">
            <v>57.74360864977195</v>
          </cell>
          <cell r="AB104">
            <v>58.507439221742665</v>
          </cell>
          <cell r="AC104">
            <v>59.27262640549219</v>
          </cell>
          <cell r="AD104">
            <v>60.065513565673378</v>
          </cell>
          <cell r="AE104">
            <v>60.869007140432515</v>
          </cell>
          <cell r="AF104">
            <v>61.683249011282939</v>
          </cell>
          <cell r="AG104">
            <v>62.508382957680382</v>
          </cell>
          <cell r="AH104">
            <v>63.344554682411669</v>
          </cell>
          <cell r="AI104">
            <v>64.191911837323005</v>
          </cell>
          <cell r="AJ104">
            <v>65.050604049392433</v>
          </cell>
          <cell r="AK104">
            <v>65.920782947151125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A105" t="str">
            <v>CALarge C&amp;ICurtail Agreements - Non-FirmSummer Peak Reduction @Generation (MW)Low Participation Case0</v>
          </cell>
          <cell r="B105" t="str">
            <v>CA</v>
          </cell>
          <cell r="C105" t="str">
            <v>Large C&amp;I</v>
          </cell>
          <cell r="D105" t="str">
            <v>Curtail Agreements - Non-Firm</v>
          </cell>
          <cell r="E105" t="str">
            <v>Summer Peak Reduction @Generation (MW)</v>
          </cell>
          <cell r="F105" t="str">
            <v>Low Participation Case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5.6309529854545115</v>
          </cell>
          <cell r="S105">
            <v>17.1442871462299</v>
          </cell>
          <cell r="T105">
            <v>40.548980952242438</v>
          </cell>
          <cell r="U105">
            <v>52.92799504328039</v>
          </cell>
          <cell r="V105">
            <v>59.593354892652727</v>
          </cell>
          <cell r="W105">
            <v>60.382677857562754</v>
          </cell>
          <cell r="X105">
            <v>61.162885646285609</v>
          </cell>
          <cell r="Y105">
            <v>61.94387351456492</v>
          </cell>
          <cell r="Z105">
            <v>62.762198341341403</v>
          </cell>
          <cell r="AA105">
            <v>63.678439181486489</v>
          </cell>
          <cell r="AB105">
            <v>64.520775498172327</v>
          </cell>
          <cell r="AC105">
            <v>65.364607857843168</v>
          </cell>
          <cell r="AD105">
            <v>66.238987169908881</v>
          </cell>
          <cell r="AE105">
            <v>67.125063013269198</v>
          </cell>
          <cell r="AF105">
            <v>68.022991851877961</v>
          </cell>
          <cell r="AG105">
            <v>68.932932242700019</v>
          </cell>
          <cell r="AH105">
            <v>69.855044863709381</v>
          </cell>
          <cell r="AI105">
            <v>70.789492542261797</v>
          </cell>
          <cell r="AJ105">
            <v>71.73644028384696</v>
          </cell>
          <cell r="AK105">
            <v>72.696055301225314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A106" t="str">
            <v>CALarge C&amp;ICurtail Agreements - Non-FirmWinter Peak Reduction @Meter  (MW)Low Participation Case0</v>
          </cell>
          <cell r="B106" t="str">
            <v>CA</v>
          </cell>
          <cell r="C106" t="str">
            <v>Large C&amp;I</v>
          </cell>
          <cell r="D106" t="str">
            <v>Curtail Agreements - Non-Firm</v>
          </cell>
          <cell r="E106" t="str">
            <v>Winter Peak Reduction @Meter  (MW)</v>
          </cell>
          <cell r="F106" t="str">
            <v>Low Participation Case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A107" t="str">
            <v>CALarge C&amp;ICurtail Agreements - Non-FirmWinter Peak Reduction @Generation (MW)Low Participation Case0</v>
          </cell>
          <cell r="B107" t="str">
            <v>CA</v>
          </cell>
          <cell r="C107" t="str">
            <v>Large C&amp;I</v>
          </cell>
          <cell r="D107" t="str">
            <v>Curtail Agreements - Non-Firm</v>
          </cell>
          <cell r="E107" t="str">
            <v>Winter Peak Reduction @Generation (MW)</v>
          </cell>
          <cell r="F107" t="str">
            <v>Low Participation Case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A108" t="str">
            <v>CALarge C&amp;ICurtail Agreements - Non-FirmProgram Annual BenefitsLow Participation Case0</v>
          </cell>
          <cell r="B108" t="str">
            <v>CA</v>
          </cell>
          <cell r="C108" t="str">
            <v>Large C&amp;I</v>
          </cell>
          <cell r="D108" t="str">
            <v>Curtail Agreements - Non-Firm</v>
          </cell>
          <cell r="E108" t="str">
            <v>Program Annual Benefits</v>
          </cell>
          <cell r="F108" t="str">
            <v>Low Participation Case</v>
          </cell>
          <cell r="G108">
            <v>0</v>
          </cell>
        </row>
        <row r="109">
          <cell r="A109" t="str">
            <v>CALarge C&amp;ICurtail Agreements - Non-FirmNew ParticipantsLow Participation Case0</v>
          </cell>
          <cell r="B109" t="str">
            <v>CA</v>
          </cell>
          <cell r="C109" t="str">
            <v>Large C&amp;I</v>
          </cell>
          <cell r="D109" t="str">
            <v>Curtail Agreements - Non-Firm</v>
          </cell>
          <cell r="E109" t="str">
            <v>New Participants</v>
          </cell>
          <cell r="F109" t="str">
            <v>Low Participation Case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16746.686550000006</v>
          </cell>
          <cell r="S109">
            <v>34271.919000000009</v>
          </cell>
          <cell r="T109">
            <v>69833.664450000011</v>
          </cell>
          <cell r="U109">
            <v>36847.527750000037</v>
          </cell>
          <cell r="V109">
            <v>20100.588749999937</v>
          </cell>
          <cell r="W109">
            <v>2583.0255000000179</v>
          </cell>
          <cell r="X109">
            <v>2585.7149999999965</v>
          </cell>
          <cell r="Y109">
            <v>2585.2035000000324</v>
          </cell>
          <cell r="Z109">
            <v>2584.5764999999665</v>
          </cell>
          <cell r="AA109">
            <v>2584.3950000000186</v>
          </cell>
          <cell r="AB109">
            <v>2584.7249999999767</v>
          </cell>
          <cell r="AC109">
            <v>2592.8595000000205</v>
          </cell>
          <cell r="AD109">
            <v>2694.0321599718882</v>
          </cell>
          <cell r="AE109">
            <v>2731.0805338135397</v>
          </cell>
          <cell r="AF109">
            <v>2768.6383974915661</v>
          </cell>
          <cell r="AG109">
            <v>2806.7127575183695</v>
          </cell>
          <cell r="AH109">
            <v>2845.3107167601411</v>
          </cell>
          <cell r="AI109">
            <v>2884.4394757617847</v>
          </cell>
          <cell r="AJ109">
            <v>2924.1063340901455</v>
          </cell>
          <cell r="AK109">
            <v>2964.3186916958948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A110" t="str">
            <v>CALarge C&amp;ICurtail Agreements - Non-FirmIncentive CostsLow Participation Case0</v>
          </cell>
          <cell r="B110" t="str">
            <v>CA</v>
          </cell>
          <cell r="C110" t="str">
            <v>Large C&amp;I</v>
          </cell>
          <cell r="D110" t="str">
            <v>Curtail Agreements - Non-Firm</v>
          </cell>
          <cell r="E110" t="str">
            <v>Incentive Costs</v>
          </cell>
          <cell r="F110" t="str">
            <v>Low Participation Case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351680.42</v>
          </cell>
          <cell r="S110">
            <v>1071390.72</v>
          </cell>
          <cell r="T110">
            <v>2537897.67</v>
          </cell>
          <cell r="U110">
            <v>3311695.75</v>
          </cell>
          <cell r="V110">
            <v>3733808.12</v>
          </cell>
          <cell r="W110">
            <v>3788051.65</v>
          </cell>
          <cell r="X110">
            <v>3842351.67</v>
          </cell>
          <cell r="Y110">
            <v>3896640.94</v>
          </cell>
          <cell r="Z110">
            <v>3950917.05</v>
          </cell>
          <cell r="AA110">
            <v>4005189.34</v>
          </cell>
          <cell r="AB110">
            <v>4059468.57</v>
          </cell>
          <cell r="AC110">
            <v>4113918.62</v>
          </cell>
          <cell r="AD110">
            <v>4170493.29</v>
          </cell>
          <cell r="AE110">
            <v>4227845.9800000004</v>
          </cell>
          <cell r="AF110">
            <v>4285987.3899999997</v>
          </cell>
          <cell r="AG110">
            <v>4344928.3600000003</v>
          </cell>
          <cell r="AH110">
            <v>4404679.88</v>
          </cell>
          <cell r="AI110">
            <v>4465253.1100000003</v>
          </cell>
          <cell r="AJ110">
            <v>4526659.34</v>
          </cell>
          <cell r="AK110">
            <v>4588910.04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</row>
        <row r="111">
          <cell r="A111" t="str">
            <v>CALarge C&amp;ICurtail Agreements - Non-FirmParticipantsLow Participation Case0</v>
          </cell>
          <cell r="B111" t="str">
            <v>CA</v>
          </cell>
          <cell r="C111" t="str">
            <v>Large C&amp;I</v>
          </cell>
          <cell r="D111" t="str">
            <v>Curtail Agreements - Non-Firm</v>
          </cell>
          <cell r="E111" t="str">
            <v>Participants</v>
          </cell>
          <cell r="F111" t="str">
            <v>Low Participation Case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16746.686550000006</v>
          </cell>
          <cell r="S111">
            <v>51018.605550000015</v>
          </cell>
          <cell r="T111">
            <v>120852.27000000002</v>
          </cell>
          <cell r="U111">
            <v>157699.79775000006</v>
          </cell>
          <cell r="V111">
            <v>177800.38649999999</v>
          </cell>
          <cell r="W111">
            <v>180383.41200000001</v>
          </cell>
          <cell r="X111">
            <v>182969.12700000001</v>
          </cell>
          <cell r="Y111">
            <v>185554.33050000004</v>
          </cell>
          <cell r="Z111">
            <v>188138.90700000001</v>
          </cell>
          <cell r="AA111">
            <v>190723.30200000003</v>
          </cell>
          <cell r="AB111">
            <v>193308.027</v>
          </cell>
          <cell r="AC111">
            <v>195900.88650000002</v>
          </cell>
          <cell r="AD111">
            <v>198594.91865997191</v>
          </cell>
          <cell r="AE111">
            <v>201325.99919378545</v>
          </cell>
          <cell r="AF111">
            <v>204094.63759127702</v>
          </cell>
          <cell r="AG111">
            <v>206901.35034879539</v>
          </cell>
          <cell r="AH111">
            <v>209746.66106555553</v>
          </cell>
          <cell r="AI111">
            <v>212631.10054131731</v>
          </cell>
          <cell r="AJ111">
            <v>215555.20687540746</v>
          </cell>
          <cell r="AK111">
            <v>218519.52556710335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</row>
        <row r="112">
          <cell r="A112" t="str">
            <v>CAMedium C&amp;IDLC Central ACProgram Annual BenefitsLow Participation Case0</v>
          </cell>
          <cell r="B112" t="str">
            <v>CA</v>
          </cell>
          <cell r="C112" t="str">
            <v>Medium C&amp;I</v>
          </cell>
          <cell r="D112" t="str">
            <v>DLC Central AC</v>
          </cell>
          <cell r="E112" t="str">
            <v>Program Annual Benefits</v>
          </cell>
          <cell r="F112" t="str">
            <v>Low Participation Case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573231.01</v>
          </cell>
          <cell r="S112">
            <v>1745288.43</v>
          </cell>
          <cell r="T112">
            <v>4127886.26</v>
          </cell>
          <cell r="U112">
            <v>5388069.9000000004</v>
          </cell>
          <cell r="V112">
            <v>6066603.5300000003</v>
          </cell>
          <cell r="W112">
            <v>6146956.6100000003</v>
          </cell>
          <cell r="X112">
            <v>6226381.7599999998</v>
          </cell>
          <cell r="Y112">
            <v>6305886.3200000003</v>
          </cell>
          <cell r="Z112">
            <v>6389191.79</v>
          </cell>
          <cell r="AA112">
            <v>6482465.1100000003</v>
          </cell>
          <cell r="AB112">
            <v>6568214.9500000002</v>
          </cell>
          <cell r="AC112">
            <v>6654117.0800000001</v>
          </cell>
          <cell r="AD112">
            <v>6743128.8899999997</v>
          </cell>
          <cell r="AE112">
            <v>6833331.4100000001</v>
          </cell>
          <cell r="AF112">
            <v>6924740.5700000003</v>
          </cell>
          <cell r="AG112">
            <v>7017372.5</v>
          </cell>
          <cell r="AH112">
            <v>7111243.5700000003</v>
          </cell>
          <cell r="AI112">
            <v>7206370.3399999999</v>
          </cell>
          <cell r="AJ112">
            <v>7302769.6200000001</v>
          </cell>
          <cell r="AK112">
            <v>7400458.4299999997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A113" t="str">
            <v>CAMedium C&amp;IDLC Central ACProgram Annual CostsLow Participation Case0</v>
          </cell>
          <cell r="B113" t="str">
            <v>CA</v>
          </cell>
          <cell r="C113" t="str">
            <v>Medium C&amp;I</v>
          </cell>
          <cell r="D113" t="str">
            <v>DLC Central AC</v>
          </cell>
          <cell r="E113" t="str">
            <v>Program Annual Costs</v>
          </cell>
          <cell r="F113" t="str">
            <v>Low Participation Case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5834317.1500000004</v>
          </cell>
          <cell r="S113">
            <v>12509121.98</v>
          </cell>
          <cell r="T113">
            <v>26286343.199999999</v>
          </cell>
          <cell r="U113">
            <v>16130618.27</v>
          </cell>
          <cell r="V113">
            <v>10911310.720000001</v>
          </cell>
          <cell r="W113">
            <v>4823091.07</v>
          </cell>
          <cell r="X113">
            <v>4899046.41</v>
          </cell>
          <cell r="Y113">
            <v>4974249.76</v>
          </cell>
          <cell r="Z113">
            <v>5049879.66</v>
          </cell>
          <cell r="AA113">
            <v>5126289.05</v>
          </cell>
          <cell r="AB113">
            <v>5203203.5</v>
          </cell>
          <cell r="AC113">
            <v>5283869.59</v>
          </cell>
          <cell r="AD113">
            <v>5405233.1200000001</v>
          </cell>
          <cell r="AE113">
            <v>5502775.29</v>
          </cell>
          <cell r="AF113">
            <v>5602414.6799999997</v>
          </cell>
          <cell r="AG113">
            <v>5704204.7300000004</v>
          </cell>
          <cell r="AH113">
            <v>5808200.4400000004</v>
          </cell>
          <cell r="AI113">
            <v>5914458.3899999997</v>
          </cell>
          <cell r="AJ113">
            <v>6023036.7800000003</v>
          </cell>
          <cell r="AK113">
            <v>6133995.5099999998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</row>
        <row r="114">
          <cell r="A114" t="str">
            <v>CAMedium C&amp;IDLC Central ACNon-Incentive CostsLow Participation Case0</v>
          </cell>
          <cell r="B114" t="str">
            <v>CA</v>
          </cell>
          <cell r="C114" t="str">
            <v>Medium C&amp;I</v>
          </cell>
          <cell r="D114" t="str">
            <v>DLC Central AC</v>
          </cell>
          <cell r="E114" t="str">
            <v>Non-Incentive Costs</v>
          </cell>
          <cell r="F114" t="str">
            <v>Low Participation Case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5482636.7300000004</v>
          </cell>
          <cell r="S114">
            <v>11437731.27</v>
          </cell>
          <cell r="T114">
            <v>23748445.530000001</v>
          </cell>
          <cell r="U114">
            <v>12818922.52</v>
          </cell>
          <cell r="V114">
            <v>7177502.6100000003</v>
          </cell>
          <cell r="W114">
            <v>1035039.42</v>
          </cell>
          <cell r="X114">
            <v>1056694.75</v>
          </cell>
          <cell r="Y114">
            <v>1077608.81</v>
          </cell>
          <cell r="Z114">
            <v>1098962.6200000001</v>
          </cell>
          <cell r="AA114">
            <v>1121099.71</v>
          </cell>
          <cell r="AB114">
            <v>1143734.93</v>
          </cell>
          <cell r="AC114">
            <v>1169950.97</v>
          </cell>
          <cell r="AD114">
            <v>1234739.83</v>
          </cell>
          <cell r="AE114">
            <v>1274929.31</v>
          </cell>
          <cell r="AF114">
            <v>1316427.29</v>
          </cell>
          <cell r="AG114">
            <v>1359276.37</v>
          </cell>
          <cell r="AH114">
            <v>1403520.56</v>
          </cell>
          <cell r="AI114">
            <v>1449205.28</v>
          </cell>
          <cell r="AJ114">
            <v>1496377.44</v>
          </cell>
          <cell r="AK114">
            <v>1545085.48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</row>
        <row r="115">
          <cell r="A115" t="str">
            <v>CAMedium C&amp;IDLC Central ACSummer Peak Reduction @Meter  (MW)Low Participation Case0</v>
          </cell>
          <cell r="B115" t="str">
            <v>CA</v>
          </cell>
          <cell r="C115" t="str">
            <v>Medium C&amp;I</v>
          </cell>
          <cell r="D115" t="str">
            <v>DLC Central AC</v>
          </cell>
          <cell r="E115" t="str">
            <v>Summer Peak Reduction @Meter  (MW)</v>
          </cell>
          <cell r="F115" t="str">
            <v>Low Participation Case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5.1061481672101516</v>
          </cell>
          <cell r="S115">
            <v>15.546439584201273</v>
          </cell>
          <cell r="T115">
            <v>36.769815927493447</v>
          </cell>
          <cell r="U115">
            <v>47.99510590524666</v>
          </cell>
          <cell r="V115">
            <v>54.039254216657497</v>
          </cell>
          <cell r="W115">
            <v>54.75501228123791</v>
          </cell>
          <cell r="X115">
            <v>55.462504704051796</v>
          </cell>
          <cell r="Y115">
            <v>56.170704503007471</v>
          </cell>
          <cell r="Z115">
            <v>56.91276145592839</v>
          </cell>
          <cell r="AA115">
            <v>57.74360864977195</v>
          </cell>
          <cell r="AB115">
            <v>58.507439221742665</v>
          </cell>
          <cell r="AC115">
            <v>59.27262640549219</v>
          </cell>
          <cell r="AD115">
            <v>60.065513565673378</v>
          </cell>
          <cell r="AE115">
            <v>60.869007140432515</v>
          </cell>
          <cell r="AF115">
            <v>61.683249011282939</v>
          </cell>
          <cell r="AG115">
            <v>62.508382957680382</v>
          </cell>
          <cell r="AH115">
            <v>63.344554682411669</v>
          </cell>
          <cell r="AI115">
            <v>64.191911837323005</v>
          </cell>
          <cell r="AJ115">
            <v>65.050604049392433</v>
          </cell>
          <cell r="AK115">
            <v>65.920782947151125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</row>
        <row r="116">
          <cell r="A116" t="str">
            <v>CAMedium C&amp;IDLC Central ACSummer Peak Reduction @Generation (MW)Low Participation Case0</v>
          </cell>
          <cell r="B116" t="str">
            <v>CA</v>
          </cell>
          <cell r="C116" t="str">
            <v>Medium C&amp;I</v>
          </cell>
          <cell r="D116" t="str">
            <v>DLC Central AC</v>
          </cell>
          <cell r="E116" t="str">
            <v>Summer Peak Reduction @Generation (MW)</v>
          </cell>
          <cell r="F116" t="str">
            <v>Low Participation Case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5.6309529854545115</v>
          </cell>
          <cell r="S116">
            <v>17.1442871462299</v>
          </cell>
          <cell r="T116">
            <v>40.548980952242438</v>
          </cell>
          <cell r="U116">
            <v>52.92799504328039</v>
          </cell>
          <cell r="V116">
            <v>59.593354892652727</v>
          </cell>
          <cell r="W116">
            <v>60.382677857562754</v>
          </cell>
          <cell r="X116">
            <v>61.162885646285609</v>
          </cell>
          <cell r="Y116">
            <v>61.94387351456492</v>
          </cell>
          <cell r="Z116">
            <v>62.762198341341403</v>
          </cell>
          <cell r="AA116">
            <v>63.678439181486489</v>
          </cell>
          <cell r="AB116">
            <v>64.520775498172327</v>
          </cell>
          <cell r="AC116">
            <v>65.364607857843168</v>
          </cell>
          <cell r="AD116">
            <v>66.238987169908881</v>
          </cell>
          <cell r="AE116">
            <v>67.125063013269198</v>
          </cell>
          <cell r="AF116">
            <v>68.022991851877961</v>
          </cell>
          <cell r="AG116">
            <v>68.932932242700019</v>
          </cell>
          <cell r="AH116">
            <v>69.855044863709381</v>
          </cell>
          <cell r="AI116">
            <v>70.789492542261797</v>
          </cell>
          <cell r="AJ116">
            <v>71.73644028384696</v>
          </cell>
          <cell r="AK116">
            <v>72.696055301225314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</row>
        <row r="117">
          <cell r="A117" t="str">
            <v>CAMedium C&amp;IDLC Central ACWinter Peak Reduction @Meter  (MW)Low Participation Case0</v>
          </cell>
          <cell r="B117" t="str">
            <v>CA</v>
          </cell>
          <cell r="C117" t="str">
            <v>Medium C&amp;I</v>
          </cell>
          <cell r="D117" t="str">
            <v>DLC Central AC</v>
          </cell>
          <cell r="E117" t="str">
            <v>Winter Peak Reduction @Meter  (MW)</v>
          </cell>
          <cell r="F117" t="str">
            <v>Low Participation Case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</row>
        <row r="118">
          <cell r="A118" t="str">
            <v>CAMedium C&amp;IDLC Central ACWinter Peak Reduction @Generation (MW)Low Participation Case0</v>
          </cell>
          <cell r="B118" t="str">
            <v>CA</v>
          </cell>
          <cell r="C118" t="str">
            <v>Medium C&amp;I</v>
          </cell>
          <cell r="D118" t="str">
            <v>DLC Central AC</v>
          </cell>
          <cell r="E118" t="str">
            <v>Winter Peak Reduction @Generation (MW)</v>
          </cell>
          <cell r="F118" t="str">
            <v>Low Participation Case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A119" t="str">
            <v>CAMedium C&amp;IDLC Central ACProgram Annual BenefitsLow Participation Case0</v>
          </cell>
          <cell r="B119" t="str">
            <v>CA</v>
          </cell>
          <cell r="C119" t="str">
            <v>Medium C&amp;I</v>
          </cell>
          <cell r="D119" t="str">
            <v>DLC Central AC</v>
          </cell>
          <cell r="E119" t="str">
            <v>Program Annual Benefits</v>
          </cell>
          <cell r="F119" t="str">
            <v>Low Participation Case</v>
          </cell>
          <cell r="G119">
            <v>0</v>
          </cell>
        </row>
        <row r="120">
          <cell r="A120" t="str">
            <v>CAMedium C&amp;IDLC Central ACNew ParticipantsLow Participation Case0</v>
          </cell>
          <cell r="B120" t="str">
            <v>CA</v>
          </cell>
          <cell r="C120" t="str">
            <v>Medium C&amp;I</v>
          </cell>
          <cell r="D120" t="str">
            <v>DLC Central AC</v>
          </cell>
          <cell r="E120" t="str">
            <v>New Participants</v>
          </cell>
          <cell r="F120" t="str">
            <v>Low Participation Case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16746.686550000006</v>
          </cell>
          <cell r="S120">
            <v>34271.919000000009</v>
          </cell>
          <cell r="T120">
            <v>69833.664450000011</v>
          </cell>
          <cell r="U120">
            <v>36847.527750000037</v>
          </cell>
          <cell r="V120">
            <v>20100.588749999937</v>
          </cell>
          <cell r="W120">
            <v>2583.0255000000179</v>
          </cell>
          <cell r="X120">
            <v>2585.7149999999965</v>
          </cell>
          <cell r="Y120">
            <v>2585.2035000000324</v>
          </cell>
          <cell r="Z120">
            <v>2584.5764999999665</v>
          </cell>
          <cell r="AA120">
            <v>2584.3950000000186</v>
          </cell>
          <cell r="AB120">
            <v>2584.7249999999767</v>
          </cell>
          <cell r="AC120">
            <v>2592.8595000000205</v>
          </cell>
          <cell r="AD120">
            <v>2694.0321599718882</v>
          </cell>
          <cell r="AE120">
            <v>2731.0805338135397</v>
          </cell>
          <cell r="AF120">
            <v>2768.6383974915661</v>
          </cell>
          <cell r="AG120">
            <v>2806.7127575183695</v>
          </cell>
          <cell r="AH120">
            <v>2845.3107167601411</v>
          </cell>
          <cell r="AI120">
            <v>2884.4394757617847</v>
          </cell>
          <cell r="AJ120">
            <v>2924.1063340901455</v>
          </cell>
          <cell r="AK120">
            <v>2964.3186916958948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</row>
        <row r="121">
          <cell r="A121" t="str">
            <v>CAMedium C&amp;IDLC Central ACIncentive CostsLow Participation Case0</v>
          </cell>
          <cell r="B121" t="str">
            <v>CA</v>
          </cell>
          <cell r="C121" t="str">
            <v>Medium C&amp;I</v>
          </cell>
          <cell r="D121" t="str">
            <v>DLC Central AC</v>
          </cell>
          <cell r="E121" t="str">
            <v>Incentive Costs</v>
          </cell>
          <cell r="F121" t="str">
            <v>Low Participation Case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351680.42</v>
          </cell>
          <cell r="S121">
            <v>1071390.72</v>
          </cell>
          <cell r="T121">
            <v>2537897.67</v>
          </cell>
          <cell r="U121">
            <v>3311695.75</v>
          </cell>
          <cell r="V121">
            <v>3733808.12</v>
          </cell>
          <cell r="W121">
            <v>3788051.65</v>
          </cell>
          <cell r="X121">
            <v>3842351.67</v>
          </cell>
          <cell r="Y121">
            <v>3896640.94</v>
          </cell>
          <cell r="Z121">
            <v>3950917.05</v>
          </cell>
          <cell r="AA121">
            <v>4005189.34</v>
          </cell>
          <cell r="AB121">
            <v>4059468.57</v>
          </cell>
          <cell r="AC121">
            <v>4113918.62</v>
          </cell>
          <cell r="AD121">
            <v>4170493.29</v>
          </cell>
          <cell r="AE121">
            <v>4227845.9800000004</v>
          </cell>
          <cell r="AF121">
            <v>4285987.3899999997</v>
          </cell>
          <cell r="AG121">
            <v>4344928.3600000003</v>
          </cell>
          <cell r="AH121">
            <v>4404679.88</v>
          </cell>
          <cell r="AI121">
            <v>4465253.1100000003</v>
          </cell>
          <cell r="AJ121">
            <v>4526659.34</v>
          </cell>
          <cell r="AK121">
            <v>4588910.04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</row>
        <row r="122">
          <cell r="A122" t="str">
            <v>CAMedium C&amp;IDLC Central ACParticipantsLow Participation Case0</v>
          </cell>
          <cell r="B122" t="str">
            <v>CA</v>
          </cell>
          <cell r="C122" t="str">
            <v>Medium C&amp;I</v>
          </cell>
          <cell r="D122" t="str">
            <v>DLC Central AC</v>
          </cell>
          <cell r="E122" t="str">
            <v>Participants</v>
          </cell>
          <cell r="F122" t="str">
            <v>Low Participation Case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16746.686550000006</v>
          </cell>
          <cell r="S122">
            <v>51018.605550000015</v>
          </cell>
          <cell r="T122">
            <v>120852.27000000002</v>
          </cell>
          <cell r="U122">
            <v>157699.79775000006</v>
          </cell>
          <cell r="V122">
            <v>177800.38649999999</v>
          </cell>
          <cell r="W122">
            <v>180383.41200000001</v>
          </cell>
          <cell r="X122">
            <v>182969.12700000001</v>
          </cell>
          <cell r="Y122">
            <v>185554.33050000004</v>
          </cell>
          <cell r="Z122">
            <v>188138.90700000001</v>
          </cell>
          <cell r="AA122">
            <v>190723.30200000003</v>
          </cell>
          <cell r="AB122">
            <v>193308.027</v>
          </cell>
          <cell r="AC122">
            <v>195900.88650000002</v>
          </cell>
          <cell r="AD122">
            <v>198594.91865997191</v>
          </cell>
          <cell r="AE122">
            <v>201325.99919378545</v>
          </cell>
          <cell r="AF122">
            <v>204094.63759127702</v>
          </cell>
          <cell r="AG122">
            <v>206901.35034879539</v>
          </cell>
          <cell r="AH122">
            <v>209746.66106555553</v>
          </cell>
          <cell r="AI122">
            <v>212631.10054131731</v>
          </cell>
          <cell r="AJ122">
            <v>215555.20687540746</v>
          </cell>
          <cell r="AK122">
            <v>218519.52556710335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</row>
        <row r="123">
          <cell r="A123" t="str">
            <v>CAResidentialDLC Central ACProgram Annual BenefitsLow Participation Case0</v>
          </cell>
          <cell r="B123" t="str">
            <v>CA</v>
          </cell>
          <cell r="C123" t="str">
            <v>Residential</v>
          </cell>
          <cell r="D123" t="str">
            <v>DLC Central AC</v>
          </cell>
          <cell r="E123" t="str">
            <v>Program Annual Benefits</v>
          </cell>
          <cell r="F123" t="str">
            <v>Low Participation Case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573231.01</v>
          </cell>
          <cell r="S123">
            <v>1745288.43</v>
          </cell>
          <cell r="T123">
            <v>4127886.26</v>
          </cell>
          <cell r="U123">
            <v>5388069.9000000004</v>
          </cell>
          <cell r="V123">
            <v>6066603.5300000003</v>
          </cell>
          <cell r="W123">
            <v>6146956.6100000003</v>
          </cell>
          <cell r="X123">
            <v>6226381.7599999998</v>
          </cell>
          <cell r="Y123">
            <v>6305886.3200000003</v>
          </cell>
          <cell r="Z123">
            <v>6389191.79</v>
          </cell>
          <cell r="AA123">
            <v>6482465.1100000003</v>
          </cell>
          <cell r="AB123">
            <v>6568214.9500000002</v>
          </cell>
          <cell r="AC123">
            <v>6654117.0800000001</v>
          </cell>
          <cell r="AD123">
            <v>6743128.8899999997</v>
          </cell>
          <cell r="AE123">
            <v>6833331.4100000001</v>
          </cell>
          <cell r="AF123">
            <v>6924740.5700000003</v>
          </cell>
          <cell r="AG123">
            <v>7017372.5</v>
          </cell>
          <cell r="AH123">
            <v>7111243.5700000003</v>
          </cell>
          <cell r="AI123">
            <v>7206370.3399999999</v>
          </cell>
          <cell r="AJ123">
            <v>7302769.6200000001</v>
          </cell>
          <cell r="AK123">
            <v>7400458.4299999997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</row>
        <row r="124">
          <cell r="A124" t="str">
            <v>CAResidentialDLC Central ACProgram Annual CostsLow Participation Case0</v>
          </cell>
          <cell r="B124" t="str">
            <v>CA</v>
          </cell>
          <cell r="C124" t="str">
            <v>Residential</v>
          </cell>
          <cell r="D124" t="str">
            <v>DLC Central AC</v>
          </cell>
          <cell r="E124" t="str">
            <v>Program Annual Costs</v>
          </cell>
          <cell r="F124" t="str">
            <v>Low Participation Case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5834317.1500000004</v>
          </cell>
          <cell r="S124">
            <v>12509121.98</v>
          </cell>
          <cell r="T124">
            <v>26286343.199999999</v>
          </cell>
          <cell r="U124">
            <v>16130618.27</v>
          </cell>
          <cell r="V124">
            <v>10911310.720000001</v>
          </cell>
          <cell r="W124">
            <v>4823091.07</v>
          </cell>
          <cell r="X124">
            <v>4899046.41</v>
          </cell>
          <cell r="Y124">
            <v>4974249.76</v>
          </cell>
          <cell r="Z124">
            <v>5049879.66</v>
          </cell>
          <cell r="AA124">
            <v>5126289.05</v>
          </cell>
          <cell r="AB124">
            <v>5203203.5</v>
          </cell>
          <cell r="AC124">
            <v>5283869.59</v>
          </cell>
          <cell r="AD124">
            <v>5405233.1200000001</v>
          </cell>
          <cell r="AE124">
            <v>5502775.29</v>
          </cell>
          <cell r="AF124">
            <v>5602414.6799999997</v>
          </cell>
          <cell r="AG124">
            <v>5704204.7300000004</v>
          </cell>
          <cell r="AH124">
            <v>5808200.4400000004</v>
          </cell>
          <cell r="AI124">
            <v>5914458.3899999997</v>
          </cell>
          <cell r="AJ124">
            <v>6023036.7800000003</v>
          </cell>
          <cell r="AK124">
            <v>6133995.5099999998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25">
          <cell r="A125" t="str">
            <v>CAResidentialDLC Central ACNon-Incentive CostsLow Participation Case0</v>
          </cell>
          <cell r="B125" t="str">
            <v>CA</v>
          </cell>
          <cell r="C125" t="str">
            <v>Residential</v>
          </cell>
          <cell r="D125" t="str">
            <v>DLC Central AC</v>
          </cell>
          <cell r="E125" t="str">
            <v>Non-Incentive Costs</v>
          </cell>
          <cell r="F125" t="str">
            <v>Low Participation Case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5482636.7300000004</v>
          </cell>
          <cell r="S125">
            <v>11437731.27</v>
          </cell>
          <cell r="T125">
            <v>23748445.530000001</v>
          </cell>
          <cell r="U125">
            <v>12818922.52</v>
          </cell>
          <cell r="V125">
            <v>7177502.6100000003</v>
          </cell>
          <cell r="W125">
            <v>1035039.42</v>
          </cell>
          <cell r="X125">
            <v>1056694.75</v>
          </cell>
          <cell r="Y125">
            <v>1077608.81</v>
          </cell>
          <cell r="Z125">
            <v>1098962.6200000001</v>
          </cell>
          <cell r="AA125">
            <v>1121099.71</v>
          </cell>
          <cell r="AB125">
            <v>1143734.93</v>
          </cell>
          <cell r="AC125">
            <v>1169950.97</v>
          </cell>
          <cell r="AD125">
            <v>1234739.83</v>
          </cell>
          <cell r="AE125">
            <v>1274929.31</v>
          </cell>
          <cell r="AF125">
            <v>1316427.29</v>
          </cell>
          <cell r="AG125">
            <v>1359276.37</v>
          </cell>
          <cell r="AH125">
            <v>1403520.56</v>
          </cell>
          <cell r="AI125">
            <v>1449205.28</v>
          </cell>
          <cell r="AJ125">
            <v>1496377.44</v>
          </cell>
          <cell r="AK125">
            <v>1545085.48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</row>
        <row r="126">
          <cell r="A126" t="str">
            <v>CAResidentialDLC Central ACSummer Peak Reduction @Meter  (MW)Low Participation Case0</v>
          </cell>
          <cell r="B126" t="str">
            <v>CA</v>
          </cell>
          <cell r="C126" t="str">
            <v>Residential</v>
          </cell>
          <cell r="D126" t="str">
            <v>DLC Central AC</v>
          </cell>
          <cell r="E126" t="str">
            <v>Summer Peak Reduction @Meter  (MW)</v>
          </cell>
          <cell r="F126" t="str">
            <v>Low Participation Case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5.1061481672101516</v>
          </cell>
          <cell r="S126">
            <v>15.546439584201273</v>
          </cell>
          <cell r="T126">
            <v>36.769815927493447</v>
          </cell>
          <cell r="U126">
            <v>47.99510590524666</v>
          </cell>
          <cell r="V126">
            <v>54.039254216657497</v>
          </cell>
          <cell r="W126">
            <v>54.75501228123791</v>
          </cell>
          <cell r="X126">
            <v>55.462504704051796</v>
          </cell>
          <cell r="Y126">
            <v>56.170704503007471</v>
          </cell>
          <cell r="Z126">
            <v>56.91276145592839</v>
          </cell>
          <cell r="AA126">
            <v>57.74360864977195</v>
          </cell>
          <cell r="AB126">
            <v>58.507439221742665</v>
          </cell>
          <cell r="AC126">
            <v>59.27262640549219</v>
          </cell>
          <cell r="AD126">
            <v>60.065513565673378</v>
          </cell>
          <cell r="AE126">
            <v>60.869007140432515</v>
          </cell>
          <cell r="AF126">
            <v>61.683249011282939</v>
          </cell>
          <cell r="AG126">
            <v>62.508382957680382</v>
          </cell>
          <cell r="AH126">
            <v>63.344554682411669</v>
          </cell>
          <cell r="AI126">
            <v>64.191911837323005</v>
          </cell>
          <cell r="AJ126">
            <v>65.050604049392433</v>
          </cell>
          <cell r="AK126">
            <v>65.920782947151125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</row>
        <row r="127">
          <cell r="A127" t="str">
            <v>CAResidentialDLC Central ACSummer Peak Reduction @Generation (MW)Low Participation Case0</v>
          </cell>
          <cell r="B127" t="str">
            <v>CA</v>
          </cell>
          <cell r="C127" t="str">
            <v>Residential</v>
          </cell>
          <cell r="D127" t="str">
            <v>DLC Central AC</v>
          </cell>
          <cell r="E127" t="str">
            <v>Summer Peak Reduction @Generation (MW)</v>
          </cell>
          <cell r="F127" t="str">
            <v>Low Participation Case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5.6309529854545115</v>
          </cell>
          <cell r="S127">
            <v>17.1442871462299</v>
          </cell>
          <cell r="T127">
            <v>40.548980952242438</v>
          </cell>
          <cell r="U127">
            <v>52.92799504328039</v>
          </cell>
          <cell r="V127">
            <v>59.593354892652727</v>
          </cell>
          <cell r="W127">
            <v>60.382677857562754</v>
          </cell>
          <cell r="X127">
            <v>61.162885646285609</v>
          </cell>
          <cell r="Y127">
            <v>61.94387351456492</v>
          </cell>
          <cell r="Z127">
            <v>62.762198341341403</v>
          </cell>
          <cell r="AA127">
            <v>63.678439181486489</v>
          </cell>
          <cell r="AB127">
            <v>64.520775498172327</v>
          </cell>
          <cell r="AC127">
            <v>65.364607857843168</v>
          </cell>
          <cell r="AD127">
            <v>66.238987169908881</v>
          </cell>
          <cell r="AE127">
            <v>67.125063013269198</v>
          </cell>
          <cell r="AF127">
            <v>68.022991851877961</v>
          </cell>
          <cell r="AG127">
            <v>68.932932242700019</v>
          </cell>
          <cell r="AH127">
            <v>69.855044863709381</v>
          </cell>
          <cell r="AI127">
            <v>70.789492542261797</v>
          </cell>
          <cell r="AJ127">
            <v>71.73644028384696</v>
          </cell>
          <cell r="AK127">
            <v>72.696055301225314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A128" t="str">
            <v>CAResidentialDLC Central ACWinter Peak Reduction @Meter  (MW)Low Participation Case0</v>
          </cell>
          <cell r="B128" t="str">
            <v>CA</v>
          </cell>
          <cell r="C128" t="str">
            <v>Residential</v>
          </cell>
          <cell r="D128" t="str">
            <v>DLC Central AC</v>
          </cell>
          <cell r="E128" t="str">
            <v>Winter Peak Reduction @Meter  (MW)</v>
          </cell>
          <cell r="F128" t="str">
            <v>Low Participation Case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</row>
        <row r="129">
          <cell r="A129" t="str">
            <v>CAResidentialDLC Central ACWinter Peak Reduction @Generation (MW)Low Participation Case0</v>
          </cell>
          <cell r="B129" t="str">
            <v>CA</v>
          </cell>
          <cell r="C129" t="str">
            <v>Residential</v>
          </cell>
          <cell r="D129" t="str">
            <v>DLC Central AC</v>
          </cell>
          <cell r="E129" t="str">
            <v>Winter Peak Reduction @Generation (MW)</v>
          </cell>
          <cell r="F129" t="str">
            <v>Low Participation Case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</row>
        <row r="130">
          <cell r="A130" t="str">
            <v>CAResidentialDLC Central ACProgram Annual BenefitsLow Participation Case0</v>
          </cell>
          <cell r="B130" t="str">
            <v>CA</v>
          </cell>
          <cell r="C130" t="str">
            <v>Residential</v>
          </cell>
          <cell r="D130" t="str">
            <v>DLC Central AC</v>
          </cell>
          <cell r="E130" t="str">
            <v>Program Annual Benefits</v>
          </cell>
          <cell r="F130" t="str">
            <v>Low Participation Case</v>
          </cell>
          <cell r="G130">
            <v>0</v>
          </cell>
        </row>
        <row r="131">
          <cell r="A131" t="str">
            <v>CAResidentialDLC Central ACNew ParticipantsLow Participation Case0</v>
          </cell>
          <cell r="B131" t="str">
            <v>CA</v>
          </cell>
          <cell r="C131" t="str">
            <v>Residential</v>
          </cell>
          <cell r="D131" t="str">
            <v>DLC Central AC</v>
          </cell>
          <cell r="E131" t="str">
            <v>New Participants</v>
          </cell>
          <cell r="F131" t="str">
            <v>Low Participation Case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16746.686550000006</v>
          </cell>
          <cell r="S131">
            <v>34271.919000000009</v>
          </cell>
          <cell r="T131">
            <v>69833.664450000011</v>
          </cell>
          <cell r="U131">
            <v>36847.527750000037</v>
          </cell>
          <cell r="V131">
            <v>20100.588749999937</v>
          </cell>
          <cell r="W131">
            <v>2583.0255000000179</v>
          </cell>
          <cell r="X131">
            <v>2585.7149999999965</v>
          </cell>
          <cell r="Y131">
            <v>2585.2035000000324</v>
          </cell>
          <cell r="Z131">
            <v>2584.5764999999665</v>
          </cell>
          <cell r="AA131">
            <v>2584.3950000000186</v>
          </cell>
          <cell r="AB131">
            <v>2584.7249999999767</v>
          </cell>
          <cell r="AC131">
            <v>2592.8595000000205</v>
          </cell>
          <cell r="AD131">
            <v>2694.0321599718882</v>
          </cell>
          <cell r="AE131">
            <v>2731.0805338135397</v>
          </cell>
          <cell r="AF131">
            <v>2768.6383974915661</v>
          </cell>
          <cell r="AG131">
            <v>2806.7127575183695</v>
          </cell>
          <cell r="AH131">
            <v>2845.3107167601411</v>
          </cell>
          <cell r="AI131">
            <v>2884.4394757617847</v>
          </cell>
          <cell r="AJ131">
            <v>2924.1063340901455</v>
          </cell>
          <cell r="AK131">
            <v>2964.3186916958948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A132" t="str">
            <v>CAResidentialDLC Central ACIncentive CostsLow Participation Case0</v>
          </cell>
          <cell r="B132" t="str">
            <v>CA</v>
          </cell>
          <cell r="C132" t="str">
            <v>Residential</v>
          </cell>
          <cell r="D132" t="str">
            <v>DLC Central AC</v>
          </cell>
          <cell r="E132" t="str">
            <v>Incentive Costs</v>
          </cell>
          <cell r="F132" t="str">
            <v>Low Participation Case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351680.42</v>
          </cell>
          <cell r="S132">
            <v>1071390.72</v>
          </cell>
          <cell r="T132">
            <v>2537897.67</v>
          </cell>
          <cell r="U132">
            <v>3311695.75</v>
          </cell>
          <cell r="V132">
            <v>3733808.12</v>
          </cell>
          <cell r="W132">
            <v>3788051.65</v>
          </cell>
          <cell r="X132">
            <v>3842351.67</v>
          </cell>
          <cell r="Y132">
            <v>3896640.94</v>
          </cell>
          <cell r="Z132">
            <v>3950917.05</v>
          </cell>
          <cell r="AA132">
            <v>4005189.34</v>
          </cell>
          <cell r="AB132">
            <v>4059468.57</v>
          </cell>
          <cell r="AC132">
            <v>4113918.62</v>
          </cell>
          <cell r="AD132">
            <v>4170493.29</v>
          </cell>
          <cell r="AE132">
            <v>4227845.9800000004</v>
          </cell>
          <cell r="AF132">
            <v>4285987.3899999997</v>
          </cell>
          <cell r="AG132">
            <v>4344928.3600000003</v>
          </cell>
          <cell r="AH132">
            <v>4404679.88</v>
          </cell>
          <cell r="AI132">
            <v>4465253.1100000003</v>
          </cell>
          <cell r="AJ132">
            <v>4526659.34</v>
          </cell>
          <cell r="AK132">
            <v>4588910.04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</row>
        <row r="133">
          <cell r="A133" t="str">
            <v>CAResidentialDLC Central ACParticipantsLow Participation Case0</v>
          </cell>
          <cell r="B133" t="str">
            <v>CA</v>
          </cell>
          <cell r="C133" t="str">
            <v>Residential</v>
          </cell>
          <cell r="D133" t="str">
            <v>DLC Central AC</v>
          </cell>
          <cell r="E133" t="str">
            <v>Participants</v>
          </cell>
          <cell r="F133" t="str">
            <v>Low Participation Case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16746.686550000006</v>
          </cell>
          <cell r="S133">
            <v>51018.605550000015</v>
          </cell>
          <cell r="T133">
            <v>120852.27000000002</v>
          </cell>
          <cell r="U133">
            <v>157699.79775000006</v>
          </cell>
          <cell r="V133">
            <v>177800.38649999999</v>
          </cell>
          <cell r="W133">
            <v>180383.41200000001</v>
          </cell>
          <cell r="X133">
            <v>182969.12700000001</v>
          </cell>
          <cell r="Y133">
            <v>185554.33050000004</v>
          </cell>
          <cell r="Z133">
            <v>188138.90700000001</v>
          </cell>
          <cell r="AA133">
            <v>190723.30200000003</v>
          </cell>
          <cell r="AB133">
            <v>193308.027</v>
          </cell>
          <cell r="AC133">
            <v>195900.88650000002</v>
          </cell>
          <cell r="AD133">
            <v>198594.91865997191</v>
          </cell>
          <cell r="AE133">
            <v>201325.99919378545</v>
          </cell>
          <cell r="AF133">
            <v>204094.63759127702</v>
          </cell>
          <cell r="AG133">
            <v>206901.35034879539</v>
          </cell>
          <cell r="AH133">
            <v>209746.66106555553</v>
          </cell>
          <cell r="AI133">
            <v>212631.10054131731</v>
          </cell>
          <cell r="AJ133">
            <v>215555.20687540746</v>
          </cell>
          <cell r="AK133">
            <v>218519.52556710335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</row>
        <row r="134">
          <cell r="A134" t="str">
            <v>CASmall C&amp;IDLC Central ACProgram Annual BenefitsLow Participation Case0</v>
          </cell>
          <cell r="B134" t="str">
            <v>CA</v>
          </cell>
          <cell r="C134" t="str">
            <v>Small C&amp;I</v>
          </cell>
          <cell r="D134" t="str">
            <v>DLC Central AC</v>
          </cell>
          <cell r="E134" t="str">
            <v>Program Annual Benefits</v>
          </cell>
          <cell r="F134" t="str">
            <v>Low Participation Case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573231.01</v>
          </cell>
          <cell r="S134">
            <v>1745288.43</v>
          </cell>
          <cell r="T134">
            <v>4127886.26</v>
          </cell>
          <cell r="U134">
            <v>5388069.9000000004</v>
          </cell>
          <cell r="V134">
            <v>6066603.5300000003</v>
          </cell>
          <cell r="W134">
            <v>6146956.6100000003</v>
          </cell>
          <cell r="X134">
            <v>6226381.7599999998</v>
          </cell>
          <cell r="Y134">
            <v>6305886.3200000003</v>
          </cell>
          <cell r="Z134">
            <v>6389191.79</v>
          </cell>
          <cell r="AA134">
            <v>6482465.1100000003</v>
          </cell>
          <cell r="AB134">
            <v>6568214.9500000002</v>
          </cell>
          <cell r="AC134">
            <v>6654117.0800000001</v>
          </cell>
          <cell r="AD134">
            <v>6743128.8899999997</v>
          </cell>
          <cell r="AE134">
            <v>6833331.4100000001</v>
          </cell>
          <cell r="AF134">
            <v>6924740.5700000003</v>
          </cell>
          <cell r="AG134">
            <v>7017372.5</v>
          </cell>
          <cell r="AH134">
            <v>7111243.5700000003</v>
          </cell>
          <cell r="AI134">
            <v>7206370.3399999999</v>
          </cell>
          <cell r="AJ134">
            <v>7302769.6200000001</v>
          </cell>
          <cell r="AK134">
            <v>7400458.4299999997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</row>
        <row r="135">
          <cell r="A135" t="str">
            <v>CASmall C&amp;IDLC Central ACProgram Annual CostsLow Participation Case0</v>
          </cell>
          <cell r="B135" t="str">
            <v>CA</v>
          </cell>
          <cell r="C135" t="str">
            <v>Small C&amp;I</v>
          </cell>
          <cell r="D135" t="str">
            <v>DLC Central AC</v>
          </cell>
          <cell r="E135" t="str">
            <v>Program Annual Costs</v>
          </cell>
          <cell r="F135" t="str">
            <v>Low Participation Case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5834317.1500000004</v>
          </cell>
          <cell r="S135">
            <v>12509121.98</v>
          </cell>
          <cell r="T135">
            <v>26286343.199999999</v>
          </cell>
          <cell r="U135">
            <v>16130618.27</v>
          </cell>
          <cell r="V135">
            <v>10911310.720000001</v>
          </cell>
          <cell r="W135">
            <v>4823091.07</v>
          </cell>
          <cell r="X135">
            <v>4899046.41</v>
          </cell>
          <cell r="Y135">
            <v>4974249.76</v>
          </cell>
          <cell r="Z135">
            <v>5049879.66</v>
          </cell>
          <cell r="AA135">
            <v>5126289.05</v>
          </cell>
          <cell r="AB135">
            <v>5203203.5</v>
          </cell>
          <cell r="AC135">
            <v>5283869.59</v>
          </cell>
          <cell r="AD135">
            <v>5405233.1200000001</v>
          </cell>
          <cell r="AE135">
            <v>5502775.29</v>
          </cell>
          <cell r="AF135">
            <v>5602414.6799999997</v>
          </cell>
          <cell r="AG135">
            <v>5704204.7300000004</v>
          </cell>
          <cell r="AH135">
            <v>5808200.4400000004</v>
          </cell>
          <cell r="AI135">
            <v>5914458.3899999997</v>
          </cell>
          <cell r="AJ135">
            <v>6023036.7800000003</v>
          </cell>
          <cell r="AK135">
            <v>6133995.5099999998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A136" t="str">
            <v>CASmall C&amp;IDLC Central ACNon-Incentive CostsLow Participation Case0</v>
          </cell>
          <cell r="B136" t="str">
            <v>CA</v>
          </cell>
          <cell r="C136" t="str">
            <v>Small C&amp;I</v>
          </cell>
          <cell r="D136" t="str">
            <v>DLC Central AC</v>
          </cell>
          <cell r="E136" t="str">
            <v>Non-Incentive Costs</v>
          </cell>
          <cell r="F136" t="str">
            <v>Low Participation Case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5482636.7300000004</v>
          </cell>
          <cell r="S136">
            <v>11437731.27</v>
          </cell>
          <cell r="T136">
            <v>23748445.530000001</v>
          </cell>
          <cell r="U136">
            <v>12818922.52</v>
          </cell>
          <cell r="V136">
            <v>7177502.6100000003</v>
          </cell>
          <cell r="W136">
            <v>1035039.42</v>
          </cell>
          <cell r="X136">
            <v>1056694.75</v>
          </cell>
          <cell r="Y136">
            <v>1077608.81</v>
          </cell>
          <cell r="Z136">
            <v>1098962.6200000001</v>
          </cell>
          <cell r="AA136">
            <v>1121099.71</v>
          </cell>
          <cell r="AB136">
            <v>1143734.93</v>
          </cell>
          <cell r="AC136">
            <v>1169950.97</v>
          </cell>
          <cell r="AD136">
            <v>1234739.83</v>
          </cell>
          <cell r="AE136">
            <v>1274929.31</v>
          </cell>
          <cell r="AF136">
            <v>1316427.29</v>
          </cell>
          <cell r="AG136">
            <v>1359276.37</v>
          </cell>
          <cell r="AH136">
            <v>1403520.56</v>
          </cell>
          <cell r="AI136">
            <v>1449205.28</v>
          </cell>
          <cell r="AJ136">
            <v>1496377.44</v>
          </cell>
          <cell r="AK136">
            <v>1545085.48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</row>
        <row r="137">
          <cell r="A137" t="str">
            <v>CASmall C&amp;IDLC Central ACSummer Peak Reduction @Meter  (MW)Low Participation Case0</v>
          </cell>
          <cell r="B137" t="str">
            <v>CA</v>
          </cell>
          <cell r="C137" t="str">
            <v>Small C&amp;I</v>
          </cell>
          <cell r="D137" t="str">
            <v>DLC Central AC</v>
          </cell>
          <cell r="E137" t="str">
            <v>Summer Peak Reduction @Meter  (MW)</v>
          </cell>
          <cell r="F137" t="str">
            <v>Low Participation Case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5.1061481672101516</v>
          </cell>
          <cell r="S137">
            <v>15.546439584201273</v>
          </cell>
          <cell r="T137">
            <v>36.769815927493447</v>
          </cell>
          <cell r="U137">
            <v>47.99510590524666</v>
          </cell>
          <cell r="V137">
            <v>54.039254216657497</v>
          </cell>
          <cell r="W137">
            <v>54.75501228123791</v>
          </cell>
          <cell r="X137">
            <v>55.462504704051796</v>
          </cell>
          <cell r="Y137">
            <v>56.170704503007471</v>
          </cell>
          <cell r="Z137">
            <v>56.91276145592839</v>
          </cell>
          <cell r="AA137">
            <v>57.74360864977195</v>
          </cell>
          <cell r="AB137">
            <v>58.507439221742665</v>
          </cell>
          <cell r="AC137">
            <v>59.27262640549219</v>
          </cell>
          <cell r="AD137">
            <v>60.065513565673378</v>
          </cell>
          <cell r="AE137">
            <v>60.869007140432515</v>
          </cell>
          <cell r="AF137">
            <v>61.683249011282939</v>
          </cell>
          <cell r="AG137">
            <v>62.508382957680382</v>
          </cell>
          <cell r="AH137">
            <v>63.344554682411669</v>
          </cell>
          <cell r="AI137">
            <v>64.191911837323005</v>
          </cell>
          <cell r="AJ137">
            <v>65.050604049392433</v>
          </cell>
          <cell r="AK137">
            <v>65.920782947151125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</row>
        <row r="138">
          <cell r="A138" t="str">
            <v>CASmall C&amp;IDLC Central ACSummer Peak Reduction @Generation (MW)Low Participation Case0</v>
          </cell>
          <cell r="B138" t="str">
            <v>CA</v>
          </cell>
          <cell r="C138" t="str">
            <v>Small C&amp;I</v>
          </cell>
          <cell r="D138" t="str">
            <v>DLC Central AC</v>
          </cell>
          <cell r="E138" t="str">
            <v>Summer Peak Reduction @Generation (MW)</v>
          </cell>
          <cell r="F138" t="str">
            <v>Low Participation Case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5.6309529854545115</v>
          </cell>
          <cell r="S138">
            <v>17.1442871462299</v>
          </cell>
          <cell r="T138">
            <v>40.548980952242438</v>
          </cell>
          <cell r="U138">
            <v>52.92799504328039</v>
          </cell>
          <cell r="V138">
            <v>59.593354892652727</v>
          </cell>
          <cell r="W138">
            <v>60.382677857562754</v>
          </cell>
          <cell r="X138">
            <v>61.162885646285609</v>
          </cell>
          <cell r="Y138">
            <v>61.94387351456492</v>
          </cell>
          <cell r="Z138">
            <v>62.762198341341403</v>
          </cell>
          <cell r="AA138">
            <v>63.678439181486489</v>
          </cell>
          <cell r="AB138">
            <v>64.520775498172327</v>
          </cell>
          <cell r="AC138">
            <v>65.364607857843168</v>
          </cell>
          <cell r="AD138">
            <v>66.238987169908881</v>
          </cell>
          <cell r="AE138">
            <v>67.125063013269198</v>
          </cell>
          <cell r="AF138">
            <v>68.022991851877961</v>
          </cell>
          <cell r="AG138">
            <v>68.932932242700019</v>
          </cell>
          <cell r="AH138">
            <v>69.855044863709381</v>
          </cell>
          <cell r="AI138">
            <v>70.789492542261797</v>
          </cell>
          <cell r="AJ138">
            <v>71.73644028384696</v>
          </cell>
          <cell r="AK138">
            <v>72.696055301225314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</row>
        <row r="139">
          <cell r="A139" t="str">
            <v>CASmall C&amp;IDLC Central ACWinter Peak Reduction @Meter  (MW)Low Participation Case0</v>
          </cell>
          <cell r="B139" t="str">
            <v>CA</v>
          </cell>
          <cell r="C139" t="str">
            <v>Small C&amp;I</v>
          </cell>
          <cell r="D139" t="str">
            <v>DLC Central AC</v>
          </cell>
          <cell r="E139" t="str">
            <v>Winter Peak Reduction @Meter  (MW)</v>
          </cell>
          <cell r="F139" t="str">
            <v>Low Participation Case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</row>
        <row r="140">
          <cell r="A140" t="str">
            <v>CASmall C&amp;IDLC Central ACWinter Peak Reduction @Generation (MW)Low Participation Case0</v>
          </cell>
          <cell r="B140" t="str">
            <v>CA</v>
          </cell>
          <cell r="C140" t="str">
            <v>Small C&amp;I</v>
          </cell>
          <cell r="D140" t="str">
            <v>DLC Central AC</v>
          </cell>
          <cell r="E140" t="str">
            <v>Winter Peak Reduction @Generation (MW)</v>
          </cell>
          <cell r="F140" t="str">
            <v>Low Participation Case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</row>
        <row r="141">
          <cell r="A141" t="str">
            <v>CASmall C&amp;IDLC Central ACProgram Annual BenefitsLow Participation Case0</v>
          </cell>
          <cell r="B141" t="str">
            <v>CA</v>
          </cell>
          <cell r="C141" t="str">
            <v>Small C&amp;I</v>
          </cell>
          <cell r="D141" t="str">
            <v>DLC Central AC</v>
          </cell>
          <cell r="E141" t="str">
            <v>Program Annual Benefits</v>
          </cell>
          <cell r="F141" t="str">
            <v>Low Participation Case</v>
          </cell>
          <cell r="G141">
            <v>0</v>
          </cell>
        </row>
        <row r="142">
          <cell r="A142" t="str">
            <v>CASmall C&amp;IDLC Central ACNew ParticipantsLow Participation Case0</v>
          </cell>
          <cell r="B142" t="str">
            <v>CA</v>
          </cell>
          <cell r="C142" t="str">
            <v>Small C&amp;I</v>
          </cell>
          <cell r="D142" t="str">
            <v>DLC Central AC</v>
          </cell>
          <cell r="E142" t="str">
            <v>New Participants</v>
          </cell>
          <cell r="F142" t="str">
            <v>Low Participation Case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16746.686550000006</v>
          </cell>
          <cell r="S142">
            <v>34271.919000000009</v>
          </cell>
          <cell r="T142">
            <v>69833.664450000011</v>
          </cell>
          <cell r="U142">
            <v>36847.527750000037</v>
          </cell>
          <cell r="V142">
            <v>20100.588749999937</v>
          </cell>
          <cell r="W142">
            <v>2583.0255000000179</v>
          </cell>
          <cell r="X142">
            <v>2585.7149999999965</v>
          </cell>
          <cell r="Y142">
            <v>2585.2035000000324</v>
          </cell>
          <cell r="Z142">
            <v>2584.5764999999665</v>
          </cell>
          <cell r="AA142">
            <v>2584.3950000000186</v>
          </cell>
          <cell r="AB142">
            <v>2584.7249999999767</v>
          </cell>
          <cell r="AC142">
            <v>2592.8595000000205</v>
          </cell>
          <cell r="AD142">
            <v>2694.0321599718882</v>
          </cell>
          <cell r="AE142">
            <v>2731.0805338135397</v>
          </cell>
          <cell r="AF142">
            <v>2768.6383974915661</v>
          </cell>
          <cell r="AG142">
            <v>2806.7127575183695</v>
          </cell>
          <cell r="AH142">
            <v>2845.3107167601411</v>
          </cell>
          <cell r="AI142">
            <v>2884.4394757617847</v>
          </cell>
          <cell r="AJ142">
            <v>2924.1063340901455</v>
          </cell>
          <cell r="AK142">
            <v>2964.3186916958948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A143" t="str">
            <v>CASmall C&amp;IDLC Central ACIncentive CostsLow Participation Case0</v>
          </cell>
          <cell r="B143" t="str">
            <v>CA</v>
          </cell>
          <cell r="C143" t="str">
            <v>Small C&amp;I</v>
          </cell>
          <cell r="D143" t="str">
            <v>DLC Central AC</v>
          </cell>
          <cell r="E143" t="str">
            <v>Incentive Costs</v>
          </cell>
          <cell r="F143" t="str">
            <v>Low Participation Case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351680.42</v>
          </cell>
          <cell r="S143">
            <v>1071390.72</v>
          </cell>
          <cell r="T143">
            <v>2537897.67</v>
          </cell>
          <cell r="U143">
            <v>3311695.75</v>
          </cell>
          <cell r="V143">
            <v>3733808.12</v>
          </cell>
          <cell r="W143">
            <v>3788051.65</v>
          </cell>
          <cell r="X143">
            <v>3842351.67</v>
          </cell>
          <cell r="Y143">
            <v>3896640.94</v>
          </cell>
          <cell r="Z143">
            <v>3950917.05</v>
          </cell>
          <cell r="AA143">
            <v>4005189.34</v>
          </cell>
          <cell r="AB143">
            <v>4059468.57</v>
          </cell>
          <cell r="AC143">
            <v>4113918.62</v>
          </cell>
          <cell r="AD143">
            <v>4170493.29</v>
          </cell>
          <cell r="AE143">
            <v>4227845.9800000004</v>
          </cell>
          <cell r="AF143">
            <v>4285987.3899999997</v>
          </cell>
          <cell r="AG143">
            <v>4344928.3600000003</v>
          </cell>
          <cell r="AH143">
            <v>4404679.88</v>
          </cell>
          <cell r="AI143">
            <v>4465253.1100000003</v>
          </cell>
          <cell r="AJ143">
            <v>4526659.34</v>
          </cell>
          <cell r="AK143">
            <v>4588910.04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</row>
        <row r="144">
          <cell r="A144" t="str">
            <v>CASmall C&amp;IDLC Central ACParticipantsLow Participation Case0</v>
          </cell>
          <cell r="B144" t="str">
            <v>CA</v>
          </cell>
          <cell r="C144" t="str">
            <v>Small C&amp;I</v>
          </cell>
          <cell r="D144" t="str">
            <v>DLC Central AC</v>
          </cell>
          <cell r="E144" t="str">
            <v>Participants</v>
          </cell>
          <cell r="F144" t="str">
            <v>Low Participation Case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16746.686550000006</v>
          </cell>
          <cell r="S144">
            <v>51018.605550000015</v>
          </cell>
          <cell r="T144">
            <v>120852.27000000002</v>
          </cell>
          <cell r="U144">
            <v>157699.79775000006</v>
          </cell>
          <cell r="V144">
            <v>177800.38649999999</v>
          </cell>
          <cell r="W144">
            <v>180383.41200000001</v>
          </cell>
          <cell r="X144">
            <v>182969.12700000001</v>
          </cell>
          <cell r="Y144">
            <v>185554.33050000004</v>
          </cell>
          <cell r="Z144">
            <v>188138.90700000001</v>
          </cell>
          <cell r="AA144">
            <v>190723.30200000003</v>
          </cell>
          <cell r="AB144">
            <v>193308.027</v>
          </cell>
          <cell r="AC144">
            <v>195900.88650000002</v>
          </cell>
          <cell r="AD144">
            <v>198594.91865997191</v>
          </cell>
          <cell r="AE144">
            <v>201325.99919378545</v>
          </cell>
          <cell r="AF144">
            <v>204094.63759127702</v>
          </cell>
          <cell r="AG144">
            <v>206901.35034879539</v>
          </cell>
          <cell r="AH144">
            <v>209746.66106555553</v>
          </cell>
          <cell r="AI144">
            <v>212631.10054131731</v>
          </cell>
          <cell r="AJ144">
            <v>215555.20687540746</v>
          </cell>
          <cell r="AK144">
            <v>218519.52556710335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</row>
        <row r="145">
          <cell r="A145" t="str">
            <v>CAResidentialDLC Elec Vehicle ChargingProgram Annual BenefitsLow Participation Case0</v>
          </cell>
          <cell r="B145" t="str">
            <v>CA</v>
          </cell>
          <cell r="C145" t="str">
            <v>Residential</v>
          </cell>
          <cell r="D145" t="str">
            <v>DLC Elec Vehicle Charging</v>
          </cell>
          <cell r="E145" t="str">
            <v>Program Annual Benefits</v>
          </cell>
          <cell r="F145" t="str">
            <v>Low Participation Case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573231.01</v>
          </cell>
          <cell r="S145">
            <v>1745288.43</v>
          </cell>
          <cell r="T145">
            <v>4127886.26</v>
          </cell>
          <cell r="U145">
            <v>5388069.9000000004</v>
          </cell>
          <cell r="V145">
            <v>6066603.5300000003</v>
          </cell>
          <cell r="W145">
            <v>6146956.6100000003</v>
          </cell>
          <cell r="X145">
            <v>6226381.7599999998</v>
          </cell>
          <cell r="Y145">
            <v>6305886.3200000003</v>
          </cell>
          <cell r="Z145">
            <v>6389191.79</v>
          </cell>
          <cell r="AA145">
            <v>6482465.1100000003</v>
          </cell>
          <cell r="AB145">
            <v>6568214.9500000002</v>
          </cell>
          <cell r="AC145">
            <v>6654117.0800000001</v>
          </cell>
          <cell r="AD145">
            <v>6743128.8899999997</v>
          </cell>
          <cell r="AE145">
            <v>6833331.4100000001</v>
          </cell>
          <cell r="AF145">
            <v>6924740.5700000003</v>
          </cell>
          <cell r="AG145">
            <v>7017372.5</v>
          </cell>
          <cell r="AH145">
            <v>7111243.5700000003</v>
          </cell>
          <cell r="AI145">
            <v>7206370.3399999999</v>
          </cell>
          <cell r="AJ145">
            <v>7302769.6200000001</v>
          </cell>
          <cell r="AK145">
            <v>7400458.4299999997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</row>
        <row r="146">
          <cell r="A146" t="str">
            <v>CAResidentialDLC Elec Vehicle ChargingProgram Annual CostsLow Participation Case0</v>
          </cell>
          <cell r="B146" t="str">
            <v>CA</v>
          </cell>
          <cell r="C146" t="str">
            <v>Residential</v>
          </cell>
          <cell r="D146" t="str">
            <v>DLC Elec Vehicle Charging</v>
          </cell>
          <cell r="E146" t="str">
            <v>Program Annual Costs</v>
          </cell>
          <cell r="F146" t="str">
            <v>Low Participation Case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5834317.1500000004</v>
          </cell>
          <cell r="S146">
            <v>12509121.98</v>
          </cell>
          <cell r="T146">
            <v>26286343.199999999</v>
          </cell>
          <cell r="U146">
            <v>16130618.27</v>
          </cell>
          <cell r="V146">
            <v>10911310.720000001</v>
          </cell>
          <cell r="W146">
            <v>4823091.07</v>
          </cell>
          <cell r="X146">
            <v>4899046.41</v>
          </cell>
          <cell r="Y146">
            <v>4974249.76</v>
          </cell>
          <cell r="Z146">
            <v>5049879.66</v>
          </cell>
          <cell r="AA146">
            <v>5126289.05</v>
          </cell>
          <cell r="AB146">
            <v>5203203.5</v>
          </cell>
          <cell r="AC146">
            <v>5283869.59</v>
          </cell>
          <cell r="AD146">
            <v>5405233.1200000001</v>
          </cell>
          <cell r="AE146">
            <v>5502775.29</v>
          </cell>
          <cell r="AF146">
            <v>5602414.6799999997</v>
          </cell>
          <cell r="AG146">
            <v>5704204.7300000004</v>
          </cell>
          <cell r="AH146">
            <v>5808200.4400000004</v>
          </cell>
          <cell r="AI146">
            <v>5914458.3899999997</v>
          </cell>
          <cell r="AJ146">
            <v>6023036.7800000003</v>
          </cell>
          <cell r="AK146">
            <v>6133995.5099999998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A147" t="str">
            <v>CAResidentialDLC Elec Vehicle ChargingNon-Incentive CostsLow Participation Case0</v>
          </cell>
          <cell r="B147" t="str">
            <v>CA</v>
          </cell>
          <cell r="C147" t="str">
            <v>Residential</v>
          </cell>
          <cell r="D147" t="str">
            <v>DLC Elec Vehicle Charging</v>
          </cell>
          <cell r="E147" t="str">
            <v>Non-Incentive Costs</v>
          </cell>
          <cell r="F147" t="str">
            <v>Low Participation Case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5482636.7300000004</v>
          </cell>
          <cell r="S147">
            <v>11437731.27</v>
          </cell>
          <cell r="T147">
            <v>23748445.530000001</v>
          </cell>
          <cell r="U147">
            <v>12818922.52</v>
          </cell>
          <cell r="V147">
            <v>7177502.6100000003</v>
          </cell>
          <cell r="W147">
            <v>1035039.42</v>
          </cell>
          <cell r="X147">
            <v>1056694.75</v>
          </cell>
          <cell r="Y147">
            <v>1077608.81</v>
          </cell>
          <cell r="Z147">
            <v>1098962.6200000001</v>
          </cell>
          <cell r="AA147">
            <v>1121099.71</v>
          </cell>
          <cell r="AB147">
            <v>1143734.93</v>
          </cell>
          <cell r="AC147">
            <v>1169950.97</v>
          </cell>
          <cell r="AD147">
            <v>1234739.83</v>
          </cell>
          <cell r="AE147">
            <v>1274929.31</v>
          </cell>
          <cell r="AF147">
            <v>1316427.29</v>
          </cell>
          <cell r="AG147">
            <v>1359276.37</v>
          </cell>
          <cell r="AH147">
            <v>1403520.56</v>
          </cell>
          <cell r="AI147">
            <v>1449205.28</v>
          </cell>
          <cell r="AJ147">
            <v>1496377.44</v>
          </cell>
          <cell r="AK147">
            <v>1545085.48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48">
          <cell r="A148" t="str">
            <v>CAResidentialDLC Elec Vehicle ChargingSummer Peak Reduction @Meter  (MW)Low Participation Case0</v>
          </cell>
          <cell r="B148" t="str">
            <v>CA</v>
          </cell>
          <cell r="C148" t="str">
            <v>Residential</v>
          </cell>
          <cell r="D148" t="str">
            <v>DLC Elec Vehicle Charging</v>
          </cell>
          <cell r="E148" t="str">
            <v>Summer Peak Reduction @Meter  (MW)</v>
          </cell>
          <cell r="F148" t="str">
            <v>Low Participation Case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5.1061481672101516</v>
          </cell>
          <cell r="S148">
            <v>15.546439584201273</v>
          </cell>
          <cell r="T148">
            <v>36.769815927493447</v>
          </cell>
          <cell r="U148">
            <v>47.99510590524666</v>
          </cell>
          <cell r="V148">
            <v>54.039254216657497</v>
          </cell>
          <cell r="W148">
            <v>54.75501228123791</v>
          </cell>
          <cell r="X148">
            <v>55.462504704051796</v>
          </cell>
          <cell r="Y148">
            <v>56.170704503007471</v>
          </cell>
          <cell r="Z148">
            <v>56.91276145592839</v>
          </cell>
          <cell r="AA148">
            <v>57.74360864977195</v>
          </cell>
          <cell r="AB148">
            <v>58.507439221742665</v>
          </cell>
          <cell r="AC148">
            <v>59.27262640549219</v>
          </cell>
          <cell r="AD148">
            <v>60.065513565673378</v>
          </cell>
          <cell r="AE148">
            <v>60.869007140432515</v>
          </cell>
          <cell r="AF148">
            <v>61.683249011282939</v>
          </cell>
          <cell r="AG148">
            <v>62.508382957680382</v>
          </cell>
          <cell r="AH148">
            <v>63.344554682411669</v>
          </cell>
          <cell r="AI148">
            <v>64.191911837323005</v>
          </cell>
          <cell r="AJ148">
            <v>65.050604049392433</v>
          </cell>
          <cell r="AK148">
            <v>65.920782947151125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</row>
        <row r="149">
          <cell r="A149" t="str">
            <v>CAResidentialDLC Elec Vehicle ChargingSummer Peak Reduction @Generation (MW)Low Participation Case0</v>
          </cell>
          <cell r="B149" t="str">
            <v>CA</v>
          </cell>
          <cell r="C149" t="str">
            <v>Residential</v>
          </cell>
          <cell r="D149" t="str">
            <v>DLC Elec Vehicle Charging</v>
          </cell>
          <cell r="E149" t="str">
            <v>Summer Peak Reduction @Generation (MW)</v>
          </cell>
          <cell r="F149" t="str">
            <v>Low Participation Case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5.6309529854545115</v>
          </cell>
          <cell r="S149">
            <v>17.1442871462299</v>
          </cell>
          <cell r="T149">
            <v>40.548980952242438</v>
          </cell>
          <cell r="U149">
            <v>52.92799504328039</v>
          </cell>
          <cell r="V149">
            <v>59.593354892652727</v>
          </cell>
          <cell r="W149">
            <v>60.382677857562754</v>
          </cell>
          <cell r="X149">
            <v>61.162885646285609</v>
          </cell>
          <cell r="Y149">
            <v>61.94387351456492</v>
          </cell>
          <cell r="Z149">
            <v>62.762198341341403</v>
          </cell>
          <cell r="AA149">
            <v>63.678439181486489</v>
          </cell>
          <cell r="AB149">
            <v>64.520775498172327</v>
          </cell>
          <cell r="AC149">
            <v>65.364607857843168</v>
          </cell>
          <cell r="AD149">
            <v>66.238987169908881</v>
          </cell>
          <cell r="AE149">
            <v>67.125063013269198</v>
          </cell>
          <cell r="AF149">
            <v>68.022991851877961</v>
          </cell>
          <cell r="AG149">
            <v>68.932932242700019</v>
          </cell>
          <cell r="AH149">
            <v>69.855044863709381</v>
          </cell>
          <cell r="AI149">
            <v>70.789492542261797</v>
          </cell>
          <cell r="AJ149">
            <v>71.73644028384696</v>
          </cell>
          <cell r="AK149">
            <v>72.696055301225314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</row>
        <row r="150">
          <cell r="A150" t="str">
            <v>CAResidentialDLC Elec Vehicle ChargingWinter Peak Reduction @Meter  (MW)Low Participation Case0</v>
          </cell>
          <cell r="B150" t="str">
            <v>CA</v>
          </cell>
          <cell r="C150" t="str">
            <v>Residential</v>
          </cell>
          <cell r="D150" t="str">
            <v>DLC Elec Vehicle Charging</v>
          </cell>
          <cell r="E150" t="str">
            <v>Winter Peak Reduction @Meter  (MW)</v>
          </cell>
          <cell r="F150" t="str">
            <v>Low Participation Case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</row>
        <row r="151">
          <cell r="A151" t="str">
            <v>CAResidentialDLC Elec Vehicle ChargingWinter Peak Reduction @Generation (MW)Low Participation Case0</v>
          </cell>
          <cell r="B151" t="str">
            <v>CA</v>
          </cell>
          <cell r="C151" t="str">
            <v>Residential</v>
          </cell>
          <cell r="D151" t="str">
            <v>DLC Elec Vehicle Charging</v>
          </cell>
          <cell r="E151" t="str">
            <v>Winter Peak Reduction @Generation (MW)</v>
          </cell>
          <cell r="F151" t="str">
            <v>Low Participation Case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A152" t="str">
            <v>CAResidentialDLC Elec Vehicle ChargingProgram Annual BenefitsLow Participation Case0</v>
          </cell>
          <cell r="B152" t="str">
            <v>CA</v>
          </cell>
          <cell r="C152" t="str">
            <v>Residential</v>
          </cell>
          <cell r="D152" t="str">
            <v>DLC Elec Vehicle Charging</v>
          </cell>
          <cell r="E152" t="str">
            <v>Program Annual Benefits</v>
          </cell>
          <cell r="F152" t="str">
            <v>Low Participation Case</v>
          </cell>
          <cell r="G152">
            <v>0</v>
          </cell>
        </row>
        <row r="153">
          <cell r="A153" t="str">
            <v>CAResidentialDLC Elec Vehicle ChargingNew ParticipantsLow Participation Case0</v>
          </cell>
          <cell r="B153" t="str">
            <v>CA</v>
          </cell>
          <cell r="C153" t="str">
            <v>Residential</v>
          </cell>
          <cell r="D153" t="str">
            <v>DLC Elec Vehicle Charging</v>
          </cell>
          <cell r="E153" t="str">
            <v>New Participants</v>
          </cell>
          <cell r="F153" t="str">
            <v>Low Participation Case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16746.686550000006</v>
          </cell>
          <cell r="S153">
            <v>34271.919000000009</v>
          </cell>
          <cell r="T153">
            <v>69833.664450000011</v>
          </cell>
          <cell r="U153">
            <v>36847.527750000037</v>
          </cell>
          <cell r="V153">
            <v>20100.588749999937</v>
          </cell>
          <cell r="W153">
            <v>2583.0255000000179</v>
          </cell>
          <cell r="X153">
            <v>2585.7149999999965</v>
          </cell>
          <cell r="Y153">
            <v>2585.2035000000324</v>
          </cell>
          <cell r="Z153">
            <v>2584.5764999999665</v>
          </cell>
          <cell r="AA153">
            <v>2584.3950000000186</v>
          </cell>
          <cell r="AB153">
            <v>2584.7249999999767</v>
          </cell>
          <cell r="AC153">
            <v>2592.8595000000205</v>
          </cell>
          <cell r="AD153">
            <v>2694.0321599718882</v>
          </cell>
          <cell r="AE153">
            <v>2731.0805338135397</v>
          </cell>
          <cell r="AF153">
            <v>2768.6383974915661</v>
          </cell>
          <cell r="AG153">
            <v>2806.7127575183695</v>
          </cell>
          <cell r="AH153">
            <v>2845.3107167601411</v>
          </cell>
          <cell r="AI153">
            <v>2884.4394757617847</v>
          </cell>
          <cell r="AJ153">
            <v>2924.1063340901455</v>
          </cell>
          <cell r="AK153">
            <v>2964.3186916958948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</row>
        <row r="154">
          <cell r="A154" t="str">
            <v>CAResidentialDLC Elec Vehicle ChargingIncentive CostsLow Participation Case0</v>
          </cell>
          <cell r="B154" t="str">
            <v>CA</v>
          </cell>
          <cell r="C154" t="str">
            <v>Residential</v>
          </cell>
          <cell r="D154" t="str">
            <v>DLC Elec Vehicle Charging</v>
          </cell>
          <cell r="E154" t="str">
            <v>Incentive Costs</v>
          </cell>
          <cell r="F154" t="str">
            <v>Low Participation Case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351680.42</v>
          </cell>
          <cell r="S154">
            <v>1071390.72</v>
          </cell>
          <cell r="T154">
            <v>2537897.67</v>
          </cell>
          <cell r="U154">
            <v>3311695.75</v>
          </cell>
          <cell r="V154">
            <v>3733808.12</v>
          </cell>
          <cell r="W154">
            <v>3788051.65</v>
          </cell>
          <cell r="X154">
            <v>3842351.67</v>
          </cell>
          <cell r="Y154">
            <v>3896640.94</v>
          </cell>
          <cell r="Z154">
            <v>3950917.05</v>
          </cell>
          <cell r="AA154">
            <v>4005189.34</v>
          </cell>
          <cell r="AB154">
            <v>4059468.57</v>
          </cell>
          <cell r="AC154">
            <v>4113918.62</v>
          </cell>
          <cell r="AD154">
            <v>4170493.29</v>
          </cell>
          <cell r="AE154">
            <v>4227845.9800000004</v>
          </cell>
          <cell r="AF154">
            <v>4285987.3899999997</v>
          </cell>
          <cell r="AG154">
            <v>4344928.3600000003</v>
          </cell>
          <cell r="AH154">
            <v>4404679.88</v>
          </cell>
          <cell r="AI154">
            <v>4465253.1100000003</v>
          </cell>
          <cell r="AJ154">
            <v>4526659.34</v>
          </cell>
          <cell r="AK154">
            <v>4588910.04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</row>
        <row r="155">
          <cell r="A155" t="str">
            <v>CAResidentialDLC Elec Vehicle ChargingParticipantsLow Participation Case0</v>
          </cell>
          <cell r="B155" t="str">
            <v>CA</v>
          </cell>
          <cell r="C155" t="str">
            <v>Residential</v>
          </cell>
          <cell r="D155" t="str">
            <v>DLC Elec Vehicle Charging</v>
          </cell>
          <cell r="E155" t="str">
            <v>Participants</v>
          </cell>
          <cell r="F155" t="str">
            <v>Low Participation Case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16746.686550000006</v>
          </cell>
          <cell r="S155">
            <v>51018.605550000015</v>
          </cell>
          <cell r="T155">
            <v>120852.27000000002</v>
          </cell>
          <cell r="U155">
            <v>157699.79775000006</v>
          </cell>
          <cell r="V155">
            <v>177800.38649999999</v>
          </cell>
          <cell r="W155">
            <v>180383.41200000001</v>
          </cell>
          <cell r="X155">
            <v>182969.12700000001</v>
          </cell>
          <cell r="Y155">
            <v>185554.33050000004</v>
          </cell>
          <cell r="Z155">
            <v>188138.90700000001</v>
          </cell>
          <cell r="AA155">
            <v>190723.30200000003</v>
          </cell>
          <cell r="AB155">
            <v>193308.027</v>
          </cell>
          <cell r="AC155">
            <v>195900.88650000002</v>
          </cell>
          <cell r="AD155">
            <v>198594.91865997191</v>
          </cell>
          <cell r="AE155">
            <v>201325.99919378545</v>
          </cell>
          <cell r="AF155">
            <v>204094.63759127702</v>
          </cell>
          <cell r="AG155">
            <v>206901.35034879539</v>
          </cell>
          <cell r="AH155">
            <v>209746.66106555553</v>
          </cell>
          <cell r="AI155">
            <v>212631.10054131731</v>
          </cell>
          <cell r="AJ155">
            <v>215555.20687540746</v>
          </cell>
          <cell r="AK155">
            <v>218519.52556710335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</row>
        <row r="156">
          <cell r="A156" t="str">
            <v>CAIrrigationDLC IrrigationProgram Annual BenefitsLow Participation Case0</v>
          </cell>
          <cell r="B156" t="str">
            <v>CA</v>
          </cell>
          <cell r="C156" t="str">
            <v>Irrigation</v>
          </cell>
          <cell r="D156" t="str">
            <v>DLC Irrigation</v>
          </cell>
          <cell r="E156" t="str">
            <v>Program Annual Benefits</v>
          </cell>
          <cell r="F156" t="str">
            <v>Low Participation Case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573231.01</v>
          </cell>
          <cell r="S156">
            <v>1745288.43</v>
          </cell>
          <cell r="T156">
            <v>4127886.26</v>
          </cell>
          <cell r="U156">
            <v>5388069.9000000004</v>
          </cell>
          <cell r="V156">
            <v>6066603.5300000003</v>
          </cell>
          <cell r="W156">
            <v>6146956.6100000003</v>
          </cell>
          <cell r="X156">
            <v>6226381.7599999998</v>
          </cell>
          <cell r="Y156">
            <v>6305886.3200000003</v>
          </cell>
          <cell r="Z156">
            <v>6389191.79</v>
          </cell>
          <cell r="AA156">
            <v>6482465.1100000003</v>
          </cell>
          <cell r="AB156">
            <v>6568214.9500000002</v>
          </cell>
          <cell r="AC156">
            <v>6654117.0800000001</v>
          </cell>
          <cell r="AD156">
            <v>6743128.8899999997</v>
          </cell>
          <cell r="AE156">
            <v>6833331.4100000001</v>
          </cell>
          <cell r="AF156">
            <v>6924740.5700000003</v>
          </cell>
          <cell r="AG156">
            <v>7017372.5</v>
          </cell>
          <cell r="AH156">
            <v>7111243.5700000003</v>
          </cell>
          <cell r="AI156">
            <v>7206370.3399999999</v>
          </cell>
          <cell r="AJ156">
            <v>7302769.6200000001</v>
          </cell>
          <cell r="AK156">
            <v>7400458.4299999997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</row>
        <row r="157">
          <cell r="A157" t="str">
            <v>CAIrrigationDLC IrrigationProgram Annual CostsLow Participation Case0</v>
          </cell>
          <cell r="B157" t="str">
            <v>CA</v>
          </cell>
          <cell r="C157" t="str">
            <v>Irrigation</v>
          </cell>
          <cell r="D157" t="str">
            <v>DLC Irrigation</v>
          </cell>
          <cell r="E157" t="str">
            <v>Program Annual Costs</v>
          </cell>
          <cell r="F157" t="str">
            <v>Low Participation Case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5834317.1500000004</v>
          </cell>
          <cell r="S157">
            <v>12509121.98</v>
          </cell>
          <cell r="T157">
            <v>26286343.199999999</v>
          </cell>
          <cell r="U157">
            <v>16130618.27</v>
          </cell>
          <cell r="V157">
            <v>10911310.720000001</v>
          </cell>
          <cell r="W157">
            <v>4823091.07</v>
          </cell>
          <cell r="X157">
            <v>4899046.41</v>
          </cell>
          <cell r="Y157">
            <v>4974249.76</v>
          </cell>
          <cell r="Z157">
            <v>5049879.66</v>
          </cell>
          <cell r="AA157">
            <v>5126289.05</v>
          </cell>
          <cell r="AB157">
            <v>5203203.5</v>
          </cell>
          <cell r="AC157">
            <v>5283869.59</v>
          </cell>
          <cell r="AD157">
            <v>5405233.1200000001</v>
          </cell>
          <cell r="AE157">
            <v>5502775.29</v>
          </cell>
          <cell r="AF157">
            <v>5602414.6799999997</v>
          </cell>
          <cell r="AG157">
            <v>5704204.7300000004</v>
          </cell>
          <cell r="AH157">
            <v>5808200.4400000004</v>
          </cell>
          <cell r="AI157">
            <v>5914458.3899999997</v>
          </cell>
          <cell r="AJ157">
            <v>6023036.7800000003</v>
          </cell>
          <cell r="AK157">
            <v>6133995.5099999998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</row>
        <row r="158">
          <cell r="A158" t="str">
            <v>CAIrrigationDLC IrrigationNon-Incentive CostsLow Participation Case0</v>
          </cell>
          <cell r="B158" t="str">
            <v>CA</v>
          </cell>
          <cell r="C158" t="str">
            <v>Irrigation</v>
          </cell>
          <cell r="D158" t="str">
            <v>DLC Irrigation</v>
          </cell>
          <cell r="E158" t="str">
            <v>Non-Incentive Costs</v>
          </cell>
          <cell r="F158" t="str">
            <v>Low Participation Case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5482636.7300000004</v>
          </cell>
          <cell r="S158">
            <v>11437731.27</v>
          </cell>
          <cell r="T158">
            <v>23748445.530000001</v>
          </cell>
          <cell r="U158">
            <v>12818922.52</v>
          </cell>
          <cell r="V158">
            <v>7177502.6100000003</v>
          </cell>
          <cell r="W158">
            <v>1035039.42</v>
          </cell>
          <cell r="X158">
            <v>1056694.75</v>
          </cell>
          <cell r="Y158">
            <v>1077608.81</v>
          </cell>
          <cell r="Z158">
            <v>1098962.6200000001</v>
          </cell>
          <cell r="AA158">
            <v>1121099.71</v>
          </cell>
          <cell r="AB158">
            <v>1143734.93</v>
          </cell>
          <cell r="AC158">
            <v>1169950.97</v>
          </cell>
          <cell r="AD158">
            <v>1234739.83</v>
          </cell>
          <cell r="AE158">
            <v>1274929.31</v>
          </cell>
          <cell r="AF158">
            <v>1316427.29</v>
          </cell>
          <cell r="AG158">
            <v>1359276.37</v>
          </cell>
          <cell r="AH158">
            <v>1403520.56</v>
          </cell>
          <cell r="AI158">
            <v>1449205.28</v>
          </cell>
          <cell r="AJ158">
            <v>1496377.44</v>
          </cell>
          <cell r="AK158">
            <v>1545085.48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</row>
        <row r="159">
          <cell r="A159" t="str">
            <v>CAIrrigationDLC IrrigationSummer Peak Reduction @Meter  (MW)Low Participation Case0</v>
          </cell>
          <cell r="B159" t="str">
            <v>CA</v>
          </cell>
          <cell r="C159" t="str">
            <v>Irrigation</v>
          </cell>
          <cell r="D159" t="str">
            <v>DLC Irrigation</v>
          </cell>
          <cell r="E159" t="str">
            <v>Summer Peak Reduction @Meter  (MW)</v>
          </cell>
          <cell r="F159" t="str">
            <v>Low Participation Case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5.1061481672101516</v>
          </cell>
          <cell r="S159">
            <v>15.546439584201273</v>
          </cell>
          <cell r="T159">
            <v>36.769815927493447</v>
          </cell>
          <cell r="U159">
            <v>47.99510590524666</v>
          </cell>
          <cell r="V159">
            <v>54.039254216657497</v>
          </cell>
          <cell r="W159">
            <v>54.75501228123791</v>
          </cell>
          <cell r="X159">
            <v>55.462504704051796</v>
          </cell>
          <cell r="Y159">
            <v>56.170704503007471</v>
          </cell>
          <cell r="Z159">
            <v>56.91276145592839</v>
          </cell>
          <cell r="AA159">
            <v>57.74360864977195</v>
          </cell>
          <cell r="AB159">
            <v>58.507439221742665</v>
          </cell>
          <cell r="AC159">
            <v>59.27262640549219</v>
          </cell>
          <cell r="AD159">
            <v>60.065513565673378</v>
          </cell>
          <cell r="AE159">
            <v>60.869007140432515</v>
          </cell>
          <cell r="AF159">
            <v>61.683249011282939</v>
          </cell>
          <cell r="AG159">
            <v>62.508382957680382</v>
          </cell>
          <cell r="AH159">
            <v>63.344554682411669</v>
          </cell>
          <cell r="AI159">
            <v>64.191911837323005</v>
          </cell>
          <cell r="AJ159">
            <v>65.050604049392433</v>
          </cell>
          <cell r="AK159">
            <v>65.920782947151125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</row>
        <row r="160">
          <cell r="A160" t="str">
            <v>CAIrrigationDLC IrrigationSummer Peak Reduction @Generation (MW)Low Participation Case0</v>
          </cell>
          <cell r="B160" t="str">
            <v>CA</v>
          </cell>
          <cell r="C160" t="str">
            <v>Irrigation</v>
          </cell>
          <cell r="D160" t="str">
            <v>DLC Irrigation</v>
          </cell>
          <cell r="E160" t="str">
            <v>Summer Peak Reduction @Generation (MW)</v>
          </cell>
          <cell r="F160" t="str">
            <v>Low Participation Case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5.6309529854545115</v>
          </cell>
          <cell r="S160">
            <v>17.1442871462299</v>
          </cell>
          <cell r="T160">
            <v>40.548980952242438</v>
          </cell>
          <cell r="U160">
            <v>52.92799504328039</v>
          </cell>
          <cell r="V160">
            <v>59.593354892652727</v>
          </cell>
          <cell r="W160">
            <v>60.382677857562754</v>
          </cell>
          <cell r="X160">
            <v>61.162885646285609</v>
          </cell>
          <cell r="Y160">
            <v>61.94387351456492</v>
          </cell>
          <cell r="Z160">
            <v>62.762198341341403</v>
          </cell>
          <cell r="AA160">
            <v>63.678439181486489</v>
          </cell>
          <cell r="AB160">
            <v>64.520775498172327</v>
          </cell>
          <cell r="AC160">
            <v>65.364607857843168</v>
          </cell>
          <cell r="AD160">
            <v>66.238987169908881</v>
          </cell>
          <cell r="AE160">
            <v>67.125063013269198</v>
          </cell>
          <cell r="AF160">
            <v>68.022991851877961</v>
          </cell>
          <cell r="AG160">
            <v>68.932932242700019</v>
          </cell>
          <cell r="AH160">
            <v>69.855044863709381</v>
          </cell>
          <cell r="AI160">
            <v>70.789492542261797</v>
          </cell>
          <cell r="AJ160">
            <v>71.73644028384696</v>
          </cell>
          <cell r="AK160">
            <v>72.696055301225314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A161" t="str">
            <v>CAIrrigationDLC IrrigationWinter Peak Reduction @Meter  (MW)Low Participation Case0</v>
          </cell>
          <cell r="B161" t="str">
            <v>CA</v>
          </cell>
          <cell r="C161" t="str">
            <v>Irrigation</v>
          </cell>
          <cell r="D161" t="str">
            <v>DLC Irrigation</v>
          </cell>
          <cell r="E161" t="str">
            <v>Winter Peak Reduction @Meter  (MW)</v>
          </cell>
          <cell r="F161" t="str">
            <v>Low Participation Case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</row>
        <row r="162">
          <cell r="A162" t="str">
            <v>CAIrrigationDLC IrrigationWinter Peak Reduction @Generation (MW)Low Participation Case0</v>
          </cell>
          <cell r="B162" t="str">
            <v>CA</v>
          </cell>
          <cell r="C162" t="str">
            <v>Irrigation</v>
          </cell>
          <cell r="D162" t="str">
            <v>DLC Irrigation</v>
          </cell>
          <cell r="E162" t="str">
            <v>Winter Peak Reduction @Generation (MW)</v>
          </cell>
          <cell r="F162" t="str">
            <v>Low Participation Case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</row>
        <row r="163">
          <cell r="A163" t="str">
            <v>CAIrrigationDLC IrrigationProgram Annual BenefitsLow Participation Case0</v>
          </cell>
          <cell r="B163" t="str">
            <v>CA</v>
          </cell>
          <cell r="C163" t="str">
            <v>Irrigation</v>
          </cell>
          <cell r="D163" t="str">
            <v>DLC Irrigation</v>
          </cell>
          <cell r="E163" t="str">
            <v>Program Annual Benefits</v>
          </cell>
          <cell r="F163" t="str">
            <v>Low Participation Case</v>
          </cell>
          <cell r="G163">
            <v>0</v>
          </cell>
        </row>
        <row r="164">
          <cell r="A164" t="str">
            <v>CAIrrigationDLC IrrigationNew ParticipantsLow Participation Case0</v>
          </cell>
          <cell r="B164" t="str">
            <v>CA</v>
          </cell>
          <cell r="C164" t="str">
            <v>Irrigation</v>
          </cell>
          <cell r="D164" t="str">
            <v>DLC Irrigation</v>
          </cell>
          <cell r="E164" t="str">
            <v>New Participants</v>
          </cell>
          <cell r="F164" t="str">
            <v>Low Participation Case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16746.686550000006</v>
          </cell>
          <cell r="S164">
            <v>34271.919000000009</v>
          </cell>
          <cell r="T164">
            <v>69833.664450000011</v>
          </cell>
          <cell r="U164">
            <v>36847.527750000037</v>
          </cell>
          <cell r="V164">
            <v>20100.588749999937</v>
          </cell>
          <cell r="W164">
            <v>2583.0255000000179</v>
          </cell>
          <cell r="X164">
            <v>2585.7149999999965</v>
          </cell>
          <cell r="Y164">
            <v>2585.2035000000324</v>
          </cell>
          <cell r="Z164">
            <v>2584.5764999999665</v>
          </cell>
          <cell r="AA164">
            <v>2584.3950000000186</v>
          </cell>
          <cell r="AB164">
            <v>2584.7249999999767</v>
          </cell>
          <cell r="AC164">
            <v>2592.8595000000205</v>
          </cell>
          <cell r="AD164">
            <v>2694.0321599718882</v>
          </cell>
          <cell r="AE164">
            <v>2731.0805338135397</v>
          </cell>
          <cell r="AF164">
            <v>2768.6383974915661</v>
          </cell>
          <cell r="AG164">
            <v>2806.7127575183695</v>
          </cell>
          <cell r="AH164">
            <v>2845.3107167601411</v>
          </cell>
          <cell r="AI164">
            <v>2884.4394757617847</v>
          </cell>
          <cell r="AJ164">
            <v>2924.1063340901455</v>
          </cell>
          <cell r="AK164">
            <v>2964.3186916958948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A165" t="str">
            <v>CAIrrigationDLC IrrigationIncentive CostsLow Participation Case0</v>
          </cell>
          <cell r="B165" t="str">
            <v>CA</v>
          </cell>
          <cell r="C165" t="str">
            <v>Irrigation</v>
          </cell>
          <cell r="D165" t="str">
            <v>DLC Irrigation</v>
          </cell>
          <cell r="E165" t="str">
            <v>Incentive Costs</v>
          </cell>
          <cell r="F165" t="str">
            <v>Low Participation Case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351680.42</v>
          </cell>
          <cell r="S165">
            <v>1071390.72</v>
          </cell>
          <cell r="T165">
            <v>2537897.67</v>
          </cell>
          <cell r="U165">
            <v>3311695.75</v>
          </cell>
          <cell r="V165">
            <v>3733808.12</v>
          </cell>
          <cell r="W165">
            <v>3788051.65</v>
          </cell>
          <cell r="X165">
            <v>3842351.67</v>
          </cell>
          <cell r="Y165">
            <v>3896640.94</v>
          </cell>
          <cell r="Z165">
            <v>3950917.05</v>
          </cell>
          <cell r="AA165">
            <v>4005189.34</v>
          </cell>
          <cell r="AB165">
            <v>4059468.57</v>
          </cell>
          <cell r="AC165">
            <v>4113918.62</v>
          </cell>
          <cell r="AD165">
            <v>4170493.29</v>
          </cell>
          <cell r="AE165">
            <v>4227845.9800000004</v>
          </cell>
          <cell r="AF165">
            <v>4285987.3899999997</v>
          </cell>
          <cell r="AG165">
            <v>4344928.3600000003</v>
          </cell>
          <cell r="AH165">
            <v>4404679.88</v>
          </cell>
          <cell r="AI165">
            <v>4465253.1100000003</v>
          </cell>
          <cell r="AJ165">
            <v>4526659.34</v>
          </cell>
          <cell r="AK165">
            <v>4588910.04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A166" t="str">
            <v>CAIrrigationDLC IrrigationParticipantsLow Participation Case0</v>
          </cell>
          <cell r="B166" t="str">
            <v>CA</v>
          </cell>
          <cell r="C166" t="str">
            <v>Irrigation</v>
          </cell>
          <cell r="D166" t="str">
            <v>DLC Irrigation</v>
          </cell>
          <cell r="E166" t="str">
            <v>Participants</v>
          </cell>
          <cell r="F166" t="str">
            <v>Low Participation Case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16746.686550000006</v>
          </cell>
          <cell r="S166">
            <v>51018.605550000015</v>
          </cell>
          <cell r="T166">
            <v>120852.27000000002</v>
          </cell>
          <cell r="U166">
            <v>157699.79775000006</v>
          </cell>
          <cell r="V166">
            <v>177800.38649999999</v>
          </cell>
          <cell r="W166">
            <v>180383.41200000001</v>
          </cell>
          <cell r="X166">
            <v>182969.12700000001</v>
          </cell>
          <cell r="Y166">
            <v>185554.33050000004</v>
          </cell>
          <cell r="Z166">
            <v>188138.90700000001</v>
          </cell>
          <cell r="AA166">
            <v>190723.30200000003</v>
          </cell>
          <cell r="AB166">
            <v>193308.027</v>
          </cell>
          <cell r="AC166">
            <v>195900.88650000002</v>
          </cell>
          <cell r="AD166">
            <v>198594.91865997191</v>
          </cell>
          <cell r="AE166">
            <v>201325.99919378545</v>
          </cell>
          <cell r="AF166">
            <v>204094.63759127702</v>
          </cell>
          <cell r="AG166">
            <v>206901.35034879539</v>
          </cell>
          <cell r="AH166">
            <v>209746.66106555553</v>
          </cell>
          <cell r="AI166">
            <v>212631.10054131731</v>
          </cell>
          <cell r="AJ166">
            <v>215555.20687540746</v>
          </cell>
          <cell r="AK166">
            <v>218519.52556710335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</row>
        <row r="167">
          <cell r="A167" t="str">
            <v>CAResidentialDLC Room ACProgram Annual BenefitsLow Participation Case0</v>
          </cell>
          <cell r="B167" t="str">
            <v>CA</v>
          </cell>
          <cell r="C167" t="str">
            <v>Residential</v>
          </cell>
          <cell r="D167" t="str">
            <v>DLC Room AC</v>
          </cell>
          <cell r="E167" t="str">
            <v>Program Annual Benefits</v>
          </cell>
          <cell r="F167" t="str">
            <v>Low Participation Case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573231.01</v>
          </cell>
          <cell r="S167">
            <v>1745288.43</v>
          </cell>
          <cell r="T167">
            <v>4127886.26</v>
          </cell>
          <cell r="U167">
            <v>5388069.9000000004</v>
          </cell>
          <cell r="V167">
            <v>6066603.5300000003</v>
          </cell>
          <cell r="W167">
            <v>6146956.6100000003</v>
          </cell>
          <cell r="X167">
            <v>6226381.7599999998</v>
          </cell>
          <cell r="Y167">
            <v>6305886.3200000003</v>
          </cell>
          <cell r="Z167">
            <v>6389191.79</v>
          </cell>
          <cell r="AA167">
            <v>6482465.1100000003</v>
          </cell>
          <cell r="AB167">
            <v>6568214.9500000002</v>
          </cell>
          <cell r="AC167">
            <v>6654117.0800000001</v>
          </cell>
          <cell r="AD167">
            <v>6743128.8899999997</v>
          </cell>
          <cell r="AE167">
            <v>6833331.4100000001</v>
          </cell>
          <cell r="AF167">
            <v>6924740.5700000003</v>
          </cell>
          <cell r="AG167">
            <v>7017372.5</v>
          </cell>
          <cell r="AH167">
            <v>7111243.5700000003</v>
          </cell>
          <cell r="AI167">
            <v>7206370.3399999999</v>
          </cell>
          <cell r="AJ167">
            <v>7302769.6200000001</v>
          </cell>
          <cell r="AK167">
            <v>7400458.4299999997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</row>
        <row r="168">
          <cell r="A168" t="str">
            <v>CAResidentialDLC Room ACProgram Annual CostsLow Participation Case0</v>
          </cell>
          <cell r="B168" t="str">
            <v>CA</v>
          </cell>
          <cell r="C168" t="str">
            <v>Residential</v>
          </cell>
          <cell r="D168" t="str">
            <v>DLC Room AC</v>
          </cell>
          <cell r="E168" t="str">
            <v>Program Annual Costs</v>
          </cell>
          <cell r="F168" t="str">
            <v>Low Participation Case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5834317.1500000004</v>
          </cell>
          <cell r="S168">
            <v>12509121.98</v>
          </cell>
          <cell r="T168">
            <v>26286343.199999999</v>
          </cell>
          <cell r="U168">
            <v>16130618.27</v>
          </cell>
          <cell r="V168">
            <v>10911310.720000001</v>
          </cell>
          <cell r="W168">
            <v>4823091.07</v>
          </cell>
          <cell r="X168">
            <v>4899046.41</v>
          </cell>
          <cell r="Y168">
            <v>4974249.76</v>
          </cell>
          <cell r="Z168">
            <v>5049879.66</v>
          </cell>
          <cell r="AA168">
            <v>5126289.05</v>
          </cell>
          <cell r="AB168">
            <v>5203203.5</v>
          </cell>
          <cell r="AC168">
            <v>5283869.59</v>
          </cell>
          <cell r="AD168">
            <v>5405233.1200000001</v>
          </cell>
          <cell r="AE168">
            <v>5502775.29</v>
          </cell>
          <cell r="AF168">
            <v>5602414.6799999997</v>
          </cell>
          <cell r="AG168">
            <v>5704204.7300000004</v>
          </cell>
          <cell r="AH168">
            <v>5808200.4400000004</v>
          </cell>
          <cell r="AI168">
            <v>5914458.3899999997</v>
          </cell>
          <cell r="AJ168">
            <v>6023036.7800000003</v>
          </cell>
          <cell r="AK168">
            <v>6133995.5099999998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A169" t="str">
            <v>CAResidentialDLC Room ACNon-Incentive CostsLow Participation Case0</v>
          </cell>
          <cell r="B169" t="str">
            <v>CA</v>
          </cell>
          <cell r="C169" t="str">
            <v>Residential</v>
          </cell>
          <cell r="D169" t="str">
            <v>DLC Room AC</v>
          </cell>
          <cell r="E169" t="str">
            <v>Non-Incentive Costs</v>
          </cell>
          <cell r="F169" t="str">
            <v>Low Participation Case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5482636.7300000004</v>
          </cell>
          <cell r="S169">
            <v>11437731.27</v>
          </cell>
          <cell r="T169">
            <v>23748445.530000001</v>
          </cell>
          <cell r="U169">
            <v>12818922.52</v>
          </cell>
          <cell r="V169">
            <v>7177502.6100000003</v>
          </cell>
          <cell r="W169">
            <v>1035039.42</v>
          </cell>
          <cell r="X169">
            <v>1056694.75</v>
          </cell>
          <cell r="Y169">
            <v>1077608.81</v>
          </cell>
          <cell r="Z169">
            <v>1098962.6200000001</v>
          </cell>
          <cell r="AA169">
            <v>1121099.71</v>
          </cell>
          <cell r="AB169">
            <v>1143734.93</v>
          </cell>
          <cell r="AC169">
            <v>1169950.97</v>
          </cell>
          <cell r="AD169">
            <v>1234739.83</v>
          </cell>
          <cell r="AE169">
            <v>1274929.31</v>
          </cell>
          <cell r="AF169">
            <v>1316427.29</v>
          </cell>
          <cell r="AG169">
            <v>1359276.37</v>
          </cell>
          <cell r="AH169">
            <v>1403520.56</v>
          </cell>
          <cell r="AI169">
            <v>1449205.28</v>
          </cell>
          <cell r="AJ169">
            <v>1496377.44</v>
          </cell>
          <cell r="AK169">
            <v>1545085.48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A170" t="str">
            <v>CAResidentialDLC Room ACSummer Peak Reduction @Meter  (MW)Low Participation Case0</v>
          </cell>
          <cell r="B170" t="str">
            <v>CA</v>
          </cell>
          <cell r="C170" t="str">
            <v>Residential</v>
          </cell>
          <cell r="D170" t="str">
            <v>DLC Room AC</v>
          </cell>
          <cell r="E170" t="str">
            <v>Summer Peak Reduction @Meter  (MW)</v>
          </cell>
          <cell r="F170" t="str">
            <v>Low Participation Case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5.1061481672101516</v>
          </cell>
          <cell r="S170">
            <v>15.546439584201273</v>
          </cell>
          <cell r="T170">
            <v>36.769815927493447</v>
          </cell>
          <cell r="U170">
            <v>47.99510590524666</v>
          </cell>
          <cell r="V170">
            <v>54.039254216657497</v>
          </cell>
          <cell r="W170">
            <v>54.75501228123791</v>
          </cell>
          <cell r="X170">
            <v>55.462504704051796</v>
          </cell>
          <cell r="Y170">
            <v>56.170704503007471</v>
          </cell>
          <cell r="Z170">
            <v>56.91276145592839</v>
          </cell>
          <cell r="AA170">
            <v>57.74360864977195</v>
          </cell>
          <cell r="AB170">
            <v>58.507439221742665</v>
          </cell>
          <cell r="AC170">
            <v>59.27262640549219</v>
          </cell>
          <cell r="AD170">
            <v>60.065513565673378</v>
          </cell>
          <cell r="AE170">
            <v>60.869007140432515</v>
          </cell>
          <cell r="AF170">
            <v>61.683249011282939</v>
          </cell>
          <cell r="AG170">
            <v>62.508382957680382</v>
          </cell>
          <cell r="AH170">
            <v>63.344554682411669</v>
          </cell>
          <cell r="AI170">
            <v>64.191911837323005</v>
          </cell>
          <cell r="AJ170">
            <v>65.050604049392433</v>
          </cell>
          <cell r="AK170">
            <v>65.920782947151125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</row>
        <row r="171">
          <cell r="A171" t="str">
            <v>CAResidentialDLC Room ACSummer Peak Reduction @Generation (MW)Low Participation Case0</v>
          </cell>
          <cell r="B171" t="str">
            <v>CA</v>
          </cell>
          <cell r="C171" t="str">
            <v>Residential</v>
          </cell>
          <cell r="D171" t="str">
            <v>DLC Room AC</v>
          </cell>
          <cell r="E171" t="str">
            <v>Summer Peak Reduction @Generation (MW)</v>
          </cell>
          <cell r="F171" t="str">
            <v>Low Participation Case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5.6309529854545115</v>
          </cell>
          <cell r="S171">
            <v>17.1442871462299</v>
          </cell>
          <cell r="T171">
            <v>40.548980952242438</v>
          </cell>
          <cell r="U171">
            <v>52.92799504328039</v>
          </cell>
          <cell r="V171">
            <v>59.593354892652727</v>
          </cell>
          <cell r="W171">
            <v>60.382677857562754</v>
          </cell>
          <cell r="X171">
            <v>61.162885646285609</v>
          </cell>
          <cell r="Y171">
            <v>61.94387351456492</v>
          </cell>
          <cell r="Z171">
            <v>62.762198341341403</v>
          </cell>
          <cell r="AA171">
            <v>63.678439181486489</v>
          </cell>
          <cell r="AB171">
            <v>64.520775498172327</v>
          </cell>
          <cell r="AC171">
            <v>65.364607857843168</v>
          </cell>
          <cell r="AD171">
            <v>66.238987169908881</v>
          </cell>
          <cell r="AE171">
            <v>67.125063013269198</v>
          </cell>
          <cell r="AF171">
            <v>68.022991851877961</v>
          </cell>
          <cell r="AG171">
            <v>68.932932242700019</v>
          </cell>
          <cell r="AH171">
            <v>69.855044863709381</v>
          </cell>
          <cell r="AI171">
            <v>70.789492542261797</v>
          </cell>
          <cell r="AJ171">
            <v>71.73644028384696</v>
          </cell>
          <cell r="AK171">
            <v>72.696055301225314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</row>
        <row r="172">
          <cell r="A172" t="str">
            <v>CAResidentialDLC Room ACWinter Peak Reduction @Meter  (MW)Low Participation Case0</v>
          </cell>
          <cell r="B172" t="str">
            <v>CA</v>
          </cell>
          <cell r="C172" t="str">
            <v>Residential</v>
          </cell>
          <cell r="D172" t="str">
            <v>DLC Room AC</v>
          </cell>
          <cell r="E172" t="str">
            <v>Winter Peak Reduction @Meter  (MW)</v>
          </cell>
          <cell r="F172" t="str">
            <v>Low Participation Case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A173" t="str">
            <v>CAResidentialDLC Room ACWinter Peak Reduction @Generation (MW)Low Participation Case0</v>
          </cell>
          <cell r="B173" t="str">
            <v>CA</v>
          </cell>
          <cell r="C173" t="str">
            <v>Residential</v>
          </cell>
          <cell r="D173" t="str">
            <v>DLC Room AC</v>
          </cell>
          <cell r="E173" t="str">
            <v>Winter Peak Reduction @Generation (MW)</v>
          </cell>
          <cell r="F173" t="str">
            <v>Low Participation Case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</row>
        <row r="174">
          <cell r="A174" t="str">
            <v>CAResidentialDLC Room ACProgram Annual BenefitsLow Participation Case0</v>
          </cell>
          <cell r="B174" t="str">
            <v>CA</v>
          </cell>
          <cell r="C174" t="str">
            <v>Residential</v>
          </cell>
          <cell r="D174" t="str">
            <v>DLC Room AC</v>
          </cell>
          <cell r="E174" t="str">
            <v>Program Annual Benefits</v>
          </cell>
          <cell r="F174" t="str">
            <v>Low Participation Case</v>
          </cell>
          <cell r="G174">
            <v>0</v>
          </cell>
        </row>
        <row r="175">
          <cell r="A175" t="str">
            <v>CAResidentialDLC Room ACNew ParticipantsLow Participation Case0</v>
          </cell>
          <cell r="B175" t="str">
            <v>CA</v>
          </cell>
          <cell r="C175" t="str">
            <v>Residential</v>
          </cell>
          <cell r="D175" t="str">
            <v>DLC Room AC</v>
          </cell>
          <cell r="E175" t="str">
            <v>New Participants</v>
          </cell>
          <cell r="F175" t="str">
            <v>Low Participation Case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16746.686550000006</v>
          </cell>
          <cell r="S175">
            <v>34271.919000000009</v>
          </cell>
          <cell r="T175">
            <v>69833.664450000011</v>
          </cell>
          <cell r="U175">
            <v>36847.527750000037</v>
          </cell>
          <cell r="V175">
            <v>20100.588749999937</v>
          </cell>
          <cell r="W175">
            <v>2583.0255000000179</v>
          </cell>
          <cell r="X175">
            <v>2585.7149999999965</v>
          </cell>
          <cell r="Y175">
            <v>2585.2035000000324</v>
          </cell>
          <cell r="Z175">
            <v>2584.5764999999665</v>
          </cell>
          <cell r="AA175">
            <v>2584.3950000000186</v>
          </cell>
          <cell r="AB175">
            <v>2584.7249999999767</v>
          </cell>
          <cell r="AC175">
            <v>2592.8595000000205</v>
          </cell>
          <cell r="AD175">
            <v>2694.0321599718882</v>
          </cell>
          <cell r="AE175">
            <v>2731.0805338135397</v>
          </cell>
          <cell r="AF175">
            <v>2768.6383974915661</v>
          </cell>
          <cell r="AG175">
            <v>2806.7127575183695</v>
          </cell>
          <cell r="AH175">
            <v>2845.3107167601411</v>
          </cell>
          <cell r="AI175">
            <v>2884.4394757617847</v>
          </cell>
          <cell r="AJ175">
            <v>2924.1063340901455</v>
          </cell>
          <cell r="AK175">
            <v>2964.3186916958948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</row>
        <row r="176">
          <cell r="A176" t="str">
            <v>CAResidentialDLC Room ACIncentive CostsLow Participation Case0</v>
          </cell>
          <cell r="B176" t="str">
            <v>CA</v>
          </cell>
          <cell r="C176" t="str">
            <v>Residential</v>
          </cell>
          <cell r="D176" t="str">
            <v>DLC Room AC</v>
          </cell>
          <cell r="E176" t="str">
            <v>Incentive Costs</v>
          </cell>
          <cell r="F176" t="str">
            <v>Low Participation Case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351680.42</v>
          </cell>
          <cell r="S176">
            <v>1071390.72</v>
          </cell>
          <cell r="T176">
            <v>2537897.67</v>
          </cell>
          <cell r="U176">
            <v>3311695.75</v>
          </cell>
          <cell r="V176">
            <v>3733808.12</v>
          </cell>
          <cell r="W176">
            <v>3788051.65</v>
          </cell>
          <cell r="X176">
            <v>3842351.67</v>
          </cell>
          <cell r="Y176">
            <v>3896640.94</v>
          </cell>
          <cell r="Z176">
            <v>3950917.05</v>
          </cell>
          <cell r="AA176">
            <v>4005189.34</v>
          </cell>
          <cell r="AB176">
            <v>4059468.57</v>
          </cell>
          <cell r="AC176">
            <v>4113918.62</v>
          </cell>
          <cell r="AD176">
            <v>4170493.29</v>
          </cell>
          <cell r="AE176">
            <v>4227845.9800000004</v>
          </cell>
          <cell r="AF176">
            <v>4285987.3899999997</v>
          </cell>
          <cell r="AG176">
            <v>4344928.3600000003</v>
          </cell>
          <cell r="AH176">
            <v>4404679.88</v>
          </cell>
          <cell r="AI176">
            <v>4465253.1100000003</v>
          </cell>
          <cell r="AJ176">
            <v>4526659.34</v>
          </cell>
          <cell r="AK176">
            <v>4588910.04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</row>
        <row r="177">
          <cell r="A177" t="str">
            <v>CAResidentialDLC Room ACParticipantsLow Participation Case0</v>
          </cell>
          <cell r="B177" t="str">
            <v>CA</v>
          </cell>
          <cell r="C177" t="str">
            <v>Residential</v>
          </cell>
          <cell r="D177" t="str">
            <v>DLC Room AC</v>
          </cell>
          <cell r="E177" t="str">
            <v>Participants</v>
          </cell>
          <cell r="F177" t="str">
            <v>Low Participation Case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16746.686550000006</v>
          </cell>
          <cell r="S177">
            <v>51018.605550000015</v>
          </cell>
          <cell r="T177">
            <v>120852.27000000002</v>
          </cell>
          <cell r="U177">
            <v>157699.79775000006</v>
          </cell>
          <cell r="V177">
            <v>177800.38649999999</v>
          </cell>
          <cell r="W177">
            <v>180383.41200000001</v>
          </cell>
          <cell r="X177">
            <v>182969.12700000001</v>
          </cell>
          <cell r="Y177">
            <v>185554.33050000004</v>
          </cell>
          <cell r="Z177">
            <v>188138.90700000001</v>
          </cell>
          <cell r="AA177">
            <v>190723.30200000003</v>
          </cell>
          <cell r="AB177">
            <v>193308.027</v>
          </cell>
          <cell r="AC177">
            <v>195900.88650000002</v>
          </cell>
          <cell r="AD177">
            <v>198594.91865997191</v>
          </cell>
          <cell r="AE177">
            <v>201325.99919378545</v>
          </cell>
          <cell r="AF177">
            <v>204094.63759127702</v>
          </cell>
          <cell r="AG177">
            <v>206901.35034879539</v>
          </cell>
          <cell r="AH177">
            <v>209746.66106555553</v>
          </cell>
          <cell r="AI177">
            <v>212631.10054131731</v>
          </cell>
          <cell r="AJ177">
            <v>215555.20687540746</v>
          </cell>
          <cell r="AK177">
            <v>218519.52556710335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A178" t="str">
            <v>CAResidentialDLC Smart AppliancesProgram Annual BenefitsLow Participation Case0</v>
          </cell>
          <cell r="B178" t="str">
            <v>CA</v>
          </cell>
          <cell r="C178" t="str">
            <v>Residential</v>
          </cell>
          <cell r="D178" t="str">
            <v>DLC Smart Appliances</v>
          </cell>
          <cell r="E178" t="str">
            <v>Program Annual Benefits</v>
          </cell>
          <cell r="F178" t="str">
            <v>Low Participation Case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573231.01</v>
          </cell>
          <cell r="S178">
            <v>1745288.43</v>
          </cell>
          <cell r="T178">
            <v>4127886.26</v>
          </cell>
          <cell r="U178">
            <v>5388069.9000000004</v>
          </cell>
          <cell r="V178">
            <v>6066603.5300000003</v>
          </cell>
          <cell r="W178">
            <v>6146956.6100000003</v>
          </cell>
          <cell r="X178">
            <v>6226381.7599999998</v>
          </cell>
          <cell r="Y178">
            <v>6305886.3200000003</v>
          </cell>
          <cell r="Z178">
            <v>6389191.79</v>
          </cell>
          <cell r="AA178">
            <v>6482465.1100000003</v>
          </cell>
          <cell r="AB178">
            <v>6568214.9500000002</v>
          </cell>
          <cell r="AC178">
            <v>6654117.0800000001</v>
          </cell>
          <cell r="AD178">
            <v>6743128.8899999997</v>
          </cell>
          <cell r="AE178">
            <v>6833331.4100000001</v>
          </cell>
          <cell r="AF178">
            <v>6924740.5700000003</v>
          </cell>
          <cell r="AG178">
            <v>7017372.5</v>
          </cell>
          <cell r="AH178">
            <v>7111243.5700000003</v>
          </cell>
          <cell r="AI178">
            <v>7206370.3399999999</v>
          </cell>
          <cell r="AJ178">
            <v>7302769.6200000001</v>
          </cell>
          <cell r="AK178">
            <v>7400458.4299999997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</row>
        <row r="179">
          <cell r="A179" t="str">
            <v>CAResidentialDLC Smart AppliancesProgram Annual CostsLow Participation Case0</v>
          </cell>
          <cell r="B179" t="str">
            <v>CA</v>
          </cell>
          <cell r="C179" t="str">
            <v>Residential</v>
          </cell>
          <cell r="D179" t="str">
            <v>DLC Smart Appliances</v>
          </cell>
          <cell r="E179" t="str">
            <v>Program Annual Costs</v>
          </cell>
          <cell r="F179" t="str">
            <v>Low Participation Case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5834317.1500000004</v>
          </cell>
          <cell r="S179">
            <v>12509121.98</v>
          </cell>
          <cell r="T179">
            <v>26286343.199999999</v>
          </cell>
          <cell r="U179">
            <v>16130618.27</v>
          </cell>
          <cell r="V179">
            <v>10911310.720000001</v>
          </cell>
          <cell r="W179">
            <v>4823091.07</v>
          </cell>
          <cell r="X179">
            <v>4899046.41</v>
          </cell>
          <cell r="Y179">
            <v>4974249.76</v>
          </cell>
          <cell r="Z179">
            <v>5049879.66</v>
          </cell>
          <cell r="AA179">
            <v>5126289.05</v>
          </cell>
          <cell r="AB179">
            <v>5203203.5</v>
          </cell>
          <cell r="AC179">
            <v>5283869.59</v>
          </cell>
          <cell r="AD179">
            <v>5405233.1200000001</v>
          </cell>
          <cell r="AE179">
            <v>5502775.29</v>
          </cell>
          <cell r="AF179">
            <v>5602414.6799999997</v>
          </cell>
          <cell r="AG179">
            <v>5704204.7300000004</v>
          </cell>
          <cell r="AH179">
            <v>5808200.4400000004</v>
          </cell>
          <cell r="AI179">
            <v>5914458.3899999997</v>
          </cell>
          <cell r="AJ179">
            <v>6023036.7800000003</v>
          </cell>
          <cell r="AK179">
            <v>6133995.5099999998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</row>
        <row r="180">
          <cell r="A180" t="str">
            <v>CAResidentialDLC Smart AppliancesNon-Incentive CostsLow Participation Case0</v>
          </cell>
          <cell r="B180" t="str">
            <v>CA</v>
          </cell>
          <cell r="C180" t="str">
            <v>Residential</v>
          </cell>
          <cell r="D180" t="str">
            <v>DLC Smart Appliances</v>
          </cell>
          <cell r="E180" t="str">
            <v>Non-Incentive Costs</v>
          </cell>
          <cell r="F180" t="str">
            <v>Low Participation Case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5482636.7300000004</v>
          </cell>
          <cell r="S180">
            <v>11437731.27</v>
          </cell>
          <cell r="T180">
            <v>23748445.530000001</v>
          </cell>
          <cell r="U180">
            <v>12818922.52</v>
          </cell>
          <cell r="V180">
            <v>7177502.6100000003</v>
          </cell>
          <cell r="W180">
            <v>1035039.42</v>
          </cell>
          <cell r="X180">
            <v>1056694.75</v>
          </cell>
          <cell r="Y180">
            <v>1077608.81</v>
          </cell>
          <cell r="Z180">
            <v>1098962.6200000001</v>
          </cell>
          <cell r="AA180">
            <v>1121099.71</v>
          </cell>
          <cell r="AB180">
            <v>1143734.93</v>
          </cell>
          <cell r="AC180">
            <v>1169950.97</v>
          </cell>
          <cell r="AD180">
            <v>1234739.83</v>
          </cell>
          <cell r="AE180">
            <v>1274929.31</v>
          </cell>
          <cell r="AF180">
            <v>1316427.29</v>
          </cell>
          <cell r="AG180">
            <v>1359276.37</v>
          </cell>
          <cell r="AH180">
            <v>1403520.56</v>
          </cell>
          <cell r="AI180">
            <v>1449205.28</v>
          </cell>
          <cell r="AJ180">
            <v>1496377.44</v>
          </cell>
          <cell r="AK180">
            <v>1545085.48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</row>
        <row r="181">
          <cell r="A181" t="str">
            <v>CAResidentialDLC Smart AppliancesSummer Peak Reduction @Meter  (MW)Low Participation Case0</v>
          </cell>
          <cell r="B181" t="str">
            <v>CA</v>
          </cell>
          <cell r="C181" t="str">
            <v>Residential</v>
          </cell>
          <cell r="D181" t="str">
            <v>DLC Smart Appliances</v>
          </cell>
          <cell r="E181" t="str">
            <v>Summer Peak Reduction @Meter  (MW)</v>
          </cell>
          <cell r="F181" t="str">
            <v>Low Participation Case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5.1061481672101516</v>
          </cell>
          <cell r="S181">
            <v>15.546439584201273</v>
          </cell>
          <cell r="T181">
            <v>36.769815927493447</v>
          </cell>
          <cell r="U181">
            <v>47.99510590524666</v>
          </cell>
          <cell r="V181">
            <v>54.039254216657497</v>
          </cell>
          <cell r="W181">
            <v>54.75501228123791</v>
          </cell>
          <cell r="X181">
            <v>55.462504704051796</v>
          </cell>
          <cell r="Y181">
            <v>56.170704503007471</v>
          </cell>
          <cell r="Z181">
            <v>56.91276145592839</v>
          </cell>
          <cell r="AA181">
            <v>57.74360864977195</v>
          </cell>
          <cell r="AB181">
            <v>58.507439221742665</v>
          </cell>
          <cell r="AC181">
            <v>59.27262640549219</v>
          </cell>
          <cell r="AD181">
            <v>60.065513565673378</v>
          </cell>
          <cell r="AE181">
            <v>60.869007140432515</v>
          </cell>
          <cell r="AF181">
            <v>61.683249011282939</v>
          </cell>
          <cell r="AG181">
            <v>62.508382957680382</v>
          </cell>
          <cell r="AH181">
            <v>63.344554682411669</v>
          </cell>
          <cell r="AI181">
            <v>64.191911837323005</v>
          </cell>
          <cell r="AJ181">
            <v>65.050604049392433</v>
          </cell>
          <cell r="AK181">
            <v>65.920782947151125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</row>
        <row r="182">
          <cell r="A182" t="str">
            <v>CAResidentialDLC Smart AppliancesSummer Peak Reduction @Generation (MW)Low Participation Case0</v>
          </cell>
          <cell r="B182" t="str">
            <v>CA</v>
          </cell>
          <cell r="C182" t="str">
            <v>Residential</v>
          </cell>
          <cell r="D182" t="str">
            <v>DLC Smart Appliances</v>
          </cell>
          <cell r="E182" t="str">
            <v>Summer Peak Reduction @Generation (MW)</v>
          </cell>
          <cell r="F182" t="str">
            <v>Low Participation Case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5.6309529854545115</v>
          </cell>
          <cell r="S182">
            <v>17.1442871462299</v>
          </cell>
          <cell r="T182">
            <v>40.548980952242438</v>
          </cell>
          <cell r="U182">
            <v>52.92799504328039</v>
          </cell>
          <cell r="V182">
            <v>59.593354892652727</v>
          </cell>
          <cell r="W182">
            <v>60.382677857562754</v>
          </cell>
          <cell r="X182">
            <v>61.162885646285609</v>
          </cell>
          <cell r="Y182">
            <v>61.94387351456492</v>
          </cell>
          <cell r="Z182">
            <v>62.762198341341403</v>
          </cell>
          <cell r="AA182">
            <v>63.678439181486489</v>
          </cell>
          <cell r="AB182">
            <v>64.520775498172327</v>
          </cell>
          <cell r="AC182">
            <v>65.364607857843168</v>
          </cell>
          <cell r="AD182">
            <v>66.238987169908881</v>
          </cell>
          <cell r="AE182">
            <v>67.125063013269198</v>
          </cell>
          <cell r="AF182">
            <v>68.022991851877961</v>
          </cell>
          <cell r="AG182">
            <v>68.932932242700019</v>
          </cell>
          <cell r="AH182">
            <v>69.855044863709381</v>
          </cell>
          <cell r="AI182">
            <v>70.789492542261797</v>
          </cell>
          <cell r="AJ182">
            <v>71.73644028384696</v>
          </cell>
          <cell r="AK182">
            <v>72.696055301225314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</row>
        <row r="183">
          <cell r="A183" t="str">
            <v>CAResidentialDLC Smart AppliancesWinter Peak Reduction @Meter  (MW)Low Participation Case0</v>
          </cell>
          <cell r="B183" t="str">
            <v>CA</v>
          </cell>
          <cell r="C183" t="str">
            <v>Residential</v>
          </cell>
          <cell r="D183" t="str">
            <v>DLC Smart Appliances</v>
          </cell>
          <cell r="E183" t="str">
            <v>Winter Peak Reduction @Meter  (MW)</v>
          </cell>
          <cell r="F183" t="str">
            <v>Low Participation Case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A184" t="str">
            <v>CAResidentialDLC Smart AppliancesWinter Peak Reduction @Generation (MW)Low Participation Case0</v>
          </cell>
          <cell r="B184" t="str">
            <v>CA</v>
          </cell>
          <cell r="C184" t="str">
            <v>Residential</v>
          </cell>
          <cell r="D184" t="str">
            <v>DLC Smart Appliances</v>
          </cell>
          <cell r="E184" t="str">
            <v>Winter Peak Reduction @Generation (MW)</v>
          </cell>
          <cell r="F184" t="str">
            <v>Low Participation Case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</row>
        <row r="185">
          <cell r="A185" t="str">
            <v>CAResidentialDLC Smart AppliancesProgram Annual BenefitsLow Participation Case0</v>
          </cell>
          <cell r="B185" t="str">
            <v>CA</v>
          </cell>
          <cell r="C185" t="str">
            <v>Residential</v>
          </cell>
          <cell r="D185" t="str">
            <v>DLC Smart Appliances</v>
          </cell>
          <cell r="E185" t="str">
            <v>Program Annual Benefits</v>
          </cell>
          <cell r="F185" t="str">
            <v>Low Participation Case</v>
          </cell>
          <cell r="G185">
            <v>0</v>
          </cell>
        </row>
        <row r="186">
          <cell r="A186" t="str">
            <v>CAResidentialDLC Smart AppliancesNew ParticipantsLow Participation Case0</v>
          </cell>
          <cell r="B186" t="str">
            <v>CA</v>
          </cell>
          <cell r="C186" t="str">
            <v>Residential</v>
          </cell>
          <cell r="D186" t="str">
            <v>DLC Smart Appliances</v>
          </cell>
          <cell r="E186" t="str">
            <v>New Participants</v>
          </cell>
          <cell r="F186" t="str">
            <v>Low Participation Case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16746.686550000006</v>
          </cell>
          <cell r="S186">
            <v>34271.919000000009</v>
          </cell>
          <cell r="T186">
            <v>69833.664450000011</v>
          </cell>
          <cell r="U186">
            <v>36847.527750000037</v>
          </cell>
          <cell r="V186">
            <v>20100.588749999937</v>
          </cell>
          <cell r="W186">
            <v>2583.0255000000179</v>
          </cell>
          <cell r="X186">
            <v>2585.7149999999965</v>
          </cell>
          <cell r="Y186">
            <v>2585.2035000000324</v>
          </cell>
          <cell r="Z186">
            <v>2584.5764999999665</v>
          </cell>
          <cell r="AA186">
            <v>2584.3950000000186</v>
          </cell>
          <cell r="AB186">
            <v>2584.7249999999767</v>
          </cell>
          <cell r="AC186">
            <v>2592.8595000000205</v>
          </cell>
          <cell r="AD186">
            <v>2694.0321599718882</v>
          </cell>
          <cell r="AE186">
            <v>2731.0805338135397</v>
          </cell>
          <cell r="AF186">
            <v>2768.6383974915661</v>
          </cell>
          <cell r="AG186">
            <v>2806.7127575183695</v>
          </cell>
          <cell r="AH186">
            <v>2845.3107167601411</v>
          </cell>
          <cell r="AI186">
            <v>2884.4394757617847</v>
          </cell>
          <cell r="AJ186">
            <v>2924.1063340901455</v>
          </cell>
          <cell r="AK186">
            <v>2964.3186916958948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</row>
        <row r="187">
          <cell r="A187" t="str">
            <v>CAResidentialDLC Smart AppliancesIncentive CostsLow Participation Case0</v>
          </cell>
          <cell r="B187" t="str">
            <v>CA</v>
          </cell>
          <cell r="C187" t="str">
            <v>Residential</v>
          </cell>
          <cell r="D187" t="str">
            <v>DLC Smart Appliances</v>
          </cell>
          <cell r="E187" t="str">
            <v>Incentive Costs</v>
          </cell>
          <cell r="F187" t="str">
            <v>Low Participation Case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351680.42</v>
          </cell>
          <cell r="S187">
            <v>1071390.72</v>
          </cell>
          <cell r="T187">
            <v>2537897.67</v>
          </cell>
          <cell r="U187">
            <v>3311695.75</v>
          </cell>
          <cell r="V187">
            <v>3733808.12</v>
          </cell>
          <cell r="W187">
            <v>3788051.65</v>
          </cell>
          <cell r="X187">
            <v>3842351.67</v>
          </cell>
          <cell r="Y187">
            <v>3896640.94</v>
          </cell>
          <cell r="Z187">
            <v>3950917.05</v>
          </cell>
          <cell r="AA187">
            <v>4005189.34</v>
          </cell>
          <cell r="AB187">
            <v>4059468.57</v>
          </cell>
          <cell r="AC187">
            <v>4113918.62</v>
          </cell>
          <cell r="AD187">
            <v>4170493.29</v>
          </cell>
          <cell r="AE187">
            <v>4227845.9800000004</v>
          </cell>
          <cell r="AF187">
            <v>4285987.3899999997</v>
          </cell>
          <cell r="AG187">
            <v>4344928.3600000003</v>
          </cell>
          <cell r="AH187">
            <v>4404679.88</v>
          </cell>
          <cell r="AI187">
            <v>4465253.1100000003</v>
          </cell>
          <cell r="AJ187">
            <v>4526659.34</v>
          </cell>
          <cell r="AK187">
            <v>4588910.04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</row>
        <row r="188">
          <cell r="A188" t="str">
            <v>CAResidentialDLC Smart AppliancesParticipantsLow Participation Case0</v>
          </cell>
          <cell r="B188" t="str">
            <v>CA</v>
          </cell>
          <cell r="C188" t="str">
            <v>Residential</v>
          </cell>
          <cell r="D188" t="str">
            <v>DLC Smart Appliances</v>
          </cell>
          <cell r="E188" t="str">
            <v>Participants</v>
          </cell>
          <cell r="F188" t="str">
            <v>Low Participation Case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16746.686550000006</v>
          </cell>
          <cell r="S188">
            <v>51018.605550000015</v>
          </cell>
          <cell r="T188">
            <v>120852.27000000002</v>
          </cell>
          <cell r="U188">
            <v>157699.79775000006</v>
          </cell>
          <cell r="V188">
            <v>177800.38649999999</v>
          </cell>
          <cell r="W188">
            <v>180383.41200000001</v>
          </cell>
          <cell r="X188">
            <v>182969.12700000001</v>
          </cell>
          <cell r="Y188">
            <v>185554.33050000004</v>
          </cell>
          <cell r="Z188">
            <v>188138.90700000001</v>
          </cell>
          <cell r="AA188">
            <v>190723.30200000003</v>
          </cell>
          <cell r="AB188">
            <v>193308.027</v>
          </cell>
          <cell r="AC188">
            <v>195900.88650000002</v>
          </cell>
          <cell r="AD188">
            <v>198594.91865997191</v>
          </cell>
          <cell r="AE188">
            <v>201325.99919378545</v>
          </cell>
          <cell r="AF188">
            <v>204094.63759127702</v>
          </cell>
          <cell r="AG188">
            <v>206901.35034879539</v>
          </cell>
          <cell r="AH188">
            <v>209746.66106555553</v>
          </cell>
          <cell r="AI188">
            <v>212631.10054131731</v>
          </cell>
          <cell r="AJ188">
            <v>215555.20687540746</v>
          </cell>
          <cell r="AK188">
            <v>218519.52556710335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89">
          <cell r="A189" t="str">
            <v>CAResidentialDLC Smart ThermostatsProgram Annual BenefitsLow Participation Case0</v>
          </cell>
          <cell r="B189" t="str">
            <v>CA</v>
          </cell>
          <cell r="C189" t="str">
            <v>Residential</v>
          </cell>
          <cell r="D189" t="str">
            <v>DLC Smart Thermostats</v>
          </cell>
          <cell r="E189" t="str">
            <v>Program Annual Benefits</v>
          </cell>
          <cell r="F189" t="str">
            <v>Low Participation Case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573231.01</v>
          </cell>
          <cell r="S189">
            <v>1745288.43</v>
          </cell>
          <cell r="T189">
            <v>4127886.26</v>
          </cell>
          <cell r="U189">
            <v>5388069.9000000004</v>
          </cell>
          <cell r="V189">
            <v>6066603.5300000003</v>
          </cell>
          <cell r="W189">
            <v>6146956.6100000003</v>
          </cell>
          <cell r="X189">
            <v>6226381.7599999998</v>
          </cell>
          <cell r="Y189">
            <v>6305886.3200000003</v>
          </cell>
          <cell r="Z189">
            <v>6389191.79</v>
          </cell>
          <cell r="AA189">
            <v>6482465.1100000003</v>
          </cell>
          <cell r="AB189">
            <v>6568214.9500000002</v>
          </cell>
          <cell r="AC189">
            <v>6654117.0800000001</v>
          </cell>
          <cell r="AD189">
            <v>6743128.8899999997</v>
          </cell>
          <cell r="AE189">
            <v>6833331.4100000001</v>
          </cell>
          <cell r="AF189">
            <v>6924740.5700000003</v>
          </cell>
          <cell r="AG189">
            <v>7017372.5</v>
          </cell>
          <cell r="AH189">
            <v>7111243.5700000003</v>
          </cell>
          <cell r="AI189">
            <v>7206370.3399999999</v>
          </cell>
          <cell r="AJ189">
            <v>7302769.6200000001</v>
          </cell>
          <cell r="AK189">
            <v>7400458.4299999997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</row>
        <row r="190">
          <cell r="A190" t="str">
            <v>CAResidentialDLC Smart ThermostatsProgram Annual CostsLow Participation Case0</v>
          </cell>
          <cell r="B190" t="str">
            <v>CA</v>
          </cell>
          <cell r="C190" t="str">
            <v>Residential</v>
          </cell>
          <cell r="D190" t="str">
            <v>DLC Smart Thermostats</v>
          </cell>
          <cell r="E190" t="str">
            <v>Program Annual Costs</v>
          </cell>
          <cell r="F190" t="str">
            <v>Low Participation Case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5834317.1500000004</v>
          </cell>
          <cell r="S190">
            <v>12509121.98</v>
          </cell>
          <cell r="T190">
            <v>26286343.199999999</v>
          </cell>
          <cell r="U190">
            <v>16130618.27</v>
          </cell>
          <cell r="V190">
            <v>10911310.720000001</v>
          </cell>
          <cell r="W190">
            <v>4823091.07</v>
          </cell>
          <cell r="X190">
            <v>4899046.41</v>
          </cell>
          <cell r="Y190">
            <v>4974249.76</v>
          </cell>
          <cell r="Z190">
            <v>5049879.66</v>
          </cell>
          <cell r="AA190">
            <v>5126289.05</v>
          </cell>
          <cell r="AB190">
            <v>5203203.5</v>
          </cell>
          <cell r="AC190">
            <v>5283869.59</v>
          </cell>
          <cell r="AD190">
            <v>5405233.1200000001</v>
          </cell>
          <cell r="AE190">
            <v>5502775.29</v>
          </cell>
          <cell r="AF190">
            <v>5602414.6799999997</v>
          </cell>
          <cell r="AG190">
            <v>5704204.7300000004</v>
          </cell>
          <cell r="AH190">
            <v>5808200.4400000004</v>
          </cell>
          <cell r="AI190">
            <v>5914458.3899999997</v>
          </cell>
          <cell r="AJ190">
            <v>6023036.7800000003</v>
          </cell>
          <cell r="AK190">
            <v>6133995.5099999998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</row>
        <row r="191">
          <cell r="A191" t="str">
            <v>CAResidentialDLC Smart ThermostatsNon-Incentive CostsLow Participation Case0</v>
          </cell>
          <cell r="B191" t="str">
            <v>CA</v>
          </cell>
          <cell r="C191" t="str">
            <v>Residential</v>
          </cell>
          <cell r="D191" t="str">
            <v>DLC Smart Thermostats</v>
          </cell>
          <cell r="E191" t="str">
            <v>Non-Incentive Costs</v>
          </cell>
          <cell r="F191" t="str">
            <v>Low Participation Case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5482636.7300000004</v>
          </cell>
          <cell r="S191">
            <v>11437731.27</v>
          </cell>
          <cell r="T191">
            <v>23748445.530000001</v>
          </cell>
          <cell r="U191">
            <v>12818922.52</v>
          </cell>
          <cell r="V191">
            <v>7177502.6100000003</v>
          </cell>
          <cell r="W191">
            <v>1035039.42</v>
          </cell>
          <cell r="X191">
            <v>1056694.75</v>
          </cell>
          <cell r="Y191">
            <v>1077608.81</v>
          </cell>
          <cell r="Z191">
            <v>1098962.6200000001</v>
          </cell>
          <cell r="AA191">
            <v>1121099.71</v>
          </cell>
          <cell r="AB191">
            <v>1143734.93</v>
          </cell>
          <cell r="AC191">
            <v>1169950.97</v>
          </cell>
          <cell r="AD191">
            <v>1234739.83</v>
          </cell>
          <cell r="AE191">
            <v>1274929.31</v>
          </cell>
          <cell r="AF191">
            <v>1316427.29</v>
          </cell>
          <cell r="AG191">
            <v>1359276.37</v>
          </cell>
          <cell r="AH191">
            <v>1403520.56</v>
          </cell>
          <cell r="AI191">
            <v>1449205.28</v>
          </cell>
          <cell r="AJ191">
            <v>1496377.44</v>
          </cell>
          <cell r="AK191">
            <v>1545085.48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</row>
        <row r="192">
          <cell r="A192" t="str">
            <v>CAResidentialDLC Smart ThermostatsSummer Peak Reduction @Meter  (MW)Low Participation Case0</v>
          </cell>
          <cell r="B192" t="str">
            <v>CA</v>
          </cell>
          <cell r="C192" t="str">
            <v>Residential</v>
          </cell>
          <cell r="D192" t="str">
            <v>DLC Smart Thermostats</v>
          </cell>
          <cell r="E192" t="str">
            <v>Summer Peak Reduction @Meter  (MW)</v>
          </cell>
          <cell r="F192" t="str">
            <v>Low Participation Case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5.1061481672101516</v>
          </cell>
          <cell r="S192">
            <v>15.546439584201273</v>
          </cell>
          <cell r="T192">
            <v>36.769815927493447</v>
          </cell>
          <cell r="U192">
            <v>47.99510590524666</v>
          </cell>
          <cell r="V192">
            <v>54.039254216657497</v>
          </cell>
          <cell r="W192">
            <v>54.75501228123791</v>
          </cell>
          <cell r="X192">
            <v>55.462504704051796</v>
          </cell>
          <cell r="Y192">
            <v>56.170704503007471</v>
          </cell>
          <cell r="Z192">
            <v>56.91276145592839</v>
          </cell>
          <cell r="AA192">
            <v>57.74360864977195</v>
          </cell>
          <cell r="AB192">
            <v>58.507439221742665</v>
          </cell>
          <cell r="AC192">
            <v>59.27262640549219</v>
          </cell>
          <cell r="AD192">
            <v>60.065513565673378</v>
          </cell>
          <cell r="AE192">
            <v>60.869007140432515</v>
          </cell>
          <cell r="AF192">
            <v>61.683249011282939</v>
          </cell>
          <cell r="AG192">
            <v>62.508382957680382</v>
          </cell>
          <cell r="AH192">
            <v>63.344554682411669</v>
          </cell>
          <cell r="AI192">
            <v>64.191911837323005</v>
          </cell>
          <cell r="AJ192">
            <v>65.050604049392433</v>
          </cell>
          <cell r="AK192">
            <v>65.920782947151125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A193" t="str">
            <v>CAResidentialDLC Smart ThermostatsSummer Peak Reduction @Generation (MW)Low Participation Case0</v>
          </cell>
          <cell r="B193" t="str">
            <v>CA</v>
          </cell>
          <cell r="C193" t="str">
            <v>Residential</v>
          </cell>
          <cell r="D193" t="str">
            <v>DLC Smart Thermostats</v>
          </cell>
          <cell r="E193" t="str">
            <v>Summer Peak Reduction @Generation (MW)</v>
          </cell>
          <cell r="F193" t="str">
            <v>Low Participation Case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5.6309529854545115</v>
          </cell>
          <cell r="S193">
            <v>17.1442871462299</v>
          </cell>
          <cell r="T193">
            <v>40.548980952242438</v>
          </cell>
          <cell r="U193">
            <v>52.92799504328039</v>
          </cell>
          <cell r="V193">
            <v>59.593354892652727</v>
          </cell>
          <cell r="W193">
            <v>60.382677857562754</v>
          </cell>
          <cell r="X193">
            <v>61.162885646285609</v>
          </cell>
          <cell r="Y193">
            <v>61.94387351456492</v>
          </cell>
          <cell r="Z193">
            <v>62.762198341341403</v>
          </cell>
          <cell r="AA193">
            <v>63.678439181486489</v>
          </cell>
          <cell r="AB193">
            <v>64.520775498172327</v>
          </cell>
          <cell r="AC193">
            <v>65.364607857843168</v>
          </cell>
          <cell r="AD193">
            <v>66.238987169908881</v>
          </cell>
          <cell r="AE193">
            <v>67.125063013269198</v>
          </cell>
          <cell r="AF193">
            <v>68.022991851877961</v>
          </cell>
          <cell r="AG193">
            <v>68.932932242700019</v>
          </cell>
          <cell r="AH193">
            <v>69.855044863709381</v>
          </cell>
          <cell r="AI193">
            <v>70.789492542261797</v>
          </cell>
          <cell r="AJ193">
            <v>71.73644028384696</v>
          </cell>
          <cell r="AK193">
            <v>72.696055301225314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</row>
        <row r="194">
          <cell r="A194" t="str">
            <v>CAResidentialDLC Smart ThermostatsWinter Peak Reduction @Meter  (MW)Low Participation Case0</v>
          </cell>
          <cell r="B194" t="str">
            <v>CA</v>
          </cell>
          <cell r="C194" t="str">
            <v>Residential</v>
          </cell>
          <cell r="D194" t="str">
            <v>DLC Smart Thermostats</v>
          </cell>
          <cell r="E194" t="str">
            <v>Winter Peak Reduction @Meter  (MW)</v>
          </cell>
          <cell r="F194" t="str">
            <v>Low Participation Case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A195" t="str">
            <v>CAResidentialDLC Smart ThermostatsWinter Peak Reduction @Generation (MW)Low Participation Case0</v>
          </cell>
          <cell r="B195" t="str">
            <v>CA</v>
          </cell>
          <cell r="C195" t="str">
            <v>Residential</v>
          </cell>
          <cell r="D195" t="str">
            <v>DLC Smart Thermostats</v>
          </cell>
          <cell r="E195" t="str">
            <v>Winter Peak Reduction @Generation (MW)</v>
          </cell>
          <cell r="F195" t="str">
            <v>Low Participation Case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A196" t="str">
            <v>CAResidentialDLC Smart ThermostatsProgram Annual BenefitsLow Participation Case0</v>
          </cell>
          <cell r="B196" t="str">
            <v>CA</v>
          </cell>
          <cell r="C196" t="str">
            <v>Residential</v>
          </cell>
          <cell r="D196" t="str">
            <v>DLC Smart Thermostats</v>
          </cell>
          <cell r="E196" t="str">
            <v>Program Annual Benefits</v>
          </cell>
          <cell r="F196" t="str">
            <v>Low Participation Case</v>
          </cell>
          <cell r="G196">
            <v>0</v>
          </cell>
        </row>
        <row r="197">
          <cell r="A197" t="str">
            <v>CAResidentialDLC Smart ThermostatsNew ParticipantsLow Participation Case0</v>
          </cell>
          <cell r="B197" t="str">
            <v>CA</v>
          </cell>
          <cell r="C197" t="str">
            <v>Residential</v>
          </cell>
          <cell r="D197" t="str">
            <v>DLC Smart Thermostats</v>
          </cell>
          <cell r="E197" t="str">
            <v>New Participants</v>
          </cell>
          <cell r="F197" t="str">
            <v>Low Participation Case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16746.686550000006</v>
          </cell>
          <cell r="S197">
            <v>34271.919000000009</v>
          </cell>
          <cell r="T197">
            <v>69833.664450000011</v>
          </cell>
          <cell r="U197">
            <v>36847.527750000037</v>
          </cell>
          <cell r="V197">
            <v>20100.588749999937</v>
          </cell>
          <cell r="W197">
            <v>2583.0255000000179</v>
          </cell>
          <cell r="X197">
            <v>2585.7149999999965</v>
          </cell>
          <cell r="Y197">
            <v>2585.2035000000324</v>
          </cell>
          <cell r="Z197">
            <v>2584.5764999999665</v>
          </cell>
          <cell r="AA197">
            <v>2584.3950000000186</v>
          </cell>
          <cell r="AB197">
            <v>2584.7249999999767</v>
          </cell>
          <cell r="AC197">
            <v>2592.8595000000205</v>
          </cell>
          <cell r="AD197">
            <v>2694.0321599718882</v>
          </cell>
          <cell r="AE197">
            <v>2731.0805338135397</v>
          </cell>
          <cell r="AF197">
            <v>2768.6383974915661</v>
          </cell>
          <cell r="AG197">
            <v>2806.7127575183695</v>
          </cell>
          <cell r="AH197">
            <v>2845.3107167601411</v>
          </cell>
          <cell r="AI197">
            <v>2884.4394757617847</v>
          </cell>
          <cell r="AJ197">
            <v>2924.1063340901455</v>
          </cell>
          <cell r="AK197">
            <v>2964.3186916958948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</row>
        <row r="198">
          <cell r="A198" t="str">
            <v>CAResidentialDLC Smart ThermostatsIncentive CostsLow Participation Case0</v>
          </cell>
          <cell r="B198" t="str">
            <v>CA</v>
          </cell>
          <cell r="C198" t="str">
            <v>Residential</v>
          </cell>
          <cell r="D198" t="str">
            <v>DLC Smart Thermostats</v>
          </cell>
          <cell r="E198" t="str">
            <v>Incentive Costs</v>
          </cell>
          <cell r="F198" t="str">
            <v>Low Participation Case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351680.42</v>
          </cell>
          <cell r="S198">
            <v>1071390.72</v>
          </cell>
          <cell r="T198">
            <v>2537897.67</v>
          </cell>
          <cell r="U198">
            <v>3311695.75</v>
          </cell>
          <cell r="V198">
            <v>3733808.12</v>
          </cell>
          <cell r="W198">
            <v>3788051.65</v>
          </cell>
          <cell r="X198">
            <v>3842351.67</v>
          </cell>
          <cell r="Y198">
            <v>3896640.94</v>
          </cell>
          <cell r="Z198">
            <v>3950917.05</v>
          </cell>
          <cell r="AA198">
            <v>4005189.34</v>
          </cell>
          <cell r="AB198">
            <v>4059468.57</v>
          </cell>
          <cell r="AC198">
            <v>4113918.62</v>
          </cell>
          <cell r="AD198">
            <v>4170493.29</v>
          </cell>
          <cell r="AE198">
            <v>4227845.9800000004</v>
          </cell>
          <cell r="AF198">
            <v>4285987.3899999997</v>
          </cell>
          <cell r="AG198">
            <v>4344928.3600000003</v>
          </cell>
          <cell r="AH198">
            <v>4404679.88</v>
          </cell>
          <cell r="AI198">
            <v>4465253.1100000003</v>
          </cell>
          <cell r="AJ198">
            <v>4526659.34</v>
          </cell>
          <cell r="AK198">
            <v>4588910.04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A199" t="str">
            <v>CAResidentialDLC Smart ThermostatsParticipantsLow Participation Case0</v>
          </cell>
          <cell r="B199" t="str">
            <v>CA</v>
          </cell>
          <cell r="C199" t="str">
            <v>Residential</v>
          </cell>
          <cell r="D199" t="str">
            <v>DLC Smart Thermostats</v>
          </cell>
          <cell r="E199" t="str">
            <v>Participants</v>
          </cell>
          <cell r="F199" t="str">
            <v>Low Participation Case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16746.686550000006</v>
          </cell>
          <cell r="S199">
            <v>51018.605550000015</v>
          </cell>
          <cell r="T199">
            <v>120852.27000000002</v>
          </cell>
          <cell r="U199">
            <v>157699.79775000006</v>
          </cell>
          <cell r="V199">
            <v>177800.38649999999</v>
          </cell>
          <cell r="W199">
            <v>180383.41200000001</v>
          </cell>
          <cell r="X199">
            <v>182969.12700000001</v>
          </cell>
          <cell r="Y199">
            <v>185554.33050000004</v>
          </cell>
          <cell r="Z199">
            <v>188138.90700000001</v>
          </cell>
          <cell r="AA199">
            <v>190723.30200000003</v>
          </cell>
          <cell r="AB199">
            <v>193308.027</v>
          </cell>
          <cell r="AC199">
            <v>195900.88650000002</v>
          </cell>
          <cell r="AD199">
            <v>198594.91865997191</v>
          </cell>
          <cell r="AE199">
            <v>201325.99919378545</v>
          </cell>
          <cell r="AF199">
            <v>204094.63759127702</v>
          </cell>
          <cell r="AG199">
            <v>206901.35034879539</v>
          </cell>
          <cell r="AH199">
            <v>209746.66106555553</v>
          </cell>
          <cell r="AI199">
            <v>212631.10054131731</v>
          </cell>
          <cell r="AJ199">
            <v>215555.20687540746</v>
          </cell>
          <cell r="AK199">
            <v>218519.52556710335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</row>
        <row r="200">
          <cell r="A200" t="str">
            <v>CAMedium C&amp;IDLC Space HeatingProgram Annual BenefitsLow Participation Case0</v>
          </cell>
          <cell r="B200" t="str">
            <v>CA</v>
          </cell>
          <cell r="C200" t="str">
            <v>Medium C&amp;I</v>
          </cell>
          <cell r="D200" t="str">
            <v>DLC Space Heating</v>
          </cell>
          <cell r="E200" t="str">
            <v>Program Annual Benefits</v>
          </cell>
          <cell r="F200" t="str">
            <v>Low Participation Case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573231.01</v>
          </cell>
          <cell r="S200">
            <v>1745288.43</v>
          </cell>
          <cell r="T200">
            <v>4127886.26</v>
          </cell>
          <cell r="U200">
            <v>5388069.9000000004</v>
          </cell>
          <cell r="V200">
            <v>6066603.5300000003</v>
          </cell>
          <cell r="W200">
            <v>6146956.6100000003</v>
          </cell>
          <cell r="X200">
            <v>6226381.7599999998</v>
          </cell>
          <cell r="Y200">
            <v>6305886.3200000003</v>
          </cell>
          <cell r="Z200">
            <v>6389191.79</v>
          </cell>
          <cell r="AA200">
            <v>6482465.1100000003</v>
          </cell>
          <cell r="AB200">
            <v>6568214.9500000002</v>
          </cell>
          <cell r="AC200">
            <v>6654117.0800000001</v>
          </cell>
          <cell r="AD200">
            <v>6743128.8899999997</v>
          </cell>
          <cell r="AE200">
            <v>6833331.4100000001</v>
          </cell>
          <cell r="AF200">
            <v>6924740.5700000003</v>
          </cell>
          <cell r="AG200">
            <v>7017372.5</v>
          </cell>
          <cell r="AH200">
            <v>7111243.5700000003</v>
          </cell>
          <cell r="AI200">
            <v>7206370.3399999999</v>
          </cell>
          <cell r="AJ200">
            <v>7302769.6200000001</v>
          </cell>
          <cell r="AK200">
            <v>7400458.4299999997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</row>
        <row r="201">
          <cell r="A201" t="str">
            <v>CAMedium C&amp;IDLC Space HeatingProgram Annual CostsLow Participation Case0</v>
          </cell>
          <cell r="B201" t="str">
            <v>CA</v>
          </cell>
          <cell r="C201" t="str">
            <v>Medium C&amp;I</v>
          </cell>
          <cell r="D201" t="str">
            <v>DLC Space Heating</v>
          </cell>
          <cell r="E201" t="str">
            <v>Program Annual Costs</v>
          </cell>
          <cell r="F201" t="str">
            <v>Low Participation Case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5834317.1500000004</v>
          </cell>
          <cell r="S201">
            <v>12509121.98</v>
          </cell>
          <cell r="T201">
            <v>26286343.199999999</v>
          </cell>
          <cell r="U201">
            <v>16130618.27</v>
          </cell>
          <cell r="V201">
            <v>10911310.720000001</v>
          </cell>
          <cell r="W201">
            <v>4823091.07</v>
          </cell>
          <cell r="X201">
            <v>4899046.41</v>
          </cell>
          <cell r="Y201">
            <v>4974249.76</v>
          </cell>
          <cell r="Z201">
            <v>5049879.66</v>
          </cell>
          <cell r="AA201">
            <v>5126289.05</v>
          </cell>
          <cell r="AB201">
            <v>5203203.5</v>
          </cell>
          <cell r="AC201">
            <v>5283869.59</v>
          </cell>
          <cell r="AD201">
            <v>5405233.1200000001</v>
          </cell>
          <cell r="AE201">
            <v>5502775.29</v>
          </cell>
          <cell r="AF201">
            <v>5602414.6799999997</v>
          </cell>
          <cell r="AG201">
            <v>5704204.7300000004</v>
          </cell>
          <cell r="AH201">
            <v>5808200.4400000004</v>
          </cell>
          <cell r="AI201">
            <v>5914458.3899999997</v>
          </cell>
          <cell r="AJ201">
            <v>6023036.7800000003</v>
          </cell>
          <cell r="AK201">
            <v>6133995.5099999998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</row>
        <row r="202">
          <cell r="A202" t="str">
            <v>CAMedium C&amp;IDLC Space HeatingNon-Incentive CostsLow Participation Case0</v>
          </cell>
          <cell r="B202" t="str">
            <v>CA</v>
          </cell>
          <cell r="C202" t="str">
            <v>Medium C&amp;I</v>
          </cell>
          <cell r="D202" t="str">
            <v>DLC Space Heating</v>
          </cell>
          <cell r="E202" t="str">
            <v>Non-Incentive Costs</v>
          </cell>
          <cell r="F202" t="str">
            <v>Low Participation Case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5482636.7300000004</v>
          </cell>
          <cell r="S202">
            <v>11437731.27</v>
          </cell>
          <cell r="T202">
            <v>23748445.530000001</v>
          </cell>
          <cell r="U202">
            <v>12818922.52</v>
          </cell>
          <cell r="V202">
            <v>7177502.6100000003</v>
          </cell>
          <cell r="W202">
            <v>1035039.42</v>
          </cell>
          <cell r="X202">
            <v>1056694.75</v>
          </cell>
          <cell r="Y202">
            <v>1077608.81</v>
          </cell>
          <cell r="Z202">
            <v>1098962.6200000001</v>
          </cell>
          <cell r="AA202">
            <v>1121099.71</v>
          </cell>
          <cell r="AB202">
            <v>1143734.93</v>
          </cell>
          <cell r="AC202">
            <v>1169950.97</v>
          </cell>
          <cell r="AD202">
            <v>1234739.83</v>
          </cell>
          <cell r="AE202">
            <v>1274929.31</v>
          </cell>
          <cell r="AF202">
            <v>1316427.29</v>
          </cell>
          <cell r="AG202">
            <v>1359276.37</v>
          </cell>
          <cell r="AH202">
            <v>1403520.56</v>
          </cell>
          <cell r="AI202">
            <v>1449205.28</v>
          </cell>
          <cell r="AJ202">
            <v>1496377.44</v>
          </cell>
          <cell r="AK202">
            <v>1545085.48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</row>
        <row r="203">
          <cell r="A203" t="str">
            <v>CAMedium C&amp;IDLC Space HeatingSummer Peak Reduction @Meter  (MW)Low Participation Case0</v>
          </cell>
          <cell r="B203" t="str">
            <v>CA</v>
          </cell>
          <cell r="C203" t="str">
            <v>Medium C&amp;I</v>
          </cell>
          <cell r="D203" t="str">
            <v>DLC Space Heating</v>
          </cell>
          <cell r="E203" t="str">
            <v>Summer Peak Reduction @Meter  (MW)</v>
          </cell>
          <cell r="F203" t="str">
            <v>Low Participation Case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5.1061481672101516</v>
          </cell>
          <cell r="S203">
            <v>15.546439584201273</v>
          </cell>
          <cell r="T203">
            <v>36.769815927493447</v>
          </cell>
          <cell r="U203">
            <v>47.99510590524666</v>
          </cell>
          <cell r="V203">
            <v>54.039254216657497</v>
          </cell>
          <cell r="W203">
            <v>54.75501228123791</v>
          </cell>
          <cell r="X203">
            <v>55.462504704051796</v>
          </cell>
          <cell r="Y203">
            <v>56.170704503007471</v>
          </cell>
          <cell r="Z203">
            <v>56.91276145592839</v>
          </cell>
          <cell r="AA203">
            <v>57.74360864977195</v>
          </cell>
          <cell r="AB203">
            <v>58.507439221742665</v>
          </cell>
          <cell r="AC203">
            <v>59.27262640549219</v>
          </cell>
          <cell r="AD203">
            <v>60.065513565673378</v>
          </cell>
          <cell r="AE203">
            <v>60.869007140432515</v>
          </cell>
          <cell r="AF203">
            <v>61.683249011282939</v>
          </cell>
          <cell r="AG203">
            <v>62.508382957680382</v>
          </cell>
          <cell r="AH203">
            <v>63.344554682411669</v>
          </cell>
          <cell r="AI203">
            <v>64.191911837323005</v>
          </cell>
          <cell r="AJ203">
            <v>65.050604049392433</v>
          </cell>
          <cell r="AK203">
            <v>65.920782947151125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</row>
        <row r="204">
          <cell r="A204" t="str">
            <v>CAMedium C&amp;IDLC Space HeatingSummer Peak Reduction @Generation (MW)Low Participation Case0</v>
          </cell>
          <cell r="B204" t="str">
            <v>CA</v>
          </cell>
          <cell r="C204" t="str">
            <v>Medium C&amp;I</v>
          </cell>
          <cell r="D204" t="str">
            <v>DLC Space Heating</v>
          </cell>
          <cell r="E204" t="str">
            <v>Summer Peak Reduction @Generation (MW)</v>
          </cell>
          <cell r="F204" t="str">
            <v>Low Participation Case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5.6309529854545115</v>
          </cell>
          <cell r="S204">
            <v>17.1442871462299</v>
          </cell>
          <cell r="T204">
            <v>40.548980952242438</v>
          </cell>
          <cell r="U204">
            <v>52.92799504328039</v>
          </cell>
          <cell r="V204">
            <v>59.593354892652727</v>
          </cell>
          <cell r="W204">
            <v>60.382677857562754</v>
          </cell>
          <cell r="X204">
            <v>61.162885646285609</v>
          </cell>
          <cell r="Y204">
            <v>61.94387351456492</v>
          </cell>
          <cell r="Z204">
            <v>62.762198341341403</v>
          </cell>
          <cell r="AA204">
            <v>63.678439181486489</v>
          </cell>
          <cell r="AB204">
            <v>64.520775498172327</v>
          </cell>
          <cell r="AC204">
            <v>65.364607857843168</v>
          </cell>
          <cell r="AD204">
            <v>66.238987169908881</v>
          </cell>
          <cell r="AE204">
            <v>67.125063013269198</v>
          </cell>
          <cell r="AF204">
            <v>68.022991851877961</v>
          </cell>
          <cell r="AG204">
            <v>68.932932242700019</v>
          </cell>
          <cell r="AH204">
            <v>69.855044863709381</v>
          </cell>
          <cell r="AI204">
            <v>70.789492542261797</v>
          </cell>
          <cell r="AJ204">
            <v>71.73644028384696</v>
          </cell>
          <cell r="AK204">
            <v>72.696055301225314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</row>
        <row r="205">
          <cell r="A205" t="str">
            <v>CAMedium C&amp;IDLC Space HeatingWinter Peak Reduction @Meter  (MW)Low Participation Case0</v>
          </cell>
          <cell r="B205" t="str">
            <v>CA</v>
          </cell>
          <cell r="C205" t="str">
            <v>Medium C&amp;I</v>
          </cell>
          <cell r="D205" t="str">
            <v>DLC Space Heating</v>
          </cell>
          <cell r="E205" t="str">
            <v>Winter Peak Reduction @Meter  (MW)</v>
          </cell>
          <cell r="F205" t="str">
            <v>Low Participation Case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</row>
        <row r="206">
          <cell r="A206" t="str">
            <v>CAMedium C&amp;IDLC Space HeatingWinter Peak Reduction @Generation (MW)Low Participation Case0</v>
          </cell>
          <cell r="B206" t="str">
            <v>CA</v>
          </cell>
          <cell r="C206" t="str">
            <v>Medium C&amp;I</v>
          </cell>
          <cell r="D206" t="str">
            <v>DLC Space Heating</v>
          </cell>
          <cell r="E206" t="str">
            <v>Winter Peak Reduction @Generation (MW)</v>
          </cell>
          <cell r="F206" t="str">
            <v>Low Participation Case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</row>
        <row r="207">
          <cell r="A207" t="str">
            <v>CAMedium C&amp;IDLC Space HeatingProgram Annual BenefitsLow Participation Case0</v>
          </cell>
          <cell r="B207" t="str">
            <v>CA</v>
          </cell>
          <cell r="C207" t="str">
            <v>Medium C&amp;I</v>
          </cell>
          <cell r="D207" t="str">
            <v>DLC Space Heating</v>
          </cell>
          <cell r="E207" t="str">
            <v>Program Annual Benefits</v>
          </cell>
          <cell r="F207" t="str">
            <v>Low Participation Case</v>
          </cell>
          <cell r="G207">
            <v>0</v>
          </cell>
        </row>
        <row r="208">
          <cell r="A208" t="str">
            <v>CAMedium C&amp;IDLC Space HeatingNew ParticipantsLow Participation Case0</v>
          </cell>
          <cell r="B208" t="str">
            <v>CA</v>
          </cell>
          <cell r="C208" t="str">
            <v>Medium C&amp;I</v>
          </cell>
          <cell r="D208" t="str">
            <v>DLC Space Heating</v>
          </cell>
          <cell r="E208" t="str">
            <v>New Participants</v>
          </cell>
          <cell r="F208" t="str">
            <v>Low Participation Case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16746.686550000006</v>
          </cell>
          <cell r="S208">
            <v>34271.919000000009</v>
          </cell>
          <cell r="T208">
            <v>69833.664450000011</v>
          </cell>
          <cell r="U208">
            <v>36847.527750000037</v>
          </cell>
          <cell r="V208">
            <v>20100.588749999937</v>
          </cell>
          <cell r="W208">
            <v>2583.0255000000179</v>
          </cell>
          <cell r="X208">
            <v>2585.7149999999965</v>
          </cell>
          <cell r="Y208">
            <v>2585.2035000000324</v>
          </cell>
          <cell r="Z208">
            <v>2584.5764999999665</v>
          </cell>
          <cell r="AA208">
            <v>2584.3950000000186</v>
          </cell>
          <cell r="AB208">
            <v>2584.7249999999767</v>
          </cell>
          <cell r="AC208">
            <v>2592.8595000000205</v>
          </cell>
          <cell r="AD208">
            <v>2694.0321599718882</v>
          </cell>
          <cell r="AE208">
            <v>2731.0805338135397</v>
          </cell>
          <cell r="AF208">
            <v>2768.6383974915661</v>
          </cell>
          <cell r="AG208">
            <v>2806.7127575183695</v>
          </cell>
          <cell r="AH208">
            <v>2845.3107167601411</v>
          </cell>
          <cell r="AI208">
            <v>2884.4394757617847</v>
          </cell>
          <cell r="AJ208">
            <v>2924.1063340901455</v>
          </cell>
          <cell r="AK208">
            <v>2964.3186916958948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</row>
        <row r="209">
          <cell r="A209" t="str">
            <v>CAMedium C&amp;IDLC Space HeatingIncentive CostsLow Participation Case0</v>
          </cell>
          <cell r="B209" t="str">
            <v>CA</v>
          </cell>
          <cell r="C209" t="str">
            <v>Medium C&amp;I</v>
          </cell>
          <cell r="D209" t="str">
            <v>DLC Space Heating</v>
          </cell>
          <cell r="E209" t="str">
            <v>Incentive Costs</v>
          </cell>
          <cell r="F209" t="str">
            <v>Low Participation Case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351680.42</v>
          </cell>
          <cell r="S209">
            <v>1071390.72</v>
          </cell>
          <cell r="T209">
            <v>2537897.67</v>
          </cell>
          <cell r="U209">
            <v>3311695.75</v>
          </cell>
          <cell r="V209">
            <v>3733808.12</v>
          </cell>
          <cell r="W209">
            <v>3788051.65</v>
          </cell>
          <cell r="X209">
            <v>3842351.67</v>
          </cell>
          <cell r="Y209">
            <v>3896640.94</v>
          </cell>
          <cell r="Z209">
            <v>3950917.05</v>
          </cell>
          <cell r="AA209">
            <v>4005189.34</v>
          </cell>
          <cell r="AB209">
            <v>4059468.57</v>
          </cell>
          <cell r="AC209">
            <v>4113918.62</v>
          </cell>
          <cell r="AD209">
            <v>4170493.29</v>
          </cell>
          <cell r="AE209">
            <v>4227845.9800000004</v>
          </cell>
          <cell r="AF209">
            <v>4285987.3899999997</v>
          </cell>
          <cell r="AG209">
            <v>4344928.3600000003</v>
          </cell>
          <cell r="AH209">
            <v>4404679.88</v>
          </cell>
          <cell r="AI209">
            <v>4465253.1100000003</v>
          </cell>
          <cell r="AJ209">
            <v>4526659.34</v>
          </cell>
          <cell r="AK209">
            <v>4588910.04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</row>
        <row r="210">
          <cell r="A210" t="str">
            <v>CAMedium C&amp;IDLC Space HeatingParticipantsLow Participation Case0</v>
          </cell>
          <cell r="B210" t="str">
            <v>CA</v>
          </cell>
          <cell r="C210" t="str">
            <v>Medium C&amp;I</v>
          </cell>
          <cell r="D210" t="str">
            <v>DLC Space Heating</v>
          </cell>
          <cell r="E210" t="str">
            <v>Participants</v>
          </cell>
          <cell r="F210" t="str">
            <v>Low Participation Case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16746.686550000006</v>
          </cell>
          <cell r="S210">
            <v>51018.605550000015</v>
          </cell>
          <cell r="T210">
            <v>120852.27000000002</v>
          </cell>
          <cell r="U210">
            <v>157699.79775000006</v>
          </cell>
          <cell r="V210">
            <v>177800.38649999999</v>
          </cell>
          <cell r="W210">
            <v>180383.41200000001</v>
          </cell>
          <cell r="X210">
            <v>182969.12700000001</v>
          </cell>
          <cell r="Y210">
            <v>185554.33050000004</v>
          </cell>
          <cell r="Z210">
            <v>188138.90700000001</v>
          </cell>
          <cell r="AA210">
            <v>190723.30200000003</v>
          </cell>
          <cell r="AB210">
            <v>193308.027</v>
          </cell>
          <cell r="AC210">
            <v>195900.88650000002</v>
          </cell>
          <cell r="AD210">
            <v>198594.91865997191</v>
          </cell>
          <cell r="AE210">
            <v>201325.99919378545</v>
          </cell>
          <cell r="AF210">
            <v>204094.63759127702</v>
          </cell>
          <cell r="AG210">
            <v>206901.35034879539</v>
          </cell>
          <cell r="AH210">
            <v>209746.66106555553</v>
          </cell>
          <cell r="AI210">
            <v>212631.10054131731</v>
          </cell>
          <cell r="AJ210">
            <v>215555.20687540746</v>
          </cell>
          <cell r="AK210">
            <v>218519.52556710335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</row>
        <row r="211">
          <cell r="A211" t="str">
            <v>CAResidentialDLC Space HeatingProgram Annual BenefitsLow Participation Case0</v>
          </cell>
          <cell r="B211" t="str">
            <v>CA</v>
          </cell>
          <cell r="C211" t="str">
            <v>Residential</v>
          </cell>
          <cell r="D211" t="str">
            <v>DLC Space Heating</v>
          </cell>
          <cell r="E211" t="str">
            <v>Program Annual Benefits</v>
          </cell>
          <cell r="F211" t="str">
            <v>Low Participation Case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573231.01</v>
          </cell>
          <cell r="S211">
            <v>1745288.43</v>
          </cell>
          <cell r="T211">
            <v>4127886.26</v>
          </cell>
          <cell r="U211">
            <v>5388069.9000000004</v>
          </cell>
          <cell r="V211">
            <v>6066603.5300000003</v>
          </cell>
          <cell r="W211">
            <v>6146956.6100000003</v>
          </cell>
          <cell r="X211">
            <v>6226381.7599999998</v>
          </cell>
          <cell r="Y211">
            <v>6305886.3200000003</v>
          </cell>
          <cell r="Z211">
            <v>6389191.79</v>
          </cell>
          <cell r="AA211">
            <v>6482465.1100000003</v>
          </cell>
          <cell r="AB211">
            <v>6568214.9500000002</v>
          </cell>
          <cell r="AC211">
            <v>6654117.0800000001</v>
          </cell>
          <cell r="AD211">
            <v>6743128.8899999997</v>
          </cell>
          <cell r="AE211">
            <v>6833331.4100000001</v>
          </cell>
          <cell r="AF211">
            <v>6924740.5700000003</v>
          </cell>
          <cell r="AG211">
            <v>7017372.5</v>
          </cell>
          <cell r="AH211">
            <v>7111243.5700000003</v>
          </cell>
          <cell r="AI211">
            <v>7206370.3399999999</v>
          </cell>
          <cell r="AJ211">
            <v>7302769.6200000001</v>
          </cell>
          <cell r="AK211">
            <v>7400458.4299999997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</row>
        <row r="212">
          <cell r="A212" t="str">
            <v>CAResidentialDLC Space HeatingProgram Annual CostsLow Participation Case0</v>
          </cell>
          <cell r="B212" t="str">
            <v>CA</v>
          </cell>
          <cell r="C212" t="str">
            <v>Residential</v>
          </cell>
          <cell r="D212" t="str">
            <v>DLC Space Heating</v>
          </cell>
          <cell r="E212" t="str">
            <v>Program Annual Costs</v>
          </cell>
          <cell r="F212" t="str">
            <v>Low Participation Case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5834317.1500000004</v>
          </cell>
          <cell r="S212">
            <v>12509121.98</v>
          </cell>
          <cell r="T212">
            <v>26286343.199999999</v>
          </cell>
          <cell r="U212">
            <v>16130618.27</v>
          </cell>
          <cell r="V212">
            <v>10911310.720000001</v>
          </cell>
          <cell r="W212">
            <v>4823091.07</v>
          </cell>
          <cell r="X212">
            <v>4899046.41</v>
          </cell>
          <cell r="Y212">
            <v>4974249.76</v>
          </cell>
          <cell r="Z212">
            <v>5049879.66</v>
          </cell>
          <cell r="AA212">
            <v>5126289.05</v>
          </cell>
          <cell r="AB212">
            <v>5203203.5</v>
          </cell>
          <cell r="AC212">
            <v>5283869.59</v>
          </cell>
          <cell r="AD212">
            <v>5405233.1200000001</v>
          </cell>
          <cell r="AE212">
            <v>5502775.29</v>
          </cell>
          <cell r="AF212">
            <v>5602414.6799999997</v>
          </cell>
          <cell r="AG212">
            <v>5704204.7300000004</v>
          </cell>
          <cell r="AH212">
            <v>5808200.4400000004</v>
          </cell>
          <cell r="AI212">
            <v>5914458.3899999997</v>
          </cell>
          <cell r="AJ212">
            <v>6023036.7800000003</v>
          </cell>
          <cell r="AK212">
            <v>6133995.5099999998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</row>
        <row r="213">
          <cell r="A213" t="str">
            <v>CAResidentialDLC Space HeatingNon-Incentive CostsLow Participation Case0</v>
          </cell>
          <cell r="B213" t="str">
            <v>CA</v>
          </cell>
          <cell r="C213" t="str">
            <v>Residential</v>
          </cell>
          <cell r="D213" t="str">
            <v>DLC Space Heating</v>
          </cell>
          <cell r="E213" t="str">
            <v>Non-Incentive Costs</v>
          </cell>
          <cell r="F213" t="str">
            <v>Low Participation Case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5482636.7300000004</v>
          </cell>
          <cell r="S213">
            <v>11437731.27</v>
          </cell>
          <cell r="T213">
            <v>23748445.530000001</v>
          </cell>
          <cell r="U213">
            <v>12818922.52</v>
          </cell>
          <cell r="V213">
            <v>7177502.6100000003</v>
          </cell>
          <cell r="W213">
            <v>1035039.42</v>
          </cell>
          <cell r="X213">
            <v>1056694.75</v>
          </cell>
          <cell r="Y213">
            <v>1077608.81</v>
          </cell>
          <cell r="Z213">
            <v>1098962.6200000001</v>
          </cell>
          <cell r="AA213">
            <v>1121099.71</v>
          </cell>
          <cell r="AB213">
            <v>1143734.93</v>
          </cell>
          <cell r="AC213">
            <v>1169950.97</v>
          </cell>
          <cell r="AD213">
            <v>1234739.83</v>
          </cell>
          <cell r="AE213">
            <v>1274929.31</v>
          </cell>
          <cell r="AF213">
            <v>1316427.29</v>
          </cell>
          <cell r="AG213">
            <v>1359276.37</v>
          </cell>
          <cell r="AH213">
            <v>1403520.56</v>
          </cell>
          <cell r="AI213">
            <v>1449205.28</v>
          </cell>
          <cell r="AJ213">
            <v>1496377.44</v>
          </cell>
          <cell r="AK213">
            <v>1545085.48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</row>
        <row r="214">
          <cell r="A214" t="str">
            <v>CAResidentialDLC Space HeatingSummer Peak Reduction @Meter  (MW)Low Participation Case0</v>
          </cell>
          <cell r="B214" t="str">
            <v>CA</v>
          </cell>
          <cell r="C214" t="str">
            <v>Residential</v>
          </cell>
          <cell r="D214" t="str">
            <v>DLC Space Heating</v>
          </cell>
          <cell r="E214" t="str">
            <v>Summer Peak Reduction @Meter  (MW)</v>
          </cell>
          <cell r="F214" t="str">
            <v>Low Participation Case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5.1061481672101516</v>
          </cell>
          <cell r="S214">
            <v>15.546439584201273</v>
          </cell>
          <cell r="T214">
            <v>36.769815927493447</v>
          </cell>
          <cell r="U214">
            <v>47.99510590524666</v>
          </cell>
          <cell r="V214">
            <v>54.039254216657497</v>
          </cell>
          <cell r="W214">
            <v>54.75501228123791</v>
          </cell>
          <cell r="X214">
            <v>55.462504704051796</v>
          </cell>
          <cell r="Y214">
            <v>56.170704503007471</v>
          </cell>
          <cell r="Z214">
            <v>56.91276145592839</v>
          </cell>
          <cell r="AA214">
            <v>57.74360864977195</v>
          </cell>
          <cell r="AB214">
            <v>58.507439221742665</v>
          </cell>
          <cell r="AC214">
            <v>59.27262640549219</v>
          </cell>
          <cell r="AD214">
            <v>60.065513565673378</v>
          </cell>
          <cell r="AE214">
            <v>60.869007140432515</v>
          </cell>
          <cell r="AF214">
            <v>61.683249011282939</v>
          </cell>
          <cell r="AG214">
            <v>62.508382957680382</v>
          </cell>
          <cell r="AH214">
            <v>63.344554682411669</v>
          </cell>
          <cell r="AI214">
            <v>64.191911837323005</v>
          </cell>
          <cell r="AJ214">
            <v>65.050604049392433</v>
          </cell>
          <cell r="AK214">
            <v>65.920782947151125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</row>
        <row r="215">
          <cell r="A215" t="str">
            <v>CAResidentialDLC Space HeatingSummer Peak Reduction @Generation (MW)Low Participation Case0</v>
          </cell>
          <cell r="B215" t="str">
            <v>CA</v>
          </cell>
          <cell r="C215" t="str">
            <v>Residential</v>
          </cell>
          <cell r="D215" t="str">
            <v>DLC Space Heating</v>
          </cell>
          <cell r="E215" t="str">
            <v>Summer Peak Reduction @Generation (MW)</v>
          </cell>
          <cell r="F215" t="str">
            <v>Low Participation Case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5.6309529854545115</v>
          </cell>
          <cell r="S215">
            <v>17.1442871462299</v>
          </cell>
          <cell r="T215">
            <v>40.548980952242438</v>
          </cell>
          <cell r="U215">
            <v>52.92799504328039</v>
          </cell>
          <cell r="V215">
            <v>59.593354892652727</v>
          </cell>
          <cell r="W215">
            <v>60.382677857562754</v>
          </cell>
          <cell r="X215">
            <v>61.162885646285609</v>
          </cell>
          <cell r="Y215">
            <v>61.94387351456492</v>
          </cell>
          <cell r="Z215">
            <v>62.762198341341403</v>
          </cell>
          <cell r="AA215">
            <v>63.678439181486489</v>
          </cell>
          <cell r="AB215">
            <v>64.520775498172327</v>
          </cell>
          <cell r="AC215">
            <v>65.364607857843168</v>
          </cell>
          <cell r="AD215">
            <v>66.238987169908881</v>
          </cell>
          <cell r="AE215">
            <v>67.125063013269198</v>
          </cell>
          <cell r="AF215">
            <v>68.022991851877961</v>
          </cell>
          <cell r="AG215">
            <v>68.932932242700019</v>
          </cell>
          <cell r="AH215">
            <v>69.855044863709381</v>
          </cell>
          <cell r="AI215">
            <v>70.789492542261797</v>
          </cell>
          <cell r="AJ215">
            <v>71.73644028384696</v>
          </cell>
          <cell r="AK215">
            <v>72.696055301225314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</row>
        <row r="216">
          <cell r="A216" t="str">
            <v>CAResidentialDLC Space HeatingWinter Peak Reduction @Meter  (MW)Low Participation Case0</v>
          </cell>
          <cell r="B216" t="str">
            <v>CA</v>
          </cell>
          <cell r="C216" t="str">
            <v>Residential</v>
          </cell>
          <cell r="D216" t="str">
            <v>DLC Space Heating</v>
          </cell>
          <cell r="E216" t="str">
            <v>Winter Peak Reduction @Meter  (MW)</v>
          </cell>
          <cell r="F216" t="str">
            <v>Low Participation Case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</row>
        <row r="217">
          <cell r="A217" t="str">
            <v>CAResidentialDLC Space HeatingWinter Peak Reduction @Generation (MW)Low Participation Case0</v>
          </cell>
          <cell r="B217" t="str">
            <v>CA</v>
          </cell>
          <cell r="C217" t="str">
            <v>Residential</v>
          </cell>
          <cell r="D217" t="str">
            <v>DLC Space Heating</v>
          </cell>
          <cell r="E217" t="str">
            <v>Winter Peak Reduction @Generation (MW)</v>
          </cell>
          <cell r="F217" t="str">
            <v>Low Participation Case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</row>
        <row r="218">
          <cell r="A218" t="str">
            <v>CAResidentialDLC Space HeatingProgram Annual BenefitsLow Participation Case0</v>
          </cell>
          <cell r="B218" t="str">
            <v>CA</v>
          </cell>
          <cell r="C218" t="str">
            <v>Residential</v>
          </cell>
          <cell r="D218" t="str">
            <v>DLC Space Heating</v>
          </cell>
          <cell r="E218" t="str">
            <v>Program Annual Benefits</v>
          </cell>
          <cell r="F218" t="str">
            <v>Low Participation Case</v>
          </cell>
          <cell r="G218">
            <v>0</v>
          </cell>
        </row>
        <row r="219">
          <cell r="A219" t="str">
            <v>CAResidentialDLC Space HeatingNew ParticipantsLow Participation Case0</v>
          </cell>
          <cell r="B219" t="str">
            <v>CA</v>
          </cell>
          <cell r="C219" t="str">
            <v>Residential</v>
          </cell>
          <cell r="D219" t="str">
            <v>DLC Space Heating</v>
          </cell>
          <cell r="E219" t="str">
            <v>New Participants</v>
          </cell>
          <cell r="F219" t="str">
            <v>Low Participation Case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16746.686550000006</v>
          </cell>
          <cell r="S219">
            <v>34271.919000000009</v>
          </cell>
          <cell r="T219">
            <v>69833.664450000011</v>
          </cell>
          <cell r="U219">
            <v>36847.527750000037</v>
          </cell>
          <cell r="V219">
            <v>20100.588749999937</v>
          </cell>
          <cell r="W219">
            <v>2583.0255000000179</v>
          </cell>
          <cell r="X219">
            <v>2585.7149999999965</v>
          </cell>
          <cell r="Y219">
            <v>2585.2035000000324</v>
          </cell>
          <cell r="Z219">
            <v>2584.5764999999665</v>
          </cell>
          <cell r="AA219">
            <v>2584.3950000000186</v>
          </cell>
          <cell r="AB219">
            <v>2584.7249999999767</v>
          </cell>
          <cell r="AC219">
            <v>2592.8595000000205</v>
          </cell>
          <cell r="AD219">
            <v>2694.0321599718882</v>
          </cell>
          <cell r="AE219">
            <v>2731.0805338135397</v>
          </cell>
          <cell r="AF219">
            <v>2768.6383974915661</v>
          </cell>
          <cell r="AG219">
            <v>2806.7127575183695</v>
          </cell>
          <cell r="AH219">
            <v>2845.3107167601411</v>
          </cell>
          <cell r="AI219">
            <v>2884.4394757617847</v>
          </cell>
          <cell r="AJ219">
            <v>2924.1063340901455</v>
          </cell>
          <cell r="AK219">
            <v>2964.3186916958948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</row>
        <row r="220">
          <cell r="A220" t="str">
            <v>CAResidentialDLC Space HeatingIncentive CostsLow Participation Case0</v>
          </cell>
          <cell r="B220" t="str">
            <v>CA</v>
          </cell>
          <cell r="C220" t="str">
            <v>Residential</v>
          </cell>
          <cell r="D220" t="str">
            <v>DLC Space Heating</v>
          </cell>
          <cell r="E220" t="str">
            <v>Incentive Costs</v>
          </cell>
          <cell r="F220" t="str">
            <v>Low Participation Case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351680.42</v>
          </cell>
          <cell r="S220">
            <v>1071390.72</v>
          </cell>
          <cell r="T220">
            <v>2537897.67</v>
          </cell>
          <cell r="U220">
            <v>3311695.75</v>
          </cell>
          <cell r="V220">
            <v>3733808.12</v>
          </cell>
          <cell r="W220">
            <v>3788051.65</v>
          </cell>
          <cell r="X220">
            <v>3842351.67</v>
          </cell>
          <cell r="Y220">
            <v>3896640.94</v>
          </cell>
          <cell r="Z220">
            <v>3950917.05</v>
          </cell>
          <cell r="AA220">
            <v>4005189.34</v>
          </cell>
          <cell r="AB220">
            <v>4059468.57</v>
          </cell>
          <cell r="AC220">
            <v>4113918.62</v>
          </cell>
          <cell r="AD220">
            <v>4170493.29</v>
          </cell>
          <cell r="AE220">
            <v>4227845.9800000004</v>
          </cell>
          <cell r="AF220">
            <v>4285987.3899999997</v>
          </cell>
          <cell r="AG220">
            <v>4344928.3600000003</v>
          </cell>
          <cell r="AH220">
            <v>4404679.88</v>
          </cell>
          <cell r="AI220">
            <v>4465253.1100000003</v>
          </cell>
          <cell r="AJ220">
            <v>4526659.34</v>
          </cell>
          <cell r="AK220">
            <v>4588910.04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</row>
        <row r="221">
          <cell r="A221" t="str">
            <v>CAResidentialDLC Space HeatingParticipantsLow Participation Case0</v>
          </cell>
          <cell r="B221" t="str">
            <v>CA</v>
          </cell>
          <cell r="C221" t="str">
            <v>Residential</v>
          </cell>
          <cell r="D221" t="str">
            <v>DLC Space Heating</v>
          </cell>
          <cell r="E221" t="str">
            <v>Participants</v>
          </cell>
          <cell r="F221" t="str">
            <v>Low Participation Case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16746.686550000006</v>
          </cell>
          <cell r="S221">
            <v>51018.605550000015</v>
          </cell>
          <cell r="T221">
            <v>120852.27000000002</v>
          </cell>
          <cell r="U221">
            <v>157699.79775000006</v>
          </cell>
          <cell r="V221">
            <v>177800.38649999999</v>
          </cell>
          <cell r="W221">
            <v>180383.41200000001</v>
          </cell>
          <cell r="X221">
            <v>182969.12700000001</v>
          </cell>
          <cell r="Y221">
            <v>185554.33050000004</v>
          </cell>
          <cell r="Z221">
            <v>188138.90700000001</v>
          </cell>
          <cell r="AA221">
            <v>190723.30200000003</v>
          </cell>
          <cell r="AB221">
            <v>193308.027</v>
          </cell>
          <cell r="AC221">
            <v>195900.88650000002</v>
          </cell>
          <cell r="AD221">
            <v>198594.91865997191</v>
          </cell>
          <cell r="AE221">
            <v>201325.99919378545</v>
          </cell>
          <cell r="AF221">
            <v>204094.63759127702</v>
          </cell>
          <cell r="AG221">
            <v>206901.35034879539</v>
          </cell>
          <cell r="AH221">
            <v>209746.66106555553</v>
          </cell>
          <cell r="AI221">
            <v>212631.10054131731</v>
          </cell>
          <cell r="AJ221">
            <v>215555.20687540746</v>
          </cell>
          <cell r="AK221">
            <v>218519.52556710335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</row>
        <row r="222">
          <cell r="A222" t="str">
            <v>CASmall C&amp;IDLC Space HeatingProgram Annual BenefitsLow Participation Case0</v>
          </cell>
          <cell r="B222" t="str">
            <v>CA</v>
          </cell>
          <cell r="C222" t="str">
            <v>Small C&amp;I</v>
          </cell>
          <cell r="D222" t="str">
            <v>DLC Space Heating</v>
          </cell>
          <cell r="E222" t="str">
            <v>Program Annual Benefits</v>
          </cell>
          <cell r="F222" t="str">
            <v>Low Participation Case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573231.01</v>
          </cell>
          <cell r="S222">
            <v>1745288.43</v>
          </cell>
          <cell r="T222">
            <v>4127886.26</v>
          </cell>
          <cell r="U222">
            <v>5388069.9000000004</v>
          </cell>
          <cell r="V222">
            <v>6066603.5300000003</v>
          </cell>
          <cell r="W222">
            <v>6146956.6100000003</v>
          </cell>
          <cell r="X222">
            <v>6226381.7599999998</v>
          </cell>
          <cell r="Y222">
            <v>6305886.3200000003</v>
          </cell>
          <cell r="Z222">
            <v>6389191.79</v>
          </cell>
          <cell r="AA222">
            <v>6482465.1100000003</v>
          </cell>
          <cell r="AB222">
            <v>6568214.9500000002</v>
          </cell>
          <cell r="AC222">
            <v>6654117.0800000001</v>
          </cell>
          <cell r="AD222">
            <v>6743128.8899999997</v>
          </cell>
          <cell r="AE222">
            <v>6833331.4100000001</v>
          </cell>
          <cell r="AF222">
            <v>6924740.5700000003</v>
          </cell>
          <cell r="AG222">
            <v>7017372.5</v>
          </cell>
          <cell r="AH222">
            <v>7111243.5700000003</v>
          </cell>
          <cell r="AI222">
            <v>7206370.3399999999</v>
          </cell>
          <cell r="AJ222">
            <v>7302769.6200000001</v>
          </cell>
          <cell r="AK222">
            <v>7400458.4299999997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</row>
        <row r="223">
          <cell r="A223" t="str">
            <v>CASmall C&amp;IDLC Space HeatingProgram Annual CostsLow Participation Case0</v>
          </cell>
          <cell r="B223" t="str">
            <v>CA</v>
          </cell>
          <cell r="C223" t="str">
            <v>Small C&amp;I</v>
          </cell>
          <cell r="D223" t="str">
            <v>DLC Space Heating</v>
          </cell>
          <cell r="E223" t="str">
            <v>Program Annual Costs</v>
          </cell>
          <cell r="F223" t="str">
            <v>Low Participation Case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5834317.1500000004</v>
          </cell>
          <cell r="S223">
            <v>12509121.98</v>
          </cell>
          <cell r="T223">
            <v>26286343.199999999</v>
          </cell>
          <cell r="U223">
            <v>16130618.27</v>
          </cell>
          <cell r="V223">
            <v>10911310.720000001</v>
          </cell>
          <cell r="W223">
            <v>4823091.07</v>
          </cell>
          <cell r="X223">
            <v>4899046.41</v>
          </cell>
          <cell r="Y223">
            <v>4974249.76</v>
          </cell>
          <cell r="Z223">
            <v>5049879.66</v>
          </cell>
          <cell r="AA223">
            <v>5126289.05</v>
          </cell>
          <cell r="AB223">
            <v>5203203.5</v>
          </cell>
          <cell r="AC223">
            <v>5283869.59</v>
          </cell>
          <cell r="AD223">
            <v>5405233.1200000001</v>
          </cell>
          <cell r="AE223">
            <v>5502775.29</v>
          </cell>
          <cell r="AF223">
            <v>5602414.6799999997</v>
          </cell>
          <cell r="AG223">
            <v>5704204.7300000004</v>
          </cell>
          <cell r="AH223">
            <v>5808200.4400000004</v>
          </cell>
          <cell r="AI223">
            <v>5914458.3899999997</v>
          </cell>
          <cell r="AJ223">
            <v>6023036.7800000003</v>
          </cell>
          <cell r="AK223">
            <v>6133995.5099999998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A224" t="str">
            <v>CASmall C&amp;IDLC Space HeatingNon-Incentive CostsLow Participation Case0</v>
          </cell>
          <cell r="B224" t="str">
            <v>CA</v>
          </cell>
          <cell r="C224" t="str">
            <v>Small C&amp;I</v>
          </cell>
          <cell r="D224" t="str">
            <v>DLC Space Heating</v>
          </cell>
          <cell r="E224" t="str">
            <v>Non-Incentive Costs</v>
          </cell>
          <cell r="F224" t="str">
            <v>Low Participation Case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5482636.7300000004</v>
          </cell>
          <cell r="S224">
            <v>11437731.27</v>
          </cell>
          <cell r="T224">
            <v>23748445.530000001</v>
          </cell>
          <cell r="U224">
            <v>12818922.52</v>
          </cell>
          <cell r="V224">
            <v>7177502.6100000003</v>
          </cell>
          <cell r="W224">
            <v>1035039.42</v>
          </cell>
          <cell r="X224">
            <v>1056694.75</v>
          </cell>
          <cell r="Y224">
            <v>1077608.81</v>
          </cell>
          <cell r="Z224">
            <v>1098962.6200000001</v>
          </cell>
          <cell r="AA224">
            <v>1121099.71</v>
          </cell>
          <cell r="AB224">
            <v>1143734.93</v>
          </cell>
          <cell r="AC224">
            <v>1169950.97</v>
          </cell>
          <cell r="AD224">
            <v>1234739.83</v>
          </cell>
          <cell r="AE224">
            <v>1274929.31</v>
          </cell>
          <cell r="AF224">
            <v>1316427.29</v>
          </cell>
          <cell r="AG224">
            <v>1359276.37</v>
          </cell>
          <cell r="AH224">
            <v>1403520.56</v>
          </cell>
          <cell r="AI224">
            <v>1449205.28</v>
          </cell>
          <cell r="AJ224">
            <v>1496377.44</v>
          </cell>
          <cell r="AK224">
            <v>1545085.48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A225" t="str">
            <v>CASmall C&amp;IDLC Space HeatingSummer Peak Reduction @Meter  (MW)Low Participation Case0</v>
          </cell>
          <cell r="B225" t="str">
            <v>CA</v>
          </cell>
          <cell r="C225" t="str">
            <v>Small C&amp;I</v>
          </cell>
          <cell r="D225" t="str">
            <v>DLC Space Heating</v>
          </cell>
          <cell r="E225" t="str">
            <v>Summer Peak Reduction @Meter  (MW)</v>
          </cell>
          <cell r="F225" t="str">
            <v>Low Participation Case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5.1061481672101516</v>
          </cell>
          <cell r="S225">
            <v>15.546439584201273</v>
          </cell>
          <cell r="T225">
            <v>36.769815927493447</v>
          </cell>
          <cell r="U225">
            <v>47.99510590524666</v>
          </cell>
          <cell r="V225">
            <v>54.039254216657497</v>
          </cell>
          <cell r="W225">
            <v>54.75501228123791</v>
          </cell>
          <cell r="X225">
            <v>55.462504704051796</v>
          </cell>
          <cell r="Y225">
            <v>56.170704503007471</v>
          </cell>
          <cell r="Z225">
            <v>56.91276145592839</v>
          </cell>
          <cell r="AA225">
            <v>57.74360864977195</v>
          </cell>
          <cell r="AB225">
            <v>58.507439221742665</v>
          </cell>
          <cell r="AC225">
            <v>59.27262640549219</v>
          </cell>
          <cell r="AD225">
            <v>60.065513565673378</v>
          </cell>
          <cell r="AE225">
            <v>60.869007140432515</v>
          </cell>
          <cell r="AF225">
            <v>61.683249011282939</v>
          </cell>
          <cell r="AG225">
            <v>62.508382957680382</v>
          </cell>
          <cell r="AH225">
            <v>63.344554682411669</v>
          </cell>
          <cell r="AI225">
            <v>64.191911837323005</v>
          </cell>
          <cell r="AJ225">
            <v>65.050604049392433</v>
          </cell>
          <cell r="AK225">
            <v>65.920782947151125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A226" t="str">
            <v>CASmall C&amp;IDLC Space HeatingSummer Peak Reduction @Generation (MW)Low Participation Case0</v>
          </cell>
          <cell r="B226" t="str">
            <v>CA</v>
          </cell>
          <cell r="C226" t="str">
            <v>Small C&amp;I</v>
          </cell>
          <cell r="D226" t="str">
            <v>DLC Space Heating</v>
          </cell>
          <cell r="E226" t="str">
            <v>Summer Peak Reduction @Generation (MW)</v>
          </cell>
          <cell r="F226" t="str">
            <v>Low Participation Case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5.6309529854545115</v>
          </cell>
          <cell r="S226">
            <v>17.1442871462299</v>
          </cell>
          <cell r="T226">
            <v>40.548980952242438</v>
          </cell>
          <cell r="U226">
            <v>52.92799504328039</v>
          </cell>
          <cell r="V226">
            <v>59.593354892652727</v>
          </cell>
          <cell r="W226">
            <v>60.382677857562754</v>
          </cell>
          <cell r="X226">
            <v>61.162885646285609</v>
          </cell>
          <cell r="Y226">
            <v>61.94387351456492</v>
          </cell>
          <cell r="Z226">
            <v>62.762198341341403</v>
          </cell>
          <cell r="AA226">
            <v>63.678439181486489</v>
          </cell>
          <cell r="AB226">
            <v>64.520775498172327</v>
          </cell>
          <cell r="AC226">
            <v>65.364607857843168</v>
          </cell>
          <cell r="AD226">
            <v>66.238987169908881</v>
          </cell>
          <cell r="AE226">
            <v>67.125063013269198</v>
          </cell>
          <cell r="AF226">
            <v>68.022991851877961</v>
          </cell>
          <cell r="AG226">
            <v>68.932932242700019</v>
          </cell>
          <cell r="AH226">
            <v>69.855044863709381</v>
          </cell>
          <cell r="AI226">
            <v>70.789492542261797</v>
          </cell>
          <cell r="AJ226">
            <v>71.73644028384696</v>
          </cell>
          <cell r="AK226">
            <v>72.696055301225314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A227" t="str">
            <v>CASmall C&amp;IDLC Space HeatingWinter Peak Reduction @Meter  (MW)Low Participation Case0</v>
          </cell>
          <cell r="B227" t="str">
            <v>CA</v>
          </cell>
          <cell r="C227" t="str">
            <v>Small C&amp;I</v>
          </cell>
          <cell r="D227" t="str">
            <v>DLC Space Heating</v>
          </cell>
          <cell r="E227" t="str">
            <v>Winter Peak Reduction @Meter  (MW)</v>
          </cell>
          <cell r="F227" t="str">
            <v>Low Participation Case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</row>
        <row r="228">
          <cell r="A228" t="str">
            <v>CASmall C&amp;IDLC Space HeatingWinter Peak Reduction @Generation (MW)Low Participation Case0</v>
          </cell>
          <cell r="B228" t="str">
            <v>CA</v>
          </cell>
          <cell r="C228" t="str">
            <v>Small C&amp;I</v>
          </cell>
          <cell r="D228" t="str">
            <v>DLC Space Heating</v>
          </cell>
          <cell r="E228" t="str">
            <v>Winter Peak Reduction @Generation (MW)</v>
          </cell>
          <cell r="F228" t="str">
            <v>Low Participation Case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</row>
        <row r="229">
          <cell r="A229" t="str">
            <v>CASmall C&amp;IDLC Space HeatingProgram Annual BenefitsLow Participation Case0</v>
          </cell>
          <cell r="B229" t="str">
            <v>CA</v>
          </cell>
          <cell r="C229" t="str">
            <v>Small C&amp;I</v>
          </cell>
          <cell r="D229" t="str">
            <v>DLC Space Heating</v>
          </cell>
          <cell r="E229" t="str">
            <v>Program Annual Benefits</v>
          </cell>
          <cell r="F229" t="str">
            <v>Low Participation Case</v>
          </cell>
          <cell r="G229">
            <v>0</v>
          </cell>
        </row>
        <row r="230">
          <cell r="A230" t="str">
            <v>CASmall C&amp;IDLC Space HeatingNew ParticipantsLow Participation Case0</v>
          </cell>
          <cell r="B230" t="str">
            <v>CA</v>
          </cell>
          <cell r="C230" t="str">
            <v>Small C&amp;I</v>
          </cell>
          <cell r="D230" t="str">
            <v>DLC Space Heating</v>
          </cell>
          <cell r="E230" t="str">
            <v>New Participants</v>
          </cell>
          <cell r="F230" t="str">
            <v>Low Participation Case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16746.686550000006</v>
          </cell>
          <cell r="S230">
            <v>34271.919000000009</v>
          </cell>
          <cell r="T230">
            <v>69833.664450000011</v>
          </cell>
          <cell r="U230">
            <v>36847.527750000037</v>
          </cell>
          <cell r="V230">
            <v>20100.588749999937</v>
          </cell>
          <cell r="W230">
            <v>2583.0255000000179</v>
          </cell>
          <cell r="X230">
            <v>2585.7149999999965</v>
          </cell>
          <cell r="Y230">
            <v>2585.2035000000324</v>
          </cell>
          <cell r="Z230">
            <v>2584.5764999999665</v>
          </cell>
          <cell r="AA230">
            <v>2584.3950000000186</v>
          </cell>
          <cell r="AB230">
            <v>2584.7249999999767</v>
          </cell>
          <cell r="AC230">
            <v>2592.8595000000205</v>
          </cell>
          <cell r="AD230">
            <v>2694.0321599718882</v>
          </cell>
          <cell r="AE230">
            <v>2731.0805338135397</v>
          </cell>
          <cell r="AF230">
            <v>2768.6383974915661</v>
          </cell>
          <cell r="AG230">
            <v>2806.7127575183695</v>
          </cell>
          <cell r="AH230">
            <v>2845.3107167601411</v>
          </cell>
          <cell r="AI230">
            <v>2884.4394757617847</v>
          </cell>
          <cell r="AJ230">
            <v>2924.1063340901455</v>
          </cell>
          <cell r="AK230">
            <v>2964.3186916958948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</row>
        <row r="231">
          <cell r="A231" t="str">
            <v>CASmall C&amp;IDLC Space HeatingIncentive CostsLow Participation Case0</v>
          </cell>
          <cell r="B231" t="str">
            <v>CA</v>
          </cell>
          <cell r="C231" t="str">
            <v>Small C&amp;I</v>
          </cell>
          <cell r="D231" t="str">
            <v>DLC Space Heating</v>
          </cell>
          <cell r="E231" t="str">
            <v>Incentive Costs</v>
          </cell>
          <cell r="F231" t="str">
            <v>Low Participation Case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351680.42</v>
          </cell>
          <cell r="S231">
            <v>1071390.72</v>
          </cell>
          <cell r="T231">
            <v>2537897.67</v>
          </cell>
          <cell r="U231">
            <v>3311695.75</v>
          </cell>
          <cell r="V231">
            <v>3733808.12</v>
          </cell>
          <cell r="W231">
            <v>3788051.65</v>
          </cell>
          <cell r="X231">
            <v>3842351.67</v>
          </cell>
          <cell r="Y231">
            <v>3896640.94</v>
          </cell>
          <cell r="Z231">
            <v>3950917.05</v>
          </cell>
          <cell r="AA231">
            <v>4005189.34</v>
          </cell>
          <cell r="AB231">
            <v>4059468.57</v>
          </cell>
          <cell r="AC231">
            <v>4113918.62</v>
          </cell>
          <cell r="AD231">
            <v>4170493.29</v>
          </cell>
          <cell r="AE231">
            <v>4227845.9800000004</v>
          </cell>
          <cell r="AF231">
            <v>4285987.3899999997</v>
          </cell>
          <cell r="AG231">
            <v>4344928.3600000003</v>
          </cell>
          <cell r="AH231">
            <v>4404679.88</v>
          </cell>
          <cell r="AI231">
            <v>4465253.1100000003</v>
          </cell>
          <cell r="AJ231">
            <v>4526659.34</v>
          </cell>
          <cell r="AK231">
            <v>4588910.04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</row>
        <row r="232">
          <cell r="A232" t="str">
            <v>CASmall C&amp;IDLC Space HeatingParticipantsLow Participation Case0</v>
          </cell>
          <cell r="B232" t="str">
            <v>CA</v>
          </cell>
          <cell r="C232" t="str">
            <v>Small C&amp;I</v>
          </cell>
          <cell r="D232" t="str">
            <v>DLC Space Heating</v>
          </cell>
          <cell r="E232" t="str">
            <v>Participants</v>
          </cell>
          <cell r="F232" t="str">
            <v>Low Participation Case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16746.686550000006</v>
          </cell>
          <cell r="S232">
            <v>51018.605550000015</v>
          </cell>
          <cell r="T232">
            <v>120852.27000000002</v>
          </cell>
          <cell r="U232">
            <v>157699.79775000006</v>
          </cell>
          <cell r="V232">
            <v>177800.38649999999</v>
          </cell>
          <cell r="W232">
            <v>180383.41200000001</v>
          </cell>
          <cell r="X232">
            <v>182969.12700000001</v>
          </cell>
          <cell r="Y232">
            <v>185554.33050000004</v>
          </cell>
          <cell r="Z232">
            <v>188138.90700000001</v>
          </cell>
          <cell r="AA232">
            <v>190723.30200000003</v>
          </cell>
          <cell r="AB232">
            <v>193308.027</v>
          </cell>
          <cell r="AC232">
            <v>195900.88650000002</v>
          </cell>
          <cell r="AD232">
            <v>198594.91865997191</v>
          </cell>
          <cell r="AE232">
            <v>201325.99919378545</v>
          </cell>
          <cell r="AF232">
            <v>204094.63759127702</v>
          </cell>
          <cell r="AG232">
            <v>206901.35034879539</v>
          </cell>
          <cell r="AH232">
            <v>209746.66106555553</v>
          </cell>
          <cell r="AI232">
            <v>212631.10054131731</v>
          </cell>
          <cell r="AJ232">
            <v>215555.20687540746</v>
          </cell>
          <cell r="AK232">
            <v>218519.52556710335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</row>
        <row r="233">
          <cell r="A233" t="str">
            <v>CAMedium C&amp;IDLC Water HeatingProgram Annual BenefitsLow Participation Case0</v>
          </cell>
          <cell r="B233" t="str">
            <v>CA</v>
          </cell>
          <cell r="C233" t="str">
            <v>Medium C&amp;I</v>
          </cell>
          <cell r="D233" t="str">
            <v>DLC Water Heating</v>
          </cell>
          <cell r="E233" t="str">
            <v>Program Annual Benefits</v>
          </cell>
          <cell r="F233" t="str">
            <v>Low Participation Case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573231.01</v>
          </cell>
          <cell r="S233">
            <v>1745288.43</v>
          </cell>
          <cell r="T233">
            <v>4127886.26</v>
          </cell>
          <cell r="U233">
            <v>5388069.9000000004</v>
          </cell>
          <cell r="V233">
            <v>6066603.5300000003</v>
          </cell>
          <cell r="W233">
            <v>6146956.6100000003</v>
          </cell>
          <cell r="X233">
            <v>6226381.7599999998</v>
          </cell>
          <cell r="Y233">
            <v>6305886.3200000003</v>
          </cell>
          <cell r="Z233">
            <v>6389191.79</v>
          </cell>
          <cell r="AA233">
            <v>6482465.1100000003</v>
          </cell>
          <cell r="AB233">
            <v>6568214.9500000002</v>
          </cell>
          <cell r="AC233">
            <v>6654117.0800000001</v>
          </cell>
          <cell r="AD233">
            <v>6743128.8899999997</v>
          </cell>
          <cell r="AE233">
            <v>6833331.4100000001</v>
          </cell>
          <cell r="AF233">
            <v>6924740.5700000003</v>
          </cell>
          <cell r="AG233">
            <v>7017372.5</v>
          </cell>
          <cell r="AH233">
            <v>7111243.5700000003</v>
          </cell>
          <cell r="AI233">
            <v>7206370.3399999999</v>
          </cell>
          <cell r="AJ233">
            <v>7302769.6200000001</v>
          </cell>
          <cell r="AK233">
            <v>7400458.4299999997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</row>
        <row r="234">
          <cell r="A234" t="str">
            <v>CAMedium C&amp;IDLC Water HeatingProgram Annual CostsLow Participation Case0</v>
          </cell>
          <cell r="B234" t="str">
            <v>CA</v>
          </cell>
          <cell r="C234" t="str">
            <v>Medium C&amp;I</v>
          </cell>
          <cell r="D234" t="str">
            <v>DLC Water Heating</v>
          </cell>
          <cell r="E234" t="str">
            <v>Program Annual Costs</v>
          </cell>
          <cell r="F234" t="str">
            <v>Low Participation Case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5834317.1500000004</v>
          </cell>
          <cell r="S234">
            <v>12509121.98</v>
          </cell>
          <cell r="T234">
            <v>26286343.199999999</v>
          </cell>
          <cell r="U234">
            <v>16130618.27</v>
          </cell>
          <cell r="V234">
            <v>10911310.720000001</v>
          </cell>
          <cell r="W234">
            <v>4823091.07</v>
          </cell>
          <cell r="X234">
            <v>4899046.41</v>
          </cell>
          <cell r="Y234">
            <v>4974249.76</v>
          </cell>
          <cell r="Z234">
            <v>5049879.66</v>
          </cell>
          <cell r="AA234">
            <v>5126289.05</v>
          </cell>
          <cell r="AB234">
            <v>5203203.5</v>
          </cell>
          <cell r="AC234">
            <v>5283869.59</v>
          </cell>
          <cell r="AD234">
            <v>5405233.1200000001</v>
          </cell>
          <cell r="AE234">
            <v>5502775.29</v>
          </cell>
          <cell r="AF234">
            <v>5602414.6799999997</v>
          </cell>
          <cell r="AG234">
            <v>5704204.7300000004</v>
          </cell>
          <cell r="AH234">
            <v>5808200.4400000004</v>
          </cell>
          <cell r="AI234">
            <v>5914458.3899999997</v>
          </cell>
          <cell r="AJ234">
            <v>6023036.7800000003</v>
          </cell>
          <cell r="AK234">
            <v>6133995.5099999998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</row>
        <row r="235">
          <cell r="A235" t="str">
            <v>CAMedium C&amp;IDLC Water HeatingNon-Incentive CostsLow Participation Case0</v>
          </cell>
          <cell r="B235" t="str">
            <v>CA</v>
          </cell>
          <cell r="C235" t="str">
            <v>Medium C&amp;I</v>
          </cell>
          <cell r="D235" t="str">
            <v>DLC Water Heating</v>
          </cell>
          <cell r="E235" t="str">
            <v>Non-Incentive Costs</v>
          </cell>
          <cell r="F235" t="str">
            <v>Low Participation Case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5482636.7300000004</v>
          </cell>
          <cell r="S235">
            <v>11437731.27</v>
          </cell>
          <cell r="T235">
            <v>23748445.530000001</v>
          </cell>
          <cell r="U235">
            <v>12818922.52</v>
          </cell>
          <cell r="V235">
            <v>7177502.6100000003</v>
          </cell>
          <cell r="W235">
            <v>1035039.42</v>
          </cell>
          <cell r="X235">
            <v>1056694.75</v>
          </cell>
          <cell r="Y235">
            <v>1077608.81</v>
          </cell>
          <cell r="Z235">
            <v>1098962.6200000001</v>
          </cell>
          <cell r="AA235">
            <v>1121099.71</v>
          </cell>
          <cell r="AB235">
            <v>1143734.93</v>
          </cell>
          <cell r="AC235">
            <v>1169950.97</v>
          </cell>
          <cell r="AD235">
            <v>1234739.83</v>
          </cell>
          <cell r="AE235">
            <v>1274929.31</v>
          </cell>
          <cell r="AF235">
            <v>1316427.29</v>
          </cell>
          <cell r="AG235">
            <v>1359276.37</v>
          </cell>
          <cell r="AH235">
            <v>1403520.56</v>
          </cell>
          <cell r="AI235">
            <v>1449205.28</v>
          </cell>
          <cell r="AJ235">
            <v>1496377.44</v>
          </cell>
          <cell r="AK235">
            <v>1545085.48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</row>
        <row r="236">
          <cell r="A236" t="str">
            <v>CAMedium C&amp;IDLC Water HeatingSummer Peak Reduction @Meter  (MW)Low Participation Case0</v>
          </cell>
          <cell r="B236" t="str">
            <v>CA</v>
          </cell>
          <cell r="C236" t="str">
            <v>Medium C&amp;I</v>
          </cell>
          <cell r="D236" t="str">
            <v>DLC Water Heating</v>
          </cell>
          <cell r="E236" t="str">
            <v>Summer Peak Reduction @Meter  (MW)</v>
          </cell>
          <cell r="F236" t="str">
            <v>Low Participation Case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5.1061481672101516</v>
          </cell>
          <cell r="S236">
            <v>15.546439584201273</v>
          </cell>
          <cell r="T236">
            <v>36.769815927493447</v>
          </cell>
          <cell r="U236">
            <v>47.99510590524666</v>
          </cell>
          <cell r="V236">
            <v>54.039254216657497</v>
          </cell>
          <cell r="W236">
            <v>54.75501228123791</v>
          </cell>
          <cell r="X236">
            <v>55.462504704051796</v>
          </cell>
          <cell r="Y236">
            <v>56.170704503007471</v>
          </cell>
          <cell r="Z236">
            <v>56.91276145592839</v>
          </cell>
          <cell r="AA236">
            <v>57.74360864977195</v>
          </cell>
          <cell r="AB236">
            <v>58.507439221742665</v>
          </cell>
          <cell r="AC236">
            <v>59.27262640549219</v>
          </cell>
          <cell r="AD236">
            <v>60.065513565673378</v>
          </cell>
          <cell r="AE236">
            <v>60.869007140432515</v>
          </cell>
          <cell r="AF236">
            <v>61.683249011282939</v>
          </cell>
          <cell r="AG236">
            <v>62.508382957680382</v>
          </cell>
          <cell r="AH236">
            <v>63.344554682411669</v>
          </cell>
          <cell r="AI236">
            <v>64.191911837323005</v>
          </cell>
          <cell r="AJ236">
            <v>65.050604049392433</v>
          </cell>
          <cell r="AK236">
            <v>65.920782947151125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A237" t="str">
            <v>CAMedium C&amp;IDLC Water HeatingSummer Peak Reduction @Generation (MW)Low Participation Case0</v>
          </cell>
          <cell r="B237" t="str">
            <v>CA</v>
          </cell>
          <cell r="C237" t="str">
            <v>Medium C&amp;I</v>
          </cell>
          <cell r="D237" t="str">
            <v>DLC Water Heating</v>
          </cell>
          <cell r="E237" t="str">
            <v>Summer Peak Reduction @Generation (MW)</v>
          </cell>
          <cell r="F237" t="str">
            <v>Low Participation Case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5.6309529854545115</v>
          </cell>
          <cell r="S237">
            <v>17.1442871462299</v>
          </cell>
          <cell r="T237">
            <v>40.548980952242438</v>
          </cell>
          <cell r="U237">
            <v>52.92799504328039</v>
          </cell>
          <cell r="V237">
            <v>59.593354892652727</v>
          </cell>
          <cell r="W237">
            <v>60.382677857562754</v>
          </cell>
          <cell r="X237">
            <v>61.162885646285609</v>
          </cell>
          <cell r="Y237">
            <v>61.94387351456492</v>
          </cell>
          <cell r="Z237">
            <v>62.762198341341403</v>
          </cell>
          <cell r="AA237">
            <v>63.678439181486489</v>
          </cell>
          <cell r="AB237">
            <v>64.520775498172327</v>
          </cell>
          <cell r="AC237">
            <v>65.364607857843168</v>
          </cell>
          <cell r="AD237">
            <v>66.238987169908881</v>
          </cell>
          <cell r="AE237">
            <v>67.125063013269198</v>
          </cell>
          <cell r="AF237">
            <v>68.022991851877961</v>
          </cell>
          <cell r="AG237">
            <v>68.932932242700019</v>
          </cell>
          <cell r="AH237">
            <v>69.855044863709381</v>
          </cell>
          <cell r="AI237">
            <v>70.789492542261797</v>
          </cell>
          <cell r="AJ237">
            <v>71.73644028384696</v>
          </cell>
          <cell r="AK237">
            <v>72.696055301225314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A238" t="str">
            <v>CAMedium C&amp;IDLC Water HeatingWinter Peak Reduction @Meter  (MW)Low Participation Case0</v>
          </cell>
          <cell r="B238" t="str">
            <v>CA</v>
          </cell>
          <cell r="C238" t="str">
            <v>Medium C&amp;I</v>
          </cell>
          <cell r="D238" t="str">
            <v>DLC Water Heating</v>
          </cell>
          <cell r="E238" t="str">
            <v>Winter Peak Reduction @Meter  (MW)</v>
          </cell>
          <cell r="F238" t="str">
            <v>Low Participation Case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A239" t="str">
            <v>CAMedium C&amp;IDLC Water HeatingWinter Peak Reduction @Generation (MW)Low Participation Case0</v>
          </cell>
          <cell r="B239" t="str">
            <v>CA</v>
          </cell>
          <cell r="C239" t="str">
            <v>Medium C&amp;I</v>
          </cell>
          <cell r="D239" t="str">
            <v>DLC Water Heating</v>
          </cell>
          <cell r="E239" t="str">
            <v>Winter Peak Reduction @Generation (MW)</v>
          </cell>
          <cell r="F239" t="str">
            <v>Low Participation Case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A240" t="str">
            <v>CAMedium C&amp;IDLC Water HeatingProgram Annual BenefitsLow Participation Case0</v>
          </cell>
          <cell r="B240" t="str">
            <v>CA</v>
          </cell>
          <cell r="C240" t="str">
            <v>Medium C&amp;I</v>
          </cell>
          <cell r="D240" t="str">
            <v>DLC Water Heating</v>
          </cell>
          <cell r="E240" t="str">
            <v>Program Annual Benefits</v>
          </cell>
          <cell r="F240" t="str">
            <v>Low Participation Case</v>
          </cell>
          <cell r="G240">
            <v>0</v>
          </cell>
        </row>
        <row r="241">
          <cell r="A241" t="str">
            <v>CAMedium C&amp;IDLC Water HeatingNew ParticipantsLow Participation Case0</v>
          </cell>
          <cell r="B241" t="str">
            <v>CA</v>
          </cell>
          <cell r="C241" t="str">
            <v>Medium C&amp;I</v>
          </cell>
          <cell r="D241" t="str">
            <v>DLC Water Heating</v>
          </cell>
          <cell r="E241" t="str">
            <v>New Participants</v>
          </cell>
          <cell r="F241" t="str">
            <v>Low Participation Case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16746.686550000006</v>
          </cell>
          <cell r="S241">
            <v>34271.919000000009</v>
          </cell>
          <cell r="T241">
            <v>69833.664450000011</v>
          </cell>
          <cell r="U241">
            <v>36847.527750000037</v>
          </cell>
          <cell r="V241">
            <v>20100.588749999937</v>
          </cell>
          <cell r="W241">
            <v>2583.0255000000179</v>
          </cell>
          <cell r="X241">
            <v>2585.7149999999965</v>
          </cell>
          <cell r="Y241">
            <v>2585.2035000000324</v>
          </cell>
          <cell r="Z241">
            <v>2584.5764999999665</v>
          </cell>
          <cell r="AA241">
            <v>2584.3950000000186</v>
          </cell>
          <cell r="AB241">
            <v>2584.7249999999767</v>
          </cell>
          <cell r="AC241">
            <v>2592.8595000000205</v>
          </cell>
          <cell r="AD241">
            <v>2694.0321599718882</v>
          </cell>
          <cell r="AE241">
            <v>2731.0805338135397</v>
          </cell>
          <cell r="AF241">
            <v>2768.6383974915661</v>
          </cell>
          <cell r="AG241">
            <v>2806.7127575183695</v>
          </cell>
          <cell r="AH241">
            <v>2845.3107167601411</v>
          </cell>
          <cell r="AI241">
            <v>2884.4394757617847</v>
          </cell>
          <cell r="AJ241">
            <v>2924.1063340901455</v>
          </cell>
          <cell r="AK241">
            <v>2964.3186916958948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A242" t="str">
            <v>CAMedium C&amp;IDLC Water HeatingIncentive CostsLow Participation Case0</v>
          </cell>
          <cell r="B242" t="str">
            <v>CA</v>
          </cell>
          <cell r="C242" t="str">
            <v>Medium C&amp;I</v>
          </cell>
          <cell r="D242" t="str">
            <v>DLC Water Heating</v>
          </cell>
          <cell r="E242" t="str">
            <v>Incentive Costs</v>
          </cell>
          <cell r="F242" t="str">
            <v>Low Participation Case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351680.42</v>
          </cell>
          <cell r="S242">
            <v>1071390.72</v>
          </cell>
          <cell r="T242">
            <v>2537897.67</v>
          </cell>
          <cell r="U242">
            <v>3311695.75</v>
          </cell>
          <cell r="V242">
            <v>3733808.12</v>
          </cell>
          <cell r="W242">
            <v>3788051.65</v>
          </cell>
          <cell r="X242">
            <v>3842351.67</v>
          </cell>
          <cell r="Y242">
            <v>3896640.94</v>
          </cell>
          <cell r="Z242">
            <v>3950917.05</v>
          </cell>
          <cell r="AA242">
            <v>4005189.34</v>
          </cell>
          <cell r="AB242">
            <v>4059468.57</v>
          </cell>
          <cell r="AC242">
            <v>4113918.62</v>
          </cell>
          <cell r="AD242">
            <v>4170493.29</v>
          </cell>
          <cell r="AE242">
            <v>4227845.9800000004</v>
          </cell>
          <cell r="AF242">
            <v>4285987.3899999997</v>
          </cell>
          <cell r="AG242">
            <v>4344928.3600000003</v>
          </cell>
          <cell r="AH242">
            <v>4404679.88</v>
          </cell>
          <cell r="AI242">
            <v>4465253.1100000003</v>
          </cell>
          <cell r="AJ242">
            <v>4526659.34</v>
          </cell>
          <cell r="AK242">
            <v>4588910.04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</row>
        <row r="243">
          <cell r="A243" t="str">
            <v>CAMedium C&amp;IDLC Water HeatingParticipantsLow Participation Case0</v>
          </cell>
          <cell r="B243" t="str">
            <v>CA</v>
          </cell>
          <cell r="C243" t="str">
            <v>Medium C&amp;I</v>
          </cell>
          <cell r="D243" t="str">
            <v>DLC Water Heating</v>
          </cell>
          <cell r="E243" t="str">
            <v>Participants</v>
          </cell>
          <cell r="F243" t="str">
            <v>Low Participation Case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16746.686550000006</v>
          </cell>
          <cell r="S243">
            <v>51018.605550000015</v>
          </cell>
          <cell r="T243">
            <v>120852.27000000002</v>
          </cell>
          <cell r="U243">
            <v>157699.79775000006</v>
          </cell>
          <cell r="V243">
            <v>177800.38649999999</v>
          </cell>
          <cell r="W243">
            <v>180383.41200000001</v>
          </cell>
          <cell r="X243">
            <v>182969.12700000001</v>
          </cell>
          <cell r="Y243">
            <v>185554.33050000004</v>
          </cell>
          <cell r="Z243">
            <v>188138.90700000001</v>
          </cell>
          <cell r="AA243">
            <v>190723.30200000003</v>
          </cell>
          <cell r="AB243">
            <v>193308.027</v>
          </cell>
          <cell r="AC243">
            <v>195900.88650000002</v>
          </cell>
          <cell r="AD243">
            <v>198594.91865997191</v>
          </cell>
          <cell r="AE243">
            <v>201325.99919378545</v>
          </cell>
          <cell r="AF243">
            <v>204094.63759127702</v>
          </cell>
          <cell r="AG243">
            <v>206901.35034879539</v>
          </cell>
          <cell r="AH243">
            <v>209746.66106555553</v>
          </cell>
          <cell r="AI243">
            <v>212631.10054131731</v>
          </cell>
          <cell r="AJ243">
            <v>215555.20687540746</v>
          </cell>
          <cell r="AK243">
            <v>218519.52556710335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A244" t="str">
            <v>CAResidentialDLC Water HeatingProgram Annual BenefitsLow Participation Case0</v>
          </cell>
          <cell r="B244" t="str">
            <v>CA</v>
          </cell>
          <cell r="C244" t="str">
            <v>Residential</v>
          </cell>
          <cell r="D244" t="str">
            <v>DLC Water Heating</v>
          </cell>
          <cell r="E244" t="str">
            <v>Program Annual Benefits</v>
          </cell>
          <cell r="F244" t="str">
            <v>Low Participation Case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573231.01</v>
          </cell>
          <cell r="S244">
            <v>1745288.43</v>
          </cell>
          <cell r="T244">
            <v>4127886.26</v>
          </cell>
          <cell r="U244">
            <v>5388069.9000000004</v>
          </cell>
          <cell r="V244">
            <v>6066603.5300000003</v>
          </cell>
          <cell r="W244">
            <v>6146956.6100000003</v>
          </cell>
          <cell r="X244">
            <v>6226381.7599999998</v>
          </cell>
          <cell r="Y244">
            <v>6305886.3200000003</v>
          </cell>
          <cell r="Z244">
            <v>6389191.79</v>
          </cell>
          <cell r="AA244">
            <v>6482465.1100000003</v>
          </cell>
          <cell r="AB244">
            <v>6568214.9500000002</v>
          </cell>
          <cell r="AC244">
            <v>6654117.0800000001</v>
          </cell>
          <cell r="AD244">
            <v>6743128.8899999997</v>
          </cell>
          <cell r="AE244">
            <v>6833331.4100000001</v>
          </cell>
          <cell r="AF244">
            <v>6924740.5700000003</v>
          </cell>
          <cell r="AG244">
            <v>7017372.5</v>
          </cell>
          <cell r="AH244">
            <v>7111243.5700000003</v>
          </cell>
          <cell r="AI244">
            <v>7206370.3399999999</v>
          </cell>
          <cell r="AJ244">
            <v>7302769.6200000001</v>
          </cell>
          <cell r="AK244">
            <v>7400458.4299999997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</row>
        <row r="245">
          <cell r="A245" t="str">
            <v>CAResidentialDLC Water HeatingProgram Annual CostsLow Participation Case0</v>
          </cell>
          <cell r="B245" t="str">
            <v>CA</v>
          </cell>
          <cell r="C245" t="str">
            <v>Residential</v>
          </cell>
          <cell r="D245" t="str">
            <v>DLC Water Heating</v>
          </cell>
          <cell r="E245" t="str">
            <v>Program Annual Costs</v>
          </cell>
          <cell r="F245" t="str">
            <v>Low Participation Case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5834317.1500000004</v>
          </cell>
          <cell r="S245">
            <v>12509121.98</v>
          </cell>
          <cell r="T245">
            <v>26286343.199999999</v>
          </cell>
          <cell r="U245">
            <v>16130618.27</v>
          </cell>
          <cell r="V245">
            <v>10911310.720000001</v>
          </cell>
          <cell r="W245">
            <v>4823091.07</v>
          </cell>
          <cell r="X245">
            <v>4899046.41</v>
          </cell>
          <cell r="Y245">
            <v>4974249.76</v>
          </cell>
          <cell r="Z245">
            <v>5049879.66</v>
          </cell>
          <cell r="AA245">
            <v>5126289.05</v>
          </cell>
          <cell r="AB245">
            <v>5203203.5</v>
          </cell>
          <cell r="AC245">
            <v>5283869.59</v>
          </cell>
          <cell r="AD245">
            <v>5405233.1200000001</v>
          </cell>
          <cell r="AE245">
            <v>5502775.29</v>
          </cell>
          <cell r="AF245">
            <v>5602414.6799999997</v>
          </cell>
          <cell r="AG245">
            <v>5704204.7300000004</v>
          </cell>
          <cell r="AH245">
            <v>5808200.4400000004</v>
          </cell>
          <cell r="AI245">
            <v>5914458.3899999997</v>
          </cell>
          <cell r="AJ245">
            <v>6023036.7800000003</v>
          </cell>
          <cell r="AK245">
            <v>6133995.5099999998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</row>
        <row r="246">
          <cell r="A246" t="str">
            <v>CAResidentialDLC Water HeatingNon-Incentive CostsLow Participation Case0</v>
          </cell>
          <cell r="B246" t="str">
            <v>CA</v>
          </cell>
          <cell r="C246" t="str">
            <v>Residential</v>
          </cell>
          <cell r="D246" t="str">
            <v>DLC Water Heating</v>
          </cell>
          <cell r="E246" t="str">
            <v>Non-Incentive Costs</v>
          </cell>
          <cell r="F246" t="str">
            <v>Low Participation Case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5482636.7300000004</v>
          </cell>
          <cell r="S246">
            <v>11437731.27</v>
          </cell>
          <cell r="T246">
            <v>23748445.530000001</v>
          </cell>
          <cell r="U246">
            <v>12818922.52</v>
          </cell>
          <cell r="V246">
            <v>7177502.6100000003</v>
          </cell>
          <cell r="W246">
            <v>1035039.42</v>
          </cell>
          <cell r="X246">
            <v>1056694.75</v>
          </cell>
          <cell r="Y246">
            <v>1077608.81</v>
          </cell>
          <cell r="Z246">
            <v>1098962.6200000001</v>
          </cell>
          <cell r="AA246">
            <v>1121099.71</v>
          </cell>
          <cell r="AB246">
            <v>1143734.93</v>
          </cell>
          <cell r="AC246">
            <v>1169950.97</v>
          </cell>
          <cell r="AD246">
            <v>1234739.83</v>
          </cell>
          <cell r="AE246">
            <v>1274929.31</v>
          </cell>
          <cell r="AF246">
            <v>1316427.29</v>
          </cell>
          <cell r="AG246">
            <v>1359276.37</v>
          </cell>
          <cell r="AH246">
            <v>1403520.56</v>
          </cell>
          <cell r="AI246">
            <v>1449205.28</v>
          </cell>
          <cell r="AJ246">
            <v>1496377.44</v>
          </cell>
          <cell r="AK246">
            <v>1545085.48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</row>
        <row r="247">
          <cell r="A247" t="str">
            <v>CAResidentialDLC Water HeatingSummer Peak Reduction @Meter  (MW)Low Participation Case0</v>
          </cell>
          <cell r="B247" t="str">
            <v>CA</v>
          </cell>
          <cell r="C247" t="str">
            <v>Residential</v>
          </cell>
          <cell r="D247" t="str">
            <v>DLC Water Heating</v>
          </cell>
          <cell r="E247" t="str">
            <v>Summer Peak Reduction @Meter  (MW)</v>
          </cell>
          <cell r="F247" t="str">
            <v>Low Participation Case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5.1061481672101516</v>
          </cell>
          <cell r="S247">
            <v>15.546439584201273</v>
          </cell>
          <cell r="T247">
            <v>36.769815927493447</v>
          </cell>
          <cell r="U247">
            <v>47.99510590524666</v>
          </cell>
          <cell r="V247">
            <v>54.039254216657497</v>
          </cell>
          <cell r="W247">
            <v>54.75501228123791</v>
          </cell>
          <cell r="X247">
            <v>55.462504704051796</v>
          </cell>
          <cell r="Y247">
            <v>56.170704503007471</v>
          </cell>
          <cell r="Z247">
            <v>56.91276145592839</v>
          </cell>
          <cell r="AA247">
            <v>57.74360864977195</v>
          </cell>
          <cell r="AB247">
            <v>58.507439221742665</v>
          </cell>
          <cell r="AC247">
            <v>59.27262640549219</v>
          </cell>
          <cell r="AD247">
            <v>60.065513565673378</v>
          </cell>
          <cell r="AE247">
            <v>60.869007140432515</v>
          </cell>
          <cell r="AF247">
            <v>61.683249011282939</v>
          </cell>
          <cell r="AG247">
            <v>62.508382957680382</v>
          </cell>
          <cell r="AH247">
            <v>63.344554682411669</v>
          </cell>
          <cell r="AI247">
            <v>64.191911837323005</v>
          </cell>
          <cell r="AJ247">
            <v>65.050604049392433</v>
          </cell>
          <cell r="AK247">
            <v>65.920782947151125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</row>
        <row r="248">
          <cell r="A248" t="str">
            <v>CAResidentialDLC Water HeatingSummer Peak Reduction @Generation (MW)Low Participation Case0</v>
          </cell>
          <cell r="B248" t="str">
            <v>CA</v>
          </cell>
          <cell r="C248" t="str">
            <v>Residential</v>
          </cell>
          <cell r="D248" t="str">
            <v>DLC Water Heating</v>
          </cell>
          <cell r="E248" t="str">
            <v>Summer Peak Reduction @Generation (MW)</v>
          </cell>
          <cell r="F248" t="str">
            <v>Low Participation Case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5.6309529854545115</v>
          </cell>
          <cell r="S248">
            <v>17.1442871462299</v>
          </cell>
          <cell r="T248">
            <v>40.548980952242438</v>
          </cell>
          <cell r="U248">
            <v>52.92799504328039</v>
          </cell>
          <cell r="V248">
            <v>59.593354892652727</v>
          </cell>
          <cell r="W248">
            <v>60.382677857562754</v>
          </cell>
          <cell r="X248">
            <v>61.162885646285609</v>
          </cell>
          <cell r="Y248">
            <v>61.94387351456492</v>
          </cell>
          <cell r="Z248">
            <v>62.762198341341403</v>
          </cell>
          <cell r="AA248">
            <v>63.678439181486489</v>
          </cell>
          <cell r="AB248">
            <v>64.520775498172327</v>
          </cell>
          <cell r="AC248">
            <v>65.364607857843168</v>
          </cell>
          <cell r="AD248">
            <v>66.238987169908881</v>
          </cell>
          <cell r="AE248">
            <v>67.125063013269198</v>
          </cell>
          <cell r="AF248">
            <v>68.022991851877961</v>
          </cell>
          <cell r="AG248">
            <v>68.932932242700019</v>
          </cell>
          <cell r="AH248">
            <v>69.855044863709381</v>
          </cell>
          <cell r="AI248">
            <v>70.789492542261797</v>
          </cell>
          <cell r="AJ248">
            <v>71.73644028384696</v>
          </cell>
          <cell r="AK248">
            <v>72.696055301225314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</row>
        <row r="249">
          <cell r="A249" t="str">
            <v>CAResidentialDLC Water HeatingWinter Peak Reduction @Meter  (MW)Low Participation Case0</v>
          </cell>
          <cell r="B249" t="str">
            <v>CA</v>
          </cell>
          <cell r="C249" t="str">
            <v>Residential</v>
          </cell>
          <cell r="D249" t="str">
            <v>DLC Water Heating</v>
          </cell>
          <cell r="E249" t="str">
            <v>Winter Peak Reduction @Meter  (MW)</v>
          </cell>
          <cell r="F249" t="str">
            <v>Low Participation Case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</row>
        <row r="250">
          <cell r="A250" t="str">
            <v>CAResidentialDLC Water HeatingWinter Peak Reduction @Generation (MW)Low Participation Case0</v>
          </cell>
          <cell r="B250" t="str">
            <v>CA</v>
          </cell>
          <cell r="C250" t="str">
            <v>Residential</v>
          </cell>
          <cell r="D250" t="str">
            <v>DLC Water Heating</v>
          </cell>
          <cell r="E250" t="str">
            <v>Winter Peak Reduction @Generation (MW)</v>
          </cell>
          <cell r="F250" t="str">
            <v>Low Participation Case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</row>
        <row r="251">
          <cell r="A251" t="str">
            <v>CAResidentialDLC Water HeatingProgram Annual BenefitsLow Participation Case0</v>
          </cell>
          <cell r="B251" t="str">
            <v>CA</v>
          </cell>
          <cell r="C251" t="str">
            <v>Residential</v>
          </cell>
          <cell r="D251" t="str">
            <v>DLC Water Heating</v>
          </cell>
          <cell r="E251" t="str">
            <v>Program Annual Benefits</v>
          </cell>
          <cell r="F251" t="str">
            <v>Low Participation Case</v>
          </cell>
          <cell r="G251">
            <v>0</v>
          </cell>
        </row>
        <row r="252">
          <cell r="A252" t="str">
            <v>CAResidentialDLC Water HeatingNew ParticipantsLow Participation Case0</v>
          </cell>
          <cell r="B252" t="str">
            <v>CA</v>
          </cell>
          <cell r="C252" t="str">
            <v>Residential</v>
          </cell>
          <cell r="D252" t="str">
            <v>DLC Water Heating</v>
          </cell>
          <cell r="E252" t="str">
            <v>New Participants</v>
          </cell>
          <cell r="F252" t="str">
            <v>Low Participation Case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16746.686550000006</v>
          </cell>
          <cell r="S252">
            <v>34271.919000000009</v>
          </cell>
          <cell r="T252">
            <v>69833.664450000011</v>
          </cell>
          <cell r="U252">
            <v>36847.527750000037</v>
          </cell>
          <cell r="V252">
            <v>20100.588749999937</v>
          </cell>
          <cell r="W252">
            <v>2583.0255000000179</v>
          </cell>
          <cell r="X252">
            <v>2585.7149999999965</v>
          </cell>
          <cell r="Y252">
            <v>2585.2035000000324</v>
          </cell>
          <cell r="Z252">
            <v>2584.5764999999665</v>
          </cell>
          <cell r="AA252">
            <v>2584.3950000000186</v>
          </cell>
          <cell r="AB252">
            <v>2584.7249999999767</v>
          </cell>
          <cell r="AC252">
            <v>2592.8595000000205</v>
          </cell>
          <cell r="AD252">
            <v>2694.0321599718882</v>
          </cell>
          <cell r="AE252">
            <v>2731.0805338135397</v>
          </cell>
          <cell r="AF252">
            <v>2768.6383974915661</v>
          </cell>
          <cell r="AG252">
            <v>2806.7127575183695</v>
          </cell>
          <cell r="AH252">
            <v>2845.3107167601411</v>
          </cell>
          <cell r="AI252">
            <v>2884.4394757617847</v>
          </cell>
          <cell r="AJ252">
            <v>2924.1063340901455</v>
          </cell>
          <cell r="AK252">
            <v>2964.3186916958948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</row>
        <row r="253">
          <cell r="A253" t="str">
            <v>CAResidentialDLC Water HeatingIncentive CostsLow Participation Case0</v>
          </cell>
          <cell r="B253" t="str">
            <v>CA</v>
          </cell>
          <cell r="C253" t="str">
            <v>Residential</v>
          </cell>
          <cell r="D253" t="str">
            <v>DLC Water Heating</v>
          </cell>
          <cell r="E253" t="str">
            <v>Incentive Costs</v>
          </cell>
          <cell r="F253" t="str">
            <v>Low Participation Case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351680.42</v>
          </cell>
          <cell r="S253">
            <v>1071390.72</v>
          </cell>
          <cell r="T253">
            <v>2537897.67</v>
          </cell>
          <cell r="U253">
            <v>3311695.75</v>
          </cell>
          <cell r="V253">
            <v>3733808.12</v>
          </cell>
          <cell r="W253">
            <v>3788051.65</v>
          </cell>
          <cell r="X253">
            <v>3842351.67</v>
          </cell>
          <cell r="Y253">
            <v>3896640.94</v>
          </cell>
          <cell r="Z253">
            <v>3950917.05</v>
          </cell>
          <cell r="AA253">
            <v>4005189.34</v>
          </cell>
          <cell r="AB253">
            <v>4059468.57</v>
          </cell>
          <cell r="AC253">
            <v>4113918.62</v>
          </cell>
          <cell r="AD253">
            <v>4170493.29</v>
          </cell>
          <cell r="AE253">
            <v>4227845.9800000004</v>
          </cell>
          <cell r="AF253">
            <v>4285987.3899999997</v>
          </cell>
          <cell r="AG253">
            <v>4344928.3600000003</v>
          </cell>
          <cell r="AH253">
            <v>4404679.88</v>
          </cell>
          <cell r="AI253">
            <v>4465253.1100000003</v>
          </cell>
          <cell r="AJ253">
            <v>4526659.34</v>
          </cell>
          <cell r="AK253">
            <v>4588910.04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</row>
        <row r="254">
          <cell r="A254" t="str">
            <v>CAResidentialDLC Water HeatingParticipantsLow Participation Case0</v>
          </cell>
          <cell r="B254" t="str">
            <v>CA</v>
          </cell>
          <cell r="C254" t="str">
            <v>Residential</v>
          </cell>
          <cell r="D254" t="str">
            <v>DLC Water Heating</v>
          </cell>
          <cell r="E254" t="str">
            <v>Participants</v>
          </cell>
          <cell r="F254" t="str">
            <v>Low Participation Case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16746.686550000006</v>
          </cell>
          <cell r="S254">
            <v>51018.605550000015</v>
          </cell>
          <cell r="T254">
            <v>120852.27000000002</v>
          </cell>
          <cell r="U254">
            <v>157699.79775000006</v>
          </cell>
          <cell r="V254">
            <v>177800.38649999999</v>
          </cell>
          <cell r="W254">
            <v>180383.41200000001</v>
          </cell>
          <cell r="X254">
            <v>182969.12700000001</v>
          </cell>
          <cell r="Y254">
            <v>185554.33050000004</v>
          </cell>
          <cell r="Z254">
            <v>188138.90700000001</v>
          </cell>
          <cell r="AA254">
            <v>190723.30200000003</v>
          </cell>
          <cell r="AB254">
            <v>193308.027</v>
          </cell>
          <cell r="AC254">
            <v>195900.88650000002</v>
          </cell>
          <cell r="AD254">
            <v>198594.91865997191</v>
          </cell>
          <cell r="AE254">
            <v>201325.99919378545</v>
          </cell>
          <cell r="AF254">
            <v>204094.63759127702</v>
          </cell>
          <cell r="AG254">
            <v>206901.35034879539</v>
          </cell>
          <cell r="AH254">
            <v>209746.66106555553</v>
          </cell>
          <cell r="AI254">
            <v>212631.10054131731</v>
          </cell>
          <cell r="AJ254">
            <v>215555.20687540746</v>
          </cell>
          <cell r="AK254">
            <v>218519.52556710335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</row>
        <row r="255">
          <cell r="A255" t="str">
            <v>CASmall C&amp;IDLC Water HeatingProgram Annual BenefitsLow Participation Case0</v>
          </cell>
          <cell r="B255" t="str">
            <v>CA</v>
          </cell>
          <cell r="C255" t="str">
            <v>Small C&amp;I</v>
          </cell>
          <cell r="D255" t="str">
            <v>DLC Water Heating</v>
          </cell>
          <cell r="E255" t="str">
            <v>Program Annual Benefits</v>
          </cell>
          <cell r="F255" t="str">
            <v>Low Participation Case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573231.01</v>
          </cell>
          <cell r="S255">
            <v>1745288.43</v>
          </cell>
          <cell r="T255">
            <v>4127886.26</v>
          </cell>
          <cell r="U255">
            <v>5388069.9000000004</v>
          </cell>
          <cell r="V255">
            <v>6066603.5300000003</v>
          </cell>
          <cell r="W255">
            <v>6146956.6100000003</v>
          </cell>
          <cell r="X255">
            <v>6226381.7599999998</v>
          </cell>
          <cell r="Y255">
            <v>6305886.3200000003</v>
          </cell>
          <cell r="Z255">
            <v>6389191.79</v>
          </cell>
          <cell r="AA255">
            <v>6482465.1100000003</v>
          </cell>
          <cell r="AB255">
            <v>6568214.9500000002</v>
          </cell>
          <cell r="AC255">
            <v>6654117.0800000001</v>
          </cell>
          <cell r="AD255">
            <v>6743128.8899999997</v>
          </cell>
          <cell r="AE255">
            <v>6833331.4100000001</v>
          </cell>
          <cell r="AF255">
            <v>6924740.5700000003</v>
          </cell>
          <cell r="AG255">
            <v>7017372.5</v>
          </cell>
          <cell r="AH255">
            <v>7111243.5700000003</v>
          </cell>
          <cell r="AI255">
            <v>7206370.3399999999</v>
          </cell>
          <cell r="AJ255">
            <v>7302769.6200000001</v>
          </cell>
          <cell r="AK255">
            <v>7400458.4299999997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A256" t="str">
            <v>CASmall C&amp;IDLC Water HeatingProgram Annual CostsLow Participation Case0</v>
          </cell>
          <cell r="B256" t="str">
            <v>CA</v>
          </cell>
          <cell r="C256" t="str">
            <v>Small C&amp;I</v>
          </cell>
          <cell r="D256" t="str">
            <v>DLC Water Heating</v>
          </cell>
          <cell r="E256" t="str">
            <v>Program Annual Costs</v>
          </cell>
          <cell r="F256" t="str">
            <v>Low Participation Case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5834317.1500000004</v>
          </cell>
          <cell r="S256">
            <v>12509121.98</v>
          </cell>
          <cell r="T256">
            <v>26286343.199999999</v>
          </cell>
          <cell r="U256">
            <v>16130618.27</v>
          </cell>
          <cell r="V256">
            <v>10911310.720000001</v>
          </cell>
          <cell r="W256">
            <v>4823091.07</v>
          </cell>
          <cell r="X256">
            <v>4899046.41</v>
          </cell>
          <cell r="Y256">
            <v>4974249.76</v>
          </cell>
          <cell r="Z256">
            <v>5049879.66</v>
          </cell>
          <cell r="AA256">
            <v>5126289.05</v>
          </cell>
          <cell r="AB256">
            <v>5203203.5</v>
          </cell>
          <cell r="AC256">
            <v>5283869.59</v>
          </cell>
          <cell r="AD256">
            <v>5405233.1200000001</v>
          </cell>
          <cell r="AE256">
            <v>5502775.29</v>
          </cell>
          <cell r="AF256">
            <v>5602414.6799999997</v>
          </cell>
          <cell r="AG256">
            <v>5704204.7300000004</v>
          </cell>
          <cell r="AH256">
            <v>5808200.4400000004</v>
          </cell>
          <cell r="AI256">
            <v>5914458.3899999997</v>
          </cell>
          <cell r="AJ256">
            <v>6023036.7800000003</v>
          </cell>
          <cell r="AK256">
            <v>6133995.5099999998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</row>
        <row r="257">
          <cell r="A257" t="str">
            <v>CASmall C&amp;IDLC Water HeatingNon-Incentive CostsLow Participation Case0</v>
          </cell>
          <cell r="B257" t="str">
            <v>CA</v>
          </cell>
          <cell r="C257" t="str">
            <v>Small C&amp;I</v>
          </cell>
          <cell r="D257" t="str">
            <v>DLC Water Heating</v>
          </cell>
          <cell r="E257" t="str">
            <v>Non-Incentive Costs</v>
          </cell>
          <cell r="F257" t="str">
            <v>Low Participation Case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5482636.7300000004</v>
          </cell>
          <cell r="S257">
            <v>11437731.27</v>
          </cell>
          <cell r="T257">
            <v>23748445.530000001</v>
          </cell>
          <cell r="U257">
            <v>12818922.52</v>
          </cell>
          <cell r="V257">
            <v>7177502.6100000003</v>
          </cell>
          <cell r="W257">
            <v>1035039.42</v>
          </cell>
          <cell r="X257">
            <v>1056694.75</v>
          </cell>
          <cell r="Y257">
            <v>1077608.81</v>
          </cell>
          <cell r="Z257">
            <v>1098962.6200000001</v>
          </cell>
          <cell r="AA257">
            <v>1121099.71</v>
          </cell>
          <cell r="AB257">
            <v>1143734.93</v>
          </cell>
          <cell r="AC257">
            <v>1169950.97</v>
          </cell>
          <cell r="AD257">
            <v>1234739.83</v>
          </cell>
          <cell r="AE257">
            <v>1274929.31</v>
          </cell>
          <cell r="AF257">
            <v>1316427.29</v>
          </cell>
          <cell r="AG257">
            <v>1359276.37</v>
          </cell>
          <cell r="AH257">
            <v>1403520.56</v>
          </cell>
          <cell r="AI257">
            <v>1449205.28</v>
          </cell>
          <cell r="AJ257">
            <v>1496377.44</v>
          </cell>
          <cell r="AK257">
            <v>1545085.48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</row>
        <row r="258">
          <cell r="A258" t="str">
            <v>CASmall C&amp;IDLC Water HeatingSummer Peak Reduction @Meter  (MW)Low Participation Case0</v>
          </cell>
          <cell r="B258" t="str">
            <v>CA</v>
          </cell>
          <cell r="C258" t="str">
            <v>Small C&amp;I</v>
          </cell>
          <cell r="D258" t="str">
            <v>DLC Water Heating</v>
          </cell>
          <cell r="E258" t="str">
            <v>Summer Peak Reduction @Meter  (MW)</v>
          </cell>
          <cell r="F258" t="str">
            <v>Low Participation Case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5.1061481672101516</v>
          </cell>
          <cell r="S258">
            <v>15.546439584201273</v>
          </cell>
          <cell r="T258">
            <v>36.769815927493447</v>
          </cell>
          <cell r="U258">
            <v>47.99510590524666</v>
          </cell>
          <cell r="V258">
            <v>54.039254216657497</v>
          </cell>
          <cell r="W258">
            <v>54.75501228123791</v>
          </cell>
          <cell r="X258">
            <v>55.462504704051796</v>
          </cell>
          <cell r="Y258">
            <v>56.170704503007471</v>
          </cell>
          <cell r="Z258">
            <v>56.91276145592839</v>
          </cell>
          <cell r="AA258">
            <v>57.74360864977195</v>
          </cell>
          <cell r="AB258">
            <v>58.507439221742665</v>
          </cell>
          <cell r="AC258">
            <v>59.27262640549219</v>
          </cell>
          <cell r="AD258">
            <v>60.065513565673378</v>
          </cell>
          <cell r="AE258">
            <v>60.869007140432515</v>
          </cell>
          <cell r="AF258">
            <v>61.683249011282939</v>
          </cell>
          <cell r="AG258">
            <v>62.508382957680382</v>
          </cell>
          <cell r="AH258">
            <v>63.344554682411669</v>
          </cell>
          <cell r="AI258">
            <v>64.191911837323005</v>
          </cell>
          <cell r="AJ258">
            <v>65.050604049392433</v>
          </cell>
          <cell r="AK258">
            <v>65.920782947151125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A259" t="str">
            <v>CASmall C&amp;IDLC Water HeatingSummer Peak Reduction @Generation (MW)Low Participation Case0</v>
          </cell>
          <cell r="B259" t="str">
            <v>CA</v>
          </cell>
          <cell r="C259" t="str">
            <v>Small C&amp;I</v>
          </cell>
          <cell r="D259" t="str">
            <v>DLC Water Heating</v>
          </cell>
          <cell r="E259" t="str">
            <v>Summer Peak Reduction @Generation (MW)</v>
          </cell>
          <cell r="F259" t="str">
            <v>Low Participation Case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5.6309529854545115</v>
          </cell>
          <cell r="S259">
            <v>17.1442871462299</v>
          </cell>
          <cell r="T259">
            <v>40.548980952242438</v>
          </cell>
          <cell r="U259">
            <v>52.92799504328039</v>
          </cell>
          <cell r="V259">
            <v>59.593354892652727</v>
          </cell>
          <cell r="W259">
            <v>60.382677857562754</v>
          </cell>
          <cell r="X259">
            <v>61.162885646285609</v>
          </cell>
          <cell r="Y259">
            <v>61.94387351456492</v>
          </cell>
          <cell r="Z259">
            <v>62.762198341341403</v>
          </cell>
          <cell r="AA259">
            <v>63.678439181486489</v>
          </cell>
          <cell r="AB259">
            <v>64.520775498172327</v>
          </cell>
          <cell r="AC259">
            <v>65.364607857843168</v>
          </cell>
          <cell r="AD259">
            <v>66.238987169908881</v>
          </cell>
          <cell r="AE259">
            <v>67.125063013269198</v>
          </cell>
          <cell r="AF259">
            <v>68.022991851877961</v>
          </cell>
          <cell r="AG259">
            <v>68.932932242700019</v>
          </cell>
          <cell r="AH259">
            <v>69.855044863709381</v>
          </cell>
          <cell r="AI259">
            <v>70.789492542261797</v>
          </cell>
          <cell r="AJ259">
            <v>71.73644028384696</v>
          </cell>
          <cell r="AK259">
            <v>72.696055301225314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A260" t="str">
            <v>CASmall C&amp;IDLC Water HeatingWinter Peak Reduction @Meter  (MW)Low Participation Case0</v>
          </cell>
          <cell r="B260" t="str">
            <v>CA</v>
          </cell>
          <cell r="C260" t="str">
            <v>Small C&amp;I</v>
          </cell>
          <cell r="D260" t="str">
            <v>DLC Water Heating</v>
          </cell>
          <cell r="E260" t="str">
            <v>Winter Peak Reduction @Meter  (MW)</v>
          </cell>
          <cell r="F260" t="str">
            <v>Low Participation Case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</row>
        <row r="261">
          <cell r="A261" t="str">
            <v>CASmall C&amp;IDLC Water HeatingWinter Peak Reduction @Generation (MW)Low Participation Case0</v>
          </cell>
          <cell r="B261" t="str">
            <v>CA</v>
          </cell>
          <cell r="C261" t="str">
            <v>Small C&amp;I</v>
          </cell>
          <cell r="D261" t="str">
            <v>DLC Water Heating</v>
          </cell>
          <cell r="E261" t="str">
            <v>Winter Peak Reduction @Generation (MW)</v>
          </cell>
          <cell r="F261" t="str">
            <v>Low Participation Case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</row>
        <row r="262">
          <cell r="A262" t="str">
            <v>CASmall C&amp;IDLC Water HeatingProgram Annual BenefitsLow Participation Case0</v>
          </cell>
          <cell r="B262" t="str">
            <v>CA</v>
          </cell>
          <cell r="C262" t="str">
            <v>Small C&amp;I</v>
          </cell>
          <cell r="D262" t="str">
            <v>DLC Water Heating</v>
          </cell>
          <cell r="E262" t="str">
            <v>Program Annual Benefits</v>
          </cell>
          <cell r="F262" t="str">
            <v>Low Participation Case</v>
          </cell>
          <cell r="G262">
            <v>0</v>
          </cell>
        </row>
        <row r="263">
          <cell r="A263" t="str">
            <v>CASmall C&amp;IDLC Water HeatingNew ParticipantsLow Participation Case0</v>
          </cell>
          <cell r="B263" t="str">
            <v>CA</v>
          </cell>
          <cell r="C263" t="str">
            <v>Small C&amp;I</v>
          </cell>
          <cell r="D263" t="str">
            <v>DLC Water Heating</v>
          </cell>
          <cell r="E263" t="str">
            <v>New Participants</v>
          </cell>
          <cell r="F263" t="str">
            <v>Low Participation Case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16746.686550000006</v>
          </cell>
          <cell r="S263">
            <v>34271.919000000009</v>
          </cell>
          <cell r="T263">
            <v>69833.664450000011</v>
          </cell>
          <cell r="U263">
            <v>36847.527750000037</v>
          </cell>
          <cell r="V263">
            <v>20100.588749999937</v>
          </cell>
          <cell r="W263">
            <v>2583.0255000000179</v>
          </cell>
          <cell r="X263">
            <v>2585.7149999999965</v>
          </cell>
          <cell r="Y263">
            <v>2585.2035000000324</v>
          </cell>
          <cell r="Z263">
            <v>2584.5764999999665</v>
          </cell>
          <cell r="AA263">
            <v>2584.3950000000186</v>
          </cell>
          <cell r="AB263">
            <v>2584.7249999999767</v>
          </cell>
          <cell r="AC263">
            <v>2592.8595000000205</v>
          </cell>
          <cell r="AD263">
            <v>2694.0321599718882</v>
          </cell>
          <cell r="AE263">
            <v>2731.0805338135397</v>
          </cell>
          <cell r="AF263">
            <v>2768.6383974915661</v>
          </cell>
          <cell r="AG263">
            <v>2806.7127575183695</v>
          </cell>
          <cell r="AH263">
            <v>2845.3107167601411</v>
          </cell>
          <cell r="AI263">
            <v>2884.4394757617847</v>
          </cell>
          <cell r="AJ263">
            <v>2924.1063340901455</v>
          </cell>
          <cell r="AK263">
            <v>2964.3186916958948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</row>
        <row r="264">
          <cell r="A264" t="str">
            <v>CASmall C&amp;IDLC Water HeatingIncentive CostsLow Participation Case0</v>
          </cell>
          <cell r="B264" t="str">
            <v>CA</v>
          </cell>
          <cell r="C264" t="str">
            <v>Small C&amp;I</v>
          </cell>
          <cell r="D264" t="str">
            <v>DLC Water Heating</v>
          </cell>
          <cell r="E264" t="str">
            <v>Incentive Costs</v>
          </cell>
          <cell r="F264" t="str">
            <v>Low Participation Case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351680.42</v>
          </cell>
          <cell r="S264">
            <v>1071390.72</v>
          </cell>
          <cell r="T264">
            <v>2537897.67</v>
          </cell>
          <cell r="U264">
            <v>3311695.75</v>
          </cell>
          <cell r="V264">
            <v>3733808.12</v>
          </cell>
          <cell r="W264">
            <v>3788051.65</v>
          </cell>
          <cell r="X264">
            <v>3842351.67</v>
          </cell>
          <cell r="Y264">
            <v>3896640.94</v>
          </cell>
          <cell r="Z264">
            <v>3950917.05</v>
          </cell>
          <cell r="AA264">
            <v>4005189.34</v>
          </cell>
          <cell r="AB264">
            <v>4059468.57</v>
          </cell>
          <cell r="AC264">
            <v>4113918.62</v>
          </cell>
          <cell r="AD264">
            <v>4170493.29</v>
          </cell>
          <cell r="AE264">
            <v>4227845.9800000004</v>
          </cell>
          <cell r="AF264">
            <v>4285987.3899999997</v>
          </cell>
          <cell r="AG264">
            <v>4344928.3600000003</v>
          </cell>
          <cell r="AH264">
            <v>4404679.88</v>
          </cell>
          <cell r="AI264">
            <v>4465253.1100000003</v>
          </cell>
          <cell r="AJ264">
            <v>4526659.34</v>
          </cell>
          <cell r="AK264">
            <v>4588910.04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A265" t="str">
            <v>CASmall C&amp;IDLC Water HeatingParticipantsLow Participation Case0</v>
          </cell>
          <cell r="B265" t="str">
            <v>CA</v>
          </cell>
          <cell r="C265" t="str">
            <v>Small C&amp;I</v>
          </cell>
          <cell r="D265" t="str">
            <v>DLC Water Heating</v>
          </cell>
          <cell r="E265" t="str">
            <v>Participants</v>
          </cell>
          <cell r="F265" t="str">
            <v>Low Participation Case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16746.686550000006</v>
          </cell>
          <cell r="S265">
            <v>51018.605550000015</v>
          </cell>
          <cell r="T265">
            <v>120852.27000000002</v>
          </cell>
          <cell r="U265">
            <v>157699.79775000006</v>
          </cell>
          <cell r="V265">
            <v>177800.38649999999</v>
          </cell>
          <cell r="W265">
            <v>180383.41200000001</v>
          </cell>
          <cell r="X265">
            <v>182969.12700000001</v>
          </cell>
          <cell r="Y265">
            <v>185554.33050000004</v>
          </cell>
          <cell r="Z265">
            <v>188138.90700000001</v>
          </cell>
          <cell r="AA265">
            <v>190723.30200000003</v>
          </cell>
          <cell r="AB265">
            <v>193308.027</v>
          </cell>
          <cell r="AC265">
            <v>195900.88650000002</v>
          </cell>
          <cell r="AD265">
            <v>198594.91865997191</v>
          </cell>
          <cell r="AE265">
            <v>201325.99919378545</v>
          </cell>
          <cell r="AF265">
            <v>204094.63759127702</v>
          </cell>
          <cell r="AG265">
            <v>206901.35034879539</v>
          </cell>
          <cell r="AH265">
            <v>209746.66106555553</v>
          </cell>
          <cell r="AI265">
            <v>212631.10054131731</v>
          </cell>
          <cell r="AJ265">
            <v>215555.20687540746</v>
          </cell>
          <cell r="AK265">
            <v>218519.52556710335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</row>
        <row r="266">
          <cell r="A266" t="str">
            <v>CAExtra Large C&amp;IReal Time PricingProgram Annual BenefitsLow Participation Case0</v>
          </cell>
          <cell r="B266" t="str">
            <v>CA</v>
          </cell>
          <cell r="C266" t="str">
            <v>Extra Large C&amp;I</v>
          </cell>
          <cell r="D266" t="str">
            <v>Real Time Pricing</v>
          </cell>
          <cell r="E266" t="str">
            <v>Program Annual Benefits</v>
          </cell>
          <cell r="F266" t="str">
            <v>Low Participation Case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573231.01</v>
          </cell>
          <cell r="S266">
            <v>1745288.43</v>
          </cell>
          <cell r="T266">
            <v>4127886.26</v>
          </cell>
          <cell r="U266">
            <v>5388069.9000000004</v>
          </cell>
          <cell r="V266">
            <v>6066603.5300000003</v>
          </cell>
          <cell r="W266">
            <v>6146956.6100000003</v>
          </cell>
          <cell r="X266">
            <v>6226381.7599999998</v>
          </cell>
          <cell r="Y266">
            <v>6305886.3200000003</v>
          </cell>
          <cell r="Z266">
            <v>6389191.79</v>
          </cell>
          <cell r="AA266">
            <v>6482465.1100000003</v>
          </cell>
          <cell r="AB266">
            <v>6568214.9500000002</v>
          </cell>
          <cell r="AC266">
            <v>6654117.0800000001</v>
          </cell>
          <cell r="AD266">
            <v>6743128.8899999997</v>
          </cell>
          <cell r="AE266">
            <v>6833331.4100000001</v>
          </cell>
          <cell r="AF266">
            <v>6924740.5700000003</v>
          </cell>
          <cell r="AG266">
            <v>7017372.5</v>
          </cell>
          <cell r="AH266">
            <v>7111243.5700000003</v>
          </cell>
          <cell r="AI266">
            <v>7206370.3399999999</v>
          </cell>
          <cell r="AJ266">
            <v>7302769.6200000001</v>
          </cell>
          <cell r="AK266">
            <v>7400458.4299999997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</row>
        <row r="267">
          <cell r="A267" t="str">
            <v>CAExtra Large C&amp;IReal Time PricingProgram Annual CostsLow Participation Case0</v>
          </cell>
          <cell r="B267" t="str">
            <v>CA</v>
          </cell>
          <cell r="C267" t="str">
            <v>Extra Large C&amp;I</v>
          </cell>
          <cell r="D267" t="str">
            <v>Real Time Pricing</v>
          </cell>
          <cell r="E267" t="str">
            <v>Program Annual Costs</v>
          </cell>
          <cell r="F267" t="str">
            <v>Low Participation Case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5834317.1500000004</v>
          </cell>
          <cell r="S267">
            <v>12509121.98</v>
          </cell>
          <cell r="T267">
            <v>26286343.199999999</v>
          </cell>
          <cell r="U267">
            <v>16130618.27</v>
          </cell>
          <cell r="V267">
            <v>10911310.720000001</v>
          </cell>
          <cell r="W267">
            <v>4823091.07</v>
          </cell>
          <cell r="X267">
            <v>4899046.41</v>
          </cell>
          <cell r="Y267">
            <v>4974249.76</v>
          </cell>
          <cell r="Z267">
            <v>5049879.66</v>
          </cell>
          <cell r="AA267">
            <v>5126289.05</v>
          </cell>
          <cell r="AB267">
            <v>5203203.5</v>
          </cell>
          <cell r="AC267">
            <v>5283869.59</v>
          </cell>
          <cell r="AD267">
            <v>5405233.1200000001</v>
          </cell>
          <cell r="AE267">
            <v>5502775.29</v>
          </cell>
          <cell r="AF267">
            <v>5602414.6799999997</v>
          </cell>
          <cell r="AG267">
            <v>5704204.7300000004</v>
          </cell>
          <cell r="AH267">
            <v>5808200.4400000004</v>
          </cell>
          <cell r="AI267">
            <v>5914458.3899999997</v>
          </cell>
          <cell r="AJ267">
            <v>6023036.7800000003</v>
          </cell>
          <cell r="AK267">
            <v>6133995.5099999998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</row>
        <row r="268">
          <cell r="A268" t="str">
            <v>CAExtra Large C&amp;IReal Time PricingNon-Incentive CostsLow Participation Case0</v>
          </cell>
          <cell r="B268" t="str">
            <v>CA</v>
          </cell>
          <cell r="C268" t="str">
            <v>Extra Large C&amp;I</v>
          </cell>
          <cell r="D268" t="str">
            <v>Real Time Pricing</v>
          </cell>
          <cell r="E268" t="str">
            <v>Non-Incentive Costs</v>
          </cell>
          <cell r="F268" t="str">
            <v>Low Participation Case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5482636.7300000004</v>
          </cell>
          <cell r="S268">
            <v>11437731.27</v>
          </cell>
          <cell r="T268">
            <v>23748445.530000001</v>
          </cell>
          <cell r="U268">
            <v>12818922.52</v>
          </cell>
          <cell r="V268">
            <v>7177502.6100000003</v>
          </cell>
          <cell r="W268">
            <v>1035039.42</v>
          </cell>
          <cell r="X268">
            <v>1056694.75</v>
          </cell>
          <cell r="Y268">
            <v>1077608.81</v>
          </cell>
          <cell r="Z268">
            <v>1098962.6200000001</v>
          </cell>
          <cell r="AA268">
            <v>1121099.71</v>
          </cell>
          <cell r="AB268">
            <v>1143734.93</v>
          </cell>
          <cell r="AC268">
            <v>1169950.97</v>
          </cell>
          <cell r="AD268">
            <v>1234739.83</v>
          </cell>
          <cell r="AE268">
            <v>1274929.31</v>
          </cell>
          <cell r="AF268">
            <v>1316427.29</v>
          </cell>
          <cell r="AG268">
            <v>1359276.37</v>
          </cell>
          <cell r="AH268">
            <v>1403520.56</v>
          </cell>
          <cell r="AI268">
            <v>1449205.28</v>
          </cell>
          <cell r="AJ268">
            <v>1496377.44</v>
          </cell>
          <cell r="AK268">
            <v>1545085.48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</row>
        <row r="269">
          <cell r="A269" t="str">
            <v>CAExtra Large C&amp;IReal Time PricingSummer Peak Reduction @Meter  (MW)Low Participation Case0</v>
          </cell>
          <cell r="B269" t="str">
            <v>CA</v>
          </cell>
          <cell r="C269" t="str">
            <v>Extra Large C&amp;I</v>
          </cell>
          <cell r="D269" t="str">
            <v>Real Time Pricing</v>
          </cell>
          <cell r="E269" t="str">
            <v>Summer Peak Reduction @Meter  (MW)</v>
          </cell>
          <cell r="F269" t="str">
            <v>Low Participation Case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5.1061481672101516</v>
          </cell>
          <cell r="S269">
            <v>15.546439584201273</v>
          </cell>
          <cell r="T269">
            <v>36.769815927493447</v>
          </cell>
          <cell r="U269">
            <v>47.99510590524666</v>
          </cell>
          <cell r="V269">
            <v>54.039254216657497</v>
          </cell>
          <cell r="W269">
            <v>54.75501228123791</v>
          </cell>
          <cell r="X269">
            <v>55.462504704051796</v>
          </cell>
          <cell r="Y269">
            <v>56.170704503007471</v>
          </cell>
          <cell r="Z269">
            <v>56.91276145592839</v>
          </cell>
          <cell r="AA269">
            <v>57.74360864977195</v>
          </cell>
          <cell r="AB269">
            <v>58.507439221742665</v>
          </cell>
          <cell r="AC269">
            <v>59.27262640549219</v>
          </cell>
          <cell r="AD269">
            <v>60.065513565673378</v>
          </cell>
          <cell r="AE269">
            <v>60.869007140432515</v>
          </cell>
          <cell r="AF269">
            <v>61.683249011282939</v>
          </cell>
          <cell r="AG269">
            <v>62.508382957680382</v>
          </cell>
          <cell r="AH269">
            <v>63.344554682411669</v>
          </cell>
          <cell r="AI269">
            <v>64.191911837323005</v>
          </cell>
          <cell r="AJ269">
            <v>65.050604049392433</v>
          </cell>
          <cell r="AK269">
            <v>65.920782947151125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</row>
        <row r="270">
          <cell r="A270" t="str">
            <v>CAExtra Large C&amp;IReal Time PricingSummer Peak Reduction @Generation (MW)Low Participation Case0</v>
          </cell>
          <cell r="B270" t="str">
            <v>CA</v>
          </cell>
          <cell r="C270" t="str">
            <v>Extra Large C&amp;I</v>
          </cell>
          <cell r="D270" t="str">
            <v>Real Time Pricing</v>
          </cell>
          <cell r="E270" t="str">
            <v>Summer Peak Reduction @Generation (MW)</v>
          </cell>
          <cell r="F270" t="str">
            <v>Low Participation Case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5.6309529854545115</v>
          </cell>
          <cell r="S270">
            <v>17.1442871462299</v>
          </cell>
          <cell r="T270">
            <v>40.548980952242438</v>
          </cell>
          <cell r="U270">
            <v>52.92799504328039</v>
          </cell>
          <cell r="V270">
            <v>59.593354892652727</v>
          </cell>
          <cell r="W270">
            <v>60.382677857562754</v>
          </cell>
          <cell r="X270">
            <v>61.162885646285609</v>
          </cell>
          <cell r="Y270">
            <v>61.94387351456492</v>
          </cell>
          <cell r="Z270">
            <v>62.762198341341403</v>
          </cell>
          <cell r="AA270">
            <v>63.678439181486489</v>
          </cell>
          <cell r="AB270">
            <v>64.520775498172327</v>
          </cell>
          <cell r="AC270">
            <v>65.364607857843168</v>
          </cell>
          <cell r="AD270">
            <v>66.238987169908881</v>
          </cell>
          <cell r="AE270">
            <v>67.125063013269198</v>
          </cell>
          <cell r="AF270">
            <v>68.022991851877961</v>
          </cell>
          <cell r="AG270">
            <v>68.932932242700019</v>
          </cell>
          <cell r="AH270">
            <v>69.855044863709381</v>
          </cell>
          <cell r="AI270">
            <v>70.789492542261797</v>
          </cell>
          <cell r="AJ270">
            <v>71.73644028384696</v>
          </cell>
          <cell r="AK270">
            <v>72.696055301225314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</row>
        <row r="271">
          <cell r="A271" t="str">
            <v>CAExtra Large C&amp;IReal Time PricingWinter Peak Reduction @Meter  (MW)Low Participation Case0</v>
          </cell>
          <cell r="B271" t="str">
            <v>CA</v>
          </cell>
          <cell r="C271" t="str">
            <v>Extra Large C&amp;I</v>
          </cell>
          <cell r="D271" t="str">
            <v>Real Time Pricing</v>
          </cell>
          <cell r="E271" t="str">
            <v>Winter Peak Reduction @Meter  (MW)</v>
          </cell>
          <cell r="F271" t="str">
            <v>Low Participation Case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</row>
        <row r="272">
          <cell r="A272" t="str">
            <v>CAExtra Large C&amp;IReal Time PricingWinter Peak Reduction @Generation (MW)Low Participation Case0</v>
          </cell>
          <cell r="B272" t="str">
            <v>CA</v>
          </cell>
          <cell r="C272" t="str">
            <v>Extra Large C&amp;I</v>
          </cell>
          <cell r="D272" t="str">
            <v>Real Time Pricing</v>
          </cell>
          <cell r="E272" t="str">
            <v>Winter Peak Reduction @Generation (MW)</v>
          </cell>
          <cell r="F272" t="str">
            <v>Low Participation Case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</row>
        <row r="273">
          <cell r="A273" t="str">
            <v>CAExtra Large C&amp;IReal Time PricingProgram Annual BenefitsLow Participation Case0</v>
          </cell>
          <cell r="B273" t="str">
            <v>CA</v>
          </cell>
          <cell r="C273" t="str">
            <v>Extra Large C&amp;I</v>
          </cell>
          <cell r="D273" t="str">
            <v>Real Time Pricing</v>
          </cell>
          <cell r="E273" t="str">
            <v>Program Annual Benefits</v>
          </cell>
          <cell r="F273" t="str">
            <v>Low Participation Case</v>
          </cell>
          <cell r="G273">
            <v>0</v>
          </cell>
        </row>
        <row r="274">
          <cell r="A274" t="str">
            <v>CAExtra Large C&amp;IReal Time PricingNew ParticipantsLow Participation Case0</v>
          </cell>
          <cell r="B274" t="str">
            <v>CA</v>
          </cell>
          <cell r="C274" t="str">
            <v>Extra Large C&amp;I</v>
          </cell>
          <cell r="D274" t="str">
            <v>Real Time Pricing</v>
          </cell>
          <cell r="E274" t="str">
            <v>New Participants</v>
          </cell>
          <cell r="F274" t="str">
            <v>Low Participation Case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16746.686550000006</v>
          </cell>
          <cell r="S274">
            <v>34271.919000000009</v>
          </cell>
          <cell r="T274">
            <v>69833.664450000011</v>
          </cell>
          <cell r="U274">
            <v>36847.527750000037</v>
          </cell>
          <cell r="V274">
            <v>20100.588749999937</v>
          </cell>
          <cell r="W274">
            <v>2583.0255000000179</v>
          </cell>
          <cell r="X274">
            <v>2585.7149999999965</v>
          </cell>
          <cell r="Y274">
            <v>2585.2035000000324</v>
          </cell>
          <cell r="Z274">
            <v>2584.5764999999665</v>
          </cell>
          <cell r="AA274">
            <v>2584.3950000000186</v>
          </cell>
          <cell r="AB274">
            <v>2584.7249999999767</v>
          </cell>
          <cell r="AC274">
            <v>2592.8595000000205</v>
          </cell>
          <cell r="AD274">
            <v>2694.0321599718882</v>
          </cell>
          <cell r="AE274">
            <v>2731.0805338135397</v>
          </cell>
          <cell r="AF274">
            <v>2768.6383974915661</v>
          </cell>
          <cell r="AG274">
            <v>2806.7127575183695</v>
          </cell>
          <cell r="AH274">
            <v>2845.3107167601411</v>
          </cell>
          <cell r="AI274">
            <v>2884.4394757617847</v>
          </cell>
          <cell r="AJ274">
            <v>2924.1063340901455</v>
          </cell>
          <cell r="AK274">
            <v>2964.3186916958948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</row>
        <row r="275">
          <cell r="A275" t="str">
            <v>CAExtra Large C&amp;IReal Time PricingIncentive CostsLow Participation Case0</v>
          </cell>
          <cell r="B275" t="str">
            <v>CA</v>
          </cell>
          <cell r="C275" t="str">
            <v>Extra Large C&amp;I</v>
          </cell>
          <cell r="D275" t="str">
            <v>Real Time Pricing</v>
          </cell>
          <cell r="E275" t="str">
            <v>Incentive Costs</v>
          </cell>
          <cell r="F275" t="str">
            <v>Low Participation Case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351680.42</v>
          </cell>
          <cell r="S275">
            <v>1071390.72</v>
          </cell>
          <cell r="T275">
            <v>2537897.67</v>
          </cell>
          <cell r="U275">
            <v>3311695.75</v>
          </cell>
          <cell r="V275">
            <v>3733808.12</v>
          </cell>
          <cell r="W275">
            <v>3788051.65</v>
          </cell>
          <cell r="X275">
            <v>3842351.67</v>
          </cell>
          <cell r="Y275">
            <v>3896640.94</v>
          </cell>
          <cell r="Z275">
            <v>3950917.05</v>
          </cell>
          <cell r="AA275">
            <v>4005189.34</v>
          </cell>
          <cell r="AB275">
            <v>4059468.57</v>
          </cell>
          <cell r="AC275">
            <v>4113918.62</v>
          </cell>
          <cell r="AD275">
            <v>4170493.29</v>
          </cell>
          <cell r="AE275">
            <v>4227845.9800000004</v>
          </cell>
          <cell r="AF275">
            <v>4285987.3899999997</v>
          </cell>
          <cell r="AG275">
            <v>4344928.3600000003</v>
          </cell>
          <cell r="AH275">
            <v>4404679.88</v>
          </cell>
          <cell r="AI275">
            <v>4465253.1100000003</v>
          </cell>
          <cell r="AJ275">
            <v>4526659.34</v>
          </cell>
          <cell r="AK275">
            <v>4588910.04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</row>
        <row r="276">
          <cell r="A276" t="str">
            <v>CAExtra Large C&amp;IReal Time PricingParticipantsLow Participation Case0</v>
          </cell>
          <cell r="B276" t="str">
            <v>CA</v>
          </cell>
          <cell r="C276" t="str">
            <v>Extra Large C&amp;I</v>
          </cell>
          <cell r="D276" t="str">
            <v>Real Time Pricing</v>
          </cell>
          <cell r="E276" t="str">
            <v>Participants</v>
          </cell>
          <cell r="F276" t="str">
            <v>Low Participation Case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16746.686550000006</v>
          </cell>
          <cell r="S276">
            <v>51018.605550000015</v>
          </cell>
          <cell r="T276">
            <v>120852.27000000002</v>
          </cell>
          <cell r="U276">
            <v>157699.79775000006</v>
          </cell>
          <cell r="V276">
            <v>177800.38649999999</v>
          </cell>
          <cell r="W276">
            <v>180383.41200000001</v>
          </cell>
          <cell r="X276">
            <v>182969.12700000001</v>
          </cell>
          <cell r="Y276">
            <v>185554.33050000004</v>
          </cell>
          <cell r="Z276">
            <v>188138.90700000001</v>
          </cell>
          <cell r="AA276">
            <v>190723.30200000003</v>
          </cell>
          <cell r="AB276">
            <v>193308.027</v>
          </cell>
          <cell r="AC276">
            <v>195900.88650000002</v>
          </cell>
          <cell r="AD276">
            <v>198594.91865997191</v>
          </cell>
          <cell r="AE276">
            <v>201325.99919378545</v>
          </cell>
          <cell r="AF276">
            <v>204094.63759127702</v>
          </cell>
          <cell r="AG276">
            <v>206901.35034879539</v>
          </cell>
          <cell r="AH276">
            <v>209746.66106555553</v>
          </cell>
          <cell r="AI276">
            <v>212631.10054131731</v>
          </cell>
          <cell r="AJ276">
            <v>215555.20687540746</v>
          </cell>
          <cell r="AK276">
            <v>218519.52556710335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</row>
        <row r="277">
          <cell r="A277" t="str">
            <v>CALarge C&amp;IReal Time PricingProgram Annual BenefitsLow Participation Case0</v>
          </cell>
          <cell r="B277" t="str">
            <v>CA</v>
          </cell>
          <cell r="C277" t="str">
            <v>Large C&amp;I</v>
          </cell>
          <cell r="D277" t="str">
            <v>Real Time Pricing</v>
          </cell>
          <cell r="E277" t="str">
            <v>Program Annual Benefits</v>
          </cell>
          <cell r="F277" t="str">
            <v>Low Participation Case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573231.01</v>
          </cell>
          <cell r="S277">
            <v>1745288.43</v>
          </cell>
          <cell r="T277">
            <v>4127886.26</v>
          </cell>
          <cell r="U277">
            <v>5388069.9000000004</v>
          </cell>
          <cell r="V277">
            <v>6066603.5300000003</v>
          </cell>
          <cell r="W277">
            <v>6146956.6100000003</v>
          </cell>
          <cell r="X277">
            <v>6226381.7599999998</v>
          </cell>
          <cell r="Y277">
            <v>6305886.3200000003</v>
          </cell>
          <cell r="Z277">
            <v>6389191.79</v>
          </cell>
          <cell r="AA277">
            <v>6482465.1100000003</v>
          </cell>
          <cell r="AB277">
            <v>6568214.9500000002</v>
          </cell>
          <cell r="AC277">
            <v>6654117.0800000001</v>
          </cell>
          <cell r="AD277">
            <v>6743128.8899999997</v>
          </cell>
          <cell r="AE277">
            <v>6833331.4100000001</v>
          </cell>
          <cell r="AF277">
            <v>6924740.5700000003</v>
          </cell>
          <cell r="AG277">
            <v>7017372.5</v>
          </cell>
          <cell r="AH277">
            <v>7111243.5700000003</v>
          </cell>
          <cell r="AI277">
            <v>7206370.3399999999</v>
          </cell>
          <cell r="AJ277">
            <v>7302769.6200000001</v>
          </cell>
          <cell r="AK277">
            <v>7400458.4299999997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A278" t="str">
            <v>CALarge C&amp;IReal Time PricingProgram Annual CostsLow Participation Case0</v>
          </cell>
          <cell r="B278" t="str">
            <v>CA</v>
          </cell>
          <cell r="C278" t="str">
            <v>Large C&amp;I</v>
          </cell>
          <cell r="D278" t="str">
            <v>Real Time Pricing</v>
          </cell>
          <cell r="E278" t="str">
            <v>Program Annual Costs</v>
          </cell>
          <cell r="F278" t="str">
            <v>Low Participation Case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5834317.1500000004</v>
          </cell>
          <cell r="S278">
            <v>12509121.98</v>
          </cell>
          <cell r="T278">
            <v>26286343.199999999</v>
          </cell>
          <cell r="U278">
            <v>16130618.27</v>
          </cell>
          <cell r="V278">
            <v>10911310.720000001</v>
          </cell>
          <cell r="W278">
            <v>4823091.07</v>
          </cell>
          <cell r="X278">
            <v>4899046.41</v>
          </cell>
          <cell r="Y278">
            <v>4974249.76</v>
          </cell>
          <cell r="Z278">
            <v>5049879.66</v>
          </cell>
          <cell r="AA278">
            <v>5126289.05</v>
          </cell>
          <cell r="AB278">
            <v>5203203.5</v>
          </cell>
          <cell r="AC278">
            <v>5283869.59</v>
          </cell>
          <cell r="AD278">
            <v>5405233.1200000001</v>
          </cell>
          <cell r="AE278">
            <v>5502775.29</v>
          </cell>
          <cell r="AF278">
            <v>5602414.6799999997</v>
          </cell>
          <cell r="AG278">
            <v>5704204.7300000004</v>
          </cell>
          <cell r="AH278">
            <v>5808200.4400000004</v>
          </cell>
          <cell r="AI278">
            <v>5914458.3899999997</v>
          </cell>
          <cell r="AJ278">
            <v>6023036.7800000003</v>
          </cell>
          <cell r="AK278">
            <v>6133995.5099999998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</row>
        <row r="279">
          <cell r="A279" t="str">
            <v>CALarge C&amp;IReal Time PricingNon-Incentive CostsLow Participation Case0</v>
          </cell>
          <cell r="B279" t="str">
            <v>CA</v>
          </cell>
          <cell r="C279" t="str">
            <v>Large C&amp;I</v>
          </cell>
          <cell r="D279" t="str">
            <v>Real Time Pricing</v>
          </cell>
          <cell r="E279" t="str">
            <v>Non-Incentive Costs</v>
          </cell>
          <cell r="F279" t="str">
            <v>Low Participation Case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5482636.7300000004</v>
          </cell>
          <cell r="S279">
            <v>11437731.27</v>
          </cell>
          <cell r="T279">
            <v>23748445.530000001</v>
          </cell>
          <cell r="U279">
            <v>12818922.52</v>
          </cell>
          <cell r="V279">
            <v>7177502.6100000003</v>
          </cell>
          <cell r="W279">
            <v>1035039.42</v>
          </cell>
          <cell r="X279">
            <v>1056694.75</v>
          </cell>
          <cell r="Y279">
            <v>1077608.81</v>
          </cell>
          <cell r="Z279">
            <v>1098962.6200000001</v>
          </cell>
          <cell r="AA279">
            <v>1121099.71</v>
          </cell>
          <cell r="AB279">
            <v>1143734.93</v>
          </cell>
          <cell r="AC279">
            <v>1169950.97</v>
          </cell>
          <cell r="AD279">
            <v>1234739.83</v>
          </cell>
          <cell r="AE279">
            <v>1274929.31</v>
          </cell>
          <cell r="AF279">
            <v>1316427.29</v>
          </cell>
          <cell r="AG279">
            <v>1359276.37</v>
          </cell>
          <cell r="AH279">
            <v>1403520.56</v>
          </cell>
          <cell r="AI279">
            <v>1449205.28</v>
          </cell>
          <cell r="AJ279">
            <v>1496377.44</v>
          </cell>
          <cell r="AK279">
            <v>1545085.48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</row>
        <row r="280">
          <cell r="A280" t="str">
            <v>CALarge C&amp;IReal Time PricingSummer Peak Reduction @Meter  (MW)Low Participation Case0</v>
          </cell>
          <cell r="B280" t="str">
            <v>CA</v>
          </cell>
          <cell r="C280" t="str">
            <v>Large C&amp;I</v>
          </cell>
          <cell r="D280" t="str">
            <v>Real Time Pricing</v>
          </cell>
          <cell r="E280" t="str">
            <v>Summer Peak Reduction @Meter  (MW)</v>
          </cell>
          <cell r="F280" t="str">
            <v>Low Participation Case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5.1061481672101516</v>
          </cell>
          <cell r="S280">
            <v>15.546439584201273</v>
          </cell>
          <cell r="T280">
            <v>36.769815927493447</v>
          </cell>
          <cell r="U280">
            <v>47.99510590524666</v>
          </cell>
          <cell r="V280">
            <v>54.039254216657497</v>
          </cell>
          <cell r="W280">
            <v>54.75501228123791</v>
          </cell>
          <cell r="X280">
            <v>55.462504704051796</v>
          </cell>
          <cell r="Y280">
            <v>56.170704503007471</v>
          </cell>
          <cell r="Z280">
            <v>56.91276145592839</v>
          </cell>
          <cell r="AA280">
            <v>57.74360864977195</v>
          </cell>
          <cell r="AB280">
            <v>58.507439221742665</v>
          </cell>
          <cell r="AC280">
            <v>59.27262640549219</v>
          </cell>
          <cell r="AD280">
            <v>60.065513565673378</v>
          </cell>
          <cell r="AE280">
            <v>60.869007140432515</v>
          </cell>
          <cell r="AF280">
            <v>61.683249011282939</v>
          </cell>
          <cell r="AG280">
            <v>62.508382957680382</v>
          </cell>
          <cell r="AH280">
            <v>63.344554682411669</v>
          </cell>
          <cell r="AI280">
            <v>64.191911837323005</v>
          </cell>
          <cell r="AJ280">
            <v>65.050604049392433</v>
          </cell>
          <cell r="AK280">
            <v>65.920782947151125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</row>
        <row r="281">
          <cell r="A281" t="str">
            <v>CALarge C&amp;IReal Time PricingSummer Peak Reduction @Generation (MW)Low Participation Case0</v>
          </cell>
          <cell r="B281" t="str">
            <v>CA</v>
          </cell>
          <cell r="C281" t="str">
            <v>Large C&amp;I</v>
          </cell>
          <cell r="D281" t="str">
            <v>Real Time Pricing</v>
          </cell>
          <cell r="E281" t="str">
            <v>Summer Peak Reduction @Generation (MW)</v>
          </cell>
          <cell r="F281" t="str">
            <v>Low Participation Case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5.6309529854545115</v>
          </cell>
          <cell r="S281">
            <v>17.1442871462299</v>
          </cell>
          <cell r="T281">
            <v>40.548980952242438</v>
          </cell>
          <cell r="U281">
            <v>52.92799504328039</v>
          </cell>
          <cell r="V281">
            <v>59.593354892652727</v>
          </cell>
          <cell r="W281">
            <v>60.382677857562754</v>
          </cell>
          <cell r="X281">
            <v>61.162885646285609</v>
          </cell>
          <cell r="Y281">
            <v>61.94387351456492</v>
          </cell>
          <cell r="Z281">
            <v>62.762198341341403</v>
          </cell>
          <cell r="AA281">
            <v>63.678439181486489</v>
          </cell>
          <cell r="AB281">
            <v>64.520775498172327</v>
          </cell>
          <cell r="AC281">
            <v>65.364607857843168</v>
          </cell>
          <cell r="AD281">
            <v>66.238987169908881</v>
          </cell>
          <cell r="AE281">
            <v>67.125063013269198</v>
          </cell>
          <cell r="AF281">
            <v>68.022991851877961</v>
          </cell>
          <cell r="AG281">
            <v>68.932932242700019</v>
          </cell>
          <cell r="AH281">
            <v>69.855044863709381</v>
          </cell>
          <cell r="AI281">
            <v>70.789492542261797</v>
          </cell>
          <cell r="AJ281">
            <v>71.73644028384696</v>
          </cell>
          <cell r="AK281">
            <v>72.696055301225314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</row>
        <row r="282">
          <cell r="A282" t="str">
            <v>CALarge C&amp;IReal Time PricingWinter Peak Reduction @Meter  (MW)Low Participation Case0</v>
          </cell>
          <cell r="B282" t="str">
            <v>CA</v>
          </cell>
          <cell r="C282" t="str">
            <v>Large C&amp;I</v>
          </cell>
          <cell r="D282" t="str">
            <v>Real Time Pricing</v>
          </cell>
          <cell r="E282" t="str">
            <v>Winter Peak Reduction @Meter  (MW)</v>
          </cell>
          <cell r="F282" t="str">
            <v>Low Participation Case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</row>
        <row r="283">
          <cell r="A283" t="str">
            <v>CALarge C&amp;IReal Time PricingWinter Peak Reduction @Generation (MW)Low Participation Case0</v>
          </cell>
          <cell r="B283" t="str">
            <v>CA</v>
          </cell>
          <cell r="C283" t="str">
            <v>Large C&amp;I</v>
          </cell>
          <cell r="D283" t="str">
            <v>Real Time Pricing</v>
          </cell>
          <cell r="E283" t="str">
            <v>Winter Peak Reduction @Generation (MW)</v>
          </cell>
          <cell r="F283" t="str">
            <v>Low Participation Case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</row>
        <row r="284">
          <cell r="A284" t="str">
            <v>CALarge C&amp;IReal Time PricingProgram Annual BenefitsLow Participation Case0</v>
          </cell>
          <cell r="B284" t="str">
            <v>CA</v>
          </cell>
          <cell r="C284" t="str">
            <v>Large C&amp;I</v>
          </cell>
          <cell r="D284" t="str">
            <v>Real Time Pricing</v>
          </cell>
          <cell r="E284" t="str">
            <v>Program Annual Benefits</v>
          </cell>
          <cell r="F284" t="str">
            <v>Low Participation Case</v>
          </cell>
          <cell r="G284">
            <v>0</v>
          </cell>
        </row>
        <row r="285">
          <cell r="A285" t="str">
            <v>CALarge C&amp;IReal Time PricingNew ParticipantsLow Participation Case0</v>
          </cell>
          <cell r="B285" t="str">
            <v>CA</v>
          </cell>
          <cell r="C285" t="str">
            <v>Large C&amp;I</v>
          </cell>
          <cell r="D285" t="str">
            <v>Real Time Pricing</v>
          </cell>
          <cell r="E285" t="str">
            <v>New Participants</v>
          </cell>
          <cell r="F285" t="str">
            <v>Low Participation Case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16746.686550000006</v>
          </cell>
          <cell r="S285">
            <v>34271.919000000009</v>
          </cell>
          <cell r="T285">
            <v>69833.664450000011</v>
          </cell>
          <cell r="U285">
            <v>36847.527750000037</v>
          </cell>
          <cell r="V285">
            <v>20100.588749999937</v>
          </cell>
          <cell r="W285">
            <v>2583.0255000000179</v>
          </cell>
          <cell r="X285">
            <v>2585.7149999999965</v>
          </cell>
          <cell r="Y285">
            <v>2585.2035000000324</v>
          </cell>
          <cell r="Z285">
            <v>2584.5764999999665</v>
          </cell>
          <cell r="AA285">
            <v>2584.3950000000186</v>
          </cell>
          <cell r="AB285">
            <v>2584.7249999999767</v>
          </cell>
          <cell r="AC285">
            <v>2592.8595000000205</v>
          </cell>
          <cell r="AD285">
            <v>2694.0321599718882</v>
          </cell>
          <cell r="AE285">
            <v>2731.0805338135397</v>
          </cell>
          <cell r="AF285">
            <v>2768.6383974915661</v>
          </cell>
          <cell r="AG285">
            <v>2806.7127575183695</v>
          </cell>
          <cell r="AH285">
            <v>2845.3107167601411</v>
          </cell>
          <cell r="AI285">
            <v>2884.4394757617847</v>
          </cell>
          <cell r="AJ285">
            <v>2924.1063340901455</v>
          </cell>
          <cell r="AK285">
            <v>2964.3186916958948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</row>
        <row r="286">
          <cell r="A286" t="str">
            <v>CALarge C&amp;IReal Time PricingIncentive CostsLow Participation Case0</v>
          </cell>
          <cell r="B286" t="str">
            <v>CA</v>
          </cell>
          <cell r="C286" t="str">
            <v>Large C&amp;I</v>
          </cell>
          <cell r="D286" t="str">
            <v>Real Time Pricing</v>
          </cell>
          <cell r="E286" t="str">
            <v>Incentive Costs</v>
          </cell>
          <cell r="F286" t="str">
            <v>Low Participation Case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351680.42</v>
          </cell>
          <cell r="S286">
            <v>1071390.72</v>
          </cell>
          <cell r="T286">
            <v>2537897.67</v>
          </cell>
          <cell r="U286">
            <v>3311695.75</v>
          </cell>
          <cell r="V286">
            <v>3733808.12</v>
          </cell>
          <cell r="W286">
            <v>3788051.65</v>
          </cell>
          <cell r="X286">
            <v>3842351.67</v>
          </cell>
          <cell r="Y286">
            <v>3896640.94</v>
          </cell>
          <cell r="Z286">
            <v>3950917.05</v>
          </cell>
          <cell r="AA286">
            <v>4005189.34</v>
          </cell>
          <cell r="AB286">
            <v>4059468.57</v>
          </cell>
          <cell r="AC286">
            <v>4113918.62</v>
          </cell>
          <cell r="AD286">
            <v>4170493.29</v>
          </cell>
          <cell r="AE286">
            <v>4227845.9800000004</v>
          </cell>
          <cell r="AF286">
            <v>4285987.3899999997</v>
          </cell>
          <cell r="AG286">
            <v>4344928.3600000003</v>
          </cell>
          <cell r="AH286">
            <v>4404679.88</v>
          </cell>
          <cell r="AI286">
            <v>4465253.1100000003</v>
          </cell>
          <cell r="AJ286">
            <v>4526659.34</v>
          </cell>
          <cell r="AK286">
            <v>4588910.04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</row>
        <row r="287">
          <cell r="A287" t="str">
            <v>CALarge C&amp;IReal Time PricingParticipantsLow Participation Case0</v>
          </cell>
          <cell r="B287" t="str">
            <v>CA</v>
          </cell>
          <cell r="C287" t="str">
            <v>Large C&amp;I</v>
          </cell>
          <cell r="D287" t="str">
            <v>Real Time Pricing</v>
          </cell>
          <cell r="E287" t="str">
            <v>Participants</v>
          </cell>
          <cell r="F287" t="str">
            <v>Low Participation Case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16746.686550000006</v>
          </cell>
          <cell r="S287">
            <v>51018.605550000015</v>
          </cell>
          <cell r="T287">
            <v>120852.27000000002</v>
          </cell>
          <cell r="U287">
            <v>157699.79775000006</v>
          </cell>
          <cell r="V287">
            <v>177800.38649999999</v>
          </cell>
          <cell r="W287">
            <v>180383.41200000001</v>
          </cell>
          <cell r="X287">
            <v>182969.12700000001</v>
          </cell>
          <cell r="Y287">
            <v>185554.33050000004</v>
          </cell>
          <cell r="Z287">
            <v>188138.90700000001</v>
          </cell>
          <cell r="AA287">
            <v>190723.30200000003</v>
          </cell>
          <cell r="AB287">
            <v>193308.027</v>
          </cell>
          <cell r="AC287">
            <v>195900.88650000002</v>
          </cell>
          <cell r="AD287">
            <v>198594.91865997191</v>
          </cell>
          <cell r="AE287">
            <v>201325.99919378545</v>
          </cell>
          <cell r="AF287">
            <v>204094.63759127702</v>
          </cell>
          <cell r="AG287">
            <v>206901.35034879539</v>
          </cell>
          <cell r="AH287">
            <v>209746.66106555553</v>
          </cell>
          <cell r="AI287">
            <v>212631.10054131731</v>
          </cell>
          <cell r="AJ287">
            <v>215555.20687540746</v>
          </cell>
          <cell r="AK287">
            <v>218519.52556710335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</row>
        <row r="288">
          <cell r="A288" t="str">
            <v>CAExtra Large C&amp;ITime-Of-UseProgram Annual BenefitsLow Participation Case0</v>
          </cell>
          <cell r="B288" t="str">
            <v>CA</v>
          </cell>
          <cell r="C288" t="str">
            <v>Extra Large C&amp;I</v>
          </cell>
          <cell r="D288" t="str">
            <v>Time-Of-Use</v>
          </cell>
          <cell r="E288" t="str">
            <v>Program Annual Benefits</v>
          </cell>
          <cell r="F288" t="str">
            <v>Low Participation Case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573231.01</v>
          </cell>
          <cell r="S288">
            <v>1745288.43</v>
          </cell>
          <cell r="T288">
            <v>4127886.26</v>
          </cell>
          <cell r="U288">
            <v>5388069.9000000004</v>
          </cell>
          <cell r="V288">
            <v>6066603.5300000003</v>
          </cell>
          <cell r="W288">
            <v>6146956.6100000003</v>
          </cell>
          <cell r="X288">
            <v>6226381.7599999998</v>
          </cell>
          <cell r="Y288">
            <v>6305886.3200000003</v>
          </cell>
          <cell r="Z288">
            <v>6389191.79</v>
          </cell>
          <cell r="AA288">
            <v>6482465.1100000003</v>
          </cell>
          <cell r="AB288">
            <v>6568214.9500000002</v>
          </cell>
          <cell r="AC288">
            <v>6654117.0800000001</v>
          </cell>
          <cell r="AD288">
            <v>6743128.8899999997</v>
          </cell>
          <cell r="AE288">
            <v>6833331.4100000001</v>
          </cell>
          <cell r="AF288">
            <v>6924740.5700000003</v>
          </cell>
          <cell r="AG288">
            <v>7017372.5</v>
          </cell>
          <cell r="AH288">
            <v>7111243.5700000003</v>
          </cell>
          <cell r="AI288">
            <v>7206370.3399999999</v>
          </cell>
          <cell r="AJ288">
            <v>7302769.6200000001</v>
          </cell>
          <cell r="AK288">
            <v>7400458.4299999997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</row>
        <row r="289">
          <cell r="A289" t="str">
            <v>CAExtra Large C&amp;ITime-Of-UseProgram Annual CostsLow Participation Case0</v>
          </cell>
          <cell r="B289" t="str">
            <v>CA</v>
          </cell>
          <cell r="C289" t="str">
            <v>Extra Large C&amp;I</v>
          </cell>
          <cell r="D289" t="str">
            <v>Time-Of-Use</v>
          </cell>
          <cell r="E289" t="str">
            <v>Program Annual Costs</v>
          </cell>
          <cell r="F289" t="str">
            <v>Low Participation Case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5834317.1500000004</v>
          </cell>
          <cell r="S289">
            <v>12509121.98</v>
          </cell>
          <cell r="T289">
            <v>26286343.199999999</v>
          </cell>
          <cell r="U289">
            <v>16130618.27</v>
          </cell>
          <cell r="V289">
            <v>10911310.720000001</v>
          </cell>
          <cell r="W289">
            <v>4823091.07</v>
          </cell>
          <cell r="X289">
            <v>4899046.41</v>
          </cell>
          <cell r="Y289">
            <v>4974249.76</v>
          </cell>
          <cell r="Z289">
            <v>5049879.66</v>
          </cell>
          <cell r="AA289">
            <v>5126289.05</v>
          </cell>
          <cell r="AB289">
            <v>5203203.5</v>
          </cell>
          <cell r="AC289">
            <v>5283869.59</v>
          </cell>
          <cell r="AD289">
            <v>5405233.1200000001</v>
          </cell>
          <cell r="AE289">
            <v>5502775.29</v>
          </cell>
          <cell r="AF289">
            <v>5602414.6799999997</v>
          </cell>
          <cell r="AG289">
            <v>5704204.7300000004</v>
          </cell>
          <cell r="AH289">
            <v>5808200.4400000004</v>
          </cell>
          <cell r="AI289">
            <v>5914458.3899999997</v>
          </cell>
          <cell r="AJ289">
            <v>6023036.7800000003</v>
          </cell>
          <cell r="AK289">
            <v>6133995.5099999998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</row>
        <row r="290">
          <cell r="A290" t="str">
            <v>CAExtra Large C&amp;ITime-Of-UseNon-Incentive CostsLow Participation Case0</v>
          </cell>
          <cell r="B290" t="str">
            <v>CA</v>
          </cell>
          <cell r="C290" t="str">
            <v>Extra Large C&amp;I</v>
          </cell>
          <cell r="D290" t="str">
            <v>Time-Of-Use</v>
          </cell>
          <cell r="E290" t="str">
            <v>Non-Incentive Costs</v>
          </cell>
          <cell r="F290" t="str">
            <v>Low Participation Case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5482636.7300000004</v>
          </cell>
          <cell r="S290">
            <v>11437731.27</v>
          </cell>
          <cell r="T290">
            <v>23748445.530000001</v>
          </cell>
          <cell r="U290">
            <v>12818922.52</v>
          </cell>
          <cell r="V290">
            <v>7177502.6100000003</v>
          </cell>
          <cell r="W290">
            <v>1035039.42</v>
          </cell>
          <cell r="X290">
            <v>1056694.75</v>
          </cell>
          <cell r="Y290">
            <v>1077608.81</v>
          </cell>
          <cell r="Z290">
            <v>1098962.6200000001</v>
          </cell>
          <cell r="AA290">
            <v>1121099.71</v>
          </cell>
          <cell r="AB290">
            <v>1143734.93</v>
          </cell>
          <cell r="AC290">
            <v>1169950.97</v>
          </cell>
          <cell r="AD290">
            <v>1234739.83</v>
          </cell>
          <cell r="AE290">
            <v>1274929.31</v>
          </cell>
          <cell r="AF290">
            <v>1316427.29</v>
          </cell>
          <cell r="AG290">
            <v>1359276.37</v>
          </cell>
          <cell r="AH290">
            <v>1403520.56</v>
          </cell>
          <cell r="AI290">
            <v>1449205.28</v>
          </cell>
          <cell r="AJ290">
            <v>1496377.44</v>
          </cell>
          <cell r="AK290">
            <v>1545085.48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</row>
        <row r="291">
          <cell r="A291" t="str">
            <v>CAExtra Large C&amp;ITime-Of-UseSummer Peak Reduction @Meter  (MW)Low Participation Case0</v>
          </cell>
          <cell r="B291" t="str">
            <v>CA</v>
          </cell>
          <cell r="C291" t="str">
            <v>Extra Large C&amp;I</v>
          </cell>
          <cell r="D291" t="str">
            <v>Time-Of-Use</v>
          </cell>
          <cell r="E291" t="str">
            <v>Summer Peak Reduction @Meter  (MW)</v>
          </cell>
          <cell r="F291" t="str">
            <v>Low Participation Case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5.1061481672101516</v>
          </cell>
          <cell r="S291">
            <v>15.546439584201273</v>
          </cell>
          <cell r="T291">
            <v>36.769815927493447</v>
          </cell>
          <cell r="U291">
            <v>47.99510590524666</v>
          </cell>
          <cell r="V291">
            <v>54.039254216657497</v>
          </cell>
          <cell r="W291">
            <v>54.75501228123791</v>
          </cell>
          <cell r="X291">
            <v>55.462504704051796</v>
          </cell>
          <cell r="Y291">
            <v>56.170704503007471</v>
          </cell>
          <cell r="Z291">
            <v>56.91276145592839</v>
          </cell>
          <cell r="AA291">
            <v>57.74360864977195</v>
          </cell>
          <cell r="AB291">
            <v>58.507439221742665</v>
          </cell>
          <cell r="AC291">
            <v>59.27262640549219</v>
          </cell>
          <cell r="AD291">
            <v>60.065513565673378</v>
          </cell>
          <cell r="AE291">
            <v>60.869007140432515</v>
          </cell>
          <cell r="AF291">
            <v>61.683249011282939</v>
          </cell>
          <cell r="AG291">
            <v>62.508382957680382</v>
          </cell>
          <cell r="AH291">
            <v>63.344554682411669</v>
          </cell>
          <cell r="AI291">
            <v>64.191911837323005</v>
          </cell>
          <cell r="AJ291">
            <v>65.050604049392433</v>
          </cell>
          <cell r="AK291">
            <v>65.920782947151125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</row>
        <row r="292">
          <cell r="A292" t="str">
            <v>CAExtra Large C&amp;ITime-Of-UseSummer Peak Reduction @Generation (MW)Low Participation Case0</v>
          </cell>
          <cell r="B292" t="str">
            <v>CA</v>
          </cell>
          <cell r="C292" t="str">
            <v>Extra Large C&amp;I</v>
          </cell>
          <cell r="D292" t="str">
            <v>Time-Of-Use</v>
          </cell>
          <cell r="E292" t="str">
            <v>Summer Peak Reduction @Generation (MW)</v>
          </cell>
          <cell r="F292" t="str">
            <v>Low Participation Case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5.6309529854545115</v>
          </cell>
          <cell r="S292">
            <v>17.1442871462299</v>
          </cell>
          <cell r="T292">
            <v>40.548980952242438</v>
          </cell>
          <cell r="U292">
            <v>52.92799504328039</v>
          </cell>
          <cell r="V292">
            <v>59.593354892652727</v>
          </cell>
          <cell r="W292">
            <v>60.382677857562754</v>
          </cell>
          <cell r="X292">
            <v>61.162885646285609</v>
          </cell>
          <cell r="Y292">
            <v>61.94387351456492</v>
          </cell>
          <cell r="Z292">
            <v>62.762198341341403</v>
          </cell>
          <cell r="AA292">
            <v>63.678439181486489</v>
          </cell>
          <cell r="AB292">
            <v>64.520775498172327</v>
          </cell>
          <cell r="AC292">
            <v>65.364607857843168</v>
          </cell>
          <cell r="AD292">
            <v>66.238987169908881</v>
          </cell>
          <cell r="AE292">
            <v>67.125063013269198</v>
          </cell>
          <cell r="AF292">
            <v>68.022991851877961</v>
          </cell>
          <cell r="AG292">
            <v>68.932932242700019</v>
          </cell>
          <cell r="AH292">
            <v>69.855044863709381</v>
          </cell>
          <cell r="AI292">
            <v>70.789492542261797</v>
          </cell>
          <cell r="AJ292">
            <v>71.73644028384696</v>
          </cell>
          <cell r="AK292">
            <v>72.696055301225314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</row>
        <row r="293">
          <cell r="A293" t="str">
            <v>CAExtra Large C&amp;ITime-Of-UseWinter Peak Reduction @Meter  (MW)Low Participation Case0</v>
          </cell>
          <cell r="B293" t="str">
            <v>CA</v>
          </cell>
          <cell r="C293" t="str">
            <v>Extra Large C&amp;I</v>
          </cell>
          <cell r="D293" t="str">
            <v>Time-Of-Use</v>
          </cell>
          <cell r="E293" t="str">
            <v>Winter Peak Reduction @Meter  (MW)</v>
          </cell>
          <cell r="F293" t="str">
            <v>Low Participation Case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</row>
        <row r="294">
          <cell r="A294" t="str">
            <v>CAExtra Large C&amp;ITime-Of-UseWinter Peak Reduction @Generation (MW)Low Participation Case0</v>
          </cell>
          <cell r="B294" t="str">
            <v>CA</v>
          </cell>
          <cell r="C294" t="str">
            <v>Extra Large C&amp;I</v>
          </cell>
          <cell r="D294" t="str">
            <v>Time-Of-Use</v>
          </cell>
          <cell r="E294" t="str">
            <v>Winter Peak Reduction @Generation (MW)</v>
          </cell>
          <cell r="F294" t="str">
            <v>Low Participation Case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</row>
        <row r="295">
          <cell r="A295" t="str">
            <v>CAExtra Large C&amp;ITime-Of-UseProgram Annual BenefitsLow Participation Case0</v>
          </cell>
          <cell r="B295" t="str">
            <v>CA</v>
          </cell>
          <cell r="C295" t="str">
            <v>Extra Large C&amp;I</v>
          </cell>
          <cell r="D295" t="str">
            <v>Time-Of-Use</v>
          </cell>
          <cell r="E295" t="str">
            <v>Program Annual Benefits</v>
          </cell>
          <cell r="F295" t="str">
            <v>Low Participation Case</v>
          </cell>
          <cell r="G295">
            <v>0</v>
          </cell>
        </row>
        <row r="296">
          <cell r="A296" t="str">
            <v>CAExtra Large C&amp;ITime-Of-UseNew ParticipantsLow Participation Case0</v>
          </cell>
          <cell r="B296" t="str">
            <v>CA</v>
          </cell>
          <cell r="C296" t="str">
            <v>Extra Large C&amp;I</v>
          </cell>
          <cell r="D296" t="str">
            <v>Time-Of-Use</v>
          </cell>
          <cell r="E296" t="str">
            <v>New Participants</v>
          </cell>
          <cell r="F296" t="str">
            <v>Low Participation Case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16746.686550000006</v>
          </cell>
          <cell r="S296">
            <v>34271.919000000009</v>
          </cell>
          <cell r="T296">
            <v>69833.664450000011</v>
          </cell>
          <cell r="U296">
            <v>36847.527750000037</v>
          </cell>
          <cell r="V296">
            <v>20100.588749999937</v>
          </cell>
          <cell r="W296">
            <v>2583.0255000000179</v>
          </cell>
          <cell r="X296">
            <v>2585.7149999999965</v>
          </cell>
          <cell r="Y296">
            <v>2585.2035000000324</v>
          </cell>
          <cell r="Z296">
            <v>2584.5764999999665</v>
          </cell>
          <cell r="AA296">
            <v>2584.3950000000186</v>
          </cell>
          <cell r="AB296">
            <v>2584.7249999999767</v>
          </cell>
          <cell r="AC296">
            <v>2592.8595000000205</v>
          </cell>
          <cell r="AD296">
            <v>2694.0321599718882</v>
          </cell>
          <cell r="AE296">
            <v>2731.0805338135397</v>
          </cell>
          <cell r="AF296">
            <v>2768.6383974915661</v>
          </cell>
          <cell r="AG296">
            <v>2806.7127575183695</v>
          </cell>
          <cell r="AH296">
            <v>2845.3107167601411</v>
          </cell>
          <cell r="AI296">
            <v>2884.4394757617847</v>
          </cell>
          <cell r="AJ296">
            <v>2924.1063340901455</v>
          </cell>
          <cell r="AK296">
            <v>2964.3186916958948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</row>
        <row r="297">
          <cell r="A297" t="str">
            <v>CAExtra Large C&amp;ITime-Of-UseIncentive CostsLow Participation Case0</v>
          </cell>
          <cell r="B297" t="str">
            <v>CA</v>
          </cell>
          <cell r="C297" t="str">
            <v>Extra Large C&amp;I</v>
          </cell>
          <cell r="D297" t="str">
            <v>Time-Of-Use</v>
          </cell>
          <cell r="E297" t="str">
            <v>Incentive Costs</v>
          </cell>
          <cell r="F297" t="str">
            <v>Low Participation Case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351680.42</v>
          </cell>
          <cell r="S297">
            <v>1071390.72</v>
          </cell>
          <cell r="T297">
            <v>2537897.67</v>
          </cell>
          <cell r="U297">
            <v>3311695.75</v>
          </cell>
          <cell r="V297">
            <v>3733808.12</v>
          </cell>
          <cell r="W297">
            <v>3788051.65</v>
          </cell>
          <cell r="X297">
            <v>3842351.67</v>
          </cell>
          <cell r="Y297">
            <v>3896640.94</v>
          </cell>
          <cell r="Z297">
            <v>3950917.05</v>
          </cell>
          <cell r="AA297">
            <v>4005189.34</v>
          </cell>
          <cell r="AB297">
            <v>4059468.57</v>
          </cell>
          <cell r="AC297">
            <v>4113918.62</v>
          </cell>
          <cell r="AD297">
            <v>4170493.29</v>
          </cell>
          <cell r="AE297">
            <v>4227845.9800000004</v>
          </cell>
          <cell r="AF297">
            <v>4285987.3899999997</v>
          </cell>
          <cell r="AG297">
            <v>4344928.3600000003</v>
          </cell>
          <cell r="AH297">
            <v>4404679.88</v>
          </cell>
          <cell r="AI297">
            <v>4465253.1100000003</v>
          </cell>
          <cell r="AJ297">
            <v>4526659.34</v>
          </cell>
          <cell r="AK297">
            <v>4588910.04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</row>
        <row r="298">
          <cell r="A298" t="str">
            <v>CAExtra Large C&amp;ITime-Of-UseParticipantsLow Participation Case0</v>
          </cell>
          <cell r="B298" t="str">
            <v>CA</v>
          </cell>
          <cell r="C298" t="str">
            <v>Extra Large C&amp;I</v>
          </cell>
          <cell r="D298" t="str">
            <v>Time-Of-Use</v>
          </cell>
          <cell r="E298" t="str">
            <v>Participants</v>
          </cell>
          <cell r="F298" t="str">
            <v>Low Participation Case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16746.686550000006</v>
          </cell>
          <cell r="S298">
            <v>51018.605550000015</v>
          </cell>
          <cell r="T298">
            <v>120852.27000000002</v>
          </cell>
          <cell r="U298">
            <v>157699.79775000006</v>
          </cell>
          <cell r="V298">
            <v>177800.38649999999</v>
          </cell>
          <cell r="W298">
            <v>180383.41200000001</v>
          </cell>
          <cell r="X298">
            <v>182969.12700000001</v>
          </cell>
          <cell r="Y298">
            <v>185554.33050000004</v>
          </cell>
          <cell r="Z298">
            <v>188138.90700000001</v>
          </cell>
          <cell r="AA298">
            <v>190723.30200000003</v>
          </cell>
          <cell r="AB298">
            <v>193308.027</v>
          </cell>
          <cell r="AC298">
            <v>195900.88650000002</v>
          </cell>
          <cell r="AD298">
            <v>198594.91865997191</v>
          </cell>
          <cell r="AE298">
            <v>201325.99919378545</v>
          </cell>
          <cell r="AF298">
            <v>204094.63759127702</v>
          </cell>
          <cell r="AG298">
            <v>206901.35034879539</v>
          </cell>
          <cell r="AH298">
            <v>209746.66106555553</v>
          </cell>
          <cell r="AI298">
            <v>212631.10054131731</v>
          </cell>
          <cell r="AJ298">
            <v>215555.20687540746</v>
          </cell>
          <cell r="AK298">
            <v>218519.52556710335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</row>
        <row r="299">
          <cell r="A299" t="str">
            <v>CAIrrigationTime-Of-UseProgram Annual BenefitsLow Participation Case0</v>
          </cell>
          <cell r="B299" t="str">
            <v>CA</v>
          </cell>
          <cell r="C299" t="str">
            <v>Irrigation</v>
          </cell>
          <cell r="D299" t="str">
            <v>Time-Of-Use</v>
          </cell>
          <cell r="E299" t="str">
            <v>Program Annual Benefits</v>
          </cell>
          <cell r="F299" t="str">
            <v>Low Participation Case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573231.01</v>
          </cell>
          <cell r="S299">
            <v>1745288.43</v>
          </cell>
          <cell r="T299">
            <v>4127886.26</v>
          </cell>
          <cell r="U299">
            <v>5388069.9000000004</v>
          </cell>
          <cell r="V299">
            <v>6066603.5300000003</v>
          </cell>
          <cell r="W299">
            <v>6146956.6100000003</v>
          </cell>
          <cell r="X299">
            <v>6226381.7599999998</v>
          </cell>
          <cell r="Y299">
            <v>6305886.3200000003</v>
          </cell>
          <cell r="Z299">
            <v>6389191.79</v>
          </cell>
          <cell r="AA299">
            <v>6482465.1100000003</v>
          </cell>
          <cell r="AB299">
            <v>6568214.9500000002</v>
          </cell>
          <cell r="AC299">
            <v>6654117.0800000001</v>
          </cell>
          <cell r="AD299">
            <v>6743128.8899999997</v>
          </cell>
          <cell r="AE299">
            <v>6833331.4100000001</v>
          </cell>
          <cell r="AF299">
            <v>6924740.5700000003</v>
          </cell>
          <cell r="AG299">
            <v>7017372.5</v>
          </cell>
          <cell r="AH299">
            <v>7111243.5700000003</v>
          </cell>
          <cell r="AI299">
            <v>7206370.3399999999</v>
          </cell>
          <cell r="AJ299">
            <v>7302769.6200000001</v>
          </cell>
          <cell r="AK299">
            <v>7400458.4299999997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</row>
        <row r="300">
          <cell r="A300" t="str">
            <v>CAIrrigationTime-Of-UseProgram Annual CostsLow Participation Case0</v>
          </cell>
          <cell r="B300" t="str">
            <v>CA</v>
          </cell>
          <cell r="C300" t="str">
            <v>Irrigation</v>
          </cell>
          <cell r="D300" t="str">
            <v>Time-Of-Use</v>
          </cell>
          <cell r="E300" t="str">
            <v>Program Annual Costs</v>
          </cell>
          <cell r="F300" t="str">
            <v>Low Participation Case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5834317.1500000004</v>
          </cell>
          <cell r="S300">
            <v>12509121.98</v>
          </cell>
          <cell r="T300">
            <v>26286343.199999999</v>
          </cell>
          <cell r="U300">
            <v>16130618.27</v>
          </cell>
          <cell r="V300">
            <v>10911310.720000001</v>
          </cell>
          <cell r="W300">
            <v>4823091.07</v>
          </cell>
          <cell r="X300">
            <v>4899046.41</v>
          </cell>
          <cell r="Y300">
            <v>4974249.76</v>
          </cell>
          <cell r="Z300">
            <v>5049879.66</v>
          </cell>
          <cell r="AA300">
            <v>5126289.05</v>
          </cell>
          <cell r="AB300">
            <v>5203203.5</v>
          </cell>
          <cell r="AC300">
            <v>5283869.59</v>
          </cell>
          <cell r="AD300">
            <v>5405233.1200000001</v>
          </cell>
          <cell r="AE300">
            <v>5502775.29</v>
          </cell>
          <cell r="AF300">
            <v>5602414.6799999997</v>
          </cell>
          <cell r="AG300">
            <v>5704204.7300000004</v>
          </cell>
          <cell r="AH300">
            <v>5808200.4400000004</v>
          </cell>
          <cell r="AI300">
            <v>5914458.3899999997</v>
          </cell>
          <cell r="AJ300">
            <v>6023036.7800000003</v>
          </cell>
          <cell r="AK300">
            <v>6133995.5099999998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</row>
        <row r="301">
          <cell r="A301" t="str">
            <v>CAIrrigationTime-Of-UseNon-Incentive CostsLow Participation Case0</v>
          </cell>
          <cell r="B301" t="str">
            <v>CA</v>
          </cell>
          <cell r="C301" t="str">
            <v>Irrigation</v>
          </cell>
          <cell r="D301" t="str">
            <v>Time-Of-Use</v>
          </cell>
          <cell r="E301" t="str">
            <v>Non-Incentive Costs</v>
          </cell>
          <cell r="F301" t="str">
            <v>Low Participation Case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5482636.7300000004</v>
          </cell>
          <cell r="S301">
            <v>11437731.27</v>
          </cell>
          <cell r="T301">
            <v>23748445.530000001</v>
          </cell>
          <cell r="U301">
            <v>12818922.52</v>
          </cell>
          <cell r="V301">
            <v>7177502.6100000003</v>
          </cell>
          <cell r="W301">
            <v>1035039.42</v>
          </cell>
          <cell r="X301">
            <v>1056694.75</v>
          </cell>
          <cell r="Y301">
            <v>1077608.81</v>
          </cell>
          <cell r="Z301">
            <v>1098962.6200000001</v>
          </cell>
          <cell r="AA301">
            <v>1121099.71</v>
          </cell>
          <cell r="AB301">
            <v>1143734.93</v>
          </cell>
          <cell r="AC301">
            <v>1169950.97</v>
          </cell>
          <cell r="AD301">
            <v>1234739.83</v>
          </cell>
          <cell r="AE301">
            <v>1274929.31</v>
          </cell>
          <cell r="AF301">
            <v>1316427.29</v>
          </cell>
          <cell r="AG301">
            <v>1359276.37</v>
          </cell>
          <cell r="AH301">
            <v>1403520.56</v>
          </cell>
          <cell r="AI301">
            <v>1449205.28</v>
          </cell>
          <cell r="AJ301">
            <v>1496377.44</v>
          </cell>
          <cell r="AK301">
            <v>1545085.48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</row>
        <row r="302">
          <cell r="A302" t="str">
            <v>CAIrrigationTime-Of-UseSummer Peak Reduction @Meter  (MW)Low Participation Case0</v>
          </cell>
          <cell r="B302" t="str">
            <v>CA</v>
          </cell>
          <cell r="C302" t="str">
            <v>Irrigation</v>
          </cell>
          <cell r="D302" t="str">
            <v>Time-Of-Use</v>
          </cell>
          <cell r="E302" t="str">
            <v>Summer Peak Reduction @Meter  (MW)</v>
          </cell>
          <cell r="F302" t="str">
            <v>Low Participation Case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5.1061481672101516</v>
          </cell>
          <cell r="S302">
            <v>15.546439584201273</v>
          </cell>
          <cell r="T302">
            <v>36.769815927493447</v>
          </cell>
          <cell r="U302">
            <v>47.99510590524666</v>
          </cell>
          <cell r="V302">
            <v>54.039254216657497</v>
          </cell>
          <cell r="W302">
            <v>54.75501228123791</v>
          </cell>
          <cell r="X302">
            <v>55.462504704051796</v>
          </cell>
          <cell r="Y302">
            <v>56.170704503007471</v>
          </cell>
          <cell r="Z302">
            <v>56.91276145592839</v>
          </cell>
          <cell r="AA302">
            <v>57.74360864977195</v>
          </cell>
          <cell r="AB302">
            <v>58.507439221742665</v>
          </cell>
          <cell r="AC302">
            <v>59.27262640549219</v>
          </cell>
          <cell r="AD302">
            <v>60.065513565673378</v>
          </cell>
          <cell r="AE302">
            <v>60.869007140432515</v>
          </cell>
          <cell r="AF302">
            <v>61.683249011282939</v>
          </cell>
          <cell r="AG302">
            <v>62.508382957680382</v>
          </cell>
          <cell r="AH302">
            <v>63.344554682411669</v>
          </cell>
          <cell r="AI302">
            <v>64.191911837323005</v>
          </cell>
          <cell r="AJ302">
            <v>65.050604049392433</v>
          </cell>
          <cell r="AK302">
            <v>65.920782947151125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</row>
        <row r="303">
          <cell r="A303" t="str">
            <v>CAIrrigationTime-Of-UseSummer Peak Reduction @Generation (MW)Low Participation Case0</v>
          </cell>
          <cell r="B303" t="str">
            <v>CA</v>
          </cell>
          <cell r="C303" t="str">
            <v>Irrigation</v>
          </cell>
          <cell r="D303" t="str">
            <v>Time-Of-Use</v>
          </cell>
          <cell r="E303" t="str">
            <v>Summer Peak Reduction @Generation (MW)</v>
          </cell>
          <cell r="F303" t="str">
            <v>Low Participation Case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5.6309529854545115</v>
          </cell>
          <cell r="S303">
            <v>17.1442871462299</v>
          </cell>
          <cell r="T303">
            <v>40.548980952242438</v>
          </cell>
          <cell r="U303">
            <v>52.92799504328039</v>
          </cell>
          <cell r="V303">
            <v>59.593354892652727</v>
          </cell>
          <cell r="W303">
            <v>60.382677857562754</v>
          </cell>
          <cell r="X303">
            <v>61.162885646285609</v>
          </cell>
          <cell r="Y303">
            <v>61.94387351456492</v>
          </cell>
          <cell r="Z303">
            <v>62.762198341341403</v>
          </cell>
          <cell r="AA303">
            <v>63.678439181486489</v>
          </cell>
          <cell r="AB303">
            <v>64.520775498172327</v>
          </cell>
          <cell r="AC303">
            <v>65.364607857843168</v>
          </cell>
          <cell r="AD303">
            <v>66.238987169908881</v>
          </cell>
          <cell r="AE303">
            <v>67.125063013269198</v>
          </cell>
          <cell r="AF303">
            <v>68.022991851877961</v>
          </cell>
          <cell r="AG303">
            <v>68.932932242700019</v>
          </cell>
          <cell r="AH303">
            <v>69.855044863709381</v>
          </cell>
          <cell r="AI303">
            <v>70.789492542261797</v>
          </cell>
          <cell r="AJ303">
            <v>71.73644028384696</v>
          </cell>
          <cell r="AK303">
            <v>72.696055301225314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</row>
        <row r="304">
          <cell r="A304" t="str">
            <v>CAIrrigationTime-Of-UseWinter Peak Reduction @Meter  (MW)Low Participation Case0</v>
          </cell>
          <cell r="B304" t="str">
            <v>CA</v>
          </cell>
          <cell r="C304" t="str">
            <v>Irrigation</v>
          </cell>
          <cell r="D304" t="str">
            <v>Time-Of-Use</v>
          </cell>
          <cell r="E304" t="str">
            <v>Winter Peak Reduction @Meter  (MW)</v>
          </cell>
          <cell r="F304" t="str">
            <v>Low Participation Case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</row>
        <row r="305">
          <cell r="A305" t="str">
            <v>CAIrrigationTime-Of-UseWinter Peak Reduction @Generation (MW)Low Participation Case0</v>
          </cell>
          <cell r="B305" t="str">
            <v>CA</v>
          </cell>
          <cell r="C305" t="str">
            <v>Irrigation</v>
          </cell>
          <cell r="D305" t="str">
            <v>Time-Of-Use</v>
          </cell>
          <cell r="E305" t="str">
            <v>Winter Peak Reduction @Generation (MW)</v>
          </cell>
          <cell r="F305" t="str">
            <v>Low Participation Case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A306" t="str">
            <v>CAIrrigationTime-Of-UseProgram Annual BenefitsLow Participation Case0</v>
          </cell>
          <cell r="B306" t="str">
            <v>CA</v>
          </cell>
          <cell r="C306" t="str">
            <v>Irrigation</v>
          </cell>
          <cell r="D306" t="str">
            <v>Time-Of-Use</v>
          </cell>
          <cell r="E306" t="str">
            <v>Program Annual Benefits</v>
          </cell>
          <cell r="F306" t="str">
            <v>Low Participation Case</v>
          </cell>
          <cell r="G306">
            <v>0</v>
          </cell>
        </row>
        <row r="307">
          <cell r="A307" t="str">
            <v>CAIrrigationTime-Of-UseNew ParticipantsLow Participation Case0</v>
          </cell>
          <cell r="B307" t="str">
            <v>CA</v>
          </cell>
          <cell r="C307" t="str">
            <v>Irrigation</v>
          </cell>
          <cell r="D307" t="str">
            <v>Time-Of-Use</v>
          </cell>
          <cell r="E307" t="str">
            <v>New Participants</v>
          </cell>
          <cell r="F307" t="str">
            <v>Low Participation Case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16746.686550000006</v>
          </cell>
          <cell r="S307">
            <v>34271.919000000009</v>
          </cell>
          <cell r="T307">
            <v>69833.664450000011</v>
          </cell>
          <cell r="U307">
            <v>36847.527750000037</v>
          </cell>
          <cell r="V307">
            <v>20100.588749999937</v>
          </cell>
          <cell r="W307">
            <v>2583.0255000000179</v>
          </cell>
          <cell r="X307">
            <v>2585.7149999999965</v>
          </cell>
          <cell r="Y307">
            <v>2585.2035000000324</v>
          </cell>
          <cell r="Z307">
            <v>2584.5764999999665</v>
          </cell>
          <cell r="AA307">
            <v>2584.3950000000186</v>
          </cell>
          <cell r="AB307">
            <v>2584.7249999999767</v>
          </cell>
          <cell r="AC307">
            <v>2592.8595000000205</v>
          </cell>
          <cell r="AD307">
            <v>2694.0321599718882</v>
          </cell>
          <cell r="AE307">
            <v>2731.0805338135397</v>
          </cell>
          <cell r="AF307">
            <v>2768.6383974915661</v>
          </cell>
          <cell r="AG307">
            <v>2806.7127575183695</v>
          </cell>
          <cell r="AH307">
            <v>2845.3107167601411</v>
          </cell>
          <cell r="AI307">
            <v>2884.4394757617847</v>
          </cell>
          <cell r="AJ307">
            <v>2924.1063340901455</v>
          </cell>
          <cell r="AK307">
            <v>2964.3186916958948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A308" t="str">
            <v>CAIrrigationTime-Of-UseIncentive CostsLow Participation Case0</v>
          </cell>
          <cell r="B308" t="str">
            <v>CA</v>
          </cell>
          <cell r="C308" t="str">
            <v>Irrigation</v>
          </cell>
          <cell r="D308" t="str">
            <v>Time-Of-Use</v>
          </cell>
          <cell r="E308" t="str">
            <v>Incentive Costs</v>
          </cell>
          <cell r="F308" t="str">
            <v>Low Participation Case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351680.42</v>
          </cell>
          <cell r="S308">
            <v>1071390.72</v>
          </cell>
          <cell r="T308">
            <v>2537897.67</v>
          </cell>
          <cell r="U308">
            <v>3311695.75</v>
          </cell>
          <cell r="V308">
            <v>3733808.12</v>
          </cell>
          <cell r="W308">
            <v>3788051.65</v>
          </cell>
          <cell r="X308">
            <v>3842351.67</v>
          </cell>
          <cell r="Y308">
            <v>3896640.94</v>
          </cell>
          <cell r="Z308">
            <v>3950917.05</v>
          </cell>
          <cell r="AA308">
            <v>4005189.34</v>
          </cell>
          <cell r="AB308">
            <v>4059468.57</v>
          </cell>
          <cell r="AC308">
            <v>4113918.62</v>
          </cell>
          <cell r="AD308">
            <v>4170493.29</v>
          </cell>
          <cell r="AE308">
            <v>4227845.9800000004</v>
          </cell>
          <cell r="AF308">
            <v>4285987.3899999997</v>
          </cell>
          <cell r="AG308">
            <v>4344928.3600000003</v>
          </cell>
          <cell r="AH308">
            <v>4404679.88</v>
          </cell>
          <cell r="AI308">
            <v>4465253.1100000003</v>
          </cell>
          <cell r="AJ308">
            <v>4526659.34</v>
          </cell>
          <cell r="AK308">
            <v>4588910.04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</row>
        <row r="309">
          <cell r="A309" t="str">
            <v>CAIrrigationTime-Of-UseParticipantsLow Participation Case0</v>
          </cell>
          <cell r="B309" t="str">
            <v>CA</v>
          </cell>
          <cell r="C309" t="str">
            <v>Irrigation</v>
          </cell>
          <cell r="D309" t="str">
            <v>Time-Of-Use</v>
          </cell>
          <cell r="E309" t="str">
            <v>Participants</v>
          </cell>
          <cell r="F309" t="str">
            <v>Low Participation Case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16746.686550000006</v>
          </cell>
          <cell r="S309">
            <v>51018.605550000015</v>
          </cell>
          <cell r="T309">
            <v>120852.27000000002</v>
          </cell>
          <cell r="U309">
            <v>157699.79775000006</v>
          </cell>
          <cell r="V309">
            <v>177800.38649999999</v>
          </cell>
          <cell r="W309">
            <v>180383.41200000001</v>
          </cell>
          <cell r="X309">
            <v>182969.12700000001</v>
          </cell>
          <cell r="Y309">
            <v>185554.33050000004</v>
          </cell>
          <cell r="Z309">
            <v>188138.90700000001</v>
          </cell>
          <cell r="AA309">
            <v>190723.30200000003</v>
          </cell>
          <cell r="AB309">
            <v>193308.027</v>
          </cell>
          <cell r="AC309">
            <v>195900.88650000002</v>
          </cell>
          <cell r="AD309">
            <v>198594.91865997191</v>
          </cell>
          <cell r="AE309">
            <v>201325.99919378545</v>
          </cell>
          <cell r="AF309">
            <v>204094.63759127702</v>
          </cell>
          <cell r="AG309">
            <v>206901.35034879539</v>
          </cell>
          <cell r="AH309">
            <v>209746.66106555553</v>
          </cell>
          <cell r="AI309">
            <v>212631.10054131731</v>
          </cell>
          <cell r="AJ309">
            <v>215555.20687540746</v>
          </cell>
          <cell r="AK309">
            <v>218519.52556710335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</row>
        <row r="310">
          <cell r="A310" t="str">
            <v>CALarge C&amp;ITime-Of-UseProgram Annual BenefitsLow Participation Case0</v>
          </cell>
          <cell r="B310" t="str">
            <v>CA</v>
          </cell>
          <cell r="C310" t="str">
            <v>Large C&amp;I</v>
          </cell>
          <cell r="D310" t="str">
            <v>Time-Of-Use</v>
          </cell>
          <cell r="E310" t="str">
            <v>Program Annual Benefits</v>
          </cell>
          <cell r="F310" t="str">
            <v>Low Participation Case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573231.01</v>
          </cell>
          <cell r="S310">
            <v>1745288.43</v>
          </cell>
          <cell r="T310">
            <v>4127886.26</v>
          </cell>
          <cell r="U310">
            <v>5388069.9000000004</v>
          </cell>
          <cell r="V310">
            <v>6066603.5300000003</v>
          </cell>
          <cell r="W310">
            <v>6146956.6100000003</v>
          </cell>
          <cell r="X310">
            <v>6226381.7599999998</v>
          </cell>
          <cell r="Y310">
            <v>6305886.3200000003</v>
          </cell>
          <cell r="Z310">
            <v>6389191.79</v>
          </cell>
          <cell r="AA310">
            <v>6482465.1100000003</v>
          </cell>
          <cell r="AB310">
            <v>6568214.9500000002</v>
          </cell>
          <cell r="AC310">
            <v>6654117.0800000001</v>
          </cell>
          <cell r="AD310">
            <v>6743128.8899999997</v>
          </cell>
          <cell r="AE310">
            <v>6833331.4100000001</v>
          </cell>
          <cell r="AF310">
            <v>6924740.5700000003</v>
          </cell>
          <cell r="AG310">
            <v>7017372.5</v>
          </cell>
          <cell r="AH310">
            <v>7111243.5700000003</v>
          </cell>
          <cell r="AI310">
            <v>7206370.3399999999</v>
          </cell>
          <cell r="AJ310">
            <v>7302769.6200000001</v>
          </cell>
          <cell r="AK310">
            <v>7400458.4299999997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A311" t="str">
            <v>CALarge C&amp;ITime-Of-UseProgram Annual CostsLow Participation Case0</v>
          </cell>
          <cell r="B311" t="str">
            <v>CA</v>
          </cell>
          <cell r="C311" t="str">
            <v>Large C&amp;I</v>
          </cell>
          <cell r="D311" t="str">
            <v>Time-Of-Use</v>
          </cell>
          <cell r="E311" t="str">
            <v>Program Annual Costs</v>
          </cell>
          <cell r="F311" t="str">
            <v>Low Participation Case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5834317.1500000004</v>
          </cell>
          <cell r="S311">
            <v>12509121.98</v>
          </cell>
          <cell r="T311">
            <v>26286343.199999999</v>
          </cell>
          <cell r="U311">
            <v>16130618.27</v>
          </cell>
          <cell r="V311">
            <v>10911310.720000001</v>
          </cell>
          <cell r="W311">
            <v>4823091.07</v>
          </cell>
          <cell r="X311">
            <v>4899046.41</v>
          </cell>
          <cell r="Y311">
            <v>4974249.76</v>
          </cell>
          <cell r="Z311">
            <v>5049879.66</v>
          </cell>
          <cell r="AA311">
            <v>5126289.05</v>
          </cell>
          <cell r="AB311">
            <v>5203203.5</v>
          </cell>
          <cell r="AC311">
            <v>5283869.59</v>
          </cell>
          <cell r="AD311">
            <v>5405233.1200000001</v>
          </cell>
          <cell r="AE311">
            <v>5502775.29</v>
          </cell>
          <cell r="AF311">
            <v>5602414.6799999997</v>
          </cell>
          <cell r="AG311">
            <v>5704204.7300000004</v>
          </cell>
          <cell r="AH311">
            <v>5808200.4400000004</v>
          </cell>
          <cell r="AI311">
            <v>5914458.3899999997</v>
          </cell>
          <cell r="AJ311">
            <v>6023036.7800000003</v>
          </cell>
          <cell r="AK311">
            <v>6133995.5099999998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A312" t="str">
            <v>CALarge C&amp;ITime-Of-UseNon-Incentive CostsLow Participation Case0</v>
          </cell>
          <cell r="B312" t="str">
            <v>CA</v>
          </cell>
          <cell r="C312" t="str">
            <v>Large C&amp;I</v>
          </cell>
          <cell r="D312" t="str">
            <v>Time-Of-Use</v>
          </cell>
          <cell r="E312" t="str">
            <v>Non-Incentive Costs</v>
          </cell>
          <cell r="F312" t="str">
            <v>Low Participation Case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5482636.7300000004</v>
          </cell>
          <cell r="S312">
            <v>11437731.27</v>
          </cell>
          <cell r="T312">
            <v>23748445.530000001</v>
          </cell>
          <cell r="U312">
            <v>12818922.52</v>
          </cell>
          <cell r="V312">
            <v>7177502.6100000003</v>
          </cell>
          <cell r="W312">
            <v>1035039.42</v>
          </cell>
          <cell r="X312">
            <v>1056694.75</v>
          </cell>
          <cell r="Y312">
            <v>1077608.81</v>
          </cell>
          <cell r="Z312">
            <v>1098962.6200000001</v>
          </cell>
          <cell r="AA312">
            <v>1121099.71</v>
          </cell>
          <cell r="AB312">
            <v>1143734.93</v>
          </cell>
          <cell r="AC312">
            <v>1169950.97</v>
          </cell>
          <cell r="AD312">
            <v>1234739.83</v>
          </cell>
          <cell r="AE312">
            <v>1274929.31</v>
          </cell>
          <cell r="AF312">
            <v>1316427.29</v>
          </cell>
          <cell r="AG312">
            <v>1359276.37</v>
          </cell>
          <cell r="AH312">
            <v>1403520.56</v>
          </cell>
          <cell r="AI312">
            <v>1449205.28</v>
          </cell>
          <cell r="AJ312">
            <v>1496377.44</v>
          </cell>
          <cell r="AK312">
            <v>1545085.48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A313" t="str">
            <v>CALarge C&amp;ITime-Of-UseSummer Peak Reduction @Meter  (MW)Low Participation Case0</v>
          </cell>
          <cell r="B313" t="str">
            <v>CA</v>
          </cell>
          <cell r="C313" t="str">
            <v>Large C&amp;I</v>
          </cell>
          <cell r="D313" t="str">
            <v>Time-Of-Use</v>
          </cell>
          <cell r="E313" t="str">
            <v>Summer Peak Reduction @Meter  (MW)</v>
          </cell>
          <cell r="F313" t="str">
            <v>Low Participation Case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5.1061481672101516</v>
          </cell>
          <cell r="S313">
            <v>15.546439584201273</v>
          </cell>
          <cell r="T313">
            <v>36.769815927493447</v>
          </cell>
          <cell r="U313">
            <v>47.99510590524666</v>
          </cell>
          <cell r="V313">
            <v>54.039254216657497</v>
          </cell>
          <cell r="W313">
            <v>54.75501228123791</v>
          </cell>
          <cell r="X313">
            <v>55.462504704051796</v>
          </cell>
          <cell r="Y313">
            <v>56.170704503007471</v>
          </cell>
          <cell r="Z313">
            <v>56.91276145592839</v>
          </cell>
          <cell r="AA313">
            <v>57.74360864977195</v>
          </cell>
          <cell r="AB313">
            <v>58.507439221742665</v>
          </cell>
          <cell r="AC313">
            <v>59.27262640549219</v>
          </cell>
          <cell r="AD313">
            <v>60.065513565673378</v>
          </cell>
          <cell r="AE313">
            <v>60.869007140432515</v>
          </cell>
          <cell r="AF313">
            <v>61.683249011282939</v>
          </cell>
          <cell r="AG313">
            <v>62.508382957680382</v>
          </cell>
          <cell r="AH313">
            <v>63.344554682411669</v>
          </cell>
          <cell r="AI313">
            <v>64.191911837323005</v>
          </cell>
          <cell r="AJ313">
            <v>65.050604049392433</v>
          </cell>
          <cell r="AK313">
            <v>65.920782947151125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A314" t="str">
            <v>CALarge C&amp;ITime-Of-UseSummer Peak Reduction @Generation (MW)Low Participation Case0</v>
          </cell>
          <cell r="B314" t="str">
            <v>CA</v>
          </cell>
          <cell r="C314" t="str">
            <v>Large C&amp;I</v>
          </cell>
          <cell r="D314" t="str">
            <v>Time-Of-Use</v>
          </cell>
          <cell r="E314" t="str">
            <v>Summer Peak Reduction @Generation (MW)</v>
          </cell>
          <cell r="F314" t="str">
            <v>Low Participation Case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5.6309529854545115</v>
          </cell>
          <cell r="S314">
            <v>17.1442871462299</v>
          </cell>
          <cell r="T314">
            <v>40.548980952242438</v>
          </cell>
          <cell r="U314">
            <v>52.92799504328039</v>
          </cell>
          <cell r="V314">
            <v>59.593354892652727</v>
          </cell>
          <cell r="W314">
            <v>60.382677857562754</v>
          </cell>
          <cell r="X314">
            <v>61.162885646285609</v>
          </cell>
          <cell r="Y314">
            <v>61.94387351456492</v>
          </cell>
          <cell r="Z314">
            <v>62.762198341341403</v>
          </cell>
          <cell r="AA314">
            <v>63.678439181486489</v>
          </cell>
          <cell r="AB314">
            <v>64.520775498172327</v>
          </cell>
          <cell r="AC314">
            <v>65.364607857843168</v>
          </cell>
          <cell r="AD314">
            <v>66.238987169908881</v>
          </cell>
          <cell r="AE314">
            <v>67.125063013269198</v>
          </cell>
          <cell r="AF314">
            <v>68.022991851877961</v>
          </cell>
          <cell r="AG314">
            <v>68.932932242700019</v>
          </cell>
          <cell r="AH314">
            <v>69.855044863709381</v>
          </cell>
          <cell r="AI314">
            <v>70.789492542261797</v>
          </cell>
          <cell r="AJ314">
            <v>71.73644028384696</v>
          </cell>
          <cell r="AK314">
            <v>72.696055301225314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A315" t="str">
            <v>CALarge C&amp;ITime-Of-UseWinter Peak Reduction @Meter  (MW)Low Participation Case0</v>
          </cell>
          <cell r="B315" t="str">
            <v>CA</v>
          </cell>
          <cell r="C315" t="str">
            <v>Large C&amp;I</v>
          </cell>
          <cell r="D315" t="str">
            <v>Time-Of-Use</v>
          </cell>
          <cell r="E315" t="str">
            <v>Winter Peak Reduction @Meter  (MW)</v>
          </cell>
          <cell r="F315" t="str">
            <v>Low Participation Case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</row>
        <row r="316">
          <cell r="A316" t="str">
            <v>CALarge C&amp;ITime-Of-UseWinter Peak Reduction @Generation (MW)Low Participation Case0</v>
          </cell>
          <cell r="B316" t="str">
            <v>CA</v>
          </cell>
          <cell r="C316" t="str">
            <v>Large C&amp;I</v>
          </cell>
          <cell r="D316" t="str">
            <v>Time-Of-Use</v>
          </cell>
          <cell r="E316" t="str">
            <v>Winter Peak Reduction @Generation (MW)</v>
          </cell>
          <cell r="F316" t="str">
            <v>Low Participation Case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A317" t="str">
            <v>CALarge C&amp;ITime-Of-UseProgram Annual BenefitsLow Participation Case0</v>
          </cell>
          <cell r="B317" t="str">
            <v>CA</v>
          </cell>
          <cell r="C317" t="str">
            <v>Large C&amp;I</v>
          </cell>
          <cell r="D317" t="str">
            <v>Time-Of-Use</v>
          </cell>
          <cell r="E317" t="str">
            <v>Program Annual Benefits</v>
          </cell>
          <cell r="F317" t="str">
            <v>Low Participation Case</v>
          </cell>
          <cell r="G317">
            <v>0</v>
          </cell>
        </row>
        <row r="318">
          <cell r="A318" t="str">
            <v>CALarge C&amp;ITime-Of-UseNew ParticipantsLow Participation Case0</v>
          </cell>
          <cell r="B318" t="str">
            <v>CA</v>
          </cell>
          <cell r="C318" t="str">
            <v>Large C&amp;I</v>
          </cell>
          <cell r="D318" t="str">
            <v>Time-Of-Use</v>
          </cell>
          <cell r="E318" t="str">
            <v>New Participants</v>
          </cell>
          <cell r="F318" t="str">
            <v>Low Participation Case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16746.686550000006</v>
          </cell>
          <cell r="S318">
            <v>34271.919000000009</v>
          </cell>
          <cell r="T318">
            <v>69833.664450000011</v>
          </cell>
          <cell r="U318">
            <v>36847.527750000037</v>
          </cell>
          <cell r="V318">
            <v>20100.588749999937</v>
          </cell>
          <cell r="W318">
            <v>2583.0255000000179</v>
          </cell>
          <cell r="X318">
            <v>2585.7149999999965</v>
          </cell>
          <cell r="Y318">
            <v>2585.2035000000324</v>
          </cell>
          <cell r="Z318">
            <v>2584.5764999999665</v>
          </cell>
          <cell r="AA318">
            <v>2584.3950000000186</v>
          </cell>
          <cell r="AB318">
            <v>2584.7249999999767</v>
          </cell>
          <cell r="AC318">
            <v>2592.8595000000205</v>
          </cell>
          <cell r="AD318">
            <v>2694.0321599718882</v>
          </cell>
          <cell r="AE318">
            <v>2731.0805338135397</v>
          </cell>
          <cell r="AF318">
            <v>2768.6383974915661</v>
          </cell>
          <cell r="AG318">
            <v>2806.7127575183695</v>
          </cell>
          <cell r="AH318">
            <v>2845.3107167601411</v>
          </cell>
          <cell r="AI318">
            <v>2884.4394757617847</v>
          </cell>
          <cell r="AJ318">
            <v>2924.1063340901455</v>
          </cell>
          <cell r="AK318">
            <v>2964.3186916958948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</row>
        <row r="319">
          <cell r="A319" t="str">
            <v>CALarge C&amp;ITime-Of-UseIncentive CostsLow Participation Case0</v>
          </cell>
          <cell r="B319" t="str">
            <v>CA</v>
          </cell>
          <cell r="C319" t="str">
            <v>Large C&amp;I</v>
          </cell>
          <cell r="D319" t="str">
            <v>Time-Of-Use</v>
          </cell>
          <cell r="E319" t="str">
            <v>Incentive Costs</v>
          </cell>
          <cell r="F319" t="str">
            <v>Low Participation Case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351680.42</v>
          </cell>
          <cell r="S319">
            <v>1071390.72</v>
          </cell>
          <cell r="T319">
            <v>2537897.67</v>
          </cell>
          <cell r="U319">
            <v>3311695.75</v>
          </cell>
          <cell r="V319">
            <v>3733808.12</v>
          </cell>
          <cell r="W319">
            <v>3788051.65</v>
          </cell>
          <cell r="X319">
            <v>3842351.67</v>
          </cell>
          <cell r="Y319">
            <v>3896640.94</v>
          </cell>
          <cell r="Z319">
            <v>3950917.05</v>
          </cell>
          <cell r="AA319">
            <v>4005189.34</v>
          </cell>
          <cell r="AB319">
            <v>4059468.57</v>
          </cell>
          <cell r="AC319">
            <v>4113918.62</v>
          </cell>
          <cell r="AD319">
            <v>4170493.29</v>
          </cell>
          <cell r="AE319">
            <v>4227845.9800000004</v>
          </cell>
          <cell r="AF319">
            <v>4285987.3899999997</v>
          </cell>
          <cell r="AG319">
            <v>4344928.3600000003</v>
          </cell>
          <cell r="AH319">
            <v>4404679.88</v>
          </cell>
          <cell r="AI319">
            <v>4465253.1100000003</v>
          </cell>
          <cell r="AJ319">
            <v>4526659.34</v>
          </cell>
          <cell r="AK319">
            <v>4588910.04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</row>
        <row r="320">
          <cell r="A320" t="str">
            <v>CALarge C&amp;ITime-Of-UseParticipantsLow Participation Case0</v>
          </cell>
          <cell r="B320" t="str">
            <v>CA</v>
          </cell>
          <cell r="C320" t="str">
            <v>Large C&amp;I</v>
          </cell>
          <cell r="D320" t="str">
            <v>Time-Of-Use</v>
          </cell>
          <cell r="E320" t="str">
            <v>Participants</v>
          </cell>
          <cell r="F320" t="str">
            <v>Low Participation Case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16746.686550000006</v>
          </cell>
          <cell r="S320">
            <v>51018.605550000015</v>
          </cell>
          <cell r="T320">
            <v>120852.27000000002</v>
          </cell>
          <cell r="U320">
            <v>157699.79775000006</v>
          </cell>
          <cell r="V320">
            <v>177800.38649999999</v>
          </cell>
          <cell r="W320">
            <v>180383.41200000001</v>
          </cell>
          <cell r="X320">
            <v>182969.12700000001</v>
          </cell>
          <cell r="Y320">
            <v>185554.33050000004</v>
          </cell>
          <cell r="Z320">
            <v>188138.90700000001</v>
          </cell>
          <cell r="AA320">
            <v>190723.30200000003</v>
          </cell>
          <cell r="AB320">
            <v>193308.027</v>
          </cell>
          <cell r="AC320">
            <v>195900.88650000002</v>
          </cell>
          <cell r="AD320">
            <v>198594.91865997191</v>
          </cell>
          <cell r="AE320">
            <v>201325.99919378545</v>
          </cell>
          <cell r="AF320">
            <v>204094.63759127702</v>
          </cell>
          <cell r="AG320">
            <v>206901.35034879539</v>
          </cell>
          <cell r="AH320">
            <v>209746.66106555553</v>
          </cell>
          <cell r="AI320">
            <v>212631.10054131731</v>
          </cell>
          <cell r="AJ320">
            <v>215555.20687540746</v>
          </cell>
          <cell r="AK320">
            <v>218519.52556710335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</row>
        <row r="321">
          <cell r="A321" t="str">
            <v>CAMedium C&amp;ITime-Of-UseProgram Annual BenefitsLow Participation Case0</v>
          </cell>
          <cell r="B321" t="str">
            <v>CA</v>
          </cell>
          <cell r="C321" t="str">
            <v>Medium C&amp;I</v>
          </cell>
          <cell r="D321" t="str">
            <v>Time-Of-Use</v>
          </cell>
          <cell r="E321" t="str">
            <v>Program Annual Benefits</v>
          </cell>
          <cell r="F321" t="str">
            <v>Low Participation Case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573231.01</v>
          </cell>
          <cell r="S321">
            <v>1745288.43</v>
          </cell>
          <cell r="T321">
            <v>4127886.26</v>
          </cell>
          <cell r="U321">
            <v>5388069.9000000004</v>
          </cell>
          <cell r="V321">
            <v>6066603.5300000003</v>
          </cell>
          <cell r="W321">
            <v>6146956.6100000003</v>
          </cell>
          <cell r="X321">
            <v>6226381.7599999998</v>
          </cell>
          <cell r="Y321">
            <v>6305886.3200000003</v>
          </cell>
          <cell r="Z321">
            <v>6389191.79</v>
          </cell>
          <cell r="AA321">
            <v>6482465.1100000003</v>
          </cell>
          <cell r="AB321">
            <v>6568214.9500000002</v>
          </cell>
          <cell r="AC321">
            <v>6654117.0800000001</v>
          </cell>
          <cell r="AD321">
            <v>6743128.8899999997</v>
          </cell>
          <cell r="AE321">
            <v>6833331.4100000001</v>
          </cell>
          <cell r="AF321">
            <v>6924740.5700000003</v>
          </cell>
          <cell r="AG321">
            <v>7017372.5</v>
          </cell>
          <cell r="AH321">
            <v>7111243.5700000003</v>
          </cell>
          <cell r="AI321">
            <v>7206370.3399999999</v>
          </cell>
          <cell r="AJ321">
            <v>7302769.6200000001</v>
          </cell>
          <cell r="AK321">
            <v>7400458.4299999997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</row>
        <row r="322">
          <cell r="A322" t="str">
            <v>CAMedium C&amp;ITime-Of-UseProgram Annual CostsLow Participation Case0</v>
          </cell>
          <cell r="B322" t="str">
            <v>CA</v>
          </cell>
          <cell r="C322" t="str">
            <v>Medium C&amp;I</v>
          </cell>
          <cell r="D322" t="str">
            <v>Time-Of-Use</v>
          </cell>
          <cell r="E322" t="str">
            <v>Program Annual Costs</v>
          </cell>
          <cell r="F322" t="str">
            <v>Low Participation Case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5834317.1500000004</v>
          </cell>
          <cell r="S322">
            <v>12509121.98</v>
          </cell>
          <cell r="T322">
            <v>26286343.199999999</v>
          </cell>
          <cell r="U322">
            <v>16130618.27</v>
          </cell>
          <cell r="V322">
            <v>10911310.720000001</v>
          </cell>
          <cell r="W322">
            <v>4823091.07</v>
          </cell>
          <cell r="X322">
            <v>4899046.41</v>
          </cell>
          <cell r="Y322">
            <v>4974249.76</v>
          </cell>
          <cell r="Z322">
            <v>5049879.66</v>
          </cell>
          <cell r="AA322">
            <v>5126289.05</v>
          </cell>
          <cell r="AB322">
            <v>5203203.5</v>
          </cell>
          <cell r="AC322">
            <v>5283869.59</v>
          </cell>
          <cell r="AD322">
            <v>5405233.1200000001</v>
          </cell>
          <cell r="AE322">
            <v>5502775.29</v>
          </cell>
          <cell r="AF322">
            <v>5602414.6799999997</v>
          </cell>
          <cell r="AG322">
            <v>5704204.7300000004</v>
          </cell>
          <cell r="AH322">
            <v>5808200.4400000004</v>
          </cell>
          <cell r="AI322">
            <v>5914458.3899999997</v>
          </cell>
          <cell r="AJ322">
            <v>6023036.7800000003</v>
          </cell>
          <cell r="AK322">
            <v>6133995.5099999998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A323" t="str">
            <v>CAMedium C&amp;ITime-Of-UseNon-Incentive CostsLow Participation Case0</v>
          </cell>
          <cell r="B323" t="str">
            <v>CA</v>
          </cell>
          <cell r="C323" t="str">
            <v>Medium C&amp;I</v>
          </cell>
          <cell r="D323" t="str">
            <v>Time-Of-Use</v>
          </cell>
          <cell r="E323" t="str">
            <v>Non-Incentive Costs</v>
          </cell>
          <cell r="F323" t="str">
            <v>Low Participation Case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5482636.7300000004</v>
          </cell>
          <cell r="S323">
            <v>11437731.27</v>
          </cell>
          <cell r="T323">
            <v>23748445.530000001</v>
          </cell>
          <cell r="U323">
            <v>12818922.52</v>
          </cell>
          <cell r="V323">
            <v>7177502.6100000003</v>
          </cell>
          <cell r="W323">
            <v>1035039.42</v>
          </cell>
          <cell r="X323">
            <v>1056694.75</v>
          </cell>
          <cell r="Y323">
            <v>1077608.81</v>
          </cell>
          <cell r="Z323">
            <v>1098962.6200000001</v>
          </cell>
          <cell r="AA323">
            <v>1121099.71</v>
          </cell>
          <cell r="AB323">
            <v>1143734.93</v>
          </cell>
          <cell r="AC323">
            <v>1169950.97</v>
          </cell>
          <cell r="AD323">
            <v>1234739.83</v>
          </cell>
          <cell r="AE323">
            <v>1274929.31</v>
          </cell>
          <cell r="AF323">
            <v>1316427.29</v>
          </cell>
          <cell r="AG323">
            <v>1359276.37</v>
          </cell>
          <cell r="AH323">
            <v>1403520.56</v>
          </cell>
          <cell r="AI323">
            <v>1449205.28</v>
          </cell>
          <cell r="AJ323">
            <v>1496377.44</v>
          </cell>
          <cell r="AK323">
            <v>1545085.48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A324" t="str">
            <v>CAMedium C&amp;ITime-Of-UseSummer Peak Reduction @Meter  (MW)Low Participation Case0</v>
          </cell>
          <cell r="B324" t="str">
            <v>CA</v>
          </cell>
          <cell r="C324" t="str">
            <v>Medium C&amp;I</v>
          </cell>
          <cell r="D324" t="str">
            <v>Time-Of-Use</v>
          </cell>
          <cell r="E324" t="str">
            <v>Summer Peak Reduction @Meter  (MW)</v>
          </cell>
          <cell r="F324" t="str">
            <v>Low Participation Case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5.1061481672101516</v>
          </cell>
          <cell r="S324">
            <v>15.546439584201273</v>
          </cell>
          <cell r="T324">
            <v>36.769815927493447</v>
          </cell>
          <cell r="U324">
            <v>47.99510590524666</v>
          </cell>
          <cell r="V324">
            <v>54.039254216657497</v>
          </cell>
          <cell r="W324">
            <v>54.75501228123791</v>
          </cell>
          <cell r="X324">
            <v>55.462504704051796</v>
          </cell>
          <cell r="Y324">
            <v>56.170704503007471</v>
          </cell>
          <cell r="Z324">
            <v>56.91276145592839</v>
          </cell>
          <cell r="AA324">
            <v>57.74360864977195</v>
          </cell>
          <cell r="AB324">
            <v>58.507439221742665</v>
          </cell>
          <cell r="AC324">
            <v>59.27262640549219</v>
          </cell>
          <cell r="AD324">
            <v>60.065513565673378</v>
          </cell>
          <cell r="AE324">
            <v>60.869007140432515</v>
          </cell>
          <cell r="AF324">
            <v>61.683249011282939</v>
          </cell>
          <cell r="AG324">
            <v>62.508382957680382</v>
          </cell>
          <cell r="AH324">
            <v>63.344554682411669</v>
          </cell>
          <cell r="AI324">
            <v>64.191911837323005</v>
          </cell>
          <cell r="AJ324">
            <v>65.050604049392433</v>
          </cell>
          <cell r="AK324">
            <v>65.920782947151125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A325" t="str">
            <v>CAMedium C&amp;ITime-Of-UseSummer Peak Reduction @Generation (MW)Low Participation Case0</v>
          </cell>
          <cell r="B325" t="str">
            <v>CA</v>
          </cell>
          <cell r="C325" t="str">
            <v>Medium C&amp;I</v>
          </cell>
          <cell r="D325" t="str">
            <v>Time-Of-Use</v>
          </cell>
          <cell r="E325" t="str">
            <v>Summer Peak Reduction @Generation (MW)</v>
          </cell>
          <cell r="F325" t="str">
            <v>Low Participation Case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5.6309529854545115</v>
          </cell>
          <cell r="S325">
            <v>17.1442871462299</v>
          </cell>
          <cell r="T325">
            <v>40.548980952242438</v>
          </cell>
          <cell r="U325">
            <v>52.92799504328039</v>
          </cell>
          <cell r="V325">
            <v>59.593354892652727</v>
          </cell>
          <cell r="W325">
            <v>60.382677857562754</v>
          </cell>
          <cell r="X325">
            <v>61.162885646285609</v>
          </cell>
          <cell r="Y325">
            <v>61.94387351456492</v>
          </cell>
          <cell r="Z325">
            <v>62.762198341341403</v>
          </cell>
          <cell r="AA325">
            <v>63.678439181486489</v>
          </cell>
          <cell r="AB325">
            <v>64.520775498172327</v>
          </cell>
          <cell r="AC325">
            <v>65.364607857843168</v>
          </cell>
          <cell r="AD325">
            <v>66.238987169908881</v>
          </cell>
          <cell r="AE325">
            <v>67.125063013269198</v>
          </cell>
          <cell r="AF325">
            <v>68.022991851877961</v>
          </cell>
          <cell r="AG325">
            <v>68.932932242700019</v>
          </cell>
          <cell r="AH325">
            <v>69.855044863709381</v>
          </cell>
          <cell r="AI325">
            <v>70.789492542261797</v>
          </cell>
          <cell r="AJ325">
            <v>71.73644028384696</v>
          </cell>
          <cell r="AK325">
            <v>72.696055301225314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</row>
        <row r="326">
          <cell r="A326" t="str">
            <v>CAMedium C&amp;ITime-Of-UseWinter Peak Reduction @Meter  (MW)Low Participation Case0</v>
          </cell>
          <cell r="B326" t="str">
            <v>CA</v>
          </cell>
          <cell r="C326" t="str">
            <v>Medium C&amp;I</v>
          </cell>
          <cell r="D326" t="str">
            <v>Time-Of-Use</v>
          </cell>
          <cell r="E326" t="str">
            <v>Winter Peak Reduction @Meter  (MW)</v>
          </cell>
          <cell r="F326" t="str">
            <v>Low Participation Case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</row>
        <row r="327">
          <cell r="A327" t="str">
            <v>CAMedium C&amp;ITime-Of-UseWinter Peak Reduction @Generation (MW)Low Participation Case0</v>
          </cell>
          <cell r="B327" t="str">
            <v>CA</v>
          </cell>
          <cell r="C327" t="str">
            <v>Medium C&amp;I</v>
          </cell>
          <cell r="D327" t="str">
            <v>Time-Of-Use</v>
          </cell>
          <cell r="E327" t="str">
            <v>Winter Peak Reduction @Generation (MW)</v>
          </cell>
          <cell r="F327" t="str">
            <v>Low Participation Case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A328" t="str">
            <v>CAMedium C&amp;ITime-Of-UseProgram Annual BenefitsLow Participation Case0</v>
          </cell>
          <cell r="B328" t="str">
            <v>CA</v>
          </cell>
          <cell r="C328" t="str">
            <v>Medium C&amp;I</v>
          </cell>
          <cell r="D328" t="str">
            <v>Time-Of-Use</v>
          </cell>
          <cell r="E328" t="str">
            <v>Program Annual Benefits</v>
          </cell>
          <cell r="F328" t="str">
            <v>Low Participation Case</v>
          </cell>
          <cell r="G328">
            <v>0</v>
          </cell>
        </row>
        <row r="329">
          <cell r="A329" t="str">
            <v>CAMedium C&amp;ITime-Of-UseNew ParticipantsLow Participation Case0</v>
          </cell>
          <cell r="B329" t="str">
            <v>CA</v>
          </cell>
          <cell r="C329" t="str">
            <v>Medium C&amp;I</v>
          </cell>
          <cell r="D329" t="str">
            <v>Time-Of-Use</v>
          </cell>
          <cell r="E329" t="str">
            <v>New Participants</v>
          </cell>
          <cell r="F329" t="str">
            <v>Low Participation Case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16746.686550000006</v>
          </cell>
          <cell r="S329">
            <v>34271.919000000009</v>
          </cell>
          <cell r="T329">
            <v>69833.664450000011</v>
          </cell>
          <cell r="U329">
            <v>36847.527750000037</v>
          </cell>
          <cell r="V329">
            <v>20100.588749999937</v>
          </cell>
          <cell r="W329">
            <v>2583.0255000000179</v>
          </cell>
          <cell r="X329">
            <v>2585.7149999999965</v>
          </cell>
          <cell r="Y329">
            <v>2585.2035000000324</v>
          </cell>
          <cell r="Z329">
            <v>2584.5764999999665</v>
          </cell>
          <cell r="AA329">
            <v>2584.3950000000186</v>
          </cell>
          <cell r="AB329">
            <v>2584.7249999999767</v>
          </cell>
          <cell r="AC329">
            <v>2592.8595000000205</v>
          </cell>
          <cell r="AD329">
            <v>2694.0321599718882</v>
          </cell>
          <cell r="AE329">
            <v>2731.0805338135397</v>
          </cell>
          <cell r="AF329">
            <v>2768.6383974915661</v>
          </cell>
          <cell r="AG329">
            <v>2806.7127575183695</v>
          </cell>
          <cell r="AH329">
            <v>2845.3107167601411</v>
          </cell>
          <cell r="AI329">
            <v>2884.4394757617847</v>
          </cell>
          <cell r="AJ329">
            <v>2924.1063340901455</v>
          </cell>
          <cell r="AK329">
            <v>2964.3186916958948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A330" t="str">
            <v>CAMedium C&amp;ITime-Of-UseIncentive CostsLow Participation Case0</v>
          </cell>
          <cell r="B330" t="str">
            <v>CA</v>
          </cell>
          <cell r="C330" t="str">
            <v>Medium C&amp;I</v>
          </cell>
          <cell r="D330" t="str">
            <v>Time-Of-Use</v>
          </cell>
          <cell r="E330" t="str">
            <v>Incentive Costs</v>
          </cell>
          <cell r="F330" t="str">
            <v>Low Participation Case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351680.42</v>
          </cell>
          <cell r="S330">
            <v>1071390.72</v>
          </cell>
          <cell r="T330">
            <v>2537897.67</v>
          </cell>
          <cell r="U330">
            <v>3311695.75</v>
          </cell>
          <cell r="V330">
            <v>3733808.12</v>
          </cell>
          <cell r="W330">
            <v>3788051.65</v>
          </cell>
          <cell r="X330">
            <v>3842351.67</v>
          </cell>
          <cell r="Y330">
            <v>3896640.94</v>
          </cell>
          <cell r="Z330">
            <v>3950917.05</v>
          </cell>
          <cell r="AA330">
            <v>4005189.34</v>
          </cell>
          <cell r="AB330">
            <v>4059468.57</v>
          </cell>
          <cell r="AC330">
            <v>4113918.62</v>
          </cell>
          <cell r="AD330">
            <v>4170493.29</v>
          </cell>
          <cell r="AE330">
            <v>4227845.9800000004</v>
          </cell>
          <cell r="AF330">
            <v>4285987.3899999997</v>
          </cell>
          <cell r="AG330">
            <v>4344928.3600000003</v>
          </cell>
          <cell r="AH330">
            <v>4404679.88</v>
          </cell>
          <cell r="AI330">
            <v>4465253.1100000003</v>
          </cell>
          <cell r="AJ330">
            <v>4526659.34</v>
          </cell>
          <cell r="AK330">
            <v>4588910.04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</row>
        <row r="331">
          <cell r="A331" t="str">
            <v>CAMedium C&amp;ITime-Of-UseParticipantsLow Participation Case0</v>
          </cell>
          <cell r="B331" t="str">
            <v>CA</v>
          </cell>
          <cell r="C331" t="str">
            <v>Medium C&amp;I</v>
          </cell>
          <cell r="D331" t="str">
            <v>Time-Of-Use</v>
          </cell>
          <cell r="E331" t="str">
            <v>Participants</v>
          </cell>
          <cell r="F331" t="str">
            <v>Low Participation Case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16746.686550000006</v>
          </cell>
          <cell r="S331">
            <v>51018.605550000015</v>
          </cell>
          <cell r="T331">
            <v>120852.27000000002</v>
          </cell>
          <cell r="U331">
            <v>157699.79775000006</v>
          </cell>
          <cell r="V331">
            <v>177800.38649999999</v>
          </cell>
          <cell r="W331">
            <v>180383.41200000001</v>
          </cell>
          <cell r="X331">
            <v>182969.12700000001</v>
          </cell>
          <cell r="Y331">
            <v>185554.33050000004</v>
          </cell>
          <cell r="Z331">
            <v>188138.90700000001</v>
          </cell>
          <cell r="AA331">
            <v>190723.30200000003</v>
          </cell>
          <cell r="AB331">
            <v>193308.027</v>
          </cell>
          <cell r="AC331">
            <v>195900.88650000002</v>
          </cell>
          <cell r="AD331">
            <v>198594.91865997191</v>
          </cell>
          <cell r="AE331">
            <v>201325.99919378545</v>
          </cell>
          <cell r="AF331">
            <v>204094.63759127702</v>
          </cell>
          <cell r="AG331">
            <v>206901.35034879539</v>
          </cell>
          <cell r="AH331">
            <v>209746.66106555553</v>
          </cell>
          <cell r="AI331">
            <v>212631.10054131731</v>
          </cell>
          <cell r="AJ331">
            <v>215555.20687540746</v>
          </cell>
          <cell r="AK331">
            <v>218519.52556710335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A332" t="str">
            <v>CAResidentialTime-Of-UseProgram Annual BenefitsLow Participation Case0</v>
          </cell>
          <cell r="B332" t="str">
            <v>CA</v>
          </cell>
          <cell r="C332" t="str">
            <v>Residential</v>
          </cell>
          <cell r="D332" t="str">
            <v>Time-Of-Use</v>
          </cell>
          <cell r="E332" t="str">
            <v>Program Annual Benefits</v>
          </cell>
          <cell r="F332" t="str">
            <v>Low Participation Case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573231.01</v>
          </cell>
          <cell r="S332">
            <v>1745288.43</v>
          </cell>
          <cell r="T332">
            <v>4127886.26</v>
          </cell>
          <cell r="U332">
            <v>5388069.9000000004</v>
          </cell>
          <cell r="V332">
            <v>6066603.5300000003</v>
          </cell>
          <cell r="W332">
            <v>6146956.6100000003</v>
          </cell>
          <cell r="X332">
            <v>6226381.7599999998</v>
          </cell>
          <cell r="Y332">
            <v>6305886.3200000003</v>
          </cell>
          <cell r="Z332">
            <v>6389191.79</v>
          </cell>
          <cell r="AA332">
            <v>6482465.1100000003</v>
          </cell>
          <cell r="AB332">
            <v>6568214.9500000002</v>
          </cell>
          <cell r="AC332">
            <v>6654117.0800000001</v>
          </cell>
          <cell r="AD332">
            <v>6743128.8899999997</v>
          </cell>
          <cell r="AE332">
            <v>6833331.4100000001</v>
          </cell>
          <cell r="AF332">
            <v>6924740.5700000003</v>
          </cell>
          <cell r="AG332">
            <v>7017372.5</v>
          </cell>
          <cell r="AH332">
            <v>7111243.5700000003</v>
          </cell>
          <cell r="AI332">
            <v>7206370.3399999999</v>
          </cell>
          <cell r="AJ332">
            <v>7302769.6200000001</v>
          </cell>
          <cell r="AK332">
            <v>7400458.4299999997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</row>
        <row r="333">
          <cell r="A333" t="str">
            <v>CAResidentialTime-Of-UseProgram Annual CostsLow Participation Case0</v>
          </cell>
          <cell r="B333" t="str">
            <v>CA</v>
          </cell>
          <cell r="C333" t="str">
            <v>Residential</v>
          </cell>
          <cell r="D333" t="str">
            <v>Time-Of-Use</v>
          </cell>
          <cell r="E333" t="str">
            <v>Program Annual Costs</v>
          </cell>
          <cell r="F333" t="str">
            <v>Low Participation Case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5834317.1500000004</v>
          </cell>
          <cell r="S333">
            <v>12509121.98</v>
          </cell>
          <cell r="T333">
            <v>26286343.199999999</v>
          </cell>
          <cell r="U333">
            <v>16130618.27</v>
          </cell>
          <cell r="V333">
            <v>10911310.720000001</v>
          </cell>
          <cell r="W333">
            <v>4823091.07</v>
          </cell>
          <cell r="X333">
            <v>4899046.41</v>
          </cell>
          <cell r="Y333">
            <v>4974249.76</v>
          </cell>
          <cell r="Z333">
            <v>5049879.66</v>
          </cell>
          <cell r="AA333">
            <v>5126289.05</v>
          </cell>
          <cell r="AB333">
            <v>5203203.5</v>
          </cell>
          <cell r="AC333">
            <v>5283869.59</v>
          </cell>
          <cell r="AD333">
            <v>5405233.1200000001</v>
          </cell>
          <cell r="AE333">
            <v>5502775.29</v>
          </cell>
          <cell r="AF333">
            <v>5602414.6799999997</v>
          </cell>
          <cell r="AG333">
            <v>5704204.7300000004</v>
          </cell>
          <cell r="AH333">
            <v>5808200.4400000004</v>
          </cell>
          <cell r="AI333">
            <v>5914458.3899999997</v>
          </cell>
          <cell r="AJ333">
            <v>6023036.7800000003</v>
          </cell>
          <cell r="AK333">
            <v>6133995.5099999998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A334" t="str">
            <v>CAResidentialTime-Of-UseNon-Incentive CostsLow Participation Case0</v>
          </cell>
          <cell r="B334" t="str">
            <v>CA</v>
          </cell>
          <cell r="C334" t="str">
            <v>Residential</v>
          </cell>
          <cell r="D334" t="str">
            <v>Time-Of-Use</v>
          </cell>
          <cell r="E334" t="str">
            <v>Non-Incentive Costs</v>
          </cell>
          <cell r="F334" t="str">
            <v>Low Participation Case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5482636.7300000004</v>
          </cell>
          <cell r="S334">
            <v>11437731.27</v>
          </cell>
          <cell r="T334">
            <v>23748445.530000001</v>
          </cell>
          <cell r="U334">
            <v>12818922.52</v>
          </cell>
          <cell r="V334">
            <v>7177502.6100000003</v>
          </cell>
          <cell r="W334">
            <v>1035039.42</v>
          </cell>
          <cell r="X334">
            <v>1056694.75</v>
          </cell>
          <cell r="Y334">
            <v>1077608.81</v>
          </cell>
          <cell r="Z334">
            <v>1098962.6200000001</v>
          </cell>
          <cell r="AA334">
            <v>1121099.71</v>
          </cell>
          <cell r="AB334">
            <v>1143734.93</v>
          </cell>
          <cell r="AC334">
            <v>1169950.97</v>
          </cell>
          <cell r="AD334">
            <v>1234739.83</v>
          </cell>
          <cell r="AE334">
            <v>1274929.31</v>
          </cell>
          <cell r="AF334">
            <v>1316427.29</v>
          </cell>
          <cell r="AG334">
            <v>1359276.37</v>
          </cell>
          <cell r="AH334">
            <v>1403520.56</v>
          </cell>
          <cell r="AI334">
            <v>1449205.28</v>
          </cell>
          <cell r="AJ334">
            <v>1496377.44</v>
          </cell>
          <cell r="AK334">
            <v>1545085.48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A335" t="str">
            <v>CAResidentialTime-Of-UseSummer Peak Reduction @Meter  (MW)Low Participation Case0</v>
          </cell>
          <cell r="B335" t="str">
            <v>CA</v>
          </cell>
          <cell r="C335" t="str">
            <v>Residential</v>
          </cell>
          <cell r="D335" t="str">
            <v>Time-Of-Use</v>
          </cell>
          <cell r="E335" t="str">
            <v>Summer Peak Reduction @Meter  (MW)</v>
          </cell>
          <cell r="F335" t="str">
            <v>Low Participation Case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5.1061481672101516</v>
          </cell>
          <cell r="S335">
            <v>15.546439584201273</v>
          </cell>
          <cell r="T335">
            <v>36.769815927493447</v>
          </cell>
          <cell r="U335">
            <v>47.99510590524666</v>
          </cell>
          <cell r="V335">
            <v>54.039254216657497</v>
          </cell>
          <cell r="W335">
            <v>54.75501228123791</v>
          </cell>
          <cell r="X335">
            <v>55.462504704051796</v>
          </cell>
          <cell r="Y335">
            <v>56.170704503007471</v>
          </cell>
          <cell r="Z335">
            <v>56.91276145592839</v>
          </cell>
          <cell r="AA335">
            <v>57.74360864977195</v>
          </cell>
          <cell r="AB335">
            <v>58.507439221742665</v>
          </cell>
          <cell r="AC335">
            <v>59.27262640549219</v>
          </cell>
          <cell r="AD335">
            <v>60.065513565673378</v>
          </cell>
          <cell r="AE335">
            <v>60.869007140432515</v>
          </cell>
          <cell r="AF335">
            <v>61.683249011282939</v>
          </cell>
          <cell r="AG335">
            <v>62.508382957680382</v>
          </cell>
          <cell r="AH335">
            <v>63.344554682411669</v>
          </cell>
          <cell r="AI335">
            <v>64.191911837323005</v>
          </cell>
          <cell r="AJ335">
            <v>65.050604049392433</v>
          </cell>
          <cell r="AK335">
            <v>65.920782947151125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A336" t="str">
            <v>CAResidentialTime-Of-UseSummer Peak Reduction @Generation (MW)Low Participation Case0</v>
          </cell>
          <cell r="B336" t="str">
            <v>CA</v>
          </cell>
          <cell r="C336" t="str">
            <v>Residential</v>
          </cell>
          <cell r="D336" t="str">
            <v>Time-Of-Use</v>
          </cell>
          <cell r="E336" t="str">
            <v>Summer Peak Reduction @Generation (MW)</v>
          </cell>
          <cell r="F336" t="str">
            <v>Low Participation Case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5.6309529854545115</v>
          </cell>
          <cell r="S336">
            <v>17.1442871462299</v>
          </cell>
          <cell r="T336">
            <v>40.548980952242438</v>
          </cell>
          <cell r="U336">
            <v>52.92799504328039</v>
          </cell>
          <cell r="V336">
            <v>59.593354892652727</v>
          </cell>
          <cell r="W336">
            <v>60.382677857562754</v>
          </cell>
          <cell r="X336">
            <v>61.162885646285609</v>
          </cell>
          <cell r="Y336">
            <v>61.94387351456492</v>
          </cell>
          <cell r="Z336">
            <v>62.762198341341403</v>
          </cell>
          <cell r="AA336">
            <v>63.678439181486489</v>
          </cell>
          <cell r="AB336">
            <v>64.520775498172327</v>
          </cell>
          <cell r="AC336">
            <v>65.364607857843168</v>
          </cell>
          <cell r="AD336">
            <v>66.238987169908881</v>
          </cell>
          <cell r="AE336">
            <v>67.125063013269198</v>
          </cell>
          <cell r="AF336">
            <v>68.022991851877961</v>
          </cell>
          <cell r="AG336">
            <v>68.932932242700019</v>
          </cell>
          <cell r="AH336">
            <v>69.855044863709381</v>
          </cell>
          <cell r="AI336">
            <v>70.789492542261797</v>
          </cell>
          <cell r="AJ336">
            <v>71.73644028384696</v>
          </cell>
          <cell r="AK336">
            <v>72.696055301225314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A337" t="str">
            <v>CAResidentialTime-Of-UseWinter Peak Reduction @Meter  (MW)Low Participation Case0</v>
          </cell>
          <cell r="B337" t="str">
            <v>CA</v>
          </cell>
          <cell r="C337" t="str">
            <v>Residential</v>
          </cell>
          <cell r="D337" t="str">
            <v>Time-Of-Use</v>
          </cell>
          <cell r="E337" t="str">
            <v>Winter Peak Reduction @Meter  (MW)</v>
          </cell>
          <cell r="F337" t="str">
            <v>Low Participation Case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A338" t="str">
            <v>CAResidentialTime-Of-UseWinter Peak Reduction @Generation (MW)Low Participation Case0</v>
          </cell>
          <cell r="B338" t="str">
            <v>CA</v>
          </cell>
          <cell r="C338" t="str">
            <v>Residential</v>
          </cell>
          <cell r="D338" t="str">
            <v>Time-Of-Use</v>
          </cell>
          <cell r="E338" t="str">
            <v>Winter Peak Reduction @Generation (MW)</v>
          </cell>
          <cell r="F338" t="str">
            <v>Low Participation Case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A339" t="str">
            <v>CAResidentialTime-Of-UseProgram Annual BenefitsLow Participation Case0</v>
          </cell>
          <cell r="B339" t="str">
            <v>CA</v>
          </cell>
          <cell r="C339" t="str">
            <v>Residential</v>
          </cell>
          <cell r="D339" t="str">
            <v>Time-Of-Use</v>
          </cell>
          <cell r="E339" t="str">
            <v>Program Annual Benefits</v>
          </cell>
          <cell r="F339" t="str">
            <v>Low Participation Case</v>
          </cell>
          <cell r="G339">
            <v>0</v>
          </cell>
        </row>
        <row r="340">
          <cell r="A340" t="str">
            <v>CAResidentialTime-Of-UseNew ParticipantsLow Participation Case0</v>
          </cell>
          <cell r="B340" t="str">
            <v>CA</v>
          </cell>
          <cell r="C340" t="str">
            <v>Residential</v>
          </cell>
          <cell r="D340" t="str">
            <v>Time-Of-Use</v>
          </cell>
          <cell r="E340" t="str">
            <v>New Participants</v>
          </cell>
          <cell r="F340" t="str">
            <v>Low Participation Case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16746.686550000006</v>
          </cell>
          <cell r="S340">
            <v>34271.919000000009</v>
          </cell>
          <cell r="T340">
            <v>69833.664450000011</v>
          </cell>
          <cell r="U340">
            <v>36847.527750000037</v>
          </cell>
          <cell r="V340">
            <v>20100.588749999937</v>
          </cell>
          <cell r="W340">
            <v>2583.0255000000179</v>
          </cell>
          <cell r="X340">
            <v>2585.7149999999965</v>
          </cell>
          <cell r="Y340">
            <v>2585.2035000000324</v>
          </cell>
          <cell r="Z340">
            <v>2584.5764999999665</v>
          </cell>
          <cell r="AA340">
            <v>2584.3950000000186</v>
          </cell>
          <cell r="AB340">
            <v>2584.7249999999767</v>
          </cell>
          <cell r="AC340">
            <v>2592.8595000000205</v>
          </cell>
          <cell r="AD340">
            <v>2694.0321599718882</v>
          </cell>
          <cell r="AE340">
            <v>2731.0805338135397</v>
          </cell>
          <cell r="AF340">
            <v>2768.6383974915661</v>
          </cell>
          <cell r="AG340">
            <v>2806.7127575183695</v>
          </cell>
          <cell r="AH340">
            <v>2845.3107167601411</v>
          </cell>
          <cell r="AI340">
            <v>2884.4394757617847</v>
          </cell>
          <cell r="AJ340">
            <v>2924.1063340901455</v>
          </cell>
          <cell r="AK340">
            <v>2964.3186916958948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A341" t="str">
            <v>CAResidentialTime-Of-UseIncentive CostsLow Participation Case0</v>
          </cell>
          <cell r="B341" t="str">
            <v>CA</v>
          </cell>
          <cell r="C341" t="str">
            <v>Residential</v>
          </cell>
          <cell r="D341" t="str">
            <v>Time-Of-Use</v>
          </cell>
          <cell r="E341" t="str">
            <v>Incentive Costs</v>
          </cell>
          <cell r="F341" t="str">
            <v>Low Participation Case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351680.42</v>
          </cell>
          <cell r="S341">
            <v>1071390.72</v>
          </cell>
          <cell r="T341">
            <v>2537897.67</v>
          </cell>
          <cell r="U341">
            <v>3311695.75</v>
          </cell>
          <cell r="V341">
            <v>3733808.12</v>
          </cell>
          <cell r="W341">
            <v>3788051.65</v>
          </cell>
          <cell r="X341">
            <v>3842351.67</v>
          </cell>
          <cell r="Y341">
            <v>3896640.94</v>
          </cell>
          <cell r="Z341">
            <v>3950917.05</v>
          </cell>
          <cell r="AA341">
            <v>4005189.34</v>
          </cell>
          <cell r="AB341">
            <v>4059468.57</v>
          </cell>
          <cell r="AC341">
            <v>4113918.62</v>
          </cell>
          <cell r="AD341">
            <v>4170493.29</v>
          </cell>
          <cell r="AE341">
            <v>4227845.9800000004</v>
          </cell>
          <cell r="AF341">
            <v>4285987.3899999997</v>
          </cell>
          <cell r="AG341">
            <v>4344928.3600000003</v>
          </cell>
          <cell r="AH341">
            <v>4404679.88</v>
          </cell>
          <cell r="AI341">
            <v>4465253.1100000003</v>
          </cell>
          <cell r="AJ341">
            <v>4526659.34</v>
          </cell>
          <cell r="AK341">
            <v>4588910.04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A342" t="str">
            <v>CAResidentialTime-Of-UseParticipantsLow Participation Case0</v>
          </cell>
          <cell r="B342" t="str">
            <v>CA</v>
          </cell>
          <cell r="C342" t="str">
            <v>Residential</v>
          </cell>
          <cell r="D342" t="str">
            <v>Time-Of-Use</v>
          </cell>
          <cell r="E342" t="str">
            <v>Participants</v>
          </cell>
          <cell r="F342" t="str">
            <v>Low Participation Case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16746.686550000006</v>
          </cell>
          <cell r="S342">
            <v>51018.605550000015</v>
          </cell>
          <cell r="T342">
            <v>120852.27000000002</v>
          </cell>
          <cell r="U342">
            <v>157699.79775000006</v>
          </cell>
          <cell r="V342">
            <v>177800.38649999999</v>
          </cell>
          <cell r="W342">
            <v>180383.41200000001</v>
          </cell>
          <cell r="X342">
            <v>182969.12700000001</v>
          </cell>
          <cell r="Y342">
            <v>185554.33050000004</v>
          </cell>
          <cell r="Z342">
            <v>188138.90700000001</v>
          </cell>
          <cell r="AA342">
            <v>190723.30200000003</v>
          </cell>
          <cell r="AB342">
            <v>193308.027</v>
          </cell>
          <cell r="AC342">
            <v>195900.88650000002</v>
          </cell>
          <cell r="AD342">
            <v>198594.91865997191</v>
          </cell>
          <cell r="AE342">
            <v>201325.99919378545</v>
          </cell>
          <cell r="AF342">
            <v>204094.63759127702</v>
          </cell>
          <cell r="AG342">
            <v>206901.35034879539</v>
          </cell>
          <cell r="AH342">
            <v>209746.66106555553</v>
          </cell>
          <cell r="AI342">
            <v>212631.10054131731</v>
          </cell>
          <cell r="AJ342">
            <v>215555.20687540746</v>
          </cell>
          <cell r="AK342">
            <v>218519.52556710335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</row>
        <row r="343">
          <cell r="A343" t="str">
            <v>CASmall C&amp;ITime-Of-UseProgram Annual BenefitsLow Participation Case0</v>
          </cell>
          <cell r="B343" t="str">
            <v>CA</v>
          </cell>
          <cell r="C343" t="str">
            <v>Small C&amp;I</v>
          </cell>
          <cell r="D343" t="str">
            <v>Time-Of-Use</v>
          </cell>
          <cell r="E343" t="str">
            <v>Program Annual Benefits</v>
          </cell>
          <cell r="F343" t="str">
            <v>Low Participation Case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573231.01</v>
          </cell>
          <cell r="S343">
            <v>1745288.43</v>
          </cell>
          <cell r="T343">
            <v>4127886.26</v>
          </cell>
          <cell r="U343">
            <v>5388069.9000000004</v>
          </cell>
          <cell r="V343">
            <v>6066603.5300000003</v>
          </cell>
          <cell r="W343">
            <v>6146956.6100000003</v>
          </cell>
          <cell r="X343">
            <v>6226381.7599999998</v>
          </cell>
          <cell r="Y343">
            <v>6305886.3200000003</v>
          </cell>
          <cell r="Z343">
            <v>6389191.79</v>
          </cell>
          <cell r="AA343">
            <v>6482465.1100000003</v>
          </cell>
          <cell r="AB343">
            <v>6568214.9500000002</v>
          </cell>
          <cell r="AC343">
            <v>6654117.0800000001</v>
          </cell>
          <cell r="AD343">
            <v>6743128.8899999997</v>
          </cell>
          <cell r="AE343">
            <v>6833331.4100000001</v>
          </cell>
          <cell r="AF343">
            <v>6924740.5700000003</v>
          </cell>
          <cell r="AG343">
            <v>7017372.5</v>
          </cell>
          <cell r="AH343">
            <v>7111243.5700000003</v>
          </cell>
          <cell r="AI343">
            <v>7206370.3399999999</v>
          </cell>
          <cell r="AJ343">
            <v>7302769.6200000001</v>
          </cell>
          <cell r="AK343">
            <v>7400458.4299999997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</row>
        <row r="344">
          <cell r="A344" t="str">
            <v>CASmall C&amp;ITime-Of-UseProgram Annual CostsLow Participation Case0</v>
          </cell>
          <cell r="B344" t="str">
            <v>CA</v>
          </cell>
          <cell r="C344" t="str">
            <v>Small C&amp;I</v>
          </cell>
          <cell r="D344" t="str">
            <v>Time-Of-Use</v>
          </cell>
          <cell r="E344" t="str">
            <v>Program Annual Costs</v>
          </cell>
          <cell r="F344" t="str">
            <v>Low Participation Case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5834317.1500000004</v>
          </cell>
          <cell r="S344">
            <v>12509121.98</v>
          </cell>
          <cell r="T344">
            <v>26286343.199999999</v>
          </cell>
          <cell r="U344">
            <v>16130618.27</v>
          </cell>
          <cell r="V344">
            <v>10911310.720000001</v>
          </cell>
          <cell r="W344">
            <v>4823091.07</v>
          </cell>
          <cell r="X344">
            <v>4899046.41</v>
          </cell>
          <cell r="Y344">
            <v>4974249.76</v>
          </cell>
          <cell r="Z344">
            <v>5049879.66</v>
          </cell>
          <cell r="AA344">
            <v>5126289.05</v>
          </cell>
          <cell r="AB344">
            <v>5203203.5</v>
          </cell>
          <cell r="AC344">
            <v>5283869.59</v>
          </cell>
          <cell r="AD344">
            <v>5405233.1200000001</v>
          </cell>
          <cell r="AE344">
            <v>5502775.29</v>
          </cell>
          <cell r="AF344">
            <v>5602414.6799999997</v>
          </cell>
          <cell r="AG344">
            <v>5704204.7300000004</v>
          </cell>
          <cell r="AH344">
            <v>5808200.4400000004</v>
          </cell>
          <cell r="AI344">
            <v>5914458.3899999997</v>
          </cell>
          <cell r="AJ344">
            <v>6023036.7800000003</v>
          </cell>
          <cell r="AK344">
            <v>6133995.5099999998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A345" t="str">
            <v>CASmall C&amp;ITime-Of-UseNon-Incentive CostsLow Participation Case0</v>
          </cell>
          <cell r="B345" t="str">
            <v>CA</v>
          </cell>
          <cell r="C345" t="str">
            <v>Small C&amp;I</v>
          </cell>
          <cell r="D345" t="str">
            <v>Time-Of-Use</v>
          </cell>
          <cell r="E345" t="str">
            <v>Non-Incentive Costs</v>
          </cell>
          <cell r="F345" t="str">
            <v>Low Participation Case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5482636.7300000004</v>
          </cell>
          <cell r="S345">
            <v>11437731.27</v>
          </cell>
          <cell r="T345">
            <v>23748445.530000001</v>
          </cell>
          <cell r="U345">
            <v>12818922.52</v>
          </cell>
          <cell r="V345">
            <v>7177502.6100000003</v>
          </cell>
          <cell r="W345">
            <v>1035039.42</v>
          </cell>
          <cell r="X345">
            <v>1056694.75</v>
          </cell>
          <cell r="Y345">
            <v>1077608.81</v>
          </cell>
          <cell r="Z345">
            <v>1098962.6200000001</v>
          </cell>
          <cell r="AA345">
            <v>1121099.71</v>
          </cell>
          <cell r="AB345">
            <v>1143734.93</v>
          </cell>
          <cell r="AC345">
            <v>1169950.97</v>
          </cell>
          <cell r="AD345">
            <v>1234739.83</v>
          </cell>
          <cell r="AE345">
            <v>1274929.31</v>
          </cell>
          <cell r="AF345">
            <v>1316427.29</v>
          </cell>
          <cell r="AG345">
            <v>1359276.37</v>
          </cell>
          <cell r="AH345">
            <v>1403520.56</v>
          </cell>
          <cell r="AI345">
            <v>1449205.28</v>
          </cell>
          <cell r="AJ345">
            <v>1496377.44</v>
          </cell>
          <cell r="AK345">
            <v>1545085.48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A346" t="str">
            <v>CASmall C&amp;ITime-Of-UseSummer Peak Reduction @Meter  (MW)Low Participation Case0</v>
          </cell>
          <cell r="B346" t="str">
            <v>CA</v>
          </cell>
          <cell r="C346" t="str">
            <v>Small C&amp;I</v>
          </cell>
          <cell r="D346" t="str">
            <v>Time-Of-Use</v>
          </cell>
          <cell r="E346" t="str">
            <v>Summer Peak Reduction @Meter  (MW)</v>
          </cell>
          <cell r="F346" t="str">
            <v>Low Participation Case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5.1061481672101516</v>
          </cell>
          <cell r="S346">
            <v>15.546439584201273</v>
          </cell>
          <cell r="T346">
            <v>36.769815927493447</v>
          </cell>
          <cell r="U346">
            <v>47.99510590524666</v>
          </cell>
          <cell r="V346">
            <v>54.039254216657497</v>
          </cell>
          <cell r="W346">
            <v>54.75501228123791</v>
          </cell>
          <cell r="X346">
            <v>55.462504704051796</v>
          </cell>
          <cell r="Y346">
            <v>56.170704503007471</v>
          </cell>
          <cell r="Z346">
            <v>56.91276145592839</v>
          </cell>
          <cell r="AA346">
            <v>57.74360864977195</v>
          </cell>
          <cell r="AB346">
            <v>58.507439221742665</v>
          </cell>
          <cell r="AC346">
            <v>59.27262640549219</v>
          </cell>
          <cell r="AD346">
            <v>60.065513565673378</v>
          </cell>
          <cell r="AE346">
            <v>60.869007140432515</v>
          </cell>
          <cell r="AF346">
            <v>61.683249011282939</v>
          </cell>
          <cell r="AG346">
            <v>62.508382957680382</v>
          </cell>
          <cell r="AH346">
            <v>63.344554682411669</v>
          </cell>
          <cell r="AI346">
            <v>64.191911837323005</v>
          </cell>
          <cell r="AJ346">
            <v>65.050604049392433</v>
          </cell>
          <cell r="AK346">
            <v>65.920782947151125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A347" t="str">
            <v>CASmall C&amp;ITime-Of-UseSummer Peak Reduction @Generation (MW)Low Participation Case0</v>
          </cell>
          <cell r="B347" t="str">
            <v>CA</v>
          </cell>
          <cell r="C347" t="str">
            <v>Small C&amp;I</v>
          </cell>
          <cell r="D347" t="str">
            <v>Time-Of-Use</v>
          </cell>
          <cell r="E347" t="str">
            <v>Summer Peak Reduction @Generation (MW)</v>
          </cell>
          <cell r="F347" t="str">
            <v>Low Participation Case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5.6309529854545115</v>
          </cell>
          <cell r="S347">
            <v>17.1442871462299</v>
          </cell>
          <cell r="T347">
            <v>40.548980952242438</v>
          </cell>
          <cell r="U347">
            <v>52.92799504328039</v>
          </cell>
          <cell r="V347">
            <v>59.593354892652727</v>
          </cell>
          <cell r="W347">
            <v>60.382677857562754</v>
          </cell>
          <cell r="X347">
            <v>61.162885646285609</v>
          </cell>
          <cell r="Y347">
            <v>61.94387351456492</v>
          </cell>
          <cell r="Z347">
            <v>62.762198341341403</v>
          </cell>
          <cell r="AA347">
            <v>63.678439181486489</v>
          </cell>
          <cell r="AB347">
            <v>64.520775498172327</v>
          </cell>
          <cell r="AC347">
            <v>65.364607857843168</v>
          </cell>
          <cell r="AD347">
            <v>66.238987169908881</v>
          </cell>
          <cell r="AE347">
            <v>67.125063013269198</v>
          </cell>
          <cell r="AF347">
            <v>68.022991851877961</v>
          </cell>
          <cell r="AG347">
            <v>68.932932242700019</v>
          </cell>
          <cell r="AH347">
            <v>69.855044863709381</v>
          </cell>
          <cell r="AI347">
            <v>70.789492542261797</v>
          </cell>
          <cell r="AJ347">
            <v>71.73644028384696</v>
          </cell>
          <cell r="AK347">
            <v>72.696055301225314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A348" t="str">
            <v>CASmall C&amp;ITime-Of-UseWinter Peak Reduction @Meter  (MW)Low Participation Case0</v>
          </cell>
          <cell r="B348" t="str">
            <v>CA</v>
          </cell>
          <cell r="C348" t="str">
            <v>Small C&amp;I</v>
          </cell>
          <cell r="D348" t="str">
            <v>Time-Of-Use</v>
          </cell>
          <cell r="E348" t="str">
            <v>Winter Peak Reduction @Meter  (MW)</v>
          </cell>
          <cell r="F348" t="str">
            <v>Low Participation Case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A349" t="str">
            <v>CASmall C&amp;ITime-Of-UseWinter Peak Reduction @Generation (MW)Low Participation Case0</v>
          </cell>
          <cell r="B349" t="str">
            <v>CA</v>
          </cell>
          <cell r="C349" t="str">
            <v>Small C&amp;I</v>
          </cell>
          <cell r="D349" t="str">
            <v>Time-Of-Use</v>
          </cell>
          <cell r="E349" t="str">
            <v>Winter Peak Reduction @Generation (MW)</v>
          </cell>
          <cell r="F349" t="str">
            <v>Low Participation Case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A350" t="str">
            <v>CASmall C&amp;ITime-Of-UseProgram Annual BenefitsLow Participation Case0</v>
          </cell>
          <cell r="B350" t="str">
            <v>CA</v>
          </cell>
          <cell r="C350" t="str">
            <v>Small C&amp;I</v>
          </cell>
          <cell r="D350" t="str">
            <v>Time-Of-Use</v>
          </cell>
          <cell r="E350" t="str">
            <v>Program Annual Benefits</v>
          </cell>
          <cell r="F350" t="str">
            <v>Low Participation Case</v>
          </cell>
          <cell r="G350">
            <v>0</v>
          </cell>
        </row>
        <row r="351">
          <cell r="A351" t="str">
            <v>CASmall C&amp;ITime-Of-UseNew ParticipantsLow Participation Case0</v>
          </cell>
          <cell r="B351" t="str">
            <v>CA</v>
          </cell>
          <cell r="C351" t="str">
            <v>Small C&amp;I</v>
          </cell>
          <cell r="D351" t="str">
            <v>Time-Of-Use</v>
          </cell>
          <cell r="E351" t="str">
            <v>New Participants</v>
          </cell>
          <cell r="F351" t="str">
            <v>Low Participation Case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16746.686550000006</v>
          </cell>
          <cell r="S351">
            <v>34271.919000000009</v>
          </cell>
          <cell r="T351">
            <v>69833.664450000011</v>
          </cell>
          <cell r="U351">
            <v>36847.527750000037</v>
          </cell>
          <cell r="V351">
            <v>20100.588749999937</v>
          </cell>
          <cell r="W351">
            <v>2583.0255000000179</v>
          </cell>
          <cell r="X351">
            <v>2585.7149999999965</v>
          </cell>
          <cell r="Y351">
            <v>2585.2035000000324</v>
          </cell>
          <cell r="Z351">
            <v>2584.5764999999665</v>
          </cell>
          <cell r="AA351">
            <v>2584.3950000000186</v>
          </cell>
          <cell r="AB351">
            <v>2584.7249999999767</v>
          </cell>
          <cell r="AC351">
            <v>2592.8595000000205</v>
          </cell>
          <cell r="AD351">
            <v>2694.0321599718882</v>
          </cell>
          <cell r="AE351">
            <v>2731.0805338135397</v>
          </cell>
          <cell r="AF351">
            <v>2768.6383974915661</v>
          </cell>
          <cell r="AG351">
            <v>2806.7127575183695</v>
          </cell>
          <cell r="AH351">
            <v>2845.3107167601411</v>
          </cell>
          <cell r="AI351">
            <v>2884.4394757617847</v>
          </cell>
          <cell r="AJ351">
            <v>2924.1063340901455</v>
          </cell>
          <cell r="AK351">
            <v>2964.3186916958948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A352" t="str">
            <v>CASmall C&amp;ITime-Of-UseIncentive CostsLow Participation Case0</v>
          </cell>
          <cell r="B352" t="str">
            <v>CA</v>
          </cell>
          <cell r="C352" t="str">
            <v>Small C&amp;I</v>
          </cell>
          <cell r="D352" t="str">
            <v>Time-Of-Use</v>
          </cell>
          <cell r="E352" t="str">
            <v>Incentive Costs</v>
          </cell>
          <cell r="F352" t="str">
            <v>Low Participation Case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351680.42</v>
          </cell>
          <cell r="S352">
            <v>1071390.72</v>
          </cell>
          <cell r="T352">
            <v>2537897.67</v>
          </cell>
          <cell r="U352">
            <v>3311695.75</v>
          </cell>
          <cell r="V352">
            <v>3733808.12</v>
          </cell>
          <cell r="W352">
            <v>3788051.65</v>
          </cell>
          <cell r="X352">
            <v>3842351.67</v>
          </cell>
          <cell r="Y352">
            <v>3896640.94</v>
          </cell>
          <cell r="Z352">
            <v>3950917.05</v>
          </cell>
          <cell r="AA352">
            <v>4005189.34</v>
          </cell>
          <cell r="AB352">
            <v>4059468.57</v>
          </cell>
          <cell r="AC352">
            <v>4113918.62</v>
          </cell>
          <cell r="AD352">
            <v>4170493.29</v>
          </cell>
          <cell r="AE352">
            <v>4227845.9800000004</v>
          </cell>
          <cell r="AF352">
            <v>4285987.3899999997</v>
          </cell>
          <cell r="AG352">
            <v>4344928.3600000003</v>
          </cell>
          <cell r="AH352">
            <v>4404679.88</v>
          </cell>
          <cell r="AI352">
            <v>4465253.1100000003</v>
          </cell>
          <cell r="AJ352">
            <v>4526659.34</v>
          </cell>
          <cell r="AK352">
            <v>4588910.04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A353" t="str">
            <v>CASmall C&amp;ITime-Of-UseParticipantsLow Participation Case0</v>
          </cell>
          <cell r="B353" t="str">
            <v>CA</v>
          </cell>
          <cell r="C353" t="str">
            <v>Small C&amp;I</v>
          </cell>
          <cell r="D353" t="str">
            <v>Time-Of-Use</v>
          </cell>
          <cell r="E353" t="str">
            <v>Participants</v>
          </cell>
          <cell r="F353" t="str">
            <v>Low Participation Case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16746.686550000006</v>
          </cell>
          <cell r="S353">
            <v>51018.605550000015</v>
          </cell>
          <cell r="T353">
            <v>120852.27000000002</v>
          </cell>
          <cell r="U353">
            <v>157699.79775000006</v>
          </cell>
          <cell r="V353">
            <v>177800.38649999999</v>
          </cell>
          <cell r="W353">
            <v>180383.41200000001</v>
          </cell>
          <cell r="X353">
            <v>182969.12700000001</v>
          </cell>
          <cell r="Y353">
            <v>185554.33050000004</v>
          </cell>
          <cell r="Z353">
            <v>188138.90700000001</v>
          </cell>
          <cell r="AA353">
            <v>190723.30200000003</v>
          </cell>
          <cell r="AB353">
            <v>193308.027</v>
          </cell>
          <cell r="AC353">
            <v>195900.88650000002</v>
          </cell>
          <cell r="AD353">
            <v>198594.91865997191</v>
          </cell>
          <cell r="AE353">
            <v>201325.99919378545</v>
          </cell>
          <cell r="AF353">
            <v>204094.63759127702</v>
          </cell>
          <cell r="AG353">
            <v>206901.35034879539</v>
          </cell>
          <cell r="AH353">
            <v>209746.66106555553</v>
          </cell>
          <cell r="AI353">
            <v>212631.10054131731</v>
          </cell>
          <cell r="AJ353">
            <v>215555.20687540746</v>
          </cell>
          <cell r="AK353">
            <v>218519.52556710335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A354" t="str">
            <v>CAResidentialDemand ChargeProgram Annual BenefitsLow Participation Case0</v>
          </cell>
          <cell r="B354" t="str">
            <v>CA</v>
          </cell>
          <cell r="C354" t="str">
            <v>Residential</v>
          </cell>
          <cell r="D354" t="str">
            <v>Demand Charge</v>
          </cell>
          <cell r="E354" t="str">
            <v>Program Annual Benefits</v>
          </cell>
          <cell r="F354" t="str">
            <v>Low Participation Case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573231.01</v>
          </cell>
          <cell r="S354">
            <v>1745288.43</v>
          </cell>
          <cell r="T354">
            <v>4127886.26</v>
          </cell>
          <cell r="U354">
            <v>5388069.9000000004</v>
          </cell>
          <cell r="V354">
            <v>6066603.5300000003</v>
          </cell>
          <cell r="W354">
            <v>6146956.6100000003</v>
          </cell>
          <cell r="X354">
            <v>6226381.7599999998</v>
          </cell>
          <cell r="Y354">
            <v>6305886.3200000003</v>
          </cell>
          <cell r="Z354">
            <v>6389191.79</v>
          </cell>
          <cell r="AA354">
            <v>6482465.1100000003</v>
          </cell>
          <cell r="AB354">
            <v>6568214.9500000002</v>
          </cell>
          <cell r="AC354">
            <v>6654117.0800000001</v>
          </cell>
          <cell r="AD354">
            <v>6743128.8899999997</v>
          </cell>
          <cell r="AE354">
            <v>6833331.4100000001</v>
          </cell>
          <cell r="AF354">
            <v>6924740.5700000003</v>
          </cell>
          <cell r="AG354">
            <v>7017372.5</v>
          </cell>
          <cell r="AH354">
            <v>7111243.5700000003</v>
          </cell>
          <cell r="AI354">
            <v>7206370.3399999999</v>
          </cell>
          <cell r="AJ354">
            <v>7302769.6200000001</v>
          </cell>
          <cell r="AK354">
            <v>7400458.4299999997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A355" t="str">
            <v>CAResidentialDemand ChargeProgram Annual CostsLow Participation Case0</v>
          </cell>
          <cell r="B355" t="str">
            <v>CA</v>
          </cell>
          <cell r="C355" t="str">
            <v>Residential</v>
          </cell>
          <cell r="D355" t="str">
            <v>Demand Charge</v>
          </cell>
          <cell r="E355" t="str">
            <v>Program Annual Costs</v>
          </cell>
          <cell r="F355" t="str">
            <v>Low Participation Case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5834317.1500000004</v>
          </cell>
          <cell r="S355">
            <v>12509121.98</v>
          </cell>
          <cell r="T355">
            <v>26286343.199999999</v>
          </cell>
          <cell r="U355">
            <v>16130618.27</v>
          </cell>
          <cell r="V355">
            <v>10911310.720000001</v>
          </cell>
          <cell r="W355">
            <v>4823091.07</v>
          </cell>
          <cell r="X355">
            <v>4899046.41</v>
          </cell>
          <cell r="Y355">
            <v>4974249.76</v>
          </cell>
          <cell r="Z355">
            <v>5049879.66</v>
          </cell>
          <cell r="AA355">
            <v>5126289.05</v>
          </cell>
          <cell r="AB355">
            <v>5203203.5</v>
          </cell>
          <cell r="AC355">
            <v>5283869.59</v>
          </cell>
          <cell r="AD355">
            <v>5405233.1200000001</v>
          </cell>
          <cell r="AE355">
            <v>5502775.29</v>
          </cell>
          <cell r="AF355">
            <v>5602414.6799999997</v>
          </cell>
          <cell r="AG355">
            <v>5704204.7300000004</v>
          </cell>
          <cell r="AH355">
            <v>5808200.4400000004</v>
          </cell>
          <cell r="AI355">
            <v>5914458.3899999997</v>
          </cell>
          <cell r="AJ355">
            <v>6023036.7800000003</v>
          </cell>
          <cell r="AK355">
            <v>6133995.5099999998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A356" t="str">
            <v>CAResidentialDemand ChargeNon-Incentive CostsLow Participation Case0</v>
          </cell>
          <cell r="B356" t="str">
            <v>CA</v>
          </cell>
          <cell r="C356" t="str">
            <v>Residential</v>
          </cell>
          <cell r="D356" t="str">
            <v>Demand Charge</v>
          </cell>
          <cell r="E356" t="str">
            <v>Non-Incentive Costs</v>
          </cell>
          <cell r="F356" t="str">
            <v>Low Participation Case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5482636.7300000004</v>
          </cell>
          <cell r="S356">
            <v>11437731.27</v>
          </cell>
          <cell r="T356">
            <v>23748445.530000001</v>
          </cell>
          <cell r="U356">
            <v>12818922.52</v>
          </cell>
          <cell r="V356">
            <v>7177502.6100000003</v>
          </cell>
          <cell r="W356">
            <v>1035039.42</v>
          </cell>
          <cell r="X356">
            <v>1056694.75</v>
          </cell>
          <cell r="Y356">
            <v>1077608.81</v>
          </cell>
          <cell r="Z356">
            <v>1098962.6200000001</v>
          </cell>
          <cell r="AA356">
            <v>1121099.71</v>
          </cell>
          <cell r="AB356">
            <v>1143734.93</v>
          </cell>
          <cell r="AC356">
            <v>1169950.97</v>
          </cell>
          <cell r="AD356">
            <v>1234739.83</v>
          </cell>
          <cell r="AE356">
            <v>1274929.31</v>
          </cell>
          <cell r="AF356">
            <v>1316427.29</v>
          </cell>
          <cell r="AG356">
            <v>1359276.37</v>
          </cell>
          <cell r="AH356">
            <v>1403520.56</v>
          </cell>
          <cell r="AI356">
            <v>1449205.28</v>
          </cell>
          <cell r="AJ356">
            <v>1496377.44</v>
          </cell>
          <cell r="AK356">
            <v>1545085.48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A357" t="str">
            <v>CAResidentialDemand ChargeSummer Peak Reduction @Meter  (MW)Low Participation Case0</v>
          </cell>
          <cell r="B357" t="str">
            <v>CA</v>
          </cell>
          <cell r="C357" t="str">
            <v>Residential</v>
          </cell>
          <cell r="D357" t="str">
            <v>Demand Charge</v>
          </cell>
          <cell r="E357" t="str">
            <v>Summer Peak Reduction @Meter  (MW)</v>
          </cell>
          <cell r="F357" t="str">
            <v>Low Participation Case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5.1061481672101516</v>
          </cell>
          <cell r="S357">
            <v>15.546439584201273</v>
          </cell>
          <cell r="T357">
            <v>36.769815927493447</v>
          </cell>
          <cell r="U357">
            <v>47.99510590524666</v>
          </cell>
          <cell r="V357">
            <v>54.039254216657497</v>
          </cell>
          <cell r="W357">
            <v>54.75501228123791</v>
          </cell>
          <cell r="X357">
            <v>55.462504704051796</v>
          </cell>
          <cell r="Y357">
            <v>56.170704503007471</v>
          </cell>
          <cell r="Z357">
            <v>56.91276145592839</v>
          </cell>
          <cell r="AA357">
            <v>57.74360864977195</v>
          </cell>
          <cell r="AB357">
            <v>58.507439221742665</v>
          </cell>
          <cell r="AC357">
            <v>59.27262640549219</v>
          </cell>
          <cell r="AD357">
            <v>60.065513565673378</v>
          </cell>
          <cell r="AE357">
            <v>60.869007140432515</v>
          </cell>
          <cell r="AF357">
            <v>61.683249011282939</v>
          </cell>
          <cell r="AG357">
            <v>62.508382957680382</v>
          </cell>
          <cell r="AH357">
            <v>63.344554682411669</v>
          </cell>
          <cell r="AI357">
            <v>64.191911837323005</v>
          </cell>
          <cell r="AJ357">
            <v>65.050604049392433</v>
          </cell>
          <cell r="AK357">
            <v>65.920782947151125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A358" t="str">
            <v>CAResidentialDemand ChargeSummer Peak Reduction @Generation (MW)Low Participation Case0</v>
          </cell>
          <cell r="B358" t="str">
            <v>CA</v>
          </cell>
          <cell r="C358" t="str">
            <v>Residential</v>
          </cell>
          <cell r="D358" t="str">
            <v>Demand Charge</v>
          </cell>
          <cell r="E358" t="str">
            <v>Summer Peak Reduction @Generation (MW)</v>
          </cell>
          <cell r="F358" t="str">
            <v>Low Participation Case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5.6309529854545115</v>
          </cell>
          <cell r="S358">
            <v>17.1442871462299</v>
          </cell>
          <cell r="T358">
            <v>40.548980952242438</v>
          </cell>
          <cell r="U358">
            <v>52.92799504328039</v>
          </cell>
          <cell r="V358">
            <v>59.593354892652727</v>
          </cell>
          <cell r="W358">
            <v>60.382677857562754</v>
          </cell>
          <cell r="X358">
            <v>61.162885646285609</v>
          </cell>
          <cell r="Y358">
            <v>61.94387351456492</v>
          </cell>
          <cell r="Z358">
            <v>62.762198341341403</v>
          </cell>
          <cell r="AA358">
            <v>63.678439181486489</v>
          </cell>
          <cell r="AB358">
            <v>64.520775498172327</v>
          </cell>
          <cell r="AC358">
            <v>65.364607857843168</v>
          </cell>
          <cell r="AD358">
            <v>66.238987169908881</v>
          </cell>
          <cell r="AE358">
            <v>67.125063013269198</v>
          </cell>
          <cell r="AF358">
            <v>68.022991851877961</v>
          </cell>
          <cell r="AG358">
            <v>68.932932242700019</v>
          </cell>
          <cell r="AH358">
            <v>69.855044863709381</v>
          </cell>
          <cell r="AI358">
            <v>70.789492542261797</v>
          </cell>
          <cell r="AJ358">
            <v>71.73644028384696</v>
          </cell>
          <cell r="AK358">
            <v>72.696055301225314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</row>
        <row r="359">
          <cell r="A359" t="str">
            <v>CAResidentialDemand ChargeWinter Peak Reduction @Meter  (MW)Low Participation Case0</v>
          </cell>
          <cell r="B359" t="str">
            <v>CA</v>
          </cell>
          <cell r="C359" t="str">
            <v>Residential</v>
          </cell>
          <cell r="D359" t="str">
            <v>Demand Charge</v>
          </cell>
          <cell r="E359" t="str">
            <v>Winter Peak Reduction @Meter  (MW)</v>
          </cell>
          <cell r="F359" t="str">
            <v>Low Participation Case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</row>
        <row r="360">
          <cell r="A360" t="str">
            <v>CAResidentialDemand ChargeWinter Peak Reduction @Generation (MW)Low Participation Case0</v>
          </cell>
          <cell r="B360" t="str">
            <v>CA</v>
          </cell>
          <cell r="C360" t="str">
            <v>Residential</v>
          </cell>
          <cell r="D360" t="str">
            <v>Demand Charge</v>
          </cell>
          <cell r="E360" t="str">
            <v>Winter Peak Reduction @Generation (MW)</v>
          </cell>
          <cell r="F360" t="str">
            <v>Low Participation Case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A361" t="str">
            <v>CAResidentialDemand ChargeProgram Annual BenefitsLow Participation Case0</v>
          </cell>
          <cell r="B361" t="str">
            <v>CA</v>
          </cell>
          <cell r="C361" t="str">
            <v>Residential</v>
          </cell>
          <cell r="D361" t="str">
            <v>Demand Charge</v>
          </cell>
          <cell r="E361" t="str">
            <v>Program Annual Benefits</v>
          </cell>
          <cell r="F361" t="str">
            <v>Low Participation Case</v>
          </cell>
          <cell r="G361">
            <v>0</v>
          </cell>
        </row>
        <row r="362">
          <cell r="A362" t="str">
            <v>CAResidentialDemand ChargeNew ParticipantsLow Participation Case0</v>
          </cell>
          <cell r="B362" t="str">
            <v>CA</v>
          </cell>
          <cell r="C362" t="str">
            <v>Residential</v>
          </cell>
          <cell r="D362" t="str">
            <v>Demand Charge</v>
          </cell>
          <cell r="E362" t="str">
            <v>New Participants</v>
          </cell>
          <cell r="F362" t="str">
            <v>Low Participation Case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16746.686550000006</v>
          </cell>
          <cell r="S362">
            <v>34271.919000000009</v>
          </cell>
          <cell r="T362">
            <v>69833.664450000011</v>
          </cell>
          <cell r="U362">
            <v>36847.527750000037</v>
          </cell>
          <cell r="V362">
            <v>20100.588749999937</v>
          </cell>
          <cell r="W362">
            <v>2583.0255000000179</v>
          </cell>
          <cell r="X362">
            <v>2585.7149999999965</v>
          </cell>
          <cell r="Y362">
            <v>2585.2035000000324</v>
          </cell>
          <cell r="Z362">
            <v>2584.5764999999665</v>
          </cell>
          <cell r="AA362">
            <v>2584.3950000000186</v>
          </cell>
          <cell r="AB362">
            <v>2584.7249999999767</v>
          </cell>
          <cell r="AC362">
            <v>2592.8595000000205</v>
          </cell>
          <cell r="AD362">
            <v>2694.0321599718882</v>
          </cell>
          <cell r="AE362">
            <v>2731.0805338135397</v>
          </cell>
          <cell r="AF362">
            <v>2768.6383974915661</v>
          </cell>
          <cell r="AG362">
            <v>2806.7127575183695</v>
          </cell>
          <cell r="AH362">
            <v>2845.3107167601411</v>
          </cell>
          <cell r="AI362">
            <v>2884.4394757617847</v>
          </cell>
          <cell r="AJ362">
            <v>2924.1063340901455</v>
          </cell>
          <cell r="AK362">
            <v>2964.3186916958948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A363" t="str">
            <v>CAResidentialDemand ChargeIncentive CostsLow Participation Case0</v>
          </cell>
          <cell r="B363" t="str">
            <v>CA</v>
          </cell>
          <cell r="C363" t="str">
            <v>Residential</v>
          </cell>
          <cell r="D363" t="str">
            <v>Demand Charge</v>
          </cell>
          <cell r="E363" t="str">
            <v>Incentive Costs</v>
          </cell>
          <cell r="F363" t="str">
            <v>Low Participation Case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351680.42</v>
          </cell>
          <cell r="S363">
            <v>1071390.72</v>
          </cell>
          <cell r="T363">
            <v>2537897.67</v>
          </cell>
          <cell r="U363">
            <v>3311695.75</v>
          </cell>
          <cell r="V363">
            <v>3733808.12</v>
          </cell>
          <cell r="W363">
            <v>3788051.65</v>
          </cell>
          <cell r="X363">
            <v>3842351.67</v>
          </cell>
          <cell r="Y363">
            <v>3896640.94</v>
          </cell>
          <cell r="Z363">
            <v>3950917.05</v>
          </cell>
          <cell r="AA363">
            <v>4005189.34</v>
          </cell>
          <cell r="AB363">
            <v>4059468.57</v>
          </cell>
          <cell r="AC363">
            <v>4113918.62</v>
          </cell>
          <cell r="AD363">
            <v>4170493.29</v>
          </cell>
          <cell r="AE363">
            <v>4227845.9800000004</v>
          </cell>
          <cell r="AF363">
            <v>4285987.3899999997</v>
          </cell>
          <cell r="AG363">
            <v>4344928.3600000003</v>
          </cell>
          <cell r="AH363">
            <v>4404679.88</v>
          </cell>
          <cell r="AI363">
            <v>4465253.1100000003</v>
          </cell>
          <cell r="AJ363">
            <v>4526659.34</v>
          </cell>
          <cell r="AK363">
            <v>4588910.04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A364" t="str">
            <v>CAResidentialDemand ChargeParticipantsLow Participation Case0</v>
          </cell>
          <cell r="B364" t="str">
            <v>CA</v>
          </cell>
          <cell r="C364" t="str">
            <v>Residential</v>
          </cell>
          <cell r="D364" t="str">
            <v>Demand Charge</v>
          </cell>
          <cell r="E364" t="str">
            <v>Participants</v>
          </cell>
          <cell r="F364" t="str">
            <v>Low Participation Case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16746.686550000006</v>
          </cell>
          <cell r="S364">
            <v>51018.605550000015</v>
          </cell>
          <cell r="T364">
            <v>120852.27000000002</v>
          </cell>
          <cell r="U364">
            <v>157699.79775000006</v>
          </cell>
          <cell r="V364">
            <v>177800.38649999999</v>
          </cell>
          <cell r="W364">
            <v>180383.41200000001</v>
          </cell>
          <cell r="X364">
            <v>182969.12700000001</v>
          </cell>
          <cell r="Y364">
            <v>185554.33050000004</v>
          </cell>
          <cell r="Z364">
            <v>188138.90700000001</v>
          </cell>
          <cell r="AA364">
            <v>190723.30200000003</v>
          </cell>
          <cell r="AB364">
            <v>193308.027</v>
          </cell>
          <cell r="AC364">
            <v>195900.88650000002</v>
          </cell>
          <cell r="AD364">
            <v>198594.91865997191</v>
          </cell>
          <cell r="AE364">
            <v>201325.99919378545</v>
          </cell>
          <cell r="AF364">
            <v>204094.63759127702</v>
          </cell>
          <cell r="AG364">
            <v>206901.35034879539</v>
          </cell>
          <cell r="AH364">
            <v>209746.66106555553</v>
          </cell>
          <cell r="AI364">
            <v>212631.10054131731</v>
          </cell>
          <cell r="AJ364">
            <v>215555.20687540746</v>
          </cell>
          <cell r="AK364">
            <v>218519.52556710335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A365" t="str">
            <v>CAResidentialTime-Of-Use EV ChargingProgram Annual BenefitsLow Participation Case0</v>
          </cell>
          <cell r="B365" t="str">
            <v>CA</v>
          </cell>
          <cell r="C365" t="str">
            <v>Residential</v>
          </cell>
          <cell r="D365" t="str">
            <v>Time-Of-Use EV Charging</v>
          </cell>
          <cell r="E365" t="str">
            <v>Program Annual Benefits</v>
          </cell>
          <cell r="F365" t="str">
            <v>Low Participation Case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573231.01</v>
          </cell>
          <cell r="S365">
            <v>1745288.43</v>
          </cell>
          <cell r="T365">
            <v>4127886.26</v>
          </cell>
          <cell r="U365">
            <v>5388069.9000000004</v>
          </cell>
          <cell r="V365">
            <v>6066603.5300000003</v>
          </cell>
          <cell r="W365">
            <v>6146956.6100000003</v>
          </cell>
          <cell r="X365">
            <v>6226381.7599999998</v>
          </cell>
          <cell r="Y365">
            <v>6305886.3200000003</v>
          </cell>
          <cell r="Z365">
            <v>6389191.79</v>
          </cell>
          <cell r="AA365">
            <v>6482465.1100000003</v>
          </cell>
          <cell r="AB365">
            <v>6568214.9500000002</v>
          </cell>
          <cell r="AC365">
            <v>6654117.0800000001</v>
          </cell>
          <cell r="AD365">
            <v>6743128.8899999997</v>
          </cell>
          <cell r="AE365">
            <v>6833331.4100000001</v>
          </cell>
          <cell r="AF365">
            <v>6924740.5700000003</v>
          </cell>
          <cell r="AG365">
            <v>7017372.5</v>
          </cell>
          <cell r="AH365">
            <v>7111243.5700000003</v>
          </cell>
          <cell r="AI365">
            <v>7206370.3399999999</v>
          </cell>
          <cell r="AJ365">
            <v>7302769.6200000001</v>
          </cell>
          <cell r="AK365">
            <v>7400458.4299999997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A366" t="str">
            <v>CAResidentialTime-Of-Use EV ChargingProgram Annual CostsLow Participation Case0</v>
          </cell>
          <cell r="B366" t="str">
            <v>CA</v>
          </cell>
          <cell r="C366" t="str">
            <v>Residential</v>
          </cell>
          <cell r="D366" t="str">
            <v>Time-Of-Use EV Charging</v>
          </cell>
          <cell r="E366" t="str">
            <v>Program Annual Costs</v>
          </cell>
          <cell r="F366" t="str">
            <v>Low Participation Case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5834317.1500000004</v>
          </cell>
          <cell r="S366">
            <v>12509121.98</v>
          </cell>
          <cell r="T366">
            <v>26286343.199999999</v>
          </cell>
          <cell r="U366">
            <v>16130618.27</v>
          </cell>
          <cell r="V366">
            <v>10911310.720000001</v>
          </cell>
          <cell r="W366">
            <v>4823091.07</v>
          </cell>
          <cell r="X366">
            <v>4899046.41</v>
          </cell>
          <cell r="Y366">
            <v>4974249.76</v>
          </cell>
          <cell r="Z366">
            <v>5049879.66</v>
          </cell>
          <cell r="AA366">
            <v>5126289.05</v>
          </cell>
          <cell r="AB366">
            <v>5203203.5</v>
          </cell>
          <cell r="AC366">
            <v>5283869.59</v>
          </cell>
          <cell r="AD366">
            <v>5405233.1200000001</v>
          </cell>
          <cell r="AE366">
            <v>5502775.29</v>
          </cell>
          <cell r="AF366">
            <v>5602414.6799999997</v>
          </cell>
          <cell r="AG366">
            <v>5704204.7300000004</v>
          </cell>
          <cell r="AH366">
            <v>5808200.4400000004</v>
          </cell>
          <cell r="AI366">
            <v>5914458.3899999997</v>
          </cell>
          <cell r="AJ366">
            <v>6023036.7800000003</v>
          </cell>
          <cell r="AK366">
            <v>6133995.5099999998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A367" t="str">
            <v>CAResidentialTime-Of-Use EV ChargingNon-Incentive CostsLow Participation Case0</v>
          </cell>
          <cell r="B367" t="str">
            <v>CA</v>
          </cell>
          <cell r="C367" t="str">
            <v>Residential</v>
          </cell>
          <cell r="D367" t="str">
            <v>Time-Of-Use EV Charging</v>
          </cell>
          <cell r="E367" t="str">
            <v>Non-Incentive Costs</v>
          </cell>
          <cell r="F367" t="str">
            <v>Low Participation Case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5482636.7300000004</v>
          </cell>
          <cell r="S367">
            <v>11437731.27</v>
          </cell>
          <cell r="T367">
            <v>23748445.530000001</v>
          </cell>
          <cell r="U367">
            <v>12818922.52</v>
          </cell>
          <cell r="V367">
            <v>7177502.6100000003</v>
          </cell>
          <cell r="W367">
            <v>1035039.42</v>
          </cell>
          <cell r="X367">
            <v>1056694.75</v>
          </cell>
          <cell r="Y367">
            <v>1077608.81</v>
          </cell>
          <cell r="Z367">
            <v>1098962.6200000001</v>
          </cell>
          <cell r="AA367">
            <v>1121099.71</v>
          </cell>
          <cell r="AB367">
            <v>1143734.93</v>
          </cell>
          <cell r="AC367">
            <v>1169950.97</v>
          </cell>
          <cell r="AD367">
            <v>1234739.83</v>
          </cell>
          <cell r="AE367">
            <v>1274929.31</v>
          </cell>
          <cell r="AF367">
            <v>1316427.29</v>
          </cell>
          <cell r="AG367">
            <v>1359276.37</v>
          </cell>
          <cell r="AH367">
            <v>1403520.56</v>
          </cell>
          <cell r="AI367">
            <v>1449205.28</v>
          </cell>
          <cell r="AJ367">
            <v>1496377.44</v>
          </cell>
          <cell r="AK367">
            <v>1545085.48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A368" t="str">
            <v>CAResidentialTime-Of-Use EV ChargingSummer Peak Reduction @Meter  (MW)Low Participation Case0</v>
          </cell>
          <cell r="B368" t="str">
            <v>CA</v>
          </cell>
          <cell r="C368" t="str">
            <v>Residential</v>
          </cell>
          <cell r="D368" t="str">
            <v>Time-Of-Use EV Charging</v>
          </cell>
          <cell r="E368" t="str">
            <v>Summer Peak Reduction @Meter  (MW)</v>
          </cell>
          <cell r="F368" t="str">
            <v>Low Participation Case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5.1061481672101516</v>
          </cell>
          <cell r="S368">
            <v>15.546439584201273</v>
          </cell>
          <cell r="T368">
            <v>36.769815927493447</v>
          </cell>
          <cell r="U368">
            <v>47.99510590524666</v>
          </cell>
          <cell r="V368">
            <v>54.039254216657497</v>
          </cell>
          <cell r="W368">
            <v>54.75501228123791</v>
          </cell>
          <cell r="X368">
            <v>55.462504704051796</v>
          </cell>
          <cell r="Y368">
            <v>56.170704503007471</v>
          </cell>
          <cell r="Z368">
            <v>56.91276145592839</v>
          </cell>
          <cell r="AA368">
            <v>57.74360864977195</v>
          </cell>
          <cell r="AB368">
            <v>58.507439221742665</v>
          </cell>
          <cell r="AC368">
            <v>59.27262640549219</v>
          </cell>
          <cell r="AD368">
            <v>60.065513565673378</v>
          </cell>
          <cell r="AE368">
            <v>60.869007140432515</v>
          </cell>
          <cell r="AF368">
            <v>61.683249011282939</v>
          </cell>
          <cell r="AG368">
            <v>62.508382957680382</v>
          </cell>
          <cell r="AH368">
            <v>63.344554682411669</v>
          </cell>
          <cell r="AI368">
            <v>64.191911837323005</v>
          </cell>
          <cell r="AJ368">
            <v>65.050604049392433</v>
          </cell>
          <cell r="AK368">
            <v>65.920782947151125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A369" t="str">
            <v>CAResidentialTime-Of-Use EV ChargingSummer Peak Reduction @Generation (MW)Low Participation Case0</v>
          </cell>
          <cell r="B369" t="str">
            <v>CA</v>
          </cell>
          <cell r="C369" t="str">
            <v>Residential</v>
          </cell>
          <cell r="D369" t="str">
            <v>Time-Of-Use EV Charging</v>
          </cell>
          <cell r="E369" t="str">
            <v>Summer Peak Reduction @Generation (MW)</v>
          </cell>
          <cell r="F369" t="str">
            <v>Low Participation Case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5.6309529854545115</v>
          </cell>
          <cell r="S369">
            <v>17.1442871462299</v>
          </cell>
          <cell r="T369">
            <v>40.548980952242438</v>
          </cell>
          <cell r="U369">
            <v>52.92799504328039</v>
          </cell>
          <cell r="V369">
            <v>59.593354892652727</v>
          </cell>
          <cell r="W369">
            <v>60.382677857562754</v>
          </cell>
          <cell r="X369">
            <v>61.162885646285609</v>
          </cell>
          <cell r="Y369">
            <v>61.94387351456492</v>
          </cell>
          <cell r="Z369">
            <v>62.762198341341403</v>
          </cell>
          <cell r="AA369">
            <v>63.678439181486489</v>
          </cell>
          <cell r="AB369">
            <v>64.520775498172327</v>
          </cell>
          <cell r="AC369">
            <v>65.364607857843168</v>
          </cell>
          <cell r="AD369">
            <v>66.238987169908881</v>
          </cell>
          <cell r="AE369">
            <v>67.125063013269198</v>
          </cell>
          <cell r="AF369">
            <v>68.022991851877961</v>
          </cell>
          <cell r="AG369">
            <v>68.932932242700019</v>
          </cell>
          <cell r="AH369">
            <v>69.855044863709381</v>
          </cell>
          <cell r="AI369">
            <v>70.789492542261797</v>
          </cell>
          <cell r="AJ369">
            <v>71.73644028384696</v>
          </cell>
          <cell r="AK369">
            <v>72.696055301225314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A370" t="str">
            <v>CAResidentialTime-Of-Use EV ChargingWinter Peak Reduction @Meter  (MW)Low Participation Case0</v>
          </cell>
          <cell r="B370" t="str">
            <v>CA</v>
          </cell>
          <cell r="C370" t="str">
            <v>Residential</v>
          </cell>
          <cell r="D370" t="str">
            <v>Time-Of-Use EV Charging</v>
          </cell>
          <cell r="E370" t="str">
            <v>Winter Peak Reduction @Meter  (MW)</v>
          </cell>
          <cell r="F370" t="str">
            <v>Low Participation Case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A371" t="str">
            <v>CAResidentialTime-Of-Use EV ChargingWinter Peak Reduction @Generation (MW)Low Participation Case0</v>
          </cell>
          <cell r="B371" t="str">
            <v>CA</v>
          </cell>
          <cell r="C371" t="str">
            <v>Residential</v>
          </cell>
          <cell r="D371" t="str">
            <v>Time-Of-Use EV Charging</v>
          </cell>
          <cell r="E371" t="str">
            <v>Winter Peak Reduction @Generation (MW)</v>
          </cell>
          <cell r="F371" t="str">
            <v>Low Participation Case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A372" t="str">
            <v>CAResidentialTime-Of-Use EV ChargingProgram Annual BenefitsLow Participation Case0</v>
          </cell>
          <cell r="B372" t="str">
            <v>CA</v>
          </cell>
          <cell r="C372" t="str">
            <v>Residential</v>
          </cell>
          <cell r="D372" t="str">
            <v>Time-Of-Use EV Charging</v>
          </cell>
          <cell r="E372" t="str">
            <v>Program Annual Benefits</v>
          </cell>
          <cell r="F372" t="str">
            <v>Low Participation Case</v>
          </cell>
          <cell r="G372">
            <v>0</v>
          </cell>
        </row>
        <row r="373">
          <cell r="A373" t="str">
            <v>CAResidentialTime-Of-Use EV ChargingNew ParticipantsLow Participation Case0</v>
          </cell>
          <cell r="B373" t="str">
            <v>CA</v>
          </cell>
          <cell r="C373" t="str">
            <v>Residential</v>
          </cell>
          <cell r="D373" t="str">
            <v>Time-Of-Use EV Charging</v>
          </cell>
          <cell r="E373" t="str">
            <v>New Participants</v>
          </cell>
          <cell r="F373" t="str">
            <v>Low Participation Case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16746.686550000006</v>
          </cell>
          <cell r="S373">
            <v>34271.919000000009</v>
          </cell>
          <cell r="T373">
            <v>69833.664450000011</v>
          </cell>
          <cell r="U373">
            <v>36847.527750000037</v>
          </cell>
          <cell r="V373">
            <v>20100.588749999937</v>
          </cell>
          <cell r="W373">
            <v>2583.0255000000179</v>
          </cell>
          <cell r="X373">
            <v>2585.7149999999965</v>
          </cell>
          <cell r="Y373">
            <v>2585.2035000000324</v>
          </cell>
          <cell r="Z373">
            <v>2584.5764999999665</v>
          </cell>
          <cell r="AA373">
            <v>2584.3950000000186</v>
          </cell>
          <cell r="AB373">
            <v>2584.7249999999767</v>
          </cell>
          <cell r="AC373">
            <v>2592.8595000000205</v>
          </cell>
          <cell r="AD373">
            <v>2694.0321599718882</v>
          </cell>
          <cell r="AE373">
            <v>2731.0805338135397</v>
          </cell>
          <cell r="AF373">
            <v>2768.6383974915661</v>
          </cell>
          <cell r="AG373">
            <v>2806.7127575183695</v>
          </cell>
          <cell r="AH373">
            <v>2845.3107167601411</v>
          </cell>
          <cell r="AI373">
            <v>2884.4394757617847</v>
          </cell>
          <cell r="AJ373">
            <v>2924.1063340901455</v>
          </cell>
          <cell r="AK373">
            <v>2964.3186916958948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A374" t="str">
            <v>CAResidentialTime-Of-Use EV ChargingIncentive CostsLow Participation Case0</v>
          </cell>
          <cell r="B374" t="str">
            <v>CA</v>
          </cell>
          <cell r="C374" t="str">
            <v>Residential</v>
          </cell>
          <cell r="D374" t="str">
            <v>Time-Of-Use EV Charging</v>
          </cell>
          <cell r="E374" t="str">
            <v>Incentive Costs</v>
          </cell>
          <cell r="F374" t="str">
            <v>Low Participation Case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351680.42</v>
          </cell>
          <cell r="S374">
            <v>1071390.72</v>
          </cell>
          <cell r="T374">
            <v>2537897.67</v>
          </cell>
          <cell r="U374">
            <v>3311695.75</v>
          </cell>
          <cell r="V374">
            <v>3733808.12</v>
          </cell>
          <cell r="W374">
            <v>3788051.65</v>
          </cell>
          <cell r="X374">
            <v>3842351.67</v>
          </cell>
          <cell r="Y374">
            <v>3896640.94</v>
          </cell>
          <cell r="Z374">
            <v>3950917.05</v>
          </cell>
          <cell r="AA374">
            <v>4005189.34</v>
          </cell>
          <cell r="AB374">
            <v>4059468.57</v>
          </cell>
          <cell r="AC374">
            <v>4113918.62</v>
          </cell>
          <cell r="AD374">
            <v>4170493.29</v>
          </cell>
          <cell r="AE374">
            <v>4227845.9800000004</v>
          </cell>
          <cell r="AF374">
            <v>4285987.3899999997</v>
          </cell>
          <cell r="AG374">
            <v>4344928.3600000003</v>
          </cell>
          <cell r="AH374">
            <v>4404679.88</v>
          </cell>
          <cell r="AI374">
            <v>4465253.1100000003</v>
          </cell>
          <cell r="AJ374">
            <v>4526659.34</v>
          </cell>
          <cell r="AK374">
            <v>4588910.04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A375" t="str">
            <v>CAResidentialTime-Of-Use EV ChargingParticipantsLow Participation Case0</v>
          </cell>
          <cell r="B375" t="str">
            <v>CA</v>
          </cell>
          <cell r="C375" t="str">
            <v>Residential</v>
          </cell>
          <cell r="D375" t="str">
            <v>Time-Of-Use EV Charging</v>
          </cell>
          <cell r="E375" t="str">
            <v>Participants</v>
          </cell>
          <cell r="F375" t="str">
            <v>Low Participation Case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16746.686550000006</v>
          </cell>
          <cell r="S375">
            <v>51018.605550000015</v>
          </cell>
          <cell r="T375">
            <v>120852.27000000002</v>
          </cell>
          <cell r="U375">
            <v>157699.79775000006</v>
          </cell>
          <cell r="V375">
            <v>177800.38649999999</v>
          </cell>
          <cell r="W375">
            <v>180383.41200000001</v>
          </cell>
          <cell r="X375">
            <v>182969.12700000001</v>
          </cell>
          <cell r="Y375">
            <v>185554.33050000004</v>
          </cell>
          <cell r="Z375">
            <v>188138.90700000001</v>
          </cell>
          <cell r="AA375">
            <v>190723.30200000003</v>
          </cell>
          <cell r="AB375">
            <v>193308.027</v>
          </cell>
          <cell r="AC375">
            <v>195900.88650000002</v>
          </cell>
          <cell r="AD375">
            <v>198594.91865997191</v>
          </cell>
          <cell r="AE375">
            <v>201325.99919378545</v>
          </cell>
          <cell r="AF375">
            <v>204094.63759127702</v>
          </cell>
          <cell r="AG375">
            <v>206901.35034879539</v>
          </cell>
          <cell r="AH375">
            <v>209746.66106555553</v>
          </cell>
          <cell r="AI375">
            <v>212631.10054131731</v>
          </cell>
          <cell r="AJ375">
            <v>215555.20687540746</v>
          </cell>
          <cell r="AK375">
            <v>218519.52556710335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A376" t="str">
            <v>CAExtra Large C&amp;ICritical Peak PricingProgram Annual BenefitsHigh Participation Case0</v>
          </cell>
          <cell r="B376" t="str">
            <v>CA</v>
          </cell>
          <cell r="C376" t="str">
            <v>Extra Large C&amp;I</v>
          </cell>
          <cell r="D376" t="str">
            <v>Critical Peak Pricing</v>
          </cell>
          <cell r="E376" t="str">
            <v>Program Annual Benefits</v>
          </cell>
          <cell r="F376" t="str">
            <v>High Participation Case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573231.01</v>
          </cell>
          <cell r="S376">
            <v>1745288.43</v>
          </cell>
          <cell r="T376">
            <v>4127886.26</v>
          </cell>
          <cell r="U376">
            <v>5388069.9000000004</v>
          </cell>
          <cell r="V376">
            <v>6066603.5300000003</v>
          </cell>
          <cell r="W376">
            <v>6146956.6100000003</v>
          </cell>
          <cell r="X376">
            <v>6226381.7599999998</v>
          </cell>
          <cell r="Y376">
            <v>6305886.3200000003</v>
          </cell>
          <cell r="Z376">
            <v>6389191.79</v>
          </cell>
          <cell r="AA376">
            <v>6482465.1100000003</v>
          </cell>
          <cell r="AB376">
            <v>6568214.9500000002</v>
          </cell>
          <cell r="AC376">
            <v>6654117.0800000001</v>
          </cell>
          <cell r="AD376">
            <v>6743128.8899999997</v>
          </cell>
          <cell r="AE376">
            <v>6833331.4100000001</v>
          </cell>
          <cell r="AF376">
            <v>6924740.5700000003</v>
          </cell>
          <cell r="AG376">
            <v>7017372.5</v>
          </cell>
          <cell r="AH376">
            <v>7111243.5700000003</v>
          </cell>
          <cell r="AI376">
            <v>7206370.3399999999</v>
          </cell>
          <cell r="AJ376">
            <v>7302769.6200000001</v>
          </cell>
          <cell r="AK376">
            <v>7400458.4299999997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A377" t="str">
            <v>CAExtra Large C&amp;ICritical Peak PricingProgram Annual CostsHigh Participation Case0</v>
          </cell>
          <cell r="B377" t="str">
            <v>CA</v>
          </cell>
          <cell r="C377" t="str">
            <v>Extra Large C&amp;I</v>
          </cell>
          <cell r="D377" t="str">
            <v>Critical Peak Pricing</v>
          </cell>
          <cell r="E377" t="str">
            <v>Program Annual Costs</v>
          </cell>
          <cell r="F377" t="str">
            <v>High Participation Case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5834317.1500000004</v>
          </cell>
          <cell r="S377">
            <v>12509121.98</v>
          </cell>
          <cell r="T377">
            <v>26286343.199999999</v>
          </cell>
          <cell r="U377">
            <v>16130618.27</v>
          </cell>
          <cell r="V377">
            <v>10911310.720000001</v>
          </cell>
          <cell r="W377">
            <v>4823091.07</v>
          </cell>
          <cell r="X377">
            <v>4899046.41</v>
          </cell>
          <cell r="Y377">
            <v>4974249.76</v>
          </cell>
          <cell r="Z377">
            <v>5049879.66</v>
          </cell>
          <cell r="AA377">
            <v>5126289.05</v>
          </cell>
          <cell r="AB377">
            <v>5203203.5</v>
          </cell>
          <cell r="AC377">
            <v>5283869.59</v>
          </cell>
          <cell r="AD377">
            <v>5405233.1200000001</v>
          </cell>
          <cell r="AE377">
            <v>5502775.29</v>
          </cell>
          <cell r="AF377">
            <v>5602414.6799999997</v>
          </cell>
          <cell r="AG377">
            <v>5704204.7300000004</v>
          </cell>
          <cell r="AH377">
            <v>5808200.4400000004</v>
          </cell>
          <cell r="AI377">
            <v>5914458.3899999997</v>
          </cell>
          <cell r="AJ377">
            <v>6023036.7800000003</v>
          </cell>
          <cell r="AK377">
            <v>6133995.5099999998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A378" t="str">
            <v>CAExtra Large C&amp;ICritical Peak PricingNon-Incentive CostsHigh Participation Case0</v>
          </cell>
          <cell r="B378" t="str">
            <v>CA</v>
          </cell>
          <cell r="C378" t="str">
            <v>Extra Large C&amp;I</v>
          </cell>
          <cell r="D378" t="str">
            <v>Critical Peak Pricing</v>
          </cell>
          <cell r="E378" t="str">
            <v>Non-Incentive Costs</v>
          </cell>
          <cell r="F378" t="str">
            <v>High Participation Case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5482636.7300000004</v>
          </cell>
          <cell r="S378">
            <v>11437731.27</v>
          </cell>
          <cell r="T378">
            <v>23748445.530000001</v>
          </cell>
          <cell r="U378">
            <v>12818922.52</v>
          </cell>
          <cell r="V378">
            <v>7177502.6100000003</v>
          </cell>
          <cell r="W378">
            <v>1035039.42</v>
          </cell>
          <cell r="X378">
            <v>1056694.75</v>
          </cell>
          <cell r="Y378">
            <v>1077608.81</v>
          </cell>
          <cell r="Z378">
            <v>1098962.6200000001</v>
          </cell>
          <cell r="AA378">
            <v>1121099.71</v>
          </cell>
          <cell r="AB378">
            <v>1143734.93</v>
          </cell>
          <cell r="AC378">
            <v>1169950.97</v>
          </cell>
          <cell r="AD378">
            <v>1234739.83</v>
          </cell>
          <cell r="AE378">
            <v>1274929.31</v>
          </cell>
          <cell r="AF378">
            <v>1316427.29</v>
          </cell>
          <cell r="AG378">
            <v>1359276.37</v>
          </cell>
          <cell r="AH378">
            <v>1403520.56</v>
          </cell>
          <cell r="AI378">
            <v>1449205.28</v>
          </cell>
          <cell r="AJ378">
            <v>1496377.44</v>
          </cell>
          <cell r="AK378">
            <v>1545085.48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A379" t="str">
            <v>CAExtra Large C&amp;ICritical Peak PricingSummer Peak Reduction @Meter  (MW)High Participation Case0</v>
          </cell>
          <cell r="B379" t="str">
            <v>CA</v>
          </cell>
          <cell r="C379" t="str">
            <v>Extra Large C&amp;I</v>
          </cell>
          <cell r="D379" t="str">
            <v>Critical Peak Pricing</v>
          </cell>
          <cell r="E379" t="str">
            <v>Summer Peak Reduction @Meter  (MW)</v>
          </cell>
          <cell r="F379" t="str">
            <v>High Participation Case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5.1061481672101516</v>
          </cell>
          <cell r="S379">
            <v>15.546439584201273</v>
          </cell>
          <cell r="T379">
            <v>36.769815927493447</v>
          </cell>
          <cell r="U379">
            <v>47.99510590524666</v>
          </cell>
          <cell r="V379">
            <v>54.039254216657497</v>
          </cell>
          <cell r="W379">
            <v>54.75501228123791</v>
          </cell>
          <cell r="X379">
            <v>55.462504704051796</v>
          </cell>
          <cell r="Y379">
            <v>56.170704503007471</v>
          </cell>
          <cell r="Z379">
            <v>56.91276145592839</v>
          </cell>
          <cell r="AA379">
            <v>57.74360864977195</v>
          </cell>
          <cell r="AB379">
            <v>58.507439221742665</v>
          </cell>
          <cell r="AC379">
            <v>59.27262640549219</v>
          </cell>
          <cell r="AD379">
            <v>60.065513565673378</v>
          </cell>
          <cell r="AE379">
            <v>60.869007140432515</v>
          </cell>
          <cell r="AF379">
            <v>61.683249011282939</v>
          </cell>
          <cell r="AG379">
            <v>62.508382957680382</v>
          </cell>
          <cell r="AH379">
            <v>63.344554682411669</v>
          </cell>
          <cell r="AI379">
            <v>64.191911837323005</v>
          </cell>
          <cell r="AJ379">
            <v>65.050604049392433</v>
          </cell>
          <cell r="AK379">
            <v>65.920782947151125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A380" t="str">
            <v>CAExtra Large C&amp;ICritical Peak PricingSummer Peak Reduction @Generation (MW)High Participation Case0</v>
          </cell>
          <cell r="B380" t="str">
            <v>CA</v>
          </cell>
          <cell r="C380" t="str">
            <v>Extra Large C&amp;I</v>
          </cell>
          <cell r="D380" t="str">
            <v>Critical Peak Pricing</v>
          </cell>
          <cell r="E380" t="str">
            <v>Summer Peak Reduction @Generation (MW)</v>
          </cell>
          <cell r="F380" t="str">
            <v>High Participation Case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5.6309529854545115</v>
          </cell>
          <cell r="S380">
            <v>17.1442871462299</v>
          </cell>
          <cell r="T380">
            <v>40.548980952242438</v>
          </cell>
          <cell r="U380">
            <v>52.92799504328039</v>
          </cell>
          <cell r="V380">
            <v>59.593354892652727</v>
          </cell>
          <cell r="W380">
            <v>60.382677857562754</v>
          </cell>
          <cell r="X380">
            <v>61.162885646285609</v>
          </cell>
          <cell r="Y380">
            <v>61.94387351456492</v>
          </cell>
          <cell r="Z380">
            <v>62.762198341341403</v>
          </cell>
          <cell r="AA380">
            <v>63.678439181486489</v>
          </cell>
          <cell r="AB380">
            <v>64.520775498172327</v>
          </cell>
          <cell r="AC380">
            <v>65.364607857843168</v>
          </cell>
          <cell r="AD380">
            <v>66.238987169908881</v>
          </cell>
          <cell r="AE380">
            <v>67.125063013269198</v>
          </cell>
          <cell r="AF380">
            <v>68.022991851877961</v>
          </cell>
          <cell r="AG380">
            <v>68.932932242700019</v>
          </cell>
          <cell r="AH380">
            <v>69.855044863709381</v>
          </cell>
          <cell r="AI380">
            <v>70.789492542261797</v>
          </cell>
          <cell r="AJ380">
            <v>71.73644028384696</v>
          </cell>
          <cell r="AK380">
            <v>72.696055301225314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A381" t="str">
            <v>CAExtra Large C&amp;ICritical Peak PricingWinter Peak Reduction @Meter  (MW)High Participation Case0</v>
          </cell>
          <cell r="B381" t="str">
            <v>CA</v>
          </cell>
          <cell r="C381" t="str">
            <v>Extra Large C&amp;I</v>
          </cell>
          <cell r="D381" t="str">
            <v>Critical Peak Pricing</v>
          </cell>
          <cell r="E381" t="str">
            <v>Winter Peak Reduction @Meter  (MW)</v>
          </cell>
          <cell r="F381" t="str">
            <v>High Participation Case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A382" t="str">
            <v>CAExtra Large C&amp;ICritical Peak PricingWinter Peak Reduction @Generation (MW)High Participation Case0</v>
          </cell>
          <cell r="B382" t="str">
            <v>CA</v>
          </cell>
          <cell r="C382" t="str">
            <v>Extra Large C&amp;I</v>
          </cell>
          <cell r="D382" t="str">
            <v>Critical Peak Pricing</v>
          </cell>
          <cell r="E382" t="str">
            <v>Winter Peak Reduction @Generation (MW)</v>
          </cell>
          <cell r="F382" t="str">
            <v>High Participation Case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A383" t="str">
            <v>CAExtra Large C&amp;ICritical Peak PricingProgram Annual BenefitsHigh Participation Case0</v>
          </cell>
          <cell r="B383" t="str">
            <v>CA</v>
          </cell>
          <cell r="C383" t="str">
            <v>Extra Large C&amp;I</v>
          </cell>
          <cell r="D383" t="str">
            <v>Critical Peak Pricing</v>
          </cell>
          <cell r="E383" t="str">
            <v>Program Annual Benefits</v>
          </cell>
          <cell r="F383" t="str">
            <v>High Participation Case</v>
          </cell>
          <cell r="G383">
            <v>0</v>
          </cell>
        </row>
        <row r="384">
          <cell r="A384" t="str">
            <v>CAExtra Large C&amp;ICritical Peak PricingNew ParticipantsHigh Participation Case0</v>
          </cell>
          <cell r="B384" t="str">
            <v>CA</v>
          </cell>
          <cell r="C384" t="str">
            <v>Extra Large C&amp;I</v>
          </cell>
          <cell r="D384" t="str">
            <v>Critical Peak Pricing</v>
          </cell>
          <cell r="E384" t="str">
            <v>New Participants</v>
          </cell>
          <cell r="F384" t="str">
            <v>High Participation Case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16746.686550000006</v>
          </cell>
          <cell r="S384">
            <v>34271.919000000009</v>
          </cell>
          <cell r="T384">
            <v>69833.664450000011</v>
          </cell>
          <cell r="U384">
            <v>36847.527750000037</v>
          </cell>
          <cell r="V384">
            <v>20100.588749999937</v>
          </cell>
          <cell r="W384">
            <v>2583.0255000000179</v>
          </cell>
          <cell r="X384">
            <v>2585.7149999999965</v>
          </cell>
          <cell r="Y384">
            <v>2585.2035000000324</v>
          </cell>
          <cell r="Z384">
            <v>2584.5764999999665</v>
          </cell>
          <cell r="AA384">
            <v>2584.3950000000186</v>
          </cell>
          <cell r="AB384">
            <v>2584.7249999999767</v>
          </cell>
          <cell r="AC384">
            <v>2592.8595000000205</v>
          </cell>
          <cell r="AD384">
            <v>2694.0321599718882</v>
          </cell>
          <cell r="AE384">
            <v>2731.0805338135397</v>
          </cell>
          <cell r="AF384">
            <v>2768.6383974915661</v>
          </cell>
          <cell r="AG384">
            <v>2806.7127575183695</v>
          </cell>
          <cell r="AH384">
            <v>2845.3107167601411</v>
          </cell>
          <cell r="AI384">
            <v>2884.4394757617847</v>
          </cell>
          <cell r="AJ384">
            <v>2924.1063340901455</v>
          </cell>
          <cell r="AK384">
            <v>2964.3186916958948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A385" t="str">
            <v>CAExtra Large C&amp;ICritical Peak PricingIncentive CostsHigh Participation Case0</v>
          </cell>
          <cell r="B385" t="str">
            <v>CA</v>
          </cell>
          <cell r="C385" t="str">
            <v>Extra Large C&amp;I</v>
          </cell>
          <cell r="D385" t="str">
            <v>Critical Peak Pricing</v>
          </cell>
          <cell r="E385" t="str">
            <v>Incentive Costs</v>
          </cell>
          <cell r="F385" t="str">
            <v>High Participation Case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351680.42</v>
          </cell>
          <cell r="S385">
            <v>1071390.72</v>
          </cell>
          <cell r="T385">
            <v>2537897.67</v>
          </cell>
          <cell r="U385">
            <v>3311695.75</v>
          </cell>
          <cell r="V385">
            <v>3733808.12</v>
          </cell>
          <cell r="W385">
            <v>3788051.65</v>
          </cell>
          <cell r="X385">
            <v>3842351.67</v>
          </cell>
          <cell r="Y385">
            <v>3896640.94</v>
          </cell>
          <cell r="Z385">
            <v>3950917.05</v>
          </cell>
          <cell r="AA385">
            <v>4005189.34</v>
          </cell>
          <cell r="AB385">
            <v>4059468.57</v>
          </cell>
          <cell r="AC385">
            <v>4113918.62</v>
          </cell>
          <cell r="AD385">
            <v>4170493.29</v>
          </cell>
          <cell r="AE385">
            <v>4227845.9800000004</v>
          </cell>
          <cell r="AF385">
            <v>4285987.3899999997</v>
          </cell>
          <cell r="AG385">
            <v>4344928.3600000003</v>
          </cell>
          <cell r="AH385">
            <v>4404679.88</v>
          </cell>
          <cell r="AI385">
            <v>4465253.1100000003</v>
          </cell>
          <cell r="AJ385">
            <v>4526659.34</v>
          </cell>
          <cell r="AK385">
            <v>4588910.04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A386" t="str">
            <v>CAExtra Large C&amp;ICritical Peak PricingParticipantsHigh Participation Case0</v>
          </cell>
          <cell r="B386" t="str">
            <v>CA</v>
          </cell>
          <cell r="C386" t="str">
            <v>Extra Large C&amp;I</v>
          </cell>
          <cell r="D386" t="str">
            <v>Critical Peak Pricing</v>
          </cell>
          <cell r="E386" t="str">
            <v>Participants</v>
          </cell>
          <cell r="F386" t="str">
            <v>High Participation Case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16746.686550000006</v>
          </cell>
          <cell r="S386">
            <v>51018.605550000015</v>
          </cell>
          <cell r="T386">
            <v>120852.27000000002</v>
          </cell>
          <cell r="U386">
            <v>157699.79775000006</v>
          </cell>
          <cell r="V386">
            <v>177800.38649999999</v>
          </cell>
          <cell r="W386">
            <v>180383.41200000001</v>
          </cell>
          <cell r="X386">
            <v>182969.12700000001</v>
          </cell>
          <cell r="Y386">
            <v>185554.33050000004</v>
          </cell>
          <cell r="Z386">
            <v>188138.90700000001</v>
          </cell>
          <cell r="AA386">
            <v>190723.30200000003</v>
          </cell>
          <cell r="AB386">
            <v>193308.027</v>
          </cell>
          <cell r="AC386">
            <v>195900.88650000002</v>
          </cell>
          <cell r="AD386">
            <v>198594.91865997191</v>
          </cell>
          <cell r="AE386">
            <v>201325.99919378545</v>
          </cell>
          <cell r="AF386">
            <v>204094.63759127702</v>
          </cell>
          <cell r="AG386">
            <v>206901.35034879539</v>
          </cell>
          <cell r="AH386">
            <v>209746.66106555553</v>
          </cell>
          <cell r="AI386">
            <v>212631.10054131731</v>
          </cell>
          <cell r="AJ386">
            <v>215555.20687540746</v>
          </cell>
          <cell r="AK386">
            <v>218519.52556710335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A387" t="str">
            <v>CAIrrigationCritical Peak PricingProgram Annual BenefitsHigh Participation Case0</v>
          </cell>
          <cell r="B387" t="str">
            <v>CA</v>
          </cell>
          <cell r="C387" t="str">
            <v>Irrigation</v>
          </cell>
          <cell r="D387" t="str">
            <v>Critical Peak Pricing</v>
          </cell>
          <cell r="E387" t="str">
            <v>Program Annual Benefits</v>
          </cell>
          <cell r="F387" t="str">
            <v>High Participation Case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573231.01</v>
          </cell>
          <cell r="S387">
            <v>1745288.43</v>
          </cell>
          <cell r="T387">
            <v>4127886.26</v>
          </cell>
          <cell r="U387">
            <v>5388069.9000000004</v>
          </cell>
          <cell r="V387">
            <v>6066603.5300000003</v>
          </cell>
          <cell r="W387">
            <v>6146956.6100000003</v>
          </cell>
          <cell r="X387">
            <v>6226381.7599999998</v>
          </cell>
          <cell r="Y387">
            <v>6305886.3200000003</v>
          </cell>
          <cell r="Z387">
            <v>6389191.79</v>
          </cell>
          <cell r="AA387">
            <v>6482465.1100000003</v>
          </cell>
          <cell r="AB387">
            <v>6568214.9500000002</v>
          </cell>
          <cell r="AC387">
            <v>6654117.0800000001</v>
          </cell>
          <cell r="AD387">
            <v>6743128.8899999997</v>
          </cell>
          <cell r="AE387">
            <v>6833331.4100000001</v>
          </cell>
          <cell r="AF387">
            <v>6924740.5700000003</v>
          </cell>
          <cell r="AG387">
            <v>7017372.5</v>
          </cell>
          <cell r="AH387">
            <v>7111243.5700000003</v>
          </cell>
          <cell r="AI387">
            <v>7206370.3399999999</v>
          </cell>
          <cell r="AJ387">
            <v>7302769.6200000001</v>
          </cell>
          <cell r="AK387">
            <v>7400458.4299999997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A388" t="str">
            <v>CAIrrigationCritical Peak PricingProgram Annual CostsHigh Participation Case0</v>
          </cell>
          <cell r="B388" t="str">
            <v>CA</v>
          </cell>
          <cell r="C388" t="str">
            <v>Irrigation</v>
          </cell>
          <cell r="D388" t="str">
            <v>Critical Peak Pricing</v>
          </cell>
          <cell r="E388" t="str">
            <v>Program Annual Costs</v>
          </cell>
          <cell r="F388" t="str">
            <v>High Participation Case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5834317.1500000004</v>
          </cell>
          <cell r="S388">
            <v>12509121.98</v>
          </cell>
          <cell r="T388">
            <v>26286343.199999999</v>
          </cell>
          <cell r="U388">
            <v>16130618.27</v>
          </cell>
          <cell r="V388">
            <v>10911310.720000001</v>
          </cell>
          <cell r="W388">
            <v>4823091.07</v>
          </cell>
          <cell r="X388">
            <v>4899046.41</v>
          </cell>
          <cell r="Y388">
            <v>4974249.76</v>
          </cell>
          <cell r="Z388">
            <v>5049879.66</v>
          </cell>
          <cell r="AA388">
            <v>5126289.05</v>
          </cell>
          <cell r="AB388">
            <v>5203203.5</v>
          </cell>
          <cell r="AC388">
            <v>5283869.59</v>
          </cell>
          <cell r="AD388">
            <v>5405233.1200000001</v>
          </cell>
          <cell r="AE388">
            <v>5502775.29</v>
          </cell>
          <cell r="AF388">
            <v>5602414.6799999997</v>
          </cell>
          <cell r="AG388">
            <v>5704204.7300000004</v>
          </cell>
          <cell r="AH388">
            <v>5808200.4400000004</v>
          </cell>
          <cell r="AI388">
            <v>5914458.3899999997</v>
          </cell>
          <cell r="AJ388">
            <v>6023036.7800000003</v>
          </cell>
          <cell r="AK388">
            <v>6133995.5099999998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A389" t="str">
            <v>CAIrrigationCritical Peak PricingNon-Incentive CostsHigh Participation Case0</v>
          </cell>
          <cell r="B389" t="str">
            <v>CA</v>
          </cell>
          <cell r="C389" t="str">
            <v>Irrigation</v>
          </cell>
          <cell r="D389" t="str">
            <v>Critical Peak Pricing</v>
          </cell>
          <cell r="E389" t="str">
            <v>Non-Incentive Costs</v>
          </cell>
          <cell r="F389" t="str">
            <v>High Participation Case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5482636.7300000004</v>
          </cell>
          <cell r="S389">
            <v>11437731.27</v>
          </cell>
          <cell r="T389">
            <v>23748445.530000001</v>
          </cell>
          <cell r="U389">
            <v>12818922.52</v>
          </cell>
          <cell r="V389">
            <v>7177502.6100000003</v>
          </cell>
          <cell r="W389">
            <v>1035039.42</v>
          </cell>
          <cell r="X389">
            <v>1056694.75</v>
          </cell>
          <cell r="Y389">
            <v>1077608.81</v>
          </cell>
          <cell r="Z389">
            <v>1098962.6200000001</v>
          </cell>
          <cell r="AA389">
            <v>1121099.71</v>
          </cell>
          <cell r="AB389">
            <v>1143734.93</v>
          </cell>
          <cell r="AC389">
            <v>1169950.97</v>
          </cell>
          <cell r="AD389">
            <v>1234739.83</v>
          </cell>
          <cell r="AE389">
            <v>1274929.31</v>
          </cell>
          <cell r="AF389">
            <v>1316427.29</v>
          </cell>
          <cell r="AG389">
            <v>1359276.37</v>
          </cell>
          <cell r="AH389">
            <v>1403520.56</v>
          </cell>
          <cell r="AI389">
            <v>1449205.28</v>
          </cell>
          <cell r="AJ389">
            <v>1496377.44</v>
          </cell>
          <cell r="AK389">
            <v>1545085.48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</row>
        <row r="390">
          <cell r="A390" t="str">
            <v>CAIrrigationCritical Peak PricingSummer Peak Reduction @Meter  (MW)High Participation Case0</v>
          </cell>
          <cell r="B390" t="str">
            <v>CA</v>
          </cell>
          <cell r="C390" t="str">
            <v>Irrigation</v>
          </cell>
          <cell r="D390" t="str">
            <v>Critical Peak Pricing</v>
          </cell>
          <cell r="E390" t="str">
            <v>Summer Peak Reduction @Meter  (MW)</v>
          </cell>
          <cell r="F390" t="str">
            <v>High Participation Case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5.1061481672101516</v>
          </cell>
          <cell r="S390">
            <v>15.546439584201273</v>
          </cell>
          <cell r="T390">
            <v>36.769815927493447</v>
          </cell>
          <cell r="U390">
            <v>47.99510590524666</v>
          </cell>
          <cell r="V390">
            <v>54.039254216657497</v>
          </cell>
          <cell r="W390">
            <v>54.75501228123791</v>
          </cell>
          <cell r="X390">
            <v>55.462504704051796</v>
          </cell>
          <cell r="Y390">
            <v>56.170704503007471</v>
          </cell>
          <cell r="Z390">
            <v>56.91276145592839</v>
          </cell>
          <cell r="AA390">
            <v>57.74360864977195</v>
          </cell>
          <cell r="AB390">
            <v>58.507439221742665</v>
          </cell>
          <cell r="AC390">
            <v>59.27262640549219</v>
          </cell>
          <cell r="AD390">
            <v>60.065513565673378</v>
          </cell>
          <cell r="AE390">
            <v>60.869007140432515</v>
          </cell>
          <cell r="AF390">
            <v>61.683249011282939</v>
          </cell>
          <cell r="AG390">
            <v>62.508382957680382</v>
          </cell>
          <cell r="AH390">
            <v>63.344554682411669</v>
          </cell>
          <cell r="AI390">
            <v>64.191911837323005</v>
          </cell>
          <cell r="AJ390">
            <v>65.050604049392433</v>
          </cell>
          <cell r="AK390">
            <v>65.920782947151125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</row>
        <row r="391">
          <cell r="A391" t="str">
            <v>CAIrrigationCritical Peak PricingSummer Peak Reduction @Generation (MW)High Participation Case0</v>
          </cell>
          <cell r="B391" t="str">
            <v>CA</v>
          </cell>
          <cell r="C391" t="str">
            <v>Irrigation</v>
          </cell>
          <cell r="D391" t="str">
            <v>Critical Peak Pricing</v>
          </cell>
          <cell r="E391" t="str">
            <v>Summer Peak Reduction @Generation (MW)</v>
          </cell>
          <cell r="F391" t="str">
            <v>High Participation Case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5.6309529854545115</v>
          </cell>
          <cell r="S391">
            <v>17.1442871462299</v>
          </cell>
          <cell r="T391">
            <v>40.548980952242438</v>
          </cell>
          <cell r="U391">
            <v>52.92799504328039</v>
          </cell>
          <cell r="V391">
            <v>59.593354892652727</v>
          </cell>
          <cell r="W391">
            <v>60.382677857562754</v>
          </cell>
          <cell r="X391">
            <v>61.162885646285609</v>
          </cell>
          <cell r="Y391">
            <v>61.94387351456492</v>
          </cell>
          <cell r="Z391">
            <v>62.762198341341403</v>
          </cell>
          <cell r="AA391">
            <v>63.678439181486489</v>
          </cell>
          <cell r="AB391">
            <v>64.520775498172327</v>
          </cell>
          <cell r="AC391">
            <v>65.364607857843168</v>
          </cell>
          <cell r="AD391">
            <v>66.238987169908881</v>
          </cell>
          <cell r="AE391">
            <v>67.125063013269198</v>
          </cell>
          <cell r="AF391">
            <v>68.022991851877961</v>
          </cell>
          <cell r="AG391">
            <v>68.932932242700019</v>
          </cell>
          <cell r="AH391">
            <v>69.855044863709381</v>
          </cell>
          <cell r="AI391">
            <v>70.789492542261797</v>
          </cell>
          <cell r="AJ391">
            <v>71.73644028384696</v>
          </cell>
          <cell r="AK391">
            <v>72.696055301225314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</row>
        <row r="392">
          <cell r="A392" t="str">
            <v>CAIrrigationCritical Peak PricingWinter Peak Reduction @Meter  (MW)High Participation Case0</v>
          </cell>
          <cell r="B392" t="str">
            <v>CA</v>
          </cell>
          <cell r="C392" t="str">
            <v>Irrigation</v>
          </cell>
          <cell r="D392" t="str">
            <v>Critical Peak Pricing</v>
          </cell>
          <cell r="E392" t="str">
            <v>Winter Peak Reduction @Meter  (MW)</v>
          </cell>
          <cell r="F392" t="str">
            <v>High Participation Case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</row>
        <row r="393">
          <cell r="A393" t="str">
            <v>CAIrrigationCritical Peak PricingWinter Peak Reduction @Generation (MW)High Participation Case0</v>
          </cell>
          <cell r="B393" t="str">
            <v>CA</v>
          </cell>
          <cell r="C393" t="str">
            <v>Irrigation</v>
          </cell>
          <cell r="D393" t="str">
            <v>Critical Peak Pricing</v>
          </cell>
          <cell r="E393" t="str">
            <v>Winter Peak Reduction @Generation (MW)</v>
          </cell>
          <cell r="F393" t="str">
            <v>High Participation Case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</row>
        <row r="394">
          <cell r="A394" t="str">
            <v>CAIrrigationCritical Peak PricingProgram Annual BenefitsHigh Participation Case0</v>
          </cell>
          <cell r="B394" t="str">
            <v>CA</v>
          </cell>
          <cell r="C394" t="str">
            <v>Irrigation</v>
          </cell>
          <cell r="D394" t="str">
            <v>Critical Peak Pricing</v>
          </cell>
          <cell r="E394" t="str">
            <v>Program Annual Benefits</v>
          </cell>
          <cell r="F394" t="str">
            <v>High Participation Case</v>
          </cell>
          <cell r="G394">
            <v>0</v>
          </cell>
        </row>
        <row r="395">
          <cell r="A395" t="str">
            <v>CAIrrigationCritical Peak PricingNew ParticipantsHigh Participation Case0</v>
          </cell>
          <cell r="B395" t="str">
            <v>CA</v>
          </cell>
          <cell r="C395" t="str">
            <v>Irrigation</v>
          </cell>
          <cell r="D395" t="str">
            <v>Critical Peak Pricing</v>
          </cell>
          <cell r="E395" t="str">
            <v>New Participants</v>
          </cell>
          <cell r="F395" t="str">
            <v>High Participation Case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16746.686550000006</v>
          </cell>
          <cell r="S395">
            <v>34271.919000000009</v>
          </cell>
          <cell r="T395">
            <v>69833.664450000011</v>
          </cell>
          <cell r="U395">
            <v>36847.527750000037</v>
          </cell>
          <cell r="V395">
            <v>20100.588749999937</v>
          </cell>
          <cell r="W395">
            <v>2583.0255000000179</v>
          </cell>
          <cell r="X395">
            <v>2585.7149999999965</v>
          </cell>
          <cell r="Y395">
            <v>2585.2035000000324</v>
          </cell>
          <cell r="Z395">
            <v>2584.5764999999665</v>
          </cell>
          <cell r="AA395">
            <v>2584.3950000000186</v>
          </cell>
          <cell r="AB395">
            <v>2584.7249999999767</v>
          </cell>
          <cell r="AC395">
            <v>2592.8595000000205</v>
          </cell>
          <cell r="AD395">
            <v>2694.0321599718882</v>
          </cell>
          <cell r="AE395">
            <v>2731.0805338135397</v>
          </cell>
          <cell r="AF395">
            <v>2768.6383974915661</v>
          </cell>
          <cell r="AG395">
            <v>2806.7127575183695</v>
          </cell>
          <cell r="AH395">
            <v>2845.3107167601411</v>
          </cell>
          <cell r="AI395">
            <v>2884.4394757617847</v>
          </cell>
          <cell r="AJ395">
            <v>2924.1063340901455</v>
          </cell>
          <cell r="AK395">
            <v>2964.3186916958948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</row>
        <row r="396">
          <cell r="A396" t="str">
            <v>CAIrrigationCritical Peak PricingIncentive CostsHigh Participation Case0</v>
          </cell>
          <cell r="B396" t="str">
            <v>CA</v>
          </cell>
          <cell r="C396" t="str">
            <v>Irrigation</v>
          </cell>
          <cell r="D396" t="str">
            <v>Critical Peak Pricing</v>
          </cell>
          <cell r="E396" t="str">
            <v>Incentive Costs</v>
          </cell>
          <cell r="F396" t="str">
            <v>High Participation Case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351680.42</v>
          </cell>
          <cell r="S396">
            <v>1071390.72</v>
          </cell>
          <cell r="T396">
            <v>2537897.67</v>
          </cell>
          <cell r="U396">
            <v>3311695.75</v>
          </cell>
          <cell r="V396">
            <v>3733808.12</v>
          </cell>
          <cell r="W396">
            <v>3788051.65</v>
          </cell>
          <cell r="X396">
            <v>3842351.67</v>
          </cell>
          <cell r="Y396">
            <v>3896640.94</v>
          </cell>
          <cell r="Z396">
            <v>3950917.05</v>
          </cell>
          <cell r="AA396">
            <v>4005189.34</v>
          </cell>
          <cell r="AB396">
            <v>4059468.57</v>
          </cell>
          <cell r="AC396">
            <v>4113918.62</v>
          </cell>
          <cell r="AD396">
            <v>4170493.29</v>
          </cell>
          <cell r="AE396">
            <v>4227845.9800000004</v>
          </cell>
          <cell r="AF396">
            <v>4285987.3899999997</v>
          </cell>
          <cell r="AG396">
            <v>4344928.3600000003</v>
          </cell>
          <cell r="AH396">
            <v>4404679.88</v>
          </cell>
          <cell r="AI396">
            <v>4465253.1100000003</v>
          </cell>
          <cell r="AJ396">
            <v>4526659.34</v>
          </cell>
          <cell r="AK396">
            <v>4588910.04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</row>
        <row r="397">
          <cell r="A397" t="str">
            <v>CAIrrigationCritical Peak PricingParticipantsHigh Participation Case0</v>
          </cell>
          <cell r="B397" t="str">
            <v>CA</v>
          </cell>
          <cell r="C397" t="str">
            <v>Irrigation</v>
          </cell>
          <cell r="D397" t="str">
            <v>Critical Peak Pricing</v>
          </cell>
          <cell r="E397" t="str">
            <v>Participants</v>
          </cell>
          <cell r="F397" t="str">
            <v>High Participation Case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16746.686550000006</v>
          </cell>
          <cell r="S397">
            <v>51018.605550000015</v>
          </cell>
          <cell r="T397">
            <v>120852.27000000002</v>
          </cell>
          <cell r="U397">
            <v>157699.79775000006</v>
          </cell>
          <cell r="V397">
            <v>177800.38649999999</v>
          </cell>
          <cell r="W397">
            <v>180383.41200000001</v>
          </cell>
          <cell r="X397">
            <v>182969.12700000001</v>
          </cell>
          <cell r="Y397">
            <v>185554.33050000004</v>
          </cell>
          <cell r="Z397">
            <v>188138.90700000001</v>
          </cell>
          <cell r="AA397">
            <v>190723.30200000003</v>
          </cell>
          <cell r="AB397">
            <v>193308.027</v>
          </cell>
          <cell r="AC397">
            <v>195900.88650000002</v>
          </cell>
          <cell r="AD397">
            <v>198594.91865997191</v>
          </cell>
          <cell r="AE397">
            <v>201325.99919378545</v>
          </cell>
          <cell r="AF397">
            <v>204094.63759127702</v>
          </cell>
          <cell r="AG397">
            <v>206901.35034879539</v>
          </cell>
          <cell r="AH397">
            <v>209746.66106555553</v>
          </cell>
          <cell r="AI397">
            <v>212631.10054131731</v>
          </cell>
          <cell r="AJ397">
            <v>215555.20687540746</v>
          </cell>
          <cell r="AK397">
            <v>218519.52556710335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</row>
        <row r="398">
          <cell r="A398" t="str">
            <v>CALarge C&amp;ICritical Peak PricingProgram Annual BenefitsHigh Participation Case0</v>
          </cell>
          <cell r="B398" t="str">
            <v>CA</v>
          </cell>
          <cell r="C398" t="str">
            <v>Large C&amp;I</v>
          </cell>
          <cell r="D398" t="str">
            <v>Critical Peak Pricing</v>
          </cell>
          <cell r="E398" t="str">
            <v>Program Annual Benefits</v>
          </cell>
          <cell r="F398" t="str">
            <v>High Participation Case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573231.01</v>
          </cell>
          <cell r="S398">
            <v>1745288.43</v>
          </cell>
          <cell r="T398">
            <v>4127886.26</v>
          </cell>
          <cell r="U398">
            <v>5388069.9000000004</v>
          </cell>
          <cell r="V398">
            <v>6066603.5300000003</v>
          </cell>
          <cell r="W398">
            <v>6146956.6100000003</v>
          </cell>
          <cell r="X398">
            <v>6226381.7599999998</v>
          </cell>
          <cell r="Y398">
            <v>6305886.3200000003</v>
          </cell>
          <cell r="Z398">
            <v>6389191.79</v>
          </cell>
          <cell r="AA398">
            <v>6482465.1100000003</v>
          </cell>
          <cell r="AB398">
            <v>6568214.9500000002</v>
          </cell>
          <cell r="AC398">
            <v>6654117.0800000001</v>
          </cell>
          <cell r="AD398">
            <v>6743128.8899999997</v>
          </cell>
          <cell r="AE398">
            <v>6833331.4100000001</v>
          </cell>
          <cell r="AF398">
            <v>6924740.5700000003</v>
          </cell>
          <cell r="AG398">
            <v>7017372.5</v>
          </cell>
          <cell r="AH398">
            <v>7111243.5700000003</v>
          </cell>
          <cell r="AI398">
            <v>7206370.3399999999</v>
          </cell>
          <cell r="AJ398">
            <v>7302769.6200000001</v>
          </cell>
          <cell r="AK398">
            <v>7400458.4299999997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</row>
        <row r="399">
          <cell r="A399" t="str">
            <v>CALarge C&amp;ICritical Peak PricingProgram Annual CostsHigh Participation Case0</v>
          </cell>
          <cell r="B399" t="str">
            <v>CA</v>
          </cell>
          <cell r="C399" t="str">
            <v>Large C&amp;I</v>
          </cell>
          <cell r="D399" t="str">
            <v>Critical Peak Pricing</v>
          </cell>
          <cell r="E399" t="str">
            <v>Program Annual Costs</v>
          </cell>
          <cell r="F399" t="str">
            <v>High Participation Case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5834317.1500000004</v>
          </cell>
          <cell r="S399">
            <v>12509121.98</v>
          </cell>
          <cell r="T399">
            <v>26286343.199999999</v>
          </cell>
          <cell r="U399">
            <v>16130618.27</v>
          </cell>
          <cell r="V399">
            <v>10911310.720000001</v>
          </cell>
          <cell r="W399">
            <v>4823091.07</v>
          </cell>
          <cell r="X399">
            <v>4899046.41</v>
          </cell>
          <cell r="Y399">
            <v>4974249.76</v>
          </cell>
          <cell r="Z399">
            <v>5049879.66</v>
          </cell>
          <cell r="AA399">
            <v>5126289.05</v>
          </cell>
          <cell r="AB399">
            <v>5203203.5</v>
          </cell>
          <cell r="AC399">
            <v>5283869.59</v>
          </cell>
          <cell r="AD399">
            <v>5405233.1200000001</v>
          </cell>
          <cell r="AE399">
            <v>5502775.29</v>
          </cell>
          <cell r="AF399">
            <v>5602414.6799999997</v>
          </cell>
          <cell r="AG399">
            <v>5704204.7300000004</v>
          </cell>
          <cell r="AH399">
            <v>5808200.4400000004</v>
          </cell>
          <cell r="AI399">
            <v>5914458.3899999997</v>
          </cell>
          <cell r="AJ399">
            <v>6023036.7800000003</v>
          </cell>
          <cell r="AK399">
            <v>6133995.5099999998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</row>
        <row r="400">
          <cell r="A400" t="str">
            <v>CALarge C&amp;ICritical Peak PricingNon-Incentive CostsHigh Participation Case0</v>
          </cell>
          <cell r="B400" t="str">
            <v>CA</v>
          </cell>
          <cell r="C400" t="str">
            <v>Large C&amp;I</v>
          </cell>
          <cell r="D400" t="str">
            <v>Critical Peak Pricing</v>
          </cell>
          <cell r="E400" t="str">
            <v>Non-Incentive Costs</v>
          </cell>
          <cell r="F400" t="str">
            <v>High Participation Case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5482636.7300000004</v>
          </cell>
          <cell r="S400">
            <v>11437731.27</v>
          </cell>
          <cell r="T400">
            <v>23748445.530000001</v>
          </cell>
          <cell r="U400">
            <v>12818922.52</v>
          </cell>
          <cell r="V400">
            <v>7177502.6100000003</v>
          </cell>
          <cell r="W400">
            <v>1035039.42</v>
          </cell>
          <cell r="X400">
            <v>1056694.75</v>
          </cell>
          <cell r="Y400">
            <v>1077608.81</v>
          </cell>
          <cell r="Z400">
            <v>1098962.6200000001</v>
          </cell>
          <cell r="AA400">
            <v>1121099.71</v>
          </cell>
          <cell r="AB400">
            <v>1143734.93</v>
          </cell>
          <cell r="AC400">
            <v>1169950.97</v>
          </cell>
          <cell r="AD400">
            <v>1234739.83</v>
          </cell>
          <cell r="AE400">
            <v>1274929.31</v>
          </cell>
          <cell r="AF400">
            <v>1316427.29</v>
          </cell>
          <cell r="AG400">
            <v>1359276.37</v>
          </cell>
          <cell r="AH400">
            <v>1403520.56</v>
          </cell>
          <cell r="AI400">
            <v>1449205.28</v>
          </cell>
          <cell r="AJ400">
            <v>1496377.44</v>
          </cell>
          <cell r="AK400">
            <v>1545085.48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</row>
        <row r="401">
          <cell r="A401" t="str">
            <v>CALarge C&amp;ICritical Peak PricingSummer Peak Reduction @Meter  (MW)High Participation Case0</v>
          </cell>
          <cell r="B401" t="str">
            <v>CA</v>
          </cell>
          <cell r="C401" t="str">
            <v>Large C&amp;I</v>
          </cell>
          <cell r="D401" t="str">
            <v>Critical Peak Pricing</v>
          </cell>
          <cell r="E401" t="str">
            <v>Summer Peak Reduction @Meter  (MW)</v>
          </cell>
          <cell r="F401" t="str">
            <v>High Participation Case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5.1061481672101516</v>
          </cell>
          <cell r="S401">
            <v>15.546439584201273</v>
          </cell>
          <cell r="T401">
            <v>36.769815927493447</v>
          </cell>
          <cell r="U401">
            <v>47.99510590524666</v>
          </cell>
          <cell r="V401">
            <v>54.039254216657497</v>
          </cell>
          <cell r="W401">
            <v>54.75501228123791</v>
          </cell>
          <cell r="X401">
            <v>55.462504704051796</v>
          </cell>
          <cell r="Y401">
            <v>56.170704503007471</v>
          </cell>
          <cell r="Z401">
            <v>56.91276145592839</v>
          </cell>
          <cell r="AA401">
            <v>57.74360864977195</v>
          </cell>
          <cell r="AB401">
            <v>58.507439221742665</v>
          </cell>
          <cell r="AC401">
            <v>59.27262640549219</v>
          </cell>
          <cell r="AD401">
            <v>60.065513565673378</v>
          </cell>
          <cell r="AE401">
            <v>60.869007140432515</v>
          </cell>
          <cell r="AF401">
            <v>61.683249011282939</v>
          </cell>
          <cell r="AG401">
            <v>62.508382957680382</v>
          </cell>
          <cell r="AH401">
            <v>63.344554682411669</v>
          </cell>
          <cell r="AI401">
            <v>64.191911837323005</v>
          </cell>
          <cell r="AJ401">
            <v>65.050604049392433</v>
          </cell>
          <cell r="AK401">
            <v>65.920782947151125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</row>
        <row r="402">
          <cell r="A402" t="str">
            <v>CALarge C&amp;ICritical Peak PricingSummer Peak Reduction @Generation (MW)High Participation Case0</v>
          </cell>
          <cell r="B402" t="str">
            <v>CA</v>
          </cell>
          <cell r="C402" t="str">
            <v>Large C&amp;I</v>
          </cell>
          <cell r="D402" t="str">
            <v>Critical Peak Pricing</v>
          </cell>
          <cell r="E402" t="str">
            <v>Summer Peak Reduction @Generation (MW)</v>
          </cell>
          <cell r="F402" t="str">
            <v>High Participation Case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5.6309529854545115</v>
          </cell>
          <cell r="S402">
            <v>17.1442871462299</v>
          </cell>
          <cell r="T402">
            <v>40.548980952242438</v>
          </cell>
          <cell r="U402">
            <v>52.92799504328039</v>
          </cell>
          <cell r="V402">
            <v>59.593354892652727</v>
          </cell>
          <cell r="W402">
            <v>60.382677857562754</v>
          </cell>
          <cell r="X402">
            <v>61.162885646285609</v>
          </cell>
          <cell r="Y402">
            <v>61.94387351456492</v>
          </cell>
          <cell r="Z402">
            <v>62.762198341341403</v>
          </cell>
          <cell r="AA402">
            <v>63.678439181486489</v>
          </cell>
          <cell r="AB402">
            <v>64.520775498172327</v>
          </cell>
          <cell r="AC402">
            <v>65.364607857843168</v>
          </cell>
          <cell r="AD402">
            <v>66.238987169908881</v>
          </cell>
          <cell r="AE402">
            <v>67.125063013269198</v>
          </cell>
          <cell r="AF402">
            <v>68.022991851877961</v>
          </cell>
          <cell r="AG402">
            <v>68.932932242700019</v>
          </cell>
          <cell r="AH402">
            <v>69.855044863709381</v>
          </cell>
          <cell r="AI402">
            <v>70.789492542261797</v>
          </cell>
          <cell r="AJ402">
            <v>71.73644028384696</v>
          </cell>
          <cell r="AK402">
            <v>72.696055301225314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A403" t="str">
            <v>CALarge C&amp;ICritical Peak PricingWinter Peak Reduction @Meter  (MW)High Participation Case0</v>
          </cell>
          <cell r="B403" t="str">
            <v>CA</v>
          </cell>
          <cell r="C403" t="str">
            <v>Large C&amp;I</v>
          </cell>
          <cell r="D403" t="str">
            <v>Critical Peak Pricing</v>
          </cell>
          <cell r="E403" t="str">
            <v>Winter Peak Reduction @Meter  (MW)</v>
          </cell>
          <cell r="F403" t="str">
            <v>High Participation Case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A404" t="str">
            <v>CALarge C&amp;ICritical Peak PricingWinter Peak Reduction @Generation (MW)High Participation Case0</v>
          </cell>
          <cell r="B404" t="str">
            <v>CA</v>
          </cell>
          <cell r="C404" t="str">
            <v>Large C&amp;I</v>
          </cell>
          <cell r="D404" t="str">
            <v>Critical Peak Pricing</v>
          </cell>
          <cell r="E404" t="str">
            <v>Winter Peak Reduction @Generation (MW)</v>
          </cell>
          <cell r="F404" t="str">
            <v>High Participation Case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A405" t="str">
            <v>CALarge C&amp;ICritical Peak PricingProgram Annual BenefitsHigh Participation Case0</v>
          </cell>
          <cell r="B405" t="str">
            <v>CA</v>
          </cell>
          <cell r="C405" t="str">
            <v>Large C&amp;I</v>
          </cell>
          <cell r="D405" t="str">
            <v>Critical Peak Pricing</v>
          </cell>
          <cell r="E405" t="str">
            <v>Program Annual Benefits</v>
          </cell>
          <cell r="F405" t="str">
            <v>High Participation Case</v>
          </cell>
          <cell r="G405">
            <v>0</v>
          </cell>
        </row>
        <row r="406">
          <cell r="A406" t="str">
            <v>CALarge C&amp;ICritical Peak PricingNew ParticipantsHigh Participation Case0</v>
          </cell>
          <cell r="B406" t="str">
            <v>CA</v>
          </cell>
          <cell r="C406" t="str">
            <v>Large C&amp;I</v>
          </cell>
          <cell r="D406" t="str">
            <v>Critical Peak Pricing</v>
          </cell>
          <cell r="E406" t="str">
            <v>New Participants</v>
          </cell>
          <cell r="F406" t="str">
            <v>High Participation Case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16746.686550000006</v>
          </cell>
          <cell r="S406">
            <v>34271.919000000009</v>
          </cell>
          <cell r="T406">
            <v>69833.664450000011</v>
          </cell>
          <cell r="U406">
            <v>36847.527750000037</v>
          </cell>
          <cell r="V406">
            <v>20100.588749999937</v>
          </cell>
          <cell r="W406">
            <v>2583.0255000000179</v>
          </cell>
          <cell r="X406">
            <v>2585.7149999999965</v>
          </cell>
          <cell r="Y406">
            <v>2585.2035000000324</v>
          </cell>
          <cell r="Z406">
            <v>2584.5764999999665</v>
          </cell>
          <cell r="AA406">
            <v>2584.3950000000186</v>
          </cell>
          <cell r="AB406">
            <v>2584.7249999999767</v>
          </cell>
          <cell r="AC406">
            <v>2592.8595000000205</v>
          </cell>
          <cell r="AD406">
            <v>2694.0321599718882</v>
          </cell>
          <cell r="AE406">
            <v>2731.0805338135397</v>
          </cell>
          <cell r="AF406">
            <v>2768.6383974915661</v>
          </cell>
          <cell r="AG406">
            <v>2806.7127575183695</v>
          </cell>
          <cell r="AH406">
            <v>2845.3107167601411</v>
          </cell>
          <cell r="AI406">
            <v>2884.4394757617847</v>
          </cell>
          <cell r="AJ406">
            <v>2924.1063340901455</v>
          </cell>
          <cell r="AK406">
            <v>2964.3186916958948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A407" t="str">
            <v>CALarge C&amp;ICritical Peak PricingIncentive CostsHigh Participation Case0</v>
          </cell>
          <cell r="B407" t="str">
            <v>CA</v>
          </cell>
          <cell r="C407" t="str">
            <v>Large C&amp;I</v>
          </cell>
          <cell r="D407" t="str">
            <v>Critical Peak Pricing</v>
          </cell>
          <cell r="E407" t="str">
            <v>Incentive Costs</v>
          </cell>
          <cell r="F407" t="str">
            <v>High Participation Case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351680.42</v>
          </cell>
          <cell r="S407">
            <v>1071390.72</v>
          </cell>
          <cell r="T407">
            <v>2537897.67</v>
          </cell>
          <cell r="U407">
            <v>3311695.75</v>
          </cell>
          <cell r="V407">
            <v>3733808.12</v>
          </cell>
          <cell r="W407">
            <v>3788051.65</v>
          </cell>
          <cell r="X407">
            <v>3842351.67</v>
          </cell>
          <cell r="Y407">
            <v>3896640.94</v>
          </cell>
          <cell r="Z407">
            <v>3950917.05</v>
          </cell>
          <cell r="AA407">
            <v>4005189.34</v>
          </cell>
          <cell r="AB407">
            <v>4059468.57</v>
          </cell>
          <cell r="AC407">
            <v>4113918.62</v>
          </cell>
          <cell r="AD407">
            <v>4170493.29</v>
          </cell>
          <cell r="AE407">
            <v>4227845.9800000004</v>
          </cell>
          <cell r="AF407">
            <v>4285987.3899999997</v>
          </cell>
          <cell r="AG407">
            <v>4344928.3600000003</v>
          </cell>
          <cell r="AH407">
            <v>4404679.88</v>
          </cell>
          <cell r="AI407">
            <v>4465253.1100000003</v>
          </cell>
          <cell r="AJ407">
            <v>4526659.34</v>
          </cell>
          <cell r="AK407">
            <v>4588910.04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</row>
        <row r="408">
          <cell r="A408" t="str">
            <v>CALarge C&amp;ICritical Peak PricingParticipantsHigh Participation Case0</v>
          </cell>
          <cell r="B408" t="str">
            <v>CA</v>
          </cell>
          <cell r="C408" t="str">
            <v>Large C&amp;I</v>
          </cell>
          <cell r="D408" t="str">
            <v>Critical Peak Pricing</v>
          </cell>
          <cell r="E408" t="str">
            <v>Participants</v>
          </cell>
          <cell r="F408" t="str">
            <v>High Participation Case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16746.686550000006</v>
          </cell>
          <cell r="S408">
            <v>51018.605550000015</v>
          </cell>
          <cell r="T408">
            <v>120852.27000000002</v>
          </cell>
          <cell r="U408">
            <v>157699.79775000006</v>
          </cell>
          <cell r="V408">
            <v>177800.38649999999</v>
          </cell>
          <cell r="W408">
            <v>180383.41200000001</v>
          </cell>
          <cell r="X408">
            <v>182969.12700000001</v>
          </cell>
          <cell r="Y408">
            <v>185554.33050000004</v>
          </cell>
          <cell r="Z408">
            <v>188138.90700000001</v>
          </cell>
          <cell r="AA408">
            <v>190723.30200000003</v>
          </cell>
          <cell r="AB408">
            <v>193308.027</v>
          </cell>
          <cell r="AC408">
            <v>195900.88650000002</v>
          </cell>
          <cell r="AD408">
            <v>198594.91865997191</v>
          </cell>
          <cell r="AE408">
            <v>201325.99919378545</v>
          </cell>
          <cell r="AF408">
            <v>204094.63759127702</v>
          </cell>
          <cell r="AG408">
            <v>206901.35034879539</v>
          </cell>
          <cell r="AH408">
            <v>209746.66106555553</v>
          </cell>
          <cell r="AI408">
            <v>212631.10054131731</v>
          </cell>
          <cell r="AJ408">
            <v>215555.20687540746</v>
          </cell>
          <cell r="AK408">
            <v>218519.52556710335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</row>
        <row r="409">
          <cell r="A409" t="str">
            <v>CAMedium C&amp;ICritical Peak PricingProgram Annual BenefitsHigh Participation Case0</v>
          </cell>
          <cell r="B409" t="str">
            <v>CA</v>
          </cell>
          <cell r="C409" t="str">
            <v>Medium C&amp;I</v>
          </cell>
          <cell r="D409" t="str">
            <v>Critical Peak Pricing</v>
          </cell>
          <cell r="E409" t="str">
            <v>Program Annual Benefits</v>
          </cell>
          <cell r="F409" t="str">
            <v>High Participation Case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573231.01</v>
          </cell>
          <cell r="S409">
            <v>1745288.43</v>
          </cell>
          <cell r="T409">
            <v>4127886.26</v>
          </cell>
          <cell r="U409">
            <v>5388069.9000000004</v>
          </cell>
          <cell r="V409">
            <v>6066603.5300000003</v>
          </cell>
          <cell r="W409">
            <v>6146956.6100000003</v>
          </cell>
          <cell r="X409">
            <v>6226381.7599999998</v>
          </cell>
          <cell r="Y409">
            <v>6305886.3200000003</v>
          </cell>
          <cell r="Z409">
            <v>6389191.79</v>
          </cell>
          <cell r="AA409">
            <v>6482465.1100000003</v>
          </cell>
          <cell r="AB409">
            <v>6568214.9500000002</v>
          </cell>
          <cell r="AC409">
            <v>6654117.0800000001</v>
          </cell>
          <cell r="AD409">
            <v>6743128.8899999997</v>
          </cell>
          <cell r="AE409">
            <v>6833331.4100000001</v>
          </cell>
          <cell r="AF409">
            <v>6924740.5700000003</v>
          </cell>
          <cell r="AG409">
            <v>7017372.5</v>
          </cell>
          <cell r="AH409">
            <v>7111243.5700000003</v>
          </cell>
          <cell r="AI409">
            <v>7206370.3399999999</v>
          </cell>
          <cell r="AJ409">
            <v>7302769.6200000001</v>
          </cell>
          <cell r="AK409">
            <v>7400458.4299999997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</row>
        <row r="410">
          <cell r="A410" t="str">
            <v>CAMedium C&amp;ICritical Peak PricingProgram Annual CostsHigh Participation Case0</v>
          </cell>
          <cell r="B410" t="str">
            <v>CA</v>
          </cell>
          <cell r="C410" t="str">
            <v>Medium C&amp;I</v>
          </cell>
          <cell r="D410" t="str">
            <v>Critical Peak Pricing</v>
          </cell>
          <cell r="E410" t="str">
            <v>Program Annual Costs</v>
          </cell>
          <cell r="F410" t="str">
            <v>High Participation Case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5834317.1500000004</v>
          </cell>
          <cell r="S410">
            <v>12509121.98</v>
          </cell>
          <cell r="T410">
            <v>26286343.199999999</v>
          </cell>
          <cell r="U410">
            <v>16130618.27</v>
          </cell>
          <cell r="V410">
            <v>10911310.720000001</v>
          </cell>
          <cell r="W410">
            <v>4823091.07</v>
          </cell>
          <cell r="X410">
            <v>4899046.41</v>
          </cell>
          <cell r="Y410">
            <v>4974249.76</v>
          </cell>
          <cell r="Z410">
            <v>5049879.66</v>
          </cell>
          <cell r="AA410">
            <v>5126289.05</v>
          </cell>
          <cell r="AB410">
            <v>5203203.5</v>
          </cell>
          <cell r="AC410">
            <v>5283869.59</v>
          </cell>
          <cell r="AD410">
            <v>5405233.1200000001</v>
          </cell>
          <cell r="AE410">
            <v>5502775.29</v>
          </cell>
          <cell r="AF410">
            <v>5602414.6799999997</v>
          </cell>
          <cell r="AG410">
            <v>5704204.7300000004</v>
          </cell>
          <cell r="AH410">
            <v>5808200.4400000004</v>
          </cell>
          <cell r="AI410">
            <v>5914458.3899999997</v>
          </cell>
          <cell r="AJ410">
            <v>6023036.7800000003</v>
          </cell>
          <cell r="AK410">
            <v>6133995.5099999998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A411" t="str">
            <v>CAMedium C&amp;ICritical Peak PricingNon-Incentive CostsHigh Participation Case0</v>
          </cell>
          <cell r="B411" t="str">
            <v>CA</v>
          </cell>
          <cell r="C411" t="str">
            <v>Medium C&amp;I</v>
          </cell>
          <cell r="D411" t="str">
            <v>Critical Peak Pricing</v>
          </cell>
          <cell r="E411" t="str">
            <v>Non-Incentive Costs</v>
          </cell>
          <cell r="F411" t="str">
            <v>High Participation Case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5482636.7300000004</v>
          </cell>
          <cell r="S411">
            <v>11437731.27</v>
          </cell>
          <cell r="T411">
            <v>23748445.530000001</v>
          </cell>
          <cell r="U411">
            <v>12818922.52</v>
          </cell>
          <cell r="V411">
            <v>7177502.6100000003</v>
          </cell>
          <cell r="W411">
            <v>1035039.42</v>
          </cell>
          <cell r="X411">
            <v>1056694.75</v>
          </cell>
          <cell r="Y411">
            <v>1077608.81</v>
          </cell>
          <cell r="Z411">
            <v>1098962.6200000001</v>
          </cell>
          <cell r="AA411">
            <v>1121099.71</v>
          </cell>
          <cell r="AB411">
            <v>1143734.93</v>
          </cell>
          <cell r="AC411">
            <v>1169950.97</v>
          </cell>
          <cell r="AD411">
            <v>1234739.83</v>
          </cell>
          <cell r="AE411">
            <v>1274929.31</v>
          </cell>
          <cell r="AF411">
            <v>1316427.29</v>
          </cell>
          <cell r="AG411">
            <v>1359276.37</v>
          </cell>
          <cell r="AH411">
            <v>1403520.56</v>
          </cell>
          <cell r="AI411">
            <v>1449205.28</v>
          </cell>
          <cell r="AJ411">
            <v>1496377.44</v>
          </cell>
          <cell r="AK411">
            <v>1545085.48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A412" t="str">
            <v>CAMedium C&amp;ICritical Peak PricingSummer Peak Reduction @Meter  (MW)High Participation Case0</v>
          </cell>
          <cell r="B412" t="str">
            <v>CA</v>
          </cell>
          <cell r="C412" t="str">
            <v>Medium C&amp;I</v>
          </cell>
          <cell r="D412" t="str">
            <v>Critical Peak Pricing</v>
          </cell>
          <cell r="E412" t="str">
            <v>Summer Peak Reduction @Meter  (MW)</v>
          </cell>
          <cell r="F412" t="str">
            <v>High Participation Case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5.1061481672101516</v>
          </cell>
          <cell r="S412">
            <v>15.546439584201273</v>
          </cell>
          <cell r="T412">
            <v>36.769815927493447</v>
          </cell>
          <cell r="U412">
            <v>47.99510590524666</v>
          </cell>
          <cell r="V412">
            <v>54.039254216657497</v>
          </cell>
          <cell r="W412">
            <v>54.75501228123791</v>
          </cell>
          <cell r="X412">
            <v>55.462504704051796</v>
          </cell>
          <cell r="Y412">
            <v>56.170704503007471</v>
          </cell>
          <cell r="Z412">
            <v>56.91276145592839</v>
          </cell>
          <cell r="AA412">
            <v>57.74360864977195</v>
          </cell>
          <cell r="AB412">
            <v>58.507439221742665</v>
          </cell>
          <cell r="AC412">
            <v>59.27262640549219</v>
          </cell>
          <cell r="AD412">
            <v>60.065513565673378</v>
          </cell>
          <cell r="AE412">
            <v>60.869007140432515</v>
          </cell>
          <cell r="AF412">
            <v>61.683249011282939</v>
          </cell>
          <cell r="AG412">
            <v>62.508382957680382</v>
          </cell>
          <cell r="AH412">
            <v>63.344554682411669</v>
          </cell>
          <cell r="AI412">
            <v>64.191911837323005</v>
          </cell>
          <cell r="AJ412">
            <v>65.050604049392433</v>
          </cell>
          <cell r="AK412">
            <v>65.920782947151125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A413" t="str">
            <v>CAMedium C&amp;ICritical Peak PricingSummer Peak Reduction @Generation (MW)High Participation Case0</v>
          </cell>
          <cell r="B413" t="str">
            <v>CA</v>
          </cell>
          <cell r="C413" t="str">
            <v>Medium C&amp;I</v>
          </cell>
          <cell r="D413" t="str">
            <v>Critical Peak Pricing</v>
          </cell>
          <cell r="E413" t="str">
            <v>Summer Peak Reduction @Generation (MW)</v>
          </cell>
          <cell r="F413" t="str">
            <v>High Participation Case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5.6309529854545115</v>
          </cell>
          <cell r="S413">
            <v>17.1442871462299</v>
          </cell>
          <cell r="T413">
            <v>40.548980952242438</v>
          </cell>
          <cell r="U413">
            <v>52.92799504328039</v>
          </cell>
          <cell r="V413">
            <v>59.593354892652727</v>
          </cell>
          <cell r="W413">
            <v>60.382677857562754</v>
          </cell>
          <cell r="X413">
            <v>61.162885646285609</v>
          </cell>
          <cell r="Y413">
            <v>61.94387351456492</v>
          </cell>
          <cell r="Z413">
            <v>62.762198341341403</v>
          </cell>
          <cell r="AA413">
            <v>63.678439181486489</v>
          </cell>
          <cell r="AB413">
            <v>64.520775498172327</v>
          </cell>
          <cell r="AC413">
            <v>65.364607857843168</v>
          </cell>
          <cell r="AD413">
            <v>66.238987169908881</v>
          </cell>
          <cell r="AE413">
            <v>67.125063013269198</v>
          </cell>
          <cell r="AF413">
            <v>68.022991851877961</v>
          </cell>
          <cell r="AG413">
            <v>68.932932242700019</v>
          </cell>
          <cell r="AH413">
            <v>69.855044863709381</v>
          </cell>
          <cell r="AI413">
            <v>70.789492542261797</v>
          </cell>
          <cell r="AJ413">
            <v>71.73644028384696</v>
          </cell>
          <cell r="AK413">
            <v>72.696055301225314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A414" t="str">
            <v>CAMedium C&amp;ICritical Peak PricingWinter Peak Reduction @Meter  (MW)High Participation Case0</v>
          </cell>
          <cell r="B414" t="str">
            <v>CA</v>
          </cell>
          <cell r="C414" t="str">
            <v>Medium C&amp;I</v>
          </cell>
          <cell r="D414" t="str">
            <v>Critical Peak Pricing</v>
          </cell>
          <cell r="E414" t="str">
            <v>Winter Peak Reduction @Meter  (MW)</v>
          </cell>
          <cell r="F414" t="str">
            <v>High Participation Case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A415" t="str">
            <v>CAMedium C&amp;ICritical Peak PricingWinter Peak Reduction @Generation (MW)High Participation Case0</v>
          </cell>
          <cell r="B415" t="str">
            <v>CA</v>
          </cell>
          <cell r="C415" t="str">
            <v>Medium C&amp;I</v>
          </cell>
          <cell r="D415" t="str">
            <v>Critical Peak Pricing</v>
          </cell>
          <cell r="E415" t="str">
            <v>Winter Peak Reduction @Generation (MW)</v>
          </cell>
          <cell r="F415" t="str">
            <v>High Participation Case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A416" t="str">
            <v>CAMedium C&amp;ICritical Peak PricingProgram Annual BenefitsHigh Participation Case0</v>
          </cell>
          <cell r="B416" t="str">
            <v>CA</v>
          </cell>
          <cell r="C416" t="str">
            <v>Medium C&amp;I</v>
          </cell>
          <cell r="D416" t="str">
            <v>Critical Peak Pricing</v>
          </cell>
          <cell r="E416" t="str">
            <v>Program Annual Benefits</v>
          </cell>
          <cell r="F416" t="str">
            <v>High Participation Case</v>
          </cell>
          <cell r="G416">
            <v>0</v>
          </cell>
        </row>
        <row r="417">
          <cell r="A417" t="str">
            <v>CAMedium C&amp;ICritical Peak PricingNew ParticipantsHigh Participation Case0</v>
          </cell>
          <cell r="B417" t="str">
            <v>CA</v>
          </cell>
          <cell r="C417" t="str">
            <v>Medium C&amp;I</v>
          </cell>
          <cell r="D417" t="str">
            <v>Critical Peak Pricing</v>
          </cell>
          <cell r="E417" t="str">
            <v>New Participants</v>
          </cell>
          <cell r="F417" t="str">
            <v>High Participation Case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16746.686550000006</v>
          </cell>
          <cell r="S417">
            <v>34271.919000000009</v>
          </cell>
          <cell r="T417">
            <v>69833.664450000011</v>
          </cell>
          <cell r="U417">
            <v>36847.527750000037</v>
          </cell>
          <cell r="V417">
            <v>20100.588749999937</v>
          </cell>
          <cell r="W417">
            <v>2583.0255000000179</v>
          </cell>
          <cell r="X417">
            <v>2585.7149999999965</v>
          </cell>
          <cell r="Y417">
            <v>2585.2035000000324</v>
          </cell>
          <cell r="Z417">
            <v>2584.5764999999665</v>
          </cell>
          <cell r="AA417">
            <v>2584.3950000000186</v>
          </cell>
          <cell r="AB417">
            <v>2584.7249999999767</v>
          </cell>
          <cell r="AC417">
            <v>2592.8595000000205</v>
          </cell>
          <cell r="AD417">
            <v>2694.0321599718882</v>
          </cell>
          <cell r="AE417">
            <v>2731.0805338135397</v>
          </cell>
          <cell r="AF417">
            <v>2768.6383974915661</v>
          </cell>
          <cell r="AG417">
            <v>2806.7127575183695</v>
          </cell>
          <cell r="AH417">
            <v>2845.3107167601411</v>
          </cell>
          <cell r="AI417">
            <v>2884.4394757617847</v>
          </cell>
          <cell r="AJ417">
            <v>2924.1063340901455</v>
          </cell>
          <cell r="AK417">
            <v>2964.3186916958948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</row>
        <row r="418">
          <cell r="A418" t="str">
            <v>CAMedium C&amp;ICritical Peak PricingIncentive CostsHigh Participation Case0</v>
          </cell>
          <cell r="B418" t="str">
            <v>CA</v>
          </cell>
          <cell r="C418" t="str">
            <v>Medium C&amp;I</v>
          </cell>
          <cell r="D418" t="str">
            <v>Critical Peak Pricing</v>
          </cell>
          <cell r="E418" t="str">
            <v>Incentive Costs</v>
          </cell>
          <cell r="F418" t="str">
            <v>High Participation Case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351680.42</v>
          </cell>
          <cell r="S418">
            <v>1071390.72</v>
          </cell>
          <cell r="T418">
            <v>2537897.67</v>
          </cell>
          <cell r="U418">
            <v>3311695.75</v>
          </cell>
          <cell r="V418">
            <v>3733808.12</v>
          </cell>
          <cell r="W418">
            <v>3788051.65</v>
          </cell>
          <cell r="X418">
            <v>3842351.67</v>
          </cell>
          <cell r="Y418">
            <v>3896640.94</v>
          </cell>
          <cell r="Z418">
            <v>3950917.05</v>
          </cell>
          <cell r="AA418">
            <v>4005189.34</v>
          </cell>
          <cell r="AB418">
            <v>4059468.57</v>
          </cell>
          <cell r="AC418">
            <v>4113918.62</v>
          </cell>
          <cell r="AD418">
            <v>4170493.29</v>
          </cell>
          <cell r="AE418">
            <v>4227845.9800000004</v>
          </cell>
          <cell r="AF418">
            <v>4285987.3899999997</v>
          </cell>
          <cell r="AG418">
            <v>4344928.3600000003</v>
          </cell>
          <cell r="AH418">
            <v>4404679.88</v>
          </cell>
          <cell r="AI418">
            <v>4465253.1100000003</v>
          </cell>
          <cell r="AJ418">
            <v>4526659.34</v>
          </cell>
          <cell r="AK418">
            <v>4588910.04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A419" t="str">
            <v>CAMedium C&amp;ICritical Peak PricingParticipantsHigh Participation Case0</v>
          </cell>
          <cell r="B419" t="str">
            <v>CA</v>
          </cell>
          <cell r="C419" t="str">
            <v>Medium C&amp;I</v>
          </cell>
          <cell r="D419" t="str">
            <v>Critical Peak Pricing</v>
          </cell>
          <cell r="E419" t="str">
            <v>Participants</v>
          </cell>
          <cell r="F419" t="str">
            <v>High Participation Case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16746.686550000006</v>
          </cell>
          <cell r="S419">
            <v>51018.605550000015</v>
          </cell>
          <cell r="T419">
            <v>120852.27000000002</v>
          </cell>
          <cell r="U419">
            <v>157699.79775000006</v>
          </cell>
          <cell r="V419">
            <v>177800.38649999999</v>
          </cell>
          <cell r="W419">
            <v>180383.41200000001</v>
          </cell>
          <cell r="X419">
            <v>182969.12700000001</v>
          </cell>
          <cell r="Y419">
            <v>185554.33050000004</v>
          </cell>
          <cell r="Z419">
            <v>188138.90700000001</v>
          </cell>
          <cell r="AA419">
            <v>190723.30200000003</v>
          </cell>
          <cell r="AB419">
            <v>193308.027</v>
          </cell>
          <cell r="AC419">
            <v>195900.88650000002</v>
          </cell>
          <cell r="AD419">
            <v>198594.91865997191</v>
          </cell>
          <cell r="AE419">
            <v>201325.99919378545</v>
          </cell>
          <cell r="AF419">
            <v>204094.63759127702</v>
          </cell>
          <cell r="AG419">
            <v>206901.35034879539</v>
          </cell>
          <cell r="AH419">
            <v>209746.66106555553</v>
          </cell>
          <cell r="AI419">
            <v>212631.10054131731</v>
          </cell>
          <cell r="AJ419">
            <v>215555.20687540746</v>
          </cell>
          <cell r="AK419">
            <v>218519.52556710335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</row>
        <row r="420">
          <cell r="A420" t="str">
            <v>CAResidentialCritical Peak PricingProgram Annual BenefitsHigh Participation Case0</v>
          </cell>
          <cell r="B420" t="str">
            <v>CA</v>
          </cell>
          <cell r="C420" t="str">
            <v>Residential</v>
          </cell>
          <cell r="D420" t="str">
            <v>Critical Peak Pricing</v>
          </cell>
          <cell r="E420" t="str">
            <v>Program Annual Benefits</v>
          </cell>
          <cell r="F420" t="str">
            <v>High Participation Case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573231.01</v>
          </cell>
          <cell r="S420">
            <v>1745288.43</v>
          </cell>
          <cell r="T420">
            <v>4127886.26</v>
          </cell>
          <cell r="U420">
            <v>5388069.9000000004</v>
          </cell>
          <cell r="V420">
            <v>6066603.5300000003</v>
          </cell>
          <cell r="W420">
            <v>6146956.6100000003</v>
          </cell>
          <cell r="X420">
            <v>6226381.7599999998</v>
          </cell>
          <cell r="Y420">
            <v>6305886.3200000003</v>
          </cell>
          <cell r="Z420">
            <v>6389191.79</v>
          </cell>
          <cell r="AA420">
            <v>6482465.1100000003</v>
          </cell>
          <cell r="AB420">
            <v>6568214.9500000002</v>
          </cell>
          <cell r="AC420">
            <v>6654117.0800000001</v>
          </cell>
          <cell r="AD420">
            <v>6743128.8899999997</v>
          </cell>
          <cell r="AE420">
            <v>6833331.4100000001</v>
          </cell>
          <cell r="AF420">
            <v>6924740.5700000003</v>
          </cell>
          <cell r="AG420">
            <v>7017372.5</v>
          </cell>
          <cell r="AH420">
            <v>7111243.5700000003</v>
          </cell>
          <cell r="AI420">
            <v>7206370.3399999999</v>
          </cell>
          <cell r="AJ420">
            <v>7302769.6200000001</v>
          </cell>
          <cell r="AK420">
            <v>7400458.4299999997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</row>
        <row r="421">
          <cell r="A421" t="str">
            <v>CAResidentialCritical Peak PricingProgram Annual CostsHigh Participation Case0</v>
          </cell>
          <cell r="B421" t="str">
            <v>CA</v>
          </cell>
          <cell r="C421" t="str">
            <v>Residential</v>
          </cell>
          <cell r="D421" t="str">
            <v>Critical Peak Pricing</v>
          </cell>
          <cell r="E421" t="str">
            <v>Program Annual Costs</v>
          </cell>
          <cell r="F421" t="str">
            <v>High Participation Case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5834317.1500000004</v>
          </cell>
          <cell r="S421">
            <v>12509121.98</v>
          </cell>
          <cell r="T421">
            <v>26286343.199999999</v>
          </cell>
          <cell r="U421">
            <v>16130618.27</v>
          </cell>
          <cell r="V421">
            <v>10911310.720000001</v>
          </cell>
          <cell r="W421">
            <v>4823091.07</v>
          </cell>
          <cell r="X421">
            <v>4899046.41</v>
          </cell>
          <cell r="Y421">
            <v>4974249.76</v>
          </cell>
          <cell r="Z421">
            <v>5049879.66</v>
          </cell>
          <cell r="AA421">
            <v>5126289.05</v>
          </cell>
          <cell r="AB421">
            <v>5203203.5</v>
          </cell>
          <cell r="AC421">
            <v>5283869.59</v>
          </cell>
          <cell r="AD421">
            <v>5405233.1200000001</v>
          </cell>
          <cell r="AE421">
            <v>5502775.29</v>
          </cell>
          <cell r="AF421">
            <v>5602414.6799999997</v>
          </cell>
          <cell r="AG421">
            <v>5704204.7300000004</v>
          </cell>
          <cell r="AH421">
            <v>5808200.4400000004</v>
          </cell>
          <cell r="AI421">
            <v>5914458.3899999997</v>
          </cell>
          <cell r="AJ421">
            <v>6023036.7800000003</v>
          </cell>
          <cell r="AK421">
            <v>6133995.5099999998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A422" t="str">
            <v>CAResidentialCritical Peak PricingNon-Incentive CostsHigh Participation Case0</v>
          </cell>
          <cell r="B422" t="str">
            <v>CA</v>
          </cell>
          <cell r="C422" t="str">
            <v>Residential</v>
          </cell>
          <cell r="D422" t="str">
            <v>Critical Peak Pricing</v>
          </cell>
          <cell r="E422" t="str">
            <v>Non-Incentive Costs</v>
          </cell>
          <cell r="F422" t="str">
            <v>High Participation Case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5482636.7300000004</v>
          </cell>
          <cell r="S422">
            <v>11437731.27</v>
          </cell>
          <cell r="T422">
            <v>23748445.530000001</v>
          </cell>
          <cell r="U422">
            <v>12818922.52</v>
          </cell>
          <cell r="V422">
            <v>7177502.6100000003</v>
          </cell>
          <cell r="W422">
            <v>1035039.42</v>
          </cell>
          <cell r="X422">
            <v>1056694.75</v>
          </cell>
          <cell r="Y422">
            <v>1077608.81</v>
          </cell>
          <cell r="Z422">
            <v>1098962.6200000001</v>
          </cell>
          <cell r="AA422">
            <v>1121099.71</v>
          </cell>
          <cell r="AB422">
            <v>1143734.93</v>
          </cell>
          <cell r="AC422">
            <v>1169950.97</v>
          </cell>
          <cell r="AD422">
            <v>1234739.83</v>
          </cell>
          <cell r="AE422">
            <v>1274929.31</v>
          </cell>
          <cell r="AF422">
            <v>1316427.29</v>
          </cell>
          <cell r="AG422">
            <v>1359276.37</v>
          </cell>
          <cell r="AH422">
            <v>1403520.56</v>
          </cell>
          <cell r="AI422">
            <v>1449205.28</v>
          </cell>
          <cell r="AJ422">
            <v>1496377.44</v>
          </cell>
          <cell r="AK422">
            <v>1545085.48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A423" t="str">
            <v>CAResidentialCritical Peak PricingSummer Peak Reduction @Meter  (MW)High Participation Case0</v>
          </cell>
          <cell r="B423" t="str">
            <v>CA</v>
          </cell>
          <cell r="C423" t="str">
            <v>Residential</v>
          </cell>
          <cell r="D423" t="str">
            <v>Critical Peak Pricing</v>
          </cell>
          <cell r="E423" t="str">
            <v>Summer Peak Reduction @Meter  (MW)</v>
          </cell>
          <cell r="F423" t="str">
            <v>High Participation Case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5.1061481672101516</v>
          </cell>
          <cell r="S423">
            <v>15.546439584201273</v>
          </cell>
          <cell r="T423">
            <v>36.769815927493447</v>
          </cell>
          <cell r="U423">
            <v>47.99510590524666</v>
          </cell>
          <cell r="V423">
            <v>54.039254216657497</v>
          </cell>
          <cell r="W423">
            <v>54.75501228123791</v>
          </cell>
          <cell r="X423">
            <v>55.462504704051796</v>
          </cell>
          <cell r="Y423">
            <v>56.170704503007471</v>
          </cell>
          <cell r="Z423">
            <v>56.91276145592839</v>
          </cell>
          <cell r="AA423">
            <v>57.74360864977195</v>
          </cell>
          <cell r="AB423">
            <v>58.507439221742665</v>
          </cell>
          <cell r="AC423">
            <v>59.27262640549219</v>
          </cell>
          <cell r="AD423">
            <v>60.065513565673378</v>
          </cell>
          <cell r="AE423">
            <v>60.869007140432515</v>
          </cell>
          <cell r="AF423">
            <v>61.683249011282939</v>
          </cell>
          <cell r="AG423">
            <v>62.508382957680382</v>
          </cell>
          <cell r="AH423">
            <v>63.344554682411669</v>
          </cell>
          <cell r="AI423">
            <v>64.191911837323005</v>
          </cell>
          <cell r="AJ423">
            <v>65.050604049392433</v>
          </cell>
          <cell r="AK423">
            <v>65.920782947151125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A424" t="str">
            <v>CAResidentialCritical Peak PricingSummer Peak Reduction @Generation (MW)High Participation Case0</v>
          </cell>
          <cell r="B424" t="str">
            <v>CA</v>
          </cell>
          <cell r="C424" t="str">
            <v>Residential</v>
          </cell>
          <cell r="D424" t="str">
            <v>Critical Peak Pricing</v>
          </cell>
          <cell r="E424" t="str">
            <v>Summer Peak Reduction @Generation (MW)</v>
          </cell>
          <cell r="F424" t="str">
            <v>High Participation Case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5.6309529854545115</v>
          </cell>
          <cell r="S424">
            <v>17.1442871462299</v>
          </cell>
          <cell r="T424">
            <v>40.548980952242438</v>
          </cell>
          <cell r="U424">
            <v>52.92799504328039</v>
          </cell>
          <cell r="V424">
            <v>59.593354892652727</v>
          </cell>
          <cell r="W424">
            <v>60.382677857562754</v>
          </cell>
          <cell r="X424">
            <v>61.162885646285609</v>
          </cell>
          <cell r="Y424">
            <v>61.94387351456492</v>
          </cell>
          <cell r="Z424">
            <v>62.762198341341403</v>
          </cell>
          <cell r="AA424">
            <v>63.678439181486489</v>
          </cell>
          <cell r="AB424">
            <v>64.520775498172327</v>
          </cell>
          <cell r="AC424">
            <v>65.364607857843168</v>
          </cell>
          <cell r="AD424">
            <v>66.238987169908881</v>
          </cell>
          <cell r="AE424">
            <v>67.125063013269198</v>
          </cell>
          <cell r="AF424">
            <v>68.022991851877961</v>
          </cell>
          <cell r="AG424">
            <v>68.932932242700019</v>
          </cell>
          <cell r="AH424">
            <v>69.855044863709381</v>
          </cell>
          <cell r="AI424">
            <v>70.789492542261797</v>
          </cell>
          <cell r="AJ424">
            <v>71.73644028384696</v>
          </cell>
          <cell r="AK424">
            <v>72.696055301225314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A425" t="str">
            <v>CAResidentialCritical Peak PricingWinter Peak Reduction @Meter  (MW)High Participation Case0</v>
          </cell>
          <cell r="B425" t="str">
            <v>CA</v>
          </cell>
          <cell r="C425" t="str">
            <v>Residential</v>
          </cell>
          <cell r="D425" t="str">
            <v>Critical Peak Pricing</v>
          </cell>
          <cell r="E425" t="str">
            <v>Winter Peak Reduction @Meter  (MW)</v>
          </cell>
          <cell r="F425" t="str">
            <v>High Participation Case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A426" t="str">
            <v>CAResidentialCritical Peak PricingWinter Peak Reduction @Generation (MW)High Participation Case0</v>
          </cell>
          <cell r="B426" t="str">
            <v>CA</v>
          </cell>
          <cell r="C426" t="str">
            <v>Residential</v>
          </cell>
          <cell r="D426" t="str">
            <v>Critical Peak Pricing</v>
          </cell>
          <cell r="E426" t="str">
            <v>Winter Peak Reduction @Generation (MW)</v>
          </cell>
          <cell r="F426" t="str">
            <v>High Participation Case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A427" t="str">
            <v>CAResidentialCritical Peak PricingProgram Annual BenefitsHigh Participation Case0</v>
          </cell>
          <cell r="B427" t="str">
            <v>CA</v>
          </cell>
          <cell r="C427" t="str">
            <v>Residential</v>
          </cell>
          <cell r="D427" t="str">
            <v>Critical Peak Pricing</v>
          </cell>
          <cell r="E427" t="str">
            <v>Program Annual Benefits</v>
          </cell>
          <cell r="F427" t="str">
            <v>High Participation Case</v>
          </cell>
          <cell r="G427">
            <v>0</v>
          </cell>
        </row>
        <row r="428">
          <cell r="A428" t="str">
            <v>CAResidentialCritical Peak PricingNew ParticipantsHigh Participation Case0</v>
          </cell>
          <cell r="B428" t="str">
            <v>CA</v>
          </cell>
          <cell r="C428" t="str">
            <v>Residential</v>
          </cell>
          <cell r="D428" t="str">
            <v>Critical Peak Pricing</v>
          </cell>
          <cell r="E428" t="str">
            <v>New Participants</v>
          </cell>
          <cell r="F428" t="str">
            <v>High Participation Case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16746.686550000006</v>
          </cell>
          <cell r="S428">
            <v>34271.919000000009</v>
          </cell>
          <cell r="T428">
            <v>69833.664450000011</v>
          </cell>
          <cell r="U428">
            <v>36847.527750000037</v>
          </cell>
          <cell r="V428">
            <v>20100.588749999937</v>
          </cell>
          <cell r="W428">
            <v>2583.0255000000179</v>
          </cell>
          <cell r="X428">
            <v>2585.7149999999965</v>
          </cell>
          <cell r="Y428">
            <v>2585.2035000000324</v>
          </cell>
          <cell r="Z428">
            <v>2584.5764999999665</v>
          </cell>
          <cell r="AA428">
            <v>2584.3950000000186</v>
          </cell>
          <cell r="AB428">
            <v>2584.7249999999767</v>
          </cell>
          <cell r="AC428">
            <v>2592.8595000000205</v>
          </cell>
          <cell r="AD428">
            <v>2694.0321599718882</v>
          </cell>
          <cell r="AE428">
            <v>2731.0805338135397</v>
          </cell>
          <cell r="AF428">
            <v>2768.6383974915661</v>
          </cell>
          <cell r="AG428">
            <v>2806.7127575183695</v>
          </cell>
          <cell r="AH428">
            <v>2845.3107167601411</v>
          </cell>
          <cell r="AI428">
            <v>2884.4394757617847</v>
          </cell>
          <cell r="AJ428">
            <v>2924.1063340901455</v>
          </cell>
          <cell r="AK428">
            <v>2964.3186916958948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</row>
        <row r="429">
          <cell r="A429" t="str">
            <v>CAResidentialCritical Peak PricingIncentive CostsHigh Participation Case0</v>
          </cell>
          <cell r="B429" t="str">
            <v>CA</v>
          </cell>
          <cell r="C429" t="str">
            <v>Residential</v>
          </cell>
          <cell r="D429" t="str">
            <v>Critical Peak Pricing</v>
          </cell>
          <cell r="E429" t="str">
            <v>Incentive Costs</v>
          </cell>
          <cell r="F429" t="str">
            <v>High Participation Case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351680.42</v>
          </cell>
          <cell r="S429">
            <v>1071390.72</v>
          </cell>
          <cell r="T429">
            <v>2537897.67</v>
          </cell>
          <cell r="U429">
            <v>3311695.75</v>
          </cell>
          <cell r="V429">
            <v>3733808.12</v>
          </cell>
          <cell r="W429">
            <v>3788051.65</v>
          </cell>
          <cell r="X429">
            <v>3842351.67</v>
          </cell>
          <cell r="Y429">
            <v>3896640.94</v>
          </cell>
          <cell r="Z429">
            <v>3950917.05</v>
          </cell>
          <cell r="AA429">
            <v>4005189.34</v>
          </cell>
          <cell r="AB429">
            <v>4059468.57</v>
          </cell>
          <cell r="AC429">
            <v>4113918.62</v>
          </cell>
          <cell r="AD429">
            <v>4170493.29</v>
          </cell>
          <cell r="AE429">
            <v>4227845.9800000004</v>
          </cell>
          <cell r="AF429">
            <v>4285987.3899999997</v>
          </cell>
          <cell r="AG429">
            <v>4344928.3600000003</v>
          </cell>
          <cell r="AH429">
            <v>4404679.88</v>
          </cell>
          <cell r="AI429">
            <v>4465253.1100000003</v>
          </cell>
          <cell r="AJ429">
            <v>4526659.34</v>
          </cell>
          <cell r="AK429">
            <v>4588910.04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A430" t="str">
            <v>CAResidentialCritical Peak PricingParticipantsHigh Participation Case0</v>
          </cell>
          <cell r="B430" t="str">
            <v>CA</v>
          </cell>
          <cell r="C430" t="str">
            <v>Residential</v>
          </cell>
          <cell r="D430" t="str">
            <v>Critical Peak Pricing</v>
          </cell>
          <cell r="E430" t="str">
            <v>Participants</v>
          </cell>
          <cell r="F430" t="str">
            <v>High Participation Case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16746.686550000006</v>
          </cell>
          <cell r="S430">
            <v>51018.605550000015</v>
          </cell>
          <cell r="T430">
            <v>120852.27000000002</v>
          </cell>
          <cell r="U430">
            <v>157699.79775000006</v>
          </cell>
          <cell r="V430">
            <v>177800.38649999999</v>
          </cell>
          <cell r="W430">
            <v>180383.41200000001</v>
          </cell>
          <cell r="X430">
            <v>182969.12700000001</v>
          </cell>
          <cell r="Y430">
            <v>185554.33050000004</v>
          </cell>
          <cell r="Z430">
            <v>188138.90700000001</v>
          </cell>
          <cell r="AA430">
            <v>190723.30200000003</v>
          </cell>
          <cell r="AB430">
            <v>193308.027</v>
          </cell>
          <cell r="AC430">
            <v>195900.88650000002</v>
          </cell>
          <cell r="AD430">
            <v>198594.91865997191</v>
          </cell>
          <cell r="AE430">
            <v>201325.99919378545</v>
          </cell>
          <cell r="AF430">
            <v>204094.63759127702</v>
          </cell>
          <cell r="AG430">
            <v>206901.35034879539</v>
          </cell>
          <cell r="AH430">
            <v>209746.66106555553</v>
          </cell>
          <cell r="AI430">
            <v>212631.10054131731</v>
          </cell>
          <cell r="AJ430">
            <v>215555.20687540746</v>
          </cell>
          <cell r="AK430">
            <v>218519.52556710335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</row>
        <row r="431">
          <cell r="A431" t="str">
            <v>CASmall C&amp;ICritical Peak PricingProgram Annual BenefitsHigh Participation Case0</v>
          </cell>
          <cell r="B431" t="str">
            <v>CA</v>
          </cell>
          <cell r="C431" t="str">
            <v>Small C&amp;I</v>
          </cell>
          <cell r="D431" t="str">
            <v>Critical Peak Pricing</v>
          </cell>
          <cell r="E431" t="str">
            <v>Program Annual Benefits</v>
          </cell>
          <cell r="F431" t="str">
            <v>High Participation Case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573231.01</v>
          </cell>
          <cell r="S431">
            <v>1745288.43</v>
          </cell>
          <cell r="T431">
            <v>4127886.26</v>
          </cell>
          <cell r="U431">
            <v>5388069.9000000004</v>
          </cell>
          <cell r="V431">
            <v>6066603.5300000003</v>
          </cell>
          <cell r="W431">
            <v>6146956.6100000003</v>
          </cell>
          <cell r="X431">
            <v>6226381.7599999998</v>
          </cell>
          <cell r="Y431">
            <v>6305886.3200000003</v>
          </cell>
          <cell r="Z431">
            <v>6389191.79</v>
          </cell>
          <cell r="AA431">
            <v>6482465.1100000003</v>
          </cell>
          <cell r="AB431">
            <v>6568214.9500000002</v>
          </cell>
          <cell r="AC431">
            <v>6654117.0800000001</v>
          </cell>
          <cell r="AD431">
            <v>6743128.8899999997</v>
          </cell>
          <cell r="AE431">
            <v>6833331.4100000001</v>
          </cell>
          <cell r="AF431">
            <v>6924740.5700000003</v>
          </cell>
          <cell r="AG431">
            <v>7017372.5</v>
          </cell>
          <cell r="AH431">
            <v>7111243.5700000003</v>
          </cell>
          <cell r="AI431">
            <v>7206370.3399999999</v>
          </cell>
          <cell r="AJ431">
            <v>7302769.6200000001</v>
          </cell>
          <cell r="AK431">
            <v>7400458.4299999997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</row>
        <row r="432">
          <cell r="A432" t="str">
            <v>CASmall C&amp;ICritical Peak PricingProgram Annual CostsHigh Participation Case0</v>
          </cell>
          <cell r="B432" t="str">
            <v>CA</v>
          </cell>
          <cell r="C432" t="str">
            <v>Small C&amp;I</v>
          </cell>
          <cell r="D432" t="str">
            <v>Critical Peak Pricing</v>
          </cell>
          <cell r="E432" t="str">
            <v>Program Annual Costs</v>
          </cell>
          <cell r="F432" t="str">
            <v>High Participation Case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5834317.1500000004</v>
          </cell>
          <cell r="S432">
            <v>12509121.98</v>
          </cell>
          <cell r="T432">
            <v>26286343.199999999</v>
          </cell>
          <cell r="U432">
            <v>16130618.27</v>
          </cell>
          <cell r="V432">
            <v>10911310.720000001</v>
          </cell>
          <cell r="W432">
            <v>4823091.07</v>
          </cell>
          <cell r="X432">
            <v>4899046.41</v>
          </cell>
          <cell r="Y432">
            <v>4974249.76</v>
          </cell>
          <cell r="Z432">
            <v>5049879.66</v>
          </cell>
          <cell r="AA432">
            <v>5126289.05</v>
          </cell>
          <cell r="AB432">
            <v>5203203.5</v>
          </cell>
          <cell r="AC432">
            <v>5283869.59</v>
          </cell>
          <cell r="AD432">
            <v>5405233.1200000001</v>
          </cell>
          <cell r="AE432">
            <v>5502775.29</v>
          </cell>
          <cell r="AF432">
            <v>5602414.6799999997</v>
          </cell>
          <cell r="AG432">
            <v>5704204.7300000004</v>
          </cell>
          <cell r="AH432">
            <v>5808200.4400000004</v>
          </cell>
          <cell r="AI432">
            <v>5914458.3899999997</v>
          </cell>
          <cell r="AJ432">
            <v>6023036.7800000003</v>
          </cell>
          <cell r="AK432">
            <v>6133995.5099999998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A433" t="str">
            <v>CASmall C&amp;ICritical Peak PricingNon-Incentive CostsHigh Participation Case0</v>
          </cell>
          <cell r="B433" t="str">
            <v>CA</v>
          </cell>
          <cell r="C433" t="str">
            <v>Small C&amp;I</v>
          </cell>
          <cell r="D433" t="str">
            <v>Critical Peak Pricing</v>
          </cell>
          <cell r="E433" t="str">
            <v>Non-Incentive Costs</v>
          </cell>
          <cell r="F433" t="str">
            <v>High Participation Case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5482636.7300000004</v>
          </cell>
          <cell r="S433">
            <v>11437731.27</v>
          </cell>
          <cell r="T433">
            <v>23748445.530000001</v>
          </cell>
          <cell r="U433">
            <v>12818922.52</v>
          </cell>
          <cell r="V433">
            <v>7177502.6100000003</v>
          </cell>
          <cell r="W433">
            <v>1035039.42</v>
          </cell>
          <cell r="X433">
            <v>1056694.75</v>
          </cell>
          <cell r="Y433">
            <v>1077608.81</v>
          </cell>
          <cell r="Z433">
            <v>1098962.6200000001</v>
          </cell>
          <cell r="AA433">
            <v>1121099.71</v>
          </cell>
          <cell r="AB433">
            <v>1143734.93</v>
          </cell>
          <cell r="AC433">
            <v>1169950.97</v>
          </cell>
          <cell r="AD433">
            <v>1234739.83</v>
          </cell>
          <cell r="AE433">
            <v>1274929.31</v>
          </cell>
          <cell r="AF433">
            <v>1316427.29</v>
          </cell>
          <cell r="AG433">
            <v>1359276.37</v>
          </cell>
          <cell r="AH433">
            <v>1403520.56</v>
          </cell>
          <cell r="AI433">
            <v>1449205.28</v>
          </cell>
          <cell r="AJ433">
            <v>1496377.44</v>
          </cell>
          <cell r="AK433">
            <v>1545085.48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A434" t="str">
            <v>CASmall C&amp;ICritical Peak PricingSummer Peak Reduction @Meter  (MW)High Participation Case0</v>
          </cell>
          <cell r="B434" t="str">
            <v>CA</v>
          </cell>
          <cell r="C434" t="str">
            <v>Small C&amp;I</v>
          </cell>
          <cell r="D434" t="str">
            <v>Critical Peak Pricing</v>
          </cell>
          <cell r="E434" t="str">
            <v>Summer Peak Reduction @Meter  (MW)</v>
          </cell>
          <cell r="F434" t="str">
            <v>High Participation Case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5.1061481672101516</v>
          </cell>
          <cell r="S434">
            <v>15.546439584201273</v>
          </cell>
          <cell r="T434">
            <v>36.769815927493447</v>
          </cell>
          <cell r="U434">
            <v>47.99510590524666</v>
          </cell>
          <cell r="V434">
            <v>54.039254216657497</v>
          </cell>
          <cell r="W434">
            <v>54.75501228123791</v>
          </cell>
          <cell r="X434">
            <v>55.462504704051796</v>
          </cell>
          <cell r="Y434">
            <v>56.170704503007471</v>
          </cell>
          <cell r="Z434">
            <v>56.91276145592839</v>
          </cell>
          <cell r="AA434">
            <v>57.74360864977195</v>
          </cell>
          <cell r="AB434">
            <v>58.507439221742665</v>
          </cell>
          <cell r="AC434">
            <v>59.27262640549219</v>
          </cell>
          <cell r="AD434">
            <v>60.065513565673378</v>
          </cell>
          <cell r="AE434">
            <v>60.869007140432515</v>
          </cell>
          <cell r="AF434">
            <v>61.683249011282939</v>
          </cell>
          <cell r="AG434">
            <v>62.508382957680382</v>
          </cell>
          <cell r="AH434">
            <v>63.344554682411669</v>
          </cell>
          <cell r="AI434">
            <v>64.191911837323005</v>
          </cell>
          <cell r="AJ434">
            <v>65.050604049392433</v>
          </cell>
          <cell r="AK434">
            <v>65.920782947151125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A435" t="str">
            <v>CASmall C&amp;ICritical Peak PricingSummer Peak Reduction @Generation (MW)High Participation Case0</v>
          </cell>
          <cell r="B435" t="str">
            <v>CA</v>
          </cell>
          <cell r="C435" t="str">
            <v>Small C&amp;I</v>
          </cell>
          <cell r="D435" t="str">
            <v>Critical Peak Pricing</v>
          </cell>
          <cell r="E435" t="str">
            <v>Summer Peak Reduction @Generation (MW)</v>
          </cell>
          <cell r="F435" t="str">
            <v>High Participation Case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5.6309529854545115</v>
          </cell>
          <cell r="S435">
            <v>17.1442871462299</v>
          </cell>
          <cell r="T435">
            <v>40.548980952242438</v>
          </cell>
          <cell r="U435">
            <v>52.92799504328039</v>
          </cell>
          <cell r="V435">
            <v>59.593354892652727</v>
          </cell>
          <cell r="W435">
            <v>60.382677857562754</v>
          </cell>
          <cell r="X435">
            <v>61.162885646285609</v>
          </cell>
          <cell r="Y435">
            <v>61.94387351456492</v>
          </cell>
          <cell r="Z435">
            <v>62.762198341341403</v>
          </cell>
          <cell r="AA435">
            <v>63.678439181486489</v>
          </cell>
          <cell r="AB435">
            <v>64.520775498172327</v>
          </cell>
          <cell r="AC435">
            <v>65.364607857843168</v>
          </cell>
          <cell r="AD435">
            <v>66.238987169908881</v>
          </cell>
          <cell r="AE435">
            <v>67.125063013269198</v>
          </cell>
          <cell r="AF435">
            <v>68.022991851877961</v>
          </cell>
          <cell r="AG435">
            <v>68.932932242700019</v>
          </cell>
          <cell r="AH435">
            <v>69.855044863709381</v>
          </cell>
          <cell r="AI435">
            <v>70.789492542261797</v>
          </cell>
          <cell r="AJ435">
            <v>71.73644028384696</v>
          </cell>
          <cell r="AK435">
            <v>72.696055301225314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A436" t="str">
            <v>CASmall C&amp;ICritical Peak PricingWinter Peak Reduction @Meter  (MW)High Participation Case0</v>
          </cell>
          <cell r="B436" t="str">
            <v>CA</v>
          </cell>
          <cell r="C436" t="str">
            <v>Small C&amp;I</v>
          </cell>
          <cell r="D436" t="str">
            <v>Critical Peak Pricing</v>
          </cell>
          <cell r="E436" t="str">
            <v>Winter Peak Reduction @Meter  (MW)</v>
          </cell>
          <cell r="F436" t="str">
            <v>High Participation Case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A437" t="str">
            <v>CASmall C&amp;ICritical Peak PricingWinter Peak Reduction @Generation (MW)High Participation Case0</v>
          </cell>
          <cell r="B437" t="str">
            <v>CA</v>
          </cell>
          <cell r="C437" t="str">
            <v>Small C&amp;I</v>
          </cell>
          <cell r="D437" t="str">
            <v>Critical Peak Pricing</v>
          </cell>
          <cell r="E437" t="str">
            <v>Winter Peak Reduction @Generation (MW)</v>
          </cell>
          <cell r="F437" t="str">
            <v>High Participation Case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A438" t="str">
            <v>CASmall C&amp;ICritical Peak PricingProgram Annual BenefitsHigh Participation Case0</v>
          </cell>
          <cell r="B438" t="str">
            <v>CA</v>
          </cell>
          <cell r="C438" t="str">
            <v>Small C&amp;I</v>
          </cell>
          <cell r="D438" t="str">
            <v>Critical Peak Pricing</v>
          </cell>
          <cell r="E438" t="str">
            <v>Program Annual Benefits</v>
          </cell>
          <cell r="F438" t="str">
            <v>High Participation Case</v>
          </cell>
          <cell r="G438">
            <v>0</v>
          </cell>
        </row>
        <row r="439">
          <cell r="A439" t="str">
            <v>CASmall C&amp;ICritical Peak PricingNew ParticipantsHigh Participation Case0</v>
          </cell>
          <cell r="B439" t="str">
            <v>CA</v>
          </cell>
          <cell r="C439" t="str">
            <v>Small C&amp;I</v>
          </cell>
          <cell r="D439" t="str">
            <v>Critical Peak Pricing</v>
          </cell>
          <cell r="E439" t="str">
            <v>New Participants</v>
          </cell>
          <cell r="F439" t="str">
            <v>High Participation Case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16746.686550000006</v>
          </cell>
          <cell r="S439">
            <v>34271.919000000009</v>
          </cell>
          <cell r="T439">
            <v>69833.664450000011</v>
          </cell>
          <cell r="U439">
            <v>36847.527750000037</v>
          </cell>
          <cell r="V439">
            <v>20100.588749999937</v>
          </cell>
          <cell r="W439">
            <v>2583.0255000000179</v>
          </cell>
          <cell r="X439">
            <v>2585.7149999999965</v>
          </cell>
          <cell r="Y439">
            <v>2585.2035000000324</v>
          </cell>
          <cell r="Z439">
            <v>2584.5764999999665</v>
          </cell>
          <cell r="AA439">
            <v>2584.3950000000186</v>
          </cell>
          <cell r="AB439">
            <v>2584.7249999999767</v>
          </cell>
          <cell r="AC439">
            <v>2592.8595000000205</v>
          </cell>
          <cell r="AD439">
            <v>2694.0321599718882</v>
          </cell>
          <cell r="AE439">
            <v>2731.0805338135397</v>
          </cell>
          <cell r="AF439">
            <v>2768.6383974915661</v>
          </cell>
          <cell r="AG439">
            <v>2806.7127575183695</v>
          </cell>
          <cell r="AH439">
            <v>2845.3107167601411</v>
          </cell>
          <cell r="AI439">
            <v>2884.4394757617847</v>
          </cell>
          <cell r="AJ439">
            <v>2924.1063340901455</v>
          </cell>
          <cell r="AK439">
            <v>2964.3186916958948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</row>
        <row r="440">
          <cell r="A440" t="str">
            <v>CASmall C&amp;ICritical Peak PricingIncentive CostsHigh Participation Case0</v>
          </cell>
          <cell r="B440" t="str">
            <v>CA</v>
          </cell>
          <cell r="C440" t="str">
            <v>Small C&amp;I</v>
          </cell>
          <cell r="D440" t="str">
            <v>Critical Peak Pricing</v>
          </cell>
          <cell r="E440" t="str">
            <v>Incentive Costs</v>
          </cell>
          <cell r="F440" t="str">
            <v>High Participation Case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351680.42</v>
          </cell>
          <cell r="S440">
            <v>1071390.72</v>
          </cell>
          <cell r="T440">
            <v>2537897.67</v>
          </cell>
          <cell r="U440">
            <v>3311695.75</v>
          </cell>
          <cell r="V440">
            <v>3733808.12</v>
          </cell>
          <cell r="W440">
            <v>3788051.65</v>
          </cell>
          <cell r="X440">
            <v>3842351.67</v>
          </cell>
          <cell r="Y440">
            <v>3896640.94</v>
          </cell>
          <cell r="Z440">
            <v>3950917.05</v>
          </cell>
          <cell r="AA440">
            <v>4005189.34</v>
          </cell>
          <cell r="AB440">
            <v>4059468.57</v>
          </cell>
          <cell r="AC440">
            <v>4113918.62</v>
          </cell>
          <cell r="AD440">
            <v>4170493.29</v>
          </cell>
          <cell r="AE440">
            <v>4227845.9800000004</v>
          </cell>
          <cell r="AF440">
            <v>4285987.3899999997</v>
          </cell>
          <cell r="AG440">
            <v>4344928.3600000003</v>
          </cell>
          <cell r="AH440">
            <v>4404679.88</v>
          </cell>
          <cell r="AI440">
            <v>4465253.1100000003</v>
          </cell>
          <cell r="AJ440">
            <v>4526659.34</v>
          </cell>
          <cell r="AK440">
            <v>4588910.04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</row>
        <row r="441">
          <cell r="A441" t="str">
            <v>CASmall C&amp;ICritical Peak PricingParticipantsHigh Participation Case0</v>
          </cell>
          <cell r="B441" t="str">
            <v>CA</v>
          </cell>
          <cell r="C441" t="str">
            <v>Small C&amp;I</v>
          </cell>
          <cell r="D441" t="str">
            <v>Critical Peak Pricing</v>
          </cell>
          <cell r="E441" t="str">
            <v>Participants</v>
          </cell>
          <cell r="F441" t="str">
            <v>High Participation Case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16746.686550000006</v>
          </cell>
          <cell r="S441">
            <v>51018.605550000015</v>
          </cell>
          <cell r="T441">
            <v>120852.27000000002</v>
          </cell>
          <cell r="U441">
            <v>157699.79775000006</v>
          </cell>
          <cell r="V441">
            <v>177800.38649999999</v>
          </cell>
          <cell r="W441">
            <v>180383.41200000001</v>
          </cell>
          <cell r="X441">
            <v>182969.12700000001</v>
          </cell>
          <cell r="Y441">
            <v>185554.33050000004</v>
          </cell>
          <cell r="Z441">
            <v>188138.90700000001</v>
          </cell>
          <cell r="AA441">
            <v>190723.30200000003</v>
          </cell>
          <cell r="AB441">
            <v>193308.027</v>
          </cell>
          <cell r="AC441">
            <v>195900.88650000002</v>
          </cell>
          <cell r="AD441">
            <v>198594.91865997191</v>
          </cell>
          <cell r="AE441">
            <v>201325.99919378545</v>
          </cell>
          <cell r="AF441">
            <v>204094.63759127702</v>
          </cell>
          <cell r="AG441">
            <v>206901.35034879539</v>
          </cell>
          <cell r="AH441">
            <v>209746.66106555553</v>
          </cell>
          <cell r="AI441">
            <v>212631.10054131731</v>
          </cell>
          <cell r="AJ441">
            <v>215555.20687540746</v>
          </cell>
          <cell r="AK441">
            <v>218519.52556710335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A442" t="str">
            <v>CAExtra Large C&amp;ICurtail AgreementsProgram Annual BenefitsHigh Participation Case0</v>
          </cell>
          <cell r="B442" t="str">
            <v>CA</v>
          </cell>
          <cell r="C442" t="str">
            <v>Extra Large C&amp;I</v>
          </cell>
          <cell r="D442" t="str">
            <v>Curtail Agreements</v>
          </cell>
          <cell r="E442" t="str">
            <v>Program Annual Benefits</v>
          </cell>
          <cell r="F442" t="str">
            <v>High Participation Case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573231.01</v>
          </cell>
          <cell r="S442">
            <v>1745288.43</v>
          </cell>
          <cell r="T442">
            <v>4127886.26</v>
          </cell>
          <cell r="U442">
            <v>5388069.9000000004</v>
          </cell>
          <cell r="V442">
            <v>6066603.5300000003</v>
          </cell>
          <cell r="W442">
            <v>6146956.6100000003</v>
          </cell>
          <cell r="X442">
            <v>6226381.7599999998</v>
          </cell>
          <cell r="Y442">
            <v>6305886.3200000003</v>
          </cell>
          <cell r="Z442">
            <v>6389191.79</v>
          </cell>
          <cell r="AA442">
            <v>6482465.1100000003</v>
          </cell>
          <cell r="AB442">
            <v>6568214.9500000002</v>
          </cell>
          <cell r="AC442">
            <v>6654117.0800000001</v>
          </cell>
          <cell r="AD442">
            <v>6743128.8899999997</v>
          </cell>
          <cell r="AE442">
            <v>6833331.4100000001</v>
          </cell>
          <cell r="AF442">
            <v>6924740.5700000003</v>
          </cell>
          <cell r="AG442">
            <v>7017372.5</v>
          </cell>
          <cell r="AH442">
            <v>7111243.5700000003</v>
          </cell>
          <cell r="AI442">
            <v>7206370.3399999999</v>
          </cell>
          <cell r="AJ442">
            <v>7302769.6200000001</v>
          </cell>
          <cell r="AK442">
            <v>7400458.4299999997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</row>
        <row r="443">
          <cell r="A443" t="str">
            <v>CAExtra Large C&amp;ICurtail AgreementsProgram Annual CostsHigh Participation Case0</v>
          </cell>
          <cell r="B443" t="str">
            <v>CA</v>
          </cell>
          <cell r="C443" t="str">
            <v>Extra Large C&amp;I</v>
          </cell>
          <cell r="D443" t="str">
            <v>Curtail Agreements</v>
          </cell>
          <cell r="E443" t="str">
            <v>Program Annual Costs</v>
          </cell>
          <cell r="F443" t="str">
            <v>High Participation Case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5834317.1500000004</v>
          </cell>
          <cell r="S443">
            <v>12509121.98</v>
          </cell>
          <cell r="T443">
            <v>26286343.199999999</v>
          </cell>
          <cell r="U443">
            <v>16130618.27</v>
          </cell>
          <cell r="V443">
            <v>10911310.720000001</v>
          </cell>
          <cell r="W443">
            <v>4823091.07</v>
          </cell>
          <cell r="X443">
            <v>4899046.41</v>
          </cell>
          <cell r="Y443">
            <v>4974249.76</v>
          </cell>
          <cell r="Z443">
            <v>5049879.66</v>
          </cell>
          <cell r="AA443">
            <v>5126289.05</v>
          </cell>
          <cell r="AB443">
            <v>5203203.5</v>
          </cell>
          <cell r="AC443">
            <v>5283869.59</v>
          </cell>
          <cell r="AD443">
            <v>5405233.1200000001</v>
          </cell>
          <cell r="AE443">
            <v>5502775.29</v>
          </cell>
          <cell r="AF443">
            <v>5602414.6799999997</v>
          </cell>
          <cell r="AG443">
            <v>5704204.7300000004</v>
          </cell>
          <cell r="AH443">
            <v>5808200.4400000004</v>
          </cell>
          <cell r="AI443">
            <v>5914458.3899999997</v>
          </cell>
          <cell r="AJ443">
            <v>6023036.7800000003</v>
          </cell>
          <cell r="AK443">
            <v>6133995.5099999998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A444" t="str">
            <v>CAExtra Large C&amp;ICurtail AgreementsNon-Incentive CostsHigh Participation Case0</v>
          </cell>
          <cell r="B444" t="str">
            <v>CA</v>
          </cell>
          <cell r="C444" t="str">
            <v>Extra Large C&amp;I</v>
          </cell>
          <cell r="D444" t="str">
            <v>Curtail Agreements</v>
          </cell>
          <cell r="E444" t="str">
            <v>Non-Incentive Costs</v>
          </cell>
          <cell r="F444" t="str">
            <v>High Participation Case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5482636.7300000004</v>
          </cell>
          <cell r="S444">
            <v>11437731.27</v>
          </cell>
          <cell r="T444">
            <v>23748445.530000001</v>
          </cell>
          <cell r="U444">
            <v>12818922.52</v>
          </cell>
          <cell r="V444">
            <v>7177502.6100000003</v>
          </cell>
          <cell r="W444">
            <v>1035039.42</v>
          </cell>
          <cell r="X444">
            <v>1056694.75</v>
          </cell>
          <cell r="Y444">
            <v>1077608.81</v>
          </cell>
          <cell r="Z444">
            <v>1098962.6200000001</v>
          </cell>
          <cell r="AA444">
            <v>1121099.71</v>
          </cell>
          <cell r="AB444">
            <v>1143734.93</v>
          </cell>
          <cell r="AC444">
            <v>1169950.97</v>
          </cell>
          <cell r="AD444">
            <v>1234739.83</v>
          </cell>
          <cell r="AE444">
            <v>1274929.31</v>
          </cell>
          <cell r="AF444">
            <v>1316427.29</v>
          </cell>
          <cell r="AG444">
            <v>1359276.37</v>
          </cell>
          <cell r="AH444">
            <v>1403520.56</v>
          </cell>
          <cell r="AI444">
            <v>1449205.28</v>
          </cell>
          <cell r="AJ444">
            <v>1496377.44</v>
          </cell>
          <cell r="AK444">
            <v>1545085.48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A445" t="str">
            <v>CAExtra Large C&amp;ICurtail AgreementsSummer Peak Reduction @Meter  (MW)High Participation Case0</v>
          </cell>
          <cell r="B445" t="str">
            <v>CA</v>
          </cell>
          <cell r="C445" t="str">
            <v>Extra Large C&amp;I</v>
          </cell>
          <cell r="D445" t="str">
            <v>Curtail Agreements</v>
          </cell>
          <cell r="E445" t="str">
            <v>Summer Peak Reduction @Meter  (MW)</v>
          </cell>
          <cell r="F445" t="str">
            <v>High Participation Case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5.1061481672101516</v>
          </cell>
          <cell r="S445">
            <v>15.546439584201273</v>
          </cell>
          <cell r="T445">
            <v>36.769815927493447</v>
          </cell>
          <cell r="U445">
            <v>47.99510590524666</v>
          </cell>
          <cell r="V445">
            <v>54.039254216657497</v>
          </cell>
          <cell r="W445">
            <v>54.75501228123791</v>
          </cell>
          <cell r="X445">
            <v>55.462504704051796</v>
          </cell>
          <cell r="Y445">
            <v>56.170704503007471</v>
          </cell>
          <cell r="Z445">
            <v>56.91276145592839</v>
          </cell>
          <cell r="AA445">
            <v>57.74360864977195</v>
          </cell>
          <cell r="AB445">
            <v>58.507439221742665</v>
          </cell>
          <cell r="AC445">
            <v>59.27262640549219</v>
          </cell>
          <cell r="AD445">
            <v>60.065513565673378</v>
          </cell>
          <cell r="AE445">
            <v>60.869007140432515</v>
          </cell>
          <cell r="AF445">
            <v>61.683249011282939</v>
          </cell>
          <cell r="AG445">
            <v>62.508382957680382</v>
          </cell>
          <cell r="AH445">
            <v>63.344554682411669</v>
          </cell>
          <cell r="AI445">
            <v>64.191911837323005</v>
          </cell>
          <cell r="AJ445">
            <v>65.050604049392433</v>
          </cell>
          <cell r="AK445">
            <v>65.920782947151125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A446" t="str">
            <v>CAExtra Large C&amp;ICurtail AgreementsSummer Peak Reduction @Generation (MW)High Participation Case0</v>
          </cell>
          <cell r="B446" t="str">
            <v>CA</v>
          </cell>
          <cell r="C446" t="str">
            <v>Extra Large C&amp;I</v>
          </cell>
          <cell r="D446" t="str">
            <v>Curtail Agreements</v>
          </cell>
          <cell r="E446" t="str">
            <v>Summer Peak Reduction @Generation (MW)</v>
          </cell>
          <cell r="F446" t="str">
            <v>High Participation Case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5.6309529854545115</v>
          </cell>
          <cell r="S446">
            <v>17.1442871462299</v>
          </cell>
          <cell r="T446">
            <v>40.548980952242438</v>
          </cell>
          <cell r="U446">
            <v>52.92799504328039</v>
          </cell>
          <cell r="V446">
            <v>59.593354892652727</v>
          </cell>
          <cell r="W446">
            <v>60.382677857562754</v>
          </cell>
          <cell r="X446">
            <v>61.162885646285609</v>
          </cell>
          <cell r="Y446">
            <v>61.94387351456492</v>
          </cell>
          <cell r="Z446">
            <v>62.762198341341403</v>
          </cell>
          <cell r="AA446">
            <v>63.678439181486489</v>
          </cell>
          <cell r="AB446">
            <v>64.520775498172327</v>
          </cell>
          <cell r="AC446">
            <v>65.364607857843168</v>
          </cell>
          <cell r="AD446">
            <v>66.238987169908881</v>
          </cell>
          <cell r="AE446">
            <v>67.125063013269198</v>
          </cell>
          <cell r="AF446">
            <v>68.022991851877961</v>
          </cell>
          <cell r="AG446">
            <v>68.932932242700019</v>
          </cell>
          <cell r="AH446">
            <v>69.855044863709381</v>
          </cell>
          <cell r="AI446">
            <v>70.789492542261797</v>
          </cell>
          <cell r="AJ446">
            <v>71.73644028384696</v>
          </cell>
          <cell r="AK446">
            <v>72.696055301225314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A447" t="str">
            <v>CAExtra Large C&amp;ICurtail AgreementsWinter Peak Reduction @Meter  (MW)High Participation Case0</v>
          </cell>
          <cell r="B447" t="str">
            <v>CA</v>
          </cell>
          <cell r="C447" t="str">
            <v>Extra Large C&amp;I</v>
          </cell>
          <cell r="D447" t="str">
            <v>Curtail Agreements</v>
          </cell>
          <cell r="E447" t="str">
            <v>Winter Peak Reduction @Meter  (MW)</v>
          </cell>
          <cell r="F447" t="str">
            <v>High Participation Case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A448" t="str">
            <v>CAExtra Large C&amp;ICurtail AgreementsWinter Peak Reduction @Generation (MW)High Participation Case0</v>
          </cell>
          <cell r="B448" t="str">
            <v>CA</v>
          </cell>
          <cell r="C448" t="str">
            <v>Extra Large C&amp;I</v>
          </cell>
          <cell r="D448" t="str">
            <v>Curtail Agreements</v>
          </cell>
          <cell r="E448" t="str">
            <v>Winter Peak Reduction @Generation (MW)</v>
          </cell>
          <cell r="F448" t="str">
            <v>High Participation Case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</row>
        <row r="449">
          <cell r="A449" t="str">
            <v>CAExtra Large C&amp;ICurtail AgreementsProgram Annual BenefitsHigh Participation Case0</v>
          </cell>
          <cell r="B449" t="str">
            <v>CA</v>
          </cell>
          <cell r="C449" t="str">
            <v>Extra Large C&amp;I</v>
          </cell>
          <cell r="D449" t="str">
            <v>Curtail Agreements</v>
          </cell>
          <cell r="E449" t="str">
            <v>Program Annual Benefits</v>
          </cell>
          <cell r="F449" t="str">
            <v>High Participation Case</v>
          </cell>
          <cell r="G449">
            <v>0</v>
          </cell>
        </row>
        <row r="450">
          <cell r="A450" t="str">
            <v>CAExtra Large C&amp;ICurtail AgreementsNew ParticipantsHigh Participation Case0</v>
          </cell>
          <cell r="B450" t="str">
            <v>CA</v>
          </cell>
          <cell r="C450" t="str">
            <v>Extra Large C&amp;I</v>
          </cell>
          <cell r="D450" t="str">
            <v>Curtail Agreements</v>
          </cell>
          <cell r="E450" t="str">
            <v>New Participants</v>
          </cell>
          <cell r="F450" t="str">
            <v>High Participation Case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16746.686550000006</v>
          </cell>
          <cell r="S450">
            <v>34271.919000000009</v>
          </cell>
          <cell r="T450">
            <v>69833.664450000011</v>
          </cell>
          <cell r="U450">
            <v>36847.527750000037</v>
          </cell>
          <cell r="V450">
            <v>20100.588749999937</v>
          </cell>
          <cell r="W450">
            <v>2583.0255000000179</v>
          </cell>
          <cell r="X450">
            <v>2585.7149999999965</v>
          </cell>
          <cell r="Y450">
            <v>2585.2035000000324</v>
          </cell>
          <cell r="Z450">
            <v>2584.5764999999665</v>
          </cell>
          <cell r="AA450">
            <v>2584.3950000000186</v>
          </cell>
          <cell r="AB450">
            <v>2584.7249999999767</v>
          </cell>
          <cell r="AC450">
            <v>2592.8595000000205</v>
          </cell>
          <cell r="AD450">
            <v>2694.0321599718882</v>
          </cell>
          <cell r="AE450">
            <v>2731.0805338135397</v>
          </cell>
          <cell r="AF450">
            <v>2768.6383974915661</v>
          </cell>
          <cell r="AG450">
            <v>2806.7127575183695</v>
          </cell>
          <cell r="AH450">
            <v>2845.3107167601411</v>
          </cell>
          <cell r="AI450">
            <v>2884.4394757617847</v>
          </cell>
          <cell r="AJ450">
            <v>2924.1063340901455</v>
          </cell>
          <cell r="AK450">
            <v>2964.3186916958948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</row>
        <row r="451">
          <cell r="A451" t="str">
            <v>CAExtra Large C&amp;ICurtail AgreementsIncentive CostsHigh Participation Case0</v>
          </cell>
          <cell r="B451" t="str">
            <v>CA</v>
          </cell>
          <cell r="C451" t="str">
            <v>Extra Large C&amp;I</v>
          </cell>
          <cell r="D451" t="str">
            <v>Curtail Agreements</v>
          </cell>
          <cell r="E451" t="str">
            <v>Incentive Costs</v>
          </cell>
          <cell r="F451" t="str">
            <v>High Participation Case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351680.42</v>
          </cell>
          <cell r="S451">
            <v>1071390.72</v>
          </cell>
          <cell r="T451">
            <v>2537897.67</v>
          </cell>
          <cell r="U451">
            <v>3311695.75</v>
          </cell>
          <cell r="V451">
            <v>3733808.12</v>
          </cell>
          <cell r="W451">
            <v>3788051.65</v>
          </cell>
          <cell r="X451">
            <v>3842351.67</v>
          </cell>
          <cell r="Y451">
            <v>3896640.94</v>
          </cell>
          <cell r="Z451">
            <v>3950917.05</v>
          </cell>
          <cell r="AA451">
            <v>4005189.34</v>
          </cell>
          <cell r="AB451">
            <v>4059468.57</v>
          </cell>
          <cell r="AC451">
            <v>4113918.62</v>
          </cell>
          <cell r="AD451">
            <v>4170493.29</v>
          </cell>
          <cell r="AE451">
            <v>4227845.9800000004</v>
          </cell>
          <cell r="AF451">
            <v>4285987.3899999997</v>
          </cell>
          <cell r="AG451">
            <v>4344928.3600000003</v>
          </cell>
          <cell r="AH451">
            <v>4404679.88</v>
          </cell>
          <cell r="AI451">
            <v>4465253.1100000003</v>
          </cell>
          <cell r="AJ451">
            <v>4526659.34</v>
          </cell>
          <cell r="AK451">
            <v>4588910.04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A452" t="str">
            <v>CAExtra Large C&amp;ICurtail AgreementsParticipantsHigh Participation Case0</v>
          </cell>
          <cell r="B452" t="str">
            <v>CA</v>
          </cell>
          <cell r="C452" t="str">
            <v>Extra Large C&amp;I</v>
          </cell>
          <cell r="D452" t="str">
            <v>Curtail Agreements</v>
          </cell>
          <cell r="E452" t="str">
            <v>Participants</v>
          </cell>
          <cell r="F452" t="str">
            <v>High Participation Case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16746.686550000006</v>
          </cell>
          <cell r="S452">
            <v>51018.605550000015</v>
          </cell>
          <cell r="T452">
            <v>120852.27000000002</v>
          </cell>
          <cell r="U452">
            <v>157699.79775000006</v>
          </cell>
          <cell r="V452">
            <v>177800.38649999999</v>
          </cell>
          <cell r="W452">
            <v>180383.41200000001</v>
          </cell>
          <cell r="X452">
            <v>182969.12700000001</v>
          </cell>
          <cell r="Y452">
            <v>185554.33050000004</v>
          </cell>
          <cell r="Z452">
            <v>188138.90700000001</v>
          </cell>
          <cell r="AA452">
            <v>190723.30200000003</v>
          </cell>
          <cell r="AB452">
            <v>193308.027</v>
          </cell>
          <cell r="AC452">
            <v>195900.88650000002</v>
          </cell>
          <cell r="AD452">
            <v>198594.91865997191</v>
          </cell>
          <cell r="AE452">
            <v>201325.99919378545</v>
          </cell>
          <cell r="AF452">
            <v>204094.63759127702</v>
          </cell>
          <cell r="AG452">
            <v>206901.35034879539</v>
          </cell>
          <cell r="AH452">
            <v>209746.66106555553</v>
          </cell>
          <cell r="AI452">
            <v>212631.10054131731</v>
          </cell>
          <cell r="AJ452">
            <v>215555.20687540746</v>
          </cell>
          <cell r="AK452">
            <v>218519.52556710335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</row>
        <row r="453">
          <cell r="A453" t="str">
            <v>CALarge C&amp;ICurtail AgreementsProgram Annual BenefitsHigh Participation Case0</v>
          </cell>
          <cell r="B453" t="str">
            <v>CA</v>
          </cell>
          <cell r="C453" t="str">
            <v>Large C&amp;I</v>
          </cell>
          <cell r="D453" t="str">
            <v>Curtail Agreements</v>
          </cell>
          <cell r="E453" t="str">
            <v>Program Annual Benefits</v>
          </cell>
          <cell r="F453" t="str">
            <v>High Participation Case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573231.01</v>
          </cell>
          <cell r="S453">
            <v>1745288.43</v>
          </cell>
          <cell r="T453">
            <v>4127886.26</v>
          </cell>
          <cell r="U453">
            <v>5388069.9000000004</v>
          </cell>
          <cell r="V453">
            <v>6066603.5300000003</v>
          </cell>
          <cell r="W453">
            <v>6146956.6100000003</v>
          </cell>
          <cell r="X453">
            <v>6226381.7599999998</v>
          </cell>
          <cell r="Y453">
            <v>6305886.3200000003</v>
          </cell>
          <cell r="Z453">
            <v>6389191.79</v>
          </cell>
          <cell r="AA453">
            <v>6482465.1100000003</v>
          </cell>
          <cell r="AB453">
            <v>6568214.9500000002</v>
          </cell>
          <cell r="AC453">
            <v>6654117.0800000001</v>
          </cell>
          <cell r="AD453">
            <v>6743128.8899999997</v>
          </cell>
          <cell r="AE453">
            <v>6833331.4100000001</v>
          </cell>
          <cell r="AF453">
            <v>6924740.5700000003</v>
          </cell>
          <cell r="AG453">
            <v>7017372.5</v>
          </cell>
          <cell r="AH453">
            <v>7111243.5700000003</v>
          </cell>
          <cell r="AI453">
            <v>7206370.3399999999</v>
          </cell>
          <cell r="AJ453">
            <v>7302769.6200000001</v>
          </cell>
          <cell r="AK453">
            <v>7400458.4299999997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</row>
        <row r="454">
          <cell r="A454" t="str">
            <v>CALarge C&amp;ICurtail AgreementsProgram Annual CostsHigh Participation Case0</v>
          </cell>
          <cell r="B454" t="str">
            <v>CA</v>
          </cell>
          <cell r="C454" t="str">
            <v>Large C&amp;I</v>
          </cell>
          <cell r="D454" t="str">
            <v>Curtail Agreements</v>
          </cell>
          <cell r="E454" t="str">
            <v>Program Annual Costs</v>
          </cell>
          <cell r="F454" t="str">
            <v>High Participation Case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5834317.1500000004</v>
          </cell>
          <cell r="S454">
            <v>12509121.98</v>
          </cell>
          <cell r="T454">
            <v>26286343.199999999</v>
          </cell>
          <cell r="U454">
            <v>16130618.27</v>
          </cell>
          <cell r="V454">
            <v>10911310.720000001</v>
          </cell>
          <cell r="W454">
            <v>4823091.07</v>
          </cell>
          <cell r="X454">
            <v>4899046.41</v>
          </cell>
          <cell r="Y454">
            <v>4974249.76</v>
          </cell>
          <cell r="Z454">
            <v>5049879.66</v>
          </cell>
          <cell r="AA454">
            <v>5126289.05</v>
          </cell>
          <cell r="AB454">
            <v>5203203.5</v>
          </cell>
          <cell r="AC454">
            <v>5283869.59</v>
          </cell>
          <cell r="AD454">
            <v>5405233.1200000001</v>
          </cell>
          <cell r="AE454">
            <v>5502775.29</v>
          </cell>
          <cell r="AF454">
            <v>5602414.6799999997</v>
          </cell>
          <cell r="AG454">
            <v>5704204.7300000004</v>
          </cell>
          <cell r="AH454">
            <v>5808200.4400000004</v>
          </cell>
          <cell r="AI454">
            <v>5914458.3899999997</v>
          </cell>
          <cell r="AJ454">
            <v>6023036.7800000003</v>
          </cell>
          <cell r="AK454">
            <v>6133995.5099999998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A455" t="str">
            <v>CALarge C&amp;ICurtail AgreementsNon-Incentive CostsHigh Participation Case0</v>
          </cell>
          <cell r="B455" t="str">
            <v>CA</v>
          </cell>
          <cell r="C455" t="str">
            <v>Large C&amp;I</v>
          </cell>
          <cell r="D455" t="str">
            <v>Curtail Agreements</v>
          </cell>
          <cell r="E455" t="str">
            <v>Non-Incentive Costs</v>
          </cell>
          <cell r="F455" t="str">
            <v>High Participation Case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5482636.7300000004</v>
          </cell>
          <cell r="S455">
            <v>11437731.27</v>
          </cell>
          <cell r="T455">
            <v>23748445.530000001</v>
          </cell>
          <cell r="U455">
            <v>12818922.52</v>
          </cell>
          <cell r="V455">
            <v>7177502.6100000003</v>
          </cell>
          <cell r="W455">
            <v>1035039.42</v>
          </cell>
          <cell r="X455">
            <v>1056694.75</v>
          </cell>
          <cell r="Y455">
            <v>1077608.81</v>
          </cell>
          <cell r="Z455">
            <v>1098962.6200000001</v>
          </cell>
          <cell r="AA455">
            <v>1121099.71</v>
          </cell>
          <cell r="AB455">
            <v>1143734.93</v>
          </cell>
          <cell r="AC455">
            <v>1169950.97</v>
          </cell>
          <cell r="AD455">
            <v>1234739.83</v>
          </cell>
          <cell r="AE455">
            <v>1274929.31</v>
          </cell>
          <cell r="AF455">
            <v>1316427.29</v>
          </cell>
          <cell r="AG455">
            <v>1359276.37</v>
          </cell>
          <cell r="AH455">
            <v>1403520.56</v>
          </cell>
          <cell r="AI455">
            <v>1449205.28</v>
          </cell>
          <cell r="AJ455">
            <v>1496377.44</v>
          </cell>
          <cell r="AK455">
            <v>1545085.48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</row>
        <row r="456">
          <cell r="A456" t="str">
            <v>CALarge C&amp;ICurtail AgreementsSummer Peak Reduction @Meter  (MW)High Participation Case0</v>
          </cell>
          <cell r="B456" t="str">
            <v>CA</v>
          </cell>
          <cell r="C456" t="str">
            <v>Large C&amp;I</v>
          </cell>
          <cell r="D456" t="str">
            <v>Curtail Agreements</v>
          </cell>
          <cell r="E456" t="str">
            <v>Summer Peak Reduction @Meter  (MW)</v>
          </cell>
          <cell r="F456" t="str">
            <v>High Participation Case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5.1061481672101516</v>
          </cell>
          <cell r="S456">
            <v>15.546439584201273</v>
          </cell>
          <cell r="T456">
            <v>36.769815927493447</v>
          </cell>
          <cell r="U456">
            <v>47.99510590524666</v>
          </cell>
          <cell r="V456">
            <v>54.039254216657497</v>
          </cell>
          <cell r="W456">
            <v>54.75501228123791</v>
          </cell>
          <cell r="X456">
            <v>55.462504704051796</v>
          </cell>
          <cell r="Y456">
            <v>56.170704503007471</v>
          </cell>
          <cell r="Z456">
            <v>56.91276145592839</v>
          </cell>
          <cell r="AA456">
            <v>57.74360864977195</v>
          </cell>
          <cell r="AB456">
            <v>58.507439221742665</v>
          </cell>
          <cell r="AC456">
            <v>59.27262640549219</v>
          </cell>
          <cell r="AD456">
            <v>60.065513565673378</v>
          </cell>
          <cell r="AE456">
            <v>60.869007140432515</v>
          </cell>
          <cell r="AF456">
            <v>61.683249011282939</v>
          </cell>
          <cell r="AG456">
            <v>62.508382957680382</v>
          </cell>
          <cell r="AH456">
            <v>63.344554682411669</v>
          </cell>
          <cell r="AI456">
            <v>64.191911837323005</v>
          </cell>
          <cell r="AJ456">
            <v>65.050604049392433</v>
          </cell>
          <cell r="AK456">
            <v>65.920782947151125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A457" t="str">
            <v>CALarge C&amp;ICurtail AgreementsSummer Peak Reduction @Generation (MW)High Participation Case0</v>
          </cell>
          <cell r="B457" t="str">
            <v>CA</v>
          </cell>
          <cell r="C457" t="str">
            <v>Large C&amp;I</v>
          </cell>
          <cell r="D457" t="str">
            <v>Curtail Agreements</v>
          </cell>
          <cell r="E457" t="str">
            <v>Summer Peak Reduction @Generation (MW)</v>
          </cell>
          <cell r="F457" t="str">
            <v>High Participation Case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5.6309529854545115</v>
          </cell>
          <cell r="S457">
            <v>17.1442871462299</v>
          </cell>
          <cell r="T457">
            <v>40.548980952242438</v>
          </cell>
          <cell r="U457">
            <v>52.92799504328039</v>
          </cell>
          <cell r="V457">
            <v>59.593354892652727</v>
          </cell>
          <cell r="W457">
            <v>60.382677857562754</v>
          </cell>
          <cell r="X457">
            <v>61.162885646285609</v>
          </cell>
          <cell r="Y457">
            <v>61.94387351456492</v>
          </cell>
          <cell r="Z457">
            <v>62.762198341341403</v>
          </cell>
          <cell r="AA457">
            <v>63.678439181486489</v>
          </cell>
          <cell r="AB457">
            <v>64.520775498172327</v>
          </cell>
          <cell r="AC457">
            <v>65.364607857843168</v>
          </cell>
          <cell r="AD457">
            <v>66.238987169908881</v>
          </cell>
          <cell r="AE457">
            <v>67.125063013269198</v>
          </cell>
          <cell r="AF457">
            <v>68.022991851877961</v>
          </cell>
          <cell r="AG457">
            <v>68.932932242700019</v>
          </cell>
          <cell r="AH457">
            <v>69.855044863709381</v>
          </cell>
          <cell r="AI457">
            <v>70.789492542261797</v>
          </cell>
          <cell r="AJ457">
            <v>71.73644028384696</v>
          </cell>
          <cell r="AK457">
            <v>72.696055301225314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A458" t="str">
            <v>CALarge C&amp;ICurtail AgreementsWinter Peak Reduction @Meter  (MW)High Participation Case0</v>
          </cell>
          <cell r="B458" t="str">
            <v>CA</v>
          </cell>
          <cell r="C458" t="str">
            <v>Large C&amp;I</v>
          </cell>
          <cell r="D458" t="str">
            <v>Curtail Agreements</v>
          </cell>
          <cell r="E458" t="str">
            <v>Winter Peak Reduction @Meter  (MW)</v>
          </cell>
          <cell r="F458" t="str">
            <v>High Participation Case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A459" t="str">
            <v>CALarge C&amp;ICurtail AgreementsWinter Peak Reduction @Generation (MW)High Participation Case0</v>
          </cell>
          <cell r="B459" t="str">
            <v>CA</v>
          </cell>
          <cell r="C459" t="str">
            <v>Large C&amp;I</v>
          </cell>
          <cell r="D459" t="str">
            <v>Curtail Agreements</v>
          </cell>
          <cell r="E459" t="str">
            <v>Winter Peak Reduction @Generation (MW)</v>
          </cell>
          <cell r="F459" t="str">
            <v>High Participation Case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A460" t="str">
            <v>CALarge C&amp;ICurtail AgreementsProgram Annual BenefitsHigh Participation Case0</v>
          </cell>
          <cell r="B460" t="str">
            <v>CA</v>
          </cell>
          <cell r="C460" t="str">
            <v>Large C&amp;I</v>
          </cell>
          <cell r="D460" t="str">
            <v>Curtail Agreements</v>
          </cell>
          <cell r="E460" t="str">
            <v>Program Annual Benefits</v>
          </cell>
          <cell r="F460" t="str">
            <v>High Participation Case</v>
          </cell>
          <cell r="G460">
            <v>0</v>
          </cell>
        </row>
        <row r="461">
          <cell r="A461" t="str">
            <v>CALarge C&amp;ICurtail AgreementsNew ParticipantsHigh Participation Case0</v>
          </cell>
          <cell r="B461" t="str">
            <v>CA</v>
          </cell>
          <cell r="C461" t="str">
            <v>Large C&amp;I</v>
          </cell>
          <cell r="D461" t="str">
            <v>Curtail Agreements</v>
          </cell>
          <cell r="E461" t="str">
            <v>New Participants</v>
          </cell>
          <cell r="F461" t="str">
            <v>High Participation Case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16746.686550000006</v>
          </cell>
          <cell r="S461">
            <v>34271.919000000009</v>
          </cell>
          <cell r="T461">
            <v>69833.664450000011</v>
          </cell>
          <cell r="U461">
            <v>36847.527750000037</v>
          </cell>
          <cell r="V461">
            <v>20100.588749999937</v>
          </cell>
          <cell r="W461">
            <v>2583.0255000000179</v>
          </cell>
          <cell r="X461">
            <v>2585.7149999999965</v>
          </cell>
          <cell r="Y461">
            <v>2585.2035000000324</v>
          </cell>
          <cell r="Z461">
            <v>2584.5764999999665</v>
          </cell>
          <cell r="AA461">
            <v>2584.3950000000186</v>
          </cell>
          <cell r="AB461">
            <v>2584.7249999999767</v>
          </cell>
          <cell r="AC461">
            <v>2592.8595000000205</v>
          </cell>
          <cell r="AD461">
            <v>2694.0321599718882</v>
          </cell>
          <cell r="AE461">
            <v>2731.0805338135397</v>
          </cell>
          <cell r="AF461">
            <v>2768.6383974915661</v>
          </cell>
          <cell r="AG461">
            <v>2806.7127575183695</v>
          </cell>
          <cell r="AH461">
            <v>2845.3107167601411</v>
          </cell>
          <cell r="AI461">
            <v>2884.4394757617847</v>
          </cell>
          <cell r="AJ461">
            <v>2924.1063340901455</v>
          </cell>
          <cell r="AK461">
            <v>2964.3186916958948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A462" t="str">
            <v>CALarge C&amp;ICurtail AgreementsIncentive CostsHigh Participation Case0</v>
          </cell>
          <cell r="B462" t="str">
            <v>CA</v>
          </cell>
          <cell r="C462" t="str">
            <v>Large C&amp;I</v>
          </cell>
          <cell r="D462" t="str">
            <v>Curtail Agreements</v>
          </cell>
          <cell r="E462" t="str">
            <v>Incentive Costs</v>
          </cell>
          <cell r="F462" t="str">
            <v>High Participation Case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351680.42</v>
          </cell>
          <cell r="S462">
            <v>1071390.72</v>
          </cell>
          <cell r="T462">
            <v>2537897.67</v>
          </cell>
          <cell r="U462">
            <v>3311695.75</v>
          </cell>
          <cell r="V462">
            <v>3733808.12</v>
          </cell>
          <cell r="W462">
            <v>3788051.65</v>
          </cell>
          <cell r="X462">
            <v>3842351.67</v>
          </cell>
          <cell r="Y462">
            <v>3896640.94</v>
          </cell>
          <cell r="Z462">
            <v>3950917.05</v>
          </cell>
          <cell r="AA462">
            <v>4005189.34</v>
          </cell>
          <cell r="AB462">
            <v>4059468.57</v>
          </cell>
          <cell r="AC462">
            <v>4113918.62</v>
          </cell>
          <cell r="AD462">
            <v>4170493.29</v>
          </cell>
          <cell r="AE462">
            <v>4227845.9800000004</v>
          </cell>
          <cell r="AF462">
            <v>4285987.3899999997</v>
          </cell>
          <cell r="AG462">
            <v>4344928.3600000003</v>
          </cell>
          <cell r="AH462">
            <v>4404679.88</v>
          </cell>
          <cell r="AI462">
            <v>4465253.1100000003</v>
          </cell>
          <cell r="AJ462">
            <v>4526659.34</v>
          </cell>
          <cell r="AK462">
            <v>4588910.04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A463" t="str">
            <v>CALarge C&amp;ICurtail AgreementsParticipantsHigh Participation Case0</v>
          </cell>
          <cell r="B463" t="str">
            <v>CA</v>
          </cell>
          <cell r="C463" t="str">
            <v>Large C&amp;I</v>
          </cell>
          <cell r="D463" t="str">
            <v>Curtail Agreements</v>
          </cell>
          <cell r="E463" t="str">
            <v>Participants</v>
          </cell>
          <cell r="F463" t="str">
            <v>High Participation Case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16746.686550000006</v>
          </cell>
          <cell r="S463">
            <v>51018.605550000015</v>
          </cell>
          <cell r="T463">
            <v>120852.27000000002</v>
          </cell>
          <cell r="U463">
            <v>157699.79775000006</v>
          </cell>
          <cell r="V463">
            <v>177800.38649999999</v>
          </cell>
          <cell r="W463">
            <v>180383.41200000001</v>
          </cell>
          <cell r="X463">
            <v>182969.12700000001</v>
          </cell>
          <cell r="Y463">
            <v>185554.33050000004</v>
          </cell>
          <cell r="Z463">
            <v>188138.90700000001</v>
          </cell>
          <cell r="AA463">
            <v>190723.30200000003</v>
          </cell>
          <cell r="AB463">
            <v>193308.027</v>
          </cell>
          <cell r="AC463">
            <v>195900.88650000002</v>
          </cell>
          <cell r="AD463">
            <v>198594.91865997191</v>
          </cell>
          <cell r="AE463">
            <v>201325.99919378545</v>
          </cell>
          <cell r="AF463">
            <v>204094.63759127702</v>
          </cell>
          <cell r="AG463">
            <v>206901.35034879539</v>
          </cell>
          <cell r="AH463">
            <v>209746.66106555553</v>
          </cell>
          <cell r="AI463">
            <v>212631.10054131731</v>
          </cell>
          <cell r="AJ463">
            <v>215555.20687540746</v>
          </cell>
          <cell r="AK463">
            <v>218519.52556710335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A464" t="str">
            <v>CAExtra Large C&amp;ICurtail Agreements - Non-FirmProgram Annual BenefitsHigh Participation Case0</v>
          </cell>
          <cell r="B464" t="str">
            <v>CA</v>
          </cell>
          <cell r="C464" t="str">
            <v>Extra Large C&amp;I</v>
          </cell>
          <cell r="D464" t="str">
            <v>Curtail Agreements - Non-Firm</v>
          </cell>
          <cell r="E464" t="str">
            <v>Program Annual Benefits</v>
          </cell>
          <cell r="F464" t="str">
            <v>High Participation Case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573231.01</v>
          </cell>
          <cell r="S464">
            <v>1745288.43</v>
          </cell>
          <cell r="T464">
            <v>4127886.26</v>
          </cell>
          <cell r="U464">
            <v>5388069.9000000004</v>
          </cell>
          <cell r="V464">
            <v>6066603.5300000003</v>
          </cell>
          <cell r="W464">
            <v>6146956.6100000003</v>
          </cell>
          <cell r="X464">
            <v>6226381.7599999998</v>
          </cell>
          <cell r="Y464">
            <v>6305886.3200000003</v>
          </cell>
          <cell r="Z464">
            <v>6389191.79</v>
          </cell>
          <cell r="AA464">
            <v>6482465.1100000003</v>
          </cell>
          <cell r="AB464">
            <v>6568214.9500000002</v>
          </cell>
          <cell r="AC464">
            <v>6654117.0800000001</v>
          </cell>
          <cell r="AD464">
            <v>6743128.8899999997</v>
          </cell>
          <cell r="AE464">
            <v>6833331.4100000001</v>
          </cell>
          <cell r="AF464">
            <v>6924740.5700000003</v>
          </cell>
          <cell r="AG464">
            <v>7017372.5</v>
          </cell>
          <cell r="AH464">
            <v>7111243.5700000003</v>
          </cell>
          <cell r="AI464">
            <v>7206370.3399999999</v>
          </cell>
          <cell r="AJ464">
            <v>7302769.6200000001</v>
          </cell>
          <cell r="AK464">
            <v>7400458.4299999997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A465" t="str">
            <v>CAExtra Large C&amp;ICurtail Agreements - Non-FirmProgram Annual CostsHigh Participation Case0</v>
          </cell>
          <cell r="B465" t="str">
            <v>CA</v>
          </cell>
          <cell r="C465" t="str">
            <v>Extra Large C&amp;I</v>
          </cell>
          <cell r="D465" t="str">
            <v>Curtail Agreements - Non-Firm</v>
          </cell>
          <cell r="E465" t="str">
            <v>Program Annual Costs</v>
          </cell>
          <cell r="F465" t="str">
            <v>High Participation Case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5834317.1500000004</v>
          </cell>
          <cell r="S465">
            <v>12509121.98</v>
          </cell>
          <cell r="T465">
            <v>26286343.199999999</v>
          </cell>
          <cell r="U465">
            <v>16130618.27</v>
          </cell>
          <cell r="V465">
            <v>10911310.720000001</v>
          </cell>
          <cell r="W465">
            <v>4823091.07</v>
          </cell>
          <cell r="X465">
            <v>4899046.41</v>
          </cell>
          <cell r="Y465">
            <v>4974249.76</v>
          </cell>
          <cell r="Z465">
            <v>5049879.66</v>
          </cell>
          <cell r="AA465">
            <v>5126289.05</v>
          </cell>
          <cell r="AB465">
            <v>5203203.5</v>
          </cell>
          <cell r="AC465">
            <v>5283869.59</v>
          </cell>
          <cell r="AD465">
            <v>5405233.1200000001</v>
          </cell>
          <cell r="AE465">
            <v>5502775.29</v>
          </cell>
          <cell r="AF465">
            <v>5602414.6799999997</v>
          </cell>
          <cell r="AG465">
            <v>5704204.7300000004</v>
          </cell>
          <cell r="AH465">
            <v>5808200.4400000004</v>
          </cell>
          <cell r="AI465">
            <v>5914458.3899999997</v>
          </cell>
          <cell r="AJ465">
            <v>6023036.7800000003</v>
          </cell>
          <cell r="AK465">
            <v>6133995.5099999998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A466" t="str">
            <v>CAExtra Large C&amp;ICurtail Agreements - Non-FirmNon-Incentive CostsHigh Participation Case0</v>
          </cell>
          <cell r="B466" t="str">
            <v>CA</v>
          </cell>
          <cell r="C466" t="str">
            <v>Extra Large C&amp;I</v>
          </cell>
          <cell r="D466" t="str">
            <v>Curtail Agreements - Non-Firm</v>
          </cell>
          <cell r="E466" t="str">
            <v>Non-Incentive Costs</v>
          </cell>
          <cell r="F466" t="str">
            <v>High Participation Case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5482636.7300000004</v>
          </cell>
          <cell r="S466">
            <v>11437731.27</v>
          </cell>
          <cell r="T466">
            <v>23748445.530000001</v>
          </cell>
          <cell r="U466">
            <v>12818922.52</v>
          </cell>
          <cell r="V466">
            <v>7177502.6100000003</v>
          </cell>
          <cell r="W466">
            <v>1035039.42</v>
          </cell>
          <cell r="X466">
            <v>1056694.75</v>
          </cell>
          <cell r="Y466">
            <v>1077608.81</v>
          </cell>
          <cell r="Z466">
            <v>1098962.6200000001</v>
          </cell>
          <cell r="AA466">
            <v>1121099.71</v>
          </cell>
          <cell r="AB466">
            <v>1143734.93</v>
          </cell>
          <cell r="AC466">
            <v>1169950.97</v>
          </cell>
          <cell r="AD466">
            <v>1234739.83</v>
          </cell>
          <cell r="AE466">
            <v>1274929.31</v>
          </cell>
          <cell r="AF466">
            <v>1316427.29</v>
          </cell>
          <cell r="AG466">
            <v>1359276.37</v>
          </cell>
          <cell r="AH466">
            <v>1403520.56</v>
          </cell>
          <cell r="AI466">
            <v>1449205.28</v>
          </cell>
          <cell r="AJ466">
            <v>1496377.44</v>
          </cell>
          <cell r="AK466">
            <v>1545085.48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A467" t="str">
            <v>CAExtra Large C&amp;ICurtail Agreements - Non-FirmSummer Peak Reduction @Meter  (MW)High Participation Case0</v>
          </cell>
          <cell r="B467" t="str">
            <v>CA</v>
          </cell>
          <cell r="C467" t="str">
            <v>Extra Large C&amp;I</v>
          </cell>
          <cell r="D467" t="str">
            <v>Curtail Agreements - Non-Firm</v>
          </cell>
          <cell r="E467" t="str">
            <v>Summer Peak Reduction @Meter  (MW)</v>
          </cell>
          <cell r="F467" t="str">
            <v>High Participation Case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5.1061481672101516</v>
          </cell>
          <cell r="S467">
            <v>15.546439584201273</v>
          </cell>
          <cell r="T467">
            <v>36.769815927493447</v>
          </cell>
          <cell r="U467">
            <v>47.99510590524666</v>
          </cell>
          <cell r="V467">
            <v>54.039254216657497</v>
          </cell>
          <cell r="W467">
            <v>54.75501228123791</v>
          </cell>
          <cell r="X467">
            <v>55.462504704051796</v>
          </cell>
          <cell r="Y467">
            <v>56.170704503007471</v>
          </cell>
          <cell r="Z467">
            <v>56.91276145592839</v>
          </cell>
          <cell r="AA467">
            <v>57.74360864977195</v>
          </cell>
          <cell r="AB467">
            <v>58.507439221742665</v>
          </cell>
          <cell r="AC467">
            <v>59.27262640549219</v>
          </cell>
          <cell r="AD467">
            <v>60.065513565673378</v>
          </cell>
          <cell r="AE467">
            <v>60.869007140432515</v>
          </cell>
          <cell r="AF467">
            <v>61.683249011282939</v>
          </cell>
          <cell r="AG467">
            <v>62.508382957680382</v>
          </cell>
          <cell r="AH467">
            <v>63.344554682411669</v>
          </cell>
          <cell r="AI467">
            <v>64.191911837323005</v>
          </cell>
          <cell r="AJ467">
            <v>65.050604049392433</v>
          </cell>
          <cell r="AK467">
            <v>65.920782947151125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A468" t="str">
            <v>CAExtra Large C&amp;ICurtail Agreements - Non-FirmSummer Peak Reduction @Generation (MW)High Participation Case0</v>
          </cell>
          <cell r="B468" t="str">
            <v>CA</v>
          </cell>
          <cell r="C468" t="str">
            <v>Extra Large C&amp;I</v>
          </cell>
          <cell r="D468" t="str">
            <v>Curtail Agreements - Non-Firm</v>
          </cell>
          <cell r="E468" t="str">
            <v>Summer Peak Reduction @Generation (MW)</v>
          </cell>
          <cell r="F468" t="str">
            <v>High Participation Case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5.6309529854545115</v>
          </cell>
          <cell r="S468">
            <v>17.1442871462299</v>
          </cell>
          <cell r="T468">
            <v>40.548980952242438</v>
          </cell>
          <cell r="U468">
            <v>52.92799504328039</v>
          </cell>
          <cell r="V468">
            <v>59.593354892652727</v>
          </cell>
          <cell r="W468">
            <v>60.382677857562754</v>
          </cell>
          <cell r="X468">
            <v>61.162885646285609</v>
          </cell>
          <cell r="Y468">
            <v>61.94387351456492</v>
          </cell>
          <cell r="Z468">
            <v>62.762198341341403</v>
          </cell>
          <cell r="AA468">
            <v>63.678439181486489</v>
          </cell>
          <cell r="AB468">
            <v>64.520775498172327</v>
          </cell>
          <cell r="AC468">
            <v>65.364607857843168</v>
          </cell>
          <cell r="AD468">
            <v>66.238987169908881</v>
          </cell>
          <cell r="AE468">
            <v>67.125063013269198</v>
          </cell>
          <cell r="AF468">
            <v>68.022991851877961</v>
          </cell>
          <cell r="AG468">
            <v>68.932932242700019</v>
          </cell>
          <cell r="AH468">
            <v>69.855044863709381</v>
          </cell>
          <cell r="AI468">
            <v>70.789492542261797</v>
          </cell>
          <cell r="AJ468">
            <v>71.73644028384696</v>
          </cell>
          <cell r="AK468">
            <v>72.696055301225314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A469" t="str">
            <v>CAExtra Large C&amp;ICurtail Agreements - Non-FirmWinter Peak Reduction @Meter  (MW)High Participation Case0</v>
          </cell>
          <cell r="B469" t="str">
            <v>CA</v>
          </cell>
          <cell r="C469" t="str">
            <v>Extra Large C&amp;I</v>
          </cell>
          <cell r="D469" t="str">
            <v>Curtail Agreements - Non-Firm</v>
          </cell>
          <cell r="E469" t="str">
            <v>Winter Peak Reduction @Meter  (MW)</v>
          </cell>
          <cell r="F469" t="str">
            <v>High Participation Case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A470" t="str">
            <v>CAExtra Large C&amp;ICurtail Agreements - Non-FirmWinter Peak Reduction @Generation (MW)High Participation Case0</v>
          </cell>
          <cell r="B470" t="str">
            <v>CA</v>
          </cell>
          <cell r="C470" t="str">
            <v>Extra Large C&amp;I</v>
          </cell>
          <cell r="D470" t="str">
            <v>Curtail Agreements - Non-Firm</v>
          </cell>
          <cell r="E470" t="str">
            <v>Winter Peak Reduction @Generation (MW)</v>
          </cell>
          <cell r="F470" t="str">
            <v>High Participation Case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A471" t="str">
            <v>CAExtra Large C&amp;ICurtail Agreements - Non-FirmProgram Annual BenefitsHigh Participation Case0</v>
          </cell>
          <cell r="B471" t="str">
            <v>CA</v>
          </cell>
          <cell r="C471" t="str">
            <v>Extra Large C&amp;I</v>
          </cell>
          <cell r="D471" t="str">
            <v>Curtail Agreements - Non-Firm</v>
          </cell>
          <cell r="E471" t="str">
            <v>Program Annual Benefits</v>
          </cell>
          <cell r="F471" t="str">
            <v>High Participation Case</v>
          </cell>
          <cell r="G471">
            <v>0</v>
          </cell>
        </row>
        <row r="472">
          <cell r="A472" t="str">
            <v>CAExtra Large C&amp;ICurtail Agreements - Non-FirmNew ParticipantsHigh Participation Case0</v>
          </cell>
          <cell r="B472" t="str">
            <v>CA</v>
          </cell>
          <cell r="C472" t="str">
            <v>Extra Large C&amp;I</v>
          </cell>
          <cell r="D472" t="str">
            <v>Curtail Agreements - Non-Firm</v>
          </cell>
          <cell r="E472" t="str">
            <v>New Participants</v>
          </cell>
          <cell r="F472" t="str">
            <v>High Participation Case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16746.686550000006</v>
          </cell>
          <cell r="S472">
            <v>34271.919000000009</v>
          </cell>
          <cell r="T472">
            <v>69833.664450000011</v>
          </cell>
          <cell r="U472">
            <v>36847.527750000037</v>
          </cell>
          <cell r="V472">
            <v>20100.588749999937</v>
          </cell>
          <cell r="W472">
            <v>2583.0255000000179</v>
          </cell>
          <cell r="X472">
            <v>2585.7149999999965</v>
          </cell>
          <cell r="Y472">
            <v>2585.2035000000324</v>
          </cell>
          <cell r="Z472">
            <v>2584.5764999999665</v>
          </cell>
          <cell r="AA472">
            <v>2584.3950000000186</v>
          </cell>
          <cell r="AB472">
            <v>2584.7249999999767</v>
          </cell>
          <cell r="AC472">
            <v>2592.8595000000205</v>
          </cell>
          <cell r="AD472">
            <v>2694.0321599718882</v>
          </cell>
          <cell r="AE472">
            <v>2731.0805338135397</v>
          </cell>
          <cell r="AF472">
            <v>2768.6383974915661</v>
          </cell>
          <cell r="AG472">
            <v>2806.7127575183695</v>
          </cell>
          <cell r="AH472">
            <v>2845.3107167601411</v>
          </cell>
          <cell r="AI472">
            <v>2884.4394757617847</v>
          </cell>
          <cell r="AJ472">
            <v>2924.1063340901455</v>
          </cell>
          <cell r="AK472">
            <v>2964.3186916958948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A473" t="str">
            <v>CAExtra Large C&amp;ICurtail Agreements - Non-FirmIncentive CostsHigh Participation Case0</v>
          </cell>
          <cell r="B473" t="str">
            <v>CA</v>
          </cell>
          <cell r="C473" t="str">
            <v>Extra Large C&amp;I</v>
          </cell>
          <cell r="D473" t="str">
            <v>Curtail Agreements - Non-Firm</v>
          </cell>
          <cell r="E473" t="str">
            <v>Incentive Costs</v>
          </cell>
          <cell r="F473" t="str">
            <v>High Participation Case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351680.42</v>
          </cell>
          <cell r="S473">
            <v>1071390.72</v>
          </cell>
          <cell r="T473">
            <v>2537897.67</v>
          </cell>
          <cell r="U473">
            <v>3311695.75</v>
          </cell>
          <cell r="V473">
            <v>3733808.12</v>
          </cell>
          <cell r="W473">
            <v>3788051.65</v>
          </cell>
          <cell r="X473">
            <v>3842351.67</v>
          </cell>
          <cell r="Y473">
            <v>3896640.94</v>
          </cell>
          <cell r="Z473">
            <v>3950917.05</v>
          </cell>
          <cell r="AA473">
            <v>4005189.34</v>
          </cell>
          <cell r="AB473">
            <v>4059468.57</v>
          </cell>
          <cell r="AC473">
            <v>4113918.62</v>
          </cell>
          <cell r="AD473">
            <v>4170493.29</v>
          </cell>
          <cell r="AE473">
            <v>4227845.9800000004</v>
          </cell>
          <cell r="AF473">
            <v>4285987.3899999997</v>
          </cell>
          <cell r="AG473">
            <v>4344928.3600000003</v>
          </cell>
          <cell r="AH473">
            <v>4404679.88</v>
          </cell>
          <cell r="AI473">
            <v>4465253.1100000003</v>
          </cell>
          <cell r="AJ473">
            <v>4526659.34</v>
          </cell>
          <cell r="AK473">
            <v>4588910.04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A474" t="str">
            <v>CAExtra Large C&amp;ICurtail Agreements - Non-FirmParticipantsHigh Participation Case0</v>
          </cell>
          <cell r="B474" t="str">
            <v>CA</v>
          </cell>
          <cell r="C474" t="str">
            <v>Extra Large C&amp;I</v>
          </cell>
          <cell r="D474" t="str">
            <v>Curtail Agreements - Non-Firm</v>
          </cell>
          <cell r="E474" t="str">
            <v>Participants</v>
          </cell>
          <cell r="F474" t="str">
            <v>High Participation Case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16746.686550000006</v>
          </cell>
          <cell r="S474">
            <v>51018.605550000015</v>
          </cell>
          <cell r="T474">
            <v>120852.27000000002</v>
          </cell>
          <cell r="U474">
            <v>157699.79775000006</v>
          </cell>
          <cell r="V474">
            <v>177800.38649999999</v>
          </cell>
          <cell r="W474">
            <v>180383.41200000001</v>
          </cell>
          <cell r="X474">
            <v>182969.12700000001</v>
          </cell>
          <cell r="Y474">
            <v>185554.33050000004</v>
          </cell>
          <cell r="Z474">
            <v>188138.90700000001</v>
          </cell>
          <cell r="AA474">
            <v>190723.30200000003</v>
          </cell>
          <cell r="AB474">
            <v>193308.027</v>
          </cell>
          <cell r="AC474">
            <v>195900.88650000002</v>
          </cell>
          <cell r="AD474">
            <v>198594.91865997191</v>
          </cell>
          <cell r="AE474">
            <v>201325.99919378545</v>
          </cell>
          <cell r="AF474">
            <v>204094.63759127702</v>
          </cell>
          <cell r="AG474">
            <v>206901.35034879539</v>
          </cell>
          <cell r="AH474">
            <v>209746.66106555553</v>
          </cell>
          <cell r="AI474">
            <v>212631.10054131731</v>
          </cell>
          <cell r="AJ474">
            <v>215555.20687540746</v>
          </cell>
          <cell r="AK474">
            <v>218519.52556710335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</row>
        <row r="475">
          <cell r="A475" t="str">
            <v>CALarge C&amp;ICurtail Agreements - Non-FirmProgram Annual BenefitsHigh Participation Case0</v>
          </cell>
          <cell r="B475" t="str">
            <v>CA</v>
          </cell>
          <cell r="C475" t="str">
            <v>Large C&amp;I</v>
          </cell>
          <cell r="D475" t="str">
            <v>Curtail Agreements - Non-Firm</v>
          </cell>
          <cell r="E475" t="str">
            <v>Program Annual Benefits</v>
          </cell>
          <cell r="F475" t="str">
            <v>High Participation Case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573231.01</v>
          </cell>
          <cell r="S475">
            <v>1745288.43</v>
          </cell>
          <cell r="T475">
            <v>4127886.26</v>
          </cell>
          <cell r="U475">
            <v>5388069.9000000004</v>
          </cell>
          <cell r="V475">
            <v>6066603.5300000003</v>
          </cell>
          <cell r="W475">
            <v>6146956.6100000003</v>
          </cell>
          <cell r="X475">
            <v>6226381.7599999998</v>
          </cell>
          <cell r="Y475">
            <v>6305886.3200000003</v>
          </cell>
          <cell r="Z475">
            <v>6389191.79</v>
          </cell>
          <cell r="AA475">
            <v>6482465.1100000003</v>
          </cell>
          <cell r="AB475">
            <v>6568214.9500000002</v>
          </cell>
          <cell r="AC475">
            <v>6654117.0800000001</v>
          </cell>
          <cell r="AD475">
            <v>6743128.8899999997</v>
          </cell>
          <cell r="AE475">
            <v>6833331.4100000001</v>
          </cell>
          <cell r="AF475">
            <v>6924740.5700000003</v>
          </cell>
          <cell r="AG475">
            <v>7017372.5</v>
          </cell>
          <cell r="AH475">
            <v>7111243.5700000003</v>
          </cell>
          <cell r="AI475">
            <v>7206370.3399999999</v>
          </cell>
          <cell r="AJ475">
            <v>7302769.6200000001</v>
          </cell>
          <cell r="AK475">
            <v>7400458.4299999997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A476" t="str">
            <v>CALarge C&amp;ICurtail Agreements - Non-FirmProgram Annual CostsHigh Participation Case0</v>
          </cell>
          <cell r="B476" t="str">
            <v>CA</v>
          </cell>
          <cell r="C476" t="str">
            <v>Large C&amp;I</v>
          </cell>
          <cell r="D476" t="str">
            <v>Curtail Agreements - Non-Firm</v>
          </cell>
          <cell r="E476" t="str">
            <v>Program Annual Costs</v>
          </cell>
          <cell r="F476" t="str">
            <v>High Participation Case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5834317.1500000004</v>
          </cell>
          <cell r="S476">
            <v>12509121.98</v>
          </cell>
          <cell r="T476">
            <v>26286343.199999999</v>
          </cell>
          <cell r="U476">
            <v>16130618.27</v>
          </cell>
          <cell r="V476">
            <v>10911310.720000001</v>
          </cell>
          <cell r="W476">
            <v>4823091.07</v>
          </cell>
          <cell r="X476">
            <v>4899046.41</v>
          </cell>
          <cell r="Y476">
            <v>4974249.76</v>
          </cell>
          <cell r="Z476">
            <v>5049879.66</v>
          </cell>
          <cell r="AA476">
            <v>5126289.05</v>
          </cell>
          <cell r="AB476">
            <v>5203203.5</v>
          </cell>
          <cell r="AC476">
            <v>5283869.59</v>
          </cell>
          <cell r="AD476">
            <v>5405233.1200000001</v>
          </cell>
          <cell r="AE476">
            <v>5502775.29</v>
          </cell>
          <cell r="AF476">
            <v>5602414.6799999997</v>
          </cell>
          <cell r="AG476">
            <v>5704204.7300000004</v>
          </cell>
          <cell r="AH476">
            <v>5808200.4400000004</v>
          </cell>
          <cell r="AI476">
            <v>5914458.3899999997</v>
          </cell>
          <cell r="AJ476">
            <v>6023036.7800000003</v>
          </cell>
          <cell r="AK476">
            <v>6133995.5099999998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</row>
        <row r="477">
          <cell r="A477" t="str">
            <v>CALarge C&amp;ICurtail Agreements - Non-FirmNon-Incentive CostsHigh Participation Case0</v>
          </cell>
          <cell r="B477" t="str">
            <v>CA</v>
          </cell>
          <cell r="C477" t="str">
            <v>Large C&amp;I</v>
          </cell>
          <cell r="D477" t="str">
            <v>Curtail Agreements - Non-Firm</v>
          </cell>
          <cell r="E477" t="str">
            <v>Non-Incentive Costs</v>
          </cell>
          <cell r="F477" t="str">
            <v>High Participation Case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5482636.7300000004</v>
          </cell>
          <cell r="S477">
            <v>11437731.27</v>
          </cell>
          <cell r="T477">
            <v>23748445.530000001</v>
          </cell>
          <cell r="U477">
            <v>12818922.52</v>
          </cell>
          <cell r="V477">
            <v>7177502.6100000003</v>
          </cell>
          <cell r="W477">
            <v>1035039.42</v>
          </cell>
          <cell r="X477">
            <v>1056694.75</v>
          </cell>
          <cell r="Y477">
            <v>1077608.81</v>
          </cell>
          <cell r="Z477">
            <v>1098962.6200000001</v>
          </cell>
          <cell r="AA477">
            <v>1121099.71</v>
          </cell>
          <cell r="AB477">
            <v>1143734.93</v>
          </cell>
          <cell r="AC477">
            <v>1169950.97</v>
          </cell>
          <cell r="AD477">
            <v>1234739.83</v>
          </cell>
          <cell r="AE477">
            <v>1274929.31</v>
          </cell>
          <cell r="AF477">
            <v>1316427.29</v>
          </cell>
          <cell r="AG477">
            <v>1359276.37</v>
          </cell>
          <cell r="AH477">
            <v>1403520.56</v>
          </cell>
          <cell r="AI477">
            <v>1449205.28</v>
          </cell>
          <cell r="AJ477">
            <v>1496377.44</v>
          </cell>
          <cell r="AK477">
            <v>1545085.48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</row>
        <row r="478">
          <cell r="A478" t="str">
            <v>CALarge C&amp;ICurtail Agreements - Non-FirmSummer Peak Reduction @Meter  (MW)High Participation Case0</v>
          </cell>
          <cell r="B478" t="str">
            <v>CA</v>
          </cell>
          <cell r="C478" t="str">
            <v>Large C&amp;I</v>
          </cell>
          <cell r="D478" t="str">
            <v>Curtail Agreements - Non-Firm</v>
          </cell>
          <cell r="E478" t="str">
            <v>Summer Peak Reduction @Meter  (MW)</v>
          </cell>
          <cell r="F478" t="str">
            <v>High Participation Case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5.1061481672101516</v>
          </cell>
          <cell r="S478">
            <v>15.546439584201273</v>
          </cell>
          <cell r="T478">
            <v>36.769815927493447</v>
          </cell>
          <cell r="U478">
            <v>47.99510590524666</v>
          </cell>
          <cell r="V478">
            <v>54.039254216657497</v>
          </cell>
          <cell r="W478">
            <v>54.75501228123791</v>
          </cell>
          <cell r="X478">
            <v>55.462504704051796</v>
          </cell>
          <cell r="Y478">
            <v>56.170704503007471</v>
          </cell>
          <cell r="Z478">
            <v>56.91276145592839</v>
          </cell>
          <cell r="AA478">
            <v>57.74360864977195</v>
          </cell>
          <cell r="AB478">
            <v>58.507439221742665</v>
          </cell>
          <cell r="AC478">
            <v>59.27262640549219</v>
          </cell>
          <cell r="AD478">
            <v>60.065513565673378</v>
          </cell>
          <cell r="AE478">
            <v>60.869007140432515</v>
          </cell>
          <cell r="AF478">
            <v>61.683249011282939</v>
          </cell>
          <cell r="AG478">
            <v>62.508382957680382</v>
          </cell>
          <cell r="AH478">
            <v>63.344554682411669</v>
          </cell>
          <cell r="AI478">
            <v>64.191911837323005</v>
          </cell>
          <cell r="AJ478">
            <v>65.050604049392433</v>
          </cell>
          <cell r="AK478">
            <v>65.920782947151125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A479" t="str">
            <v>CALarge C&amp;ICurtail Agreements - Non-FirmSummer Peak Reduction @Generation (MW)High Participation Case0</v>
          </cell>
          <cell r="B479" t="str">
            <v>CA</v>
          </cell>
          <cell r="C479" t="str">
            <v>Large C&amp;I</v>
          </cell>
          <cell r="D479" t="str">
            <v>Curtail Agreements - Non-Firm</v>
          </cell>
          <cell r="E479" t="str">
            <v>Summer Peak Reduction @Generation (MW)</v>
          </cell>
          <cell r="F479" t="str">
            <v>High Participation Case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5.6309529854545115</v>
          </cell>
          <cell r="S479">
            <v>17.1442871462299</v>
          </cell>
          <cell r="T479">
            <v>40.548980952242438</v>
          </cell>
          <cell r="U479">
            <v>52.92799504328039</v>
          </cell>
          <cell r="V479">
            <v>59.593354892652727</v>
          </cell>
          <cell r="W479">
            <v>60.382677857562754</v>
          </cell>
          <cell r="X479">
            <v>61.162885646285609</v>
          </cell>
          <cell r="Y479">
            <v>61.94387351456492</v>
          </cell>
          <cell r="Z479">
            <v>62.762198341341403</v>
          </cell>
          <cell r="AA479">
            <v>63.678439181486489</v>
          </cell>
          <cell r="AB479">
            <v>64.520775498172327</v>
          </cell>
          <cell r="AC479">
            <v>65.364607857843168</v>
          </cell>
          <cell r="AD479">
            <v>66.238987169908881</v>
          </cell>
          <cell r="AE479">
            <v>67.125063013269198</v>
          </cell>
          <cell r="AF479">
            <v>68.022991851877961</v>
          </cell>
          <cell r="AG479">
            <v>68.932932242700019</v>
          </cell>
          <cell r="AH479">
            <v>69.855044863709381</v>
          </cell>
          <cell r="AI479">
            <v>70.789492542261797</v>
          </cell>
          <cell r="AJ479">
            <v>71.73644028384696</v>
          </cell>
          <cell r="AK479">
            <v>72.696055301225314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A480" t="str">
            <v>CALarge C&amp;ICurtail Agreements - Non-FirmWinter Peak Reduction @Meter  (MW)High Participation Case0</v>
          </cell>
          <cell r="B480" t="str">
            <v>CA</v>
          </cell>
          <cell r="C480" t="str">
            <v>Large C&amp;I</v>
          </cell>
          <cell r="D480" t="str">
            <v>Curtail Agreements - Non-Firm</v>
          </cell>
          <cell r="E480" t="str">
            <v>Winter Peak Reduction @Meter  (MW)</v>
          </cell>
          <cell r="F480" t="str">
            <v>High Participation Case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A481" t="str">
            <v>CALarge C&amp;ICurtail Agreements - Non-FirmWinter Peak Reduction @Generation (MW)High Participation Case0</v>
          </cell>
          <cell r="B481" t="str">
            <v>CA</v>
          </cell>
          <cell r="C481" t="str">
            <v>Large C&amp;I</v>
          </cell>
          <cell r="D481" t="str">
            <v>Curtail Agreements - Non-Firm</v>
          </cell>
          <cell r="E481" t="str">
            <v>Winter Peak Reduction @Generation (MW)</v>
          </cell>
          <cell r="F481" t="str">
            <v>High Participation Case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A482" t="str">
            <v>CALarge C&amp;ICurtail Agreements - Non-FirmProgram Annual BenefitsHigh Participation Case0</v>
          </cell>
          <cell r="B482" t="str">
            <v>CA</v>
          </cell>
          <cell r="C482" t="str">
            <v>Large C&amp;I</v>
          </cell>
          <cell r="D482" t="str">
            <v>Curtail Agreements - Non-Firm</v>
          </cell>
          <cell r="E482" t="str">
            <v>Program Annual Benefits</v>
          </cell>
          <cell r="F482" t="str">
            <v>High Participation Case</v>
          </cell>
          <cell r="G482">
            <v>0</v>
          </cell>
        </row>
        <row r="483">
          <cell r="A483" t="str">
            <v>CALarge C&amp;ICurtail Agreements - Non-FirmNew ParticipantsHigh Participation Case0</v>
          </cell>
          <cell r="B483" t="str">
            <v>CA</v>
          </cell>
          <cell r="C483" t="str">
            <v>Large C&amp;I</v>
          </cell>
          <cell r="D483" t="str">
            <v>Curtail Agreements - Non-Firm</v>
          </cell>
          <cell r="E483" t="str">
            <v>New Participants</v>
          </cell>
          <cell r="F483" t="str">
            <v>High Participation Case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16746.686550000006</v>
          </cell>
          <cell r="S483">
            <v>34271.919000000009</v>
          </cell>
          <cell r="T483">
            <v>69833.664450000011</v>
          </cell>
          <cell r="U483">
            <v>36847.527750000037</v>
          </cell>
          <cell r="V483">
            <v>20100.588749999937</v>
          </cell>
          <cell r="W483">
            <v>2583.0255000000179</v>
          </cell>
          <cell r="X483">
            <v>2585.7149999999965</v>
          </cell>
          <cell r="Y483">
            <v>2585.2035000000324</v>
          </cell>
          <cell r="Z483">
            <v>2584.5764999999665</v>
          </cell>
          <cell r="AA483">
            <v>2584.3950000000186</v>
          </cell>
          <cell r="AB483">
            <v>2584.7249999999767</v>
          </cell>
          <cell r="AC483">
            <v>2592.8595000000205</v>
          </cell>
          <cell r="AD483">
            <v>2694.0321599718882</v>
          </cell>
          <cell r="AE483">
            <v>2731.0805338135397</v>
          </cell>
          <cell r="AF483">
            <v>2768.6383974915661</v>
          </cell>
          <cell r="AG483">
            <v>2806.7127575183695</v>
          </cell>
          <cell r="AH483">
            <v>2845.3107167601411</v>
          </cell>
          <cell r="AI483">
            <v>2884.4394757617847</v>
          </cell>
          <cell r="AJ483">
            <v>2924.1063340901455</v>
          </cell>
          <cell r="AK483">
            <v>2964.3186916958948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A484" t="str">
            <v>CALarge C&amp;ICurtail Agreements - Non-FirmIncentive CostsHigh Participation Case0</v>
          </cell>
          <cell r="B484" t="str">
            <v>CA</v>
          </cell>
          <cell r="C484" t="str">
            <v>Large C&amp;I</v>
          </cell>
          <cell r="D484" t="str">
            <v>Curtail Agreements - Non-Firm</v>
          </cell>
          <cell r="E484" t="str">
            <v>Incentive Costs</v>
          </cell>
          <cell r="F484" t="str">
            <v>High Participation Case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351680.42</v>
          </cell>
          <cell r="S484">
            <v>1071390.72</v>
          </cell>
          <cell r="T484">
            <v>2537897.67</v>
          </cell>
          <cell r="U484">
            <v>3311695.75</v>
          </cell>
          <cell r="V484">
            <v>3733808.12</v>
          </cell>
          <cell r="W484">
            <v>3788051.65</v>
          </cell>
          <cell r="X484">
            <v>3842351.67</v>
          </cell>
          <cell r="Y484">
            <v>3896640.94</v>
          </cell>
          <cell r="Z484">
            <v>3950917.05</v>
          </cell>
          <cell r="AA484">
            <v>4005189.34</v>
          </cell>
          <cell r="AB484">
            <v>4059468.57</v>
          </cell>
          <cell r="AC484">
            <v>4113918.62</v>
          </cell>
          <cell r="AD484">
            <v>4170493.29</v>
          </cell>
          <cell r="AE484">
            <v>4227845.9800000004</v>
          </cell>
          <cell r="AF484">
            <v>4285987.3899999997</v>
          </cell>
          <cell r="AG484">
            <v>4344928.3600000003</v>
          </cell>
          <cell r="AH484">
            <v>4404679.88</v>
          </cell>
          <cell r="AI484">
            <v>4465253.1100000003</v>
          </cell>
          <cell r="AJ484">
            <v>4526659.34</v>
          </cell>
          <cell r="AK484">
            <v>4588910.04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A485" t="str">
            <v>CALarge C&amp;ICurtail Agreements - Non-FirmParticipantsHigh Participation Case0</v>
          </cell>
          <cell r="B485" t="str">
            <v>CA</v>
          </cell>
          <cell r="C485" t="str">
            <v>Large C&amp;I</v>
          </cell>
          <cell r="D485" t="str">
            <v>Curtail Agreements - Non-Firm</v>
          </cell>
          <cell r="E485" t="str">
            <v>Participants</v>
          </cell>
          <cell r="F485" t="str">
            <v>High Participation Case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16746.686550000006</v>
          </cell>
          <cell r="S485">
            <v>51018.605550000015</v>
          </cell>
          <cell r="T485">
            <v>120852.27000000002</v>
          </cell>
          <cell r="U485">
            <v>157699.79775000006</v>
          </cell>
          <cell r="V485">
            <v>177800.38649999999</v>
          </cell>
          <cell r="W485">
            <v>180383.41200000001</v>
          </cell>
          <cell r="X485">
            <v>182969.12700000001</v>
          </cell>
          <cell r="Y485">
            <v>185554.33050000004</v>
          </cell>
          <cell r="Z485">
            <v>188138.90700000001</v>
          </cell>
          <cell r="AA485">
            <v>190723.30200000003</v>
          </cell>
          <cell r="AB485">
            <v>193308.027</v>
          </cell>
          <cell r="AC485">
            <v>195900.88650000002</v>
          </cell>
          <cell r="AD485">
            <v>198594.91865997191</v>
          </cell>
          <cell r="AE485">
            <v>201325.99919378545</v>
          </cell>
          <cell r="AF485">
            <v>204094.63759127702</v>
          </cell>
          <cell r="AG485">
            <v>206901.35034879539</v>
          </cell>
          <cell r="AH485">
            <v>209746.66106555553</v>
          </cell>
          <cell r="AI485">
            <v>212631.10054131731</v>
          </cell>
          <cell r="AJ485">
            <v>215555.20687540746</v>
          </cell>
          <cell r="AK485">
            <v>218519.52556710335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</row>
        <row r="486">
          <cell r="A486" t="str">
            <v>CAMedium C&amp;IDLC Central ACProgram Annual BenefitsHigh Participation Case0</v>
          </cell>
          <cell r="B486" t="str">
            <v>CA</v>
          </cell>
          <cell r="C486" t="str">
            <v>Medium C&amp;I</v>
          </cell>
          <cell r="D486" t="str">
            <v>DLC Central AC</v>
          </cell>
          <cell r="E486" t="str">
            <v>Program Annual Benefits</v>
          </cell>
          <cell r="F486" t="str">
            <v>High Participation Case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573231.01</v>
          </cell>
          <cell r="S486">
            <v>1745288.43</v>
          </cell>
          <cell r="T486">
            <v>4127886.26</v>
          </cell>
          <cell r="U486">
            <v>5388069.9000000004</v>
          </cell>
          <cell r="V486">
            <v>6066603.5300000003</v>
          </cell>
          <cell r="W486">
            <v>6146956.6100000003</v>
          </cell>
          <cell r="X486">
            <v>6226381.7599999998</v>
          </cell>
          <cell r="Y486">
            <v>6305886.3200000003</v>
          </cell>
          <cell r="Z486">
            <v>6389191.79</v>
          </cell>
          <cell r="AA486">
            <v>6482465.1100000003</v>
          </cell>
          <cell r="AB486">
            <v>6568214.9500000002</v>
          </cell>
          <cell r="AC486">
            <v>6654117.0800000001</v>
          </cell>
          <cell r="AD486">
            <v>6743128.8899999997</v>
          </cell>
          <cell r="AE486">
            <v>6833331.4100000001</v>
          </cell>
          <cell r="AF486">
            <v>6924740.5700000003</v>
          </cell>
          <cell r="AG486">
            <v>7017372.5</v>
          </cell>
          <cell r="AH486">
            <v>7111243.5700000003</v>
          </cell>
          <cell r="AI486">
            <v>7206370.3399999999</v>
          </cell>
          <cell r="AJ486">
            <v>7302769.6200000001</v>
          </cell>
          <cell r="AK486">
            <v>7400458.4299999997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</row>
        <row r="487">
          <cell r="A487" t="str">
            <v>CAMedium C&amp;IDLC Central ACProgram Annual CostsHigh Participation Case0</v>
          </cell>
          <cell r="B487" t="str">
            <v>CA</v>
          </cell>
          <cell r="C487" t="str">
            <v>Medium C&amp;I</v>
          </cell>
          <cell r="D487" t="str">
            <v>DLC Central AC</v>
          </cell>
          <cell r="E487" t="str">
            <v>Program Annual Costs</v>
          </cell>
          <cell r="F487" t="str">
            <v>High Participation Case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5834317.1500000004</v>
          </cell>
          <cell r="S487">
            <v>12509121.98</v>
          </cell>
          <cell r="T487">
            <v>26286343.199999999</v>
          </cell>
          <cell r="U487">
            <v>16130618.27</v>
          </cell>
          <cell r="V487">
            <v>10911310.720000001</v>
          </cell>
          <cell r="W487">
            <v>4823091.07</v>
          </cell>
          <cell r="X487">
            <v>4899046.41</v>
          </cell>
          <cell r="Y487">
            <v>4974249.76</v>
          </cell>
          <cell r="Z487">
            <v>5049879.66</v>
          </cell>
          <cell r="AA487">
            <v>5126289.05</v>
          </cell>
          <cell r="AB487">
            <v>5203203.5</v>
          </cell>
          <cell r="AC487">
            <v>5283869.59</v>
          </cell>
          <cell r="AD487">
            <v>5405233.1200000001</v>
          </cell>
          <cell r="AE487">
            <v>5502775.29</v>
          </cell>
          <cell r="AF487">
            <v>5602414.6799999997</v>
          </cell>
          <cell r="AG487">
            <v>5704204.7300000004</v>
          </cell>
          <cell r="AH487">
            <v>5808200.4400000004</v>
          </cell>
          <cell r="AI487">
            <v>5914458.3899999997</v>
          </cell>
          <cell r="AJ487">
            <v>6023036.7800000003</v>
          </cell>
          <cell r="AK487">
            <v>6133995.5099999998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A488" t="str">
            <v>CAMedium C&amp;IDLC Central ACNon-Incentive CostsHigh Participation Case0</v>
          </cell>
          <cell r="B488" t="str">
            <v>CA</v>
          </cell>
          <cell r="C488" t="str">
            <v>Medium C&amp;I</v>
          </cell>
          <cell r="D488" t="str">
            <v>DLC Central AC</v>
          </cell>
          <cell r="E488" t="str">
            <v>Non-Incentive Costs</v>
          </cell>
          <cell r="F488" t="str">
            <v>High Participation Case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5482636.7300000004</v>
          </cell>
          <cell r="S488">
            <v>11437731.27</v>
          </cell>
          <cell r="T488">
            <v>23748445.530000001</v>
          </cell>
          <cell r="U488">
            <v>12818922.52</v>
          </cell>
          <cell r="V488">
            <v>7177502.6100000003</v>
          </cell>
          <cell r="W488">
            <v>1035039.42</v>
          </cell>
          <cell r="X488">
            <v>1056694.75</v>
          </cell>
          <cell r="Y488">
            <v>1077608.81</v>
          </cell>
          <cell r="Z488">
            <v>1098962.6200000001</v>
          </cell>
          <cell r="AA488">
            <v>1121099.71</v>
          </cell>
          <cell r="AB488">
            <v>1143734.93</v>
          </cell>
          <cell r="AC488">
            <v>1169950.97</v>
          </cell>
          <cell r="AD488">
            <v>1234739.83</v>
          </cell>
          <cell r="AE488">
            <v>1274929.31</v>
          </cell>
          <cell r="AF488">
            <v>1316427.29</v>
          </cell>
          <cell r="AG488">
            <v>1359276.37</v>
          </cell>
          <cell r="AH488">
            <v>1403520.56</v>
          </cell>
          <cell r="AI488">
            <v>1449205.28</v>
          </cell>
          <cell r="AJ488">
            <v>1496377.44</v>
          </cell>
          <cell r="AK488">
            <v>1545085.48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A489" t="str">
            <v>CAMedium C&amp;IDLC Central ACSummer Peak Reduction @Meter  (MW)High Participation Case0</v>
          </cell>
          <cell r="B489" t="str">
            <v>CA</v>
          </cell>
          <cell r="C489" t="str">
            <v>Medium C&amp;I</v>
          </cell>
          <cell r="D489" t="str">
            <v>DLC Central AC</v>
          </cell>
          <cell r="E489" t="str">
            <v>Summer Peak Reduction @Meter  (MW)</v>
          </cell>
          <cell r="F489" t="str">
            <v>High Participation Case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5.1061481672101516</v>
          </cell>
          <cell r="S489">
            <v>15.546439584201273</v>
          </cell>
          <cell r="T489">
            <v>36.769815927493447</v>
          </cell>
          <cell r="U489">
            <v>47.99510590524666</v>
          </cell>
          <cell r="V489">
            <v>54.039254216657497</v>
          </cell>
          <cell r="W489">
            <v>54.75501228123791</v>
          </cell>
          <cell r="X489">
            <v>55.462504704051796</v>
          </cell>
          <cell r="Y489">
            <v>56.170704503007471</v>
          </cell>
          <cell r="Z489">
            <v>56.91276145592839</v>
          </cell>
          <cell r="AA489">
            <v>57.74360864977195</v>
          </cell>
          <cell r="AB489">
            <v>58.507439221742665</v>
          </cell>
          <cell r="AC489">
            <v>59.27262640549219</v>
          </cell>
          <cell r="AD489">
            <v>60.065513565673378</v>
          </cell>
          <cell r="AE489">
            <v>60.869007140432515</v>
          </cell>
          <cell r="AF489">
            <v>61.683249011282939</v>
          </cell>
          <cell r="AG489">
            <v>62.508382957680382</v>
          </cell>
          <cell r="AH489">
            <v>63.344554682411669</v>
          </cell>
          <cell r="AI489">
            <v>64.191911837323005</v>
          </cell>
          <cell r="AJ489">
            <v>65.050604049392433</v>
          </cell>
          <cell r="AK489">
            <v>65.920782947151125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A490" t="str">
            <v>CAMedium C&amp;IDLC Central ACSummer Peak Reduction @Generation (MW)High Participation Case0</v>
          </cell>
          <cell r="B490" t="str">
            <v>CA</v>
          </cell>
          <cell r="C490" t="str">
            <v>Medium C&amp;I</v>
          </cell>
          <cell r="D490" t="str">
            <v>DLC Central AC</v>
          </cell>
          <cell r="E490" t="str">
            <v>Summer Peak Reduction @Generation (MW)</v>
          </cell>
          <cell r="F490" t="str">
            <v>High Participation Case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5.6309529854545115</v>
          </cell>
          <cell r="S490">
            <v>17.1442871462299</v>
          </cell>
          <cell r="T490">
            <v>40.548980952242438</v>
          </cell>
          <cell r="U490">
            <v>52.92799504328039</v>
          </cell>
          <cell r="V490">
            <v>59.593354892652727</v>
          </cell>
          <cell r="W490">
            <v>60.382677857562754</v>
          </cell>
          <cell r="X490">
            <v>61.162885646285609</v>
          </cell>
          <cell r="Y490">
            <v>61.94387351456492</v>
          </cell>
          <cell r="Z490">
            <v>62.762198341341403</v>
          </cell>
          <cell r="AA490">
            <v>63.678439181486489</v>
          </cell>
          <cell r="AB490">
            <v>64.520775498172327</v>
          </cell>
          <cell r="AC490">
            <v>65.364607857843168</v>
          </cell>
          <cell r="AD490">
            <v>66.238987169908881</v>
          </cell>
          <cell r="AE490">
            <v>67.125063013269198</v>
          </cell>
          <cell r="AF490">
            <v>68.022991851877961</v>
          </cell>
          <cell r="AG490">
            <v>68.932932242700019</v>
          </cell>
          <cell r="AH490">
            <v>69.855044863709381</v>
          </cell>
          <cell r="AI490">
            <v>70.789492542261797</v>
          </cell>
          <cell r="AJ490">
            <v>71.73644028384696</v>
          </cell>
          <cell r="AK490">
            <v>72.696055301225314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A491" t="str">
            <v>CAMedium C&amp;IDLC Central ACWinter Peak Reduction @Meter  (MW)High Participation Case0</v>
          </cell>
          <cell r="B491" t="str">
            <v>CA</v>
          </cell>
          <cell r="C491" t="str">
            <v>Medium C&amp;I</v>
          </cell>
          <cell r="D491" t="str">
            <v>DLC Central AC</v>
          </cell>
          <cell r="E491" t="str">
            <v>Winter Peak Reduction @Meter  (MW)</v>
          </cell>
          <cell r="F491" t="str">
            <v>High Participation Case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A492" t="str">
            <v>CAMedium C&amp;IDLC Central ACWinter Peak Reduction @Generation (MW)High Participation Case0</v>
          </cell>
          <cell r="B492" t="str">
            <v>CA</v>
          </cell>
          <cell r="C492" t="str">
            <v>Medium C&amp;I</v>
          </cell>
          <cell r="D492" t="str">
            <v>DLC Central AC</v>
          </cell>
          <cell r="E492" t="str">
            <v>Winter Peak Reduction @Generation (MW)</v>
          </cell>
          <cell r="F492" t="str">
            <v>High Participation Case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A493" t="str">
            <v>CAMedium C&amp;IDLC Central ACProgram Annual BenefitsHigh Participation Case0</v>
          </cell>
          <cell r="B493" t="str">
            <v>CA</v>
          </cell>
          <cell r="C493" t="str">
            <v>Medium C&amp;I</v>
          </cell>
          <cell r="D493" t="str">
            <v>DLC Central AC</v>
          </cell>
          <cell r="E493" t="str">
            <v>Program Annual Benefits</v>
          </cell>
          <cell r="F493" t="str">
            <v>High Participation Case</v>
          </cell>
          <cell r="G493">
            <v>0</v>
          </cell>
        </row>
        <row r="494">
          <cell r="A494" t="str">
            <v>CAMedium C&amp;IDLC Central ACNew ParticipantsHigh Participation Case0</v>
          </cell>
          <cell r="B494" t="str">
            <v>CA</v>
          </cell>
          <cell r="C494" t="str">
            <v>Medium C&amp;I</v>
          </cell>
          <cell r="D494" t="str">
            <v>DLC Central AC</v>
          </cell>
          <cell r="E494" t="str">
            <v>New Participants</v>
          </cell>
          <cell r="F494" t="str">
            <v>High Participation Case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16746.686550000006</v>
          </cell>
          <cell r="S494">
            <v>34271.919000000009</v>
          </cell>
          <cell r="T494">
            <v>69833.664450000011</v>
          </cell>
          <cell r="U494">
            <v>36847.527750000037</v>
          </cell>
          <cell r="V494">
            <v>20100.588749999937</v>
          </cell>
          <cell r="W494">
            <v>2583.0255000000179</v>
          </cell>
          <cell r="X494">
            <v>2585.7149999999965</v>
          </cell>
          <cell r="Y494">
            <v>2585.2035000000324</v>
          </cell>
          <cell r="Z494">
            <v>2584.5764999999665</v>
          </cell>
          <cell r="AA494">
            <v>2584.3950000000186</v>
          </cell>
          <cell r="AB494">
            <v>2584.7249999999767</v>
          </cell>
          <cell r="AC494">
            <v>2592.8595000000205</v>
          </cell>
          <cell r="AD494">
            <v>2694.0321599718882</v>
          </cell>
          <cell r="AE494">
            <v>2731.0805338135397</v>
          </cell>
          <cell r="AF494">
            <v>2768.6383974915661</v>
          </cell>
          <cell r="AG494">
            <v>2806.7127575183695</v>
          </cell>
          <cell r="AH494">
            <v>2845.3107167601411</v>
          </cell>
          <cell r="AI494">
            <v>2884.4394757617847</v>
          </cell>
          <cell r="AJ494">
            <v>2924.1063340901455</v>
          </cell>
          <cell r="AK494">
            <v>2964.3186916958948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A495" t="str">
            <v>CAMedium C&amp;IDLC Central ACIncentive CostsHigh Participation Case0</v>
          </cell>
          <cell r="B495" t="str">
            <v>CA</v>
          </cell>
          <cell r="C495" t="str">
            <v>Medium C&amp;I</v>
          </cell>
          <cell r="D495" t="str">
            <v>DLC Central AC</v>
          </cell>
          <cell r="E495" t="str">
            <v>Incentive Costs</v>
          </cell>
          <cell r="F495" t="str">
            <v>High Participation Case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351680.42</v>
          </cell>
          <cell r="S495">
            <v>1071390.72</v>
          </cell>
          <cell r="T495">
            <v>2537897.67</v>
          </cell>
          <cell r="U495">
            <v>3311695.75</v>
          </cell>
          <cell r="V495">
            <v>3733808.12</v>
          </cell>
          <cell r="W495">
            <v>3788051.65</v>
          </cell>
          <cell r="X495">
            <v>3842351.67</v>
          </cell>
          <cell r="Y495">
            <v>3896640.94</v>
          </cell>
          <cell r="Z495">
            <v>3950917.05</v>
          </cell>
          <cell r="AA495">
            <v>4005189.34</v>
          </cell>
          <cell r="AB495">
            <v>4059468.57</v>
          </cell>
          <cell r="AC495">
            <v>4113918.62</v>
          </cell>
          <cell r="AD495">
            <v>4170493.29</v>
          </cell>
          <cell r="AE495">
            <v>4227845.9800000004</v>
          </cell>
          <cell r="AF495">
            <v>4285987.3899999997</v>
          </cell>
          <cell r="AG495">
            <v>4344928.3600000003</v>
          </cell>
          <cell r="AH495">
            <v>4404679.88</v>
          </cell>
          <cell r="AI495">
            <v>4465253.1100000003</v>
          </cell>
          <cell r="AJ495">
            <v>4526659.34</v>
          </cell>
          <cell r="AK495">
            <v>4588910.04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A496" t="str">
            <v>CAMedium C&amp;IDLC Central ACParticipantsHigh Participation Case0</v>
          </cell>
          <cell r="B496" t="str">
            <v>CA</v>
          </cell>
          <cell r="C496" t="str">
            <v>Medium C&amp;I</v>
          </cell>
          <cell r="D496" t="str">
            <v>DLC Central AC</v>
          </cell>
          <cell r="E496" t="str">
            <v>Participants</v>
          </cell>
          <cell r="F496" t="str">
            <v>High Participation Case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16746.686550000006</v>
          </cell>
          <cell r="S496">
            <v>51018.605550000015</v>
          </cell>
          <cell r="T496">
            <v>120852.27000000002</v>
          </cell>
          <cell r="U496">
            <v>157699.79775000006</v>
          </cell>
          <cell r="V496">
            <v>177800.38649999999</v>
          </cell>
          <cell r="W496">
            <v>180383.41200000001</v>
          </cell>
          <cell r="X496">
            <v>182969.12700000001</v>
          </cell>
          <cell r="Y496">
            <v>185554.33050000004</v>
          </cell>
          <cell r="Z496">
            <v>188138.90700000001</v>
          </cell>
          <cell r="AA496">
            <v>190723.30200000003</v>
          </cell>
          <cell r="AB496">
            <v>193308.027</v>
          </cell>
          <cell r="AC496">
            <v>195900.88650000002</v>
          </cell>
          <cell r="AD496">
            <v>198594.91865997191</v>
          </cell>
          <cell r="AE496">
            <v>201325.99919378545</v>
          </cell>
          <cell r="AF496">
            <v>204094.63759127702</v>
          </cell>
          <cell r="AG496">
            <v>206901.35034879539</v>
          </cell>
          <cell r="AH496">
            <v>209746.66106555553</v>
          </cell>
          <cell r="AI496">
            <v>212631.10054131731</v>
          </cell>
          <cell r="AJ496">
            <v>215555.20687540746</v>
          </cell>
          <cell r="AK496">
            <v>218519.52556710335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A497" t="str">
            <v>CAResidentialDLC Central ACProgram Annual BenefitsHigh Participation Case0</v>
          </cell>
          <cell r="B497" t="str">
            <v>CA</v>
          </cell>
          <cell r="C497" t="str">
            <v>Residential</v>
          </cell>
          <cell r="D497" t="str">
            <v>DLC Central AC</v>
          </cell>
          <cell r="E497" t="str">
            <v>Program Annual Benefits</v>
          </cell>
          <cell r="F497" t="str">
            <v>High Participation Case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573231.01</v>
          </cell>
          <cell r="S497">
            <v>1745288.43</v>
          </cell>
          <cell r="T497">
            <v>4127886.26</v>
          </cell>
          <cell r="U497">
            <v>5388069.9000000004</v>
          </cell>
          <cell r="V497">
            <v>6066603.5300000003</v>
          </cell>
          <cell r="W497">
            <v>6146956.6100000003</v>
          </cell>
          <cell r="X497">
            <v>6226381.7599999998</v>
          </cell>
          <cell r="Y497">
            <v>6305886.3200000003</v>
          </cell>
          <cell r="Z497">
            <v>6389191.79</v>
          </cell>
          <cell r="AA497">
            <v>6482465.1100000003</v>
          </cell>
          <cell r="AB497">
            <v>6568214.9500000002</v>
          </cell>
          <cell r="AC497">
            <v>6654117.0800000001</v>
          </cell>
          <cell r="AD497">
            <v>6743128.8899999997</v>
          </cell>
          <cell r="AE497">
            <v>6833331.4100000001</v>
          </cell>
          <cell r="AF497">
            <v>6924740.5700000003</v>
          </cell>
          <cell r="AG497">
            <v>7017372.5</v>
          </cell>
          <cell r="AH497">
            <v>7111243.5700000003</v>
          </cell>
          <cell r="AI497">
            <v>7206370.3399999999</v>
          </cell>
          <cell r="AJ497">
            <v>7302769.6200000001</v>
          </cell>
          <cell r="AK497">
            <v>7400458.4299999997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A498" t="str">
            <v>CAResidentialDLC Central ACProgram Annual CostsHigh Participation Case0</v>
          </cell>
          <cell r="B498" t="str">
            <v>CA</v>
          </cell>
          <cell r="C498" t="str">
            <v>Residential</v>
          </cell>
          <cell r="D498" t="str">
            <v>DLC Central AC</v>
          </cell>
          <cell r="E498" t="str">
            <v>Program Annual Costs</v>
          </cell>
          <cell r="F498" t="str">
            <v>High Participation Case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5834317.1500000004</v>
          </cell>
          <cell r="S498">
            <v>12509121.98</v>
          </cell>
          <cell r="T498">
            <v>26286343.199999999</v>
          </cell>
          <cell r="U498">
            <v>16130618.27</v>
          </cell>
          <cell r="V498">
            <v>10911310.720000001</v>
          </cell>
          <cell r="W498">
            <v>4823091.07</v>
          </cell>
          <cell r="X498">
            <v>4899046.41</v>
          </cell>
          <cell r="Y498">
            <v>4974249.76</v>
          </cell>
          <cell r="Z498">
            <v>5049879.66</v>
          </cell>
          <cell r="AA498">
            <v>5126289.05</v>
          </cell>
          <cell r="AB498">
            <v>5203203.5</v>
          </cell>
          <cell r="AC498">
            <v>5283869.59</v>
          </cell>
          <cell r="AD498">
            <v>5405233.1200000001</v>
          </cell>
          <cell r="AE498">
            <v>5502775.29</v>
          </cell>
          <cell r="AF498">
            <v>5602414.6799999997</v>
          </cell>
          <cell r="AG498">
            <v>5704204.7300000004</v>
          </cell>
          <cell r="AH498">
            <v>5808200.4400000004</v>
          </cell>
          <cell r="AI498">
            <v>5914458.3899999997</v>
          </cell>
          <cell r="AJ498">
            <v>6023036.7800000003</v>
          </cell>
          <cell r="AK498">
            <v>6133995.5099999998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A499" t="str">
            <v>CAResidentialDLC Central ACNon-Incentive CostsHigh Participation Case0</v>
          </cell>
          <cell r="B499" t="str">
            <v>CA</v>
          </cell>
          <cell r="C499" t="str">
            <v>Residential</v>
          </cell>
          <cell r="D499" t="str">
            <v>DLC Central AC</v>
          </cell>
          <cell r="E499" t="str">
            <v>Non-Incentive Costs</v>
          </cell>
          <cell r="F499" t="str">
            <v>High Participation Case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5482636.7300000004</v>
          </cell>
          <cell r="S499">
            <v>11437731.27</v>
          </cell>
          <cell r="T499">
            <v>23748445.530000001</v>
          </cell>
          <cell r="U499">
            <v>12818922.52</v>
          </cell>
          <cell r="V499">
            <v>7177502.6100000003</v>
          </cell>
          <cell r="W499">
            <v>1035039.42</v>
          </cell>
          <cell r="X499">
            <v>1056694.75</v>
          </cell>
          <cell r="Y499">
            <v>1077608.81</v>
          </cell>
          <cell r="Z499">
            <v>1098962.6200000001</v>
          </cell>
          <cell r="AA499">
            <v>1121099.71</v>
          </cell>
          <cell r="AB499">
            <v>1143734.93</v>
          </cell>
          <cell r="AC499">
            <v>1169950.97</v>
          </cell>
          <cell r="AD499">
            <v>1234739.83</v>
          </cell>
          <cell r="AE499">
            <v>1274929.31</v>
          </cell>
          <cell r="AF499">
            <v>1316427.29</v>
          </cell>
          <cell r="AG499">
            <v>1359276.37</v>
          </cell>
          <cell r="AH499">
            <v>1403520.56</v>
          </cell>
          <cell r="AI499">
            <v>1449205.28</v>
          </cell>
          <cell r="AJ499">
            <v>1496377.44</v>
          </cell>
          <cell r="AK499">
            <v>1545085.48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</row>
        <row r="500">
          <cell r="A500" t="str">
            <v>CAResidentialDLC Central ACSummer Peak Reduction @Meter  (MW)High Participation Case0</v>
          </cell>
          <cell r="B500" t="str">
            <v>CA</v>
          </cell>
          <cell r="C500" t="str">
            <v>Residential</v>
          </cell>
          <cell r="D500" t="str">
            <v>DLC Central AC</v>
          </cell>
          <cell r="E500" t="str">
            <v>Summer Peak Reduction @Meter  (MW)</v>
          </cell>
          <cell r="F500" t="str">
            <v>High Participation Case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5.1061481672101516</v>
          </cell>
          <cell r="S500">
            <v>15.546439584201273</v>
          </cell>
          <cell r="T500">
            <v>36.769815927493447</v>
          </cell>
          <cell r="U500">
            <v>47.99510590524666</v>
          </cell>
          <cell r="V500">
            <v>54.039254216657497</v>
          </cell>
          <cell r="W500">
            <v>54.75501228123791</v>
          </cell>
          <cell r="X500">
            <v>55.462504704051796</v>
          </cell>
          <cell r="Y500">
            <v>56.170704503007471</v>
          </cell>
          <cell r="Z500">
            <v>56.91276145592839</v>
          </cell>
          <cell r="AA500">
            <v>57.74360864977195</v>
          </cell>
          <cell r="AB500">
            <v>58.507439221742665</v>
          </cell>
          <cell r="AC500">
            <v>59.27262640549219</v>
          </cell>
          <cell r="AD500">
            <v>60.065513565673378</v>
          </cell>
          <cell r="AE500">
            <v>60.869007140432515</v>
          </cell>
          <cell r="AF500">
            <v>61.683249011282939</v>
          </cell>
          <cell r="AG500">
            <v>62.508382957680382</v>
          </cell>
          <cell r="AH500">
            <v>63.344554682411669</v>
          </cell>
          <cell r="AI500">
            <v>64.191911837323005</v>
          </cell>
          <cell r="AJ500">
            <v>65.050604049392433</v>
          </cell>
          <cell r="AK500">
            <v>65.920782947151125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</row>
        <row r="501">
          <cell r="A501" t="str">
            <v>CAResidentialDLC Central ACSummer Peak Reduction @Generation (MW)High Participation Case0</v>
          </cell>
          <cell r="B501" t="str">
            <v>CA</v>
          </cell>
          <cell r="C501" t="str">
            <v>Residential</v>
          </cell>
          <cell r="D501" t="str">
            <v>DLC Central AC</v>
          </cell>
          <cell r="E501" t="str">
            <v>Summer Peak Reduction @Generation (MW)</v>
          </cell>
          <cell r="F501" t="str">
            <v>High Participation Case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5.6309529854545115</v>
          </cell>
          <cell r="S501">
            <v>17.1442871462299</v>
          </cell>
          <cell r="T501">
            <v>40.548980952242438</v>
          </cell>
          <cell r="U501">
            <v>52.92799504328039</v>
          </cell>
          <cell r="V501">
            <v>59.593354892652727</v>
          </cell>
          <cell r="W501">
            <v>60.382677857562754</v>
          </cell>
          <cell r="X501">
            <v>61.162885646285609</v>
          </cell>
          <cell r="Y501">
            <v>61.94387351456492</v>
          </cell>
          <cell r="Z501">
            <v>62.762198341341403</v>
          </cell>
          <cell r="AA501">
            <v>63.678439181486489</v>
          </cell>
          <cell r="AB501">
            <v>64.520775498172327</v>
          </cell>
          <cell r="AC501">
            <v>65.364607857843168</v>
          </cell>
          <cell r="AD501">
            <v>66.238987169908881</v>
          </cell>
          <cell r="AE501">
            <v>67.125063013269198</v>
          </cell>
          <cell r="AF501">
            <v>68.022991851877961</v>
          </cell>
          <cell r="AG501">
            <v>68.932932242700019</v>
          </cell>
          <cell r="AH501">
            <v>69.855044863709381</v>
          </cell>
          <cell r="AI501">
            <v>70.789492542261797</v>
          </cell>
          <cell r="AJ501">
            <v>71.73644028384696</v>
          </cell>
          <cell r="AK501">
            <v>72.696055301225314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</row>
        <row r="502">
          <cell r="A502" t="str">
            <v>CAResidentialDLC Central ACWinter Peak Reduction @Meter  (MW)High Participation Case0</v>
          </cell>
          <cell r="B502" t="str">
            <v>CA</v>
          </cell>
          <cell r="C502" t="str">
            <v>Residential</v>
          </cell>
          <cell r="D502" t="str">
            <v>DLC Central AC</v>
          </cell>
          <cell r="E502" t="str">
            <v>Winter Peak Reduction @Meter  (MW)</v>
          </cell>
          <cell r="F502" t="str">
            <v>High Participation Case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A503" t="str">
            <v>CAResidentialDLC Central ACWinter Peak Reduction @Generation (MW)High Participation Case0</v>
          </cell>
          <cell r="B503" t="str">
            <v>CA</v>
          </cell>
          <cell r="C503" t="str">
            <v>Residential</v>
          </cell>
          <cell r="D503" t="str">
            <v>DLC Central AC</v>
          </cell>
          <cell r="E503" t="str">
            <v>Winter Peak Reduction @Generation (MW)</v>
          </cell>
          <cell r="F503" t="str">
            <v>High Participation Case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</row>
        <row r="504">
          <cell r="A504" t="str">
            <v>CAResidentialDLC Central ACProgram Annual BenefitsHigh Participation Case0</v>
          </cell>
          <cell r="B504" t="str">
            <v>CA</v>
          </cell>
          <cell r="C504" t="str">
            <v>Residential</v>
          </cell>
          <cell r="D504" t="str">
            <v>DLC Central AC</v>
          </cell>
          <cell r="E504" t="str">
            <v>Program Annual Benefits</v>
          </cell>
          <cell r="F504" t="str">
            <v>High Participation Case</v>
          </cell>
          <cell r="G504">
            <v>0</v>
          </cell>
        </row>
        <row r="505">
          <cell r="A505" t="str">
            <v>CAResidentialDLC Central ACNew ParticipantsHigh Participation Case0</v>
          </cell>
          <cell r="B505" t="str">
            <v>CA</v>
          </cell>
          <cell r="C505" t="str">
            <v>Residential</v>
          </cell>
          <cell r="D505" t="str">
            <v>DLC Central AC</v>
          </cell>
          <cell r="E505" t="str">
            <v>New Participants</v>
          </cell>
          <cell r="F505" t="str">
            <v>High Participation Case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16746.686550000006</v>
          </cell>
          <cell r="S505">
            <v>34271.919000000009</v>
          </cell>
          <cell r="T505">
            <v>69833.664450000011</v>
          </cell>
          <cell r="U505">
            <v>36847.527750000037</v>
          </cell>
          <cell r="V505">
            <v>20100.588749999937</v>
          </cell>
          <cell r="W505">
            <v>2583.0255000000179</v>
          </cell>
          <cell r="X505">
            <v>2585.7149999999965</v>
          </cell>
          <cell r="Y505">
            <v>2585.2035000000324</v>
          </cell>
          <cell r="Z505">
            <v>2584.5764999999665</v>
          </cell>
          <cell r="AA505">
            <v>2584.3950000000186</v>
          </cell>
          <cell r="AB505">
            <v>2584.7249999999767</v>
          </cell>
          <cell r="AC505">
            <v>2592.8595000000205</v>
          </cell>
          <cell r="AD505">
            <v>2694.0321599718882</v>
          </cell>
          <cell r="AE505">
            <v>2731.0805338135397</v>
          </cell>
          <cell r="AF505">
            <v>2768.6383974915661</v>
          </cell>
          <cell r="AG505">
            <v>2806.7127575183695</v>
          </cell>
          <cell r="AH505">
            <v>2845.3107167601411</v>
          </cell>
          <cell r="AI505">
            <v>2884.4394757617847</v>
          </cell>
          <cell r="AJ505">
            <v>2924.1063340901455</v>
          </cell>
          <cell r="AK505">
            <v>2964.3186916958948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</row>
        <row r="506">
          <cell r="A506" t="str">
            <v>CAResidentialDLC Central ACIncentive CostsHigh Participation Case0</v>
          </cell>
          <cell r="B506" t="str">
            <v>CA</v>
          </cell>
          <cell r="C506" t="str">
            <v>Residential</v>
          </cell>
          <cell r="D506" t="str">
            <v>DLC Central AC</v>
          </cell>
          <cell r="E506" t="str">
            <v>Incentive Costs</v>
          </cell>
          <cell r="F506" t="str">
            <v>High Participation Case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351680.42</v>
          </cell>
          <cell r="S506">
            <v>1071390.72</v>
          </cell>
          <cell r="T506">
            <v>2537897.67</v>
          </cell>
          <cell r="U506">
            <v>3311695.75</v>
          </cell>
          <cell r="V506">
            <v>3733808.12</v>
          </cell>
          <cell r="W506">
            <v>3788051.65</v>
          </cell>
          <cell r="X506">
            <v>3842351.67</v>
          </cell>
          <cell r="Y506">
            <v>3896640.94</v>
          </cell>
          <cell r="Z506">
            <v>3950917.05</v>
          </cell>
          <cell r="AA506">
            <v>4005189.34</v>
          </cell>
          <cell r="AB506">
            <v>4059468.57</v>
          </cell>
          <cell r="AC506">
            <v>4113918.62</v>
          </cell>
          <cell r="AD506">
            <v>4170493.29</v>
          </cell>
          <cell r="AE506">
            <v>4227845.9800000004</v>
          </cell>
          <cell r="AF506">
            <v>4285987.3899999997</v>
          </cell>
          <cell r="AG506">
            <v>4344928.3600000003</v>
          </cell>
          <cell r="AH506">
            <v>4404679.88</v>
          </cell>
          <cell r="AI506">
            <v>4465253.1100000003</v>
          </cell>
          <cell r="AJ506">
            <v>4526659.34</v>
          </cell>
          <cell r="AK506">
            <v>4588910.04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</row>
        <row r="507">
          <cell r="A507" t="str">
            <v>CAResidentialDLC Central ACParticipantsHigh Participation Case0</v>
          </cell>
          <cell r="B507" t="str">
            <v>CA</v>
          </cell>
          <cell r="C507" t="str">
            <v>Residential</v>
          </cell>
          <cell r="D507" t="str">
            <v>DLC Central AC</v>
          </cell>
          <cell r="E507" t="str">
            <v>Participants</v>
          </cell>
          <cell r="F507" t="str">
            <v>High Participation Case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16746.686550000006</v>
          </cell>
          <cell r="S507">
            <v>51018.605550000015</v>
          </cell>
          <cell r="T507">
            <v>120852.27000000002</v>
          </cell>
          <cell r="U507">
            <v>157699.79775000006</v>
          </cell>
          <cell r="V507">
            <v>177800.38649999999</v>
          </cell>
          <cell r="W507">
            <v>180383.41200000001</v>
          </cell>
          <cell r="X507">
            <v>182969.12700000001</v>
          </cell>
          <cell r="Y507">
            <v>185554.33050000004</v>
          </cell>
          <cell r="Z507">
            <v>188138.90700000001</v>
          </cell>
          <cell r="AA507">
            <v>190723.30200000003</v>
          </cell>
          <cell r="AB507">
            <v>193308.027</v>
          </cell>
          <cell r="AC507">
            <v>195900.88650000002</v>
          </cell>
          <cell r="AD507">
            <v>198594.91865997191</v>
          </cell>
          <cell r="AE507">
            <v>201325.99919378545</v>
          </cell>
          <cell r="AF507">
            <v>204094.63759127702</v>
          </cell>
          <cell r="AG507">
            <v>206901.35034879539</v>
          </cell>
          <cell r="AH507">
            <v>209746.66106555553</v>
          </cell>
          <cell r="AI507">
            <v>212631.10054131731</v>
          </cell>
          <cell r="AJ507">
            <v>215555.20687540746</v>
          </cell>
          <cell r="AK507">
            <v>218519.52556710335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</row>
        <row r="508">
          <cell r="A508" t="str">
            <v>CASmall C&amp;IDLC Central ACProgram Annual BenefitsHigh Participation Case0</v>
          </cell>
          <cell r="B508" t="str">
            <v>CA</v>
          </cell>
          <cell r="C508" t="str">
            <v>Small C&amp;I</v>
          </cell>
          <cell r="D508" t="str">
            <v>DLC Central AC</v>
          </cell>
          <cell r="E508" t="str">
            <v>Program Annual Benefits</v>
          </cell>
          <cell r="F508" t="str">
            <v>High Participation Case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573231.01</v>
          </cell>
          <cell r="S508">
            <v>1745288.43</v>
          </cell>
          <cell r="T508">
            <v>4127886.26</v>
          </cell>
          <cell r="U508">
            <v>5388069.9000000004</v>
          </cell>
          <cell r="V508">
            <v>6066603.5300000003</v>
          </cell>
          <cell r="W508">
            <v>6146956.6100000003</v>
          </cell>
          <cell r="X508">
            <v>6226381.7599999998</v>
          </cell>
          <cell r="Y508">
            <v>6305886.3200000003</v>
          </cell>
          <cell r="Z508">
            <v>6389191.79</v>
          </cell>
          <cell r="AA508">
            <v>6482465.1100000003</v>
          </cell>
          <cell r="AB508">
            <v>6568214.9500000002</v>
          </cell>
          <cell r="AC508">
            <v>6654117.0800000001</v>
          </cell>
          <cell r="AD508">
            <v>6743128.8899999997</v>
          </cell>
          <cell r="AE508">
            <v>6833331.4100000001</v>
          </cell>
          <cell r="AF508">
            <v>6924740.5700000003</v>
          </cell>
          <cell r="AG508">
            <v>7017372.5</v>
          </cell>
          <cell r="AH508">
            <v>7111243.5700000003</v>
          </cell>
          <cell r="AI508">
            <v>7206370.3399999999</v>
          </cell>
          <cell r="AJ508">
            <v>7302769.6200000001</v>
          </cell>
          <cell r="AK508">
            <v>7400458.4299999997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A509" t="str">
            <v>CASmall C&amp;IDLC Central ACProgram Annual CostsHigh Participation Case0</v>
          </cell>
          <cell r="B509" t="str">
            <v>CA</v>
          </cell>
          <cell r="C509" t="str">
            <v>Small C&amp;I</v>
          </cell>
          <cell r="D509" t="str">
            <v>DLC Central AC</v>
          </cell>
          <cell r="E509" t="str">
            <v>Program Annual Costs</v>
          </cell>
          <cell r="F509" t="str">
            <v>High Participation Case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5834317.1500000004</v>
          </cell>
          <cell r="S509">
            <v>12509121.98</v>
          </cell>
          <cell r="T509">
            <v>26286343.199999999</v>
          </cell>
          <cell r="U509">
            <v>16130618.27</v>
          </cell>
          <cell r="V509">
            <v>10911310.720000001</v>
          </cell>
          <cell r="W509">
            <v>4823091.07</v>
          </cell>
          <cell r="X509">
            <v>4899046.41</v>
          </cell>
          <cell r="Y509">
            <v>4974249.76</v>
          </cell>
          <cell r="Z509">
            <v>5049879.66</v>
          </cell>
          <cell r="AA509">
            <v>5126289.05</v>
          </cell>
          <cell r="AB509">
            <v>5203203.5</v>
          </cell>
          <cell r="AC509">
            <v>5283869.59</v>
          </cell>
          <cell r="AD509">
            <v>5405233.1200000001</v>
          </cell>
          <cell r="AE509">
            <v>5502775.29</v>
          </cell>
          <cell r="AF509">
            <v>5602414.6799999997</v>
          </cell>
          <cell r="AG509">
            <v>5704204.7300000004</v>
          </cell>
          <cell r="AH509">
            <v>5808200.4400000004</v>
          </cell>
          <cell r="AI509">
            <v>5914458.3899999997</v>
          </cell>
          <cell r="AJ509">
            <v>6023036.7800000003</v>
          </cell>
          <cell r="AK509">
            <v>6133995.5099999998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A510" t="str">
            <v>CASmall C&amp;IDLC Central ACNon-Incentive CostsHigh Participation Case0</v>
          </cell>
          <cell r="B510" t="str">
            <v>CA</v>
          </cell>
          <cell r="C510" t="str">
            <v>Small C&amp;I</v>
          </cell>
          <cell r="D510" t="str">
            <v>DLC Central AC</v>
          </cell>
          <cell r="E510" t="str">
            <v>Non-Incentive Costs</v>
          </cell>
          <cell r="F510" t="str">
            <v>High Participation Case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5482636.7300000004</v>
          </cell>
          <cell r="S510">
            <v>11437731.27</v>
          </cell>
          <cell r="T510">
            <v>23748445.530000001</v>
          </cell>
          <cell r="U510">
            <v>12818922.52</v>
          </cell>
          <cell r="V510">
            <v>7177502.6100000003</v>
          </cell>
          <cell r="W510">
            <v>1035039.42</v>
          </cell>
          <cell r="X510">
            <v>1056694.75</v>
          </cell>
          <cell r="Y510">
            <v>1077608.81</v>
          </cell>
          <cell r="Z510">
            <v>1098962.6200000001</v>
          </cell>
          <cell r="AA510">
            <v>1121099.71</v>
          </cell>
          <cell r="AB510">
            <v>1143734.93</v>
          </cell>
          <cell r="AC510">
            <v>1169950.97</v>
          </cell>
          <cell r="AD510">
            <v>1234739.83</v>
          </cell>
          <cell r="AE510">
            <v>1274929.31</v>
          </cell>
          <cell r="AF510">
            <v>1316427.29</v>
          </cell>
          <cell r="AG510">
            <v>1359276.37</v>
          </cell>
          <cell r="AH510">
            <v>1403520.56</v>
          </cell>
          <cell r="AI510">
            <v>1449205.28</v>
          </cell>
          <cell r="AJ510">
            <v>1496377.44</v>
          </cell>
          <cell r="AK510">
            <v>1545085.48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A511" t="str">
            <v>CASmall C&amp;IDLC Central ACSummer Peak Reduction @Meter  (MW)High Participation Case0</v>
          </cell>
          <cell r="B511" t="str">
            <v>CA</v>
          </cell>
          <cell r="C511" t="str">
            <v>Small C&amp;I</v>
          </cell>
          <cell r="D511" t="str">
            <v>DLC Central AC</v>
          </cell>
          <cell r="E511" t="str">
            <v>Summer Peak Reduction @Meter  (MW)</v>
          </cell>
          <cell r="F511" t="str">
            <v>High Participation Case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5.1061481672101516</v>
          </cell>
          <cell r="S511">
            <v>15.546439584201273</v>
          </cell>
          <cell r="T511">
            <v>36.769815927493447</v>
          </cell>
          <cell r="U511">
            <v>47.99510590524666</v>
          </cell>
          <cell r="V511">
            <v>54.039254216657497</v>
          </cell>
          <cell r="W511">
            <v>54.75501228123791</v>
          </cell>
          <cell r="X511">
            <v>55.462504704051796</v>
          </cell>
          <cell r="Y511">
            <v>56.170704503007471</v>
          </cell>
          <cell r="Z511">
            <v>56.91276145592839</v>
          </cell>
          <cell r="AA511">
            <v>57.74360864977195</v>
          </cell>
          <cell r="AB511">
            <v>58.507439221742665</v>
          </cell>
          <cell r="AC511">
            <v>59.27262640549219</v>
          </cell>
          <cell r="AD511">
            <v>60.065513565673378</v>
          </cell>
          <cell r="AE511">
            <v>60.869007140432515</v>
          </cell>
          <cell r="AF511">
            <v>61.683249011282939</v>
          </cell>
          <cell r="AG511">
            <v>62.508382957680382</v>
          </cell>
          <cell r="AH511">
            <v>63.344554682411669</v>
          </cell>
          <cell r="AI511">
            <v>64.191911837323005</v>
          </cell>
          <cell r="AJ511">
            <v>65.050604049392433</v>
          </cell>
          <cell r="AK511">
            <v>65.920782947151125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</row>
        <row r="512">
          <cell r="A512" t="str">
            <v>CASmall C&amp;IDLC Central ACSummer Peak Reduction @Generation (MW)High Participation Case0</v>
          </cell>
          <cell r="B512" t="str">
            <v>CA</v>
          </cell>
          <cell r="C512" t="str">
            <v>Small C&amp;I</v>
          </cell>
          <cell r="D512" t="str">
            <v>DLC Central AC</v>
          </cell>
          <cell r="E512" t="str">
            <v>Summer Peak Reduction @Generation (MW)</v>
          </cell>
          <cell r="F512" t="str">
            <v>High Participation Case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5.6309529854545115</v>
          </cell>
          <cell r="S512">
            <v>17.1442871462299</v>
          </cell>
          <cell r="T512">
            <v>40.548980952242438</v>
          </cell>
          <cell r="U512">
            <v>52.92799504328039</v>
          </cell>
          <cell r="V512">
            <v>59.593354892652727</v>
          </cell>
          <cell r="W512">
            <v>60.382677857562754</v>
          </cell>
          <cell r="X512">
            <v>61.162885646285609</v>
          </cell>
          <cell r="Y512">
            <v>61.94387351456492</v>
          </cell>
          <cell r="Z512">
            <v>62.762198341341403</v>
          </cell>
          <cell r="AA512">
            <v>63.678439181486489</v>
          </cell>
          <cell r="AB512">
            <v>64.520775498172327</v>
          </cell>
          <cell r="AC512">
            <v>65.364607857843168</v>
          </cell>
          <cell r="AD512">
            <v>66.238987169908881</v>
          </cell>
          <cell r="AE512">
            <v>67.125063013269198</v>
          </cell>
          <cell r="AF512">
            <v>68.022991851877961</v>
          </cell>
          <cell r="AG512">
            <v>68.932932242700019</v>
          </cell>
          <cell r="AH512">
            <v>69.855044863709381</v>
          </cell>
          <cell r="AI512">
            <v>70.789492542261797</v>
          </cell>
          <cell r="AJ512">
            <v>71.73644028384696</v>
          </cell>
          <cell r="AK512">
            <v>72.696055301225314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</row>
        <row r="513">
          <cell r="A513" t="str">
            <v>CASmall C&amp;IDLC Central ACWinter Peak Reduction @Meter  (MW)High Participation Case0</v>
          </cell>
          <cell r="B513" t="str">
            <v>CA</v>
          </cell>
          <cell r="C513" t="str">
            <v>Small C&amp;I</v>
          </cell>
          <cell r="D513" t="str">
            <v>DLC Central AC</v>
          </cell>
          <cell r="E513" t="str">
            <v>Winter Peak Reduction @Meter  (MW)</v>
          </cell>
          <cell r="F513" t="str">
            <v>High Participation Case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</row>
        <row r="514">
          <cell r="A514" t="str">
            <v>CASmall C&amp;IDLC Central ACWinter Peak Reduction @Generation (MW)High Participation Case0</v>
          </cell>
          <cell r="B514" t="str">
            <v>CA</v>
          </cell>
          <cell r="C514" t="str">
            <v>Small C&amp;I</v>
          </cell>
          <cell r="D514" t="str">
            <v>DLC Central AC</v>
          </cell>
          <cell r="E514" t="str">
            <v>Winter Peak Reduction @Generation (MW)</v>
          </cell>
          <cell r="F514" t="str">
            <v>High Participation Case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</row>
        <row r="515">
          <cell r="A515" t="str">
            <v>CASmall C&amp;IDLC Central ACProgram Annual BenefitsHigh Participation Case0</v>
          </cell>
          <cell r="B515" t="str">
            <v>CA</v>
          </cell>
          <cell r="C515" t="str">
            <v>Small C&amp;I</v>
          </cell>
          <cell r="D515" t="str">
            <v>DLC Central AC</v>
          </cell>
          <cell r="E515" t="str">
            <v>Program Annual Benefits</v>
          </cell>
          <cell r="F515" t="str">
            <v>High Participation Case</v>
          </cell>
          <cell r="G515">
            <v>0</v>
          </cell>
        </row>
        <row r="516">
          <cell r="A516" t="str">
            <v>CASmall C&amp;IDLC Central ACNew ParticipantsHigh Participation Case0</v>
          </cell>
          <cell r="B516" t="str">
            <v>CA</v>
          </cell>
          <cell r="C516" t="str">
            <v>Small C&amp;I</v>
          </cell>
          <cell r="D516" t="str">
            <v>DLC Central AC</v>
          </cell>
          <cell r="E516" t="str">
            <v>New Participants</v>
          </cell>
          <cell r="F516" t="str">
            <v>High Participation Case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16746.686550000006</v>
          </cell>
          <cell r="S516">
            <v>34271.919000000009</v>
          </cell>
          <cell r="T516">
            <v>69833.664450000011</v>
          </cell>
          <cell r="U516">
            <v>36847.527750000037</v>
          </cell>
          <cell r="V516">
            <v>20100.588749999937</v>
          </cell>
          <cell r="W516">
            <v>2583.0255000000179</v>
          </cell>
          <cell r="X516">
            <v>2585.7149999999965</v>
          </cell>
          <cell r="Y516">
            <v>2585.2035000000324</v>
          </cell>
          <cell r="Z516">
            <v>2584.5764999999665</v>
          </cell>
          <cell r="AA516">
            <v>2584.3950000000186</v>
          </cell>
          <cell r="AB516">
            <v>2584.7249999999767</v>
          </cell>
          <cell r="AC516">
            <v>2592.8595000000205</v>
          </cell>
          <cell r="AD516">
            <v>2694.0321599718882</v>
          </cell>
          <cell r="AE516">
            <v>2731.0805338135397</v>
          </cell>
          <cell r="AF516">
            <v>2768.6383974915661</v>
          </cell>
          <cell r="AG516">
            <v>2806.7127575183695</v>
          </cell>
          <cell r="AH516">
            <v>2845.3107167601411</v>
          </cell>
          <cell r="AI516">
            <v>2884.4394757617847</v>
          </cell>
          <cell r="AJ516">
            <v>2924.1063340901455</v>
          </cell>
          <cell r="AK516">
            <v>2964.3186916958948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A517" t="str">
            <v>CASmall C&amp;IDLC Central ACIncentive CostsHigh Participation Case0</v>
          </cell>
          <cell r="B517" t="str">
            <v>CA</v>
          </cell>
          <cell r="C517" t="str">
            <v>Small C&amp;I</v>
          </cell>
          <cell r="D517" t="str">
            <v>DLC Central AC</v>
          </cell>
          <cell r="E517" t="str">
            <v>Incentive Costs</v>
          </cell>
          <cell r="F517" t="str">
            <v>High Participation Case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351680.42</v>
          </cell>
          <cell r="S517">
            <v>1071390.72</v>
          </cell>
          <cell r="T517">
            <v>2537897.67</v>
          </cell>
          <cell r="U517">
            <v>3311695.75</v>
          </cell>
          <cell r="V517">
            <v>3733808.12</v>
          </cell>
          <cell r="W517">
            <v>3788051.65</v>
          </cell>
          <cell r="X517">
            <v>3842351.67</v>
          </cell>
          <cell r="Y517">
            <v>3896640.94</v>
          </cell>
          <cell r="Z517">
            <v>3950917.05</v>
          </cell>
          <cell r="AA517">
            <v>4005189.34</v>
          </cell>
          <cell r="AB517">
            <v>4059468.57</v>
          </cell>
          <cell r="AC517">
            <v>4113918.62</v>
          </cell>
          <cell r="AD517">
            <v>4170493.29</v>
          </cell>
          <cell r="AE517">
            <v>4227845.9800000004</v>
          </cell>
          <cell r="AF517">
            <v>4285987.3899999997</v>
          </cell>
          <cell r="AG517">
            <v>4344928.3600000003</v>
          </cell>
          <cell r="AH517">
            <v>4404679.88</v>
          </cell>
          <cell r="AI517">
            <v>4465253.1100000003</v>
          </cell>
          <cell r="AJ517">
            <v>4526659.34</v>
          </cell>
          <cell r="AK517">
            <v>4588910.04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</row>
        <row r="518">
          <cell r="A518" t="str">
            <v>CASmall C&amp;IDLC Central ACParticipantsHigh Participation Case0</v>
          </cell>
          <cell r="B518" t="str">
            <v>CA</v>
          </cell>
          <cell r="C518" t="str">
            <v>Small C&amp;I</v>
          </cell>
          <cell r="D518" t="str">
            <v>DLC Central AC</v>
          </cell>
          <cell r="E518" t="str">
            <v>Participants</v>
          </cell>
          <cell r="F518" t="str">
            <v>High Participation Case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16746.686550000006</v>
          </cell>
          <cell r="S518">
            <v>51018.605550000015</v>
          </cell>
          <cell r="T518">
            <v>120852.27000000002</v>
          </cell>
          <cell r="U518">
            <v>157699.79775000006</v>
          </cell>
          <cell r="V518">
            <v>177800.38649999999</v>
          </cell>
          <cell r="W518">
            <v>180383.41200000001</v>
          </cell>
          <cell r="X518">
            <v>182969.12700000001</v>
          </cell>
          <cell r="Y518">
            <v>185554.33050000004</v>
          </cell>
          <cell r="Z518">
            <v>188138.90700000001</v>
          </cell>
          <cell r="AA518">
            <v>190723.30200000003</v>
          </cell>
          <cell r="AB518">
            <v>193308.027</v>
          </cell>
          <cell r="AC518">
            <v>195900.88650000002</v>
          </cell>
          <cell r="AD518">
            <v>198594.91865997191</v>
          </cell>
          <cell r="AE518">
            <v>201325.99919378545</v>
          </cell>
          <cell r="AF518">
            <v>204094.63759127702</v>
          </cell>
          <cell r="AG518">
            <v>206901.35034879539</v>
          </cell>
          <cell r="AH518">
            <v>209746.66106555553</v>
          </cell>
          <cell r="AI518">
            <v>212631.10054131731</v>
          </cell>
          <cell r="AJ518">
            <v>215555.20687540746</v>
          </cell>
          <cell r="AK518">
            <v>218519.52556710335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</row>
        <row r="519">
          <cell r="A519" t="str">
            <v>CAResidentialDLC Elec Vehicle ChargingProgram Annual BenefitsHigh Participation Case0</v>
          </cell>
          <cell r="B519" t="str">
            <v>CA</v>
          </cell>
          <cell r="C519" t="str">
            <v>Residential</v>
          </cell>
          <cell r="D519" t="str">
            <v>DLC Elec Vehicle Charging</v>
          </cell>
          <cell r="E519" t="str">
            <v>Program Annual Benefits</v>
          </cell>
          <cell r="F519" t="str">
            <v>High Participation Case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573231.01</v>
          </cell>
          <cell r="S519">
            <v>1745288.43</v>
          </cell>
          <cell r="T519">
            <v>4127886.26</v>
          </cell>
          <cell r="U519">
            <v>5388069.9000000004</v>
          </cell>
          <cell r="V519">
            <v>6066603.5300000003</v>
          </cell>
          <cell r="W519">
            <v>6146956.6100000003</v>
          </cell>
          <cell r="X519">
            <v>6226381.7599999998</v>
          </cell>
          <cell r="Y519">
            <v>6305886.3200000003</v>
          </cell>
          <cell r="Z519">
            <v>6389191.79</v>
          </cell>
          <cell r="AA519">
            <v>6482465.1100000003</v>
          </cell>
          <cell r="AB519">
            <v>6568214.9500000002</v>
          </cell>
          <cell r="AC519">
            <v>6654117.0800000001</v>
          </cell>
          <cell r="AD519">
            <v>6743128.8899999997</v>
          </cell>
          <cell r="AE519">
            <v>6833331.4100000001</v>
          </cell>
          <cell r="AF519">
            <v>6924740.5700000003</v>
          </cell>
          <cell r="AG519">
            <v>7017372.5</v>
          </cell>
          <cell r="AH519">
            <v>7111243.5700000003</v>
          </cell>
          <cell r="AI519">
            <v>7206370.3399999999</v>
          </cell>
          <cell r="AJ519">
            <v>7302769.6200000001</v>
          </cell>
          <cell r="AK519">
            <v>7400458.4299999997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</row>
        <row r="520">
          <cell r="A520" t="str">
            <v>CAResidentialDLC Elec Vehicle ChargingProgram Annual CostsHigh Participation Case0</v>
          </cell>
          <cell r="B520" t="str">
            <v>CA</v>
          </cell>
          <cell r="C520" t="str">
            <v>Residential</v>
          </cell>
          <cell r="D520" t="str">
            <v>DLC Elec Vehicle Charging</v>
          </cell>
          <cell r="E520" t="str">
            <v>Program Annual Costs</v>
          </cell>
          <cell r="F520" t="str">
            <v>High Participation Case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5834317.1500000004</v>
          </cell>
          <cell r="S520">
            <v>12509121.98</v>
          </cell>
          <cell r="T520">
            <v>26286343.199999999</v>
          </cell>
          <cell r="U520">
            <v>16130618.27</v>
          </cell>
          <cell r="V520">
            <v>10911310.720000001</v>
          </cell>
          <cell r="W520">
            <v>4823091.07</v>
          </cell>
          <cell r="X520">
            <v>4899046.41</v>
          </cell>
          <cell r="Y520">
            <v>4974249.76</v>
          </cell>
          <cell r="Z520">
            <v>5049879.66</v>
          </cell>
          <cell r="AA520">
            <v>5126289.05</v>
          </cell>
          <cell r="AB520">
            <v>5203203.5</v>
          </cell>
          <cell r="AC520">
            <v>5283869.59</v>
          </cell>
          <cell r="AD520">
            <v>5405233.1200000001</v>
          </cell>
          <cell r="AE520">
            <v>5502775.29</v>
          </cell>
          <cell r="AF520">
            <v>5602414.6799999997</v>
          </cell>
          <cell r="AG520">
            <v>5704204.7300000004</v>
          </cell>
          <cell r="AH520">
            <v>5808200.4400000004</v>
          </cell>
          <cell r="AI520">
            <v>5914458.3899999997</v>
          </cell>
          <cell r="AJ520">
            <v>6023036.7800000003</v>
          </cell>
          <cell r="AK520">
            <v>6133995.5099999998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</row>
        <row r="521">
          <cell r="A521" t="str">
            <v>CAResidentialDLC Elec Vehicle ChargingNon-Incentive CostsHigh Participation Case0</v>
          </cell>
          <cell r="B521" t="str">
            <v>CA</v>
          </cell>
          <cell r="C521" t="str">
            <v>Residential</v>
          </cell>
          <cell r="D521" t="str">
            <v>DLC Elec Vehicle Charging</v>
          </cell>
          <cell r="E521" t="str">
            <v>Non-Incentive Costs</v>
          </cell>
          <cell r="F521" t="str">
            <v>High Participation Case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5482636.7300000004</v>
          </cell>
          <cell r="S521">
            <v>11437731.27</v>
          </cell>
          <cell r="T521">
            <v>23748445.530000001</v>
          </cell>
          <cell r="U521">
            <v>12818922.52</v>
          </cell>
          <cell r="V521">
            <v>7177502.6100000003</v>
          </cell>
          <cell r="W521">
            <v>1035039.42</v>
          </cell>
          <cell r="X521">
            <v>1056694.75</v>
          </cell>
          <cell r="Y521">
            <v>1077608.81</v>
          </cell>
          <cell r="Z521">
            <v>1098962.6200000001</v>
          </cell>
          <cell r="AA521">
            <v>1121099.71</v>
          </cell>
          <cell r="AB521">
            <v>1143734.93</v>
          </cell>
          <cell r="AC521">
            <v>1169950.97</v>
          </cell>
          <cell r="AD521">
            <v>1234739.83</v>
          </cell>
          <cell r="AE521">
            <v>1274929.31</v>
          </cell>
          <cell r="AF521">
            <v>1316427.29</v>
          </cell>
          <cell r="AG521">
            <v>1359276.37</v>
          </cell>
          <cell r="AH521">
            <v>1403520.56</v>
          </cell>
          <cell r="AI521">
            <v>1449205.28</v>
          </cell>
          <cell r="AJ521">
            <v>1496377.44</v>
          </cell>
          <cell r="AK521">
            <v>1545085.48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</row>
        <row r="522">
          <cell r="A522" t="str">
            <v>CAResidentialDLC Elec Vehicle ChargingSummer Peak Reduction @Meter  (MW)High Participation Case0</v>
          </cell>
          <cell r="B522" t="str">
            <v>CA</v>
          </cell>
          <cell r="C522" t="str">
            <v>Residential</v>
          </cell>
          <cell r="D522" t="str">
            <v>DLC Elec Vehicle Charging</v>
          </cell>
          <cell r="E522" t="str">
            <v>Summer Peak Reduction @Meter  (MW)</v>
          </cell>
          <cell r="F522" t="str">
            <v>High Participation Case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5.1061481672101516</v>
          </cell>
          <cell r="S522">
            <v>15.546439584201273</v>
          </cell>
          <cell r="T522">
            <v>36.769815927493447</v>
          </cell>
          <cell r="U522">
            <v>47.99510590524666</v>
          </cell>
          <cell r="V522">
            <v>54.039254216657497</v>
          </cell>
          <cell r="W522">
            <v>54.75501228123791</v>
          </cell>
          <cell r="X522">
            <v>55.462504704051796</v>
          </cell>
          <cell r="Y522">
            <v>56.170704503007471</v>
          </cell>
          <cell r="Z522">
            <v>56.91276145592839</v>
          </cell>
          <cell r="AA522">
            <v>57.74360864977195</v>
          </cell>
          <cell r="AB522">
            <v>58.507439221742665</v>
          </cell>
          <cell r="AC522">
            <v>59.27262640549219</v>
          </cell>
          <cell r="AD522">
            <v>60.065513565673378</v>
          </cell>
          <cell r="AE522">
            <v>60.869007140432515</v>
          </cell>
          <cell r="AF522">
            <v>61.683249011282939</v>
          </cell>
          <cell r="AG522">
            <v>62.508382957680382</v>
          </cell>
          <cell r="AH522">
            <v>63.344554682411669</v>
          </cell>
          <cell r="AI522">
            <v>64.191911837323005</v>
          </cell>
          <cell r="AJ522">
            <v>65.050604049392433</v>
          </cell>
          <cell r="AK522">
            <v>65.920782947151125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</row>
        <row r="523">
          <cell r="A523" t="str">
            <v>CAResidentialDLC Elec Vehicle ChargingSummer Peak Reduction @Generation (MW)High Participation Case0</v>
          </cell>
          <cell r="B523" t="str">
            <v>CA</v>
          </cell>
          <cell r="C523" t="str">
            <v>Residential</v>
          </cell>
          <cell r="D523" t="str">
            <v>DLC Elec Vehicle Charging</v>
          </cell>
          <cell r="E523" t="str">
            <v>Summer Peak Reduction @Generation (MW)</v>
          </cell>
          <cell r="F523" t="str">
            <v>High Participation Case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5.6309529854545115</v>
          </cell>
          <cell r="S523">
            <v>17.1442871462299</v>
          </cell>
          <cell r="T523">
            <v>40.548980952242438</v>
          </cell>
          <cell r="U523">
            <v>52.92799504328039</v>
          </cell>
          <cell r="V523">
            <v>59.593354892652727</v>
          </cell>
          <cell r="W523">
            <v>60.382677857562754</v>
          </cell>
          <cell r="X523">
            <v>61.162885646285609</v>
          </cell>
          <cell r="Y523">
            <v>61.94387351456492</v>
          </cell>
          <cell r="Z523">
            <v>62.762198341341403</v>
          </cell>
          <cell r="AA523">
            <v>63.678439181486489</v>
          </cell>
          <cell r="AB523">
            <v>64.520775498172327</v>
          </cell>
          <cell r="AC523">
            <v>65.364607857843168</v>
          </cell>
          <cell r="AD523">
            <v>66.238987169908881</v>
          </cell>
          <cell r="AE523">
            <v>67.125063013269198</v>
          </cell>
          <cell r="AF523">
            <v>68.022991851877961</v>
          </cell>
          <cell r="AG523">
            <v>68.932932242700019</v>
          </cell>
          <cell r="AH523">
            <v>69.855044863709381</v>
          </cell>
          <cell r="AI523">
            <v>70.789492542261797</v>
          </cell>
          <cell r="AJ523">
            <v>71.73644028384696</v>
          </cell>
          <cell r="AK523">
            <v>72.696055301225314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</row>
        <row r="524">
          <cell r="A524" t="str">
            <v>CAResidentialDLC Elec Vehicle ChargingWinter Peak Reduction @Meter  (MW)High Participation Case0</v>
          </cell>
          <cell r="B524" t="str">
            <v>CA</v>
          </cell>
          <cell r="C524" t="str">
            <v>Residential</v>
          </cell>
          <cell r="D524" t="str">
            <v>DLC Elec Vehicle Charging</v>
          </cell>
          <cell r="E524" t="str">
            <v>Winter Peak Reduction @Meter  (MW)</v>
          </cell>
          <cell r="F524" t="str">
            <v>High Participation Case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</row>
        <row r="525">
          <cell r="A525" t="str">
            <v>CAResidentialDLC Elec Vehicle ChargingWinter Peak Reduction @Generation (MW)High Participation Case0</v>
          </cell>
          <cell r="B525" t="str">
            <v>CA</v>
          </cell>
          <cell r="C525" t="str">
            <v>Residential</v>
          </cell>
          <cell r="D525" t="str">
            <v>DLC Elec Vehicle Charging</v>
          </cell>
          <cell r="E525" t="str">
            <v>Winter Peak Reduction @Generation (MW)</v>
          </cell>
          <cell r="F525" t="str">
            <v>High Participation Case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</row>
        <row r="526">
          <cell r="A526" t="str">
            <v>CAResidentialDLC Elec Vehicle ChargingProgram Annual BenefitsHigh Participation Case0</v>
          </cell>
          <cell r="B526" t="str">
            <v>CA</v>
          </cell>
          <cell r="C526" t="str">
            <v>Residential</v>
          </cell>
          <cell r="D526" t="str">
            <v>DLC Elec Vehicle Charging</v>
          </cell>
          <cell r="E526" t="str">
            <v>Program Annual Benefits</v>
          </cell>
          <cell r="F526" t="str">
            <v>High Participation Case</v>
          </cell>
          <cell r="G526">
            <v>0</v>
          </cell>
        </row>
        <row r="527">
          <cell r="A527" t="str">
            <v>CAResidentialDLC Elec Vehicle ChargingNew ParticipantsHigh Participation Case0</v>
          </cell>
          <cell r="B527" t="str">
            <v>CA</v>
          </cell>
          <cell r="C527" t="str">
            <v>Residential</v>
          </cell>
          <cell r="D527" t="str">
            <v>DLC Elec Vehicle Charging</v>
          </cell>
          <cell r="E527" t="str">
            <v>New Participants</v>
          </cell>
          <cell r="F527" t="str">
            <v>High Participation Case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16746.686550000006</v>
          </cell>
          <cell r="S527">
            <v>34271.919000000009</v>
          </cell>
          <cell r="T527">
            <v>69833.664450000011</v>
          </cell>
          <cell r="U527">
            <v>36847.527750000037</v>
          </cell>
          <cell r="V527">
            <v>20100.588749999937</v>
          </cell>
          <cell r="W527">
            <v>2583.0255000000179</v>
          </cell>
          <cell r="X527">
            <v>2585.7149999999965</v>
          </cell>
          <cell r="Y527">
            <v>2585.2035000000324</v>
          </cell>
          <cell r="Z527">
            <v>2584.5764999999665</v>
          </cell>
          <cell r="AA527">
            <v>2584.3950000000186</v>
          </cell>
          <cell r="AB527">
            <v>2584.7249999999767</v>
          </cell>
          <cell r="AC527">
            <v>2592.8595000000205</v>
          </cell>
          <cell r="AD527">
            <v>2694.0321599718882</v>
          </cell>
          <cell r="AE527">
            <v>2731.0805338135397</v>
          </cell>
          <cell r="AF527">
            <v>2768.6383974915661</v>
          </cell>
          <cell r="AG527">
            <v>2806.7127575183695</v>
          </cell>
          <cell r="AH527">
            <v>2845.3107167601411</v>
          </cell>
          <cell r="AI527">
            <v>2884.4394757617847</v>
          </cell>
          <cell r="AJ527">
            <v>2924.1063340901455</v>
          </cell>
          <cell r="AK527">
            <v>2964.3186916958948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</row>
        <row r="528">
          <cell r="A528" t="str">
            <v>CAResidentialDLC Elec Vehicle ChargingIncentive CostsHigh Participation Case0</v>
          </cell>
          <cell r="B528" t="str">
            <v>CA</v>
          </cell>
          <cell r="C528" t="str">
            <v>Residential</v>
          </cell>
          <cell r="D528" t="str">
            <v>DLC Elec Vehicle Charging</v>
          </cell>
          <cell r="E528" t="str">
            <v>Incentive Costs</v>
          </cell>
          <cell r="F528" t="str">
            <v>High Participation Case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351680.42</v>
          </cell>
          <cell r="S528">
            <v>1071390.72</v>
          </cell>
          <cell r="T528">
            <v>2537897.67</v>
          </cell>
          <cell r="U528">
            <v>3311695.75</v>
          </cell>
          <cell r="V528">
            <v>3733808.12</v>
          </cell>
          <cell r="W528">
            <v>3788051.65</v>
          </cell>
          <cell r="X528">
            <v>3842351.67</v>
          </cell>
          <cell r="Y528">
            <v>3896640.94</v>
          </cell>
          <cell r="Z528">
            <v>3950917.05</v>
          </cell>
          <cell r="AA528">
            <v>4005189.34</v>
          </cell>
          <cell r="AB528">
            <v>4059468.57</v>
          </cell>
          <cell r="AC528">
            <v>4113918.62</v>
          </cell>
          <cell r="AD528">
            <v>4170493.29</v>
          </cell>
          <cell r="AE528">
            <v>4227845.9800000004</v>
          </cell>
          <cell r="AF528">
            <v>4285987.3899999997</v>
          </cell>
          <cell r="AG528">
            <v>4344928.3600000003</v>
          </cell>
          <cell r="AH528">
            <v>4404679.88</v>
          </cell>
          <cell r="AI528">
            <v>4465253.1100000003</v>
          </cell>
          <cell r="AJ528">
            <v>4526659.34</v>
          </cell>
          <cell r="AK528">
            <v>4588910.04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</row>
        <row r="529">
          <cell r="A529" t="str">
            <v>CAResidentialDLC Elec Vehicle ChargingParticipantsHigh Participation Case0</v>
          </cell>
          <cell r="B529" t="str">
            <v>CA</v>
          </cell>
          <cell r="C529" t="str">
            <v>Residential</v>
          </cell>
          <cell r="D529" t="str">
            <v>DLC Elec Vehicle Charging</v>
          </cell>
          <cell r="E529" t="str">
            <v>Participants</v>
          </cell>
          <cell r="F529" t="str">
            <v>High Participation Case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16746.686550000006</v>
          </cell>
          <cell r="S529">
            <v>51018.605550000015</v>
          </cell>
          <cell r="T529">
            <v>120852.27000000002</v>
          </cell>
          <cell r="U529">
            <v>157699.79775000006</v>
          </cell>
          <cell r="V529">
            <v>177800.38649999999</v>
          </cell>
          <cell r="W529">
            <v>180383.41200000001</v>
          </cell>
          <cell r="X529">
            <v>182969.12700000001</v>
          </cell>
          <cell r="Y529">
            <v>185554.33050000004</v>
          </cell>
          <cell r="Z529">
            <v>188138.90700000001</v>
          </cell>
          <cell r="AA529">
            <v>190723.30200000003</v>
          </cell>
          <cell r="AB529">
            <v>193308.027</v>
          </cell>
          <cell r="AC529">
            <v>195900.88650000002</v>
          </cell>
          <cell r="AD529">
            <v>198594.91865997191</v>
          </cell>
          <cell r="AE529">
            <v>201325.99919378545</v>
          </cell>
          <cell r="AF529">
            <v>204094.63759127702</v>
          </cell>
          <cell r="AG529">
            <v>206901.35034879539</v>
          </cell>
          <cell r="AH529">
            <v>209746.66106555553</v>
          </cell>
          <cell r="AI529">
            <v>212631.10054131731</v>
          </cell>
          <cell r="AJ529">
            <v>215555.20687540746</v>
          </cell>
          <cell r="AK529">
            <v>218519.52556710335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</row>
        <row r="530">
          <cell r="A530" t="str">
            <v>CAIrrigationDLC IrrigationProgram Annual BenefitsHigh Participation Case0</v>
          </cell>
          <cell r="B530" t="str">
            <v>CA</v>
          </cell>
          <cell r="C530" t="str">
            <v>Irrigation</v>
          </cell>
          <cell r="D530" t="str">
            <v>DLC Irrigation</v>
          </cell>
          <cell r="E530" t="str">
            <v>Program Annual Benefits</v>
          </cell>
          <cell r="F530" t="str">
            <v>High Participation Case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573231.01</v>
          </cell>
          <cell r="S530">
            <v>1745288.43</v>
          </cell>
          <cell r="T530">
            <v>4127886.26</v>
          </cell>
          <cell r="U530">
            <v>5388069.9000000004</v>
          </cell>
          <cell r="V530">
            <v>6066603.5300000003</v>
          </cell>
          <cell r="W530">
            <v>6146956.6100000003</v>
          </cell>
          <cell r="X530">
            <v>6226381.7599999998</v>
          </cell>
          <cell r="Y530">
            <v>6305886.3200000003</v>
          </cell>
          <cell r="Z530">
            <v>6389191.79</v>
          </cell>
          <cell r="AA530">
            <v>6482465.1100000003</v>
          </cell>
          <cell r="AB530">
            <v>6568214.9500000002</v>
          </cell>
          <cell r="AC530">
            <v>6654117.0800000001</v>
          </cell>
          <cell r="AD530">
            <v>6743128.8899999997</v>
          </cell>
          <cell r="AE530">
            <v>6833331.4100000001</v>
          </cell>
          <cell r="AF530">
            <v>6924740.5700000003</v>
          </cell>
          <cell r="AG530">
            <v>7017372.5</v>
          </cell>
          <cell r="AH530">
            <v>7111243.5700000003</v>
          </cell>
          <cell r="AI530">
            <v>7206370.3399999999</v>
          </cell>
          <cell r="AJ530">
            <v>7302769.6200000001</v>
          </cell>
          <cell r="AK530">
            <v>7400458.4299999997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</row>
        <row r="531">
          <cell r="A531" t="str">
            <v>CAIrrigationDLC IrrigationProgram Annual CostsHigh Participation Case0</v>
          </cell>
          <cell r="B531" t="str">
            <v>CA</v>
          </cell>
          <cell r="C531" t="str">
            <v>Irrigation</v>
          </cell>
          <cell r="D531" t="str">
            <v>DLC Irrigation</v>
          </cell>
          <cell r="E531" t="str">
            <v>Program Annual Costs</v>
          </cell>
          <cell r="F531" t="str">
            <v>High Participation Case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5834317.1500000004</v>
          </cell>
          <cell r="S531">
            <v>12509121.98</v>
          </cell>
          <cell r="T531">
            <v>26286343.199999999</v>
          </cell>
          <cell r="U531">
            <v>16130618.27</v>
          </cell>
          <cell r="V531">
            <v>10911310.720000001</v>
          </cell>
          <cell r="W531">
            <v>4823091.07</v>
          </cell>
          <cell r="X531">
            <v>4899046.41</v>
          </cell>
          <cell r="Y531">
            <v>4974249.76</v>
          </cell>
          <cell r="Z531">
            <v>5049879.66</v>
          </cell>
          <cell r="AA531">
            <v>5126289.05</v>
          </cell>
          <cell r="AB531">
            <v>5203203.5</v>
          </cell>
          <cell r="AC531">
            <v>5283869.59</v>
          </cell>
          <cell r="AD531">
            <v>5405233.1200000001</v>
          </cell>
          <cell r="AE531">
            <v>5502775.29</v>
          </cell>
          <cell r="AF531">
            <v>5602414.6799999997</v>
          </cell>
          <cell r="AG531">
            <v>5704204.7300000004</v>
          </cell>
          <cell r="AH531">
            <v>5808200.4400000004</v>
          </cell>
          <cell r="AI531">
            <v>5914458.3899999997</v>
          </cell>
          <cell r="AJ531">
            <v>6023036.7800000003</v>
          </cell>
          <cell r="AK531">
            <v>6133995.5099999998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</row>
        <row r="532">
          <cell r="A532" t="str">
            <v>CAIrrigationDLC IrrigationNon-Incentive CostsHigh Participation Case0</v>
          </cell>
          <cell r="B532" t="str">
            <v>CA</v>
          </cell>
          <cell r="C532" t="str">
            <v>Irrigation</v>
          </cell>
          <cell r="D532" t="str">
            <v>DLC Irrigation</v>
          </cell>
          <cell r="E532" t="str">
            <v>Non-Incentive Costs</v>
          </cell>
          <cell r="F532" t="str">
            <v>High Participation Case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5482636.7300000004</v>
          </cell>
          <cell r="S532">
            <v>11437731.27</v>
          </cell>
          <cell r="T532">
            <v>23748445.530000001</v>
          </cell>
          <cell r="U532">
            <v>12818922.52</v>
          </cell>
          <cell r="V532">
            <v>7177502.6100000003</v>
          </cell>
          <cell r="W532">
            <v>1035039.42</v>
          </cell>
          <cell r="X532">
            <v>1056694.75</v>
          </cell>
          <cell r="Y532">
            <v>1077608.81</v>
          </cell>
          <cell r="Z532">
            <v>1098962.6200000001</v>
          </cell>
          <cell r="AA532">
            <v>1121099.71</v>
          </cell>
          <cell r="AB532">
            <v>1143734.93</v>
          </cell>
          <cell r="AC532">
            <v>1169950.97</v>
          </cell>
          <cell r="AD532">
            <v>1234739.83</v>
          </cell>
          <cell r="AE532">
            <v>1274929.31</v>
          </cell>
          <cell r="AF532">
            <v>1316427.29</v>
          </cell>
          <cell r="AG532">
            <v>1359276.37</v>
          </cell>
          <cell r="AH532">
            <v>1403520.56</v>
          </cell>
          <cell r="AI532">
            <v>1449205.28</v>
          </cell>
          <cell r="AJ532">
            <v>1496377.44</v>
          </cell>
          <cell r="AK532">
            <v>1545085.48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</row>
        <row r="533">
          <cell r="A533" t="str">
            <v>CAIrrigationDLC IrrigationSummer Peak Reduction @Meter  (MW)High Participation Case0</v>
          </cell>
          <cell r="B533" t="str">
            <v>CA</v>
          </cell>
          <cell r="C533" t="str">
            <v>Irrigation</v>
          </cell>
          <cell r="D533" t="str">
            <v>DLC Irrigation</v>
          </cell>
          <cell r="E533" t="str">
            <v>Summer Peak Reduction @Meter  (MW)</v>
          </cell>
          <cell r="F533" t="str">
            <v>High Participation Case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5.1061481672101516</v>
          </cell>
          <cell r="S533">
            <v>15.546439584201273</v>
          </cell>
          <cell r="T533">
            <v>36.769815927493447</v>
          </cell>
          <cell r="U533">
            <v>47.99510590524666</v>
          </cell>
          <cell r="V533">
            <v>54.039254216657497</v>
          </cell>
          <cell r="W533">
            <v>54.75501228123791</v>
          </cell>
          <cell r="X533">
            <v>55.462504704051796</v>
          </cell>
          <cell r="Y533">
            <v>56.170704503007471</v>
          </cell>
          <cell r="Z533">
            <v>56.91276145592839</v>
          </cell>
          <cell r="AA533">
            <v>57.74360864977195</v>
          </cell>
          <cell r="AB533">
            <v>58.507439221742665</v>
          </cell>
          <cell r="AC533">
            <v>59.27262640549219</v>
          </cell>
          <cell r="AD533">
            <v>60.065513565673378</v>
          </cell>
          <cell r="AE533">
            <v>60.869007140432515</v>
          </cell>
          <cell r="AF533">
            <v>61.683249011282939</v>
          </cell>
          <cell r="AG533">
            <v>62.508382957680382</v>
          </cell>
          <cell r="AH533">
            <v>63.344554682411669</v>
          </cell>
          <cell r="AI533">
            <v>64.191911837323005</v>
          </cell>
          <cell r="AJ533">
            <v>65.050604049392433</v>
          </cell>
          <cell r="AK533">
            <v>65.920782947151125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A534" t="str">
            <v>CAIrrigationDLC IrrigationSummer Peak Reduction @Generation (MW)High Participation Case0</v>
          </cell>
          <cell r="B534" t="str">
            <v>CA</v>
          </cell>
          <cell r="C534" t="str">
            <v>Irrigation</v>
          </cell>
          <cell r="D534" t="str">
            <v>DLC Irrigation</v>
          </cell>
          <cell r="E534" t="str">
            <v>Summer Peak Reduction @Generation (MW)</v>
          </cell>
          <cell r="F534" t="str">
            <v>High Participation Case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5.6309529854545115</v>
          </cell>
          <cell r="S534">
            <v>17.1442871462299</v>
          </cell>
          <cell r="T534">
            <v>40.548980952242438</v>
          </cell>
          <cell r="U534">
            <v>52.92799504328039</v>
          </cell>
          <cell r="V534">
            <v>59.593354892652727</v>
          </cell>
          <cell r="W534">
            <v>60.382677857562754</v>
          </cell>
          <cell r="X534">
            <v>61.162885646285609</v>
          </cell>
          <cell r="Y534">
            <v>61.94387351456492</v>
          </cell>
          <cell r="Z534">
            <v>62.762198341341403</v>
          </cell>
          <cell r="AA534">
            <v>63.678439181486489</v>
          </cell>
          <cell r="AB534">
            <v>64.520775498172327</v>
          </cell>
          <cell r="AC534">
            <v>65.364607857843168</v>
          </cell>
          <cell r="AD534">
            <v>66.238987169908881</v>
          </cell>
          <cell r="AE534">
            <v>67.125063013269198</v>
          </cell>
          <cell r="AF534">
            <v>68.022991851877961</v>
          </cell>
          <cell r="AG534">
            <v>68.932932242700019</v>
          </cell>
          <cell r="AH534">
            <v>69.855044863709381</v>
          </cell>
          <cell r="AI534">
            <v>70.789492542261797</v>
          </cell>
          <cell r="AJ534">
            <v>71.73644028384696</v>
          </cell>
          <cell r="AK534">
            <v>72.696055301225314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</row>
        <row r="535">
          <cell r="A535" t="str">
            <v>CAIrrigationDLC IrrigationWinter Peak Reduction @Meter  (MW)High Participation Case0</v>
          </cell>
          <cell r="B535" t="str">
            <v>CA</v>
          </cell>
          <cell r="C535" t="str">
            <v>Irrigation</v>
          </cell>
          <cell r="D535" t="str">
            <v>DLC Irrigation</v>
          </cell>
          <cell r="E535" t="str">
            <v>Winter Peak Reduction @Meter  (MW)</v>
          </cell>
          <cell r="F535" t="str">
            <v>High Participation Case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</row>
        <row r="536">
          <cell r="A536" t="str">
            <v>CAIrrigationDLC IrrigationWinter Peak Reduction @Generation (MW)High Participation Case0</v>
          </cell>
          <cell r="B536" t="str">
            <v>CA</v>
          </cell>
          <cell r="C536" t="str">
            <v>Irrigation</v>
          </cell>
          <cell r="D536" t="str">
            <v>DLC Irrigation</v>
          </cell>
          <cell r="E536" t="str">
            <v>Winter Peak Reduction @Generation (MW)</v>
          </cell>
          <cell r="F536" t="str">
            <v>High Participation Case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</row>
        <row r="537">
          <cell r="A537" t="str">
            <v>CAIrrigationDLC IrrigationProgram Annual BenefitsHigh Participation Case0</v>
          </cell>
          <cell r="B537" t="str">
            <v>CA</v>
          </cell>
          <cell r="C537" t="str">
            <v>Irrigation</v>
          </cell>
          <cell r="D537" t="str">
            <v>DLC Irrigation</v>
          </cell>
          <cell r="E537" t="str">
            <v>Program Annual Benefits</v>
          </cell>
          <cell r="F537" t="str">
            <v>High Participation Case</v>
          </cell>
          <cell r="G537">
            <v>0</v>
          </cell>
        </row>
        <row r="538">
          <cell r="A538" t="str">
            <v>CAIrrigationDLC IrrigationNew ParticipantsHigh Participation Case0</v>
          </cell>
          <cell r="B538" t="str">
            <v>CA</v>
          </cell>
          <cell r="C538" t="str">
            <v>Irrigation</v>
          </cell>
          <cell r="D538" t="str">
            <v>DLC Irrigation</v>
          </cell>
          <cell r="E538" t="str">
            <v>New Participants</v>
          </cell>
          <cell r="F538" t="str">
            <v>High Participation Case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16746.686550000006</v>
          </cell>
          <cell r="S538">
            <v>34271.919000000009</v>
          </cell>
          <cell r="T538">
            <v>69833.664450000011</v>
          </cell>
          <cell r="U538">
            <v>36847.527750000037</v>
          </cell>
          <cell r="V538">
            <v>20100.588749999937</v>
          </cell>
          <cell r="W538">
            <v>2583.0255000000179</v>
          </cell>
          <cell r="X538">
            <v>2585.7149999999965</v>
          </cell>
          <cell r="Y538">
            <v>2585.2035000000324</v>
          </cell>
          <cell r="Z538">
            <v>2584.5764999999665</v>
          </cell>
          <cell r="AA538">
            <v>2584.3950000000186</v>
          </cell>
          <cell r="AB538">
            <v>2584.7249999999767</v>
          </cell>
          <cell r="AC538">
            <v>2592.8595000000205</v>
          </cell>
          <cell r="AD538">
            <v>2694.0321599718882</v>
          </cell>
          <cell r="AE538">
            <v>2731.0805338135397</v>
          </cell>
          <cell r="AF538">
            <v>2768.6383974915661</v>
          </cell>
          <cell r="AG538">
            <v>2806.7127575183695</v>
          </cell>
          <cell r="AH538">
            <v>2845.3107167601411</v>
          </cell>
          <cell r="AI538">
            <v>2884.4394757617847</v>
          </cell>
          <cell r="AJ538">
            <v>2924.1063340901455</v>
          </cell>
          <cell r="AK538">
            <v>2964.3186916958948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</row>
        <row r="539">
          <cell r="A539" t="str">
            <v>CAIrrigationDLC IrrigationIncentive CostsHigh Participation Case0</v>
          </cell>
          <cell r="B539" t="str">
            <v>CA</v>
          </cell>
          <cell r="C539" t="str">
            <v>Irrigation</v>
          </cell>
          <cell r="D539" t="str">
            <v>DLC Irrigation</v>
          </cell>
          <cell r="E539" t="str">
            <v>Incentive Costs</v>
          </cell>
          <cell r="F539" t="str">
            <v>High Participation Case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351680.42</v>
          </cell>
          <cell r="S539">
            <v>1071390.72</v>
          </cell>
          <cell r="T539">
            <v>2537897.67</v>
          </cell>
          <cell r="U539">
            <v>3311695.75</v>
          </cell>
          <cell r="V539">
            <v>3733808.12</v>
          </cell>
          <cell r="W539">
            <v>3788051.65</v>
          </cell>
          <cell r="X539">
            <v>3842351.67</v>
          </cell>
          <cell r="Y539">
            <v>3896640.94</v>
          </cell>
          <cell r="Z539">
            <v>3950917.05</v>
          </cell>
          <cell r="AA539">
            <v>4005189.34</v>
          </cell>
          <cell r="AB539">
            <v>4059468.57</v>
          </cell>
          <cell r="AC539">
            <v>4113918.62</v>
          </cell>
          <cell r="AD539">
            <v>4170493.29</v>
          </cell>
          <cell r="AE539">
            <v>4227845.9800000004</v>
          </cell>
          <cell r="AF539">
            <v>4285987.3899999997</v>
          </cell>
          <cell r="AG539">
            <v>4344928.3600000003</v>
          </cell>
          <cell r="AH539">
            <v>4404679.88</v>
          </cell>
          <cell r="AI539">
            <v>4465253.1100000003</v>
          </cell>
          <cell r="AJ539">
            <v>4526659.34</v>
          </cell>
          <cell r="AK539">
            <v>4588910.04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</row>
        <row r="540">
          <cell r="A540" t="str">
            <v>CAIrrigationDLC IrrigationParticipantsHigh Participation Case0</v>
          </cell>
          <cell r="B540" t="str">
            <v>CA</v>
          </cell>
          <cell r="C540" t="str">
            <v>Irrigation</v>
          </cell>
          <cell r="D540" t="str">
            <v>DLC Irrigation</v>
          </cell>
          <cell r="E540" t="str">
            <v>Participants</v>
          </cell>
          <cell r="F540" t="str">
            <v>High Participation Case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16746.686550000006</v>
          </cell>
          <cell r="S540">
            <v>51018.605550000015</v>
          </cell>
          <cell r="T540">
            <v>120852.27000000002</v>
          </cell>
          <cell r="U540">
            <v>157699.79775000006</v>
          </cell>
          <cell r="V540">
            <v>177800.38649999999</v>
          </cell>
          <cell r="W540">
            <v>180383.41200000001</v>
          </cell>
          <cell r="X540">
            <v>182969.12700000001</v>
          </cell>
          <cell r="Y540">
            <v>185554.33050000004</v>
          </cell>
          <cell r="Z540">
            <v>188138.90700000001</v>
          </cell>
          <cell r="AA540">
            <v>190723.30200000003</v>
          </cell>
          <cell r="AB540">
            <v>193308.027</v>
          </cell>
          <cell r="AC540">
            <v>195900.88650000002</v>
          </cell>
          <cell r="AD540">
            <v>198594.91865997191</v>
          </cell>
          <cell r="AE540">
            <v>201325.99919378545</v>
          </cell>
          <cell r="AF540">
            <v>204094.63759127702</v>
          </cell>
          <cell r="AG540">
            <v>206901.35034879539</v>
          </cell>
          <cell r="AH540">
            <v>209746.66106555553</v>
          </cell>
          <cell r="AI540">
            <v>212631.10054131731</v>
          </cell>
          <cell r="AJ540">
            <v>215555.20687540746</v>
          </cell>
          <cell r="AK540">
            <v>218519.52556710335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A541" t="str">
            <v>CAResidentialDLC Room ACProgram Annual BenefitsHigh Participation Case0</v>
          </cell>
          <cell r="B541" t="str">
            <v>CA</v>
          </cell>
          <cell r="C541" t="str">
            <v>Residential</v>
          </cell>
          <cell r="D541" t="str">
            <v>DLC Room AC</v>
          </cell>
          <cell r="E541" t="str">
            <v>Program Annual Benefits</v>
          </cell>
          <cell r="F541" t="str">
            <v>High Participation Case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573231.01</v>
          </cell>
          <cell r="S541">
            <v>1745288.43</v>
          </cell>
          <cell r="T541">
            <v>4127886.26</v>
          </cell>
          <cell r="U541">
            <v>5388069.9000000004</v>
          </cell>
          <cell r="V541">
            <v>6066603.5300000003</v>
          </cell>
          <cell r="W541">
            <v>6146956.6100000003</v>
          </cell>
          <cell r="X541">
            <v>6226381.7599999998</v>
          </cell>
          <cell r="Y541">
            <v>6305886.3200000003</v>
          </cell>
          <cell r="Z541">
            <v>6389191.79</v>
          </cell>
          <cell r="AA541">
            <v>6482465.1100000003</v>
          </cell>
          <cell r="AB541">
            <v>6568214.9500000002</v>
          </cell>
          <cell r="AC541">
            <v>6654117.0800000001</v>
          </cell>
          <cell r="AD541">
            <v>6743128.8899999997</v>
          </cell>
          <cell r="AE541">
            <v>6833331.4100000001</v>
          </cell>
          <cell r="AF541">
            <v>6924740.5700000003</v>
          </cell>
          <cell r="AG541">
            <v>7017372.5</v>
          </cell>
          <cell r="AH541">
            <v>7111243.5700000003</v>
          </cell>
          <cell r="AI541">
            <v>7206370.3399999999</v>
          </cell>
          <cell r="AJ541">
            <v>7302769.6200000001</v>
          </cell>
          <cell r="AK541">
            <v>7400458.4299999997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</row>
        <row r="542">
          <cell r="A542" t="str">
            <v>CAResidentialDLC Room ACProgram Annual CostsHigh Participation Case0</v>
          </cell>
          <cell r="B542" t="str">
            <v>CA</v>
          </cell>
          <cell r="C542" t="str">
            <v>Residential</v>
          </cell>
          <cell r="D542" t="str">
            <v>DLC Room AC</v>
          </cell>
          <cell r="E542" t="str">
            <v>Program Annual Costs</v>
          </cell>
          <cell r="F542" t="str">
            <v>High Participation Case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5834317.1500000004</v>
          </cell>
          <cell r="S542">
            <v>12509121.98</v>
          </cell>
          <cell r="T542">
            <v>26286343.199999999</v>
          </cell>
          <cell r="U542">
            <v>16130618.27</v>
          </cell>
          <cell r="V542">
            <v>10911310.720000001</v>
          </cell>
          <cell r="W542">
            <v>4823091.07</v>
          </cell>
          <cell r="X542">
            <v>4899046.41</v>
          </cell>
          <cell r="Y542">
            <v>4974249.76</v>
          </cell>
          <cell r="Z542">
            <v>5049879.66</v>
          </cell>
          <cell r="AA542">
            <v>5126289.05</v>
          </cell>
          <cell r="AB542">
            <v>5203203.5</v>
          </cell>
          <cell r="AC542">
            <v>5283869.59</v>
          </cell>
          <cell r="AD542">
            <v>5405233.1200000001</v>
          </cell>
          <cell r="AE542">
            <v>5502775.29</v>
          </cell>
          <cell r="AF542">
            <v>5602414.6799999997</v>
          </cell>
          <cell r="AG542">
            <v>5704204.7300000004</v>
          </cell>
          <cell r="AH542">
            <v>5808200.4400000004</v>
          </cell>
          <cell r="AI542">
            <v>5914458.3899999997</v>
          </cell>
          <cell r="AJ542">
            <v>6023036.7800000003</v>
          </cell>
          <cell r="AK542">
            <v>6133995.5099999998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</row>
        <row r="543">
          <cell r="A543" t="str">
            <v>CAResidentialDLC Room ACNon-Incentive CostsHigh Participation Case0</v>
          </cell>
          <cell r="B543" t="str">
            <v>CA</v>
          </cell>
          <cell r="C543" t="str">
            <v>Residential</v>
          </cell>
          <cell r="D543" t="str">
            <v>DLC Room AC</v>
          </cell>
          <cell r="E543" t="str">
            <v>Non-Incentive Costs</v>
          </cell>
          <cell r="F543" t="str">
            <v>High Participation Case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5482636.7300000004</v>
          </cell>
          <cell r="S543">
            <v>11437731.27</v>
          </cell>
          <cell r="T543">
            <v>23748445.530000001</v>
          </cell>
          <cell r="U543">
            <v>12818922.52</v>
          </cell>
          <cell r="V543">
            <v>7177502.6100000003</v>
          </cell>
          <cell r="W543">
            <v>1035039.42</v>
          </cell>
          <cell r="X543">
            <v>1056694.75</v>
          </cell>
          <cell r="Y543">
            <v>1077608.81</v>
          </cell>
          <cell r="Z543">
            <v>1098962.6200000001</v>
          </cell>
          <cell r="AA543">
            <v>1121099.71</v>
          </cell>
          <cell r="AB543">
            <v>1143734.93</v>
          </cell>
          <cell r="AC543">
            <v>1169950.97</v>
          </cell>
          <cell r="AD543">
            <v>1234739.83</v>
          </cell>
          <cell r="AE543">
            <v>1274929.31</v>
          </cell>
          <cell r="AF543">
            <v>1316427.29</v>
          </cell>
          <cell r="AG543">
            <v>1359276.37</v>
          </cell>
          <cell r="AH543">
            <v>1403520.56</v>
          </cell>
          <cell r="AI543">
            <v>1449205.28</v>
          </cell>
          <cell r="AJ543">
            <v>1496377.44</v>
          </cell>
          <cell r="AK543">
            <v>1545085.48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A544" t="str">
            <v>CAResidentialDLC Room ACSummer Peak Reduction @Meter  (MW)High Participation Case0</v>
          </cell>
          <cell r="B544" t="str">
            <v>CA</v>
          </cell>
          <cell r="C544" t="str">
            <v>Residential</v>
          </cell>
          <cell r="D544" t="str">
            <v>DLC Room AC</v>
          </cell>
          <cell r="E544" t="str">
            <v>Summer Peak Reduction @Meter  (MW)</v>
          </cell>
          <cell r="F544" t="str">
            <v>High Participation Case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5.1061481672101516</v>
          </cell>
          <cell r="S544">
            <v>15.546439584201273</v>
          </cell>
          <cell r="T544">
            <v>36.769815927493447</v>
          </cell>
          <cell r="U544">
            <v>47.99510590524666</v>
          </cell>
          <cell r="V544">
            <v>54.039254216657497</v>
          </cell>
          <cell r="W544">
            <v>54.75501228123791</v>
          </cell>
          <cell r="X544">
            <v>55.462504704051796</v>
          </cell>
          <cell r="Y544">
            <v>56.170704503007471</v>
          </cell>
          <cell r="Z544">
            <v>56.91276145592839</v>
          </cell>
          <cell r="AA544">
            <v>57.74360864977195</v>
          </cell>
          <cell r="AB544">
            <v>58.507439221742665</v>
          </cell>
          <cell r="AC544">
            <v>59.27262640549219</v>
          </cell>
          <cell r="AD544">
            <v>60.065513565673378</v>
          </cell>
          <cell r="AE544">
            <v>60.869007140432515</v>
          </cell>
          <cell r="AF544">
            <v>61.683249011282939</v>
          </cell>
          <cell r="AG544">
            <v>62.508382957680382</v>
          </cell>
          <cell r="AH544">
            <v>63.344554682411669</v>
          </cell>
          <cell r="AI544">
            <v>64.191911837323005</v>
          </cell>
          <cell r="AJ544">
            <v>65.050604049392433</v>
          </cell>
          <cell r="AK544">
            <v>65.920782947151125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A545" t="str">
            <v>CAResidentialDLC Room ACSummer Peak Reduction @Generation (MW)High Participation Case0</v>
          </cell>
          <cell r="B545" t="str">
            <v>CA</v>
          </cell>
          <cell r="C545" t="str">
            <v>Residential</v>
          </cell>
          <cell r="D545" t="str">
            <v>DLC Room AC</v>
          </cell>
          <cell r="E545" t="str">
            <v>Summer Peak Reduction @Generation (MW)</v>
          </cell>
          <cell r="F545" t="str">
            <v>High Participation Case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5.6309529854545115</v>
          </cell>
          <cell r="S545">
            <v>17.1442871462299</v>
          </cell>
          <cell r="T545">
            <v>40.548980952242438</v>
          </cell>
          <cell r="U545">
            <v>52.92799504328039</v>
          </cell>
          <cell r="V545">
            <v>59.593354892652727</v>
          </cell>
          <cell r="W545">
            <v>60.382677857562754</v>
          </cell>
          <cell r="X545">
            <v>61.162885646285609</v>
          </cell>
          <cell r="Y545">
            <v>61.94387351456492</v>
          </cell>
          <cell r="Z545">
            <v>62.762198341341403</v>
          </cell>
          <cell r="AA545">
            <v>63.678439181486489</v>
          </cell>
          <cell r="AB545">
            <v>64.520775498172327</v>
          </cell>
          <cell r="AC545">
            <v>65.364607857843168</v>
          </cell>
          <cell r="AD545">
            <v>66.238987169908881</v>
          </cell>
          <cell r="AE545">
            <v>67.125063013269198</v>
          </cell>
          <cell r="AF545">
            <v>68.022991851877961</v>
          </cell>
          <cell r="AG545">
            <v>68.932932242700019</v>
          </cell>
          <cell r="AH545">
            <v>69.855044863709381</v>
          </cell>
          <cell r="AI545">
            <v>70.789492542261797</v>
          </cell>
          <cell r="AJ545">
            <v>71.73644028384696</v>
          </cell>
          <cell r="AK545">
            <v>72.696055301225314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</row>
        <row r="546">
          <cell r="A546" t="str">
            <v>CAResidentialDLC Room ACWinter Peak Reduction @Meter  (MW)High Participation Case0</v>
          </cell>
          <cell r="B546" t="str">
            <v>CA</v>
          </cell>
          <cell r="C546" t="str">
            <v>Residential</v>
          </cell>
          <cell r="D546" t="str">
            <v>DLC Room AC</v>
          </cell>
          <cell r="E546" t="str">
            <v>Winter Peak Reduction @Meter  (MW)</v>
          </cell>
          <cell r="F546" t="str">
            <v>High Participation Case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A547" t="str">
            <v>CAResidentialDLC Room ACWinter Peak Reduction @Generation (MW)High Participation Case0</v>
          </cell>
          <cell r="B547" t="str">
            <v>CA</v>
          </cell>
          <cell r="C547" t="str">
            <v>Residential</v>
          </cell>
          <cell r="D547" t="str">
            <v>DLC Room AC</v>
          </cell>
          <cell r="E547" t="str">
            <v>Winter Peak Reduction @Generation (MW)</v>
          </cell>
          <cell r="F547" t="str">
            <v>High Participation Case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</row>
        <row r="548">
          <cell r="A548" t="str">
            <v>CAResidentialDLC Room ACProgram Annual BenefitsHigh Participation Case0</v>
          </cell>
          <cell r="B548" t="str">
            <v>CA</v>
          </cell>
          <cell r="C548" t="str">
            <v>Residential</v>
          </cell>
          <cell r="D548" t="str">
            <v>DLC Room AC</v>
          </cell>
          <cell r="E548" t="str">
            <v>Program Annual Benefits</v>
          </cell>
          <cell r="F548" t="str">
            <v>High Participation Case</v>
          </cell>
          <cell r="G548">
            <v>0</v>
          </cell>
        </row>
        <row r="549">
          <cell r="A549" t="str">
            <v>CAResidentialDLC Room ACNew ParticipantsHigh Participation Case0</v>
          </cell>
          <cell r="B549" t="str">
            <v>CA</v>
          </cell>
          <cell r="C549" t="str">
            <v>Residential</v>
          </cell>
          <cell r="D549" t="str">
            <v>DLC Room AC</v>
          </cell>
          <cell r="E549" t="str">
            <v>New Participants</v>
          </cell>
          <cell r="F549" t="str">
            <v>High Participation Case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16746.686550000006</v>
          </cell>
          <cell r="S549">
            <v>34271.919000000009</v>
          </cell>
          <cell r="T549">
            <v>69833.664450000011</v>
          </cell>
          <cell r="U549">
            <v>36847.527750000037</v>
          </cell>
          <cell r="V549">
            <v>20100.588749999937</v>
          </cell>
          <cell r="W549">
            <v>2583.0255000000179</v>
          </cell>
          <cell r="X549">
            <v>2585.7149999999965</v>
          </cell>
          <cell r="Y549">
            <v>2585.2035000000324</v>
          </cell>
          <cell r="Z549">
            <v>2584.5764999999665</v>
          </cell>
          <cell r="AA549">
            <v>2584.3950000000186</v>
          </cell>
          <cell r="AB549">
            <v>2584.7249999999767</v>
          </cell>
          <cell r="AC549">
            <v>2592.8595000000205</v>
          </cell>
          <cell r="AD549">
            <v>2694.0321599718882</v>
          </cell>
          <cell r="AE549">
            <v>2731.0805338135397</v>
          </cell>
          <cell r="AF549">
            <v>2768.6383974915661</v>
          </cell>
          <cell r="AG549">
            <v>2806.7127575183695</v>
          </cell>
          <cell r="AH549">
            <v>2845.3107167601411</v>
          </cell>
          <cell r="AI549">
            <v>2884.4394757617847</v>
          </cell>
          <cell r="AJ549">
            <v>2924.1063340901455</v>
          </cell>
          <cell r="AK549">
            <v>2964.3186916958948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</row>
        <row r="550">
          <cell r="A550" t="str">
            <v>CAResidentialDLC Room ACIncentive CostsHigh Participation Case0</v>
          </cell>
          <cell r="B550" t="str">
            <v>CA</v>
          </cell>
          <cell r="C550" t="str">
            <v>Residential</v>
          </cell>
          <cell r="D550" t="str">
            <v>DLC Room AC</v>
          </cell>
          <cell r="E550" t="str">
            <v>Incentive Costs</v>
          </cell>
          <cell r="F550" t="str">
            <v>High Participation Case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351680.42</v>
          </cell>
          <cell r="S550">
            <v>1071390.72</v>
          </cell>
          <cell r="T550">
            <v>2537897.67</v>
          </cell>
          <cell r="U550">
            <v>3311695.75</v>
          </cell>
          <cell r="V550">
            <v>3733808.12</v>
          </cell>
          <cell r="W550">
            <v>3788051.65</v>
          </cell>
          <cell r="X550">
            <v>3842351.67</v>
          </cell>
          <cell r="Y550">
            <v>3896640.94</v>
          </cell>
          <cell r="Z550">
            <v>3950917.05</v>
          </cell>
          <cell r="AA550">
            <v>4005189.34</v>
          </cell>
          <cell r="AB550">
            <v>4059468.57</v>
          </cell>
          <cell r="AC550">
            <v>4113918.62</v>
          </cell>
          <cell r="AD550">
            <v>4170493.29</v>
          </cell>
          <cell r="AE550">
            <v>4227845.9800000004</v>
          </cell>
          <cell r="AF550">
            <v>4285987.3899999997</v>
          </cell>
          <cell r="AG550">
            <v>4344928.3600000003</v>
          </cell>
          <cell r="AH550">
            <v>4404679.88</v>
          </cell>
          <cell r="AI550">
            <v>4465253.1100000003</v>
          </cell>
          <cell r="AJ550">
            <v>4526659.34</v>
          </cell>
          <cell r="AK550">
            <v>4588910.04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A551" t="str">
            <v>CAResidentialDLC Room ACParticipantsHigh Participation Case0</v>
          </cell>
          <cell r="B551" t="str">
            <v>CA</v>
          </cell>
          <cell r="C551" t="str">
            <v>Residential</v>
          </cell>
          <cell r="D551" t="str">
            <v>DLC Room AC</v>
          </cell>
          <cell r="E551" t="str">
            <v>Participants</v>
          </cell>
          <cell r="F551" t="str">
            <v>High Participation Case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16746.686550000006</v>
          </cell>
          <cell r="S551">
            <v>51018.605550000015</v>
          </cell>
          <cell r="T551">
            <v>120852.27000000002</v>
          </cell>
          <cell r="U551">
            <v>157699.79775000006</v>
          </cell>
          <cell r="V551">
            <v>177800.38649999999</v>
          </cell>
          <cell r="W551">
            <v>180383.41200000001</v>
          </cell>
          <cell r="X551">
            <v>182969.12700000001</v>
          </cell>
          <cell r="Y551">
            <v>185554.33050000004</v>
          </cell>
          <cell r="Z551">
            <v>188138.90700000001</v>
          </cell>
          <cell r="AA551">
            <v>190723.30200000003</v>
          </cell>
          <cell r="AB551">
            <v>193308.027</v>
          </cell>
          <cell r="AC551">
            <v>195900.88650000002</v>
          </cell>
          <cell r="AD551">
            <v>198594.91865997191</v>
          </cell>
          <cell r="AE551">
            <v>201325.99919378545</v>
          </cell>
          <cell r="AF551">
            <v>204094.63759127702</v>
          </cell>
          <cell r="AG551">
            <v>206901.35034879539</v>
          </cell>
          <cell r="AH551">
            <v>209746.66106555553</v>
          </cell>
          <cell r="AI551">
            <v>212631.10054131731</v>
          </cell>
          <cell r="AJ551">
            <v>215555.20687540746</v>
          </cell>
          <cell r="AK551">
            <v>218519.52556710335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A552" t="str">
            <v>CAResidentialDLC Smart AppliancesProgram Annual BenefitsHigh Participation Case0</v>
          </cell>
          <cell r="B552" t="str">
            <v>CA</v>
          </cell>
          <cell r="C552" t="str">
            <v>Residential</v>
          </cell>
          <cell r="D552" t="str">
            <v>DLC Smart Appliances</v>
          </cell>
          <cell r="E552" t="str">
            <v>Program Annual Benefits</v>
          </cell>
          <cell r="F552" t="str">
            <v>High Participation Case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573231.01</v>
          </cell>
          <cell r="S552">
            <v>1745288.43</v>
          </cell>
          <cell r="T552">
            <v>4127886.26</v>
          </cell>
          <cell r="U552">
            <v>5388069.9000000004</v>
          </cell>
          <cell r="V552">
            <v>6066603.5300000003</v>
          </cell>
          <cell r="W552">
            <v>6146956.6100000003</v>
          </cell>
          <cell r="X552">
            <v>6226381.7599999998</v>
          </cell>
          <cell r="Y552">
            <v>6305886.3200000003</v>
          </cell>
          <cell r="Z552">
            <v>6389191.79</v>
          </cell>
          <cell r="AA552">
            <v>6482465.1100000003</v>
          </cell>
          <cell r="AB552">
            <v>6568214.9500000002</v>
          </cell>
          <cell r="AC552">
            <v>6654117.0800000001</v>
          </cell>
          <cell r="AD552">
            <v>6743128.8899999997</v>
          </cell>
          <cell r="AE552">
            <v>6833331.4100000001</v>
          </cell>
          <cell r="AF552">
            <v>6924740.5700000003</v>
          </cell>
          <cell r="AG552">
            <v>7017372.5</v>
          </cell>
          <cell r="AH552">
            <v>7111243.5700000003</v>
          </cell>
          <cell r="AI552">
            <v>7206370.3399999999</v>
          </cell>
          <cell r="AJ552">
            <v>7302769.6200000001</v>
          </cell>
          <cell r="AK552">
            <v>7400458.4299999997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A553" t="str">
            <v>CAResidentialDLC Smart AppliancesProgram Annual CostsHigh Participation Case0</v>
          </cell>
          <cell r="B553" t="str">
            <v>CA</v>
          </cell>
          <cell r="C553" t="str">
            <v>Residential</v>
          </cell>
          <cell r="D553" t="str">
            <v>DLC Smart Appliances</v>
          </cell>
          <cell r="E553" t="str">
            <v>Program Annual Costs</v>
          </cell>
          <cell r="F553" t="str">
            <v>High Participation Case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5834317.1500000004</v>
          </cell>
          <cell r="S553">
            <v>12509121.98</v>
          </cell>
          <cell r="T553">
            <v>26286343.199999999</v>
          </cell>
          <cell r="U553">
            <v>16130618.27</v>
          </cell>
          <cell r="V553">
            <v>10911310.720000001</v>
          </cell>
          <cell r="W553">
            <v>4823091.07</v>
          </cell>
          <cell r="X553">
            <v>4899046.41</v>
          </cell>
          <cell r="Y553">
            <v>4974249.76</v>
          </cell>
          <cell r="Z553">
            <v>5049879.66</v>
          </cell>
          <cell r="AA553">
            <v>5126289.05</v>
          </cell>
          <cell r="AB553">
            <v>5203203.5</v>
          </cell>
          <cell r="AC553">
            <v>5283869.59</v>
          </cell>
          <cell r="AD553">
            <v>5405233.1200000001</v>
          </cell>
          <cell r="AE553">
            <v>5502775.29</v>
          </cell>
          <cell r="AF553">
            <v>5602414.6799999997</v>
          </cell>
          <cell r="AG553">
            <v>5704204.7300000004</v>
          </cell>
          <cell r="AH553">
            <v>5808200.4400000004</v>
          </cell>
          <cell r="AI553">
            <v>5914458.3899999997</v>
          </cell>
          <cell r="AJ553">
            <v>6023036.7800000003</v>
          </cell>
          <cell r="AK553">
            <v>6133995.5099999998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A554" t="str">
            <v>CAResidentialDLC Smart AppliancesNon-Incentive CostsHigh Participation Case0</v>
          </cell>
          <cell r="B554" t="str">
            <v>CA</v>
          </cell>
          <cell r="C554" t="str">
            <v>Residential</v>
          </cell>
          <cell r="D554" t="str">
            <v>DLC Smart Appliances</v>
          </cell>
          <cell r="E554" t="str">
            <v>Non-Incentive Costs</v>
          </cell>
          <cell r="F554" t="str">
            <v>High Participation Case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5482636.7300000004</v>
          </cell>
          <cell r="S554">
            <v>11437731.27</v>
          </cell>
          <cell r="T554">
            <v>23748445.530000001</v>
          </cell>
          <cell r="U554">
            <v>12818922.52</v>
          </cell>
          <cell r="V554">
            <v>7177502.6100000003</v>
          </cell>
          <cell r="W554">
            <v>1035039.42</v>
          </cell>
          <cell r="X554">
            <v>1056694.75</v>
          </cell>
          <cell r="Y554">
            <v>1077608.81</v>
          </cell>
          <cell r="Z554">
            <v>1098962.6200000001</v>
          </cell>
          <cell r="AA554">
            <v>1121099.71</v>
          </cell>
          <cell r="AB554">
            <v>1143734.93</v>
          </cell>
          <cell r="AC554">
            <v>1169950.97</v>
          </cell>
          <cell r="AD554">
            <v>1234739.83</v>
          </cell>
          <cell r="AE554">
            <v>1274929.31</v>
          </cell>
          <cell r="AF554">
            <v>1316427.29</v>
          </cell>
          <cell r="AG554">
            <v>1359276.37</v>
          </cell>
          <cell r="AH554">
            <v>1403520.56</v>
          </cell>
          <cell r="AI554">
            <v>1449205.28</v>
          </cell>
          <cell r="AJ554">
            <v>1496377.44</v>
          </cell>
          <cell r="AK554">
            <v>1545085.48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A555" t="str">
            <v>CAResidentialDLC Smart AppliancesSummer Peak Reduction @Meter  (MW)High Participation Case0</v>
          </cell>
          <cell r="B555" t="str">
            <v>CA</v>
          </cell>
          <cell r="C555" t="str">
            <v>Residential</v>
          </cell>
          <cell r="D555" t="str">
            <v>DLC Smart Appliances</v>
          </cell>
          <cell r="E555" t="str">
            <v>Summer Peak Reduction @Meter  (MW)</v>
          </cell>
          <cell r="F555" t="str">
            <v>High Participation Case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5.1061481672101516</v>
          </cell>
          <cell r="S555">
            <v>15.546439584201273</v>
          </cell>
          <cell r="T555">
            <v>36.769815927493447</v>
          </cell>
          <cell r="U555">
            <v>47.99510590524666</v>
          </cell>
          <cell r="V555">
            <v>54.039254216657497</v>
          </cell>
          <cell r="W555">
            <v>54.75501228123791</v>
          </cell>
          <cell r="X555">
            <v>55.462504704051796</v>
          </cell>
          <cell r="Y555">
            <v>56.170704503007471</v>
          </cell>
          <cell r="Z555">
            <v>56.91276145592839</v>
          </cell>
          <cell r="AA555">
            <v>57.74360864977195</v>
          </cell>
          <cell r="AB555">
            <v>58.507439221742665</v>
          </cell>
          <cell r="AC555">
            <v>59.27262640549219</v>
          </cell>
          <cell r="AD555">
            <v>60.065513565673378</v>
          </cell>
          <cell r="AE555">
            <v>60.869007140432515</v>
          </cell>
          <cell r="AF555">
            <v>61.683249011282939</v>
          </cell>
          <cell r="AG555">
            <v>62.508382957680382</v>
          </cell>
          <cell r="AH555">
            <v>63.344554682411669</v>
          </cell>
          <cell r="AI555">
            <v>64.191911837323005</v>
          </cell>
          <cell r="AJ555">
            <v>65.050604049392433</v>
          </cell>
          <cell r="AK555">
            <v>65.920782947151125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A556" t="str">
            <v>CAResidentialDLC Smart AppliancesSummer Peak Reduction @Generation (MW)High Participation Case0</v>
          </cell>
          <cell r="B556" t="str">
            <v>CA</v>
          </cell>
          <cell r="C556" t="str">
            <v>Residential</v>
          </cell>
          <cell r="D556" t="str">
            <v>DLC Smart Appliances</v>
          </cell>
          <cell r="E556" t="str">
            <v>Summer Peak Reduction @Generation (MW)</v>
          </cell>
          <cell r="F556" t="str">
            <v>High Participation Case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5.6309529854545115</v>
          </cell>
          <cell r="S556">
            <v>17.1442871462299</v>
          </cell>
          <cell r="T556">
            <v>40.548980952242438</v>
          </cell>
          <cell r="U556">
            <v>52.92799504328039</v>
          </cell>
          <cell r="V556">
            <v>59.593354892652727</v>
          </cell>
          <cell r="W556">
            <v>60.382677857562754</v>
          </cell>
          <cell r="X556">
            <v>61.162885646285609</v>
          </cell>
          <cell r="Y556">
            <v>61.94387351456492</v>
          </cell>
          <cell r="Z556">
            <v>62.762198341341403</v>
          </cell>
          <cell r="AA556">
            <v>63.678439181486489</v>
          </cell>
          <cell r="AB556">
            <v>64.520775498172327</v>
          </cell>
          <cell r="AC556">
            <v>65.364607857843168</v>
          </cell>
          <cell r="AD556">
            <v>66.238987169908881</v>
          </cell>
          <cell r="AE556">
            <v>67.125063013269198</v>
          </cell>
          <cell r="AF556">
            <v>68.022991851877961</v>
          </cell>
          <cell r="AG556">
            <v>68.932932242700019</v>
          </cell>
          <cell r="AH556">
            <v>69.855044863709381</v>
          </cell>
          <cell r="AI556">
            <v>70.789492542261797</v>
          </cell>
          <cell r="AJ556">
            <v>71.73644028384696</v>
          </cell>
          <cell r="AK556">
            <v>72.696055301225314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A557" t="str">
            <v>CAResidentialDLC Smart AppliancesWinter Peak Reduction @Meter  (MW)High Participation Case0</v>
          </cell>
          <cell r="B557" t="str">
            <v>CA</v>
          </cell>
          <cell r="C557" t="str">
            <v>Residential</v>
          </cell>
          <cell r="D557" t="str">
            <v>DLC Smart Appliances</v>
          </cell>
          <cell r="E557" t="str">
            <v>Winter Peak Reduction @Meter  (MW)</v>
          </cell>
          <cell r="F557" t="str">
            <v>High Participation Case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A558" t="str">
            <v>CAResidentialDLC Smart AppliancesWinter Peak Reduction @Generation (MW)High Participation Case0</v>
          </cell>
          <cell r="B558" t="str">
            <v>CA</v>
          </cell>
          <cell r="C558" t="str">
            <v>Residential</v>
          </cell>
          <cell r="D558" t="str">
            <v>DLC Smart Appliances</v>
          </cell>
          <cell r="E558" t="str">
            <v>Winter Peak Reduction @Generation (MW)</v>
          </cell>
          <cell r="F558" t="str">
            <v>High Participation Case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</row>
        <row r="559">
          <cell r="A559" t="str">
            <v>CAResidentialDLC Smart AppliancesProgram Annual BenefitsHigh Participation Case0</v>
          </cell>
          <cell r="B559" t="str">
            <v>CA</v>
          </cell>
          <cell r="C559" t="str">
            <v>Residential</v>
          </cell>
          <cell r="D559" t="str">
            <v>DLC Smart Appliances</v>
          </cell>
          <cell r="E559" t="str">
            <v>Program Annual Benefits</v>
          </cell>
          <cell r="F559" t="str">
            <v>High Participation Case</v>
          </cell>
          <cell r="G559">
            <v>0</v>
          </cell>
        </row>
        <row r="560">
          <cell r="A560" t="str">
            <v>CAResidentialDLC Smart AppliancesNew ParticipantsHigh Participation Case0</v>
          </cell>
          <cell r="B560" t="str">
            <v>CA</v>
          </cell>
          <cell r="C560" t="str">
            <v>Residential</v>
          </cell>
          <cell r="D560" t="str">
            <v>DLC Smart Appliances</v>
          </cell>
          <cell r="E560" t="str">
            <v>New Participants</v>
          </cell>
          <cell r="F560" t="str">
            <v>High Participation Case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16746.686550000006</v>
          </cell>
          <cell r="S560">
            <v>34271.919000000009</v>
          </cell>
          <cell r="T560">
            <v>69833.664450000011</v>
          </cell>
          <cell r="U560">
            <v>36847.527750000037</v>
          </cell>
          <cell r="V560">
            <v>20100.588749999937</v>
          </cell>
          <cell r="W560">
            <v>2583.0255000000179</v>
          </cell>
          <cell r="X560">
            <v>2585.7149999999965</v>
          </cell>
          <cell r="Y560">
            <v>2585.2035000000324</v>
          </cell>
          <cell r="Z560">
            <v>2584.5764999999665</v>
          </cell>
          <cell r="AA560">
            <v>2584.3950000000186</v>
          </cell>
          <cell r="AB560">
            <v>2584.7249999999767</v>
          </cell>
          <cell r="AC560">
            <v>2592.8595000000205</v>
          </cell>
          <cell r="AD560">
            <v>2694.0321599718882</v>
          </cell>
          <cell r="AE560">
            <v>2731.0805338135397</v>
          </cell>
          <cell r="AF560">
            <v>2768.6383974915661</v>
          </cell>
          <cell r="AG560">
            <v>2806.7127575183695</v>
          </cell>
          <cell r="AH560">
            <v>2845.3107167601411</v>
          </cell>
          <cell r="AI560">
            <v>2884.4394757617847</v>
          </cell>
          <cell r="AJ560">
            <v>2924.1063340901455</v>
          </cell>
          <cell r="AK560">
            <v>2964.3186916958948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A561" t="str">
            <v>CAResidentialDLC Smart AppliancesIncentive CostsHigh Participation Case0</v>
          </cell>
          <cell r="B561" t="str">
            <v>CA</v>
          </cell>
          <cell r="C561" t="str">
            <v>Residential</v>
          </cell>
          <cell r="D561" t="str">
            <v>DLC Smart Appliances</v>
          </cell>
          <cell r="E561" t="str">
            <v>Incentive Costs</v>
          </cell>
          <cell r="F561" t="str">
            <v>High Participation Case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351680.42</v>
          </cell>
          <cell r="S561">
            <v>1071390.72</v>
          </cell>
          <cell r="T561">
            <v>2537897.67</v>
          </cell>
          <cell r="U561">
            <v>3311695.75</v>
          </cell>
          <cell r="V561">
            <v>3733808.12</v>
          </cell>
          <cell r="W561">
            <v>3788051.65</v>
          </cell>
          <cell r="X561">
            <v>3842351.67</v>
          </cell>
          <cell r="Y561">
            <v>3896640.94</v>
          </cell>
          <cell r="Z561">
            <v>3950917.05</v>
          </cell>
          <cell r="AA561">
            <v>4005189.34</v>
          </cell>
          <cell r="AB561">
            <v>4059468.57</v>
          </cell>
          <cell r="AC561">
            <v>4113918.62</v>
          </cell>
          <cell r="AD561">
            <v>4170493.29</v>
          </cell>
          <cell r="AE561">
            <v>4227845.9800000004</v>
          </cell>
          <cell r="AF561">
            <v>4285987.3899999997</v>
          </cell>
          <cell r="AG561">
            <v>4344928.3600000003</v>
          </cell>
          <cell r="AH561">
            <v>4404679.88</v>
          </cell>
          <cell r="AI561">
            <v>4465253.1100000003</v>
          </cell>
          <cell r="AJ561">
            <v>4526659.34</v>
          </cell>
          <cell r="AK561">
            <v>4588910.04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A562" t="str">
            <v>CAResidentialDLC Smart AppliancesParticipantsHigh Participation Case0</v>
          </cell>
          <cell r="B562" t="str">
            <v>CA</v>
          </cell>
          <cell r="C562" t="str">
            <v>Residential</v>
          </cell>
          <cell r="D562" t="str">
            <v>DLC Smart Appliances</v>
          </cell>
          <cell r="E562" t="str">
            <v>Participants</v>
          </cell>
          <cell r="F562" t="str">
            <v>High Participation Case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16746.686550000006</v>
          </cell>
          <cell r="S562">
            <v>51018.605550000015</v>
          </cell>
          <cell r="T562">
            <v>120852.27000000002</v>
          </cell>
          <cell r="U562">
            <v>157699.79775000006</v>
          </cell>
          <cell r="V562">
            <v>177800.38649999999</v>
          </cell>
          <cell r="W562">
            <v>180383.41200000001</v>
          </cell>
          <cell r="X562">
            <v>182969.12700000001</v>
          </cell>
          <cell r="Y562">
            <v>185554.33050000004</v>
          </cell>
          <cell r="Z562">
            <v>188138.90700000001</v>
          </cell>
          <cell r="AA562">
            <v>190723.30200000003</v>
          </cell>
          <cell r="AB562">
            <v>193308.027</v>
          </cell>
          <cell r="AC562">
            <v>195900.88650000002</v>
          </cell>
          <cell r="AD562">
            <v>198594.91865997191</v>
          </cell>
          <cell r="AE562">
            <v>201325.99919378545</v>
          </cell>
          <cell r="AF562">
            <v>204094.63759127702</v>
          </cell>
          <cell r="AG562">
            <v>206901.35034879539</v>
          </cell>
          <cell r="AH562">
            <v>209746.66106555553</v>
          </cell>
          <cell r="AI562">
            <v>212631.10054131731</v>
          </cell>
          <cell r="AJ562">
            <v>215555.20687540746</v>
          </cell>
          <cell r="AK562">
            <v>218519.52556710335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A563" t="str">
            <v>CAResidentialDLC Smart ThermostatsProgram Annual BenefitsHigh Participation Case0</v>
          </cell>
          <cell r="B563" t="str">
            <v>CA</v>
          </cell>
          <cell r="C563" t="str">
            <v>Residential</v>
          </cell>
          <cell r="D563" t="str">
            <v>DLC Smart Thermostats</v>
          </cell>
          <cell r="E563" t="str">
            <v>Program Annual Benefits</v>
          </cell>
          <cell r="F563" t="str">
            <v>High Participation Case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573231.01</v>
          </cell>
          <cell r="S563">
            <v>1745288.43</v>
          </cell>
          <cell r="T563">
            <v>4127886.26</v>
          </cell>
          <cell r="U563">
            <v>5388069.9000000004</v>
          </cell>
          <cell r="V563">
            <v>6066603.5300000003</v>
          </cell>
          <cell r="W563">
            <v>6146956.6100000003</v>
          </cell>
          <cell r="X563">
            <v>6226381.7599999998</v>
          </cell>
          <cell r="Y563">
            <v>6305886.3200000003</v>
          </cell>
          <cell r="Z563">
            <v>6389191.79</v>
          </cell>
          <cell r="AA563">
            <v>6482465.1100000003</v>
          </cell>
          <cell r="AB563">
            <v>6568214.9500000002</v>
          </cell>
          <cell r="AC563">
            <v>6654117.0800000001</v>
          </cell>
          <cell r="AD563">
            <v>6743128.8899999997</v>
          </cell>
          <cell r="AE563">
            <v>6833331.4100000001</v>
          </cell>
          <cell r="AF563">
            <v>6924740.5700000003</v>
          </cell>
          <cell r="AG563">
            <v>7017372.5</v>
          </cell>
          <cell r="AH563">
            <v>7111243.5700000003</v>
          </cell>
          <cell r="AI563">
            <v>7206370.3399999999</v>
          </cell>
          <cell r="AJ563">
            <v>7302769.6200000001</v>
          </cell>
          <cell r="AK563">
            <v>7400458.4299999997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A564" t="str">
            <v>CAResidentialDLC Smart ThermostatsProgram Annual CostsHigh Participation Case0</v>
          </cell>
          <cell r="B564" t="str">
            <v>CA</v>
          </cell>
          <cell r="C564" t="str">
            <v>Residential</v>
          </cell>
          <cell r="D564" t="str">
            <v>DLC Smart Thermostats</v>
          </cell>
          <cell r="E564" t="str">
            <v>Program Annual Costs</v>
          </cell>
          <cell r="F564" t="str">
            <v>High Participation Case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5834317.1500000004</v>
          </cell>
          <cell r="S564">
            <v>12509121.98</v>
          </cell>
          <cell r="T564">
            <v>26286343.199999999</v>
          </cell>
          <cell r="U564">
            <v>16130618.27</v>
          </cell>
          <cell r="V564">
            <v>10911310.720000001</v>
          </cell>
          <cell r="W564">
            <v>4823091.07</v>
          </cell>
          <cell r="X564">
            <v>4899046.41</v>
          </cell>
          <cell r="Y564">
            <v>4974249.76</v>
          </cell>
          <cell r="Z564">
            <v>5049879.66</v>
          </cell>
          <cell r="AA564">
            <v>5126289.05</v>
          </cell>
          <cell r="AB564">
            <v>5203203.5</v>
          </cell>
          <cell r="AC564">
            <v>5283869.59</v>
          </cell>
          <cell r="AD564">
            <v>5405233.1200000001</v>
          </cell>
          <cell r="AE564">
            <v>5502775.29</v>
          </cell>
          <cell r="AF564">
            <v>5602414.6799999997</v>
          </cell>
          <cell r="AG564">
            <v>5704204.7300000004</v>
          </cell>
          <cell r="AH564">
            <v>5808200.4400000004</v>
          </cell>
          <cell r="AI564">
            <v>5914458.3899999997</v>
          </cell>
          <cell r="AJ564">
            <v>6023036.7800000003</v>
          </cell>
          <cell r="AK564">
            <v>6133995.5099999998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A565" t="str">
            <v>CAResidentialDLC Smart ThermostatsNon-Incentive CostsHigh Participation Case0</v>
          </cell>
          <cell r="B565" t="str">
            <v>CA</v>
          </cell>
          <cell r="C565" t="str">
            <v>Residential</v>
          </cell>
          <cell r="D565" t="str">
            <v>DLC Smart Thermostats</v>
          </cell>
          <cell r="E565" t="str">
            <v>Non-Incentive Costs</v>
          </cell>
          <cell r="F565" t="str">
            <v>High Participation Case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5482636.7300000004</v>
          </cell>
          <cell r="S565">
            <v>11437731.27</v>
          </cell>
          <cell r="T565">
            <v>23748445.530000001</v>
          </cell>
          <cell r="U565">
            <v>12818922.52</v>
          </cell>
          <cell r="V565">
            <v>7177502.6100000003</v>
          </cell>
          <cell r="W565">
            <v>1035039.42</v>
          </cell>
          <cell r="X565">
            <v>1056694.75</v>
          </cell>
          <cell r="Y565">
            <v>1077608.81</v>
          </cell>
          <cell r="Z565">
            <v>1098962.6200000001</v>
          </cell>
          <cell r="AA565">
            <v>1121099.71</v>
          </cell>
          <cell r="AB565">
            <v>1143734.93</v>
          </cell>
          <cell r="AC565">
            <v>1169950.97</v>
          </cell>
          <cell r="AD565">
            <v>1234739.83</v>
          </cell>
          <cell r="AE565">
            <v>1274929.31</v>
          </cell>
          <cell r="AF565">
            <v>1316427.29</v>
          </cell>
          <cell r="AG565">
            <v>1359276.37</v>
          </cell>
          <cell r="AH565">
            <v>1403520.56</v>
          </cell>
          <cell r="AI565">
            <v>1449205.28</v>
          </cell>
          <cell r="AJ565">
            <v>1496377.44</v>
          </cell>
          <cell r="AK565">
            <v>1545085.48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A566" t="str">
            <v>CAResidentialDLC Smart ThermostatsSummer Peak Reduction @Meter  (MW)High Participation Case0</v>
          </cell>
          <cell r="B566" t="str">
            <v>CA</v>
          </cell>
          <cell r="C566" t="str">
            <v>Residential</v>
          </cell>
          <cell r="D566" t="str">
            <v>DLC Smart Thermostats</v>
          </cell>
          <cell r="E566" t="str">
            <v>Summer Peak Reduction @Meter  (MW)</v>
          </cell>
          <cell r="F566" t="str">
            <v>High Participation Case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5.1061481672101516</v>
          </cell>
          <cell r="S566">
            <v>15.546439584201273</v>
          </cell>
          <cell r="T566">
            <v>36.769815927493447</v>
          </cell>
          <cell r="U566">
            <v>47.99510590524666</v>
          </cell>
          <cell r="V566">
            <v>54.039254216657497</v>
          </cell>
          <cell r="W566">
            <v>54.75501228123791</v>
          </cell>
          <cell r="X566">
            <v>55.462504704051796</v>
          </cell>
          <cell r="Y566">
            <v>56.170704503007471</v>
          </cell>
          <cell r="Z566">
            <v>56.91276145592839</v>
          </cell>
          <cell r="AA566">
            <v>57.74360864977195</v>
          </cell>
          <cell r="AB566">
            <v>58.507439221742665</v>
          </cell>
          <cell r="AC566">
            <v>59.27262640549219</v>
          </cell>
          <cell r="AD566">
            <v>60.065513565673378</v>
          </cell>
          <cell r="AE566">
            <v>60.869007140432515</v>
          </cell>
          <cell r="AF566">
            <v>61.683249011282939</v>
          </cell>
          <cell r="AG566">
            <v>62.508382957680382</v>
          </cell>
          <cell r="AH566">
            <v>63.344554682411669</v>
          </cell>
          <cell r="AI566">
            <v>64.191911837323005</v>
          </cell>
          <cell r="AJ566">
            <v>65.050604049392433</v>
          </cell>
          <cell r="AK566">
            <v>65.920782947151125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A567" t="str">
            <v>CAResidentialDLC Smart ThermostatsSummer Peak Reduction @Generation (MW)High Participation Case0</v>
          </cell>
          <cell r="B567" t="str">
            <v>CA</v>
          </cell>
          <cell r="C567" t="str">
            <v>Residential</v>
          </cell>
          <cell r="D567" t="str">
            <v>DLC Smart Thermostats</v>
          </cell>
          <cell r="E567" t="str">
            <v>Summer Peak Reduction @Generation (MW)</v>
          </cell>
          <cell r="F567" t="str">
            <v>High Participation Case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5.6309529854545115</v>
          </cell>
          <cell r="S567">
            <v>17.1442871462299</v>
          </cell>
          <cell r="T567">
            <v>40.548980952242438</v>
          </cell>
          <cell r="U567">
            <v>52.92799504328039</v>
          </cell>
          <cell r="V567">
            <v>59.593354892652727</v>
          </cell>
          <cell r="W567">
            <v>60.382677857562754</v>
          </cell>
          <cell r="X567">
            <v>61.162885646285609</v>
          </cell>
          <cell r="Y567">
            <v>61.94387351456492</v>
          </cell>
          <cell r="Z567">
            <v>62.762198341341403</v>
          </cell>
          <cell r="AA567">
            <v>63.678439181486489</v>
          </cell>
          <cell r="AB567">
            <v>64.520775498172327</v>
          </cell>
          <cell r="AC567">
            <v>65.364607857843168</v>
          </cell>
          <cell r="AD567">
            <v>66.238987169908881</v>
          </cell>
          <cell r="AE567">
            <v>67.125063013269198</v>
          </cell>
          <cell r="AF567">
            <v>68.022991851877961</v>
          </cell>
          <cell r="AG567">
            <v>68.932932242700019</v>
          </cell>
          <cell r="AH567">
            <v>69.855044863709381</v>
          </cell>
          <cell r="AI567">
            <v>70.789492542261797</v>
          </cell>
          <cell r="AJ567">
            <v>71.73644028384696</v>
          </cell>
          <cell r="AK567">
            <v>72.696055301225314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A568" t="str">
            <v>CAResidentialDLC Smart ThermostatsWinter Peak Reduction @Meter  (MW)High Participation Case0</v>
          </cell>
          <cell r="B568" t="str">
            <v>CA</v>
          </cell>
          <cell r="C568" t="str">
            <v>Residential</v>
          </cell>
          <cell r="D568" t="str">
            <v>DLC Smart Thermostats</v>
          </cell>
          <cell r="E568" t="str">
            <v>Winter Peak Reduction @Meter  (MW)</v>
          </cell>
          <cell r="F568" t="str">
            <v>High Participation Case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A569" t="str">
            <v>CAResidentialDLC Smart ThermostatsWinter Peak Reduction @Generation (MW)High Participation Case0</v>
          </cell>
          <cell r="B569" t="str">
            <v>CA</v>
          </cell>
          <cell r="C569" t="str">
            <v>Residential</v>
          </cell>
          <cell r="D569" t="str">
            <v>DLC Smart Thermostats</v>
          </cell>
          <cell r="E569" t="str">
            <v>Winter Peak Reduction @Generation (MW)</v>
          </cell>
          <cell r="F569" t="str">
            <v>High Participation Case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A570" t="str">
            <v>CAResidentialDLC Smart ThermostatsProgram Annual BenefitsHigh Participation Case0</v>
          </cell>
          <cell r="B570" t="str">
            <v>CA</v>
          </cell>
          <cell r="C570" t="str">
            <v>Residential</v>
          </cell>
          <cell r="D570" t="str">
            <v>DLC Smart Thermostats</v>
          </cell>
          <cell r="E570" t="str">
            <v>Program Annual Benefits</v>
          </cell>
          <cell r="F570" t="str">
            <v>High Participation Case</v>
          </cell>
          <cell r="G570">
            <v>0</v>
          </cell>
        </row>
        <row r="571">
          <cell r="A571" t="str">
            <v>CAResidentialDLC Smart ThermostatsNew ParticipantsHigh Participation Case0</v>
          </cell>
          <cell r="B571" t="str">
            <v>CA</v>
          </cell>
          <cell r="C571" t="str">
            <v>Residential</v>
          </cell>
          <cell r="D571" t="str">
            <v>DLC Smart Thermostats</v>
          </cell>
          <cell r="E571" t="str">
            <v>New Participants</v>
          </cell>
          <cell r="F571" t="str">
            <v>High Participation Case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16746.686550000006</v>
          </cell>
          <cell r="S571">
            <v>34271.919000000009</v>
          </cell>
          <cell r="T571">
            <v>69833.664450000011</v>
          </cell>
          <cell r="U571">
            <v>36847.527750000037</v>
          </cell>
          <cell r="V571">
            <v>20100.588749999937</v>
          </cell>
          <cell r="W571">
            <v>2583.0255000000179</v>
          </cell>
          <cell r="X571">
            <v>2585.7149999999965</v>
          </cell>
          <cell r="Y571">
            <v>2585.2035000000324</v>
          </cell>
          <cell r="Z571">
            <v>2584.5764999999665</v>
          </cell>
          <cell r="AA571">
            <v>2584.3950000000186</v>
          </cell>
          <cell r="AB571">
            <v>2584.7249999999767</v>
          </cell>
          <cell r="AC571">
            <v>2592.8595000000205</v>
          </cell>
          <cell r="AD571">
            <v>2694.0321599718882</v>
          </cell>
          <cell r="AE571">
            <v>2731.0805338135397</v>
          </cell>
          <cell r="AF571">
            <v>2768.6383974915661</v>
          </cell>
          <cell r="AG571">
            <v>2806.7127575183695</v>
          </cell>
          <cell r="AH571">
            <v>2845.3107167601411</v>
          </cell>
          <cell r="AI571">
            <v>2884.4394757617847</v>
          </cell>
          <cell r="AJ571">
            <v>2924.1063340901455</v>
          </cell>
          <cell r="AK571">
            <v>2964.3186916958948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A572" t="str">
            <v>CAResidentialDLC Smart ThermostatsIncentive CostsHigh Participation Case0</v>
          </cell>
          <cell r="B572" t="str">
            <v>CA</v>
          </cell>
          <cell r="C572" t="str">
            <v>Residential</v>
          </cell>
          <cell r="D572" t="str">
            <v>DLC Smart Thermostats</v>
          </cell>
          <cell r="E572" t="str">
            <v>Incentive Costs</v>
          </cell>
          <cell r="F572" t="str">
            <v>High Participation Case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351680.42</v>
          </cell>
          <cell r="S572">
            <v>1071390.72</v>
          </cell>
          <cell r="T572">
            <v>2537897.67</v>
          </cell>
          <cell r="U572">
            <v>3311695.75</v>
          </cell>
          <cell r="V572">
            <v>3733808.12</v>
          </cell>
          <cell r="W572">
            <v>3788051.65</v>
          </cell>
          <cell r="X572">
            <v>3842351.67</v>
          </cell>
          <cell r="Y572">
            <v>3896640.94</v>
          </cell>
          <cell r="Z572">
            <v>3950917.05</v>
          </cell>
          <cell r="AA572">
            <v>4005189.34</v>
          </cell>
          <cell r="AB572">
            <v>4059468.57</v>
          </cell>
          <cell r="AC572">
            <v>4113918.62</v>
          </cell>
          <cell r="AD572">
            <v>4170493.29</v>
          </cell>
          <cell r="AE572">
            <v>4227845.9800000004</v>
          </cell>
          <cell r="AF572">
            <v>4285987.3899999997</v>
          </cell>
          <cell r="AG572">
            <v>4344928.3600000003</v>
          </cell>
          <cell r="AH572">
            <v>4404679.88</v>
          </cell>
          <cell r="AI572">
            <v>4465253.1100000003</v>
          </cell>
          <cell r="AJ572">
            <v>4526659.34</v>
          </cell>
          <cell r="AK572">
            <v>4588910.04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A573" t="str">
            <v>CAResidentialDLC Smart ThermostatsParticipantsHigh Participation Case0</v>
          </cell>
          <cell r="B573" t="str">
            <v>CA</v>
          </cell>
          <cell r="C573" t="str">
            <v>Residential</v>
          </cell>
          <cell r="D573" t="str">
            <v>DLC Smart Thermostats</v>
          </cell>
          <cell r="E573" t="str">
            <v>Participants</v>
          </cell>
          <cell r="F573" t="str">
            <v>High Participation Case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16746.686550000006</v>
          </cell>
          <cell r="S573">
            <v>51018.605550000015</v>
          </cell>
          <cell r="T573">
            <v>120852.27000000002</v>
          </cell>
          <cell r="U573">
            <v>157699.79775000006</v>
          </cell>
          <cell r="V573">
            <v>177800.38649999999</v>
          </cell>
          <cell r="W573">
            <v>180383.41200000001</v>
          </cell>
          <cell r="X573">
            <v>182969.12700000001</v>
          </cell>
          <cell r="Y573">
            <v>185554.33050000004</v>
          </cell>
          <cell r="Z573">
            <v>188138.90700000001</v>
          </cell>
          <cell r="AA573">
            <v>190723.30200000003</v>
          </cell>
          <cell r="AB573">
            <v>193308.027</v>
          </cell>
          <cell r="AC573">
            <v>195900.88650000002</v>
          </cell>
          <cell r="AD573">
            <v>198594.91865997191</v>
          </cell>
          <cell r="AE573">
            <v>201325.99919378545</v>
          </cell>
          <cell r="AF573">
            <v>204094.63759127702</v>
          </cell>
          <cell r="AG573">
            <v>206901.35034879539</v>
          </cell>
          <cell r="AH573">
            <v>209746.66106555553</v>
          </cell>
          <cell r="AI573">
            <v>212631.10054131731</v>
          </cell>
          <cell r="AJ573">
            <v>215555.20687540746</v>
          </cell>
          <cell r="AK573">
            <v>218519.52556710335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A574" t="str">
            <v>CAMedium C&amp;IDLC Space HeatingProgram Annual BenefitsHigh Participation Case0</v>
          </cell>
          <cell r="B574" t="str">
            <v>CA</v>
          </cell>
          <cell r="C574" t="str">
            <v>Medium C&amp;I</v>
          </cell>
          <cell r="D574" t="str">
            <v>DLC Space Heating</v>
          </cell>
          <cell r="E574" t="str">
            <v>Program Annual Benefits</v>
          </cell>
          <cell r="F574" t="str">
            <v>High Participation Case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573231.01</v>
          </cell>
          <cell r="S574">
            <v>1745288.43</v>
          </cell>
          <cell r="T574">
            <v>4127886.26</v>
          </cell>
          <cell r="U574">
            <v>5388069.9000000004</v>
          </cell>
          <cell r="V574">
            <v>6066603.5300000003</v>
          </cell>
          <cell r="W574">
            <v>6146956.6100000003</v>
          </cell>
          <cell r="X574">
            <v>6226381.7599999998</v>
          </cell>
          <cell r="Y574">
            <v>6305886.3200000003</v>
          </cell>
          <cell r="Z574">
            <v>6389191.79</v>
          </cell>
          <cell r="AA574">
            <v>6482465.1100000003</v>
          </cell>
          <cell r="AB574">
            <v>6568214.9500000002</v>
          </cell>
          <cell r="AC574">
            <v>6654117.0800000001</v>
          </cell>
          <cell r="AD574">
            <v>6743128.8899999997</v>
          </cell>
          <cell r="AE574">
            <v>6833331.4100000001</v>
          </cell>
          <cell r="AF574">
            <v>6924740.5700000003</v>
          </cell>
          <cell r="AG574">
            <v>7017372.5</v>
          </cell>
          <cell r="AH574">
            <v>7111243.5700000003</v>
          </cell>
          <cell r="AI574">
            <v>7206370.3399999999</v>
          </cell>
          <cell r="AJ574">
            <v>7302769.6200000001</v>
          </cell>
          <cell r="AK574">
            <v>7400458.4299999997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A575" t="str">
            <v>CAMedium C&amp;IDLC Space HeatingProgram Annual CostsHigh Participation Case0</v>
          </cell>
          <cell r="B575" t="str">
            <v>CA</v>
          </cell>
          <cell r="C575" t="str">
            <v>Medium C&amp;I</v>
          </cell>
          <cell r="D575" t="str">
            <v>DLC Space Heating</v>
          </cell>
          <cell r="E575" t="str">
            <v>Program Annual Costs</v>
          </cell>
          <cell r="F575" t="str">
            <v>High Participation Case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5834317.1500000004</v>
          </cell>
          <cell r="S575">
            <v>12509121.98</v>
          </cell>
          <cell r="T575">
            <v>26286343.199999999</v>
          </cell>
          <cell r="U575">
            <v>16130618.27</v>
          </cell>
          <cell r="V575">
            <v>10911310.720000001</v>
          </cell>
          <cell r="W575">
            <v>4823091.07</v>
          </cell>
          <cell r="X575">
            <v>4899046.41</v>
          </cell>
          <cell r="Y575">
            <v>4974249.76</v>
          </cell>
          <cell r="Z575">
            <v>5049879.66</v>
          </cell>
          <cell r="AA575">
            <v>5126289.05</v>
          </cell>
          <cell r="AB575">
            <v>5203203.5</v>
          </cell>
          <cell r="AC575">
            <v>5283869.59</v>
          </cell>
          <cell r="AD575">
            <v>5405233.1200000001</v>
          </cell>
          <cell r="AE575">
            <v>5502775.29</v>
          </cell>
          <cell r="AF575">
            <v>5602414.6799999997</v>
          </cell>
          <cell r="AG575">
            <v>5704204.7300000004</v>
          </cell>
          <cell r="AH575">
            <v>5808200.4400000004</v>
          </cell>
          <cell r="AI575">
            <v>5914458.3899999997</v>
          </cell>
          <cell r="AJ575">
            <v>6023036.7800000003</v>
          </cell>
          <cell r="AK575">
            <v>6133995.5099999998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A576" t="str">
            <v>CAMedium C&amp;IDLC Space HeatingNon-Incentive CostsHigh Participation Case0</v>
          </cell>
          <cell r="B576" t="str">
            <v>CA</v>
          </cell>
          <cell r="C576" t="str">
            <v>Medium C&amp;I</v>
          </cell>
          <cell r="D576" t="str">
            <v>DLC Space Heating</v>
          </cell>
          <cell r="E576" t="str">
            <v>Non-Incentive Costs</v>
          </cell>
          <cell r="F576" t="str">
            <v>High Participation Case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5482636.7300000004</v>
          </cell>
          <cell r="S576">
            <v>11437731.27</v>
          </cell>
          <cell r="T576">
            <v>23748445.530000001</v>
          </cell>
          <cell r="U576">
            <v>12818922.52</v>
          </cell>
          <cell r="V576">
            <v>7177502.6100000003</v>
          </cell>
          <cell r="W576">
            <v>1035039.42</v>
          </cell>
          <cell r="X576">
            <v>1056694.75</v>
          </cell>
          <cell r="Y576">
            <v>1077608.81</v>
          </cell>
          <cell r="Z576">
            <v>1098962.6200000001</v>
          </cell>
          <cell r="AA576">
            <v>1121099.71</v>
          </cell>
          <cell r="AB576">
            <v>1143734.93</v>
          </cell>
          <cell r="AC576">
            <v>1169950.97</v>
          </cell>
          <cell r="AD576">
            <v>1234739.83</v>
          </cell>
          <cell r="AE576">
            <v>1274929.31</v>
          </cell>
          <cell r="AF576">
            <v>1316427.29</v>
          </cell>
          <cell r="AG576">
            <v>1359276.37</v>
          </cell>
          <cell r="AH576">
            <v>1403520.56</v>
          </cell>
          <cell r="AI576">
            <v>1449205.28</v>
          </cell>
          <cell r="AJ576">
            <v>1496377.44</v>
          </cell>
          <cell r="AK576">
            <v>1545085.48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A577" t="str">
            <v>CAMedium C&amp;IDLC Space HeatingSummer Peak Reduction @Meter  (MW)High Participation Case0</v>
          </cell>
          <cell r="B577" t="str">
            <v>CA</v>
          </cell>
          <cell r="C577" t="str">
            <v>Medium C&amp;I</v>
          </cell>
          <cell r="D577" t="str">
            <v>DLC Space Heating</v>
          </cell>
          <cell r="E577" t="str">
            <v>Summer Peak Reduction @Meter  (MW)</v>
          </cell>
          <cell r="F577" t="str">
            <v>High Participation Case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5.1061481672101516</v>
          </cell>
          <cell r="S577">
            <v>15.546439584201273</v>
          </cell>
          <cell r="T577">
            <v>36.769815927493447</v>
          </cell>
          <cell r="U577">
            <v>47.99510590524666</v>
          </cell>
          <cell r="V577">
            <v>54.039254216657497</v>
          </cell>
          <cell r="W577">
            <v>54.75501228123791</v>
          </cell>
          <cell r="X577">
            <v>55.462504704051796</v>
          </cell>
          <cell r="Y577">
            <v>56.170704503007471</v>
          </cell>
          <cell r="Z577">
            <v>56.91276145592839</v>
          </cell>
          <cell r="AA577">
            <v>57.74360864977195</v>
          </cell>
          <cell r="AB577">
            <v>58.507439221742665</v>
          </cell>
          <cell r="AC577">
            <v>59.27262640549219</v>
          </cell>
          <cell r="AD577">
            <v>60.065513565673378</v>
          </cell>
          <cell r="AE577">
            <v>60.869007140432515</v>
          </cell>
          <cell r="AF577">
            <v>61.683249011282939</v>
          </cell>
          <cell r="AG577">
            <v>62.508382957680382</v>
          </cell>
          <cell r="AH577">
            <v>63.344554682411669</v>
          </cell>
          <cell r="AI577">
            <v>64.191911837323005</v>
          </cell>
          <cell r="AJ577">
            <v>65.050604049392433</v>
          </cell>
          <cell r="AK577">
            <v>65.920782947151125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A578" t="str">
            <v>CAMedium C&amp;IDLC Space HeatingSummer Peak Reduction @Generation (MW)High Participation Case0</v>
          </cell>
          <cell r="B578" t="str">
            <v>CA</v>
          </cell>
          <cell r="C578" t="str">
            <v>Medium C&amp;I</v>
          </cell>
          <cell r="D578" t="str">
            <v>DLC Space Heating</v>
          </cell>
          <cell r="E578" t="str">
            <v>Summer Peak Reduction @Generation (MW)</v>
          </cell>
          <cell r="F578" t="str">
            <v>High Participation Case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5.6309529854545115</v>
          </cell>
          <cell r="S578">
            <v>17.1442871462299</v>
          </cell>
          <cell r="T578">
            <v>40.548980952242438</v>
          </cell>
          <cell r="U578">
            <v>52.92799504328039</v>
          </cell>
          <cell r="V578">
            <v>59.593354892652727</v>
          </cell>
          <cell r="W578">
            <v>60.382677857562754</v>
          </cell>
          <cell r="X578">
            <v>61.162885646285609</v>
          </cell>
          <cell r="Y578">
            <v>61.94387351456492</v>
          </cell>
          <cell r="Z578">
            <v>62.762198341341403</v>
          </cell>
          <cell r="AA578">
            <v>63.678439181486489</v>
          </cell>
          <cell r="AB578">
            <v>64.520775498172327</v>
          </cell>
          <cell r="AC578">
            <v>65.364607857843168</v>
          </cell>
          <cell r="AD578">
            <v>66.238987169908881</v>
          </cell>
          <cell r="AE578">
            <v>67.125063013269198</v>
          </cell>
          <cell r="AF578">
            <v>68.022991851877961</v>
          </cell>
          <cell r="AG578">
            <v>68.932932242700019</v>
          </cell>
          <cell r="AH578">
            <v>69.855044863709381</v>
          </cell>
          <cell r="AI578">
            <v>70.789492542261797</v>
          </cell>
          <cell r="AJ578">
            <v>71.73644028384696</v>
          </cell>
          <cell r="AK578">
            <v>72.696055301225314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A579" t="str">
            <v>CAMedium C&amp;IDLC Space HeatingWinter Peak Reduction @Meter  (MW)High Participation Case0</v>
          </cell>
          <cell r="B579" t="str">
            <v>CA</v>
          </cell>
          <cell r="C579" t="str">
            <v>Medium C&amp;I</v>
          </cell>
          <cell r="D579" t="str">
            <v>DLC Space Heating</v>
          </cell>
          <cell r="E579" t="str">
            <v>Winter Peak Reduction @Meter  (MW)</v>
          </cell>
          <cell r="F579" t="str">
            <v>High Participation Case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A580" t="str">
            <v>CAMedium C&amp;IDLC Space HeatingWinter Peak Reduction @Generation (MW)High Participation Case0</v>
          </cell>
          <cell r="B580" t="str">
            <v>CA</v>
          </cell>
          <cell r="C580" t="str">
            <v>Medium C&amp;I</v>
          </cell>
          <cell r="D580" t="str">
            <v>DLC Space Heating</v>
          </cell>
          <cell r="E580" t="str">
            <v>Winter Peak Reduction @Generation (MW)</v>
          </cell>
          <cell r="F580" t="str">
            <v>High Participation Case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A581" t="str">
            <v>CAMedium C&amp;IDLC Space HeatingProgram Annual BenefitsHigh Participation Case0</v>
          </cell>
          <cell r="B581" t="str">
            <v>CA</v>
          </cell>
          <cell r="C581" t="str">
            <v>Medium C&amp;I</v>
          </cell>
          <cell r="D581" t="str">
            <v>DLC Space Heating</v>
          </cell>
          <cell r="E581" t="str">
            <v>Program Annual Benefits</v>
          </cell>
          <cell r="F581" t="str">
            <v>High Participation Case</v>
          </cell>
          <cell r="G581">
            <v>0</v>
          </cell>
        </row>
        <row r="582">
          <cell r="A582" t="str">
            <v>CAMedium C&amp;IDLC Space HeatingNew ParticipantsHigh Participation Case0</v>
          </cell>
          <cell r="B582" t="str">
            <v>CA</v>
          </cell>
          <cell r="C582" t="str">
            <v>Medium C&amp;I</v>
          </cell>
          <cell r="D582" t="str">
            <v>DLC Space Heating</v>
          </cell>
          <cell r="E582" t="str">
            <v>New Participants</v>
          </cell>
          <cell r="F582" t="str">
            <v>High Participation Case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16746.686550000006</v>
          </cell>
          <cell r="S582">
            <v>34271.919000000009</v>
          </cell>
          <cell r="T582">
            <v>69833.664450000011</v>
          </cell>
          <cell r="U582">
            <v>36847.527750000037</v>
          </cell>
          <cell r="V582">
            <v>20100.588749999937</v>
          </cell>
          <cell r="W582">
            <v>2583.0255000000179</v>
          </cell>
          <cell r="X582">
            <v>2585.7149999999965</v>
          </cell>
          <cell r="Y582">
            <v>2585.2035000000324</v>
          </cell>
          <cell r="Z582">
            <v>2584.5764999999665</v>
          </cell>
          <cell r="AA582">
            <v>2584.3950000000186</v>
          </cell>
          <cell r="AB582">
            <v>2584.7249999999767</v>
          </cell>
          <cell r="AC582">
            <v>2592.8595000000205</v>
          </cell>
          <cell r="AD582">
            <v>2694.0321599718882</v>
          </cell>
          <cell r="AE582">
            <v>2731.0805338135397</v>
          </cell>
          <cell r="AF582">
            <v>2768.6383974915661</v>
          </cell>
          <cell r="AG582">
            <v>2806.7127575183695</v>
          </cell>
          <cell r="AH582">
            <v>2845.3107167601411</v>
          </cell>
          <cell r="AI582">
            <v>2884.4394757617847</v>
          </cell>
          <cell r="AJ582">
            <v>2924.1063340901455</v>
          </cell>
          <cell r="AK582">
            <v>2964.3186916958948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A583" t="str">
            <v>CAMedium C&amp;IDLC Space HeatingIncentive CostsHigh Participation Case0</v>
          </cell>
          <cell r="B583" t="str">
            <v>CA</v>
          </cell>
          <cell r="C583" t="str">
            <v>Medium C&amp;I</v>
          </cell>
          <cell r="D583" t="str">
            <v>DLC Space Heating</v>
          </cell>
          <cell r="E583" t="str">
            <v>Incentive Costs</v>
          </cell>
          <cell r="F583" t="str">
            <v>High Participation Case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351680.42</v>
          </cell>
          <cell r="S583">
            <v>1071390.72</v>
          </cell>
          <cell r="T583">
            <v>2537897.67</v>
          </cell>
          <cell r="U583">
            <v>3311695.75</v>
          </cell>
          <cell r="V583">
            <v>3733808.12</v>
          </cell>
          <cell r="W583">
            <v>3788051.65</v>
          </cell>
          <cell r="X583">
            <v>3842351.67</v>
          </cell>
          <cell r="Y583">
            <v>3896640.94</v>
          </cell>
          <cell r="Z583">
            <v>3950917.05</v>
          </cell>
          <cell r="AA583">
            <v>4005189.34</v>
          </cell>
          <cell r="AB583">
            <v>4059468.57</v>
          </cell>
          <cell r="AC583">
            <v>4113918.62</v>
          </cell>
          <cell r="AD583">
            <v>4170493.29</v>
          </cell>
          <cell r="AE583">
            <v>4227845.9800000004</v>
          </cell>
          <cell r="AF583">
            <v>4285987.3899999997</v>
          </cell>
          <cell r="AG583">
            <v>4344928.3600000003</v>
          </cell>
          <cell r="AH583">
            <v>4404679.88</v>
          </cell>
          <cell r="AI583">
            <v>4465253.1100000003</v>
          </cell>
          <cell r="AJ583">
            <v>4526659.34</v>
          </cell>
          <cell r="AK583">
            <v>4588910.04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A584" t="str">
            <v>CAMedium C&amp;IDLC Space HeatingParticipantsHigh Participation Case0</v>
          </cell>
          <cell r="B584" t="str">
            <v>CA</v>
          </cell>
          <cell r="C584" t="str">
            <v>Medium C&amp;I</v>
          </cell>
          <cell r="D584" t="str">
            <v>DLC Space Heating</v>
          </cell>
          <cell r="E584" t="str">
            <v>Participants</v>
          </cell>
          <cell r="F584" t="str">
            <v>High Participation Case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16746.686550000006</v>
          </cell>
          <cell r="S584">
            <v>51018.605550000015</v>
          </cell>
          <cell r="T584">
            <v>120852.27000000002</v>
          </cell>
          <cell r="U584">
            <v>157699.79775000006</v>
          </cell>
          <cell r="V584">
            <v>177800.38649999999</v>
          </cell>
          <cell r="W584">
            <v>180383.41200000001</v>
          </cell>
          <cell r="X584">
            <v>182969.12700000001</v>
          </cell>
          <cell r="Y584">
            <v>185554.33050000004</v>
          </cell>
          <cell r="Z584">
            <v>188138.90700000001</v>
          </cell>
          <cell r="AA584">
            <v>190723.30200000003</v>
          </cell>
          <cell r="AB584">
            <v>193308.027</v>
          </cell>
          <cell r="AC584">
            <v>195900.88650000002</v>
          </cell>
          <cell r="AD584">
            <v>198594.91865997191</v>
          </cell>
          <cell r="AE584">
            <v>201325.99919378545</v>
          </cell>
          <cell r="AF584">
            <v>204094.63759127702</v>
          </cell>
          <cell r="AG584">
            <v>206901.35034879539</v>
          </cell>
          <cell r="AH584">
            <v>209746.66106555553</v>
          </cell>
          <cell r="AI584">
            <v>212631.10054131731</v>
          </cell>
          <cell r="AJ584">
            <v>215555.20687540746</v>
          </cell>
          <cell r="AK584">
            <v>218519.52556710335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A585" t="str">
            <v>CAResidentialDLC Space HeatingProgram Annual BenefitsHigh Participation Case0</v>
          </cell>
          <cell r="B585" t="str">
            <v>CA</v>
          </cell>
          <cell r="C585" t="str">
            <v>Residential</v>
          </cell>
          <cell r="D585" t="str">
            <v>DLC Space Heating</v>
          </cell>
          <cell r="E585" t="str">
            <v>Program Annual Benefits</v>
          </cell>
          <cell r="F585" t="str">
            <v>High Participation Case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573231.01</v>
          </cell>
          <cell r="S585">
            <v>1745288.43</v>
          </cell>
          <cell r="T585">
            <v>4127886.26</v>
          </cell>
          <cell r="U585">
            <v>5388069.9000000004</v>
          </cell>
          <cell r="V585">
            <v>6066603.5300000003</v>
          </cell>
          <cell r="W585">
            <v>6146956.6100000003</v>
          </cell>
          <cell r="X585">
            <v>6226381.7599999998</v>
          </cell>
          <cell r="Y585">
            <v>6305886.3200000003</v>
          </cell>
          <cell r="Z585">
            <v>6389191.79</v>
          </cell>
          <cell r="AA585">
            <v>6482465.1100000003</v>
          </cell>
          <cell r="AB585">
            <v>6568214.9500000002</v>
          </cell>
          <cell r="AC585">
            <v>6654117.0800000001</v>
          </cell>
          <cell r="AD585">
            <v>6743128.8899999997</v>
          </cell>
          <cell r="AE585">
            <v>6833331.4100000001</v>
          </cell>
          <cell r="AF585">
            <v>6924740.5700000003</v>
          </cell>
          <cell r="AG585">
            <v>7017372.5</v>
          </cell>
          <cell r="AH585">
            <v>7111243.5700000003</v>
          </cell>
          <cell r="AI585">
            <v>7206370.3399999999</v>
          </cell>
          <cell r="AJ585">
            <v>7302769.6200000001</v>
          </cell>
          <cell r="AK585">
            <v>7400458.4299999997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A586" t="str">
            <v>CAResidentialDLC Space HeatingProgram Annual CostsHigh Participation Case0</v>
          </cell>
          <cell r="B586" t="str">
            <v>CA</v>
          </cell>
          <cell r="C586" t="str">
            <v>Residential</v>
          </cell>
          <cell r="D586" t="str">
            <v>DLC Space Heating</v>
          </cell>
          <cell r="E586" t="str">
            <v>Program Annual Costs</v>
          </cell>
          <cell r="F586" t="str">
            <v>High Participation Case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5834317.1500000004</v>
          </cell>
          <cell r="S586">
            <v>12509121.98</v>
          </cell>
          <cell r="T586">
            <v>26286343.199999999</v>
          </cell>
          <cell r="U586">
            <v>16130618.27</v>
          </cell>
          <cell r="V586">
            <v>10911310.720000001</v>
          </cell>
          <cell r="W586">
            <v>4823091.07</v>
          </cell>
          <cell r="X586">
            <v>4899046.41</v>
          </cell>
          <cell r="Y586">
            <v>4974249.76</v>
          </cell>
          <cell r="Z586">
            <v>5049879.66</v>
          </cell>
          <cell r="AA586">
            <v>5126289.05</v>
          </cell>
          <cell r="AB586">
            <v>5203203.5</v>
          </cell>
          <cell r="AC586">
            <v>5283869.59</v>
          </cell>
          <cell r="AD586">
            <v>5405233.1200000001</v>
          </cell>
          <cell r="AE586">
            <v>5502775.29</v>
          </cell>
          <cell r="AF586">
            <v>5602414.6799999997</v>
          </cell>
          <cell r="AG586">
            <v>5704204.7300000004</v>
          </cell>
          <cell r="AH586">
            <v>5808200.4400000004</v>
          </cell>
          <cell r="AI586">
            <v>5914458.3899999997</v>
          </cell>
          <cell r="AJ586">
            <v>6023036.7800000003</v>
          </cell>
          <cell r="AK586">
            <v>6133995.5099999998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A587" t="str">
            <v>CAResidentialDLC Space HeatingNon-Incentive CostsHigh Participation Case0</v>
          </cell>
          <cell r="B587" t="str">
            <v>CA</v>
          </cell>
          <cell r="C587" t="str">
            <v>Residential</v>
          </cell>
          <cell r="D587" t="str">
            <v>DLC Space Heating</v>
          </cell>
          <cell r="E587" t="str">
            <v>Non-Incentive Costs</v>
          </cell>
          <cell r="F587" t="str">
            <v>High Participation Case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5482636.7300000004</v>
          </cell>
          <cell r="S587">
            <v>11437731.27</v>
          </cell>
          <cell r="T587">
            <v>23748445.530000001</v>
          </cell>
          <cell r="U587">
            <v>12818922.52</v>
          </cell>
          <cell r="V587">
            <v>7177502.6100000003</v>
          </cell>
          <cell r="W587">
            <v>1035039.42</v>
          </cell>
          <cell r="X587">
            <v>1056694.75</v>
          </cell>
          <cell r="Y587">
            <v>1077608.81</v>
          </cell>
          <cell r="Z587">
            <v>1098962.6200000001</v>
          </cell>
          <cell r="AA587">
            <v>1121099.71</v>
          </cell>
          <cell r="AB587">
            <v>1143734.93</v>
          </cell>
          <cell r="AC587">
            <v>1169950.97</v>
          </cell>
          <cell r="AD587">
            <v>1234739.83</v>
          </cell>
          <cell r="AE587">
            <v>1274929.31</v>
          </cell>
          <cell r="AF587">
            <v>1316427.29</v>
          </cell>
          <cell r="AG587">
            <v>1359276.37</v>
          </cell>
          <cell r="AH587">
            <v>1403520.56</v>
          </cell>
          <cell r="AI587">
            <v>1449205.28</v>
          </cell>
          <cell r="AJ587">
            <v>1496377.44</v>
          </cell>
          <cell r="AK587">
            <v>1545085.48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A588" t="str">
            <v>CAResidentialDLC Space HeatingSummer Peak Reduction @Meter  (MW)High Participation Case0</v>
          </cell>
          <cell r="B588" t="str">
            <v>CA</v>
          </cell>
          <cell r="C588" t="str">
            <v>Residential</v>
          </cell>
          <cell r="D588" t="str">
            <v>DLC Space Heating</v>
          </cell>
          <cell r="E588" t="str">
            <v>Summer Peak Reduction @Meter  (MW)</v>
          </cell>
          <cell r="F588" t="str">
            <v>High Participation Case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5.1061481672101516</v>
          </cell>
          <cell r="S588">
            <v>15.546439584201273</v>
          </cell>
          <cell r="T588">
            <v>36.769815927493447</v>
          </cell>
          <cell r="U588">
            <v>47.99510590524666</v>
          </cell>
          <cell r="V588">
            <v>54.039254216657497</v>
          </cell>
          <cell r="W588">
            <v>54.75501228123791</v>
          </cell>
          <cell r="X588">
            <v>55.462504704051796</v>
          </cell>
          <cell r="Y588">
            <v>56.170704503007471</v>
          </cell>
          <cell r="Z588">
            <v>56.91276145592839</v>
          </cell>
          <cell r="AA588">
            <v>57.74360864977195</v>
          </cell>
          <cell r="AB588">
            <v>58.507439221742665</v>
          </cell>
          <cell r="AC588">
            <v>59.27262640549219</v>
          </cell>
          <cell r="AD588">
            <v>60.065513565673378</v>
          </cell>
          <cell r="AE588">
            <v>60.869007140432515</v>
          </cell>
          <cell r="AF588">
            <v>61.683249011282939</v>
          </cell>
          <cell r="AG588">
            <v>62.508382957680382</v>
          </cell>
          <cell r="AH588">
            <v>63.344554682411669</v>
          </cell>
          <cell r="AI588">
            <v>64.191911837323005</v>
          </cell>
          <cell r="AJ588">
            <v>65.050604049392433</v>
          </cell>
          <cell r="AK588">
            <v>65.920782947151125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A589" t="str">
            <v>CAResidentialDLC Space HeatingSummer Peak Reduction @Generation (MW)High Participation Case0</v>
          </cell>
          <cell r="B589" t="str">
            <v>CA</v>
          </cell>
          <cell r="C589" t="str">
            <v>Residential</v>
          </cell>
          <cell r="D589" t="str">
            <v>DLC Space Heating</v>
          </cell>
          <cell r="E589" t="str">
            <v>Summer Peak Reduction @Generation (MW)</v>
          </cell>
          <cell r="F589" t="str">
            <v>High Participation Case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5.6309529854545115</v>
          </cell>
          <cell r="S589">
            <v>17.1442871462299</v>
          </cell>
          <cell r="T589">
            <v>40.548980952242438</v>
          </cell>
          <cell r="U589">
            <v>52.92799504328039</v>
          </cell>
          <cell r="V589">
            <v>59.593354892652727</v>
          </cell>
          <cell r="W589">
            <v>60.382677857562754</v>
          </cell>
          <cell r="X589">
            <v>61.162885646285609</v>
          </cell>
          <cell r="Y589">
            <v>61.94387351456492</v>
          </cell>
          <cell r="Z589">
            <v>62.762198341341403</v>
          </cell>
          <cell r="AA589">
            <v>63.678439181486489</v>
          </cell>
          <cell r="AB589">
            <v>64.520775498172327</v>
          </cell>
          <cell r="AC589">
            <v>65.364607857843168</v>
          </cell>
          <cell r="AD589">
            <v>66.238987169908881</v>
          </cell>
          <cell r="AE589">
            <v>67.125063013269198</v>
          </cell>
          <cell r="AF589">
            <v>68.022991851877961</v>
          </cell>
          <cell r="AG589">
            <v>68.932932242700019</v>
          </cell>
          <cell r="AH589">
            <v>69.855044863709381</v>
          </cell>
          <cell r="AI589">
            <v>70.789492542261797</v>
          </cell>
          <cell r="AJ589">
            <v>71.73644028384696</v>
          </cell>
          <cell r="AK589">
            <v>72.696055301225314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A590" t="str">
            <v>CAResidentialDLC Space HeatingWinter Peak Reduction @Meter  (MW)High Participation Case0</v>
          </cell>
          <cell r="B590" t="str">
            <v>CA</v>
          </cell>
          <cell r="C590" t="str">
            <v>Residential</v>
          </cell>
          <cell r="D590" t="str">
            <v>DLC Space Heating</v>
          </cell>
          <cell r="E590" t="str">
            <v>Winter Peak Reduction @Meter  (MW)</v>
          </cell>
          <cell r="F590" t="str">
            <v>High Participation Case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A591" t="str">
            <v>CAResidentialDLC Space HeatingWinter Peak Reduction @Generation (MW)High Participation Case0</v>
          </cell>
          <cell r="B591" t="str">
            <v>CA</v>
          </cell>
          <cell r="C591" t="str">
            <v>Residential</v>
          </cell>
          <cell r="D591" t="str">
            <v>DLC Space Heating</v>
          </cell>
          <cell r="E591" t="str">
            <v>Winter Peak Reduction @Generation (MW)</v>
          </cell>
          <cell r="F591" t="str">
            <v>High Participation Case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A592" t="str">
            <v>CAResidentialDLC Space HeatingProgram Annual BenefitsHigh Participation Case0</v>
          </cell>
          <cell r="B592" t="str">
            <v>CA</v>
          </cell>
          <cell r="C592" t="str">
            <v>Residential</v>
          </cell>
          <cell r="D592" t="str">
            <v>DLC Space Heating</v>
          </cell>
          <cell r="E592" t="str">
            <v>Program Annual Benefits</v>
          </cell>
          <cell r="F592" t="str">
            <v>High Participation Case</v>
          </cell>
          <cell r="G592">
            <v>0</v>
          </cell>
        </row>
        <row r="593">
          <cell r="A593" t="str">
            <v>CAResidentialDLC Space HeatingNew ParticipantsHigh Participation Case0</v>
          </cell>
          <cell r="B593" t="str">
            <v>CA</v>
          </cell>
          <cell r="C593" t="str">
            <v>Residential</v>
          </cell>
          <cell r="D593" t="str">
            <v>DLC Space Heating</v>
          </cell>
          <cell r="E593" t="str">
            <v>New Participants</v>
          </cell>
          <cell r="F593" t="str">
            <v>High Participation Case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16746.686550000006</v>
          </cell>
          <cell r="S593">
            <v>34271.919000000009</v>
          </cell>
          <cell r="T593">
            <v>69833.664450000011</v>
          </cell>
          <cell r="U593">
            <v>36847.527750000037</v>
          </cell>
          <cell r="V593">
            <v>20100.588749999937</v>
          </cell>
          <cell r="W593">
            <v>2583.0255000000179</v>
          </cell>
          <cell r="X593">
            <v>2585.7149999999965</v>
          </cell>
          <cell r="Y593">
            <v>2585.2035000000324</v>
          </cell>
          <cell r="Z593">
            <v>2584.5764999999665</v>
          </cell>
          <cell r="AA593">
            <v>2584.3950000000186</v>
          </cell>
          <cell r="AB593">
            <v>2584.7249999999767</v>
          </cell>
          <cell r="AC593">
            <v>2592.8595000000205</v>
          </cell>
          <cell r="AD593">
            <v>2694.0321599718882</v>
          </cell>
          <cell r="AE593">
            <v>2731.0805338135397</v>
          </cell>
          <cell r="AF593">
            <v>2768.6383974915661</v>
          </cell>
          <cell r="AG593">
            <v>2806.7127575183695</v>
          </cell>
          <cell r="AH593">
            <v>2845.3107167601411</v>
          </cell>
          <cell r="AI593">
            <v>2884.4394757617847</v>
          </cell>
          <cell r="AJ593">
            <v>2924.1063340901455</v>
          </cell>
          <cell r="AK593">
            <v>2964.3186916958948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A594" t="str">
            <v>CAResidentialDLC Space HeatingIncentive CostsHigh Participation Case0</v>
          </cell>
          <cell r="B594" t="str">
            <v>CA</v>
          </cell>
          <cell r="C594" t="str">
            <v>Residential</v>
          </cell>
          <cell r="D594" t="str">
            <v>DLC Space Heating</v>
          </cell>
          <cell r="E594" t="str">
            <v>Incentive Costs</v>
          </cell>
          <cell r="F594" t="str">
            <v>High Participation Case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351680.42</v>
          </cell>
          <cell r="S594">
            <v>1071390.72</v>
          </cell>
          <cell r="T594">
            <v>2537897.67</v>
          </cell>
          <cell r="U594">
            <v>3311695.75</v>
          </cell>
          <cell r="V594">
            <v>3733808.12</v>
          </cell>
          <cell r="W594">
            <v>3788051.65</v>
          </cell>
          <cell r="X594">
            <v>3842351.67</v>
          </cell>
          <cell r="Y594">
            <v>3896640.94</v>
          </cell>
          <cell r="Z594">
            <v>3950917.05</v>
          </cell>
          <cell r="AA594">
            <v>4005189.34</v>
          </cell>
          <cell r="AB594">
            <v>4059468.57</v>
          </cell>
          <cell r="AC594">
            <v>4113918.62</v>
          </cell>
          <cell r="AD594">
            <v>4170493.29</v>
          </cell>
          <cell r="AE594">
            <v>4227845.9800000004</v>
          </cell>
          <cell r="AF594">
            <v>4285987.3899999997</v>
          </cell>
          <cell r="AG594">
            <v>4344928.3600000003</v>
          </cell>
          <cell r="AH594">
            <v>4404679.88</v>
          </cell>
          <cell r="AI594">
            <v>4465253.1100000003</v>
          </cell>
          <cell r="AJ594">
            <v>4526659.34</v>
          </cell>
          <cell r="AK594">
            <v>4588910.04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A595" t="str">
            <v>CAResidentialDLC Space HeatingParticipantsHigh Participation Case0</v>
          </cell>
          <cell r="B595" t="str">
            <v>CA</v>
          </cell>
          <cell r="C595" t="str">
            <v>Residential</v>
          </cell>
          <cell r="D595" t="str">
            <v>DLC Space Heating</v>
          </cell>
          <cell r="E595" t="str">
            <v>Participants</v>
          </cell>
          <cell r="F595" t="str">
            <v>High Participation Case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16746.686550000006</v>
          </cell>
          <cell r="S595">
            <v>51018.605550000015</v>
          </cell>
          <cell r="T595">
            <v>120852.27000000002</v>
          </cell>
          <cell r="U595">
            <v>157699.79775000006</v>
          </cell>
          <cell r="V595">
            <v>177800.38649999999</v>
          </cell>
          <cell r="W595">
            <v>180383.41200000001</v>
          </cell>
          <cell r="X595">
            <v>182969.12700000001</v>
          </cell>
          <cell r="Y595">
            <v>185554.33050000004</v>
          </cell>
          <cell r="Z595">
            <v>188138.90700000001</v>
          </cell>
          <cell r="AA595">
            <v>190723.30200000003</v>
          </cell>
          <cell r="AB595">
            <v>193308.027</v>
          </cell>
          <cell r="AC595">
            <v>195900.88650000002</v>
          </cell>
          <cell r="AD595">
            <v>198594.91865997191</v>
          </cell>
          <cell r="AE595">
            <v>201325.99919378545</v>
          </cell>
          <cell r="AF595">
            <v>204094.63759127702</v>
          </cell>
          <cell r="AG595">
            <v>206901.35034879539</v>
          </cell>
          <cell r="AH595">
            <v>209746.66106555553</v>
          </cell>
          <cell r="AI595">
            <v>212631.10054131731</v>
          </cell>
          <cell r="AJ595">
            <v>215555.20687540746</v>
          </cell>
          <cell r="AK595">
            <v>218519.52556710335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</row>
        <row r="596">
          <cell r="A596" t="str">
            <v>CASmall C&amp;IDLC Space HeatingProgram Annual BenefitsHigh Participation Case0</v>
          </cell>
          <cell r="B596" t="str">
            <v>CA</v>
          </cell>
          <cell r="C596" t="str">
            <v>Small C&amp;I</v>
          </cell>
          <cell r="D596" t="str">
            <v>DLC Space Heating</v>
          </cell>
          <cell r="E596" t="str">
            <v>Program Annual Benefits</v>
          </cell>
          <cell r="F596" t="str">
            <v>High Participation Case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573231.01</v>
          </cell>
          <cell r="S596">
            <v>1745288.43</v>
          </cell>
          <cell r="T596">
            <v>4127886.26</v>
          </cell>
          <cell r="U596">
            <v>5388069.9000000004</v>
          </cell>
          <cell r="V596">
            <v>6066603.5300000003</v>
          </cell>
          <cell r="W596">
            <v>6146956.6100000003</v>
          </cell>
          <cell r="X596">
            <v>6226381.7599999998</v>
          </cell>
          <cell r="Y596">
            <v>6305886.3200000003</v>
          </cell>
          <cell r="Z596">
            <v>6389191.79</v>
          </cell>
          <cell r="AA596">
            <v>6482465.1100000003</v>
          </cell>
          <cell r="AB596">
            <v>6568214.9500000002</v>
          </cell>
          <cell r="AC596">
            <v>6654117.0800000001</v>
          </cell>
          <cell r="AD596">
            <v>6743128.8899999997</v>
          </cell>
          <cell r="AE596">
            <v>6833331.4100000001</v>
          </cell>
          <cell r="AF596">
            <v>6924740.5700000003</v>
          </cell>
          <cell r="AG596">
            <v>7017372.5</v>
          </cell>
          <cell r="AH596">
            <v>7111243.5700000003</v>
          </cell>
          <cell r="AI596">
            <v>7206370.3399999999</v>
          </cell>
          <cell r="AJ596">
            <v>7302769.6200000001</v>
          </cell>
          <cell r="AK596">
            <v>7400458.4299999997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A597" t="str">
            <v>CASmall C&amp;IDLC Space HeatingProgram Annual CostsHigh Participation Case0</v>
          </cell>
          <cell r="B597" t="str">
            <v>CA</v>
          </cell>
          <cell r="C597" t="str">
            <v>Small C&amp;I</v>
          </cell>
          <cell r="D597" t="str">
            <v>DLC Space Heating</v>
          </cell>
          <cell r="E597" t="str">
            <v>Program Annual Costs</v>
          </cell>
          <cell r="F597" t="str">
            <v>High Participation Case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5834317.1500000004</v>
          </cell>
          <cell r="S597">
            <v>12509121.98</v>
          </cell>
          <cell r="T597">
            <v>26286343.199999999</v>
          </cell>
          <cell r="U597">
            <v>16130618.27</v>
          </cell>
          <cell r="V597">
            <v>10911310.720000001</v>
          </cell>
          <cell r="W597">
            <v>4823091.07</v>
          </cell>
          <cell r="X597">
            <v>4899046.41</v>
          </cell>
          <cell r="Y597">
            <v>4974249.76</v>
          </cell>
          <cell r="Z597">
            <v>5049879.66</v>
          </cell>
          <cell r="AA597">
            <v>5126289.05</v>
          </cell>
          <cell r="AB597">
            <v>5203203.5</v>
          </cell>
          <cell r="AC597">
            <v>5283869.59</v>
          </cell>
          <cell r="AD597">
            <v>5405233.1200000001</v>
          </cell>
          <cell r="AE597">
            <v>5502775.29</v>
          </cell>
          <cell r="AF597">
            <v>5602414.6799999997</v>
          </cell>
          <cell r="AG597">
            <v>5704204.7300000004</v>
          </cell>
          <cell r="AH597">
            <v>5808200.4400000004</v>
          </cell>
          <cell r="AI597">
            <v>5914458.3899999997</v>
          </cell>
          <cell r="AJ597">
            <v>6023036.7800000003</v>
          </cell>
          <cell r="AK597">
            <v>6133995.5099999998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</row>
        <row r="598">
          <cell r="A598" t="str">
            <v>CASmall C&amp;IDLC Space HeatingNon-Incentive CostsHigh Participation Case0</v>
          </cell>
          <cell r="B598" t="str">
            <v>CA</v>
          </cell>
          <cell r="C598" t="str">
            <v>Small C&amp;I</v>
          </cell>
          <cell r="D598" t="str">
            <v>DLC Space Heating</v>
          </cell>
          <cell r="E598" t="str">
            <v>Non-Incentive Costs</v>
          </cell>
          <cell r="F598" t="str">
            <v>High Participation Case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5482636.7300000004</v>
          </cell>
          <cell r="S598">
            <v>11437731.27</v>
          </cell>
          <cell r="T598">
            <v>23748445.530000001</v>
          </cell>
          <cell r="U598">
            <v>12818922.52</v>
          </cell>
          <cell r="V598">
            <v>7177502.6100000003</v>
          </cell>
          <cell r="W598">
            <v>1035039.42</v>
          </cell>
          <cell r="X598">
            <v>1056694.75</v>
          </cell>
          <cell r="Y598">
            <v>1077608.81</v>
          </cell>
          <cell r="Z598">
            <v>1098962.6200000001</v>
          </cell>
          <cell r="AA598">
            <v>1121099.71</v>
          </cell>
          <cell r="AB598">
            <v>1143734.93</v>
          </cell>
          <cell r="AC598">
            <v>1169950.97</v>
          </cell>
          <cell r="AD598">
            <v>1234739.83</v>
          </cell>
          <cell r="AE598">
            <v>1274929.31</v>
          </cell>
          <cell r="AF598">
            <v>1316427.29</v>
          </cell>
          <cell r="AG598">
            <v>1359276.37</v>
          </cell>
          <cell r="AH598">
            <v>1403520.56</v>
          </cell>
          <cell r="AI598">
            <v>1449205.28</v>
          </cell>
          <cell r="AJ598">
            <v>1496377.44</v>
          </cell>
          <cell r="AK598">
            <v>1545085.48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A599" t="str">
            <v>CASmall C&amp;IDLC Space HeatingSummer Peak Reduction @Meter  (MW)High Participation Case0</v>
          </cell>
          <cell r="B599" t="str">
            <v>CA</v>
          </cell>
          <cell r="C599" t="str">
            <v>Small C&amp;I</v>
          </cell>
          <cell r="D599" t="str">
            <v>DLC Space Heating</v>
          </cell>
          <cell r="E599" t="str">
            <v>Summer Peak Reduction @Meter  (MW)</v>
          </cell>
          <cell r="F599" t="str">
            <v>High Participation Case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5.1061481672101516</v>
          </cell>
          <cell r="S599">
            <v>15.546439584201273</v>
          </cell>
          <cell r="T599">
            <v>36.769815927493447</v>
          </cell>
          <cell r="U599">
            <v>47.99510590524666</v>
          </cell>
          <cell r="V599">
            <v>54.039254216657497</v>
          </cell>
          <cell r="W599">
            <v>54.75501228123791</v>
          </cell>
          <cell r="X599">
            <v>55.462504704051796</v>
          </cell>
          <cell r="Y599">
            <v>56.170704503007471</v>
          </cell>
          <cell r="Z599">
            <v>56.91276145592839</v>
          </cell>
          <cell r="AA599">
            <v>57.74360864977195</v>
          </cell>
          <cell r="AB599">
            <v>58.507439221742665</v>
          </cell>
          <cell r="AC599">
            <v>59.27262640549219</v>
          </cell>
          <cell r="AD599">
            <v>60.065513565673378</v>
          </cell>
          <cell r="AE599">
            <v>60.869007140432515</v>
          </cell>
          <cell r="AF599">
            <v>61.683249011282939</v>
          </cell>
          <cell r="AG599">
            <v>62.508382957680382</v>
          </cell>
          <cell r="AH599">
            <v>63.344554682411669</v>
          </cell>
          <cell r="AI599">
            <v>64.191911837323005</v>
          </cell>
          <cell r="AJ599">
            <v>65.050604049392433</v>
          </cell>
          <cell r="AK599">
            <v>65.920782947151125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A600" t="str">
            <v>CASmall C&amp;IDLC Space HeatingSummer Peak Reduction @Generation (MW)High Participation Case0</v>
          </cell>
          <cell r="B600" t="str">
            <v>CA</v>
          </cell>
          <cell r="C600" t="str">
            <v>Small C&amp;I</v>
          </cell>
          <cell r="D600" t="str">
            <v>DLC Space Heating</v>
          </cell>
          <cell r="E600" t="str">
            <v>Summer Peak Reduction @Generation (MW)</v>
          </cell>
          <cell r="F600" t="str">
            <v>High Participation Case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5.6309529854545115</v>
          </cell>
          <cell r="S600">
            <v>17.1442871462299</v>
          </cell>
          <cell r="T600">
            <v>40.548980952242438</v>
          </cell>
          <cell r="U600">
            <v>52.92799504328039</v>
          </cell>
          <cell r="V600">
            <v>59.593354892652727</v>
          </cell>
          <cell r="W600">
            <v>60.382677857562754</v>
          </cell>
          <cell r="X600">
            <v>61.162885646285609</v>
          </cell>
          <cell r="Y600">
            <v>61.94387351456492</v>
          </cell>
          <cell r="Z600">
            <v>62.762198341341403</v>
          </cell>
          <cell r="AA600">
            <v>63.678439181486489</v>
          </cell>
          <cell r="AB600">
            <v>64.520775498172327</v>
          </cell>
          <cell r="AC600">
            <v>65.364607857843168</v>
          </cell>
          <cell r="AD600">
            <v>66.238987169908881</v>
          </cell>
          <cell r="AE600">
            <v>67.125063013269198</v>
          </cell>
          <cell r="AF600">
            <v>68.022991851877961</v>
          </cell>
          <cell r="AG600">
            <v>68.932932242700019</v>
          </cell>
          <cell r="AH600">
            <v>69.855044863709381</v>
          </cell>
          <cell r="AI600">
            <v>70.789492542261797</v>
          </cell>
          <cell r="AJ600">
            <v>71.73644028384696</v>
          </cell>
          <cell r="AK600">
            <v>72.696055301225314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A601" t="str">
            <v>CASmall C&amp;IDLC Space HeatingWinter Peak Reduction @Meter  (MW)High Participation Case0</v>
          </cell>
          <cell r="B601" t="str">
            <v>CA</v>
          </cell>
          <cell r="C601" t="str">
            <v>Small C&amp;I</v>
          </cell>
          <cell r="D601" t="str">
            <v>DLC Space Heating</v>
          </cell>
          <cell r="E601" t="str">
            <v>Winter Peak Reduction @Meter  (MW)</v>
          </cell>
          <cell r="F601" t="str">
            <v>High Participation Case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</row>
        <row r="602">
          <cell r="A602" t="str">
            <v>CASmall C&amp;IDLC Space HeatingWinter Peak Reduction @Generation (MW)High Participation Case0</v>
          </cell>
          <cell r="B602" t="str">
            <v>CA</v>
          </cell>
          <cell r="C602" t="str">
            <v>Small C&amp;I</v>
          </cell>
          <cell r="D602" t="str">
            <v>DLC Space Heating</v>
          </cell>
          <cell r="E602" t="str">
            <v>Winter Peak Reduction @Generation (MW)</v>
          </cell>
          <cell r="F602" t="str">
            <v>High Participation Case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</row>
        <row r="603">
          <cell r="A603" t="str">
            <v>CASmall C&amp;IDLC Space HeatingProgram Annual BenefitsHigh Participation Case0</v>
          </cell>
          <cell r="B603" t="str">
            <v>CA</v>
          </cell>
          <cell r="C603" t="str">
            <v>Small C&amp;I</v>
          </cell>
          <cell r="D603" t="str">
            <v>DLC Space Heating</v>
          </cell>
          <cell r="E603" t="str">
            <v>Program Annual Benefits</v>
          </cell>
          <cell r="F603" t="str">
            <v>High Participation Case</v>
          </cell>
          <cell r="G603">
            <v>0</v>
          </cell>
        </row>
        <row r="604">
          <cell r="A604" t="str">
            <v>CASmall C&amp;IDLC Space HeatingNew ParticipantsHigh Participation Case0</v>
          </cell>
          <cell r="B604" t="str">
            <v>CA</v>
          </cell>
          <cell r="C604" t="str">
            <v>Small C&amp;I</v>
          </cell>
          <cell r="D604" t="str">
            <v>DLC Space Heating</v>
          </cell>
          <cell r="E604" t="str">
            <v>New Participants</v>
          </cell>
          <cell r="F604" t="str">
            <v>High Participation Case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16746.686550000006</v>
          </cell>
          <cell r="S604">
            <v>34271.919000000009</v>
          </cell>
          <cell r="T604">
            <v>69833.664450000011</v>
          </cell>
          <cell r="U604">
            <v>36847.527750000037</v>
          </cell>
          <cell r="V604">
            <v>20100.588749999937</v>
          </cell>
          <cell r="W604">
            <v>2583.0255000000179</v>
          </cell>
          <cell r="X604">
            <v>2585.7149999999965</v>
          </cell>
          <cell r="Y604">
            <v>2585.2035000000324</v>
          </cell>
          <cell r="Z604">
            <v>2584.5764999999665</v>
          </cell>
          <cell r="AA604">
            <v>2584.3950000000186</v>
          </cell>
          <cell r="AB604">
            <v>2584.7249999999767</v>
          </cell>
          <cell r="AC604">
            <v>2592.8595000000205</v>
          </cell>
          <cell r="AD604">
            <v>2694.0321599718882</v>
          </cell>
          <cell r="AE604">
            <v>2731.0805338135397</v>
          </cell>
          <cell r="AF604">
            <v>2768.6383974915661</v>
          </cell>
          <cell r="AG604">
            <v>2806.7127575183695</v>
          </cell>
          <cell r="AH604">
            <v>2845.3107167601411</v>
          </cell>
          <cell r="AI604">
            <v>2884.4394757617847</v>
          </cell>
          <cell r="AJ604">
            <v>2924.1063340901455</v>
          </cell>
          <cell r="AK604">
            <v>2964.3186916958948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</row>
        <row r="605">
          <cell r="A605" t="str">
            <v>CASmall C&amp;IDLC Space HeatingIncentive CostsHigh Participation Case0</v>
          </cell>
          <cell r="B605" t="str">
            <v>CA</v>
          </cell>
          <cell r="C605" t="str">
            <v>Small C&amp;I</v>
          </cell>
          <cell r="D605" t="str">
            <v>DLC Space Heating</v>
          </cell>
          <cell r="E605" t="str">
            <v>Incentive Costs</v>
          </cell>
          <cell r="F605" t="str">
            <v>High Participation Case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351680.42</v>
          </cell>
          <cell r="S605">
            <v>1071390.72</v>
          </cell>
          <cell r="T605">
            <v>2537897.67</v>
          </cell>
          <cell r="U605">
            <v>3311695.75</v>
          </cell>
          <cell r="V605">
            <v>3733808.12</v>
          </cell>
          <cell r="W605">
            <v>3788051.65</v>
          </cell>
          <cell r="X605">
            <v>3842351.67</v>
          </cell>
          <cell r="Y605">
            <v>3896640.94</v>
          </cell>
          <cell r="Z605">
            <v>3950917.05</v>
          </cell>
          <cell r="AA605">
            <v>4005189.34</v>
          </cell>
          <cell r="AB605">
            <v>4059468.57</v>
          </cell>
          <cell r="AC605">
            <v>4113918.62</v>
          </cell>
          <cell r="AD605">
            <v>4170493.29</v>
          </cell>
          <cell r="AE605">
            <v>4227845.9800000004</v>
          </cell>
          <cell r="AF605">
            <v>4285987.3899999997</v>
          </cell>
          <cell r="AG605">
            <v>4344928.3600000003</v>
          </cell>
          <cell r="AH605">
            <v>4404679.88</v>
          </cell>
          <cell r="AI605">
            <v>4465253.1100000003</v>
          </cell>
          <cell r="AJ605">
            <v>4526659.34</v>
          </cell>
          <cell r="AK605">
            <v>4588910.04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</row>
        <row r="606">
          <cell r="A606" t="str">
            <v>CASmall C&amp;IDLC Space HeatingParticipantsHigh Participation Case0</v>
          </cell>
          <cell r="B606" t="str">
            <v>CA</v>
          </cell>
          <cell r="C606" t="str">
            <v>Small C&amp;I</v>
          </cell>
          <cell r="D606" t="str">
            <v>DLC Space Heating</v>
          </cell>
          <cell r="E606" t="str">
            <v>Participants</v>
          </cell>
          <cell r="F606" t="str">
            <v>High Participation Case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16746.686550000006</v>
          </cell>
          <cell r="S606">
            <v>51018.605550000015</v>
          </cell>
          <cell r="T606">
            <v>120852.27000000002</v>
          </cell>
          <cell r="U606">
            <v>157699.79775000006</v>
          </cell>
          <cell r="V606">
            <v>177800.38649999999</v>
          </cell>
          <cell r="W606">
            <v>180383.41200000001</v>
          </cell>
          <cell r="X606">
            <v>182969.12700000001</v>
          </cell>
          <cell r="Y606">
            <v>185554.33050000004</v>
          </cell>
          <cell r="Z606">
            <v>188138.90700000001</v>
          </cell>
          <cell r="AA606">
            <v>190723.30200000003</v>
          </cell>
          <cell r="AB606">
            <v>193308.027</v>
          </cell>
          <cell r="AC606">
            <v>195900.88650000002</v>
          </cell>
          <cell r="AD606">
            <v>198594.91865997191</v>
          </cell>
          <cell r="AE606">
            <v>201325.99919378545</v>
          </cell>
          <cell r="AF606">
            <v>204094.63759127702</v>
          </cell>
          <cell r="AG606">
            <v>206901.35034879539</v>
          </cell>
          <cell r="AH606">
            <v>209746.66106555553</v>
          </cell>
          <cell r="AI606">
            <v>212631.10054131731</v>
          </cell>
          <cell r="AJ606">
            <v>215555.20687540746</v>
          </cell>
          <cell r="AK606">
            <v>218519.52556710335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</row>
        <row r="607">
          <cell r="A607" t="str">
            <v>CAMedium C&amp;IDLC Water HeatingProgram Annual BenefitsHigh Participation Case0</v>
          </cell>
          <cell r="B607" t="str">
            <v>CA</v>
          </cell>
          <cell r="C607" t="str">
            <v>Medium C&amp;I</v>
          </cell>
          <cell r="D607" t="str">
            <v>DLC Water Heating</v>
          </cell>
          <cell r="E607" t="str">
            <v>Program Annual Benefits</v>
          </cell>
          <cell r="F607" t="str">
            <v>High Participation Case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573231.01</v>
          </cell>
          <cell r="S607">
            <v>1745288.43</v>
          </cell>
          <cell r="T607">
            <v>4127886.26</v>
          </cell>
          <cell r="U607">
            <v>5388069.9000000004</v>
          </cell>
          <cell r="V607">
            <v>6066603.5300000003</v>
          </cell>
          <cell r="W607">
            <v>6146956.6100000003</v>
          </cell>
          <cell r="X607">
            <v>6226381.7599999998</v>
          </cell>
          <cell r="Y607">
            <v>6305886.3200000003</v>
          </cell>
          <cell r="Z607">
            <v>6389191.79</v>
          </cell>
          <cell r="AA607">
            <v>6482465.1100000003</v>
          </cell>
          <cell r="AB607">
            <v>6568214.9500000002</v>
          </cell>
          <cell r="AC607">
            <v>6654117.0800000001</v>
          </cell>
          <cell r="AD607">
            <v>6743128.8899999997</v>
          </cell>
          <cell r="AE607">
            <v>6833331.4100000001</v>
          </cell>
          <cell r="AF607">
            <v>6924740.5700000003</v>
          </cell>
          <cell r="AG607">
            <v>7017372.5</v>
          </cell>
          <cell r="AH607">
            <v>7111243.5700000003</v>
          </cell>
          <cell r="AI607">
            <v>7206370.3399999999</v>
          </cell>
          <cell r="AJ607">
            <v>7302769.6200000001</v>
          </cell>
          <cell r="AK607">
            <v>7400458.4299999997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A608" t="str">
            <v>CAMedium C&amp;IDLC Water HeatingProgram Annual CostsHigh Participation Case0</v>
          </cell>
          <cell r="B608" t="str">
            <v>CA</v>
          </cell>
          <cell r="C608" t="str">
            <v>Medium C&amp;I</v>
          </cell>
          <cell r="D608" t="str">
            <v>DLC Water Heating</v>
          </cell>
          <cell r="E608" t="str">
            <v>Program Annual Costs</v>
          </cell>
          <cell r="F608" t="str">
            <v>High Participation Case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5834317.1500000004</v>
          </cell>
          <cell r="S608">
            <v>12509121.98</v>
          </cell>
          <cell r="T608">
            <v>26286343.199999999</v>
          </cell>
          <cell r="U608">
            <v>16130618.27</v>
          </cell>
          <cell r="V608">
            <v>10911310.720000001</v>
          </cell>
          <cell r="W608">
            <v>4823091.07</v>
          </cell>
          <cell r="X608">
            <v>4899046.41</v>
          </cell>
          <cell r="Y608">
            <v>4974249.76</v>
          </cell>
          <cell r="Z608">
            <v>5049879.66</v>
          </cell>
          <cell r="AA608">
            <v>5126289.05</v>
          </cell>
          <cell r="AB608">
            <v>5203203.5</v>
          </cell>
          <cell r="AC608">
            <v>5283869.59</v>
          </cell>
          <cell r="AD608">
            <v>5405233.1200000001</v>
          </cell>
          <cell r="AE608">
            <v>5502775.29</v>
          </cell>
          <cell r="AF608">
            <v>5602414.6799999997</v>
          </cell>
          <cell r="AG608">
            <v>5704204.7300000004</v>
          </cell>
          <cell r="AH608">
            <v>5808200.4400000004</v>
          </cell>
          <cell r="AI608">
            <v>5914458.3899999997</v>
          </cell>
          <cell r="AJ608">
            <v>6023036.7800000003</v>
          </cell>
          <cell r="AK608">
            <v>6133995.5099999998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A609" t="str">
            <v>CAMedium C&amp;IDLC Water HeatingNon-Incentive CostsHigh Participation Case0</v>
          </cell>
          <cell r="B609" t="str">
            <v>CA</v>
          </cell>
          <cell r="C609" t="str">
            <v>Medium C&amp;I</v>
          </cell>
          <cell r="D609" t="str">
            <v>DLC Water Heating</v>
          </cell>
          <cell r="E609" t="str">
            <v>Non-Incentive Costs</v>
          </cell>
          <cell r="F609" t="str">
            <v>High Participation Case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5482636.7300000004</v>
          </cell>
          <cell r="S609">
            <v>11437731.27</v>
          </cell>
          <cell r="T609">
            <v>23748445.530000001</v>
          </cell>
          <cell r="U609">
            <v>12818922.52</v>
          </cell>
          <cell r="V609">
            <v>7177502.6100000003</v>
          </cell>
          <cell r="W609">
            <v>1035039.42</v>
          </cell>
          <cell r="X609">
            <v>1056694.75</v>
          </cell>
          <cell r="Y609">
            <v>1077608.81</v>
          </cell>
          <cell r="Z609">
            <v>1098962.6200000001</v>
          </cell>
          <cell r="AA609">
            <v>1121099.71</v>
          </cell>
          <cell r="AB609">
            <v>1143734.93</v>
          </cell>
          <cell r="AC609">
            <v>1169950.97</v>
          </cell>
          <cell r="AD609">
            <v>1234739.83</v>
          </cell>
          <cell r="AE609">
            <v>1274929.31</v>
          </cell>
          <cell r="AF609">
            <v>1316427.29</v>
          </cell>
          <cell r="AG609">
            <v>1359276.37</v>
          </cell>
          <cell r="AH609">
            <v>1403520.56</v>
          </cell>
          <cell r="AI609">
            <v>1449205.28</v>
          </cell>
          <cell r="AJ609">
            <v>1496377.44</v>
          </cell>
          <cell r="AK609">
            <v>1545085.48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A610" t="str">
            <v>CAMedium C&amp;IDLC Water HeatingSummer Peak Reduction @Meter  (MW)High Participation Case0</v>
          </cell>
          <cell r="B610" t="str">
            <v>CA</v>
          </cell>
          <cell r="C610" t="str">
            <v>Medium C&amp;I</v>
          </cell>
          <cell r="D610" t="str">
            <v>DLC Water Heating</v>
          </cell>
          <cell r="E610" t="str">
            <v>Summer Peak Reduction @Meter  (MW)</v>
          </cell>
          <cell r="F610" t="str">
            <v>High Participation Case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5.1061481672101516</v>
          </cell>
          <cell r="S610">
            <v>15.546439584201273</v>
          </cell>
          <cell r="T610">
            <v>36.769815927493447</v>
          </cell>
          <cell r="U610">
            <v>47.99510590524666</v>
          </cell>
          <cell r="V610">
            <v>54.039254216657497</v>
          </cell>
          <cell r="W610">
            <v>54.75501228123791</v>
          </cell>
          <cell r="X610">
            <v>55.462504704051796</v>
          </cell>
          <cell r="Y610">
            <v>56.170704503007471</v>
          </cell>
          <cell r="Z610">
            <v>56.91276145592839</v>
          </cell>
          <cell r="AA610">
            <v>57.74360864977195</v>
          </cell>
          <cell r="AB610">
            <v>58.507439221742665</v>
          </cell>
          <cell r="AC610">
            <v>59.27262640549219</v>
          </cell>
          <cell r="AD610">
            <v>60.065513565673378</v>
          </cell>
          <cell r="AE610">
            <v>60.869007140432515</v>
          </cell>
          <cell r="AF610">
            <v>61.683249011282939</v>
          </cell>
          <cell r="AG610">
            <v>62.508382957680382</v>
          </cell>
          <cell r="AH610">
            <v>63.344554682411669</v>
          </cell>
          <cell r="AI610">
            <v>64.191911837323005</v>
          </cell>
          <cell r="AJ610">
            <v>65.050604049392433</v>
          </cell>
          <cell r="AK610">
            <v>65.920782947151125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A611" t="str">
            <v>CAMedium C&amp;IDLC Water HeatingSummer Peak Reduction @Generation (MW)High Participation Case0</v>
          </cell>
          <cell r="B611" t="str">
            <v>CA</v>
          </cell>
          <cell r="C611" t="str">
            <v>Medium C&amp;I</v>
          </cell>
          <cell r="D611" t="str">
            <v>DLC Water Heating</v>
          </cell>
          <cell r="E611" t="str">
            <v>Summer Peak Reduction @Generation (MW)</v>
          </cell>
          <cell r="F611" t="str">
            <v>High Participation Case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5.6309529854545115</v>
          </cell>
          <cell r="S611">
            <v>17.1442871462299</v>
          </cell>
          <cell r="T611">
            <v>40.548980952242438</v>
          </cell>
          <cell r="U611">
            <v>52.92799504328039</v>
          </cell>
          <cell r="V611">
            <v>59.593354892652727</v>
          </cell>
          <cell r="W611">
            <v>60.382677857562754</v>
          </cell>
          <cell r="X611">
            <v>61.162885646285609</v>
          </cell>
          <cell r="Y611">
            <v>61.94387351456492</v>
          </cell>
          <cell r="Z611">
            <v>62.762198341341403</v>
          </cell>
          <cell r="AA611">
            <v>63.678439181486489</v>
          </cell>
          <cell r="AB611">
            <v>64.520775498172327</v>
          </cell>
          <cell r="AC611">
            <v>65.364607857843168</v>
          </cell>
          <cell r="AD611">
            <v>66.238987169908881</v>
          </cell>
          <cell r="AE611">
            <v>67.125063013269198</v>
          </cell>
          <cell r="AF611">
            <v>68.022991851877961</v>
          </cell>
          <cell r="AG611">
            <v>68.932932242700019</v>
          </cell>
          <cell r="AH611">
            <v>69.855044863709381</v>
          </cell>
          <cell r="AI611">
            <v>70.789492542261797</v>
          </cell>
          <cell r="AJ611">
            <v>71.73644028384696</v>
          </cell>
          <cell r="AK611">
            <v>72.696055301225314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A612" t="str">
            <v>CAMedium C&amp;IDLC Water HeatingWinter Peak Reduction @Meter  (MW)High Participation Case0</v>
          </cell>
          <cell r="B612" t="str">
            <v>CA</v>
          </cell>
          <cell r="C612" t="str">
            <v>Medium C&amp;I</v>
          </cell>
          <cell r="D612" t="str">
            <v>DLC Water Heating</v>
          </cell>
          <cell r="E612" t="str">
            <v>Winter Peak Reduction @Meter  (MW)</v>
          </cell>
          <cell r="F612" t="str">
            <v>High Participation Case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A613" t="str">
            <v>CAMedium C&amp;IDLC Water HeatingWinter Peak Reduction @Generation (MW)High Participation Case0</v>
          </cell>
          <cell r="B613" t="str">
            <v>CA</v>
          </cell>
          <cell r="C613" t="str">
            <v>Medium C&amp;I</v>
          </cell>
          <cell r="D613" t="str">
            <v>DLC Water Heating</v>
          </cell>
          <cell r="E613" t="str">
            <v>Winter Peak Reduction @Generation (MW)</v>
          </cell>
          <cell r="F613" t="str">
            <v>High Participation Case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A614" t="str">
            <v>CAMedium C&amp;IDLC Water HeatingProgram Annual BenefitsHigh Participation Case0</v>
          </cell>
          <cell r="B614" t="str">
            <v>CA</v>
          </cell>
          <cell r="C614" t="str">
            <v>Medium C&amp;I</v>
          </cell>
          <cell r="D614" t="str">
            <v>DLC Water Heating</v>
          </cell>
          <cell r="E614" t="str">
            <v>Program Annual Benefits</v>
          </cell>
          <cell r="F614" t="str">
            <v>High Participation Case</v>
          </cell>
          <cell r="G614">
            <v>0</v>
          </cell>
        </row>
        <row r="615">
          <cell r="A615" t="str">
            <v>CAMedium C&amp;IDLC Water HeatingNew ParticipantsHigh Participation Case0</v>
          </cell>
          <cell r="B615" t="str">
            <v>CA</v>
          </cell>
          <cell r="C615" t="str">
            <v>Medium C&amp;I</v>
          </cell>
          <cell r="D615" t="str">
            <v>DLC Water Heating</v>
          </cell>
          <cell r="E615" t="str">
            <v>New Participants</v>
          </cell>
          <cell r="F615" t="str">
            <v>High Participation Case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16746.686550000006</v>
          </cell>
          <cell r="S615">
            <v>34271.919000000009</v>
          </cell>
          <cell r="T615">
            <v>69833.664450000011</v>
          </cell>
          <cell r="U615">
            <v>36847.527750000037</v>
          </cell>
          <cell r="V615">
            <v>20100.588749999937</v>
          </cell>
          <cell r="W615">
            <v>2583.0255000000179</v>
          </cell>
          <cell r="X615">
            <v>2585.7149999999965</v>
          </cell>
          <cell r="Y615">
            <v>2585.2035000000324</v>
          </cell>
          <cell r="Z615">
            <v>2584.5764999999665</v>
          </cell>
          <cell r="AA615">
            <v>2584.3950000000186</v>
          </cell>
          <cell r="AB615">
            <v>2584.7249999999767</v>
          </cell>
          <cell r="AC615">
            <v>2592.8595000000205</v>
          </cell>
          <cell r="AD615">
            <v>2694.0321599718882</v>
          </cell>
          <cell r="AE615">
            <v>2731.0805338135397</v>
          </cell>
          <cell r="AF615">
            <v>2768.6383974915661</v>
          </cell>
          <cell r="AG615">
            <v>2806.7127575183695</v>
          </cell>
          <cell r="AH615">
            <v>2845.3107167601411</v>
          </cell>
          <cell r="AI615">
            <v>2884.4394757617847</v>
          </cell>
          <cell r="AJ615">
            <v>2924.1063340901455</v>
          </cell>
          <cell r="AK615">
            <v>2964.3186916958948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A616" t="str">
            <v>CAMedium C&amp;IDLC Water HeatingIncentive CostsHigh Participation Case0</v>
          </cell>
          <cell r="B616" t="str">
            <v>CA</v>
          </cell>
          <cell r="C616" t="str">
            <v>Medium C&amp;I</v>
          </cell>
          <cell r="D616" t="str">
            <v>DLC Water Heating</v>
          </cell>
          <cell r="E616" t="str">
            <v>Incentive Costs</v>
          </cell>
          <cell r="F616" t="str">
            <v>High Participation Case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351680.42</v>
          </cell>
          <cell r="S616">
            <v>1071390.72</v>
          </cell>
          <cell r="T616">
            <v>2537897.67</v>
          </cell>
          <cell r="U616">
            <v>3311695.75</v>
          </cell>
          <cell r="V616">
            <v>3733808.12</v>
          </cell>
          <cell r="W616">
            <v>3788051.65</v>
          </cell>
          <cell r="X616">
            <v>3842351.67</v>
          </cell>
          <cell r="Y616">
            <v>3896640.94</v>
          </cell>
          <cell r="Z616">
            <v>3950917.05</v>
          </cell>
          <cell r="AA616">
            <v>4005189.34</v>
          </cell>
          <cell r="AB616">
            <v>4059468.57</v>
          </cell>
          <cell r="AC616">
            <v>4113918.62</v>
          </cell>
          <cell r="AD616">
            <v>4170493.29</v>
          </cell>
          <cell r="AE616">
            <v>4227845.9800000004</v>
          </cell>
          <cell r="AF616">
            <v>4285987.3899999997</v>
          </cell>
          <cell r="AG616">
            <v>4344928.3600000003</v>
          </cell>
          <cell r="AH616">
            <v>4404679.88</v>
          </cell>
          <cell r="AI616">
            <v>4465253.1100000003</v>
          </cell>
          <cell r="AJ616">
            <v>4526659.34</v>
          </cell>
          <cell r="AK616">
            <v>4588910.04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A617" t="str">
            <v>CAMedium C&amp;IDLC Water HeatingParticipantsHigh Participation Case0</v>
          </cell>
          <cell r="B617" t="str">
            <v>CA</v>
          </cell>
          <cell r="C617" t="str">
            <v>Medium C&amp;I</v>
          </cell>
          <cell r="D617" t="str">
            <v>DLC Water Heating</v>
          </cell>
          <cell r="E617" t="str">
            <v>Participants</v>
          </cell>
          <cell r="F617" t="str">
            <v>High Participation Case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16746.686550000006</v>
          </cell>
          <cell r="S617">
            <v>51018.605550000015</v>
          </cell>
          <cell r="T617">
            <v>120852.27000000002</v>
          </cell>
          <cell r="U617">
            <v>157699.79775000006</v>
          </cell>
          <cell r="V617">
            <v>177800.38649999999</v>
          </cell>
          <cell r="W617">
            <v>180383.41200000001</v>
          </cell>
          <cell r="X617">
            <v>182969.12700000001</v>
          </cell>
          <cell r="Y617">
            <v>185554.33050000004</v>
          </cell>
          <cell r="Z617">
            <v>188138.90700000001</v>
          </cell>
          <cell r="AA617">
            <v>190723.30200000003</v>
          </cell>
          <cell r="AB617">
            <v>193308.027</v>
          </cell>
          <cell r="AC617">
            <v>195900.88650000002</v>
          </cell>
          <cell r="AD617">
            <v>198594.91865997191</v>
          </cell>
          <cell r="AE617">
            <v>201325.99919378545</v>
          </cell>
          <cell r="AF617">
            <v>204094.63759127702</v>
          </cell>
          <cell r="AG617">
            <v>206901.35034879539</v>
          </cell>
          <cell r="AH617">
            <v>209746.66106555553</v>
          </cell>
          <cell r="AI617">
            <v>212631.10054131731</v>
          </cell>
          <cell r="AJ617">
            <v>215555.20687540746</v>
          </cell>
          <cell r="AK617">
            <v>218519.52556710335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</row>
        <row r="618">
          <cell r="A618" t="str">
            <v>CAResidentialDLC Water HeatingProgram Annual BenefitsHigh Participation Case0</v>
          </cell>
          <cell r="B618" t="str">
            <v>CA</v>
          </cell>
          <cell r="C618" t="str">
            <v>Residential</v>
          </cell>
          <cell r="D618" t="str">
            <v>DLC Water Heating</v>
          </cell>
          <cell r="E618" t="str">
            <v>Program Annual Benefits</v>
          </cell>
          <cell r="F618" t="str">
            <v>High Participation Case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573231.01</v>
          </cell>
          <cell r="S618">
            <v>1745288.43</v>
          </cell>
          <cell r="T618">
            <v>4127886.26</v>
          </cell>
          <cell r="U618">
            <v>5388069.9000000004</v>
          </cell>
          <cell r="V618">
            <v>6066603.5300000003</v>
          </cell>
          <cell r="W618">
            <v>6146956.6100000003</v>
          </cell>
          <cell r="X618">
            <v>6226381.7599999998</v>
          </cell>
          <cell r="Y618">
            <v>6305886.3200000003</v>
          </cell>
          <cell r="Z618">
            <v>6389191.79</v>
          </cell>
          <cell r="AA618">
            <v>6482465.1100000003</v>
          </cell>
          <cell r="AB618">
            <v>6568214.9500000002</v>
          </cell>
          <cell r="AC618">
            <v>6654117.0800000001</v>
          </cell>
          <cell r="AD618">
            <v>6743128.8899999997</v>
          </cell>
          <cell r="AE618">
            <v>6833331.4100000001</v>
          </cell>
          <cell r="AF618">
            <v>6924740.5700000003</v>
          </cell>
          <cell r="AG618">
            <v>7017372.5</v>
          </cell>
          <cell r="AH618">
            <v>7111243.5700000003</v>
          </cell>
          <cell r="AI618">
            <v>7206370.3399999999</v>
          </cell>
          <cell r="AJ618">
            <v>7302769.6200000001</v>
          </cell>
          <cell r="AK618">
            <v>7400458.4299999997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A619" t="str">
            <v>CAResidentialDLC Water HeatingProgram Annual CostsHigh Participation Case0</v>
          </cell>
          <cell r="B619" t="str">
            <v>CA</v>
          </cell>
          <cell r="C619" t="str">
            <v>Residential</v>
          </cell>
          <cell r="D619" t="str">
            <v>DLC Water Heating</v>
          </cell>
          <cell r="E619" t="str">
            <v>Program Annual Costs</v>
          </cell>
          <cell r="F619" t="str">
            <v>High Participation Case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5834317.1500000004</v>
          </cell>
          <cell r="S619">
            <v>12509121.98</v>
          </cell>
          <cell r="T619">
            <v>26286343.199999999</v>
          </cell>
          <cell r="U619">
            <v>16130618.27</v>
          </cell>
          <cell r="V619">
            <v>10911310.720000001</v>
          </cell>
          <cell r="W619">
            <v>4823091.07</v>
          </cell>
          <cell r="X619">
            <v>4899046.41</v>
          </cell>
          <cell r="Y619">
            <v>4974249.76</v>
          </cell>
          <cell r="Z619">
            <v>5049879.66</v>
          </cell>
          <cell r="AA619">
            <v>5126289.05</v>
          </cell>
          <cell r="AB619">
            <v>5203203.5</v>
          </cell>
          <cell r="AC619">
            <v>5283869.59</v>
          </cell>
          <cell r="AD619">
            <v>5405233.1200000001</v>
          </cell>
          <cell r="AE619">
            <v>5502775.29</v>
          </cell>
          <cell r="AF619">
            <v>5602414.6799999997</v>
          </cell>
          <cell r="AG619">
            <v>5704204.7300000004</v>
          </cell>
          <cell r="AH619">
            <v>5808200.4400000004</v>
          </cell>
          <cell r="AI619">
            <v>5914458.3899999997</v>
          </cell>
          <cell r="AJ619">
            <v>6023036.7800000003</v>
          </cell>
          <cell r="AK619">
            <v>6133995.5099999998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A620" t="str">
            <v>CAResidentialDLC Water HeatingNon-Incentive CostsHigh Participation Case0</v>
          </cell>
          <cell r="B620" t="str">
            <v>CA</v>
          </cell>
          <cell r="C620" t="str">
            <v>Residential</v>
          </cell>
          <cell r="D620" t="str">
            <v>DLC Water Heating</v>
          </cell>
          <cell r="E620" t="str">
            <v>Non-Incentive Costs</v>
          </cell>
          <cell r="F620" t="str">
            <v>High Participation Case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5482636.7300000004</v>
          </cell>
          <cell r="S620">
            <v>11437731.27</v>
          </cell>
          <cell r="T620">
            <v>23748445.530000001</v>
          </cell>
          <cell r="U620">
            <v>12818922.52</v>
          </cell>
          <cell r="V620">
            <v>7177502.6100000003</v>
          </cell>
          <cell r="W620">
            <v>1035039.42</v>
          </cell>
          <cell r="X620">
            <v>1056694.75</v>
          </cell>
          <cell r="Y620">
            <v>1077608.81</v>
          </cell>
          <cell r="Z620">
            <v>1098962.6200000001</v>
          </cell>
          <cell r="AA620">
            <v>1121099.71</v>
          </cell>
          <cell r="AB620">
            <v>1143734.93</v>
          </cell>
          <cell r="AC620">
            <v>1169950.97</v>
          </cell>
          <cell r="AD620">
            <v>1234739.83</v>
          </cell>
          <cell r="AE620">
            <v>1274929.31</v>
          </cell>
          <cell r="AF620">
            <v>1316427.29</v>
          </cell>
          <cell r="AG620">
            <v>1359276.37</v>
          </cell>
          <cell r="AH620">
            <v>1403520.56</v>
          </cell>
          <cell r="AI620">
            <v>1449205.28</v>
          </cell>
          <cell r="AJ620">
            <v>1496377.44</v>
          </cell>
          <cell r="AK620">
            <v>1545085.48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A621" t="str">
            <v>CAResidentialDLC Water HeatingSummer Peak Reduction @Meter  (MW)High Participation Case0</v>
          </cell>
          <cell r="B621" t="str">
            <v>CA</v>
          </cell>
          <cell r="C621" t="str">
            <v>Residential</v>
          </cell>
          <cell r="D621" t="str">
            <v>DLC Water Heating</v>
          </cell>
          <cell r="E621" t="str">
            <v>Summer Peak Reduction @Meter  (MW)</v>
          </cell>
          <cell r="F621" t="str">
            <v>High Participation Case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5.1061481672101516</v>
          </cell>
          <cell r="S621">
            <v>15.546439584201273</v>
          </cell>
          <cell r="T621">
            <v>36.769815927493447</v>
          </cell>
          <cell r="U621">
            <v>47.99510590524666</v>
          </cell>
          <cell r="V621">
            <v>54.039254216657497</v>
          </cell>
          <cell r="W621">
            <v>54.75501228123791</v>
          </cell>
          <cell r="X621">
            <v>55.462504704051796</v>
          </cell>
          <cell r="Y621">
            <v>56.170704503007471</v>
          </cell>
          <cell r="Z621">
            <v>56.91276145592839</v>
          </cell>
          <cell r="AA621">
            <v>57.74360864977195</v>
          </cell>
          <cell r="AB621">
            <v>58.507439221742665</v>
          </cell>
          <cell r="AC621">
            <v>59.27262640549219</v>
          </cell>
          <cell r="AD621">
            <v>60.065513565673378</v>
          </cell>
          <cell r="AE621">
            <v>60.869007140432515</v>
          </cell>
          <cell r="AF621">
            <v>61.683249011282939</v>
          </cell>
          <cell r="AG621">
            <v>62.508382957680382</v>
          </cell>
          <cell r="AH621">
            <v>63.344554682411669</v>
          </cell>
          <cell r="AI621">
            <v>64.191911837323005</v>
          </cell>
          <cell r="AJ621">
            <v>65.050604049392433</v>
          </cell>
          <cell r="AK621">
            <v>65.920782947151125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A622" t="str">
            <v>CAResidentialDLC Water HeatingSummer Peak Reduction @Generation (MW)High Participation Case0</v>
          </cell>
          <cell r="B622" t="str">
            <v>CA</v>
          </cell>
          <cell r="C622" t="str">
            <v>Residential</v>
          </cell>
          <cell r="D622" t="str">
            <v>DLC Water Heating</v>
          </cell>
          <cell r="E622" t="str">
            <v>Summer Peak Reduction @Generation (MW)</v>
          </cell>
          <cell r="F622" t="str">
            <v>High Participation Case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5.6309529854545115</v>
          </cell>
          <cell r="S622">
            <v>17.1442871462299</v>
          </cell>
          <cell r="T622">
            <v>40.548980952242438</v>
          </cell>
          <cell r="U622">
            <v>52.92799504328039</v>
          </cell>
          <cell r="V622">
            <v>59.593354892652727</v>
          </cell>
          <cell r="W622">
            <v>60.382677857562754</v>
          </cell>
          <cell r="X622">
            <v>61.162885646285609</v>
          </cell>
          <cell r="Y622">
            <v>61.94387351456492</v>
          </cell>
          <cell r="Z622">
            <v>62.762198341341403</v>
          </cell>
          <cell r="AA622">
            <v>63.678439181486489</v>
          </cell>
          <cell r="AB622">
            <v>64.520775498172327</v>
          </cell>
          <cell r="AC622">
            <v>65.364607857843168</v>
          </cell>
          <cell r="AD622">
            <v>66.238987169908881</v>
          </cell>
          <cell r="AE622">
            <v>67.125063013269198</v>
          </cell>
          <cell r="AF622">
            <v>68.022991851877961</v>
          </cell>
          <cell r="AG622">
            <v>68.932932242700019</v>
          </cell>
          <cell r="AH622">
            <v>69.855044863709381</v>
          </cell>
          <cell r="AI622">
            <v>70.789492542261797</v>
          </cell>
          <cell r="AJ622">
            <v>71.73644028384696</v>
          </cell>
          <cell r="AK622">
            <v>72.696055301225314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A623" t="str">
            <v>CAResidentialDLC Water HeatingWinter Peak Reduction @Meter  (MW)High Participation Case0</v>
          </cell>
          <cell r="B623" t="str">
            <v>CA</v>
          </cell>
          <cell r="C623" t="str">
            <v>Residential</v>
          </cell>
          <cell r="D623" t="str">
            <v>DLC Water Heating</v>
          </cell>
          <cell r="E623" t="str">
            <v>Winter Peak Reduction @Meter  (MW)</v>
          </cell>
          <cell r="F623" t="str">
            <v>High Participation Case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A624" t="str">
            <v>CAResidentialDLC Water HeatingWinter Peak Reduction @Generation (MW)High Participation Case0</v>
          </cell>
          <cell r="B624" t="str">
            <v>CA</v>
          </cell>
          <cell r="C624" t="str">
            <v>Residential</v>
          </cell>
          <cell r="D624" t="str">
            <v>DLC Water Heating</v>
          </cell>
          <cell r="E624" t="str">
            <v>Winter Peak Reduction @Generation (MW)</v>
          </cell>
          <cell r="F624" t="str">
            <v>High Participation Case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A625" t="str">
            <v>CAResidentialDLC Water HeatingProgram Annual BenefitsHigh Participation Case0</v>
          </cell>
          <cell r="B625" t="str">
            <v>CA</v>
          </cell>
          <cell r="C625" t="str">
            <v>Residential</v>
          </cell>
          <cell r="D625" t="str">
            <v>DLC Water Heating</v>
          </cell>
          <cell r="E625" t="str">
            <v>Program Annual Benefits</v>
          </cell>
          <cell r="F625" t="str">
            <v>High Participation Case</v>
          </cell>
          <cell r="G625">
            <v>0</v>
          </cell>
        </row>
        <row r="626">
          <cell r="A626" t="str">
            <v>CAResidentialDLC Water HeatingNew ParticipantsHigh Participation Case0</v>
          </cell>
          <cell r="B626" t="str">
            <v>CA</v>
          </cell>
          <cell r="C626" t="str">
            <v>Residential</v>
          </cell>
          <cell r="D626" t="str">
            <v>DLC Water Heating</v>
          </cell>
          <cell r="E626" t="str">
            <v>New Participants</v>
          </cell>
          <cell r="F626" t="str">
            <v>High Participation Case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16746.686550000006</v>
          </cell>
          <cell r="S626">
            <v>34271.919000000009</v>
          </cell>
          <cell r="T626">
            <v>69833.664450000011</v>
          </cell>
          <cell r="U626">
            <v>36847.527750000037</v>
          </cell>
          <cell r="V626">
            <v>20100.588749999937</v>
          </cell>
          <cell r="W626">
            <v>2583.0255000000179</v>
          </cell>
          <cell r="X626">
            <v>2585.7149999999965</v>
          </cell>
          <cell r="Y626">
            <v>2585.2035000000324</v>
          </cell>
          <cell r="Z626">
            <v>2584.5764999999665</v>
          </cell>
          <cell r="AA626">
            <v>2584.3950000000186</v>
          </cell>
          <cell r="AB626">
            <v>2584.7249999999767</v>
          </cell>
          <cell r="AC626">
            <v>2592.8595000000205</v>
          </cell>
          <cell r="AD626">
            <v>2694.0321599718882</v>
          </cell>
          <cell r="AE626">
            <v>2731.0805338135397</v>
          </cell>
          <cell r="AF626">
            <v>2768.6383974915661</v>
          </cell>
          <cell r="AG626">
            <v>2806.7127575183695</v>
          </cell>
          <cell r="AH626">
            <v>2845.3107167601411</v>
          </cell>
          <cell r="AI626">
            <v>2884.4394757617847</v>
          </cell>
          <cell r="AJ626">
            <v>2924.1063340901455</v>
          </cell>
          <cell r="AK626">
            <v>2964.3186916958948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A627" t="str">
            <v>CAResidentialDLC Water HeatingIncentive CostsHigh Participation Case0</v>
          </cell>
          <cell r="B627" t="str">
            <v>CA</v>
          </cell>
          <cell r="C627" t="str">
            <v>Residential</v>
          </cell>
          <cell r="D627" t="str">
            <v>DLC Water Heating</v>
          </cell>
          <cell r="E627" t="str">
            <v>Incentive Costs</v>
          </cell>
          <cell r="F627" t="str">
            <v>High Participation Case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351680.42</v>
          </cell>
          <cell r="S627">
            <v>1071390.72</v>
          </cell>
          <cell r="T627">
            <v>2537897.67</v>
          </cell>
          <cell r="U627">
            <v>3311695.75</v>
          </cell>
          <cell r="V627">
            <v>3733808.12</v>
          </cell>
          <cell r="W627">
            <v>3788051.65</v>
          </cell>
          <cell r="X627">
            <v>3842351.67</v>
          </cell>
          <cell r="Y627">
            <v>3896640.94</v>
          </cell>
          <cell r="Z627">
            <v>3950917.05</v>
          </cell>
          <cell r="AA627">
            <v>4005189.34</v>
          </cell>
          <cell r="AB627">
            <v>4059468.57</v>
          </cell>
          <cell r="AC627">
            <v>4113918.62</v>
          </cell>
          <cell r="AD627">
            <v>4170493.29</v>
          </cell>
          <cell r="AE627">
            <v>4227845.9800000004</v>
          </cell>
          <cell r="AF627">
            <v>4285987.3899999997</v>
          </cell>
          <cell r="AG627">
            <v>4344928.3600000003</v>
          </cell>
          <cell r="AH627">
            <v>4404679.88</v>
          </cell>
          <cell r="AI627">
            <v>4465253.1100000003</v>
          </cell>
          <cell r="AJ627">
            <v>4526659.34</v>
          </cell>
          <cell r="AK627">
            <v>4588910.04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A628" t="str">
            <v>CAResidentialDLC Water HeatingParticipantsHigh Participation Case0</v>
          </cell>
          <cell r="B628" t="str">
            <v>CA</v>
          </cell>
          <cell r="C628" t="str">
            <v>Residential</v>
          </cell>
          <cell r="D628" t="str">
            <v>DLC Water Heating</v>
          </cell>
          <cell r="E628" t="str">
            <v>Participants</v>
          </cell>
          <cell r="F628" t="str">
            <v>High Participation Case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16746.686550000006</v>
          </cell>
          <cell r="S628">
            <v>51018.605550000015</v>
          </cell>
          <cell r="T628">
            <v>120852.27000000002</v>
          </cell>
          <cell r="U628">
            <v>157699.79775000006</v>
          </cell>
          <cell r="V628">
            <v>177800.38649999999</v>
          </cell>
          <cell r="W628">
            <v>180383.41200000001</v>
          </cell>
          <cell r="X628">
            <v>182969.12700000001</v>
          </cell>
          <cell r="Y628">
            <v>185554.33050000004</v>
          </cell>
          <cell r="Z628">
            <v>188138.90700000001</v>
          </cell>
          <cell r="AA628">
            <v>190723.30200000003</v>
          </cell>
          <cell r="AB628">
            <v>193308.027</v>
          </cell>
          <cell r="AC628">
            <v>195900.88650000002</v>
          </cell>
          <cell r="AD628">
            <v>198594.91865997191</v>
          </cell>
          <cell r="AE628">
            <v>201325.99919378545</v>
          </cell>
          <cell r="AF628">
            <v>204094.63759127702</v>
          </cell>
          <cell r="AG628">
            <v>206901.35034879539</v>
          </cell>
          <cell r="AH628">
            <v>209746.66106555553</v>
          </cell>
          <cell r="AI628">
            <v>212631.10054131731</v>
          </cell>
          <cell r="AJ628">
            <v>215555.20687540746</v>
          </cell>
          <cell r="AK628">
            <v>218519.52556710335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A629" t="str">
            <v>CASmall C&amp;IDLC Water HeatingProgram Annual BenefitsHigh Participation Case0</v>
          </cell>
          <cell r="B629" t="str">
            <v>CA</v>
          </cell>
          <cell r="C629" t="str">
            <v>Small C&amp;I</v>
          </cell>
          <cell r="D629" t="str">
            <v>DLC Water Heating</v>
          </cell>
          <cell r="E629" t="str">
            <v>Program Annual Benefits</v>
          </cell>
          <cell r="F629" t="str">
            <v>High Participation Case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573231.01</v>
          </cell>
          <cell r="S629">
            <v>1745288.43</v>
          </cell>
          <cell r="T629">
            <v>4127886.26</v>
          </cell>
          <cell r="U629">
            <v>5388069.9000000004</v>
          </cell>
          <cell r="V629">
            <v>6066603.5300000003</v>
          </cell>
          <cell r="W629">
            <v>6146956.6100000003</v>
          </cell>
          <cell r="X629">
            <v>6226381.7599999998</v>
          </cell>
          <cell r="Y629">
            <v>6305886.3200000003</v>
          </cell>
          <cell r="Z629">
            <v>6389191.79</v>
          </cell>
          <cell r="AA629">
            <v>6482465.1100000003</v>
          </cell>
          <cell r="AB629">
            <v>6568214.9500000002</v>
          </cell>
          <cell r="AC629">
            <v>6654117.0800000001</v>
          </cell>
          <cell r="AD629">
            <v>6743128.8899999997</v>
          </cell>
          <cell r="AE629">
            <v>6833331.4100000001</v>
          </cell>
          <cell r="AF629">
            <v>6924740.5700000003</v>
          </cell>
          <cell r="AG629">
            <v>7017372.5</v>
          </cell>
          <cell r="AH629">
            <v>7111243.5700000003</v>
          </cell>
          <cell r="AI629">
            <v>7206370.3399999999</v>
          </cell>
          <cell r="AJ629">
            <v>7302769.6200000001</v>
          </cell>
          <cell r="AK629">
            <v>7400458.4299999997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A630" t="str">
            <v>CASmall C&amp;IDLC Water HeatingProgram Annual CostsHigh Participation Case0</v>
          </cell>
          <cell r="B630" t="str">
            <v>CA</v>
          </cell>
          <cell r="C630" t="str">
            <v>Small C&amp;I</v>
          </cell>
          <cell r="D630" t="str">
            <v>DLC Water Heating</v>
          </cell>
          <cell r="E630" t="str">
            <v>Program Annual Costs</v>
          </cell>
          <cell r="F630" t="str">
            <v>High Participation Case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5834317.1500000004</v>
          </cell>
          <cell r="S630">
            <v>12509121.98</v>
          </cell>
          <cell r="T630">
            <v>26286343.199999999</v>
          </cell>
          <cell r="U630">
            <v>16130618.27</v>
          </cell>
          <cell r="V630">
            <v>10911310.720000001</v>
          </cell>
          <cell r="W630">
            <v>4823091.07</v>
          </cell>
          <cell r="X630">
            <v>4899046.41</v>
          </cell>
          <cell r="Y630">
            <v>4974249.76</v>
          </cell>
          <cell r="Z630">
            <v>5049879.66</v>
          </cell>
          <cell r="AA630">
            <v>5126289.05</v>
          </cell>
          <cell r="AB630">
            <v>5203203.5</v>
          </cell>
          <cell r="AC630">
            <v>5283869.59</v>
          </cell>
          <cell r="AD630">
            <v>5405233.1200000001</v>
          </cell>
          <cell r="AE630">
            <v>5502775.29</v>
          </cell>
          <cell r="AF630">
            <v>5602414.6799999997</v>
          </cell>
          <cell r="AG630">
            <v>5704204.7300000004</v>
          </cell>
          <cell r="AH630">
            <v>5808200.4400000004</v>
          </cell>
          <cell r="AI630">
            <v>5914458.3899999997</v>
          </cell>
          <cell r="AJ630">
            <v>6023036.7800000003</v>
          </cell>
          <cell r="AK630">
            <v>6133995.5099999998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A631" t="str">
            <v>CASmall C&amp;IDLC Water HeatingNon-Incentive CostsHigh Participation Case0</v>
          </cell>
          <cell r="B631" t="str">
            <v>CA</v>
          </cell>
          <cell r="C631" t="str">
            <v>Small C&amp;I</v>
          </cell>
          <cell r="D631" t="str">
            <v>DLC Water Heating</v>
          </cell>
          <cell r="E631" t="str">
            <v>Non-Incentive Costs</v>
          </cell>
          <cell r="F631" t="str">
            <v>High Participation Case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5482636.7300000004</v>
          </cell>
          <cell r="S631">
            <v>11437731.27</v>
          </cell>
          <cell r="T631">
            <v>23748445.530000001</v>
          </cell>
          <cell r="U631">
            <v>12818922.52</v>
          </cell>
          <cell r="V631">
            <v>7177502.6100000003</v>
          </cell>
          <cell r="W631">
            <v>1035039.42</v>
          </cell>
          <cell r="X631">
            <v>1056694.75</v>
          </cell>
          <cell r="Y631">
            <v>1077608.81</v>
          </cell>
          <cell r="Z631">
            <v>1098962.6200000001</v>
          </cell>
          <cell r="AA631">
            <v>1121099.71</v>
          </cell>
          <cell r="AB631">
            <v>1143734.93</v>
          </cell>
          <cell r="AC631">
            <v>1169950.97</v>
          </cell>
          <cell r="AD631">
            <v>1234739.83</v>
          </cell>
          <cell r="AE631">
            <v>1274929.31</v>
          </cell>
          <cell r="AF631">
            <v>1316427.29</v>
          </cell>
          <cell r="AG631">
            <v>1359276.37</v>
          </cell>
          <cell r="AH631">
            <v>1403520.56</v>
          </cell>
          <cell r="AI631">
            <v>1449205.28</v>
          </cell>
          <cell r="AJ631">
            <v>1496377.44</v>
          </cell>
          <cell r="AK631">
            <v>1545085.48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A632" t="str">
            <v>CASmall C&amp;IDLC Water HeatingSummer Peak Reduction @Meter  (MW)High Participation Case0</v>
          </cell>
          <cell r="B632" t="str">
            <v>CA</v>
          </cell>
          <cell r="C632" t="str">
            <v>Small C&amp;I</v>
          </cell>
          <cell r="D632" t="str">
            <v>DLC Water Heating</v>
          </cell>
          <cell r="E632" t="str">
            <v>Summer Peak Reduction @Meter  (MW)</v>
          </cell>
          <cell r="F632" t="str">
            <v>High Participation Case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5.1061481672101516</v>
          </cell>
          <cell r="S632">
            <v>15.546439584201273</v>
          </cell>
          <cell r="T632">
            <v>36.769815927493447</v>
          </cell>
          <cell r="U632">
            <v>47.99510590524666</v>
          </cell>
          <cell r="V632">
            <v>54.039254216657497</v>
          </cell>
          <cell r="W632">
            <v>54.75501228123791</v>
          </cell>
          <cell r="X632">
            <v>55.462504704051796</v>
          </cell>
          <cell r="Y632">
            <v>56.170704503007471</v>
          </cell>
          <cell r="Z632">
            <v>56.91276145592839</v>
          </cell>
          <cell r="AA632">
            <v>57.74360864977195</v>
          </cell>
          <cell r="AB632">
            <v>58.507439221742665</v>
          </cell>
          <cell r="AC632">
            <v>59.27262640549219</v>
          </cell>
          <cell r="AD632">
            <v>60.065513565673378</v>
          </cell>
          <cell r="AE632">
            <v>60.869007140432515</v>
          </cell>
          <cell r="AF632">
            <v>61.683249011282939</v>
          </cell>
          <cell r="AG632">
            <v>62.508382957680382</v>
          </cell>
          <cell r="AH632">
            <v>63.344554682411669</v>
          </cell>
          <cell r="AI632">
            <v>64.191911837323005</v>
          </cell>
          <cell r="AJ632">
            <v>65.050604049392433</v>
          </cell>
          <cell r="AK632">
            <v>65.920782947151125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</row>
        <row r="633">
          <cell r="A633" t="str">
            <v>CASmall C&amp;IDLC Water HeatingSummer Peak Reduction @Generation (MW)High Participation Case0</v>
          </cell>
          <cell r="B633" t="str">
            <v>CA</v>
          </cell>
          <cell r="C633" t="str">
            <v>Small C&amp;I</v>
          </cell>
          <cell r="D633" t="str">
            <v>DLC Water Heating</v>
          </cell>
          <cell r="E633" t="str">
            <v>Summer Peak Reduction @Generation (MW)</v>
          </cell>
          <cell r="F633" t="str">
            <v>High Participation Case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5.6309529854545115</v>
          </cell>
          <cell r="S633">
            <v>17.1442871462299</v>
          </cell>
          <cell r="T633">
            <v>40.548980952242438</v>
          </cell>
          <cell r="U633">
            <v>52.92799504328039</v>
          </cell>
          <cell r="V633">
            <v>59.593354892652727</v>
          </cell>
          <cell r="W633">
            <v>60.382677857562754</v>
          </cell>
          <cell r="X633">
            <v>61.162885646285609</v>
          </cell>
          <cell r="Y633">
            <v>61.94387351456492</v>
          </cell>
          <cell r="Z633">
            <v>62.762198341341403</v>
          </cell>
          <cell r="AA633">
            <v>63.678439181486489</v>
          </cell>
          <cell r="AB633">
            <v>64.520775498172327</v>
          </cell>
          <cell r="AC633">
            <v>65.364607857843168</v>
          </cell>
          <cell r="AD633">
            <v>66.238987169908881</v>
          </cell>
          <cell r="AE633">
            <v>67.125063013269198</v>
          </cell>
          <cell r="AF633">
            <v>68.022991851877961</v>
          </cell>
          <cell r="AG633">
            <v>68.932932242700019</v>
          </cell>
          <cell r="AH633">
            <v>69.855044863709381</v>
          </cell>
          <cell r="AI633">
            <v>70.789492542261797</v>
          </cell>
          <cell r="AJ633">
            <v>71.73644028384696</v>
          </cell>
          <cell r="AK633">
            <v>72.696055301225314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</row>
        <row r="634">
          <cell r="A634" t="str">
            <v>CASmall C&amp;IDLC Water HeatingWinter Peak Reduction @Meter  (MW)High Participation Case0</v>
          </cell>
          <cell r="B634" t="str">
            <v>CA</v>
          </cell>
          <cell r="C634" t="str">
            <v>Small C&amp;I</v>
          </cell>
          <cell r="D634" t="str">
            <v>DLC Water Heating</v>
          </cell>
          <cell r="E634" t="str">
            <v>Winter Peak Reduction @Meter  (MW)</v>
          </cell>
          <cell r="F634" t="str">
            <v>High Participation Case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A635" t="str">
            <v>CASmall C&amp;IDLC Water HeatingWinter Peak Reduction @Generation (MW)High Participation Case0</v>
          </cell>
          <cell r="B635" t="str">
            <v>CA</v>
          </cell>
          <cell r="C635" t="str">
            <v>Small C&amp;I</v>
          </cell>
          <cell r="D635" t="str">
            <v>DLC Water Heating</v>
          </cell>
          <cell r="E635" t="str">
            <v>Winter Peak Reduction @Generation (MW)</v>
          </cell>
          <cell r="F635" t="str">
            <v>High Participation Case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</row>
        <row r="636">
          <cell r="A636" t="str">
            <v>CASmall C&amp;IDLC Water HeatingProgram Annual BenefitsHigh Participation Case0</v>
          </cell>
          <cell r="B636" t="str">
            <v>CA</v>
          </cell>
          <cell r="C636" t="str">
            <v>Small C&amp;I</v>
          </cell>
          <cell r="D636" t="str">
            <v>DLC Water Heating</v>
          </cell>
          <cell r="E636" t="str">
            <v>Program Annual Benefits</v>
          </cell>
          <cell r="F636" t="str">
            <v>High Participation Case</v>
          </cell>
          <cell r="G636">
            <v>0</v>
          </cell>
        </row>
        <row r="637">
          <cell r="A637" t="str">
            <v>CASmall C&amp;IDLC Water HeatingNew ParticipantsHigh Participation Case0</v>
          </cell>
          <cell r="B637" t="str">
            <v>CA</v>
          </cell>
          <cell r="C637" t="str">
            <v>Small C&amp;I</v>
          </cell>
          <cell r="D637" t="str">
            <v>DLC Water Heating</v>
          </cell>
          <cell r="E637" t="str">
            <v>New Participants</v>
          </cell>
          <cell r="F637" t="str">
            <v>High Participation Case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16746.686550000006</v>
          </cell>
          <cell r="S637">
            <v>34271.919000000009</v>
          </cell>
          <cell r="T637">
            <v>69833.664450000011</v>
          </cell>
          <cell r="U637">
            <v>36847.527750000037</v>
          </cell>
          <cell r="V637">
            <v>20100.588749999937</v>
          </cell>
          <cell r="W637">
            <v>2583.0255000000179</v>
          </cell>
          <cell r="X637">
            <v>2585.7149999999965</v>
          </cell>
          <cell r="Y637">
            <v>2585.2035000000324</v>
          </cell>
          <cell r="Z637">
            <v>2584.5764999999665</v>
          </cell>
          <cell r="AA637">
            <v>2584.3950000000186</v>
          </cell>
          <cell r="AB637">
            <v>2584.7249999999767</v>
          </cell>
          <cell r="AC637">
            <v>2592.8595000000205</v>
          </cell>
          <cell r="AD637">
            <v>2694.0321599718882</v>
          </cell>
          <cell r="AE637">
            <v>2731.0805338135397</v>
          </cell>
          <cell r="AF637">
            <v>2768.6383974915661</v>
          </cell>
          <cell r="AG637">
            <v>2806.7127575183695</v>
          </cell>
          <cell r="AH637">
            <v>2845.3107167601411</v>
          </cell>
          <cell r="AI637">
            <v>2884.4394757617847</v>
          </cell>
          <cell r="AJ637">
            <v>2924.1063340901455</v>
          </cell>
          <cell r="AK637">
            <v>2964.3186916958948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A638" t="str">
            <v>CASmall C&amp;IDLC Water HeatingIncentive CostsHigh Participation Case0</v>
          </cell>
          <cell r="B638" t="str">
            <v>CA</v>
          </cell>
          <cell r="C638" t="str">
            <v>Small C&amp;I</v>
          </cell>
          <cell r="D638" t="str">
            <v>DLC Water Heating</v>
          </cell>
          <cell r="E638" t="str">
            <v>Incentive Costs</v>
          </cell>
          <cell r="F638" t="str">
            <v>High Participation Case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351680.42</v>
          </cell>
          <cell r="S638">
            <v>1071390.72</v>
          </cell>
          <cell r="T638">
            <v>2537897.67</v>
          </cell>
          <cell r="U638">
            <v>3311695.75</v>
          </cell>
          <cell r="V638">
            <v>3733808.12</v>
          </cell>
          <cell r="W638">
            <v>3788051.65</v>
          </cell>
          <cell r="X638">
            <v>3842351.67</v>
          </cell>
          <cell r="Y638">
            <v>3896640.94</v>
          </cell>
          <cell r="Z638">
            <v>3950917.05</v>
          </cell>
          <cell r="AA638">
            <v>4005189.34</v>
          </cell>
          <cell r="AB638">
            <v>4059468.57</v>
          </cell>
          <cell r="AC638">
            <v>4113918.62</v>
          </cell>
          <cell r="AD638">
            <v>4170493.29</v>
          </cell>
          <cell r="AE638">
            <v>4227845.9800000004</v>
          </cell>
          <cell r="AF638">
            <v>4285987.3899999997</v>
          </cell>
          <cell r="AG638">
            <v>4344928.3600000003</v>
          </cell>
          <cell r="AH638">
            <v>4404679.88</v>
          </cell>
          <cell r="AI638">
            <v>4465253.1100000003</v>
          </cell>
          <cell r="AJ638">
            <v>4526659.34</v>
          </cell>
          <cell r="AK638">
            <v>4588910.04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A639" t="str">
            <v>CASmall C&amp;IDLC Water HeatingParticipantsHigh Participation Case0</v>
          </cell>
          <cell r="B639" t="str">
            <v>CA</v>
          </cell>
          <cell r="C639" t="str">
            <v>Small C&amp;I</v>
          </cell>
          <cell r="D639" t="str">
            <v>DLC Water Heating</v>
          </cell>
          <cell r="E639" t="str">
            <v>Participants</v>
          </cell>
          <cell r="F639" t="str">
            <v>High Participation Case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16746.686550000006</v>
          </cell>
          <cell r="S639">
            <v>51018.605550000015</v>
          </cell>
          <cell r="T639">
            <v>120852.27000000002</v>
          </cell>
          <cell r="U639">
            <v>157699.79775000006</v>
          </cell>
          <cell r="V639">
            <v>177800.38649999999</v>
          </cell>
          <cell r="W639">
            <v>180383.41200000001</v>
          </cell>
          <cell r="X639">
            <v>182969.12700000001</v>
          </cell>
          <cell r="Y639">
            <v>185554.33050000004</v>
          </cell>
          <cell r="Z639">
            <v>188138.90700000001</v>
          </cell>
          <cell r="AA639">
            <v>190723.30200000003</v>
          </cell>
          <cell r="AB639">
            <v>193308.027</v>
          </cell>
          <cell r="AC639">
            <v>195900.88650000002</v>
          </cell>
          <cell r="AD639">
            <v>198594.91865997191</v>
          </cell>
          <cell r="AE639">
            <v>201325.99919378545</v>
          </cell>
          <cell r="AF639">
            <v>204094.63759127702</v>
          </cell>
          <cell r="AG639">
            <v>206901.35034879539</v>
          </cell>
          <cell r="AH639">
            <v>209746.66106555553</v>
          </cell>
          <cell r="AI639">
            <v>212631.10054131731</v>
          </cell>
          <cell r="AJ639">
            <v>215555.20687540746</v>
          </cell>
          <cell r="AK639">
            <v>218519.52556710335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</row>
        <row r="640">
          <cell r="A640" t="str">
            <v>CAExtra Large C&amp;IReal Time PricingProgram Annual BenefitsHigh Participation Case0</v>
          </cell>
          <cell r="B640" t="str">
            <v>CA</v>
          </cell>
          <cell r="C640" t="str">
            <v>Extra Large C&amp;I</v>
          </cell>
          <cell r="D640" t="str">
            <v>Real Time Pricing</v>
          </cell>
          <cell r="E640" t="str">
            <v>Program Annual Benefits</v>
          </cell>
          <cell r="F640" t="str">
            <v>High Participation Case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573231.01</v>
          </cell>
          <cell r="S640">
            <v>1745288.43</v>
          </cell>
          <cell r="T640">
            <v>4127886.26</v>
          </cell>
          <cell r="U640">
            <v>5388069.9000000004</v>
          </cell>
          <cell r="V640">
            <v>6066603.5300000003</v>
          </cell>
          <cell r="W640">
            <v>6146956.6100000003</v>
          </cell>
          <cell r="X640">
            <v>6226381.7599999998</v>
          </cell>
          <cell r="Y640">
            <v>6305886.3200000003</v>
          </cell>
          <cell r="Z640">
            <v>6389191.79</v>
          </cell>
          <cell r="AA640">
            <v>6482465.1100000003</v>
          </cell>
          <cell r="AB640">
            <v>6568214.9500000002</v>
          </cell>
          <cell r="AC640">
            <v>6654117.0800000001</v>
          </cell>
          <cell r="AD640">
            <v>6743128.8899999997</v>
          </cell>
          <cell r="AE640">
            <v>6833331.4100000001</v>
          </cell>
          <cell r="AF640">
            <v>6924740.5700000003</v>
          </cell>
          <cell r="AG640">
            <v>7017372.5</v>
          </cell>
          <cell r="AH640">
            <v>7111243.5700000003</v>
          </cell>
          <cell r="AI640">
            <v>7206370.3399999999</v>
          </cell>
          <cell r="AJ640">
            <v>7302769.6200000001</v>
          </cell>
          <cell r="AK640">
            <v>7400458.4299999997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A641" t="str">
            <v>CAExtra Large C&amp;IReal Time PricingProgram Annual CostsHigh Participation Case0</v>
          </cell>
          <cell r="B641" t="str">
            <v>CA</v>
          </cell>
          <cell r="C641" t="str">
            <v>Extra Large C&amp;I</v>
          </cell>
          <cell r="D641" t="str">
            <v>Real Time Pricing</v>
          </cell>
          <cell r="E641" t="str">
            <v>Program Annual Costs</v>
          </cell>
          <cell r="F641" t="str">
            <v>High Participation Case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5834317.1500000004</v>
          </cell>
          <cell r="S641">
            <v>12509121.98</v>
          </cell>
          <cell r="T641">
            <v>26286343.199999999</v>
          </cell>
          <cell r="U641">
            <v>16130618.27</v>
          </cell>
          <cell r="V641">
            <v>10911310.720000001</v>
          </cell>
          <cell r="W641">
            <v>4823091.07</v>
          </cell>
          <cell r="X641">
            <v>4899046.41</v>
          </cell>
          <cell r="Y641">
            <v>4974249.76</v>
          </cell>
          <cell r="Z641">
            <v>5049879.66</v>
          </cell>
          <cell r="AA641">
            <v>5126289.05</v>
          </cell>
          <cell r="AB641">
            <v>5203203.5</v>
          </cell>
          <cell r="AC641">
            <v>5283869.59</v>
          </cell>
          <cell r="AD641">
            <v>5405233.1200000001</v>
          </cell>
          <cell r="AE641">
            <v>5502775.29</v>
          </cell>
          <cell r="AF641">
            <v>5602414.6799999997</v>
          </cell>
          <cell r="AG641">
            <v>5704204.7300000004</v>
          </cell>
          <cell r="AH641">
            <v>5808200.4400000004</v>
          </cell>
          <cell r="AI641">
            <v>5914458.3899999997</v>
          </cell>
          <cell r="AJ641">
            <v>6023036.7800000003</v>
          </cell>
          <cell r="AK641">
            <v>6133995.5099999998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</row>
        <row r="642">
          <cell r="A642" t="str">
            <v>CAExtra Large C&amp;IReal Time PricingNon-Incentive CostsHigh Participation Case0</v>
          </cell>
          <cell r="B642" t="str">
            <v>CA</v>
          </cell>
          <cell r="C642" t="str">
            <v>Extra Large C&amp;I</v>
          </cell>
          <cell r="D642" t="str">
            <v>Real Time Pricing</v>
          </cell>
          <cell r="E642" t="str">
            <v>Non-Incentive Costs</v>
          </cell>
          <cell r="F642" t="str">
            <v>High Participation Case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5482636.7300000004</v>
          </cell>
          <cell r="S642">
            <v>11437731.27</v>
          </cell>
          <cell r="T642">
            <v>23748445.530000001</v>
          </cell>
          <cell r="U642">
            <v>12818922.52</v>
          </cell>
          <cell r="V642">
            <v>7177502.6100000003</v>
          </cell>
          <cell r="W642">
            <v>1035039.42</v>
          </cell>
          <cell r="X642">
            <v>1056694.75</v>
          </cell>
          <cell r="Y642">
            <v>1077608.81</v>
          </cell>
          <cell r="Z642">
            <v>1098962.6200000001</v>
          </cell>
          <cell r="AA642">
            <v>1121099.71</v>
          </cell>
          <cell r="AB642">
            <v>1143734.93</v>
          </cell>
          <cell r="AC642">
            <v>1169950.97</v>
          </cell>
          <cell r="AD642">
            <v>1234739.83</v>
          </cell>
          <cell r="AE642">
            <v>1274929.31</v>
          </cell>
          <cell r="AF642">
            <v>1316427.29</v>
          </cell>
          <cell r="AG642">
            <v>1359276.37</v>
          </cell>
          <cell r="AH642">
            <v>1403520.56</v>
          </cell>
          <cell r="AI642">
            <v>1449205.28</v>
          </cell>
          <cell r="AJ642">
            <v>1496377.44</v>
          </cell>
          <cell r="AK642">
            <v>1545085.48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A643" t="str">
            <v>CAExtra Large C&amp;IReal Time PricingSummer Peak Reduction @Meter  (MW)High Participation Case0</v>
          </cell>
          <cell r="B643" t="str">
            <v>CA</v>
          </cell>
          <cell r="C643" t="str">
            <v>Extra Large C&amp;I</v>
          </cell>
          <cell r="D643" t="str">
            <v>Real Time Pricing</v>
          </cell>
          <cell r="E643" t="str">
            <v>Summer Peak Reduction @Meter  (MW)</v>
          </cell>
          <cell r="F643" t="str">
            <v>High Participation Case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5.1061481672101516</v>
          </cell>
          <cell r="S643">
            <v>15.546439584201273</v>
          </cell>
          <cell r="T643">
            <v>36.769815927493447</v>
          </cell>
          <cell r="U643">
            <v>47.99510590524666</v>
          </cell>
          <cell r="V643">
            <v>54.039254216657497</v>
          </cell>
          <cell r="W643">
            <v>54.75501228123791</v>
          </cell>
          <cell r="X643">
            <v>55.462504704051796</v>
          </cell>
          <cell r="Y643">
            <v>56.170704503007471</v>
          </cell>
          <cell r="Z643">
            <v>56.91276145592839</v>
          </cell>
          <cell r="AA643">
            <v>57.74360864977195</v>
          </cell>
          <cell r="AB643">
            <v>58.507439221742665</v>
          </cell>
          <cell r="AC643">
            <v>59.27262640549219</v>
          </cell>
          <cell r="AD643">
            <v>60.065513565673378</v>
          </cell>
          <cell r="AE643">
            <v>60.869007140432515</v>
          </cell>
          <cell r="AF643">
            <v>61.683249011282939</v>
          </cell>
          <cell r="AG643">
            <v>62.508382957680382</v>
          </cell>
          <cell r="AH643">
            <v>63.344554682411669</v>
          </cell>
          <cell r="AI643">
            <v>64.191911837323005</v>
          </cell>
          <cell r="AJ643">
            <v>65.050604049392433</v>
          </cell>
          <cell r="AK643">
            <v>65.920782947151125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A644" t="str">
            <v>CAExtra Large C&amp;IReal Time PricingSummer Peak Reduction @Generation (MW)High Participation Case0</v>
          </cell>
          <cell r="B644" t="str">
            <v>CA</v>
          </cell>
          <cell r="C644" t="str">
            <v>Extra Large C&amp;I</v>
          </cell>
          <cell r="D644" t="str">
            <v>Real Time Pricing</v>
          </cell>
          <cell r="E644" t="str">
            <v>Summer Peak Reduction @Generation (MW)</v>
          </cell>
          <cell r="F644" t="str">
            <v>High Participation Case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5.6309529854545115</v>
          </cell>
          <cell r="S644">
            <v>17.1442871462299</v>
          </cell>
          <cell r="T644">
            <v>40.548980952242438</v>
          </cell>
          <cell r="U644">
            <v>52.92799504328039</v>
          </cell>
          <cell r="V644">
            <v>59.593354892652727</v>
          </cell>
          <cell r="W644">
            <v>60.382677857562754</v>
          </cell>
          <cell r="X644">
            <v>61.162885646285609</v>
          </cell>
          <cell r="Y644">
            <v>61.94387351456492</v>
          </cell>
          <cell r="Z644">
            <v>62.762198341341403</v>
          </cell>
          <cell r="AA644">
            <v>63.678439181486489</v>
          </cell>
          <cell r="AB644">
            <v>64.520775498172327</v>
          </cell>
          <cell r="AC644">
            <v>65.364607857843168</v>
          </cell>
          <cell r="AD644">
            <v>66.238987169908881</v>
          </cell>
          <cell r="AE644">
            <v>67.125063013269198</v>
          </cell>
          <cell r="AF644">
            <v>68.022991851877961</v>
          </cell>
          <cell r="AG644">
            <v>68.932932242700019</v>
          </cell>
          <cell r="AH644">
            <v>69.855044863709381</v>
          </cell>
          <cell r="AI644">
            <v>70.789492542261797</v>
          </cell>
          <cell r="AJ644">
            <v>71.73644028384696</v>
          </cell>
          <cell r="AK644">
            <v>72.696055301225314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A645" t="str">
            <v>CAExtra Large C&amp;IReal Time PricingWinter Peak Reduction @Meter  (MW)High Participation Case0</v>
          </cell>
          <cell r="B645" t="str">
            <v>CA</v>
          </cell>
          <cell r="C645" t="str">
            <v>Extra Large C&amp;I</v>
          </cell>
          <cell r="D645" t="str">
            <v>Real Time Pricing</v>
          </cell>
          <cell r="E645" t="str">
            <v>Winter Peak Reduction @Meter  (MW)</v>
          </cell>
          <cell r="F645" t="str">
            <v>High Participation Case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A646" t="str">
            <v>CAExtra Large C&amp;IReal Time PricingWinter Peak Reduction @Generation (MW)High Participation Case0</v>
          </cell>
          <cell r="B646" t="str">
            <v>CA</v>
          </cell>
          <cell r="C646" t="str">
            <v>Extra Large C&amp;I</v>
          </cell>
          <cell r="D646" t="str">
            <v>Real Time Pricing</v>
          </cell>
          <cell r="E646" t="str">
            <v>Winter Peak Reduction @Generation (MW)</v>
          </cell>
          <cell r="F646" t="str">
            <v>High Participation Case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A647" t="str">
            <v>CAExtra Large C&amp;IReal Time PricingProgram Annual BenefitsHigh Participation Case0</v>
          </cell>
          <cell r="B647" t="str">
            <v>CA</v>
          </cell>
          <cell r="C647" t="str">
            <v>Extra Large C&amp;I</v>
          </cell>
          <cell r="D647" t="str">
            <v>Real Time Pricing</v>
          </cell>
          <cell r="E647" t="str">
            <v>Program Annual Benefits</v>
          </cell>
          <cell r="F647" t="str">
            <v>High Participation Case</v>
          </cell>
          <cell r="G647">
            <v>0</v>
          </cell>
        </row>
        <row r="648">
          <cell r="A648" t="str">
            <v>CAExtra Large C&amp;IReal Time PricingNew ParticipantsHigh Participation Case0</v>
          </cell>
          <cell r="B648" t="str">
            <v>CA</v>
          </cell>
          <cell r="C648" t="str">
            <v>Extra Large C&amp;I</v>
          </cell>
          <cell r="D648" t="str">
            <v>Real Time Pricing</v>
          </cell>
          <cell r="E648" t="str">
            <v>New Participants</v>
          </cell>
          <cell r="F648" t="str">
            <v>High Participation Case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16746.686550000006</v>
          </cell>
          <cell r="S648">
            <v>34271.919000000009</v>
          </cell>
          <cell r="T648">
            <v>69833.664450000011</v>
          </cell>
          <cell r="U648">
            <v>36847.527750000037</v>
          </cell>
          <cell r="V648">
            <v>20100.588749999937</v>
          </cell>
          <cell r="W648">
            <v>2583.0255000000179</v>
          </cell>
          <cell r="X648">
            <v>2585.7149999999965</v>
          </cell>
          <cell r="Y648">
            <v>2585.2035000000324</v>
          </cell>
          <cell r="Z648">
            <v>2584.5764999999665</v>
          </cell>
          <cell r="AA648">
            <v>2584.3950000000186</v>
          </cell>
          <cell r="AB648">
            <v>2584.7249999999767</v>
          </cell>
          <cell r="AC648">
            <v>2592.8595000000205</v>
          </cell>
          <cell r="AD648">
            <v>2694.0321599718882</v>
          </cell>
          <cell r="AE648">
            <v>2731.0805338135397</v>
          </cell>
          <cell r="AF648">
            <v>2768.6383974915661</v>
          </cell>
          <cell r="AG648">
            <v>2806.7127575183695</v>
          </cell>
          <cell r="AH648">
            <v>2845.3107167601411</v>
          </cell>
          <cell r="AI648">
            <v>2884.4394757617847</v>
          </cell>
          <cell r="AJ648">
            <v>2924.1063340901455</v>
          </cell>
          <cell r="AK648">
            <v>2964.3186916958948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A649" t="str">
            <v>CAExtra Large C&amp;IReal Time PricingIncentive CostsHigh Participation Case0</v>
          </cell>
          <cell r="B649" t="str">
            <v>CA</v>
          </cell>
          <cell r="C649" t="str">
            <v>Extra Large C&amp;I</v>
          </cell>
          <cell r="D649" t="str">
            <v>Real Time Pricing</v>
          </cell>
          <cell r="E649" t="str">
            <v>Incentive Costs</v>
          </cell>
          <cell r="F649" t="str">
            <v>High Participation Case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351680.42</v>
          </cell>
          <cell r="S649">
            <v>1071390.72</v>
          </cell>
          <cell r="T649">
            <v>2537897.67</v>
          </cell>
          <cell r="U649">
            <v>3311695.75</v>
          </cell>
          <cell r="V649">
            <v>3733808.12</v>
          </cell>
          <cell r="W649">
            <v>3788051.65</v>
          </cell>
          <cell r="X649">
            <v>3842351.67</v>
          </cell>
          <cell r="Y649">
            <v>3896640.94</v>
          </cell>
          <cell r="Z649">
            <v>3950917.05</v>
          </cell>
          <cell r="AA649">
            <v>4005189.34</v>
          </cell>
          <cell r="AB649">
            <v>4059468.57</v>
          </cell>
          <cell r="AC649">
            <v>4113918.62</v>
          </cell>
          <cell r="AD649">
            <v>4170493.29</v>
          </cell>
          <cell r="AE649">
            <v>4227845.9800000004</v>
          </cell>
          <cell r="AF649">
            <v>4285987.3899999997</v>
          </cell>
          <cell r="AG649">
            <v>4344928.3600000003</v>
          </cell>
          <cell r="AH649">
            <v>4404679.88</v>
          </cell>
          <cell r="AI649">
            <v>4465253.1100000003</v>
          </cell>
          <cell r="AJ649">
            <v>4526659.34</v>
          </cell>
          <cell r="AK649">
            <v>4588910.04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A650" t="str">
            <v>CAExtra Large C&amp;IReal Time PricingParticipantsHigh Participation Case0</v>
          </cell>
          <cell r="B650" t="str">
            <v>CA</v>
          </cell>
          <cell r="C650" t="str">
            <v>Extra Large C&amp;I</v>
          </cell>
          <cell r="D650" t="str">
            <v>Real Time Pricing</v>
          </cell>
          <cell r="E650" t="str">
            <v>Participants</v>
          </cell>
          <cell r="F650" t="str">
            <v>High Participation Case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16746.686550000006</v>
          </cell>
          <cell r="S650">
            <v>51018.605550000015</v>
          </cell>
          <cell r="T650">
            <v>120852.27000000002</v>
          </cell>
          <cell r="U650">
            <v>157699.79775000006</v>
          </cell>
          <cell r="V650">
            <v>177800.38649999999</v>
          </cell>
          <cell r="W650">
            <v>180383.41200000001</v>
          </cell>
          <cell r="X650">
            <v>182969.12700000001</v>
          </cell>
          <cell r="Y650">
            <v>185554.33050000004</v>
          </cell>
          <cell r="Z650">
            <v>188138.90700000001</v>
          </cell>
          <cell r="AA650">
            <v>190723.30200000003</v>
          </cell>
          <cell r="AB650">
            <v>193308.027</v>
          </cell>
          <cell r="AC650">
            <v>195900.88650000002</v>
          </cell>
          <cell r="AD650">
            <v>198594.91865997191</v>
          </cell>
          <cell r="AE650">
            <v>201325.99919378545</v>
          </cell>
          <cell r="AF650">
            <v>204094.63759127702</v>
          </cell>
          <cell r="AG650">
            <v>206901.35034879539</v>
          </cell>
          <cell r="AH650">
            <v>209746.66106555553</v>
          </cell>
          <cell r="AI650">
            <v>212631.10054131731</v>
          </cell>
          <cell r="AJ650">
            <v>215555.20687540746</v>
          </cell>
          <cell r="AK650">
            <v>218519.52556710335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A651" t="str">
            <v>CALarge C&amp;IReal Time PricingProgram Annual BenefitsHigh Participation Case0</v>
          </cell>
          <cell r="B651" t="str">
            <v>CA</v>
          </cell>
          <cell r="C651" t="str">
            <v>Large C&amp;I</v>
          </cell>
          <cell r="D651" t="str">
            <v>Real Time Pricing</v>
          </cell>
          <cell r="E651" t="str">
            <v>Program Annual Benefits</v>
          </cell>
          <cell r="F651" t="str">
            <v>High Participation Case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573231.01</v>
          </cell>
          <cell r="S651">
            <v>1745288.43</v>
          </cell>
          <cell r="T651">
            <v>4127886.26</v>
          </cell>
          <cell r="U651">
            <v>5388069.9000000004</v>
          </cell>
          <cell r="V651">
            <v>6066603.5300000003</v>
          </cell>
          <cell r="W651">
            <v>6146956.6100000003</v>
          </cell>
          <cell r="X651">
            <v>6226381.7599999998</v>
          </cell>
          <cell r="Y651">
            <v>6305886.3200000003</v>
          </cell>
          <cell r="Z651">
            <v>6389191.79</v>
          </cell>
          <cell r="AA651">
            <v>6482465.1100000003</v>
          </cell>
          <cell r="AB651">
            <v>6568214.9500000002</v>
          </cell>
          <cell r="AC651">
            <v>6654117.0800000001</v>
          </cell>
          <cell r="AD651">
            <v>6743128.8899999997</v>
          </cell>
          <cell r="AE651">
            <v>6833331.4100000001</v>
          </cell>
          <cell r="AF651">
            <v>6924740.5700000003</v>
          </cell>
          <cell r="AG651">
            <v>7017372.5</v>
          </cell>
          <cell r="AH651">
            <v>7111243.5700000003</v>
          </cell>
          <cell r="AI651">
            <v>7206370.3399999999</v>
          </cell>
          <cell r="AJ651">
            <v>7302769.6200000001</v>
          </cell>
          <cell r="AK651">
            <v>7400458.4299999997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A652" t="str">
            <v>CALarge C&amp;IReal Time PricingProgram Annual CostsHigh Participation Case0</v>
          </cell>
          <cell r="B652" t="str">
            <v>CA</v>
          </cell>
          <cell r="C652" t="str">
            <v>Large C&amp;I</v>
          </cell>
          <cell r="D652" t="str">
            <v>Real Time Pricing</v>
          </cell>
          <cell r="E652" t="str">
            <v>Program Annual Costs</v>
          </cell>
          <cell r="F652" t="str">
            <v>High Participation Case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5834317.1500000004</v>
          </cell>
          <cell r="S652">
            <v>12509121.98</v>
          </cell>
          <cell r="T652">
            <v>26286343.199999999</v>
          </cell>
          <cell r="U652">
            <v>16130618.27</v>
          </cell>
          <cell r="V652">
            <v>10911310.720000001</v>
          </cell>
          <cell r="W652">
            <v>4823091.07</v>
          </cell>
          <cell r="X652">
            <v>4899046.41</v>
          </cell>
          <cell r="Y652">
            <v>4974249.76</v>
          </cell>
          <cell r="Z652">
            <v>5049879.66</v>
          </cell>
          <cell r="AA652">
            <v>5126289.05</v>
          </cell>
          <cell r="AB652">
            <v>5203203.5</v>
          </cell>
          <cell r="AC652">
            <v>5283869.59</v>
          </cell>
          <cell r="AD652">
            <v>5405233.1200000001</v>
          </cell>
          <cell r="AE652">
            <v>5502775.29</v>
          </cell>
          <cell r="AF652">
            <v>5602414.6799999997</v>
          </cell>
          <cell r="AG652">
            <v>5704204.7300000004</v>
          </cell>
          <cell r="AH652">
            <v>5808200.4400000004</v>
          </cell>
          <cell r="AI652">
            <v>5914458.3899999997</v>
          </cell>
          <cell r="AJ652">
            <v>6023036.7800000003</v>
          </cell>
          <cell r="AK652">
            <v>6133995.5099999998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A653" t="str">
            <v>CALarge C&amp;IReal Time PricingNon-Incentive CostsHigh Participation Case0</v>
          </cell>
          <cell r="B653" t="str">
            <v>CA</v>
          </cell>
          <cell r="C653" t="str">
            <v>Large C&amp;I</v>
          </cell>
          <cell r="D653" t="str">
            <v>Real Time Pricing</v>
          </cell>
          <cell r="E653" t="str">
            <v>Non-Incentive Costs</v>
          </cell>
          <cell r="F653" t="str">
            <v>High Participation Case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5482636.7300000004</v>
          </cell>
          <cell r="S653">
            <v>11437731.27</v>
          </cell>
          <cell r="T653">
            <v>23748445.530000001</v>
          </cell>
          <cell r="U653">
            <v>12818922.52</v>
          </cell>
          <cell r="V653">
            <v>7177502.6100000003</v>
          </cell>
          <cell r="W653">
            <v>1035039.42</v>
          </cell>
          <cell r="X653">
            <v>1056694.75</v>
          </cell>
          <cell r="Y653">
            <v>1077608.81</v>
          </cell>
          <cell r="Z653">
            <v>1098962.6200000001</v>
          </cell>
          <cell r="AA653">
            <v>1121099.71</v>
          </cell>
          <cell r="AB653">
            <v>1143734.93</v>
          </cell>
          <cell r="AC653">
            <v>1169950.97</v>
          </cell>
          <cell r="AD653">
            <v>1234739.83</v>
          </cell>
          <cell r="AE653">
            <v>1274929.31</v>
          </cell>
          <cell r="AF653">
            <v>1316427.29</v>
          </cell>
          <cell r="AG653">
            <v>1359276.37</v>
          </cell>
          <cell r="AH653">
            <v>1403520.56</v>
          </cell>
          <cell r="AI653">
            <v>1449205.28</v>
          </cell>
          <cell r="AJ653">
            <v>1496377.44</v>
          </cell>
          <cell r="AK653">
            <v>1545085.48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A654" t="str">
            <v>CALarge C&amp;IReal Time PricingSummer Peak Reduction @Meter  (MW)High Participation Case0</v>
          </cell>
          <cell r="B654" t="str">
            <v>CA</v>
          </cell>
          <cell r="C654" t="str">
            <v>Large C&amp;I</v>
          </cell>
          <cell r="D654" t="str">
            <v>Real Time Pricing</v>
          </cell>
          <cell r="E654" t="str">
            <v>Summer Peak Reduction @Meter  (MW)</v>
          </cell>
          <cell r="F654" t="str">
            <v>High Participation Case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5.1061481672101516</v>
          </cell>
          <cell r="S654">
            <v>15.546439584201273</v>
          </cell>
          <cell r="T654">
            <v>36.769815927493447</v>
          </cell>
          <cell r="U654">
            <v>47.99510590524666</v>
          </cell>
          <cell r="V654">
            <v>54.039254216657497</v>
          </cell>
          <cell r="W654">
            <v>54.75501228123791</v>
          </cell>
          <cell r="X654">
            <v>55.462504704051796</v>
          </cell>
          <cell r="Y654">
            <v>56.170704503007471</v>
          </cell>
          <cell r="Z654">
            <v>56.91276145592839</v>
          </cell>
          <cell r="AA654">
            <v>57.74360864977195</v>
          </cell>
          <cell r="AB654">
            <v>58.507439221742665</v>
          </cell>
          <cell r="AC654">
            <v>59.27262640549219</v>
          </cell>
          <cell r="AD654">
            <v>60.065513565673378</v>
          </cell>
          <cell r="AE654">
            <v>60.869007140432515</v>
          </cell>
          <cell r="AF654">
            <v>61.683249011282939</v>
          </cell>
          <cell r="AG654">
            <v>62.508382957680382</v>
          </cell>
          <cell r="AH654">
            <v>63.344554682411669</v>
          </cell>
          <cell r="AI654">
            <v>64.191911837323005</v>
          </cell>
          <cell r="AJ654">
            <v>65.050604049392433</v>
          </cell>
          <cell r="AK654">
            <v>65.920782947151125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A655" t="str">
            <v>CALarge C&amp;IReal Time PricingSummer Peak Reduction @Generation (MW)High Participation Case0</v>
          </cell>
          <cell r="B655" t="str">
            <v>CA</v>
          </cell>
          <cell r="C655" t="str">
            <v>Large C&amp;I</v>
          </cell>
          <cell r="D655" t="str">
            <v>Real Time Pricing</v>
          </cell>
          <cell r="E655" t="str">
            <v>Summer Peak Reduction @Generation (MW)</v>
          </cell>
          <cell r="F655" t="str">
            <v>High Participation Case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5.6309529854545115</v>
          </cell>
          <cell r="S655">
            <v>17.1442871462299</v>
          </cell>
          <cell r="T655">
            <v>40.548980952242438</v>
          </cell>
          <cell r="U655">
            <v>52.92799504328039</v>
          </cell>
          <cell r="V655">
            <v>59.593354892652727</v>
          </cell>
          <cell r="W655">
            <v>60.382677857562754</v>
          </cell>
          <cell r="X655">
            <v>61.162885646285609</v>
          </cell>
          <cell r="Y655">
            <v>61.94387351456492</v>
          </cell>
          <cell r="Z655">
            <v>62.762198341341403</v>
          </cell>
          <cell r="AA655">
            <v>63.678439181486489</v>
          </cell>
          <cell r="AB655">
            <v>64.520775498172327</v>
          </cell>
          <cell r="AC655">
            <v>65.364607857843168</v>
          </cell>
          <cell r="AD655">
            <v>66.238987169908881</v>
          </cell>
          <cell r="AE655">
            <v>67.125063013269198</v>
          </cell>
          <cell r="AF655">
            <v>68.022991851877961</v>
          </cell>
          <cell r="AG655">
            <v>68.932932242700019</v>
          </cell>
          <cell r="AH655">
            <v>69.855044863709381</v>
          </cell>
          <cell r="AI655">
            <v>70.789492542261797</v>
          </cell>
          <cell r="AJ655">
            <v>71.73644028384696</v>
          </cell>
          <cell r="AK655">
            <v>72.696055301225314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A656" t="str">
            <v>CALarge C&amp;IReal Time PricingWinter Peak Reduction @Meter  (MW)High Participation Case0</v>
          </cell>
          <cell r="B656" t="str">
            <v>CA</v>
          </cell>
          <cell r="C656" t="str">
            <v>Large C&amp;I</v>
          </cell>
          <cell r="D656" t="str">
            <v>Real Time Pricing</v>
          </cell>
          <cell r="E656" t="str">
            <v>Winter Peak Reduction @Meter  (MW)</v>
          </cell>
          <cell r="F656" t="str">
            <v>High Participation Case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A657" t="str">
            <v>CALarge C&amp;IReal Time PricingWinter Peak Reduction @Generation (MW)High Participation Case0</v>
          </cell>
          <cell r="B657" t="str">
            <v>CA</v>
          </cell>
          <cell r="C657" t="str">
            <v>Large C&amp;I</v>
          </cell>
          <cell r="D657" t="str">
            <v>Real Time Pricing</v>
          </cell>
          <cell r="E657" t="str">
            <v>Winter Peak Reduction @Generation (MW)</v>
          </cell>
          <cell r="F657" t="str">
            <v>High Participation Case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A658" t="str">
            <v>CALarge C&amp;IReal Time PricingProgram Annual BenefitsHigh Participation Case0</v>
          </cell>
          <cell r="B658" t="str">
            <v>CA</v>
          </cell>
          <cell r="C658" t="str">
            <v>Large C&amp;I</v>
          </cell>
          <cell r="D658" t="str">
            <v>Real Time Pricing</v>
          </cell>
          <cell r="E658" t="str">
            <v>Program Annual Benefits</v>
          </cell>
          <cell r="F658" t="str">
            <v>High Participation Case</v>
          </cell>
          <cell r="G658">
            <v>0</v>
          </cell>
        </row>
        <row r="659">
          <cell r="A659" t="str">
            <v>CALarge C&amp;IReal Time PricingNew ParticipantsHigh Participation Case0</v>
          </cell>
          <cell r="B659" t="str">
            <v>CA</v>
          </cell>
          <cell r="C659" t="str">
            <v>Large C&amp;I</v>
          </cell>
          <cell r="D659" t="str">
            <v>Real Time Pricing</v>
          </cell>
          <cell r="E659" t="str">
            <v>New Participants</v>
          </cell>
          <cell r="F659" t="str">
            <v>High Participation Case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16746.686550000006</v>
          </cell>
          <cell r="S659">
            <v>34271.919000000009</v>
          </cell>
          <cell r="T659">
            <v>69833.664450000011</v>
          </cell>
          <cell r="U659">
            <v>36847.527750000037</v>
          </cell>
          <cell r="V659">
            <v>20100.588749999937</v>
          </cell>
          <cell r="W659">
            <v>2583.0255000000179</v>
          </cell>
          <cell r="X659">
            <v>2585.7149999999965</v>
          </cell>
          <cell r="Y659">
            <v>2585.2035000000324</v>
          </cell>
          <cell r="Z659">
            <v>2584.5764999999665</v>
          </cell>
          <cell r="AA659">
            <v>2584.3950000000186</v>
          </cell>
          <cell r="AB659">
            <v>2584.7249999999767</v>
          </cell>
          <cell r="AC659">
            <v>2592.8595000000205</v>
          </cell>
          <cell r="AD659">
            <v>2694.0321599718882</v>
          </cell>
          <cell r="AE659">
            <v>2731.0805338135397</v>
          </cell>
          <cell r="AF659">
            <v>2768.6383974915661</v>
          </cell>
          <cell r="AG659">
            <v>2806.7127575183695</v>
          </cell>
          <cell r="AH659">
            <v>2845.3107167601411</v>
          </cell>
          <cell r="AI659">
            <v>2884.4394757617847</v>
          </cell>
          <cell r="AJ659">
            <v>2924.1063340901455</v>
          </cell>
          <cell r="AK659">
            <v>2964.3186916958948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A660" t="str">
            <v>CALarge C&amp;IReal Time PricingIncentive CostsHigh Participation Case0</v>
          </cell>
          <cell r="B660" t="str">
            <v>CA</v>
          </cell>
          <cell r="C660" t="str">
            <v>Large C&amp;I</v>
          </cell>
          <cell r="D660" t="str">
            <v>Real Time Pricing</v>
          </cell>
          <cell r="E660" t="str">
            <v>Incentive Costs</v>
          </cell>
          <cell r="F660" t="str">
            <v>High Participation Case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351680.42</v>
          </cell>
          <cell r="S660">
            <v>1071390.72</v>
          </cell>
          <cell r="T660">
            <v>2537897.67</v>
          </cell>
          <cell r="U660">
            <v>3311695.75</v>
          </cell>
          <cell r="V660">
            <v>3733808.12</v>
          </cell>
          <cell r="W660">
            <v>3788051.65</v>
          </cell>
          <cell r="X660">
            <v>3842351.67</v>
          </cell>
          <cell r="Y660">
            <v>3896640.94</v>
          </cell>
          <cell r="Z660">
            <v>3950917.05</v>
          </cell>
          <cell r="AA660">
            <v>4005189.34</v>
          </cell>
          <cell r="AB660">
            <v>4059468.57</v>
          </cell>
          <cell r="AC660">
            <v>4113918.62</v>
          </cell>
          <cell r="AD660">
            <v>4170493.29</v>
          </cell>
          <cell r="AE660">
            <v>4227845.9800000004</v>
          </cell>
          <cell r="AF660">
            <v>4285987.3899999997</v>
          </cell>
          <cell r="AG660">
            <v>4344928.3600000003</v>
          </cell>
          <cell r="AH660">
            <v>4404679.88</v>
          </cell>
          <cell r="AI660">
            <v>4465253.1100000003</v>
          </cell>
          <cell r="AJ660">
            <v>4526659.34</v>
          </cell>
          <cell r="AK660">
            <v>4588910.04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A661" t="str">
            <v>CALarge C&amp;IReal Time PricingParticipantsHigh Participation Case0</v>
          </cell>
          <cell r="B661" t="str">
            <v>CA</v>
          </cell>
          <cell r="C661" t="str">
            <v>Large C&amp;I</v>
          </cell>
          <cell r="D661" t="str">
            <v>Real Time Pricing</v>
          </cell>
          <cell r="E661" t="str">
            <v>Participants</v>
          </cell>
          <cell r="F661" t="str">
            <v>High Participation Case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16746.686550000006</v>
          </cell>
          <cell r="S661">
            <v>51018.605550000015</v>
          </cell>
          <cell r="T661">
            <v>120852.27000000002</v>
          </cell>
          <cell r="U661">
            <v>157699.79775000006</v>
          </cell>
          <cell r="V661">
            <v>177800.38649999999</v>
          </cell>
          <cell r="W661">
            <v>180383.41200000001</v>
          </cell>
          <cell r="X661">
            <v>182969.12700000001</v>
          </cell>
          <cell r="Y661">
            <v>185554.33050000004</v>
          </cell>
          <cell r="Z661">
            <v>188138.90700000001</v>
          </cell>
          <cell r="AA661">
            <v>190723.30200000003</v>
          </cell>
          <cell r="AB661">
            <v>193308.027</v>
          </cell>
          <cell r="AC661">
            <v>195900.88650000002</v>
          </cell>
          <cell r="AD661">
            <v>198594.91865997191</v>
          </cell>
          <cell r="AE661">
            <v>201325.99919378545</v>
          </cell>
          <cell r="AF661">
            <v>204094.63759127702</v>
          </cell>
          <cell r="AG661">
            <v>206901.35034879539</v>
          </cell>
          <cell r="AH661">
            <v>209746.66106555553</v>
          </cell>
          <cell r="AI661">
            <v>212631.10054131731</v>
          </cell>
          <cell r="AJ661">
            <v>215555.20687540746</v>
          </cell>
          <cell r="AK661">
            <v>218519.52556710335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A662" t="str">
            <v>CAExtra Large C&amp;ITime-Of-UseProgram Annual BenefitsHigh Participation Case0</v>
          </cell>
          <cell r="B662" t="str">
            <v>CA</v>
          </cell>
          <cell r="C662" t="str">
            <v>Extra Large C&amp;I</v>
          </cell>
          <cell r="D662" t="str">
            <v>Time-Of-Use</v>
          </cell>
          <cell r="E662" t="str">
            <v>Program Annual Benefits</v>
          </cell>
          <cell r="F662" t="str">
            <v>High Participation Case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573231.01</v>
          </cell>
          <cell r="S662">
            <v>1745288.43</v>
          </cell>
          <cell r="T662">
            <v>4127886.26</v>
          </cell>
          <cell r="U662">
            <v>5388069.9000000004</v>
          </cell>
          <cell r="V662">
            <v>6066603.5300000003</v>
          </cell>
          <cell r="W662">
            <v>6146956.6100000003</v>
          </cell>
          <cell r="X662">
            <v>6226381.7599999998</v>
          </cell>
          <cell r="Y662">
            <v>6305886.3200000003</v>
          </cell>
          <cell r="Z662">
            <v>6389191.79</v>
          </cell>
          <cell r="AA662">
            <v>6482465.1100000003</v>
          </cell>
          <cell r="AB662">
            <v>6568214.9500000002</v>
          </cell>
          <cell r="AC662">
            <v>6654117.0800000001</v>
          </cell>
          <cell r="AD662">
            <v>6743128.8899999997</v>
          </cell>
          <cell r="AE662">
            <v>6833331.4100000001</v>
          </cell>
          <cell r="AF662">
            <v>6924740.5700000003</v>
          </cell>
          <cell r="AG662">
            <v>7017372.5</v>
          </cell>
          <cell r="AH662">
            <v>7111243.5700000003</v>
          </cell>
          <cell r="AI662">
            <v>7206370.3399999999</v>
          </cell>
          <cell r="AJ662">
            <v>7302769.6200000001</v>
          </cell>
          <cell r="AK662">
            <v>7400458.4299999997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A663" t="str">
            <v>CAExtra Large C&amp;ITime-Of-UseProgram Annual CostsHigh Participation Case0</v>
          </cell>
          <cell r="B663" t="str">
            <v>CA</v>
          </cell>
          <cell r="C663" t="str">
            <v>Extra Large C&amp;I</v>
          </cell>
          <cell r="D663" t="str">
            <v>Time-Of-Use</v>
          </cell>
          <cell r="E663" t="str">
            <v>Program Annual Costs</v>
          </cell>
          <cell r="F663" t="str">
            <v>High Participation Case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5834317.1500000004</v>
          </cell>
          <cell r="S663">
            <v>12509121.98</v>
          </cell>
          <cell r="T663">
            <v>26286343.199999999</v>
          </cell>
          <cell r="U663">
            <v>16130618.27</v>
          </cell>
          <cell r="V663">
            <v>10911310.720000001</v>
          </cell>
          <cell r="W663">
            <v>4823091.07</v>
          </cell>
          <cell r="X663">
            <v>4899046.41</v>
          </cell>
          <cell r="Y663">
            <v>4974249.76</v>
          </cell>
          <cell r="Z663">
            <v>5049879.66</v>
          </cell>
          <cell r="AA663">
            <v>5126289.05</v>
          </cell>
          <cell r="AB663">
            <v>5203203.5</v>
          </cell>
          <cell r="AC663">
            <v>5283869.59</v>
          </cell>
          <cell r="AD663">
            <v>5405233.1200000001</v>
          </cell>
          <cell r="AE663">
            <v>5502775.29</v>
          </cell>
          <cell r="AF663">
            <v>5602414.6799999997</v>
          </cell>
          <cell r="AG663">
            <v>5704204.7300000004</v>
          </cell>
          <cell r="AH663">
            <v>5808200.4400000004</v>
          </cell>
          <cell r="AI663">
            <v>5914458.3899999997</v>
          </cell>
          <cell r="AJ663">
            <v>6023036.7800000003</v>
          </cell>
          <cell r="AK663">
            <v>6133995.5099999998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A664" t="str">
            <v>CAExtra Large C&amp;ITime-Of-UseNon-Incentive CostsHigh Participation Case0</v>
          </cell>
          <cell r="B664" t="str">
            <v>CA</v>
          </cell>
          <cell r="C664" t="str">
            <v>Extra Large C&amp;I</v>
          </cell>
          <cell r="D664" t="str">
            <v>Time-Of-Use</v>
          </cell>
          <cell r="E664" t="str">
            <v>Non-Incentive Costs</v>
          </cell>
          <cell r="F664" t="str">
            <v>High Participation Case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5482636.7300000004</v>
          </cell>
          <cell r="S664">
            <v>11437731.27</v>
          </cell>
          <cell r="T664">
            <v>23748445.530000001</v>
          </cell>
          <cell r="U664">
            <v>12818922.52</v>
          </cell>
          <cell r="V664">
            <v>7177502.6100000003</v>
          </cell>
          <cell r="W664">
            <v>1035039.42</v>
          </cell>
          <cell r="X664">
            <v>1056694.75</v>
          </cell>
          <cell r="Y664">
            <v>1077608.81</v>
          </cell>
          <cell r="Z664">
            <v>1098962.6200000001</v>
          </cell>
          <cell r="AA664">
            <v>1121099.71</v>
          </cell>
          <cell r="AB664">
            <v>1143734.93</v>
          </cell>
          <cell r="AC664">
            <v>1169950.97</v>
          </cell>
          <cell r="AD664">
            <v>1234739.83</v>
          </cell>
          <cell r="AE664">
            <v>1274929.31</v>
          </cell>
          <cell r="AF664">
            <v>1316427.29</v>
          </cell>
          <cell r="AG664">
            <v>1359276.37</v>
          </cell>
          <cell r="AH664">
            <v>1403520.56</v>
          </cell>
          <cell r="AI664">
            <v>1449205.28</v>
          </cell>
          <cell r="AJ664">
            <v>1496377.44</v>
          </cell>
          <cell r="AK664">
            <v>1545085.48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A665" t="str">
            <v>CAExtra Large C&amp;ITime-Of-UseSummer Peak Reduction @Meter  (MW)High Participation Case0</v>
          </cell>
          <cell r="B665" t="str">
            <v>CA</v>
          </cell>
          <cell r="C665" t="str">
            <v>Extra Large C&amp;I</v>
          </cell>
          <cell r="D665" t="str">
            <v>Time-Of-Use</v>
          </cell>
          <cell r="E665" t="str">
            <v>Summer Peak Reduction @Meter  (MW)</v>
          </cell>
          <cell r="F665" t="str">
            <v>High Participation Case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5.1061481672101516</v>
          </cell>
          <cell r="S665">
            <v>15.546439584201273</v>
          </cell>
          <cell r="T665">
            <v>36.769815927493447</v>
          </cell>
          <cell r="U665">
            <v>47.99510590524666</v>
          </cell>
          <cell r="V665">
            <v>54.039254216657497</v>
          </cell>
          <cell r="W665">
            <v>54.75501228123791</v>
          </cell>
          <cell r="X665">
            <v>55.462504704051796</v>
          </cell>
          <cell r="Y665">
            <v>56.170704503007471</v>
          </cell>
          <cell r="Z665">
            <v>56.91276145592839</v>
          </cell>
          <cell r="AA665">
            <v>57.74360864977195</v>
          </cell>
          <cell r="AB665">
            <v>58.507439221742665</v>
          </cell>
          <cell r="AC665">
            <v>59.27262640549219</v>
          </cell>
          <cell r="AD665">
            <v>60.065513565673378</v>
          </cell>
          <cell r="AE665">
            <v>60.869007140432515</v>
          </cell>
          <cell r="AF665">
            <v>61.683249011282939</v>
          </cell>
          <cell r="AG665">
            <v>62.508382957680382</v>
          </cell>
          <cell r="AH665">
            <v>63.344554682411669</v>
          </cell>
          <cell r="AI665">
            <v>64.191911837323005</v>
          </cell>
          <cell r="AJ665">
            <v>65.050604049392433</v>
          </cell>
          <cell r="AK665">
            <v>65.920782947151125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A666" t="str">
            <v>CAExtra Large C&amp;ITime-Of-UseSummer Peak Reduction @Generation (MW)High Participation Case0</v>
          </cell>
          <cell r="B666" t="str">
            <v>CA</v>
          </cell>
          <cell r="C666" t="str">
            <v>Extra Large C&amp;I</v>
          </cell>
          <cell r="D666" t="str">
            <v>Time-Of-Use</v>
          </cell>
          <cell r="E666" t="str">
            <v>Summer Peak Reduction @Generation (MW)</v>
          </cell>
          <cell r="F666" t="str">
            <v>High Participation Case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5.6309529854545115</v>
          </cell>
          <cell r="S666">
            <v>17.1442871462299</v>
          </cell>
          <cell r="T666">
            <v>40.548980952242438</v>
          </cell>
          <cell r="U666">
            <v>52.92799504328039</v>
          </cell>
          <cell r="V666">
            <v>59.593354892652727</v>
          </cell>
          <cell r="W666">
            <v>60.382677857562754</v>
          </cell>
          <cell r="X666">
            <v>61.162885646285609</v>
          </cell>
          <cell r="Y666">
            <v>61.94387351456492</v>
          </cell>
          <cell r="Z666">
            <v>62.762198341341403</v>
          </cell>
          <cell r="AA666">
            <v>63.678439181486489</v>
          </cell>
          <cell r="AB666">
            <v>64.520775498172327</v>
          </cell>
          <cell r="AC666">
            <v>65.364607857843168</v>
          </cell>
          <cell r="AD666">
            <v>66.238987169908881</v>
          </cell>
          <cell r="AE666">
            <v>67.125063013269198</v>
          </cell>
          <cell r="AF666">
            <v>68.022991851877961</v>
          </cell>
          <cell r="AG666">
            <v>68.932932242700019</v>
          </cell>
          <cell r="AH666">
            <v>69.855044863709381</v>
          </cell>
          <cell r="AI666">
            <v>70.789492542261797</v>
          </cell>
          <cell r="AJ666">
            <v>71.73644028384696</v>
          </cell>
          <cell r="AK666">
            <v>72.696055301225314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</row>
        <row r="667">
          <cell r="A667" t="str">
            <v>CAExtra Large C&amp;ITime-Of-UseWinter Peak Reduction @Meter  (MW)High Participation Case0</v>
          </cell>
          <cell r="B667" t="str">
            <v>CA</v>
          </cell>
          <cell r="C667" t="str">
            <v>Extra Large C&amp;I</v>
          </cell>
          <cell r="D667" t="str">
            <v>Time-Of-Use</v>
          </cell>
          <cell r="E667" t="str">
            <v>Winter Peak Reduction @Meter  (MW)</v>
          </cell>
          <cell r="F667" t="str">
            <v>High Participation Case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A668" t="str">
            <v>CAExtra Large C&amp;ITime-Of-UseWinter Peak Reduction @Generation (MW)High Participation Case0</v>
          </cell>
          <cell r="B668" t="str">
            <v>CA</v>
          </cell>
          <cell r="C668" t="str">
            <v>Extra Large C&amp;I</v>
          </cell>
          <cell r="D668" t="str">
            <v>Time-Of-Use</v>
          </cell>
          <cell r="E668" t="str">
            <v>Winter Peak Reduction @Generation (MW)</v>
          </cell>
          <cell r="F668" t="str">
            <v>High Participation Case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</row>
        <row r="669">
          <cell r="A669" t="str">
            <v>CAExtra Large C&amp;ITime-Of-UseProgram Annual BenefitsHigh Participation Case0</v>
          </cell>
          <cell r="B669" t="str">
            <v>CA</v>
          </cell>
          <cell r="C669" t="str">
            <v>Extra Large C&amp;I</v>
          </cell>
          <cell r="D669" t="str">
            <v>Time-Of-Use</v>
          </cell>
          <cell r="E669" t="str">
            <v>Program Annual Benefits</v>
          </cell>
          <cell r="F669" t="str">
            <v>High Participation Case</v>
          </cell>
          <cell r="G669">
            <v>0</v>
          </cell>
        </row>
        <row r="670">
          <cell r="A670" t="str">
            <v>CAExtra Large C&amp;ITime-Of-UseNew ParticipantsHigh Participation Case0</v>
          </cell>
          <cell r="B670" t="str">
            <v>CA</v>
          </cell>
          <cell r="C670" t="str">
            <v>Extra Large C&amp;I</v>
          </cell>
          <cell r="D670" t="str">
            <v>Time-Of-Use</v>
          </cell>
          <cell r="E670" t="str">
            <v>New Participants</v>
          </cell>
          <cell r="F670" t="str">
            <v>High Participation Case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16746.686550000006</v>
          </cell>
          <cell r="S670">
            <v>34271.919000000009</v>
          </cell>
          <cell r="T670">
            <v>69833.664450000011</v>
          </cell>
          <cell r="U670">
            <v>36847.527750000037</v>
          </cell>
          <cell r="V670">
            <v>20100.588749999937</v>
          </cell>
          <cell r="W670">
            <v>2583.0255000000179</v>
          </cell>
          <cell r="X670">
            <v>2585.7149999999965</v>
          </cell>
          <cell r="Y670">
            <v>2585.2035000000324</v>
          </cell>
          <cell r="Z670">
            <v>2584.5764999999665</v>
          </cell>
          <cell r="AA670">
            <v>2584.3950000000186</v>
          </cell>
          <cell r="AB670">
            <v>2584.7249999999767</v>
          </cell>
          <cell r="AC670">
            <v>2592.8595000000205</v>
          </cell>
          <cell r="AD670">
            <v>2694.0321599718882</v>
          </cell>
          <cell r="AE670">
            <v>2731.0805338135397</v>
          </cell>
          <cell r="AF670">
            <v>2768.6383974915661</v>
          </cell>
          <cell r="AG670">
            <v>2806.7127575183695</v>
          </cell>
          <cell r="AH670">
            <v>2845.3107167601411</v>
          </cell>
          <cell r="AI670">
            <v>2884.4394757617847</v>
          </cell>
          <cell r="AJ670">
            <v>2924.1063340901455</v>
          </cell>
          <cell r="AK670">
            <v>2964.3186916958948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A671" t="str">
            <v>CAExtra Large C&amp;ITime-Of-UseIncentive CostsHigh Participation Case0</v>
          </cell>
          <cell r="B671" t="str">
            <v>CA</v>
          </cell>
          <cell r="C671" t="str">
            <v>Extra Large C&amp;I</v>
          </cell>
          <cell r="D671" t="str">
            <v>Time-Of-Use</v>
          </cell>
          <cell r="E671" t="str">
            <v>Incentive Costs</v>
          </cell>
          <cell r="F671" t="str">
            <v>High Participation Case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351680.42</v>
          </cell>
          <cell r="S671">
            <v>1071390.72</v>
          </cell>
          <cell r="T671">
            <v>2537897.67</v>
          </cell>
          <cell r="U671">
            <v>3311695.75</v>
          </cell>
          <cell r="V671">
            <v>3733808.12</v>
          </cell>
          <cell r="W671">
            <v>3788051.65</v>
          </cell>
          <cell r="X671">
            <v>3842351.67</v>
          </cell>
          <cell r="Y671">
            <v>3896640.94</v>
          </cell>
          <cell r="Z671">
            <v>3950917.05</v>
          </cell>
          <cell r="AA671">
            <v>4005189.34</v>
          </cell>
          <cell r="AB671">
            <v>4059468.57</v>
          </cell>
          <cell r="AC671">
            <v>4113918.62</v>
          </cell>
          <cell r="AD671">
            <v>4170493.29</v>
          </cell>
          <cell r="AE671">
            <v>4227845.9800000004</v>
          </cell>
          <cell r="AF671">
            <v>4285987.3899999997</v>
          </cell>
          <cell r="AG671">
            <v>4344928.3600000003</v>
          </cell>
          <cell r="AH671">
            <v>4404679.88</v>
          </cell>
          <cell r="AI671">
            <v>4465253.1100000003</v>
          </cell>
          <cell r="AJ671">
            <v>4526659.34</v>
          </cell>
          <cell r="AK671">
            <v>4588910.04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A672" t="str">
            <v>CAExtra Large C&amp;ITime-Of-UseParticipantsHigh Participation Case0</v>
          </cell>
          <cell r="B672" t="str">
            <v>CA</v>
          </cell>
          <cell r="C672" t="str">
            <v>Extra Large C&amp;I</v>
          </cell>
          <cell r="D672" t="str">
            <v>Time-Of-Use</v>
          </cell>
          <cell r="E672" t="str">
            <v>Participants</v>
          </cell>
          <cell r="F672" t="str">
            <v>High Participation Case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16746.686550000006</v>
          </cell>
          <cell r="S672">
            <v>51018.605550000015</v>
          </cell>
          <cell r="T672">
            <v>120852.27000000002</v>
          </cell>
          <cell r="U672">
            <v>157699.79775000006</v>
          </cell>
          <cell r="V672">
            <v>177800.38649999999</v>
          </cell>
          <cell r="W672">
            <v>180383.41200000001</v>
          </cell>
          <cell r="X672">
            <v>182969.12700000001</v>
          </cell>
          <cell r="Y672">
            <v>185554.33050000004</v>
          </cell>
          <cell r="Z672">
            <v>188138.90700000001</v>
          </cell>
          <cell r="AA672">
            <v>190723.30200000003</v>
          </cell>
          <cell r="AB672">
            <v>193308.027</v>
          </cell>
          <cell r="AC672">
            <v>195900.88650000002</v>
          </cell>
          <cell r="AD672">
            <v>198594.91865997191</v>
          </cell>
          <cell r="AE672">
            <v>201325.99919378545</v>
          </cell>
          <cell r="AF672">
            <v>204094.63759127702</v>
          </cell>
          <cell r="AG672">
            <v>206901.35034879539</v>
          </cell>
          <cell r="AH672">
            <v>209746.66106555553</v>
          </cell>
          <cell r="AI672">
            <v>212631.10054131731</v>
          </cell>
          <cell r="AJ672">
            <v>215555.20687540746</v>
          </cell>
          <cell r="AK672">
            <v>218519.52556710335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</row>
        <row r="673">
          <cell r="A673" t="str">
            <v>CAIrrigationTime-Of-UseProgram Annual BenefitsHigh Participation Case0</v>
          </cell>
          <cell r="B673" t="str">
            <v>CA</v>
          </cell>
          <cell r="C673" t="str">
            <v>Irrigation</v>
          </cell>
          <cell r="D673" t="str">
            <v>Time-Of-Use</v>
          </cell>
          <cell r="E673" t="str">
            <v>Program Annual Benefits</v>
          </cell>
          <cell r="F673" t="str">
            <v>High Participation Case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573231.01</v>
          </cell>
          <cell r="S673">
            <v>1745288.43</v>
          </cell>
          <cell r="T673">
            <v>4127886.26</v>
          </cell>
          <cell r="U673">
            <v>5388069.9000000004</v>
          </cell>
          <cell r="V673">
            <v>6066603.5300000003</v>
          </cell>
          <cell r="W673">
            <v>6146956.6100000003</v>
          </cell>
          <cell r="X673">
            <v>6226381.7599999998</v>
          </cell>
          <cell r="Y673">
            <v>6305886.3200000003</v>
          </cell>
          <cell r="Z673">
            <v>6389191.79</v>
          </cell>
          <cell r="AA673">
            <v>6482465.1100000003</v>
          </cell>
          <cell r="AB673">
            <v>6568214.9500000002</v>
          </cell>
          <cell r="AC673">
            <v>6654117.0800000001</v>
          </cell>
          <cell r="AD673">
            <v>6743128.8899999997</v>
          </cell>
          <cell r="AE673">
            <v>6833331.4100000001</v>
          </cell>
          <cell r="AF673">
            <v>6924740.5700000003</v>
          </cell>
          <cell r="AG673">
            <v>7017372.5</v>
          </cell>
          <cell r="AH673">
            <v>7111243.5700000003</v>
          </cell>
          <cell r="AI673">
            <v>7206370.3399999999</v>
          </cell>
          <cell r="AJ673">
            <v>7302769.6200000001</v>
          </cell>
          <cell r="AK673">
            <v>7400458.4299999997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A674" t="str">
            <v>CAIrrigationTime-Of-UseProgram Annual CostsHigh Participation Case0</v>
          </cell>
          <cell r="B674" t="str">
            <v>CA</v>
          </cell>
          <cell r="C674" t="str">
            <v>Irrigation</v>
          </cell>
          <cell r="D674" t="str">
            <v>Time-Of-Use</v>
          </cell>
          <cell r="E674" t="str">
            <v>Program Annual Costs</v>
          </cell>
          <cell r="F674" t="str">
            <v>High Participation Case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5834317.1500000004</v>
          </cell>
          <cell r="S674">
            <v>12509121.98</v>
          </cell>
          <cell r="T674">
            <v>26286343.199999999</v>
          </cell>
          <cell r="U674">
            <v>16130618.27</v>
          </cell>
          <cell r="V674">
            <v>10911310.720000001</v>
          </cell>
          <cell r="W674">
            <v>4823091.07</v>
          </cell>
          <cell r="X674">
            <v>4899046.41</v>
          </cell>
          <cell r="Y674">
            <v>4974249.76</v>
          </cell>
          <cell r="Z674">
            <v>5049879.66</v>
          </cell>
          <cell r="AA674">
            <v>5126289.05</v>
          </cell>
          <cell r="AB674">
            <v>5203203.5</v>
          </cell>
          <cell r="AC674">
            <v>5283869.59</v>
          </cell>
          <cell r="AD674">
            <v>5405233.1200000001</v>
          </cell>
          <cell r="AE674">
            <v>5502775.29</v>
          </cell>
          <cell r="AF674">
            <v>5602414.6799999997</v>
          </cell>
          <cell r="AG674">
            <v>5704204.7300000004</v>
          </cell>
          <cell r="AH674">
            <v>5808200.4400000004</v>
          </cell>
          <cell r="AI674">
            <v>5914458.3899999997</v>
          </cell>
          <cell r="AJ674">
            <v>6023036.7800000003</v>
          </cell>
          <cell r="AK674">
            <v>6133995.5099999998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</row>
        <row r="675">
          <cell r="A675" t="str">
            <v>CAIrrigationTime-Of-UseNon-Incentive CostsHigh Participation Case0</v>
          </cell>
          <cell r="B675" t="str">
            <v>CA</v>
          </cell>
          <cell r="C675" t="str">
            <v>Irrigation</v>
          </cell>
          <cell r="D675" t="str">
            <v>Time-Of-Use</v>
          </cell>
          <cell r="E675" t="str">
            <v>Non-Incentive Costs</v>
          </cell>
          <cell r="F675" t="str">
            <v>High Participation Case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5482636.7300000004</v>
          </cell>
          <cell r="S675">
            <v>11437731.27</v>
          </cell>
          <cell r="T675">
            <v>23748445.530000001</v>
          </cell>
          <cell r="U675">
            <v>12818922.52</v>
          </cell>
          <cell r="V675">
            <v>7177502.6100000003</v>
          </cell>
          <cell r="W675">
            <v>1035039.42</v>
          </cell>
          <cell r="X675">
            <v>1056694.75</v>
          </cell>
          <cell r="Y675">
            <v>1077608.81</v>
          </cell>
          <cell r="Z675">
            <v>1098962.6200000001</v>
          </cell>
          <cell r="AA675">
            <v>1121099.71</v>
          </cell>
          <cell r="AB675">
            <v>1143734.93</v>
          </cell>
          <cell r="AC675">
            <v>1169950.97</v>
          </cell>
          <cell r="AD675">
            <v>1234739.83</v>
          </cell>
          <cell r="AE675">
            <v>1274929.31</v>
          </cell>
          <cell r="AF675">
            <v>1316427.29</v>
          </cell>
          <cell r="AG675">
            <v>1359276.37</v>
          </cell>
          <cell r="AH675">
            <v>1403520.56</v>
          </cell>
          <cell r="AI675">
            <v>1449205.28</v>
          </cell>
          <cell r="AJ675">
            <v>1496377.44</v>
          </cell>
          <cell r="AK675">
            <v>1545085.48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A676" t="str">
            <v>CAIrrigationTime-Of-UseSummer Peak Reduction @Meter  (MW)High Participation Case0</v>
          </cell>
          <cell r="B676" t="str">
            <v>CA</v>
          </cell>
          <cell r="C676" t="str">
            <v>Irrigation</v>
          </cell>
          <cell r="D676" t="str">
            <v>Time-Of-Use</v>
          </cell>
          <cell r="E676" t="str">
            <v>Summer Peak Reduction @Meter  (MW)</v>
          </cell>
          <cell r="F676" t="str">
            <v>High Participation Case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5.1061481672101516</v>
          </cell>
          <cell r="S676">
            <v>15.546439584201273</v>
          </cell>
          <cell r="T676">
            <v>36.769815927493447</v>
          </cell>
          <cell r="U676">
            <v>47.99510590524666</v>
          </cell>
          <cell r="V676">
            <v>54.039254216657497</v>
          </cell>
          <cell r="W676">
            <v>54.75501228123791</v>
          </cell>
          <cell r="X676">
            <v>55.462504704051796</v>
          </cell>
          <cell r="Y676">
            <v>56.170704503007471</v>
          </cell>
          <cell r="Z676">
            <v>56.91276145592839</v>
          </cell>
          <cell r="AA676">
            <v>57.74360864977195</v>
          </cell>
          <cell r="AB676">
            <v>58.507439221742665</v>
          </cell>
          <cell r="AC676">
            <v>59.27262640549219</v>
          </cell>
          <cell r="AD676">
            <v>60.065513565673378</v>
          </cell>
          <cell r="AE676">
            <v>60.869007140432515</v>
          </cell>
          <cell r="AF676">
            <v>61.683249011282939</v>
          </cell>
          <cell r="AG676">
            <v>62.508382957680382</v>
          </cell>
          <cell r="AH676">
            <v>63.344554682411669</v>
          </cell>
          <cell r="AI676">
            <v>64.191911837323005</v>
          </cell>
          <cell r="AJ676">
            <v>65.050604049392433</v>
          </cell>
          <cell r="AK676">
            <v>65.920782947151125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A677" t="str">
            <v>CAIrrigationTime-Of-UseSummer Peak Reduction @Generation (MW)High Participation Case0</v>
          </cell>
          <cell r="B677" t="str">
            <v>CA</v>
          </cell>
          <cell r="C677" t="str">
            <v>Irrigation</v>
          </cell>
          <cell r="D677" t="str">
            <v>Time-Of-Use</v>
          </cell>
          <cell r="E677" t="str">
            <v>Summer Peak Reduction @Generation (MW)</v>
          </cell>
          <cell r="F677" t="str">
            <v>High Participation Case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5.6309529854545115</v>
          </cell>
          <cell r="S677">
            <v>17.1442871462299</v>
          </cell>
          <cell r="T677">
            <v>40.548980952242438</v>
          </cell>
          <cell r="U677">
            <v>52.92799504328039</v>
          </cell>
          <cell r="V677">
            <v>59.593354892652727</v>
          </cell>
          <cell r="W677">
            <v>60.382677857562754</v>
          </cell>
          <cell r="X677">
            <v>61.162885646285609</v>
          </cell>
          <cell r="Y677">
            <v>61.94387351456492</v>
          </cell>
          <cell r="Z677">
            <v>62.762198341341403</v>
          </cell>
          <cell r="AA677">
            <v>63.678439181486489</v>
          </cell>
          <cell r="AB677">
            <v>64.520775498172327</v>
          </cell>
          <cell r="AC677">
            <v>65.364607857843168</v>
          </cell>
          <cell r="AD677">
            <v>66.238987169908881</v>
          </cell>
          <cell r="AE677">
            <v>67.125063013269198</v>
          </cell>
          <cell r="AF677">
            <v>68.022991851877961</v>
          </cell>
          <cell r="AG677">
            <v>68.932932242700019</v>
          </cell>
          <cell r="AH677">
            <v>69.855044863709381</v>
          </cell>
          <cell r="AI677">
            <v>70.789492542261797</v>
          </cell>
          <cell r="AJ677">
            <v>71.73644028384696</v>
          </cell>
          <cell r="AK677">
            <v>72.696055301225314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A678" t="str">
            <v>CAIrrigationTime-Of-UseWinter Peak Reduction @Meter  (MW)High Participation Case0</v>
          </cell>
          <cell r="B678" t="str">
            <v>CA</v>
          </cell>
          <cell r="C678" t="str">
            <v>Irrigation</v>
          </cell>
          <cell r="D678" t="str">
            <v>Time-Of-Use</v>
          </cell>
          <cell r="E678" t="str">
            <v>Winter Peak Reduction @Meter  (MW)</v>
          </cell>
          <cell r="F678" t="str">
            <v>High Participation Case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A679" t="str">
            <v>CAIrrigationTime-Of-UseWinter Peak Reduction @Generation (MW)High Participation Case0</v>
          </cell>
          <cell r="B679" t="str">
            <v>CA</v>
          </cell>
          <cell r="C679" t="str">
            <v>Irrigation</v>
          </cell>
          <cell r="D679" t="str">
            <v>Time-Of-Use</v>
          </cell>
          <cell r="E679" t="str">
            <v>Winter Peak Reduction @Generation (MW)</v>
          </cell>
          <cell r="F679" t="str">
            <v>High Participation Case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</row>
        <row r="680">
          <cell r="A680" t="str">
            <v>CAIrrigationTime-Of-UseProgram Annual BenefitsHigh Participation Case0</v>
          </cell>
          <cell r="B680" t="str">
            <v>CA</v>
          </cell>
          <cell r="C680" t="str">
            <v>Irrigation</v>
          </cell>
          <cell r="D680" t="str">
            <v>Time-Of-Use</v>
          </cell>
          <cell r="E680" t="str">
            <v>Program Annual Benefits</v>
          </cell>
          <cell r="F680" t="str">
            <v>High Participation Case</v>
          </cell>
          <cell r="G680">
            <v>0</v>
          </cell>
        </row>
        <row r="681">
          <cell r="A681" t="str">
            <v>CAIrrigationTime-Of-UseNew ParticipantsHigh Participation Case0</v>
          </cell>
          <cell r="B681" t="str">
            <v>CA</v>
          </cell>
          <cell r="C681" t="str">
            <v>Irrigation</v>
          </cell>
          <cell r="D681" t="str">
            <v>Time-Of-Use</v>
          </cell>
          <cell r="E681" t="str">
            <v>New Participants</v>
          </cell>
          <cell r="F681" t="str">
            <v>High Participation Case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16746.686550000006</v>
          </cell>
          <cell r="S681">
            <v>34271.919000000009</v>
          </cell>
          <cell r="T681">
            <v>69833.664450000011</v>
          </cell>
          <cell r="U681">
            <v>36847.527750000037</v>
          </cell>
          <cell r="V681">
            <v>20100.588749999937</v>
          </cell>
          <cell r="W681">
            <v>2583.0255000000179</v>
          </cell>
          <cell r="X681">
            <v>2585.7149999999965</v>
          </cell>
          <cell r="Y681">
            <v>2585.2035000000324</v>
          </cell>
          <cell r="Z681">
            <v>2584.5764999999665</v>
          </cell>
          <cell r="AA681">
            <v>2584.3950000000186</v>
          </cell>
          <cell r="AB681">
            <v>2584.7249999999767</v>
          </cell>
          <cell r="AC681">
            <v>2592.8595000000205</v>
          </cell>
          <cell r="AD681">
            <v>2694.0321599718882</v>
          </cell>
          <cell r="AE681">
            <v>2731.0805338135397</v>
          </cell>
          <cell r="AF681">
            <v>2768.6383974915661</v>
          </cell>
          <cell r="AG681">
            <v>2806.7127575183695</v>
          </cell>
          <cell r="AH681">
            <v>2845.3107167601411</v>
          </cell>
          <cell r="AI681">
            <v>2884.4394757617847</v>
          </cell>
          <cell r="AJ681">
            <v>2924.1063340901455</v>
          </cell>
          <cell r="AK681">
            <v>2964.3186916958948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A682" t="str">
            <v>CAIrrigationTime-Of-UseIncentive CostsHigh Participation Case0</v>
          </cell>
          <cell r="B682" t="str">
            <v>CA</v>
          </cell>
          <cell r="C682" t="str">
            <v>Irrigation</v>
          </cell>
          <cell r="D682" t="str">
            <v>Time-Of-Use</v>
          </cell>
          <cell r="E682" t="str">
            <v>Incentive Costs</v>
          </cell>
          <cell r="F682" t="str">
            <v>High Participation Case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351680.42</v>
          </cell>
          <cell r="S682">
            <v>1071390.72</v>
          </cell>
          <cell r="T682">
            <v>2537897.67</v>
          </cell>
          <cell r="U682">
            <v>3311695.75</v>
          </cell>
          <cell r="V682">
            <v>3733808.12</v>
          </cell>
          <cell r="W682">
            <v>3788051.65</v>
          </cell>
          <cell r="X682">
            <v>3842351.67</v>
          </cell>
          <cell r="Y682">
            <v>3896640.94</v>
          </cell>
          <cell r="Z682">
            <v>3950917.05</v>
          </cell>
          <cell r="AA682">
            <v>4005189.34</v>
          </cell>
          <cell r="AB682">
            <v>4059468.57</v>
          </cell>
          <cell r="AC682">
            <v>4113918.62</v>
          </cell>
          <cell r="AD682">
            <v>4170493.29</v>
          </cell>
          <cell r="AE682">
            <v>4227845.9800000004</v>
          </cell>
          <cell r="AF682">
            <v>4285987.3899999997</v>
          </cell>
          <cell r="AG682">
            <v>4344928.3600000003</v>
          </cell>
          <cell r="AH682">
            <v>4404679.88</v>
          </cell>
          <cell r="AI682">
            <v>4465253.1100000003</v>
          </cell>
          <cell r="AJ682">
            <v>4526659.34</v>
          </cell>
          <cell r="AK682">
            <v>4588910.04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A683" t="str">
            <v>CAIrrigationTime-Of-UseParticipantsHigh Participation Case0</v>
          </cell>
          <cell r="B683" t="str">
            <v>CA</v>
          </cell>
          <cell r="C683" t="str">
            <v>Irrigation</v>
          </cell>
          <cell r="D683" t="str">
            <v>Time-Of-Use</v>
          </cell>
          <cell r="E683" t="str">
            <v>Participants</v>
          </cell>
          <cell r="F683" t="str">
            <v>High Participation Case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16746.686550000006</v>
          </cell>
          <cell r="S683">
            <v>51018.605550000015</v>
          </cell>
          <cell r="T683">
            <v>120852.27000000002</v>
          </cell>
          <cell r="U683">
            <v>157699.79775000006</v>
          </cell>
          <cell r="V683">
            <v>177800.38649999999</v>
          </cell>
          <cell r="W683">
            <v>180383.41200000001</v>
          </cell>
          <cell r="X683">
            <v>182969.12700000001</v>
          </cell>
          <cell r="Y683">
            <v>185554.33050000004</v>
          </cell>
          <cell r="Z683">
            <v>188138.90700000001</v>
          </cell>
          <cell r="AA683">
            <v>190723.30200000003</v>
          </cell>
          <cell r="AB683">
            <v>193308.027</v>
          </cell>
          <cell r="AC683">
            <v>195900.88650000002</v>
          </cell>
          <cell r="AD683">
            <v>198594.91865997191</v>
          </cell>
          <cell r="AE683">
            <v>201325.99919378545</v>
          </cell>
          <cell r="AF683">
            <v>204094.63759127702</v>
          </cell>
          <cell r="AG683">
            <v>206901.35034879539</v>
          </cell>
          <cell r="AH683">
            <v>209746.66106555553</v>
          </cell>
          <cell r="AI683">
            <v>212631.10054131731</v>
          </cell>
          <cell r="AJ683">
            <v>215555.20687540746</v>
          </cell>
          <cell r="AK683">
            <v>218519.52556710335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A684" t="str">
            <v>CALarge C&amp;ITime-Of-UseProgram Annual BenefitsHigh Participation Case0</v>
          </cell>
          <cell r="B684" t="str">
            <v>CA</v>
          </cell>
          <cell r="C684" t="str">
            <v>Large C&amp;I</v>
          </cell>
          <cell r="D684" t="str">
            <v>Time-Of-Use</v>
          </cell>
          <cell r="E684" t="str">
            <v>Program Annual Benefits</v>
          </cell>
          <cell r="F684" t="str">
            <v>High Participation Case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573231.01</v>
          </cell>
          <cell r="S684">
            <v>1745288.43</v>
          </cell>
          <cell r="T684">
            <v>4127886.26</v>
          </cell>
          <cell r="U684">
            <v>5388069.9000000004</v>
          </cell>
          <cell r="V684">
            <v>6066603.5300000003</v>
          </cell>
          <cell r="W684">
            <v>6146956.6100000003</v>
          </cell>
          <cell r="X684">
            <v>6226381.7599999998</v>
          </cell>
          <cell r="Y684">
            <v>6305886.3200000003</v>
          </cell>
          <cell r="Z684">
            <v>6389191.79</v>
          </cell>
          <cell r="AA684">
            <v>6482465.1100000003</v>
          </cell>
          <cell r="AB684">
            <v>6568214.9500000002</v>
          </cell>
          <cell r="AC684">
            <v>6654117.0800000001</v>
          </cell>
          <cell r="AD684">
            <v>6743128.8899999997</v>
          </cell>
          <cell r="AE684">
            <v>6833331.4100000001</v>
          </cell>
          <cell r="AF684">
            <v>6924740.5700000003</v>
          </cell>
          <cell r="AG684">
            <v>7017372.5</v>
          </cell>
          <cell r="AH684">
            <v>7111243.5700000003</v>
          </cell>
          <cell r="AI684">
            <v>7206370.3399999999</v>
          </cell>
          <cell r="AJ684">
            <v>7302769.6200000001</v>
          </cell>
          <cell r="AK684">
            <v>7400458.4299999997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A685" t="str">
            <v>CALarge C&amp;ITime-Of-UseProgram Annual CostsHigh Participation Case0</v>
          </cell>
          <cell r="B685" t="str">
            <v>CA</v>
          </cell>
          <cell r="C685" t="str">
            <v>Large C&amp;I</v>
          </cell>
          <cell r="D685" t="str">
            <v>Time-Of-Use</v>
          </cell>
          <cell r="E685" t="str">
            <v>Program Annual Costs</v>
          </cell>
          <cell r="F685" t="str">
            <v>High Participation Case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5834317.1500000004</v>
          </cell>
          <cell r="S685">
            <v>12509121.98</v>
          </cell>
          <cell r="T685">
            <v>26286343.199999999</v>
          </cell>
          <cell r="U685">
            <v>16130618.27</v>
          </cell>
          <cell r="V685">
            <v>10911310.720000001</v>
          </cell>
          <cell r="W685">
            <v>4823091.07</v>
          </cell>
          <cell r="X685">
            <v>4899046.41</v>
          </cell>
          <cell r="Y685">
            <v>4974249.76</v>
          </cell>
          <cell r="Z685">
            <v>5049879.66</v>
          </cell>
          <cell r="AA685">
            <v>5126289.05</v>
          </cell>
          <cell r="AB685">
            <v>5203203.5</v>
          </cell>
          <cell r="AC685">
            <v>5283869.59</v>
          </cell>
          <cell r="AD685">
            <v>5405233.1200000001</v>
          </cell>
          <cell r="AE685">
            <v>5502775.29</v>
          </cell>
          <cell r="AF685">
            <v>5602414.6799999997</v>
          </cell>
          <cell r="AG685">
            <v>5704204.7300000004</v>
          </cell>
          <cell r="AH685">
            <v>5808200.4400000004</v>
          </cell>
          <cell r="AI685">
            <v>5914458.3899999997</v>
          </cell>
          <cell r="AJ685">
            <v>6023036.7800000003</v>
          </cell>
          <cell r="AK685">
            <v>6133995.5099999998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</row>
        <row r="686">
          <cell r="A686" t="str">
            <v>CALarge C&amp;ITime-Of-UseNon-Incentive CostsHigh Participation Case0</v>
          </cell>
          <cell r="B686" t="str">
            <v>CA</v>
          </cell>
          <cell r="C686" t="str">
            <v>Large C&amp;I</v>
          </cell>
          <cell r="D686" t="str">
            <v>Time-Of-Use</v>
          </cell>
          <cell r="E686" t="str">
            <v>Non-Incentive Costs</v>
          </cell>
          <cell r="F686" t="str">
            <v>High Participation Case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5482636.7300000004</v>
          </cell>
          <cell r="S686">
            <v>11437731.27</v>
          </cell>
          <cell r="T686">
            <v>23748445.530000001</v>
          </cell>
          <cell r="U686">
            <v>12818922.52</v>
          </cell>
          <cell r="V686">
            <v>7177502.6100000003</v>
          </cell>
          <cell r="W686">
            <v>1035039.42</v>
          </cell>
          <cell r="X686">
            <v>1056694.75</v>
          </cell>
          <cell r="Y686">
            <v>1077608.81</v>
          </cell>
          <cell r="Z686">
            <v>1098962.6200000001</v>
          </cell>
          <cell r="AA686">
            <v>1121099.71</v>
          </cell>
          <cell r="AB686">
            <v>1143734.93</v>
          </cell>
          <cell r="AC686">
            <v>1169950.97</v>
          </cell>
          <cell r="AD686">
            <v>1234739.83</v>
          </cell>
          <cell r="AE686">
            <v>1274929.31</v>
          </cell>
          <cell r="AF686">
            <v>1316427.29</v>
          </cell>
          <cell r="AG686">
            <v>1359276.37</v>
          </cell>
          <cell r="AH686">
            <v>1403520.56</v>
          </cell>
          <cell r="AI686">
            <v>1449205.28</v>
          </cell>
          <cell r="AJ686">
            <v>1496377.44</v>
          </cell>
          <cell r="AK686">
            <v>1545085.48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</row>
        <row r="687">
          <cell r="A687" t="str">
            <v>CALarge C&amp;ITime-Of-UseSummer Peak Reduction @Meter  (MW)High Participation Case0</v>
          </cell>
          <cell r="B687" t="str">
            <v>CA</v>
          </cell>
          <cell r="C687" t="str">
            <v>Large C&amp;I</v>
          </cell>
          <cell r="D687" t="str">
            <v>Time-Of-Use</v>
          </cell>
          <cell r="E687" t="str">
            <v>Summer Peak Reduction @Meter  (MW)</v>
          </cell>
          <cell r="F687" t="str">
            <v>High Participation Case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5.1061481672101516</v>
          </cell>
          <cell r="S687">
            <v>15.546439584201273</v>
          </cell>
          <cell r="T687">
            <v>36.769815927493447</v>
          </cell>
          <cell r="U687">
            <v>47.99510590524666</v>
          </cell>
          <cell r="V687">
            <v>54.039254216657497</v>
          </cell>
          <cell r="W687">
            <v>54.75501228123791</v>
          </cell>
          <cell r="X687">
            <v>55.462504704051796</v>
          </cell>
          <cell r="Y687">
            <v>56.170704503007471</v>
          </cell>
          <cell r="Z687">
            <v>56.91276145592839</v>
          </cell>
          <cell r="AA687">
            <v>57.74360864977195</v>
          </cell>
          <cell r="AB687">
            <v>58.507439221742665</v>
          </cell>
          <cell r="AC687">
            <v>59.27262640549219</v>
          </cell>
          <cell r="AD687">
            <v>60.065513565673378</v>
          </cell>
          <cell r="AE687">
            <v>60.869007140432515</v>
          </cell>
          <cell r="AF687">
            <v>61.683249011282939</v>
          </cell>
          <cell r="AG687">
            <v>62.508382957680382</v>
          </cell>
          <cell r="AH687">
            <v>63.344554682411669</v>
          </cell>
          <cell r="AI687">
            <v>64.191911837323005</v>
          </cell>
          <cell r="AJ687">
            <v>65.050604049392433</v>
          </cell>
          <cell r="AK687">
            <v>65.920782947151125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A688" t="str">
            <v>CALarge C&amp;ITime-Of-UseSummer Peak Reduction @Generation (MW)High Participation Case0</v>
          </cell>
          <cell r="B688" t="str">
            <v>CA</v>
          </cell>
          <cell r="C688" t="str">
            <v>Large C&amp;I</v>
          </cell>
          <cell r="D688" t="str">
            <v>Time-Of-Use</v>
          </cell>
          <cell r="E688" t="str">
            <v>Summer Peak Reduction @Generation (MW)</v>
          </cell>
          <cell r="F688" t="str">
            <v>High Participation Case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5.6309529854545115</v>
          </cell>
          <cell r="S688">
            <v>17.1442871462299</v>
          </cell>
          <cell r="T688">
            <v>40.548980952242438</v>
          </cell>
          <cell r="U688">
            <v>52.92799504328039</v>
          </cell>
          <cell r="V688">
            <v>59.593354892652727</v>
          </cell>
          <cell r="W688">
            <v>60.382677857562754</v>
          </cell>
          <cell r="X688">
            <v>61.162885646285609</v>
          </cell>
          <cell r="Y688">
            <v>61.94387351456492</v>
          </cell>
          <cell r="Z688">
            <v>62.762198341341403</v>
          </cell>
          <cell r="AA688">
            <v>63.678439181486489</v>
          </cell>
          <cell r="AB688">
            <v>64.520775498172327</v>
          </cell>
          <cell r="AC688">
            <v>65.364607857843168</v>
          </cell>
          <cell r="AD688">
            <v>66.238987169908881</v>
          </cell>
          <cell r="AE688">
            <v>67.125063013269198</v>
          </cell>
          <cell r="AF688">
            <v>68.022991851877961</v>
          </cell>
          <cell r="AG688">
            <v>68.932932242700019</v>
          </cell>
          <cell r="AH688">
            <v>69.855044863709381</v>
          </cell>
          <cell r="AI688">
            <v>70.789492542261797</v>
          </cell>
          <cell r="AJ688">
            <v>71.73644028384696</v>
          </cell>
          <cell r="AK688">
            <v>72.696055301225314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</row>
        <row r="689">
          <cell r="A689" t="str">
            <v>CALarge C&amp;ITime-Of-UseWinter Peak Reduction @Meter  (MW)High Participation Case0</v>
          </cell>
          <cell r="B689" t="str">
            <v>CA</v>
          </cell>
          <cell r="C689" t="str">
            <v>Large C&amp;I</v>
          </cell>
          <cell r="D689" t="str">
            <v>Time-Of-Use</v>
          </cell>
          <cell r="E689" t="str">
            <v>Winter Peak Reduction @Meter  (MW)</v>
          </cell>
          <cell r="F689" t="str">
            <v>High Participation Case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A690" t="str">
            <v>CALarge C&amp;ITime-Of-UseWinter Peak Reduction @Generation (MW)High Participation Case0</v>
          </cell>
          <cell r="B690" t="str">
            <v>CA</v>
          </cell>
          <cell r="C690" t="str">
            <v>Large C&amp;I</v>
          </cell>
          <cell r="D690" t="str">
            <v>Time-Of-Use</v>
          </cell>
          <cell r="E690" t="str">
            <v>Winter Peak Reduction @Generation (MW)</v>
          </cell>
          <cell r="F690" t="str">
            <v>High Participation Case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A691" t="str">
            <v>CALarge C&amp;ITime-Of-UseProgram Annual BenefitsHigh Participation Case0</v>
          </cell>
          <cell r="B691" t="str">
            <v>CA</v>
          </cell>
          <cell r="C691" t="str">
            <v>Large C&amp;I</v>
          </cell>
          <cell r="D691" t="str">
            <v>Time-Of-Use</v>
          </cell>
          <cell r="E691" t="str">
            <v>Program Annual Benefits</v>
          </cell>
          <cell r="F691" t="str">
            <v>High Participation Case</v>
          </cell>
          <cell r="G691">
            <v>0</v>
          </cell>
        </row>
        <row r="692">
          <cell r="A692" t="str">
            <v>CALarge C&amp;ITime-Of-UseNew ParticipantsHigh Participation Case0</v>
          </cell>
          <cell r="B692" t="str">
            <v>CA</v>
          </cell>
          <cell r="C692" t="str">
            <v>Large C&amp;I</v>
          </cell>
          <cell r="D692" t="str">
            <v>Time-Of-Use</v>
          </cell>
          <cell r="E692" t="str">
            <v>New Participants</v>
          </cell>
          <cell r="F692" t="str">
            <v>High Participation Case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16746.686550000006</v>
          </cell>
          <cell r="S692">
            <v>34271.919000000009</v>
          </cell>
          <cell r="T692">
            <v>69833.664450000011</v>
          </cell>
          <cell r="U692">
            <v>36847.527750000037</v>
          </cell>
          <cell r="V692">
            <v>20100.588749999937</v>
          </cell>
          <cell r="W692">
            <v>2583.0255000000179</v>
          </cell>
          <cell r="X692">
            <v>2585.7149999999965</v>
          </cell>
          <cell r="Y692">
            <v>2585.2035000000324</v>
          </cell>
          <cell r="Z692">
            <v>2584.5764999999665</v>
          </cell>
          <cell r="AA692">
            <v>2584.3950000000186</v>
          </cell>
          <cell r="AB692">
            <v>2584.7249999999767</v>
          </cell>
          <cell r="AC692">
            <v>2592.8595000000205</v>
          </cell>
          <cell r="AD692">
            <v>2694.0321599718882</v>
          </cell>
          <cell r="AE692">
            <v>2731.0805338135397</v>
          </cell>
          <cell r="AF692">
            <v>2768.6383974915661</v>
          </cell>
          <cell r="AG692">
            <v>2806.7127575183695</v>
          </cell>
          <cell r="AH692">
            <v>2845.3107167601411</v>
          </cell>
          <cell r="AI692">
            <v>2884.4394757617847</v>
          </cell>
          <cell r="AJ692">
            <v>2924.1063340901455</v>
          </cell>
          <cell r="AK692">
            <v>2964.3186916958948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A693" t="str">
            <v>CALarge C&amp;ITime-Of-UseIncentive CostsHigh Participation Case0</v>
          </cell>
          <cell r="B693" t="str">
            <v>CA</v>
          </cell>
          <cell r="C693" t="str">
            <v>Large C&amp;I</v>
          </cell>
          <cell r="D693" t="str">
            <v>Time-Of-Use</v>
          </cell>
          <cell r="E693" t="str">
            <v>Incentive Costs</v>
          </cell>
          <cell r="F693" t="str">
            <v>High Participation Case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351680.42</v>
          </cell>
          <cell r="S693">
            <v>1071390.72</v>
          </cell>
          <cell r="T693">
            <v>2537897.67</v>
          </cell>
          <cell r="U693">
            <v>3311695.75</v>
          </cell>
          <cell r="V693">
            <v>3733808.12</v>
          </cell>
          <cell r="W693">
            <v>3788051.65</v>
          </cell>
          <cell r="X693">
            <v>3842351.67</v>
          </cell>
          <cell r="Y693">
            <v>3896640.94</v>
          </cell>
          <cell r="Z693">
            <v>3950917.05</v>
          </cell>
          <cell r="AA693">
            <v>4005189.34</v>
          </cell>
          <cell r="AB693">
            <v>4059468.57</v>
          </cell>
          <cell r="AC693">
            <v>4113918.62</v>
          </cell>
          <cell r="AD693">
            <v>4170493.29</v>
          </cell>
          <cell r="AE693">
            <v>4227845.9800000004</v>
          </cell>
          <cell r="AF693">
            <v>4285987.3899999997</v>
          </cell>
          <cell r="AG693">
            <v>4344928.3600000003</v>
          </cell>
          <cell r="AH693">
            <v>4404679.88</v>
          </cell>
          <cell r="AI693">
            <v>4465253.1100000003</v>
          </cell>
          <cell r="AJ693">
            <v>4526659.34</v>
          </cell>
          <cell r="AK693">
            <v>4588910.04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</row>
        <row r="694">
          <cell r="A694" t="str">
            <v>CALarge C&amp;ITime-Of-UseParticipantsHigh Participation Case0</v>
          </cell>
          <cell r="B694" t="str">
            <v>CA</v>
          </cell>
          <cell r="C694" t="str">
            <v>Large C&amp;I</v>
          </cell>
          <cell r="D694" t="str">
            <v>Time-Of-Use</v>
          </cell>
          <cell r="E694" t="str">
            <v>Participants</v>
          </cell>
          <cell r="F694" t="str">
            <v>High Participation Case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16746.686550000006</v>
          </cell>
          <cell r="S694">
            <v>51018.605550000015</v>
          </cell>
          <cell r="T694">
            <v>120852.27000000002</v>
          </cell>
          <cell r="U694">
            <v>157699.79775000006</v>
          </cell>
          <cell r="V694">
            <v>177800.38649999999</v>
          </cell>
          <cell r="W694">
            <v>180383.41200000001</v>
          </cell>
          <cell r="X694">
            <v>182969.12700000001</v>
          </cell>
          <cell r="Y694">
            <v>185554.33050000004</v>
          </cell>
          <cell r="Z694">
            <v>188138.90700000001</v>
          </cell>
          <cell r="AA694">
            <v>190723.30200000003</v>
          </cell>
          <cell r="AB694">
            <v>193308.027</v>
          </cell>
          <cell r="AC694">
            <v>195900.88650000002</v>
          </cell>
          <cell r="AD694">
            <v>198594.91865997191</v>
          </cell>
          <cell r="AE694">
            <v>201325.99919378545</v>
          </cell>
          <cell r="AF694">
            <v>204094.63759127702</v>
          </cell>
          <cell r="AG694">
            <v>206901.35034879539</v>
          </cell>
          <cell r="AH694">
            <v>209746.66106555553</v>
          </cell>
          <cell r="AI694">
            <v>212631.10054131731</v>
          </cell>
          <cell r="AJ694">
            <v>215555.20687540746</v>
          </cell>
          <cell r="AK694">
            <v>218519.52556710335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</row>
        <row r="695">
          <cell r="A695" t="str">
            <v>CAMedium C&amp;ITime-Of-UseProgram Annual BenefitsHigh Participation Case0</v>
          </cell>
          <cell r="B695" t="str">
            <v>CA</v>
          </cell>
          <cell r="C695" t="str">
            <v>Medium C&amp;I</v>
          </cell>
          <cell r="D695" t="str">
            <v>Time-Of-Use</v>
          </cell>
          <cell r="E695" t="str">
            <v>Program Annual Benefits</v>
          </cell>
          <cell r="F695" t="str">
            <v>High Participation Case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573231.01</v>
          </cell>
          <cell r="S695">
            <v>1745288.43</v>
          </cell>
          <cell r="T695">
            <v>4127886.26</v>
          </cell>
          <cell r="U695">
            <v>5388069.9000000004</v>
          </cell>
          <cell r="V695">
            <v>6066603.5300000003</v>
          </cell>
          <cell r="W695">
            <v>6146956.6100000003</v>
          </cell>
          <cell r="X695">
            <v>6226381.7599999998</v>
          </cell>
          <cell r="Y695">
            <v>6305886.3200000003</v>
          </cell>
          <cell r="Z695">
            <v>6389191.79</v>
          </cell>
          <cell r="AA695">
            <v>6482465.1100000003</v>
          </cell>
          <cell r="AB695">
            <v>6568214.9500000002</v>
          </cell>
          <cell r="AC695">
            <v>6654117.0800000001</v>
          </cell>
          <cell r="AD695">
            <v>6743128.8899999997</v>
          </cell>
          <cell r="AE695">
            <v>6833331.4100000001</v>
          </cell>
          <cell r="AF695">
            <v>6924740.5700000003</v>
          </cell>
          <cell r="AG695">
            <v>7017372.5</v>
          </cell>
          <cell r="AH695">
            <v>7111243.5700000003</v>
          </cell>
          <cell r="AI695">
            <v>7206370.3399999999</v>
          </cell>
          <cell r="AJ695">
            <v>7302769.6200000001</v>
          </cell>
          <cell r="AK695">
            <v>7400458.4299999997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A696" t="str">
            <v>CAMedium C&amp;ITime-Of-UseProgram Annual CostsHigh Participation Case0</v>
          </cell>
          <cell r="B696" t="str">
            <v>CA</v>
          </cell>
          <cell r="C696" t="str">
            <v>Medium C&amp;I</v>
          </cell>
          <cell r="D696" t="str">
            <v>Time-Of-Use</v>
          </cell>
          <cell r="E696" t="str">
            <v>Program Annual Costs</v>
          </cell>
          <cell r="F696" t="str">
            <v>High Participation Case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5834317.1500000004</v>
          </cell>
          <cell r="S696">
            <v>12509121.98</v>
          </cell>
          <cell r="T696">
            <v>26286343.199999999</v>
          </cell>
          <cell r="U696">
            <v>16130618.27</v>
          </cell>
          <cell r="V696">
            <v>10911310.720000001</v>
          </cell>
          <cell r="W696">
            <v>4823091.07</v>
          </cell>
          <cell r="X696">
            <v>4899046.41</v>
          </cell>
          <cell r="Y696">
            <v>4974249.76</v>
          </cell>
          <cell r="Z696">
            <v>5049879.66</v>
          </cell>
          <cell r="AA696">
            <v>5126289.05</v>
          </cell>
          <cell r="AB696">
            <v>5203203.5</v>
          </cell>
          <cell r="AC696">
            <v>5283869.59</v>
          </cell>
          <cell r="AD696">
            <v>5405233.1200000001</v>
          </cell>
          <cell r="AE696">
            <v>5502775.29</v>
          </cell>
          <cell r="AF696">
            <v>5602414.6799999997</v>
          </cell>
          <cell r="AG696">
            <v>5704204.7300000004</v>
          </cell>
          <cell r="AH696">
            <v>5808200.4400000004</v>
          </cell>
          <cell r="AI696">
            <v>5914458.3899999997</v>
          </cell>
          <cell r="AJ696">
            <v>6023036.7800000003</v>
          </cell>
          <cell r="AK696">
            <v>6133995.5099999998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A697" t="str">
            <v>CAMedium C&amp;ITime-Of-UseNon-Incentive CostsHigh Participation Case0</v>
          </cell>
          <cell r="B697" t="str">
            <v>CA</v>
          </cell>
          <cell r="C697" t="str">
            <v>Medium C&amp;I</v>
          </cell>
          <cell r="D697" t="str">
            <v>Time-Of-Use</v>
          </cell>
          <cell r="E697" t="str">
            <v>Non-Incentive Costs</v>
          </cell>
          <cell r="F697" t="str">
            <v>High Participation Case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5482636.7300000004</v>
          </cell>
          <cell r="S697">
            <v>11437731.27</v>
          </cell>
          <cell r="T697">
            <v>23748445.530000001</v>
          </cell>
          <cell r="U697">
            <v>12818922.52</v>
          </cell>
          <cell r="V697">
            <v>7177502.6100000003</v>
          </cell>
          <cell r="W697">
            <v>1035039.42</v>
          </cell>
          <cell r="X697">
            <v>1056694.75</v>
          </cell>
          <cell r="Y697">
            <v>1077608.81</v>
          </cell>
          <cell r="Z697">
            <v>1098962.6200000001</v>
          </cell>
          <cell r="AA697">
            <v>1121099.71</v>
          </cell>
          <cell r="AB697">
            <v>1143734.93</v>
          </cell>
          <cell r="AC697">
            <v>1169950.97</v>
          </cell>
          <cell r="AD697">
            <v>1234739.83</v>
          </cell>
          <cell r="AE697">
            <v>1274929.31</v>
          </cell>
          <cell r="AF697">
            <v>1316427.29</v>
          </cell>
          <cell r="AG697">
            <v>1359276.37</v>
          </cell>
          <cell r="AH697">
            <v>1403520.56</v>
          </cell>
          <cell r="AI697">
            <v>1449205.28</v>
          </cell>
          <cell r="AJ697">
            <v>1496377.44</v>
          </cell>
          <cell r="AK697">
            <v>1545085.48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A698" t="str">
            <v>CAMedium C&amp;ITime-Of-UseSummer Peak Reduction @Meter  (MW)High Participation Case0</v>
          </cell>
          <cell r="B698" t="str">
            <v>CA</v>
          </cell>
          <cell r="C698" t="str">
            <v>Medium C&amp;I</v>
          </cell>
          <cell r="D698" t="str">
            <v>Time-Of-Use</v>
          </cell>
          <cell r="E698" t="str">
            <v>Summer Peak Reduction @Meter  (MW)</v>
          </cell>
          <cell r="F698" t="str">
            <v>High Participation Case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5.1061481672101516</v>
          </cell>
          <cell r="S698">
            <v>15.546439584201273</v>
          </cell>
          <cell r="T698">
            <v>36.769815927493447</v>
          </cell>
          <cell r="U698">
            <v>47.99510590524666</v>
          </cell>
          <cell r="V698">
            <v>54.039254216657497</v>
          </cell>
          <cell r="W698">
            <v>54.75501228123791</v>
          </cell>
          <cell r="X698">
            <v>55.462504704051796</v>
          </cell>
          <cell r="Y698">
            <v>56.170704503007471</v>
          </cell>
          <cell r="Z698">
            <v>56.91276145592839</v>
          </cell>
          <cell r="AA698">
            <v>57.74360864977195</v>
          </cell>
          <cell r="AB698">
            <v>58.507439221742665</v>
          </cell>
          <cell r="AC698">
            <v>59.27262640549219</v>
          </cell>
          <cell r="AD698">
            <v>60.065513565673378</v>
          </cell>
          <cell r="AE698">
            <v>60.869007140432515</v>
          </cell>
          <cell r="AF698">
            <v>61.683249011282939</v>
          </cell>
          <cell r="AG698">
            <v>62.508382957680382</v>
          </cell>
          <cell r="AH698">
            <v>63.344554682411669</v>
          </cell>
          <cell r="AI698">
            <v>64.191911837323005</v>
          </cell>
          <cell r="AJ698">
            <v>65.050604049392433</v>
          </cell>
          <cell r="AK698">
            <v>65.920782947151125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A699" t="str">
            <v>CAMedium C&amp;ITime-Of-UseSummer Peak Reduction @Generation (MW)High Participation Case0</v>
          </cell>
          <cell r="B699" t="str">
            <v>CA</v>
          </cell>
          <cell r="C699" t="str">
            <v>Medium C&amp;I</v>
          </cell>
          <cell r="D699" t="str">
            <v>Time-Of-Use</v>
          </cell>
          <cell r="E699" t="str">
            <v>Summer Peak Reduction @Generation (MW)</v>
          </cell>
          <cell r="F699" t="str">
            <v>High Participation Case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5.6309529854545115</v>
          </cell>
          <cell r="S699">
            <v>17.1442871462299</v>
          </cell>
          <cell r="T699">
            <v>40.548980952242438</v>
          </cell>
          <cell r="U699">
            <v>52.92799504328039</v>
          </cell>
          <cell r="V699">
            <v>59.593354892652727</v>
          </cell>
          <cell r="W699">
            <v>60.382677857562754</v>
          </cell>
          <cell r="X699">
            <v>61.162885646285609</v>
          </cell>
          <cell r="Y699">
            <v>61.94387351456492</v>
          </cell>
          <cell r="Z699">
            <v>62.762198341341403</v>
          </cell>
          <cell r="AA699">
            <v>63.678439181486489</v>
          </cell>
          <cell r="AB699">
            <v>64.520775498172327</v>
          </cell>
          <cell r="AC699">
            <v>65.364607857843168</v>
          </cell>
          <cell r="AD699">
            <v>66.238987169908881</v>
          </cell>
          <cell r="AE699">
            <v>67.125063013269198</v>
          </cell>
          <cell r="AF699">
            <v>68.022991851877961</v>
          </cell>
          <cell r="AG699">
            <v>68.932932242700019</v>
          </cell>
          <cell r="AH699">
            <v>69.855044863709381</v>
          </cell>
          <cell r="AI699">
            <v>70.789492542261797</v>
          </cell>
          <cell r="AJ699">
            <v>71.73644028384696</v>
          </cell>
          <cell r="AK699">
            <v>72.696055301225314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A700" t="str">
            <v>CAMedium C&amp;ITime-Of-UseWinter Peak Reduction @Meter  (MW)High Participation Case0</v>
          </cell>
          <cell r="B700" t="str">
            <v>CA</v>
          </cell>
          <cell r="C700" t="str">
            <v>Medium C&amp;I</v>
          </cell>
          <cell r="D700" t="str">
            <v>Time-Of-Use</v>
          </cell>
          <cell r="E700" t="str">
            <v>Winter Peak Reduction @Meter  (MW)</v>
          </cell>
          <cell r="F700" t="str">
            <v>High Participation Case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A701" t="str">
            <v>CAMedium C&amp;ITime-Of-UseWinter Peak Reduction @Generation (MW)High Participation Case0</v>
          </cell>
          <cell r="B701" t="str">
            <v>CA</v>
          </cell>
          <cell r="C701" t="str">
            <v>Medium C&amp;I</v>
          </cell>
          <cell r="D701" t="str">
            <v>Time-Of-Use</v>
          </cell>
          <cell r="E701" t="str">
            <v>Winter Peak Reduction @Generation (MW)</v>
          </cell>
          <cell r="F701" t="str">
            <v>High Participation Case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A702" t="str">
            <v>CAMedium C&amp;ITime-Of-UseProgram Annual BenefitsHigh Participation Case0</v>
          </cell>
          <cell r="B702" t="str">
            <v>CA</v>
          </cell>
          <cell r="C702" t="str">
            <v>Medium C&amp;I</v>
          </cell>
          <cell r="D702" t="str">
            <v>Time-Of-Use</v>
          </cell>
          <cell r="E702" t="str">
            <v>Program Annual Benefits</v>
          </cell>
          <cell r="F702" t="str">
            <v>High Participation Case</v>
          </cell>
          <cell r="G702">
            <v>0</v>
          </cell>
        </row>
        <row r="703">
          <cell r="A703" t="str">
            <v>CAMedium C&amp;ITime-Of-UseNew ParticipantsHigh Participation Case0</v>
          </cell>
          <cell r="B703" t="str">
            <v>CA</v>
          </cell>
          <cell r="C703" t="str">
            <v>Medium C&amp;I</v>
          </cell>
          <cell r="D703" t="str">
            <v>Time-Of-Use</v>
          </cell>
          <cell r="E703" t="str">
            <v>New Participants</v>
          </cell>
          <cell r="F703" t="str">
            <v>High Participation Case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16746.686550000006</v>
          </cell>
          <cell r="S703">
            <v>34271.919000000009</v>
          </cell>
          <cell r="T703">
            <v>69833.664450000011</v>
          </cell>
          <cell r="U703">
            <v>36847.527750000037</v>
          </cell>
          <cell r="V703">
            <v>20100.588749999937</v>
          </cell>
          <cell r="W703">
            <v>2583.0255000000179</v>
          </cell>
          <cell r="X703">
            <v>2585.7149999999965</v>
          </cell>
          <cell r="Y703">
            <v>2585.2035000000324</v>
          </cell>
          <cell r="Z703">
            <v>2584.5764999999665</v>
          </cell>
          <cell r="AA703">
            <v>2584.3950000000186</v>
          </cell>
          <cell r="AB703">
            <v>2584.7249999999767</v>
          </cell>
          <cell r="AC703">
            <v>2592.8595000000205</v>
          </cell>
          <cell r="AD703">
            <v>2694.0321599718882</v>
          </cell>
          <cell r="AE703">
            <v>2731.0805338135397</v>
          </cell>
          <cell r="AF703">
            <v>2768.6383974915661</v>
          </cell>
          <cell r="AG703">
            <v>2806.7127575183695</v>
          </cell>
          <cell r="AH703">
            <v>2845.3107167601411</v>
          </cell>
          <cell r="AI703">
            <v>2884.4394757617847</v>
          </cell>
          <cell r="AJ703">
            <v>2924.1063340901455</v>
          </cell>
          <cell r="AK703">
            <v>2964.3186916958948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A704" t="str">
            <v>CAMedium C&amp;ITime-Of-UseIncentive CostsHigh Participation Case0</v>
          </cell>
          <cell r="B704" t="str">
            <v>CA</v>
          </cell>
          <cell r="C704" t="str">
            <v>Medium C&amp;I</v>
          </cell>
          <cell r="D704" t="str">
            <v>Time-Of-Use</v>
          </cell>
          <cell r="E704" t="str">
            <v>Incentive Costs</v>
          </cell>
          <cell r="F704" t="str">
            <v>High Participation Case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351680.42</v>
          </cell>
          <cell r="S704">
            <v>1071390.72</v>
          </cell>
          <cell r="T704">
            <v>2537897.67</v>
          </cell>
          <cell r="U704">
            <v>3311695.75</v>
          </cell>
          <cell r="V704">
            <v>3733808.12</v>
          </cell>
          <cell r="W704">
            <v>3788051.65</v>
          </cell>
          <cell r="X704">
            <v>3842351.67</v>
          </cell>
          <cell r="Y704">
            <v>3896640.94</v>
          </cell>
          <cell r="Z704">
            <v>3950917.05</v>
          </cell>
          <cell r="AA704">
            <v>4005189.34</v>
          </cell>
          <cell r="AB704">
            <v>4059468.57</v>
          </cell>
          <cell r="AC704">
            <v>4113918.62</v>
          </cell>
          <cell r="AD704">
            <v>4170493.29</v>
          </cell>
          <cell r="AE704">
            <v>4227845.9800000004</v>
          </cell>
          <cell r="AF704">
            <v>4285987.3899999997</v>
          </cell>
          <cell r="AG704">
            <v>4344928.3600000003</v>
          </cell>
          <cell r="AH704">
            <v>4404679.88</v>
          </cell>
          <cell r="AI704">
            <v>4465253.1100000003</v>
          </cell>
          <cell r="AJ704">
            <v>4526659.34</v>
          </cell>
          <cell r="AK704">
            <v>4588910.04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A705" t="str">
            <v>CAMedium C&amp;ITime-Of-UseParticipantsHigh Participation Case0</v>
          </cell>
          <cell r="B705" t="str">
            <v>CA</v>
          </cell>
          <cell r="C705" t="str">
            <v>Medium C&amp;I</v>
          </cell>
          <cell r="D705" t="str">
            <v>Time-Of-Use</v>
          </cell>
          <cell r="E705" t="str">
            <v>Participants</v>
          </cell>
          <cell r="F705" t="str">
            <v>High Participation Case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16746.686550000006</v>
          </cell>
          <cell r="S705">
            <v>51018.605550000015</v>
          </cell>
          <cell r="T705">
            <v>120852.27000000002</v>
          </cell>
          <cell r="U705">
            <v>157699.79775000006</v>
          </cell>
          <cell r="V705">
            <v>177800.38649999999</v>
          </cell>
          <cell r="W705">
            <v>180383.41200000001</v>
          </cell>
          <cell r="X705">
            <v>182969.12700000001</v>
          </cell>
          <cell r="Y705">
            <v>185554.33050000004</v>
          </cell>
          <cell r="Z705">
            <v>188138.90700000001</v>
          </cell>
          <cell r="AA705">
            <v>190723.30200000003</v>
          </cell>
          <cell r="AB705">
            <v>193308.027</v>
          </cell>
          <cell r="AC705">
            <v>195900.88650000002</v>
          </cell>
          <cell r="AD705">
            <v>198594.91865997191</v>
          </cell>
          <cell r="AE705">
            <v>201325.99919378545</v>
          </cell>
          <cell r="AF705">
            <v>204094.63759127702</v>
          </cell>
          <cell r="AG705">
            <v>206901.35034879539</v>
          </cell>
          <cell r="AH705">
            <v>209746.66106555553</v>
          </cell>
          <cell r="AI705">
            <v>212631.10054131731</v>
          </cell>
          <cell r="AJ705">
            <v>215555.20687540746</v>
          </cell>
          <cell r="AK705">
            <v>218519.52556710335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A706" t="str">
            <v>CAResidentialTime-Of-UseProgram Annual BenefitsHigh Participation Case0</v>
          </cell>
          <cell r="B706" t="str">
            <v>CA</v>
          </cell>
          <cell r="C706" t="str">
            <v>Residential</v>
          </cell>
          <cell r="D706" t="str">
            <v>Time-Of-Use</v>
          </cell>
          <cell r="E706" t="str">
            <v>Program Annual Benefits</v>
          </cell>
          <cell r="F706" t="str">
            <v>High Participation Case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573231.01</v>
          </cell>
          <cell r="S706">
            <v>1745288.43</v>
          </cell>
          <cell r="T706">
            <v>4127886.26</v>
          </cell>
          <cell r="U706">
            <v>5388069.9000000004</v>
          </cell>
          <cell r="V706">
            <v>6066603.5300000003</v>
          </cell>
          <cell r="W706">
            <v>6146956.6100000003</v>
          </cell>
          <cell r="X706">
            <v>6226381.7599999998</v>
          </cell>
          <cell r="Y706">
            <v>6305886.3200000003</v>
          </cell>
          <cell r="Z706">
            <v>6389191.79</v>
          </cell>
          <cell r="AA706">
            <v>6482465.1100000003</v>
          </cell>
          <cell r="AB706">
            <v>6568214.9500000002</v>
          </cell>
          <cell r="AC706">
            <v>6654117.0800000001</v>
          </cell>
          <cell r="AD706">
            <v>6743128.8899999997</v>
          </cell>
          <cell r="AE706">
            <v>6833331.4100000001</v>
          </cell>
          <cell r="AF706">
            <v>6924740.5700000003</v>
          </cell>
          <cell r="AG706">
            <v>7017372.5</v>
          </cell>
          <cell r="AH706">
            <v>7111243.5700000003</v>
          </cell>
          <cell r="AI706">
            <v>7206370.3399999999</v>
          </cell>
          <cell r="AJ706">
            <v>7302769.6200000001</v>
          </cell>
          <cell r="AK706">
            <v>7400458.4299999997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A707" t="str">
            <v>CAResidentialTime-Of-UseProgram Annual CostsHigh Participation Case0</v>
          </cell>
          <cell r="B707" t="str">
            <v>CA</v>
          </cell>
          <cell r="C707" t="str">
            <v>Residential</v>
          </cell>
          <cell r="D707" t="str">
            <v>Time-Of-Use</v>
          </cell>
          <cell r="E707" t="str">
            <v>Program Annual Costs</v>
          </cell>
          <cell r="F707" t="str">
            <v>High Participation Case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5834317.1500000004</v>
          </cell>
          <cell r="S707">
            <v>12509121.98</v>
          </cell>
          <cell r="T707">
            <v>26286343.199999999</v>
          </cell>
          <cell r="U707">
            <v>16130618.27</v>
          </cell>
          <cell r="V707">
            <v>10911310.720000001</v>
          </cell>
          <cell r="W707">
            <v>4823091.07</v>
          </cell>
          <cell r="X707">
            <v>4899046.41</v>
          </cell>
          <cell r="Y707">
            <v>4974249.76</v>
          </cell>
          <cell r="Z707">
            <v>5049879.66</v>
          </cell>
          <cell r="AA707">
            <v>5126289.05</v>
          </cell>
          <cell r="AB707">
            <v>5203203.5</v>
          </cell>
          <cell r="AC707">
            <v>5283869.59</v>
          </cell>
          <cell r="AD707">
            <v>5405233.1200000001</v>
          </cell>
          <cell r="AE707">
            <v>5502775.29</v>
          </cell>
          <cell r="AF707">
            <v>5602414.6799999997</v>
          </cell>
          <cell r="AG707">
            <v>5704204.7300000004</v>
          </cell>
          <cell r="AH707">
            <v>5808200.4400000004</v>
          </cell>
          <cell r="AI707">
            <v>5914458.3899999997</v>
          </cell>
          <cell r="AJ707">
            <v>6023036.7800000003</v>
          </cell>
          <cell r="AK707">
            <v>6133995.5099999998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A708" t="str">
            <v>CAResidentialTime-Of-UseNon-Incentive CostsHigh Participation Case0</v>
          </cell>
          <cell r="B708" t="str">
            <v>CA</v>
          </cell>
          <cell r="C708" t="str">
            <v>Residential</v>
          </cell>
          <cell r="D708" t="str">
            <v>Time-Of-Use</v>
          </cell>
          <cell r="E708" t="str">
            <v>Non-Incentive Costs</v>
          </cell>
          <cell r="F708" t="str">
            <v>High Participation Case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5482636.7300000004</v>
          </cell>
          <cell r="S708">
            <v>11437731.27</v>
          </cell>
          <cell r="T708">
            <v>23748445.530000001</v>
          </cell>
          <cell r="U708">
            <v>12818922.52</v>
          </cell>
          <cell r="V708">
            <v>7177502.6100000003</v>
          </cell>
          <cell r="W708">
            <v>1035039.42</v>
          </cell>
          <cell r="X708">
            <v>1056694.75</v>
          </cell>
          <cell r="Y708">
            <v>1077608.81</v>
          </cell>
          <cell r="Z708">
            <v>1098962.6200000001</v>
          </cell>
          <cell r="AA708">
            <v>1121099.71</v>
          </cell>
          <cell r="AB708">
            <v>1143734.93</v>
          </cell>
          <cell r="AC708">
            <v>1169950.97</v>
          </cell>
          <cell r="AD708">
            <v>1234739.83</v>
          </cell>
          <cell r="AE708">
            <v>1274929.31</v>
          </cell>
          <cell r="AF708">
            <v>1316427.29</v>
          </cell>
          <cell r="AG708">
            <v>1359276.37</v>
          </cell>
          <cell r="AH708">
            <v>1403520.56</v>
          </cell>
          <cell r="AI708">
            <v>1449205.28</v>
          </cell>
          <cell r="AJ708">
            <v>1496377.44</v>
          </cell>
          <cell r="AK708">
            <v>1545085.48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A709" t="str">
            <v>CAResidentialTime-Of-UseSummer Peak Reduction @Meter  (MW)High Participation Case0</v>
          </cell>
          <cell r="B709" t="str">
            <v>CA</v>
          </cell>
          <cell r="C709" t="str">
            <v>Residential</v>
          </cell>
          <cell r="D709" t="str">
            <v>Time-Of-Use</v>
          </cell>
          <cell r="E709" t="str">
            <v>Summer Peak Reduction @Meter  (MW)</v>
          </cell>
          <cell r="F709" t="str">
            <v>High Participation Case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5.1061481672101516</v>
          </cell>
          <cell r="S709">
            <v>15.546439584201273</v>
          </cell>
          <cell r="T709">
            <v>36.769815927493447</v>
          </cell>
          <cell r="U709">
            <v>47.99510590524666</v>
          </cell>
          <cell r="V709">
            <v>54.039254216657497</v>
          </cell>
          <cell r="W709">
            <v>54.75501228123791</v>
          </cell>
          <cell r="X709">
            <v>55.462504704051796</v>
          </cell>
          <cell r="Y709">
            <v>56.170704503007471</v>
          </cell>
          <cell r="Z709">
            <v>56.91276145592839</v>
          </cell>
          <cell r="AA709">
            <v>57.74360864977195</v>
          </cell>
          <cell r="AB709">
            <v>58.507439221742665</v>
          </cell>
          <cell r="AC709">
            <v>59.27262640549219</v>
          </cell>
          <cell r="AD709">
            <v>60.065513565673378</v>
          </cell>
          <cell r="AE709">
            <v>60.869007140432515</v>
          </cell>
          <cell r="AF709">
            <v>61.683249011282939</v>
          </cell>
          <cell r="AG709">
            <v>62.508382957680382</v>
          </cell>
          <cell r="AH709">
            <v>63.344554682411669</v>
          </cell>
          <cell r="AI709">
            <v>64.191911837323005</v>
          </cell>
          <cell r="AJ709">
            <v>65.050604049392433</v>
          </cell>
          <cell r="AK709">
            <v>65.920782947151125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A710" t="str">
            <v>CAResidentialTime-Of-UseSummer Peak Reduction @Generation (MW)High Participation Case0</v>
          </cell>
          <cell r="B710" t="str">
            <v>CA</v>
          </cell>
          <cell r="C710" t="str">
            <v>Residential</v>
          </cell>
          <cell r="D710" t="str">
            <v>Time-Of-Use</v>
          </cell>
          <cell r="E710" t="str">
            <v>Summer Peak Reduction @Generation (MW)</v>
          </cell>
          <cell r="F710" t="str">
            <v>High Participation Case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5.6309529854545115</v>
          </cell>
          <cell r="S710">
            <v>17.1442871462299</v>
          </cell>
          <cell r="T710">
            <v>40.548980952242438</v>
          </cell>
          <cell r="U710">
            <v>52.92799504328039</v>
          </cell>
          <cell r="V710">
            <v>59.593354892652727</v>
          </cell>
          <cell r="W710">
            <v>60.382677857562754</v>
          </cell>
          <cell r="X710">
            <v>61.162885646285609</v>
          </cell>
          <cell r="Y710">
            <v>61.94387351456492</v>
          </cell>
          <cell r="Z710">
            <v>62.762198341341403</v>
          </cell>
          <cell r="AA710">
            <v>63.678439181486489</v>
          </cell>
          <cell r="AB710">
            <v>64.520775498172327</v>
          </cell>
          <cell r="AC710">
            <v>65.364607857843168</v>
          </cell>
          <cell r="AD710">
            <v>66.238987169908881</v>
          </cell>
          <cell r="AE710">
            <v>67.125063013269198</v>
          </cell>
          <cell r="AF710">
            <v>68.022991851877961</v>
          </cell>
          <cell r="AG710">
            <v>68.932932242700019</v>
          </cell>
          <cell r="AH710">
            <v>69.855044863709381</v>
          </cell>
          <cell r="AI710">
            <v>70.789492542261797</v>
          </cell>
          <cell r="AJ710">
            <v>71.73644028384696</v>
          </cell>
          <cell r="AK710">
            <v>72.696055301225314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A711" t="str">
            <v>CAResidentialTime-Of-UseWinter Peak Reduction @Meter  (MW)High Participation Case0</v>
          </cell>
          <cell r="B711" t="str">
            <v>CA</v>
          </cell>
          <cell r="C711" t="str">
            <v>Residential</v>
          </cell>
          <cell r="D711" t="str">
            <v>Time-Of-Use</v>
          </cell>
          <cell r="E711" t="str">
            <v>Winter Peak Reduction @Meter  (MW)</v>
          </cell>
          <cell r="F711" t="str">
            <v>High Participation Case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A712" t="str">
            <v>CAResidentialTime-Of-UseWinter Peak Reduction @Generation (MW)High Participation Case0</v>
          </cell>
          <cell r="B712" t="str">
            <v>CA</v>
          </cell>
          <cell r="C712" t="str">
            <v>Residential</v>
          </cell>
          <cell r="D712" t="str">
            <v>Time-Of-Use</v>
          </cell>
          <cell r="E712" t="str">
            <v>Winter Peak Reduction @Generation (MW)</v>
          </cell>
          <cell r="F712" t="str">
            <v>High Participation Case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A713" t="str">
            <v>CAResidentialTime-Of-UseProgram Annual BenefitsHigh Participation Case0</v>
          </cell>
          <cell r="B713" t="str">
            <v>CA</v>
          </cell>
          <cell r="C713" t="str">
            <v>Residential</v>
          </cell>
          <cell r="D713" t="str">
            <v>Time-Of-Use</v>
          </cell>
          <cell r="E713" t="str">
            <v>Program Annual Benefits</v>
          </cell>
          <cell r="F713" t="str">
            <v>High Participation Case</v>
          </cell>
          <cell r="G713">
            <v>0</v>
          </cell>
        </row>
        <row r="714">
          <cell r="A714" t="str">
            <v>CAResidentialTime-Of-UseNew ParticipantsHigh Participation Case0</v>
          </cell>
          <cell r="B714" t="str">
            <v>CA</v>
          </cell>
          <cell r="C714" t="str">
            <v>Residential</v>
          </cell>
          <cell r="D714" t="str">
            <v>Time-Of-Use</v>
          </cell>
          <cell r="E714" t="str">
            <v>New Participants</v>
          </cell>
          <cell r="F714" t="str">
            <v>High Participation Case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16746.686550000006</v>
          </cell>
          <cell r="S714">
            <v>34271.919000000009</v>
          </cell>
          <cell r="T714">
            <v>69833.664450000011</v>
          </cell>
          <cell r="U714">
            <v>36847.527750000037</v>
          </cell>
          <cell r="V714">
            <v>20100.588749999937</v>
          </cell>
          <cell r="W714">
            <v>2583.0255000000179</v>
          </cell>
          <cell r="X714">
            <v>2585.7149999999965</v>
          </cell>
          <cell r="Y714">
            <v>2585.2035000000324</v>
          </cell>
          <cell r="Z714">
            <v>2584.5764999999665</v>
          </cell>
          <cell r="AA714">
            <v>2584.3950000000186</v>
          </cell>
          <cell r="AB714">
            <v>2584.7249999999767</v>
          </cell>
          <cell r="AC714">
            <v>2592.8595000000205</v>
          </cell>
          <cell r="AD714">
            <v>2694.0321599718882</v>
          </cell>
          <cell r="AE714">
            <v>2731.0805338135397</v>
          </cell>
          <cell r="AF714">
            <v>2768.6383974915661</v>
          </cell>
          <cell r="AG714">
            <v>2806.7127575183695</v>
          </cell>
          <cell r="AH714">
            <v>2845.3107167601411</v>
          </cell>
          <cell r="AI714">
            <v>2884.4394757617847</v>
          </cell>
          <cell r="AJ714">
            <v>2924.1063340901455</v>
          </cell>
          <cell r="AK714">
            <v>2964.3186916958948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A715" t="str">
            <v>CAResidentialTime-Of-UseIncentive CostsHigh Participation Case0</v>
          </cell>
          <cell r="B715" t="str">
            <v>CA</v>
          </cell>
          <cell r="C715" t="str">
            <v>Residential</v>
          </cell>
          <cell r="D715" t="str">
            <v>Time-Of-Use</v>
          </cell>
          <cell r="E715" t="str">
            <v>Incentive Costs</v>
          </cell>
          <cell r="F715" t="str">
            <v>High Participation Case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351680.42</v>
          </cell>
          <cell r="S715">
            <v>1071390.72</v>
          </cell>
          <cell r="T715">
            <v>2537897.67</v>
          </cell>
          <cell r="U715">
            <v>3311695.75</v>
          </cell>
          <cell r="V715">
            <v>3733808.12</v>
          </cell>
          <cell r="W715">
            <v>3788051.65</v>
          </cell>
          <cell r="X715">
            <v>3842351.67</v>
          </cell>
          <cell r="Y715">
            <v>3896640.94</v>
          </cell>
          <cell r="Z715">
            <v>3950917.05</v>
          </cell>
          <cell r="AA715">
            <v>4005189.34</v>
          </cell>
          <cell r="AB715">
            <v>4059468.57</v>
          </cell>
          <cell r="AC715">
            <v>4113918.62</v>
          </cell>
          <cell r="AD715">
            <v>4170493.29</v>
          </cell>
          <cell r="AE715">
            <v>4227845.9800000004</v>
          </cell>
          <cell r="AF715">
            <v>4285987.3899999997</v>
          </cell>
          <cell r="AG715">
            <v>4344928.3600000003</v>
          </cell>
          <cell r="AH715">
            <v>4404679.88</v>
          </cell>
          <cell r="AI715">
            <v>4465253.1100000003</v>
          </cell>
          <cell r="AJ715">
            <v>4526659.34</v>
          </cell>
          <cell r="AK715">
            <v>4588910.04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A716" t="str">
            <v>CAResidentialTime-Of-UseParticipantsHigh Participation Case0</v>
          </cell>
          <cell r="B716" t="str">
            <v>CA</v>
          </cell>
          <cell r="C716" t="str">
            <v>Residential</v>
          </cell>
          <cell r="D716" t="str">
            <v>Time-Of-Use</v>
          </cell>
          <cell r="E716" t="str">
            <v>Participants</v>
          </cell>
          <cell r="F716" t="str">
            <v>High Participation Case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16746.686550000006</v>
          </cell>
          <cell r="S716">
            <v>51018.605550000015</v>
          </cell>
          <cell r="T716">
            <v>120852.27000000002</v>
          </cell>
          <cell r="U716">
            <v>157699.79775000006</v>
          </cell>
          <cell r="V716">
            <v>177800.38649999999</v>
          </cell>
          <cell r="W716">
            <v>180383.41200000001</v>
          </cell>
          <cell r="X716">
            <v>182969.12700000001</v>
          </cell>
          <cell r="Y716">
            <v>185554.33050000004</v>
          </cell>
          <cell r="Z716">
            <v>188138.90700000001</v>
          </cell>
          <cell r="AA716">
            <v>190723.30200000003</v>
          </cell>
          <cell r="AB716">
            <v>193308.027</v>
          </cell>
          <cell r="AC716">
            <v>195900.88650000002</v>
          </cell>
          <cell r="AD716">
            <v>198594.91865997191</v>
          </cell>
          <cell r="AE716">
            <v>201325.99919378545</v>
          </cell>
          <cell r="AF716">
            <v>204094.63759127702</v>
          </cell>
          <cell r="AG716">
            <v>206901.35034879539</v>
          </cell>
          <cell r="AH716">
            <v>209746.66106555553</v>
          </cell>
          <cell r="AI716">
            <v>212631.10054131731</v>
          </cell>
          <cell r="AJ716">
            <v>215555.20687540746</v>
          </cell>
          <cell r="AK716">
            <v>218519.52556710335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A717" t="str">
            <v>CASmall C&amp;ITime-Of-UseProgram Annual BenefitsHigh Participation Case0</v>
          </cell>
          <cell r="B717" t="str">
            <v>CA</v>
          </cell>
          <cell r="C717" t="str">
            <v>Small C&amp;I</v>
          </cell>
          <cell r="D717" t="str">
            <v>Time-Of-Use</v>
          </cell>
          <cell r="E717" t="str">
            <v>Program Annual Benefits</v>
          </cell>
          <cell r="F717" t="str">
            <v>High Participation Case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573231.01</v>
          </cell>
          <cell r="S717">
            <v>1745288.43</v>
          </cell>
          <cell r="T717">
            <v>4127886.26</v>
          </cell>
          <cell r="U717">
            <v>5388069.9000000004</v>
          </cell>
          <cell r="V717">
            <v>6066603.5300000003</v>
          </cell>
          <cell r="W717">
            <v>6146956.6100000003</v>
          </cell>
          <cell r="X717">
            <v>6226381.7599999998</v>
          </cell>
          <cell r="Y717">
            <v>6305886.3200000003</v>
          </cell>
          <cell r="Z717">
            <v>6389191.79</v>
          </cell>
          <cell r="AA717">
            <v>6482465.1100000003</v>
          </cell>
          <cell r="AB717">
            <v>6568214.9500000002</v>
          </cell>
          <cell r="AC717">
            <v>6654117.0800000001</v>
          </cell>
          <cell r="AD717">
            <v>6743128.8899999997</v>
          </cell>
          <cell r="AE717">
            <v>6833331.4100000001</v>
          </cell>
          <cell r="AF717">
            <v>6924740.5700000003</v>
          </cell>
          <cell r="AG717">
            <v>7017372.5</v>
          </cell>
          <cell r="AH717">
            <v>7111243.5700000003</v>
          </cell>
          <cell r="AI717">
            <v>7206370.3399999999</v>
          </cell>
          <cell r="AJ717">
            <v>7302769.6200000001</v>
          </cell>
          <cell r="AK717">
            <v>7400458.4299999997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A718" t="str">
            <v>CASmall C&amp;ITime-Of-UseProgram Annual CostsHigh Participation Case0</v>
          </cell>
          <cell r="B718" t="str">
            <v>CA</v>
          </cell>
          <cell r="C718" t="str">
            <v>Small C&amp;I</v>
          </cell>
          <cell r="D718" t="str">
            <v>Time-Of-Use</v>
          </cell>
          <cell r="E718" t="str">
            <v>Program Annual Costs</v>
          </cell>
          <cell r="F718" t="str">
            <v>High Participation Case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5834317.1500000004</v>
          </cell>
          <cell r="S718">
            <v>12509121.98</v>
          </cell>
          <cell r="T718">
            <v>26286343.199999999</v>
          </cell>
          <cell r="U718">
            <v>16130618.27</v>
          </cell>
          <cell r="V718">
            <v>10911310.720000001</v>
          </cell>
          <cell r="W718">
            <v>4823091.07</v>
          </cell>
          <cell r="X718">
            <v>4899046.41</v>
          </cell>
          <cell r="Y718">
            <v>4974249.76</v>
          </cell>
          <cell r="Z718">
            <v>5049879.66</v>
          </cell>
          <cell r="AA718">
            <v>5126289.05</v>
          </cell>
          <cell r="AB718">
            <v>5203203.5</v>
          </cell>
          <cell r="AC718">
            <v>5283869.59</v>
          </cell>
          <cell r="AD718">
            <v>5405233.1200000001</v>
          </cell>
          <cell r="AE718">
            <v>5502775.29</v>
          </cell>
          <cell r="AF718">
            <v>5602414.6799999997</v>
          </cell>
          <cell r="AG718">
            <v>5704204.7300000004</v>
          </cell>
          <cell r="AH718">
            <v>5808200.4400000004</v>
          </cell>
          <cell r="AI718">
            <v>5914458.3899999997</v>
          </cell>
          <cell r="AJ718">
            <v>6023036.7800000003</v>
          </cell>
          <cell r="AK718">
            <v>6133995.5099999998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A719" t="str">
            <v>CASmall C&amp;ITime-Of-UseNon-Incentive CostsHigh Participation Case0</v>
          </cell>
          <cell r="B719" t="str">
            <v>CA</v>
          </cell>
          <cell r="C719" t="str">
            <v>Small C&amp;I</v>
          </cell>
          <cell r="D719" t="str">
            <v>Time-Of-Use</v>
          </cell>
          <cell r="E719" t="str">
            <v>Non-Incentive Costs</v>
          </cell>
          <cell r="F719" t="str">
            <v>High Participation Case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5482636.7300000004</v>
          </cell>
          <cell r="S719">
            <v>11437731.27</v>
          </cell>
          <cell r="T719">
            <v>23748445.530000001</v>
          </cell>
          <cell r="U719">
            <v>12818922.52</v>
          </cell>
          <cell r="V719">
            <v>7177502.6100000003</v>
          </cell>
          <cell r="W719">
            <v>1035039.42</v>
          </cell>
          <cell r="X719">
            <v>1056694.75</v>
          </cell>
          <cell r="Y719">
            <v>1077608.81</v>
          </cell>
          <cell r="Z719">
            <v>1098962.6200000001</v>
          </cell>
          <cell r="AA719">
            <v>1121099.71</v>
          </cell>
          <cell r="AB719">
            <v>1143734.93</v>
          </cell>
          <cell r="AC719">
            <v>1169950.97</v>
          </cell>
          <cell r="AD719">
            <v>1234739.83</v>
          </cell>
          <cell r="AE719">
            <v>1274929.31</v>
          </cell>
          <cell r="AF719">
            <v>1316427.29</v>
          </cell>
          <cell r="AG719">
            <v>1359276.37</v>
          </cell>
          <cell r="AH719">
            <v>1403520.56</v>
          </cell>
          <cell r="AI719">
            <v>1449205.28</v>
          </cell>
          <cell r="AJ719">
            <v>1496377.44</v>
          </cell>
          <cell r="AK719">
            <v>1545085.48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A720" t="str">
            <v>CASmall C&amp;ITime-Of-UseSummer Peak Reduction @Meter  (MW)High Participation Case0</v>
          </cell>
          <cell r="B720" t="str">
            <v>CA</v>
          </cell>
          <cell r="C720" t="str">
            <v>Small C&amp;I</v>
          </cell>
          <cell r="D720" t="str">
            <v>Time-Of-Use</v>
          </cell>
          <cell r="E720" t="str">
            <v>Summer Peak Reduction @Meter  (MW)</v>
          </cell>
          <cell r="F720" t="str">
            <v>High Participation Case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5.1061481672101516</v>
          </cell>
          <cell r="S720">
            <v>15.546439584201273</v>
          </cell>
          <cell r="T720">
            <v>36.769815927493447</v>
          </cell>
          <cell r="U720">
            <v>47.99510590524666</v>
          </cell>
          <cell r="V720">
            <v>54.039254216657497</v>
          </cell>
          <cell r="W720">
            <v>54.75501228123791</v>
          </cell>
          <cell r="X720">
            <v>55.462504704051796</v>
          </cell>
          <cell r="Y720">
            <v>56.170704503007471</v>
          </cell>
          <cell r="Z720">
            <v>56.91276145592839</v>
          </cell>
          <cell r="AA720">
            <v>57.74360864977195</v>
          </cell>
          <cell r="AB720">
            <v>58.507439221742665</v>
          </cell>
          <cell r="AC720">
            <v>59.27262640549219</v>
          </cell>
          <cell r="AD720">
            <v>60.065513565673378</v>
          </cell>
          <cell r="AE720">
            <v>60.869007140432515</v>
          </cell>
          <cell r="AF720">
            <v>61.683249011282939</v>
          </cell>
          <cell r="AG720">
            <v>62.508382957680382</v>
          </cell>
          <cell r="AH720">
            <v>63.344554682411669</v>
          </cell>
          <cell r="AI720">
            <v>64.191911837323005</v>
          </cell>
          <cell r="AJ720">
            <v>65.050604049392433</v>
          </cell>
          <cell r="AK720">
            <v>65.920782947151125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A721" t="str">
            <v>CASmall C&amp;ITime-Of-UseSummer Peak Reduction @Generation (MW)High Participation Case0</v>
          </cell>
          <cell r="B721" t="str">
            <v>CA</v>
          </cell>
          <cell r="C721" t="str">
            <v>Small C&amp;I</v>
          </cell>
          <cell r="D721" t="str">
            <v>Time-Of-Use</v>
          </cell>
          <cell r="E721" t="str">
            <v>Summer Peak Reduction @Generation (MW)</v>
          </cell>
          <cell r="F721" t="str">
            <v>High Participation Case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5.6309529854545115</v>
          </cell>
          <cell r="S721">
            <v>17.1442871462299</v>
          </cell>
          <cell r="T721">
            <v>40.548980952242438</v>
          </cell>
          <cell r="U721">
            <v>52.92799504328039</v>
          </cell>
          <cell r="V721">
            <v>59.593354892652727</v>
          </cell>
          <cell r="W721">
            <v>60.382677857562754</v>
          </cell>
          <cell r="X721">
            <v>61.162885646285609</v>
          </cell>
          <cell r="Y721">
            <v>61.94387351456492</v>
          </cell>
          <cell r="Z721">
            <v>62.762198341341403</v>
          </cell>
          <cell r="AA721">
            <v>63.678439181486489</v>
          </cell>
          <cell r="AB721">
            <v>64.520775498172327</v>
          </cell>
          <cell r="AC721">
            <v>65.364607857843168</v>
          </cell>
          <cell r="AD721">
            <v>66.238987169908881</v>
          </cell>
          <cell r="AE721">
            <v>67.125063013269198</v>
          </cell>
          <cell r="AF721">
            <v>68.022991851877961</v>
          </cell>
          <cell r="AG721">
            <v>68.932932242700019</v>
          </cell>
          <cell r="AH721">
            <v>69.855044863709381</v>
          </cell>
          <cell r="AI721">
            <v>70.789492542261797</v>
          </cell>
          <cell r="AJ721">
            <v>71.73644028384696</v>
          </cell>
          <cell r="AK721">
            <v>72.696055301225314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A722" t="str">
            <v>CASmall C&amp;ITime-Of-UseWinter Peak Reduction @Meter  (MW)High Participation Case0</v>
          </cell>
          <cell r="B722" t="str">
            <v>CA</v>
          </cell>
          <cell r="C722" t="str">
            <v>Small C&amp;I</v>
          </cell>
          <cell r="D722" t="str">
            <v>Time-Of-Use</v>
          </cell>
          <cell r="E722" t="str">
            <v>Winter Peak Reduction @Meter  (MW)</v>
          </cell>
          <cell r="F722" t="str">
            <v>High Participation Case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A723" t="str">
            <v>CASmall C&amp;ITime-Of-UseWinter Peak Reduction @Generation (MW)High Participation Case0</v>
          </cell>
          <cell r="B723" t="str">
            <v>CA</v>
          </cell>
          <cell r="C723" t="str">
            <v>Small C&amp;I</v>
          </cell>
          <cell r="D723" t="str">
            <v>Time-Of-Use</v>
          </cell>
          <cell r="E723" t="str">
            <v>Winter Peak Reduction @Generation (MW)</v>
          </cell>
          <cell r="F723" t="str">
            <v>High Participation Case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A724" t="str">
            <v>CASmall C&amp;ITime-Of-UseProgram Annual BenefitsHigh Participation Case0</v>
          </cell>
          <cell r="B724" t="str">
            <v>CA</v>
          </cell>
          <cell r="C724" t="str">
            <v>Small C&amp;I</v>
          </cell>
          <cell r="D724" t="str">
            <v>Time-Of-Use</v>
          </cell>
          <cell r="E724" t="str">
            <v>Program Annual Benefits</v>
          </cell>
          <cell r="F724" t="str">
            <v>High Participation Case</v>
          </cell>
          <cell r="G724">
            <v>0</v>
          </cell>
        </row>
        <row r="725">
          <cell r="A725" t="str">
            <v>CASmall C&amp;ITime-Of-UseNew ParticipantsHigh Participation Case0</v>
          </cell>
          <cell r="B725" t="str">
            <v>CA</v>
          </cell>
          <cell r="C725" t="str">
            <v>Small C&amp;I</v>
          </cell>
          <cell r="D725" t="str">
            <v>Time-Of-Use</v>
          </cell>
          <cell r="E725" t="str">
            <v>New Participants</v>
          </cell>
          <cell r="F725" t="str">
            <v>High Participation Case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16746.686550000006</v>
          </cell>
          <cell r="S725">
            <v>34271.919000000009</v>
          </cell>
          <cell r="T725">
            <v>69833.664450000011</v>
          </cell>
          <cell r="U725">
            <v>36847.527750000037</v>
          </cell>
          <cell r="V725">
            <v>20100.588749999937</v>
          </cell>
          <cell r="W725">
            <v>2583.0255000000179</v>
          </cell>
          <cell r="X725">
            <v>2585.7149999999965</v>
          </cell>
          <cell r="Y725">
            <v>2585.2035000000324</v>
          </cell>
          <cell r="Z725">
            <v>2584.5764999999665</v>
          </cell>
          <cell r="AA725">
            <v>2584.3950000000186</v>
          </cell>
          <cell r="AB725">
            <v>2584.7249999999767</v>
          </cell>
          <cell r="AC725">
            <v>2592.8595000000205</v>
          </cell>
          <cell r="AD725">
            <v>2694.0321599718882</v>
          </cell>
          <cell r="AE725">
            <v>2731.0805338135397</v>
          </cell>
          <cell r="AF725">
            <v>2768.6383974915661</v>
          </cell>
          <cell r="AG725">
            <v>2806.7127575183695</v>
          </cell>
          <cell r="AH725">
            <v>2845.3107167601411</v>
          </cell>
          <cell r="AI725">
            <v>2884.4394757617847</v>
          </cell>
          <cell r="AJ725">
            <v>2924.1063340901455</v>
          </cell>
          <cell r="AK725">
            <v>2964.3186916958948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A726" t="str">
            <v>CASmall C&amp;ITime-Of-UseIncentive CostsHigh Participation Case0</v>
          </cell>
          <cell r="B726" t="str">
            <v>CA</v>
          </cell>
          <cell r="C726" t="str">
            <v>Small C&amp;I</v>
          </cell>
          <cell r="D726" t="str">
            <v>Time-Of-Use</v>
          </cell>
          <cell r="E726" t="str">
            <v>Incentive Costs</v>
          </cell>
          <cell r="F726" t="str">
            <v>High Participation Case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351680.42</v>
          </cell>
          <cell r="S726">
            <v>1071390.72</v>
          </cell>
          <cell r="T726">
            <v>2537897.67</v>
          </cell>
          <cell r="U726">
            <v>3311695.75</v>
          </cell>
          <cell r="V726">
            <v>3733808.12</v>
          </cell>
          <cell r="W726">
            <v>3788051.65</v>
          </cell>
          <cell r="X726">
            <v>3842351.67</v>
          </cell>
          <cell r="Y726">
            <v>3896640.94</v>
          </cell>
          <cell r="Z726">
            <v>3950917.05</v>
          </cell>
          <cell r="AA726">
            <v>4005189.34</v>
          </cell>
          <cell r="AB726">
            <v>4059468.57</v>
          </cell>
          <cell r="AC726">
            <v>4113918.62</v>
          </cell>
          <cell r="AD726">
            <v>4170493.29</v>
          </cell>
          <cell r="AE726">
            <v>4227845.9800000004</v>
          </cell>
          <cell r="AF726">
            <v>4285987.3899999997</v>
          </cell>
          <cell r="AG726">
            <v>4344928.3600000003</v>
          </cell>
          <cell r="AH726">
            <v>4404679.88</v>
          </cell>
          <cell r="AI726">
            <v>4465253.1100000003</v>
          </cell>
          <cell r="AJ726">
            <v>4526659.34</v>
          </cell>
          <cell r="AK726">
            <v>4588910.04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A727" t="str">
            <v>CASmall C&amp;ITime-Of-UseParticipantsHigh Participation Case0</v>
          </cell>
          <cell r="B727" t="str">
            <v>CA</v>
          </cell>
          <cell r="C727" t="str">
            <v>Small C&amp;I</v>
          </cell>
          <cell r="D727" t="str">
            <v>Time-Of-Use</v>
          </cell>
          <cell r="E727" t="str">
            <v>Participants</v>
          </cell>
          <cell r="F727" t="str">
            <v>High Participation Case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16746.686550000006</v>
          </cell>
          <cell r="S727">
            <v>51018.605550000015</v>
          </cell>
          <cell r="T727">
            <v>120852.27000000002</v>
          </cell>
          <cell r="U727">
            <v>157699.79775000006</v>
          </cell>
          <cell r="V727">
            <v>177800.38649999999</v>
          </cell>
          <cell r="W727">
            <v>180383.41200000001</v>
          </cell>
          <cell r="X727">
            <v>182969.12700000001</v>
          </cell>
          <cell r="Y727">
            <v>185554.33050000004</v>
          </cell>
          <cell r="Z727">
            <v>188138.90700000001</v>
          </cell>
          <cell r="AA727">
            <v>190723.30200000003</v>
          </cell>
          <cell r="AB727">
            <v>193308.027</v>
          </cell>
          <cell r="AC727">
            <v>195900.88650000002</v>
          </cell>
          <cell r="AD727">
            <v>198594.91865997191</v>
          </cell>
          <cell r="AE727">
            <v>201325.99919378545</v>
          </cell>
          <cell r="AF727">
            <v>204094.63759127702</v>
          </cell>
          <cell r="AG727">
            <v>206901.35034879539</v>
          </cell>
          <cell r="AH727">
            <v>209746.66106555553</v>
          </cell>
          <cell r="AI727">
            <v>212631.10054131731</v>
          </cell>
          <cell r="AJ727">
            <v>215555.20687540746</v>
          </cell>
          <cell r="AK727">
            <v>218519.52556710335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A728" t="str">
            <v>CAResidentialDemand ChargeProgram Annual BenefitsHigh Participation Case0</v>
          </cell>
          <cell r="B728" t="str">
            <v>CA</v>
          </cell>
          <cell r="C728" t="str">
            <v>Residential</v>
          </cell>
          <cell r="D728" t="str">
            <v>Demand Charge</v>
          </cell>
          <cell r="E728" t="str">
            <v>Program Annual Benefits</v>
          </cell>
          <cell r="F728" t="str">
            <v>High Participation Case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573231.01</v>
          </cell>
          <cell r="S728">
            <v>1745288.43</v>
          </cell>
          <cell r="T728">
            <v>4127886.26</v>
          </cell>
          <cell r="U728">
            <v>5388069.9000000004</v>
          </cell>
          <cell r="V728">
            <v>6066603.5300000003</v>
          </cell>
          <cell r="W728">
            <v>6146956.6100000003</v>
          </cell>
          <cell r="X728">
            <v>6226381.7599999998</v>
          </cell>
          <cell r="Y728">
            <v>6305886.3200000003</v>
          </cell>
          <cell r="Z728">
            <v>6389191.79</v>
          </cell>
          <cell r="AA728">
            <v>6482465.1100000003</v>
          </cell>
          <cell r="AB728">
            <v>6568214.9500000002</v>
          </cell>
          <cell r="AC728">
            <v>6654117.0800000001</v>
          </cell>
          <cell r="AD728">
            <v>6743128.8899999997</v>
          </cell>
          <cell r="AE728">
            <v>6833331.4100000001</v>
          </cell>
          <cell r="AF728">
            <v>6924740.5700000003</v>
          </cell>
          <cell r="AG728">
            <v>7017372.5</v>
          </cell>
          <cell r="AH728">
            <v>7111243.5700000003</v>
          </cell>
          <cell r="AI728">
            <v>7206370.3399999999</v>
          </cell>
          <cell r="AJ728">
            <v>7302769.6200000001</v>
          </cell>
          <cell r="AK728">
            <v>7400458.4299999997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A729" t="str">
            <v>CAResidentialDemand ChargeProgram Annual CostsHigh Participation Case0</v>
          </cell>
          <cell r="B729" t="str">
            <v>CA</v>
          </cell>
          <cell r="C729" t="str">
            <v>Residential</v>
          </cell>
          <cell r="D729" t="str">
            <v>Demand Charge</v>
          </cell>
          <cell r="E729" t="str">
            <v>Program Annual Costs</v>
          </cell>
          <cell r="F729" t="str">
            <v>High Participation Case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5834317.1500000004</v>
          </cell>
          <cell r="S729">
            <v>12509121.98</v>
          </cell>
          <cell r="T729">
            <v>26286343.199999999</v>
          </cell>
          <cell r="U729">
            <v>16130618.27</v>
          </cell>
          <cell r="V729">
            <v>10911310.720000001</v>
          </cell>
          <cell r="W729">
            <v>4823091.07</v>
          </cell>
          <cell r="X729">
            <v>4899046.41</v>
          </cell>
          <cell r="Y729">
            <v>4974249.76</v>
          </cell>
          <cell r="Z729">
            <v>5049879.66</v>
          </cell>
          <cell r="AA729">
            <v>5126289.05</v>
          </cell>
          <cell r="AB729">
            <v>5203203.5</v>
          </cell>
          <cell r="AC729">
            <v>5283869.59</v>
          </cell>
          <cell r="AD729">
            <v>5405233.1200000001</v>
          </cell>
          <cell r="AE729">
            <v>5502775.29</v>
          </cell>
          <cell r="AF729">
            <v>5602414.6799999997</v>
          </cell>
          <cell r="AG729">
            <v>5704204.7300000004</v>
          </cell>
          <cell r="AH729">
            <v>5808200.4400000004</v>
          </cell>
          <cell r="AI729">
            <v>5914458.3899999997</v>
          </cell>
          <cell r="AJ729">
            <v>6023036.7800000003</v>
          </cell>
          <cell r="AK729">
            <v>6133995.5099999998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A730" t="str">
            <v>CAResidentialDemand ChargeNon-Incentive CostsHigh Participation Case0</v>
          </cell>
          <cell r="B730" t="str">
            <v>CA</v>
          </cell>
          <cell r="C730" t="str">
            <v>Residential</v>
          </cell>
          <cell r="D730" t="str">
            <v>Demand Charge</v>
          </cell>
          <cell r="E730" t="str">
            <v>Non-Incentive Costs</v>
          </cell>
          <cell r="F730" t="str">
            <v>High Participation Case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5482636.7300000004</v>
          </cell>
          <cell r="S730">
            <v>11437731.27</v>
          </cell>
          <cell r="T730">
            <v>23748445.530000001</v>
          </cell>
          <cell r="U730">
            <v>12818922.52</v>
          </cell>
          <cell r="V730">
            <v>7177502.6100000003</v>
          </cell>
          <cell r="W730">
            <v>1035039.42</v>
          </cell>
          <cell r="X730">
            <v>1056694.75</v>
          </cell>
          <cell r="Y730">
            <v>1077608.81</v>
          </cell>
          <cell r="Z730">
            <v>1098962.6200000001</v>
          </cell>
          <cell r="AA730">
            <v>1121099.71</v>
          </cell>
          <cell r="AB730">
            <v>1143734.93</v>
          </cell>
          <cell r="AC730">
            <v>1169950.97</v>
          </cell>
          <cell r="AD730">
            <v>1234739.83</v>
          </cell>
          <cell r="AE730">
            <v>1274929.31</v>
          </cell>
          <cell r="AF730">
            <v>1316427.29</v>
          </cell>
          <cell r="AG730">
            <v>1359276.37</v>
          </cell>
          <cell r="AH730">
            <v>1403520.56</v>
          </cell>
          <cell r="AI730">
            <v>1449205.28</v>
          </cell>
          <cell r="AJ730">
            <v>1496377.44</v>
          </cell>
          <cell r="AK730">
            <v>1545085.48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A731" t="str">
            <v>CAResidentialDemand ChargeSummer Peak Reduction @Meter  (MW)High Participation Case0</v>
          </cell>
          <cell r="B731" t="str">
            <v>CA</v>
          </cell>
          <cell r="C731" t="str">
            <v>Residential</v>
          </cell>
          <cell r="D731" t="str">
            <v>Demand Charge</v>
          </cell>
          <cell r="E731" t="str">
            <v>Summer Peak Reduction @Meter  (MW)</v>
          </cell>
          <cell r="F731" t="str">
            <v>High Participation Case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5.1061481672101516</v>
          </cell>
          <cell r="S731">
            <v>15.546439584201273</v>
          </cell>
          <cell r="T731">
            <v>36.769815927493447</v>
          </cell>
          <cell r="U731">
            <v>47.99510590524666</v>
          </cell>
          <cell r="V731">
            <v>54.039254216657497</v>
          </cell>
          <cell r="W731">
            <v>54.75501228123791</v>
          </cell>
          <cell r="X731">
            <v>55.462504704051796</v>
          </cell>
          <cell r="Y731">
            <v>56.170704503007471</v>
          </cell>
          <cell r="Z731">
            <v>56.91276145592839</v>
          </cell>
          <cell r="AA731">
            <v>57.74360864977195</v>
          </cell>
          <cell r="AB731">
            <v>58.507439221742665</v>
          </cell>
          <cell r="AC731">
            <v>59.27262640549219</v>
          </cell>
          <cell r="AD731">
            <v>60.065513565673378</v>
          </cell>
          <cell r="AE731">
            <v>60.869007140432515</v>
          </cell>
          <cell r="AF731">
            <v>61.683249011282939</v>
          </cell>
          <cell r="AG731">
            <v>62.508382957680382</v>
          </cell>
          <cell r="AH731">
            <v>63.344554682411669</v>
          </cell>
          <cell r="AI731">
            <v>64.191911837323005</v>
          </cell>
          <cell r="AJ731">
            <v>65.050604049392433</v>
          </cell>
          <cell r="AK731">
            <v>65.920782947151125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A732" t="str">
            <v>CAResidentialDemand ChargeSummer Peak Reduction @Generation (MW)High Participation Case0</v>
          </cell>
          <cell r="B732" t="str">
            <v>CA</v>
          </cell>
          <cell r="C732" t="str">
            <v>Residential</v>
          </cell>
          <cell r="D732" t="str">
            <v>Demand Charge</v>
          </cell>
          <cell r="E732" t="str">
            <v>Summer Peak Reduction @Generation (MW)</v>
          </cell>
          <cell r="F732" t="str">
            <v>High Participation Case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5.6309529854545115</v>
          </cell>
          <cell r="S732">
            <v>17.1442871462299</v>
          </cell>
          <cell r="T732">
            <v>40.548980952242438</v>
          </cell>
          <cell r="U732">
            <v>52.92799504328039</v>
          </cell>
          <cell r="V732">
            <v>59.593354892652727</v>
          </cell>
          <cell r="W732">
            <v>60.382677857562754</v>
          </cell>
          <cell r="X732">
            <v>61.162885646285609</v>
          </cell>
          <cell r="Y732">
            <v>61.94387351456492</v>
          </cell>
          <cell r="Z732">
            <v>62.762198341341403</v>
          </cell>
          <cell r="AA732">
            <v>63.678439181486489</v>
          </cell>
          <cell r="AB732">
            <v>64.520775498172327</v>
          </cell>
          <cell r="AC732">
            <v>65.364607857843168</v>
          </cell>
          <cell r="AD732">
            <v>66.238987169908881</v>
          </cell>
          <cell r="AE732">
            <v>67.125063013269198</v>
          </cell>
          <cell r="AF732">
            <v>68.022991851877961</v>
          </cell>
          <cell r="AG732">
            <v>68.932932242700019</v>
          </cell>
          <cell r="AH732">
            <v>69.855044863709381</v>
          </cell>
          <cell r="AI732">
            <v>70.789492542261797</v>
          </cell>
          <cell r="AJ732">
            <v>71.73644028384696</v>
          </cell>
          <cell r="AK732">
            <v>72.696055301225314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A733" t="str">
            <v>CAResidentialDemand ChargeWinter Peak Reduction @Meter  (MW)High Participation Case0</v>
          </cell>
          <cell r="B733" t="str">
            <v>CA</v>
          </cell>
          <cell r="C733" t="str">
            <v>Residential</v>
          </cell>
          <cell r="D733" t="str">
            <v>Demand Charge</v>
          </cell>
          <cell r="E733" t="str">
            <v>Winter Peak Reduction @Meter  (MW)</v>
          </cell>
          <cell r="F733" t="str">
            <v>High Participation Case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A734" t="str">
            <v>CAResidentialDemand ChargeWinter Peak Reduction @Generation (MW)High Participation Case0</v>
          </cell>
          <cell r="B734" t="str">
            <v>CA</v>
          </cell>
          <cell r="C734" t="str">
            <v>Residential</v>
          </cell>
          <cell r="D734" t="str">
            <v>Demand Charge</v>
          </cell>
          <cell r="E734" t="str">
            <v>Winter Peak Reduction @Generation (MW)</v>
          </cell>
          <cell r="F734" t="str">
            <v>High Participation Case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A735" t="str">
            <v>CAResidentialDemand ChargeProgram Annual BenefitsHigh Participation Case0</v>
          </cell>
          <cell r="B735" t="str">
            <v>CA</v>
          </cell>
          <cell r="C735" t="str">
            <v>Residential</v>
          </cell>
          <cell r="D735" t="str">
            <v>Demand Charge</v>
          </cell>
          <cell r="E735" t="str">
            <v>Program Annual Benefits</v>
          </cell>
          <cell r="F735" t="str">
            <v>High Participation Case</v>
          </cell>
          <cell r="G735">
            <v>0</v>
          </cell>
        </row>
        <row r="736">
          <cell r="A736" t="str">
            <v>CAResidentialDemand ChargeNew ParticipantsHigh Participation Case0</v>
          </cell>
          <cell r="B736" t="str">
            <v>CA</v>
          </cell>
          <cell r="C736" t="str">
            <v>Residential</v>
          </cell>
          <cell r="D736" t="str">
            <v>Demand Charge</v>
          </cell>
          <cell r="E736" t="str">
            <v>New Participants</v>
          </cell>
          <cell r="F736" t="str">
            <v>High Participation Case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16746.686550000006</v>
          </cell>
          <cell r="S736">
            <v>34271.919000000009</v>
          </cell>
          <cell r="T736">
            <v>69833.664450000011</v>
          </cell>
          <cell r="U736">
            <v>36847.527750000037</v>
          </cell>
          <cell r="V736">
            <v>20100.588749999937</v>
          </cell>
          <cell r="W736">
            <v>2583.0255000000179</v>
          </cell>
          <cell r="X736">
            <v>2585.7149999999965</v>
          </cell>
          <cell r="Y736">
            <v>2585.2035000000324</v>
          </cell>
          <cell r="Z736">
            <v>2584.5764999999665</v>
          </cell>
          <cell r="AA736">
            <v>2584.3950000000186</v>
          </cell>
          <cell r="AB736">
            <v>2584.7249999999767</v>
          </cell>
          <cell r="AC736">
            <v>2592.8595000000205</v>
          </cell>
          <cell r="AD736">
            <v>2694.0321599718882</v>
          </cell>
          <cell r="AE736">
            <v>2731.0805338135397</v>
          </cell>
          <cell r="AF736">
            <v>2768.6383974915661</v>
          </cell>
          <cell r="AG736">
            <v>2806.7127575183695</v>
          </cell>
          <cell r="AH736">
            <v>2845.3107167601411</v>
          </cell>
          <cell r="AI736">
            <v>2884.4394757617847</v>
          </cell>
          <cell r="AJ736">
            <v>2924.1063340901455</v>
          </cell>
          <cell r="AK736">
            <v>2964.3186916958948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A737" t="str">
            <v>CAResidentialDemand ChargeIncentive CostsHigh Participation Case0</v>
          </cell>
          <cell r="B737" t="str">
            <v>CA</v>
          </cell>
          <cell r="C737" t="str">
            <v>Residential</v>
          </cell>
          <cell r="D737" t="str">
            <v>Demand Charge</v>
          </cell>
          <cell r="E737" t="str">
            <v>Incentive Costs</v>
          </cell>
          <cell r="F737" t="str">
            <v>High Participation Case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351680.42</v>
          </cell>
          <cell r="S737">
            <v>1071390.72</v>
          </cell>
          <cell r="T737">
            <v>2537897.67</v>
          </cell>
          <cell r="U737">
            <v>3311695.75</v>
          </cell>
          <cell r="V737">
            <v>3733808.12</v>
          </cell>
          <cell r="W737">
            <v>3788051.65</v>
          </cell>
          <cell r="X737">
            <v>3842351.67</v>
          </cell>
          <cell r="Y737">
            <v>3896640.94</v>
          </cell>
          <cell r="Z737">
            <v>3950917.05</v>
          </cell>
          <cell r="AA737">
            <v>4005189.34</v>
          </cell>
          <cell r="AB737">
            <v>4059468.57</v>
          </cell>
          <cell r="AC737">
            <v>4113918.62</v>
          </cell>
          <cell r="AD737">
            <v>4170493.29</v>
          </cell>
          <cell r="AE737">
            <v>4227845.9800000004</v>
          </cell>
          <cell r="AF737">
            <v>4285987.3899999997</v>
          </cell>
          <cell r="AG737">
            <v>4344928.3600000003</v>
          </cell>
          <cell r="AH737">
            <v>4404679.88</v>
          </cell>
          <cell r="AI737">
            <v>4465253.1100000003</v>
          </cell>
          <cell r="AJ737">
            <v>4526659.34</v>
          </cell>
          <cell r="AK737">
            <v>4588910.04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A738" t="str">
            <v>CAResidentialDemand ChargeParticipantsHigh Participation Case0</v>
          </cell>
          <cell r="B738" t="str">
            <v>CA</v>
          </cell>
          <cell r="C738" t="str">
            <v>Residential</v>
          </cell>
          <cell r="D738" t="str">
            <v>Demand Charge</v>
          </cell>
          <cell r="E738" t="str">
            <v>Participants</v>
          </cell>
          <cell r="F738" t="str">
            <v>High Participation Case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16746.686550000006</v>
          </cell>
          <cell r="S738">
            <v>51018.605550000015</v>
          </cell>
          <cell r="T738">
            <v>120852.27000000002</v>
          </cell>
          <cell r="U738">
            <v>157699.79775000006</v>
          </cell>
          <cell r="V738">
            <v>177800.38649999999</v>
          </cell>
          <cell r="W738">
            <v>180383.41200000001</v>
          </cell>
          <cell r="X738">
            <v>182969.12700000001</v>
          </cell>
          <cell r="Y738">
            <v>185554.33050000004</v>
          </cell>
          <cell r="Z738">
            <v>188138.90700000001</v>
          </cell>
          <cell r="AA738">
            <v>190723.30200000003</v>
          </cell>
          <cell r="AB738">
            <v>193308.027</v>
          </cell>
          <cell r="AC738">
            <v>195900.88650000002</v>
          </cell>
          <cell r="AD738">
            <v>198594.91865997191</v>
          </cell>
          <cell r="AE738">
            <v>201325.99919378545</v>
          </cell>
          <cell r="AF738">
            <v>204094.63759127702</v>
          </cell>
          <cell r="AG738">
            <v>206901.35034879539</v>
          </cell>
          <cell r="AH738">
            <v>209746.66106555553</v>
          </cell>
          <cell r="AI738">
            <v>212631.10054131731</v>
          </cell>
          <cell r="AJ738">
            <v>215555.20687540746</v>
          </cell>
          <cell r="AK738">
            <v>218519.52556710335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A739" t="str">
            <v>CAResidentialTime-Of-Use EV ChargingProgram Annual BenefitsHigh Participation Case0</v>
          </cell>
          <cell r="B739" t="str">
            <v>CA</v>
          </cell>
          <cell r="C739" t="str">
            <v>Residential</v>
          </cell>
          <cell r="D739" t="str">
            <v>Time-Of-Use EV Charging</v>
          </cell>
          <cell r="E739" t="str">
            <v>Program Annual Benefits</v>
          </cell>
          <cell r="F739" t="str">
            <v>High Participation Case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573231.01</v>
          </cell>
          <cell r="S739">
            <v>1745288.43</v>
          </cell>
          <cell r="T739">
            <v>4127886.26</v>
          </cell>
          <cell r="U739">
            <v>5388069.9000000004</v>
          </cell>
          <cell r="V739">
            <v>6066603.5300000003</v>
          </cell>
          <cell r="W739">
            <v>6146956.6100000003</v>
          </cell>
          <cell r="X739">
            <v>6226381.7599999998</v>
          </cell>
          <cell r="Y739">
            <v>6305886.3200000003</v>
          </cell>
          <cell r="Z739">
            <v>6389191.79</v>
          </cell>
          <cell r="AA739">
            <v>6482465.1100000003</v>
          </cell>
          <cell r="AB739">
            <v>6568214.9500000002</v>
          </cell>
          <cell r="AC739">
            <v>6654117.0800000001</v>
          </cell>
          <cell r="AD739">
            <v>6743128.8899999997</v>
          </cell>
          <cell r="AE739">
            <v>6833331.4100000001</v>
          </cell>
          <cell r="AF739">
            <v>6924740.5700000003</v>
          </cell>
          <cell r="AG739">
            <v>7017372.5</v>
          </cell>
          <cell r="AH739">
            <v>7111243.5700000003</v>
          </cell>
          <cell r="AI739">
            <v>7206370.3399999999</v>
          </cell>
          <cell r="AJ739">
            <v>7302769.6200000001</v>
          </cell>
          <cell r="AK739">
            <v>7400458.4299999997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A740" t="str">
            <v>CAResidentialTime-Of-Use EV ChargingProgram Annual CostsHigh Participation Case0</v>
          </cell>
          <cell r="B740" t="str">
            <v>CA</v>
          </cell>
          <cell r="C740" t="str">
            <v>Residential</v>
          </cell>
          <cell r="D740" t="str">
            <v>Time-Of-Use EV Charging</v>
          </cell>
          <cell r="E740" t="str">
            <v>Program Annual Costs</v>
          </cell>
          <cell r="F740" t="str">
            <v>High Participation Case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5834317.1500000004</v>
          </cell>
          <cell r="S740">
            <v>12509121.98</v>
          </cell>
          <cell r="T740">
            <v>26286343.199999999</v>
          </cell>
          <cell r="U740">
            <v>16130618.27</v>
          </cell>
          <cell r="V740">
            <v>10911310.720000001</v>
          </cell>
          <cell r="W740">
            <v>4823091.07</v>
          </cell>
          <cell r="X740">
            <v>4899046.41</v>
          </cell>
          <cell r="Y740">
            <v>4974249.76</v>
          </cell>
          <cell r="Z740">
            <v>5049879.66</v>
          </cell>
          <cell r="AA740">
            <v>5126289.05</v>
          </cell>
          <cell r="AB740">
            <v>5203203.5</v>
          </cell>
          <cell r="AC740">
            <v>5283869.59</v>
          </cell>
          <cell r="AD740">
            <v>5405233.1200000001</v>
          </cell>
          <cell r="AE740">
            <v>5502775.29</v>
          </cell>
          <cell r="AF740">
            <v>5602414.6799999997</v>
          </cell>
          <cell r="AG740">
            <v>5704204.7300000004</v>
          </cell>
          <cell r="AH740">
            <v>5808200.4400000004</v>
          </cell>
          <cell r="AI740">
            <v>5914458.3899999997</v>
          </cell>
          <cell r="AJ740">
            <v>6023036.7800000003</v>
          </cell>
          <cell r="AK740">
            <v>6133995.5099999998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A741" t="str">
            <v>CAResidentialTime-Of-Use EV ChargingNon-Incentive CostsHigh Participation Case0</v>
          </cell>
          <cell r="B741" t="str">
            <v>CA</v>
          </cell>
          <cell r="C741" t="str">
            <v>Residential</v>
          </cell>
          <cell r="D741" t="str">
            <v>Time-Of-Use EV Charging</v>
          </cell>
          <cell r="E741" t="str">
            <v>Non-Incentive Costs</v>
          </cell>
          <cell r="F741" t="str">
            <v>High Participation Case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5482636.7300000004</v>
          </cell>
          <cell r="S741">
            <v>11437731.27</v>
          </cell>
          <cell r="T741">
            <v>23748445.530000001</v>
          </cell>
          <cell r="U741">
            <v>12818922.52</v>
          </cell>
          <cell r="V741">
            <v>7177502.6100000003</v>
          </cell>
          <cell r="W741">
            <v>1035039.42</v>
          </cell>
          <cell r="X741">
            <v>1056694.75</v>
          </cell>
          <cell r="Y741">
            <v>1077608.81</v>
          </cell>
          <cell r="Z741">
            <v>1098962.6200000001</v>
          </cell>
          <cell r="AA741">
            <v>1121099.71</v>
          </cell>
          <cell r="AB741">
            <v>1143734.93</v>
          </cell>
          <cell r="AC741">
            <v>1169950.97</v>
          </cell>
          <cell r="AD741">
            <v>1234739.83</v>
          </cell>
          <cell r="AE741">
            <v>1274929.31</v>
          </cell>
          <cell r="AF741">
            <v>1316427.29</v>
          </cell>
          <cell r="AG741">
            <v>1359276.37</v>
          </cell>
          <cell r="AH741">
            <v>1403520.56</v>
          </cell>
          <cell r="AI741">
            <v>1449205.28</v>
          </cell>
          <cell r="AJ741">
            <v>1496377.44</v>
          </cell>
          <cell r="AK741">
            <v>1545085.48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A742" t="str">
            <v>CAResidentialTime-Of-Use EV ChargingSummer Peak Reduction @Meter  (MW)High Participation Case0</v>
          </cell>
          <cell r="B742" t="str">
            <v>CA</v>
          </cell>
          <cell r="C742" t="str">
            <v>Residential</v>
          </cell>
          <cell r="D742" t="str">
            <v>Time-Of-Use EV Charging</v>
          </cell>
          <cell r="E742" t="str">
            <v>Summer Peak Reduction @Meter  (MW)</v>
          </cell>
          <cell r="F742" t="str">
            <v>High Participation Case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5.1061481672101516</v>
          </cell>
          <cell r="S742">
            <v>15.546439584201273</v>
          </cell>
          <cell r="T742">
            <v>36.769815927493447</v>
          </cell>
          <cell r="U742">
            <v>47.99510590524666</v>
          </cell>
          <cell r="V742">
            <v>54.039254216657497</v>
          </cell>
          <cell r="W742">
            <v>54.75501228123791</v>
          </cell>
          <cell r="X742">
            <v>55.462504704051796</v>
          </cell>
          <cell r="Y742">
            <v>56.170704503007471</v>
          </cell>
          <cell r="Z742">
            <v>56.91276145592839</v>
          </cell>
          <cell r="AA742">
            <v>57.74360864977195</v>
          </cell>
          <cell r="AB742">
            <v>58.507439221742665</v>
          </cell>
          <cell r="AC742">
            <v>59.27262640549219</v>
          </cell>
          <cell r="AD742">
            <v>60.065513565673378</v>
          </cell>
          <cell r="AE742">
            <v>60.869007140432515</v>
          </cell>
          <cell r="AF742">
            <v>61.683249011282939</v>
          </cell>
          <cell r="AG742">
            <v>62.508382957680382</v>
          </cell>
          <cell r="AH742">
            <v>63.344554682411669</v>
          </cell>
          <cell r="AI742">
            <v>64.191911837323005</v>
          </cell>
          <cell r="AJ742">
            <v>65.050604049392433</v>
          </cell>
          <cell r="AK742">
            <v>65.920782947151125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A743" t="str">
            <v>CAResidentialTime-Of-Use EV ChargingSummer Peak Reduction @Generation (MW)High Participation Case0</v>
          </cell>
          <cell r="B743" t="str">
            <v>CA</v>
          </cell>
          <cell r="C743" t="str">
            <v>Residential</v>
          </cell>
          <cell r="D743" t="str">
            <v>Time-Of-Use EV Charging</v>
          </cell>
          <cell r="E743" t="str">
            <v>Summer Peak Reduction @Generation (MW)</v>
          </cell>
          <cell r="F743" t="str">
            <v>High Participation Case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5.6309529854545115</v>
          </cell>
          <cell r="S743">
            <v>17.1442871462299</v>
          </cell>
          <cell r="T743">
            <v>40.548980952242438</v>
          </cell>
          <cell r="U743">
            <v>52.92799504328039</v>
          </cell>
          <cell r="V743">
            <v>59.593354892652727</v>
          </cell>
          <cell r="W743">
            <v>60.382677857562754</v>
          </cell>
          <cell r="X743">
            <v>61.162885646285609</v>
          </cell>
          <cell r="Y743">
            <v>61.94387351456492</v>
          </cell>
          <cell r="Z743">
            <v>62.762198341341403</v>
          </cell>
          <cell r="AA743">
            <v>63.678439181486489</v>
          </cell>
          <cell r="AB743">
            <v>64.520775498172327</v>
          </cell>
          <cell r="AC743">
            <v>65.364607857843168</v>
          </cell>
          <cell r="AD743">
            <v>66.238987169908881</v>
          </cell>
          <cell r="AE743">
            <v>67.125063013269198</v>
          </cell>
          <cell r="AF743">
            <v>68.022991851877961</v>
          </cell>
          <cell r="AG743">
            <v>68.932932242700019</v>
          </cell>
          <cell r="AH743">
            <v>69.855044863709381</v>
          </cell>
          <cell r="AI743">
            <v>70.789492542261797</v>
          </cell>
          <cell r="AJ743">
            <v>71.73644028384696</v>
          </cell>
          <cell r="AK743">
            <v>72.696055301225314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A744" t="str">
            <v>CAResidentialTime-Of-Use EV ChargingWinter Peak Reduction @Meter  (MW)High Participation Case0</v>
          </cell>
          <cell r="B744" t="str">
            <v>CA</v>
          </cell>
          <cell r="C744" t="str">
            <v>Residential</v>
          </cell>
          <cell r="D744" t="str">
            <v>Time-Of-Use EV Charging</v>
          </cell>
          <cell r="E744" t="str">
            <v>Winter Peak Reduction @Meter  (MW)</v>
          </cell>
          <cell r="F744" t="str">
            <v>High Participation Case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</row>
        <row r="745">
          <cell r="A745" t="str">
            <v>CAResidentialTime-Of-Use EV ChargingWinter Peak Reduction @Generation (MW)High Participation Case0</v>
          </cell>
          <cell r="B745" t="str">
            <v>CA</v>
          </cell>
          <cell r="C745" t="str">
            <v>Residential</v>
          </cell>
          <cell r="D745" t="str">
            <v>Time-Of-Use EV Charging</v>
          </cell>
          <cell r="E745" t="str">
            <v>Winter Peak Reduction @Generation (MW)</v>
          </cell>
          <cell r="F745" t="str">
            <v>High Participation Case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</row>
        <row r="746">
          <cell r="A746" t="str">
            <v>CAResidentialTime-Of-Use EV ChargingProgram Annual BenefitsHigh Participation Case0</v>
          </cell>
          <cell r="B746" t="str">
            <v>CA</v>
          </cell>
          <cell r="C746" t="str">
            <v>Residential</v>
          </cell>
          <cell r="D746" t="str">
            <v>Time-Of-Use EV Charging</v>
          </cell>
          <cell r="E746" t="str">
            <v>Program Annual Benefits</v>
          </cell>
          <cell r="F746" t="str">
            <v>High Participation Case</v>
          </cell>
          <cell r="G746">
            <v>0</v>
          </cell>
        </row>
        <row r="747">
          <cell r="A747" t="str">
            <v>CAResidentialTime-Of-Use EV ChargingNew ParticipantsHigh Participation Case0</v>
          </cell>
          <cell r="B747" t="str">
            <v>CA</v>
          </cell>
          <cell r="C747" t="str">
            <v>Residential</v>
          </cell>
          <cell r="D747" t="str">
            <v>Time-Of-Use EV Charging</v>
          </cell>
          <cell r="E747" t="str">
            <v>New Participants</v>
          </cell>
          <cell r="F747" t="str">
            <v>High Participation Case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16746.686550000006</v>
          </cell>
          <cell r="S747">
            <v>34271.919000000009</v>
          </cell>
          <cell r="T747">
            <v>69833.664450000011</v>
          </cell>
          <cell r="U747">
            <v>36847.527750000037</v>
          </cell>
          <cell r="V747">
            <v>20100.588749999937</v>
          </cell>
          <cell r="W747">
            <v>2583.0255000000179</v>
          </cell>
          <cell r="X747">
            <v>2585.7149999999965</v>
          </cell>
          <cell r="Y747">
            <v>2585.2035000000324</v>
          </cell>
          <cell r="Z747">
            <v>2584.5764999999665</v>
          </cell>
          <cell r="AA747">
            <v>2584.3950000000186</v>
          </cell>
          <cell r="AB747">
            <v>2584.7249999999767</v>
          </cell>
          <cell r="AC747">
            <v>2592.8595000000205</v>
          </cell>
          <cell r="AD747">
            <v>2694.0321599718882</v>
          </cell>
          <cell r="AE747">
            <v>2731.0805338135397</v>
          </cell>
          <cell r="AF747">
            <v>2768.6383974915661</v>
          </cell>
          <cell r="AG747">
            <v>2806.7127575183695</v>
          </cell>
          <cell r="AH747">
            <v>2845.3107167601411</v>
          </cell>
          <cell r="AI747">
            <v>2884.4394757617847</v>
          </cell>
          <cell r="AJ747">
            <v>2924.1063340901455</v>
          </cell>
          <cell r="AK747">
            <v>2964.3186916958948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</row>
        <row r="748">
          <cell r="A748" t="str">
            <v>CAResidentialTime-Of-Use EV ChargingIncentive CostsHigh Participation Case0</v>
          </cell>
          <cell r="B748" t="str">
            <v>CA</v>
          </cell>
          <cell r="C748" t="str">
            <v>Residential</v>
          </cell>
          <cell r="D748" t="str">
            <v>Time-Of-Use EV Charging</v>
          </cell>
          <cell r="E748" t="str">
            <v>Incentive Costs</v>
          </cell>
          <cell r="F748" t="str">
            <v>High Participation Case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351680.42</v>
          </cell>
          <cell r="S748">
            <v>1071390.72</v>
          </cell>
          <cell r="T748">
            <v>2537897.67</v>
          </cell>
          <cell r="U748">
            <v>3311695.75</v>
          </cell>
          <cell r="V748">
            <v>3733808.12</v>
          </cell>
          <cell r="W748">
            <v>3788051.65</v>
          </cell>
          <cell r="X748">
            <v>3842351.67</v>
          </cell>
          <cell r="Y748">
            <v>3896640.94</v>
          </cell>
          <cell r="Z748">
            <v>3950917.05</v>
          </cell>
          <cell r="AA748">
            <v>4005189.34</v>
          </cell>
          <cell r="AB748">
            <v>4059468.57</v>
          </cell>
          <cell r="AC748">
            <v>4113918.62</v>
          </cell>
          <cell r="AD748">
            <v>4170493.29</v>
          </cell>
          <cell r="AE748">
            <v>4227845.9800000004</v>
          </cell>
          <cell r="AF748">
            <v>4285987.3899999997</v>
          </cell>
          <cell r="AG748">
            <v>4344928.3600000003</v>
          </cell>
          <cell r="AH748">
            <v>4404679.88</v>
          </cell>
          <cell r="AI748">
            <v>4465253.1100000003</v>
          </cell>
          <cell r="AJ748">
            <v>4526659.34</v>
          </cell>
          <cell r="AK748">
            <v>4588910.04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</row>
        <row r="749">
          <cell r="A749" t="str">
            <v>CAResidentialTime-Of-Use EV ChargingParticipantsHigh Participation Case0</v>
          </cell>
          <cell r="B749" t="str">
            <v>CA</v>
          </cell>
          <cell r="C749" t="str">
            <v>Residential</v>
          </cell>
          <cell r="D749" t="str">
            <v>Time-Of-Use EV Charging</v>
          </cell>
          <cell r="E749" t="str">
            <v>Participants</v>
          </cell>
          <cell r="F749" t="str">
            <v>High Participation Case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16746.686550000006</v>
          </cell>
          <cell r="S749">
            <v>51018.605550000015</v>
          </cell>
          <cell r="T749">
            <v>120852.27000000002</v>
          </cell>
          <cell r="U749">
            <v>157699.79775000006</v>
          </cell>
          <cell r="V749">
            <v>177800.38649999999</v>
          </cell>
          <cell r="W749">
            <v>180383.41200000001</v>
          </cell>
          <cell r="X749">
            <v>182969.12700000001</v>
          </cell>
          <cell r="Y749">
            <v>185554.33050000004</v>
          </cell>
          <cell r="Z749">
            <v>188138.90700000001</v>
          </cell>
          <cell r="AA749">
            <v>190723.30200000003</v>
          </cell>
          <cell r="AB749">
            <v>193308.027</v>
          </cell>
          <cell r="AC749">
            <v>195900.88650000002</v>
          </cell>
          <cell r="AD749">
            <v>198594.91865997191</v>
          </cell>
          <cell r="AE749">
            <v>201325.99919378545</v>
          </cell>
          <cell r="AF749">
            <v>204094.63759127702</v>
          </cell>
          <cell r="AG749">
            <v>206901.35034879539</v>
          </cell>
          <cell r="AH749">
            <v>209746.66106555553</v>
          </cell>
          <cell r="AI749">
            <v>212631.10054131731</v>
          </cell>
          <cell r="AJ749">
            <v>215555.20687540746</v>
          </cell>
          <cell r="AK749">
            <v>218519.52556710335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</row>
        <row r="750">
          <cell r="A750" t="str">
            <v>IDExtra Large C&amp;ICritical Peak PricingProgram Annual BenefitsLow Participation Case0</v>
          </cell>
          <cell r="B750" t="str">
            <v>ID</v>
          </cell>
          <cell r="C750" t="str">
            <v>Extra Large C&amp;I</v>
          </cell>
          <cell r="D750" t="str">
            <v>Critical Peak Pricing</v>
          </cell>
          <cell r="E750" t="str">
            <v>Program Annual Benefits</v>
          </cell>
          <cell r="F750" t="str">
            <v>Low Participation Case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573231.01</v>
          </cell>
          <cell r="S750">
            <v>1745288.43</v>
          </cell>
          <cell r="T750">
            <v>4127886.26</v>
          </cell>
          <cell r="U750">
            <v>5388069.9000000004</v>
          </cell>
          <cell r="V750">
            <v>6066603.5300000003</v>
          </cell>
          <cell r="W750">
            <v>6146956.6100000003</v>
          </cell>
          <cell r="X750">
            <v>6226381.7599999998</v>
          </cell>
          <cell r="Y750">
            <v>6305886.3200000003</v>
          </cell>
          <cell r="Z750">
            <v>6389191.79</v>
          </cell>
          <cell r="AA750">
            <v>6482465.1100000003</v>
          </cell>
          <cell r="AB750">
            <v>6568214.9500000002</v>
          </cell>
          <cell r="AC750">
            <v>6654117.0800000001</v>
          </cell>
          <cell r="AD750">
            <v>6743128.8899999997</v>
          </cell>
          <cell r="AE750">
            <v>6833331.4100000001</v>
          </cell>
          <cell r="AF750">
            <v>6924740.5700000003</v>
          </cell>
          <cell r="AG750">
            <v>7017372.5</v>
          </cell>
          <cell r="AH750">
            <v>7111243.5700000003</v>
          </cell>
          <cell r="AI750">
            <v>7206370.3399999999</v>
          </cell>
          <cell r="AJ750">
            <v>7302769.6200000001</v>
          </cell>
          <cell r="AK750">
            <v>7400458.4299999997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A751" t="str">
            <v>IDExtra Large C&amp;ICritical Peak PricingProgram Annual CostsLow Participation Case0</v>
          </cell>
          <cell r="B751" t="str">
            <v>ID</v>
          </cell>
          <cell r="C751" t="str">
            <v>Extra Large C&amp;I</v>
          </cell>
          <cell r="D751" t="str">
            <v>Critical Peak Pricing</v>
          </cell>
          <cell r="E751" t="str">
            <v>Program Annual Costs</v>
          </cell>
          <cell r="F751" t="str">
            <v>Low Participation Case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5834317.1500000004</v>
          </cell>
          <cell r="S751">
            <v>12509121.98</v>
          </cell>
          <cell r="T751">
            <v>26286343.199999999</v>
          </cell>
          <cell r="U751">
            <v>16130618.27</v>
          </cell>
          <cell r="V751">
            <v>10911310.720000001</v>
          </cell>
          <cell r="W751">
            <v>4823091.07</v>
          </cell>
          <cell r="X751">
            <v>4899046.41</v>
          </cell>
          <cell r="Y751">
            <v>4974249.76</v>
          </cell>
          <cell r="Z751">
            <v>5049879.66</v>
          </cell>
          <cell r="AA751">
            <v>5126289.05</v>
          </cell>
          <cell r="AB751">
            <v>5203203.5</v>
          </cell>
          <cell r="AC751">
            <v>5283869.59</v>
          </cell>
          <cell r="AD751">
            <v>5405233.1200000001</v>
          </cell>
          <cell r="AE751">
            <v>5502775.29</v>
          </cell>
          <cell r="AF751">
            <v>5602414.6799999997</v>
          </cell>
          <cell r="AG751">
            <v>5704204.7300000004</v>
          </cell>
          <cell r="AH751">
            <v>5808200.4400000004</v>
          </cell>
          <cell r="AI751">
            <v>5914458.3899999997</v>
          </cell>
          <cell r="AJ751">
            <v>6023036.7800000003</v>
          </cell>
          <cell r="AK751">
            <v>6133995.5099999998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A752" t="str">
            <v>IDExtra Large C&amp;ICritical Peak PricingNon-Incentive CostsLow Participation Case0</v>
          </cell>
          <cell r="B752" t="str">
            <v>ID</v>
          </cell>
          <cell r="C752" t="str">
            <v>Extra Large C&amp;I</v>
          </cell>
          <cell r="D752" t="str">
            <v>Critical Peak Pricing</v>
          </cell>
          <cell r="E752" t="str">
            <v>Non-Incentive Costs</v>
          </cell>
          <cell r="F752" t="str">
            <v>Low Participation Case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5482636.7300000004</v>
          </cell>
          <cell r="S752">
            <v>11437731.27</v>
          </cell>
          <cell r="T752">
            <v>23748445.530000001</v>
          </cell>
          <cell r="U752">
            <v>12818922.52</v>
          </cell>
          <cell r="V752">
            <v>7177502.6100000003</v>
          </cell>
          <cell r="W752">
            <v>1035039.42</v>
          </cell>
          <cell r="X752">
            <v>1056694.75</v>
          </cell>
          <cell r="Y752">
            <v>1077608.81</v>
          </cell>
          <cell r="Z752">
            <v>1098962.6200000001</v>
          </cell>
          <cell r="AA752">
            <v>1121099.71</v>
          </cell>
          <cell r="AB752">
            <v>1143734.93</v>
          </cell>
          <cell r="AC752">
            <v>1169950.97</v>
          </cell>
          <cell r="AD752">
            <v>1234739.83</v>
          </cell>
          <cell r="AE752">
            <v>1274929.31</v>
          </cell>
          <cell r="AF752">
            <v>1316427.29</v>
          </cell>
          <cell r="AG752">
            <v>1359276.37</v>
          </cell>
          <cell r="AH752">
            <v>1403520.56</v>
          </cell>
          <cell r="AI752">
            <v>1449205.28</v>
          </cell>
          <cell r="AJ752">
            <v>1496377.44</v>
          </cell>
          <cell r="AK752">
            <v>1545085.48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A753" t="str">
            <v>IDExtra Large C&amp;ICritical Peak PricingSummer Peak Reduction @Meter  (MW)Low Participation Case0</v>
          </cell>
          <cell r="B753" t="str">
            <v>ID</v>
          </cell>
          <cell r="C753" t="str">
            <v>Extra Large C&amp;I</v>
          </cell>
          <cell r="D753" t="str">
            <v>Critical Peak Pricing</v>
          </cell>
          <cell r="E753" t="str">
            <v>Summer Peak Reduction @Meter  (MW)</v>
          </cell>
          <cell r="F753" t="str">
            <v>Low Participation Case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5.1061481672101516</v>
          </cell>
          <cell r="S753">
            <v>15.546439584201273</v>
          </cell>
          <cell r="T753">
            <v>36.769815927493447</v>
          </cell>
          <cell r="U753">
            <v>47.99510590524666</v>
          </cell>
          <cell r="V753">
            <v>54.039254216657497</v>
          </cell>
          <cell r="W753">
            <v>54.75501228123791</v>
          </cell>
          <cell r="X753">
            <v>55.462504704051796</v>
          </cell>
          <cell r="Y753">
            <v>56.170704503007471</v>
          </cell>
          <cell r="Z753">
            <v>56.91276145592839</v>
          </cell>
          <cell r="AA753">
            <v>57.74360864977195</v>
          </cell>
          <cell r="AB753">
            <v>58.507439221742665</v>
          </cell>
          <cell r="AC753">
            <v>59.27262640549219</v>
          </cell>
          <cell r="AD753">
            <v>60.065513565673378</v>
          </cell>
          <cell r="AE753">
            <v>60.869007140432515</v>
          </cell>
          <cell r="AF753">
            <v>61.683249011282939</v>
          </cell>
          <cell r="AG753">
            <v>62.508382957680382</v>
          </cell>
          <cell r="AH753">
            <v>63.344554682411669</v>
          </cell>
          <cell r="AI753">
            <v>64.191911837323005</v>
          </cell>
          <cell r="AJ753">
            <v>65.050604049392433</v>
          </cell>
          <cell r="AK753">
            <v>65.920782947151125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A754" t="str">
            <v>IDExtra Large C&amp;ICritical Peak PricingSummer Peak Reduction @Generation (MW)Low Participation Case0</v>
          </cell>
          <cell r="B754" t="str">
            <v>ID</v>
          </cell>
          <cell r="C754" t="str">
            <v>Extra Large C&amp;I</v>
          </cell>
          <cell r="D754" t="str">
            <v>Critical Peak Pricing</v>
          </cell>
          <cell r="E754" t="str">
            <v>Summer Peak Reduction @Generation (MW)</v>
          </cell>
          <cell r="F754" t="str">
            <v>Low Participation Case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5.6309529854545115</v>
          </cell>
          <cell r="S754">
            <v>17.1442871462299</v>
          </cell>
          <cell r="T754">
            <v>40.548980952242438</v>
          </cell>
          <cell r="U754">
            <v>52.92799504328039</v>
          </cell>
          <cell r="V754">
            <v>59.593354892652727</v>
          </cell>
          <cell r="W754">
            <v>60.382677857562754</v>
          </cell>
          <cell r="X754">
            <v>61.162885646285609</v>
          </cell>
          <cell r="Y754">
            <v>61.94387351456492</v>
          </cell>
          <cell r="Z754">
            <v>62.762198341341403</v>
          </cell>
          <cell r="AA754">
            <v>63.678439181486489</v>
          </cell>
          <cell r="AB754">
            <v>64.520775498172327</v>
          </cell>
          <cell r="AC754">
            <v>65.364607857843168</v>
          </cell>
          <cell r="AD754">
            <v>66.238987169908881</v>
          </cell>
          <cell r="AE754">
            <v>67.125063013269198</v>
          </cell>
          <cell r="AF754">
            <v>68.022991851877961</v>
          </cell>
          <cell r="AG754">
            <v>68.932932242700019</v>
          </cell>
          <cell r="AH754">
            <v>69.855044863709381</v>
          </cell>
          <cell r="AI754">
            <v>70.789492542261797</v>
          </cell>
          <cell r="AJ754">
            <v>71.73644028384696</v>
          </cell>
          <cell r="AK754">
            <v>72.696055301225314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</row>
        <row r="755">
          <cell r="A755" t="str">
            <v>IDExtra Large C&amp;ICritical Peak PricingWinter Peak Reduction @Meter  (MW)Low Participation Case0</v>
          </cell>
          <cell r="B755" t="str">
            <v>ID</v>
          </cell>
          <cell r="C755" t="str">
            <v>Extra Large C&amp;I</v>
          </cell>
          <cell r="D755" t="str">
            <v>Critical Peak Pricing</v>
          </cell>
          <cell r="E755" t="str">
            <v>Winter Peak Reduction @Meter  (MW)</v>
          </cell>
          <cell r="F755" t="str">
            <v>Low Participation Case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</row>
        <row r="756">
          <cell r="A756" t="str">
            <v>IDExtra Large C&amp;ICritical Peak PricingWinter Peak Reduction @Generation (MW)Low Participation Case0</v>
          </cell>
          <cell r="B756" t="str">
            <v>ID</v>
          </cell>
          <cell r="C756" t="str">
            <v>Extra Large C&amp;I</v>
          </cell>
          <cell r="D756" t="str">
            <v>Critical Peak Pricing</v>
          </cell>
          <cell r="E756" t="str">
            <v>Winter Peak Reduction @Generation (MW)</v>
          </cell>
          <cell r="F756" t="str">
            <v>Low Participation Case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A757" t="str">
            <v>IDExtra Large C&amp;ICritical Peak PricingProgram Annual BenefitsLow Participation Case0</v>
          </cell>
          <cell r="B757" t="str">
            <v>ID</v>
          </cell>
          <cell r="C757" t="str">
            <v>Extra Large C&amp;I</v>
          </cell>
          <cell r="D757" t="str">
            <v>Critical Peak Pricing</v>
          </cell>
          <cell r="E757" t="str">
            <v>Program Annual Benefits</v>
          </cell>
          <cell r="F757" t="str">
            <v>Low Participation Case</v>
          </cell>
          <cell r="G757">
            <v>0</v>
          </cell>
        </row>
        <row r="758">
          <cell r="A758" t="str">
            <v>IDExtra Large C&amp;ICritical Peak PricingNew ParticipantsLow Participation Case0</v>
          </cell>
          <cell r="B758" t="str">
            <v>ID</v>
          </cell>
          <cell r="C758" t="str">
            <v>Extra Large C&amp;I</v>
          </cell>
          <cell r="D758" t="str">
            <v>Critical Peak Pricing</v>
          </cell>
          <cell r="E758" t="str">
            <v>New Participants</v>
          </cell>
          <cell r="F758" t="str">
            <v>Low Participation Case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16746.686550000006</v>
          </cell>
          <cell r="S758">
            <v>34271.919000000009</v>
          </cell>
          <cell r="T758">
            <v>69833.664450000011</v>
          </cell>
          <cell r="U758">
            <v>36847.527750000037</v>
          </cell>
          <cell r="V758">
            <v>20100.588749999937</v>
          </cell>
          <cell r="W758">
            <v>2583.0255000000179</v>
          </cell>
          <cell r="X758">
            <v>2585.7149999999965</v>
          </cell>
          <cell r="Y758">
            <v>2585.2035000000324</v>
          </cell>
          <cell r="Z758">
            <v>2584.5764999999665</v>
          </cell>
          <cell r="AA758">
            <v>2584.3950000000186</v>
          </cell>
          <cell r="AB758">
            <v>2584.7249999999767</v>
          </cell>
          <cell r="AC758">
            <v>2592.8595000000205</v>
          </cell>
          <cell r="AD758">
            <v>2694.0321599718882</v>
          </cell>
          <cell r="AE758">
            <v>2731.0805338135397</v>
          </cell>
          <cell r="AF758">
            <v>2768.6383974915661</v>
          </cell>
          <cell r="AG758">
            <v>2806.7127575183695</v>
          </cell>
          <cell r="AH758">
            <v>2845.3107167601411</v>
          </cell>
          <cell r="AI758">
            <v>2884.4394757617847</v>
          </cell>
          <cell r="AJ758">
            <v>2924.1063340901455</v>
          </cell>
          <cell r="AK758">
            <v>2964.3186916958948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A759" t="str">
            <v>IDExtra Large C&amp;ICritical Peak PricingIncentive CostsLow Participation Case0</v>
          </cell>
          <cell r="B759" t="str">
            <v>ID</v>
          </cell>
          <cell r="C759" t="str">
            <v>Extra Large C&amp;I</v>
          </cell>
          <cell r="D759" t="str">
            <v>Critical Peak Pricing</v>
          </cell>
          <cell r="E759" t="str">
            <v>Incentive Costs</v>
          </cell>
          <cell r="F759" t="str">
            <v>Low Participation Case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351680.42</v>
          </cell>
          <cell r="S759">
            <v>1071390.72</v>
          </cell>
          <cell r="T759">
            <v>2537897.67</v>
          </cell>
          <cell r="U759">
            <v>3311695.75</v>
          </cell>
          <cell r="V759">
            <v>3733808.12</v>
          </cell>
          <cell r="W759">
            <v>3788051.65</v>
          </cell>
          <cell r="X759">
            <v>3842351.67</v>
          </cell>
          <cell r="Y759">
            <v>3896640.94</v>
          </cell>
          <cell r="Z759">
            <v>3950917.05</v>
          </cell>
          <cell r="AA759">
            <v>4005189.34</v>
          </cell>
          <cell r="AB759">
            <v>4059468.57</v>
          </cell>
          <cell r="AC759">
            <v>4113918.62</v>
          </cell>
          <cell r="AD759">
            <v>4170493.29</v>
          </cell>
          <cell r="AE759">
            <v>4227845.9800000004</v>
          </cell>
          <cell r="AF759">
            <v>4285987.3899999997</v>
          </cell>
          <cell r="AG759">
            <v>4344928.3600000003</v>
          </cell>
          <cell r="AH759">
            <v>4404679.88</v>
          </cell>
          <cell r="AI759">
            <v>4465253.1100000003</v>
          </cell>
          <cell r="AJ759">
            <v>4526659.34</v>
          </cell>
          <cell r="AK759">
            <v>4588910.04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A760" t="str">
            <v>IDExtra Large C&amp;ICritical Peak PricingParticipantsLow Participation Case0</v>
          </cell>
          <cell r="B760" t="str">
            <v>ID</v>
          </cell>
          <cell r="C760" t="str">
            <v>Extra Large C&amp;I</v>
          </cell>
          <cell r="D760" t="str">
            <v>Critical Peak Pricing</v>
          </cell>
          <cell r="E760" t="str">
            <v>Participants</v>
          </cell>
          <cell r="F760" t="str">
            <v>Low Participation Case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16746.686550000006</v>
          </cell>
          <cell r="S760">
            <v>51018.605550000015</v>
          </cell>
          <cell r="T760">
            <v>120852.27000000002</v>
          </cell>
          <cell r="U760">
            <v>157699.79775000006</v>
          </cell>
          <cell r="V760">
            <v>177800.38649999999</v>
          </cell>
          <cell r="W760">
            <v>180383.41200000001</v>
          </cell>
          <cell r="X760">
            <v>182969.12700000001</v>
          </cell>
          <cell r="Y760">
            <v>185554.33050000004</v>
          </cell>
          <cell r="Z760">
            <v>188138.90700000001</v>
          </cell>
          <cell r="AA760">
            <v>190723.30200000003</v>
          </cell>
          <cell r="AB760">
            <v>193308.027</v>
          </cell>
          <cell r="AC760">
            <v>195900.88650000002</v>
          </cell>
          <cell r="AD760">
            <v>198594.91865997191</v>
          </cell>
          <cell r="AE760">
            <v>201325.99919378545</v>
          </cell>
          <cell r="AF760">
            <v>204094.63759127702</v>
          </cell>
          <cell r="AG760">
            <v>206901.35034879539</v>
          </cell>
          <cell r="AH760">
            <v>209746.66106555553</v>
          </cell>
          <cell r="AI760">
            <v>212631.10054131731</v>
          </cell>
          <cell r="AJ760">
            <v>215555.20687540746</v>
          </cell>
          <cell r="AK760">
            <v>218519.52556710335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</row>
        <row r="761">
          <cell r="A761" t="str">
            <v>IDIrrigationCritical Peak PricingProgram Annual BenefitsLow Participation Case0</v>
          </cell>
          <cell r="B761" t="str">
            <v>ID</v>
          </cell>
          <cell r="C761" t="str">
            <v>Irrigation</v>
          </cell>
          <cell r="D761" t="str">
            <v>Critical Peak Pricing</v>
          </cell>
          <cell r="E761" t="str">
            <v>Program Annual Benefits</v>
          </cell>
          <cell r="F761" t="str">
            <v>Low Participation Case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573231.01</v>
          </cell>
          <cell r="S761">
            <v>1745288.43</v>
          </cell>
          <cell r="T761">
            <v>4127886.26</v>
          </cell>
          <cell r="U761">
            <v>5388069.9000000004</v>
          </cell>
          <cell r="V761">
            <v>6066603.5300000003</v>
          </cell>
          <cell r="W761">
            <v>6146956.6100000003</v>
          </cell>
          <cell r="X761">
            <v>6226381.7599999998</v>
          </cell>
          <cell r="Y761">
            <v>6305886.3200000003</v>
          </cell>
          <cell r="Z761">
            <v>6389191.79</v>
          </cell>
          <cell r="AA761">
            <v>6482465.1100000003</v>
          </cell>
          <cell r="AB761">
            <v>6568214.9500000002</v>
          </cell>
          <cell r="AC761">
            <v>6654117.0800000001</v>
          </cell>
          <cell r="AD761">
            <v>6743128.8899999997</v>
          </cell>
          <cell r="AE761">
            <v>6833331.4100000001</v>
          </cell>
          <cell r="AF761">
            <v>6924740.5700000003</v>
          </cell>
          <cell r="AG761">
            <v>7017372.5</v>
          </cell>
          <cell r="AH761">
            <v>7111243.5700000003</v>
          </cell>
          <cell r="AI761">
            <v>7206370.3399999999</v>
          </cell>
          <cell r="AJ761">
            <v>7302769.6200000001</v>
          </cell>
          <cell r="AK761">
            <v>7400458.4299999997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</row>
        <row r="762">
          <cell r="A762" t="str">
            <v>IDIrrigationCritical Peak PricingProgram Annual CostsLow Participation Case0</v>
          </cell>
          <cell r="B762" t="str">
            <v>ID</v>
          </cell>
          <cell r="C762" t="str">
            <v>Irrigation</v>
          </cell>
          <cell r="D762" t="str">
            <v>Critical Peak Pricing</v>
          </cell>
          <cell r="E762" t="str">
            <v>Program Annual Costs</v>
          </cell>
          <cell r="F762" t="str">
            <v>Low Participation Case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5834317.1500000004</v>
          </cell>
          <cell r="S762">
            <v>12509121.98</v>
          </cell>
          <cell r="T762">
            <v>26286343.199999999</v>
          </cell>
          <cell r="U762">
            <v>16130618.27</v>
          </cell>
          <cell r="V762">
            <v>10911310.720000001</v>
          </cell>
          <cell r="W762">
            <v>4823091.07</v>
          </cell>
          <cell r="X762">
            <v>4899046.41</v>
          </cell>
          <cell r="Y762">
            <v>4974249.76</v>
          </cell>
          <cell r="Z762">
            <v>5049879.66</v>
          </cell>
          <cell r="AA762">
            <v>5126289.05</v>
          </cell>
          <cell r="AB762">
            <v>5203203.5</v>
          </cell>
          <cell r="AC762">
            <v>5283869.59</v>
          </cell>
          <cell r="AD762">
            <v>5405233.1200000001</v>
          </cell>
          <cell r="AE762">
            <v>5502775.29</v>
          </cell>
          <cell r="AF762">
            <v>5602414.6799999997</v>
          </cell>
          <cell r="AG762">
            <v>5704204.7300000004</v>
          </cell>
          <cell r="AH762">
            <v>5808200.4400000004</v>
          </cell>
          <cell r="AI762">
            <v>5914458.3899999997</v>
          </cell>
          <cell r="AJ762">
            <v>6023036.7800000003</v>
          </cell>
          <cell r="AK762">
            <v>6133995.5099999998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</row>
        <row r="763">
          <cell r="A763" t="str">
            <v>IDIrrigationCritical Peak PricingNon-Incentive CostsLow Participation Case0</v>
          </cell>
          <cell r="B763" t="str">
            <v>ID</v>
          </cell>
          <cell r="C763" t="str">
            <v>Irrigation</v>
          </cell>
          <cell r="D763" t="str">
            <v>Critical Peak Pricing</v>
          </cell>
          <cell r="E763" t="str">
            <v>Non-Incentive Costs</v>
          </cell>
          <cell r="F763" t="str">
            <v>Low Participation Case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5482636.7300000004</v>
          </cell>
          <cell r="S763">
            <v>11437731.27</v>
          </cell>
          <cell r="T763">
            <v>23748445.530000001</v>
          </cell>
          <cell r="U763">
            <v>12818922.52</v>
          </cell>
          <cell r="V763">
            <v>7177502.6100000003</v>
          </cell>
          <cell r="W763">
            <v>1035039.42</v>
          </cell>
          <cell r="X763">
            <v>1056694.75</v>
          </cell>
          <cell r="Y763">
            <v>1077608.81</v>
          </cell>
          <cell r="Z763">
            <v>1098962.6200000001</v>
          </cell>
          <cell r="AA763">
            <v>1121099.71</v>
          </cell>
          <cell r="AB763">
            <v>1143734.93</v>
          </cell>
          <cell r="AC763">
            <v>1169950.97</v>
          </cell>
          <cell r="AD763">
            <v>1234739.83</v>
          </cell>
          <cell r="AE763">
            <v>1274929.31</v>
          </cell>
          <cell r="AF763">
            <v>1316427.29</v>
          </cell>
          <cell r="AG763">
            <v>1359276.37</v>
          </cell>
          <cell r="AH763">
            <v>1403520.56</v>
          </cell>
          <cell r="AI763">
            <v>1449205.28</v>
          </cell>
          <cell r="AJ763">
            <v>1496377.44</v>
          </cell>
          <cell r="AK763">
            <v>1545085.48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A764" t="str">
            <v>IDIrrigationCritical Peak PricingSummer Peak Reduction @Meter  (MW)Low Participation Case0</v>
          </cell>
          <cell r="B764" t="str">
            <v>ID</v>
          </cell>
          <cell r="C764" t="str">
            <v>Irrigation</v>
          </cell>
          <cell r="D764" t="str">
            <v>Critical Peak Pricing</v>
          </cell>
          <cell r="E764" t="str">
            <v>Summer Peak Reduction @Meter  (MW)</v>
          </cell>
          <cell r="F764" t="str">
            <v>Low Participation Case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5.1061481672101516</v>
          </cell>
          <cell r="S764">
            <v>15.546439584201273</v>
          </cell>
          <cell r="T764">
            <v>36.769815927493447</v>
          </cell>
          <cell r="U764">
            <v>47.99510590524666</v>
          </cell>
          <cell r="V764">
            <v>54.039254216657497</v>
          </cell>
          <cell r="W764">
            <v>54.75501228123791</v>
          </cell>
          <cell r="X764">
            <v>55.462504704051796</v>
          </cell>
          <cell r="Y764">
            <v>56.170704503007471</v>
          </cell>
          <cell r="Z764">
            <v>56.91276145592839</v>
          </cell>
          <cell r="AA764">
            <v>57.74360864977195</v>
          </cell>
          <cell r="AB764">
            <v>58.507439221742665</v>
          </cell>
          <cell r="AC764">
            <v>59.27262640549219</v>
          </cell>
          <cell r="AD764">
            <v>60.065513565673378</v>
          </cell>
          <cell r="AE764">
            <v>60.869007140432515</v>
          </cell>
          <cell r="AF764">
            <v>61.683249011282939</v>
          </cell>
          <cell r="AG764">
            <v>62.508382957680382</v>
          </cell>
          <cell r="AH764">
            <v>63.344554682411669</v>
          </cell>
          <cell r="AI764">
            <v>64.191911837323005</v>
          </cell>
          <cell r="AJ764">
            <v>65.050604049392433</v>
          </cell>
          <cell r="AK764">
            <v>65.920782947151125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</row>
        <row r="765">
          <cell r="A765" t="str">
            <v>IDIrrigationCritical Peak PricingSummer Peak Reduction @Generation (MW)Low Participation Case0</v>
          </cell>
          <cell r="B765" t="str">
            <v>ID</v>
          </cell>
          <cell r="C765" t="str">
            <v>Irrigation</v>
          </cell>
          <cell r="D765" t="str">
            <v>Critical Peak Pricing</v>
          </cell>
          <cell r="E765" t="str">
            <v>Summer Peak Reduction @Generation (MW)</v>
          </cell>
          <cell r="F765" t="str">
            <v>Low Participation Case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5.6309529854545115</v>
          </cell>
          <cell r="S765">
            <v>17.1442871462299</v>
          </cell>
          <cell r="T765">
            <v>40.548980952242438</v>
          </cell>
          <cell r="U765">
            <v>52.92799504328039</v>
          </cell>
          <cell r="V765">
            <v>59.593354892652727</v>
          </cell>
          <cell r="W765">
            <v>60.382677857562754</v>
          </cell>
          <cell r="X765">
            <v>61.162885646285609</v>
          </cell>
          <cell r="Y765">
            <v>61.94387351456492</v>
          </cell>
          <cell r="Z765">
            <v>62.762198341341403</v>
          </cell>
          <cell r="AA765">
            <v>63.678439181486489</v>
          </cell>
          <cell r="AB765">
            <v>64.520775498172327</v>
          </cell>
          <cell r="AC765">
            <v>65.364607857843168</v>
          </cell>
          <cell r="AD765">
            <v>66.238987169908881</v>
          </cell>
          <cell r="AE765">
            <v>67.125063013269198</v>
          </cell>
          <cell r="AF765">
            <v>68.022991851877961</v>
          </cell>
          <cell r="AG765">
            <v>68.932932242700019</v>
          </cell>
          <cell r="AH765">
            <v>69.855044863709381</v>
          </cell>
          <cell r="AI765">
            <v>70.789492542261797</v>
          </cell>
          <cell r="AJ765">
            <v>71.73644028384696</v>
          </cell>
          <cell r="AK765">
            <v>72.696055301225314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</row>
        <row r="766">
          <cell r="A766" t="str">
            <v>IDIrrigationCritical Peak PricingWinter Peak Reduction @Meter  (MW)Low Participation Case0</v>
          </cell>
          <cell r="B766" t="str">
            <v>ID</v>
          </cell>
          <cell r="C766" t="str">
            <v>Irrigation</v>
          </cell>
          <cell r="D766" t="str">
            <v>Critical Peak Pricing</v>
          </cell>
          <cell r="E766" t="str">
            <v>Winter Peak Reduction @Meter  (MW)</v>
          </cell>
          <cell r="F766" t="str">
            <v>Low Participation Case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</row>
        <row r="767">
          <cell r="A767" t="str">
            <v>IDIrrigationCritical Peak PricingWinter Peak Reduction @Generation (MW)Low Participation Case0</v>
          </cell>
          <cell r="B767" t="str">
            <v>ID</v>
          </cell>
          <cell r="C767" t="str">
            <v>Irrigation</v>
          </cell>
          <cell r="D767" t="str">
            <v>Critical Peak Pricing</v>
          </cell>
          <cell r="E767" t="str">
            <v>Winter Peak Reduction @Generation (MW)</v>
          </cell>
          <cell r="F767" t="str">
            <v>Low Participation Case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</row>
        <row r="768">
          <cell r="A768" t="str">
            <v>IDIrrigationCritical Peak PricingProgram Annual BenefitsLow Participation Case0</v>
          </cell>
          <cell r="B768" t="str">
            <v>ID</v>
          </cell>
          <cell r="C768" t="str">
            <v>Irrigation</v>
          </cell>
          <cell r="D768" t="str">
            <v>Critical Peak Pricing</v>
          </cell>
          <cell r="E768" t="str">
            <v>Program Annual Benefits</v>
          </cell>
          <cell r="F768" t="str">
            <v>Low Participation Case</v>
          </cell>
          <cell r="G768">
            <v>0</v>
          </cell>
        </row>
        <row r="769">
          <cell r="A769" t="str">
            <v>IDIrrigationCritical Peak PricingNew ParticipantsLow Participation Case0</v>
          </cell>
          <cell r="B769" t="str">
            <v>ID</v>
          </cell>
          <cell r="C769" t="str">
            <v>Irrigation</v>
          </cell>
          <cell r="D769" t="str">
            <v>Critical Peak Pricing</v>
          </cell>
          <cell r="E769" t="str">
            <v>New Participants</v>
          </cell>
          <cell r="F769" t="str">
            <v>Low Participation Case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16746.686550000006</v>
          </cell>
          <cell r="S769">
            <v>34271.919000000009</v>
          </cell>
          <cell r="T769">
            <v>69833.664450000011</v>
          </cell>
          <cell r="U769">
            <v>36847.527750000037</v>
          </cell>
          <cell r="V769">
            <v>20100.588749999937</v>
          </cell>
          <cell r="W769">
            <v>2583.0255000000179</v>
          </cell>
          <cell r="X769">
            <v>2585.7149999999965</v>
          </cell>
          <cell r="Y769">
            <v>2585.2035000000324</v>
          </cell>
          <cell r="Z769">
            <v>2584.5764999999665</v>
          </cell>
          <cell r="AA769">
            <v>2584.3950000000186</v>
          </cell>
          <cell r="AB769">
            <v>2584.7249999999767</v>
          </cell>
          <cell r="AC769">
            <v>2592.8595000000205</v>
          </cell>
          <cell r="AD769">
            <v>2694.0321599718882</v>
          </cell>
          <cell r="AE769">
            <v>2731.0805338135397</v>
          </cell>
          <cell r="AF769">
            <v>2768.6383974915661</v>
          </cell>
          <cell r="AG769">
            <v>2806.7127575183695</v>
          </cell>
          <cell r="AH769">
            <v>2845.3107167601411</v>
          </cell>
          <cell r="AI769">
            <v>2884.4394757617847</v>
          </cell>
          <cell r="AJ769">
            <v>2924.1063340901455</v>
          </cell>
          <cell r="AK769">
            <v>2964.3186916958948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A770" t="str">
            <v>IDIrrigationCritical Peak PricingIncentive CostsLow Participation Case0</v>
          </cell>
          <cell r="B770" t="str">
            <v>ID</v>
          </cell>
          <cell r="C770" t="str">
            <v>Irrigation</v>
          </cell>
          <cell r="D770" t="str">
            <v>Critical Peak Pricing</v>
          </cell>
          <cell r="E770" t="str">
            <v>Incentive Costs</v>
          </cell>
          <cell r="F770" t="str">
            <v>Low Participation Case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351680.42</v>
          </cell>
          <cell r="S770">
            <v>1071390.72</v>
          </cell>
          <cell r="T770">
            <v>2537897.67</v>
          </cell>
          <cell r="U770">
            <v>3311695.75</v>
          </cell>
          <cell r="V770">
            <v>3733808.12</v>
          </cell>
          <cell r="W770">
            <v>3788051.65</v>
          </cell>
          <cell r="X770">
            <v>3842351.67</v>
          </cell>
          <cell r="Y770">
            <v>3896640.94</v>
          </cell>
          <cell r="Z770">
            <v>3950917.05</v>
          </cell>
          <cell r="AA770">
            <v>4005189.34</v>
          </cell>
          <cell r="AB770">
            <v>4059468.57</v>
          </cell>
          <cell r="AC770">
            <v>4113918.62</v>
          </cell>
          <cell r="AD770">
            <v>4170493.29</v>
          </cell>
          <cell r="AE770">
            <v>4227845.9800000004</v>
          </cell>
          <cell r="AF770">
            <v>4285987.3899999997</v>
          </cell>
          <cell r="AG770">
            <v>4344928.3600000003</v>
          </cell>
          <cell r="AH770">
            <v>4404679.88</v>
          </cell>
          <cell r="AI770">
            <v>4465253.1100000003</v>
          </cell>
          <cell r="AJ770">
            <v>4526659.34</v>
          </cell>
          <cell r="AK770">
            <v>4588910.04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A771" t="str">
            <v>IDIrrigationCritical Peak PricingParticipantsLow Participation Case0</v>
          </cell>
          <cell r="B771" t="str">
            <v>ID</v>
          </cell>
          <cell r="C771" t="str">
            <v>Irrigation</v>
          </cell>
          <cell r="D771" t="str">
            <v>Critical Peak Pricing</v>
          </cell>
          <cell r="E771" t="str">
            <v>Participants</v>
          </cell>
          <cell r="F771" t="str">
            <v>Low Participation Case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16746.686550000006</v>
          </cell>
          <cell r="S771">
            <v>51018.605550000015</v>
          </cell>
          <cell r="T771">
            <v>120852.27000000002</v>
          </cell>
          <cell r="U771">
            <v>157699.79775000006</v>
          </cell>
          <cell r="V771">
            <v>177800.38649999999</v>
          </cell>
          <cell r="W771">
            <v>180383.41200000001</v>
          </cell>
          <cell r="X771">
            <v>182969.12700000001</v>
          </cell>
          <cell r="Y771">
            <v>185554.33050000004</v>
          </cell>
          <cell r="Z771">
            <v>188138.90700000001</v>
          </cell>
          <cell r="AA771">
            <v>190723.30200000003</v>
          </cell>
          <cell r="AB771">
            <v>193308.027</v>
          </cell>
          <cell r="AC771">
            <v>195900.88650000002</v>
          </cell>
          <cell r="AD771">
            <v>198594.91865997191</v>
          </cell>
          <cell r="AE771">
            <v>201325.99919378545</v>
          </cell>
          <cell r="AF771">
            <v>204094.63759127702</v>
          </cell>
          <cell r="AG771">
            <v>206901.35034879539</v>
          </cell>
          <cell r="AH771">
            <v>209746.66106555553</v>
          </cell>
          <cell r="AI771">
            <v>212631.10054131731</v>
          </cell>
          <cell r="AJ771">
            <v>215555.20687540746</v>
          </cell>
          <cell r="AK771">
            <v>218519.52556710335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A772" t="str">
            <v>IDLarge C&amp;ICritical Peak PricingProgram Annual BenefitsLow Participation Case0</v>
          </cell>
          <cell r="B772" t="str">
            <v>ID</v>
          </cell>
          <cell r="C772" t="str">
            <v>Large C&amp;I</v>
          </cell>
          <cell r="D772" t="str">
            <v>Critical Peak Pricing</v>
          </cell>
          <cell r="E772" t="str">
            <v>Program Annual Benefits</v>
          </cell>
          <cell r="F772" t="str">
            <v>Low Participation Case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573231.01</v>
          </cell>
          <cell r="S772">
            <v>1745288.43</v>
          </cell>
          <cell r="T772">
            <v>4127886.26</v>
          </cell>
          <cell r="U772">
            <v>5388069.9000000004</v>
          </cell>
          <cell r="V772">
            <v>6066603.5300000003</v>
          </cell>
          <cell r="W772">
            <v>6146956.6100000003</v>
          </cell>
          <cell r="X772">
            <v>6226381.7599999998</v>
          </cell>
          <cell r="Y772">
            <v>6305886.3200000003</v>
          </cell>
          <cell r="Z772">
            <v>6389191.79</v>
          </cell>
          <cell r="AA772">
            <v>6482465.1100000003</v>
          </cell>
          <cell r="AB772">
            <v>6568214.9500000002</v>
          </cell>
          <cell r="AC772">
            <v>6654117.0800000001</v>
          </cell>
          <cell r="AD772">
            <v>6743128.8899999997</v>
          </cell>
          <cell r="AE772">
            <v>6833331.4100000001</v>
          </cell>
          <cell r="AF772">
            <v>6924740.5700000003</v>
          </cell>
          <cell r="AG772">
            <v>7017372.5</v>
          </cell>
          <cell r="AH772">
            <v>7111243.5700000003</v>
          </cell>
          <cell r="AI772">
            <v>7206370.3399999999</v>
          </cell>
          <cell r="AJ772">
            <v>7302769.6200000001</v>
          </cell>
          <cell r="AK772">
            <v>7400458.4299999997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</row>
        <row r="773">
          <cell r="A773" t="str">
            <v>IDLarge C&amp;ICritical Peak PricingProgram Annual CostsLow Participation Case0</v>
          </cell>
          <cell r="B773" t="str">
            <v>ID</v>
          </cell>
          <cell r="C773" t="str">
            <v>Large C&amp;I</v>
          </cell>
          <cell r="D773" t="str">
            <v>Critical Peak Pricing</v>
          </cell>
          <cell r="E773" t="str">
            <v>Program Annual Costs</v>
          </cell>
          <cell r="F773" t="str">
            <v>Low Participation Case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5834317.1500000004</v>
          </cell>
          <cell r="S773">
            <v>12509121.98</v>
          </cell>
          <cell r="T773">
            <v>26286343.199999999</v>
          </cell>
          <cell r="U773">
            <v>16130618.27</v>
          </cell>
          <cell r="V773">
            <v>10911310.720000001</v>
          </cell>
          <cell r="W773">
            <v>4823091.07</v>
          </cell>
          <cell r="X773">
            <v>4899046.41</v>
          </cell>
          <cell r="Y773">
            <v>4974249.76</v>
          </cell>
          <cell r="Z773">
            <v>5049879.66</v>
          </cell>
          <cell r="AA773">
            <v>5126289.05</v>
          </cell>
          <cell r="AB773">
            <v>5203203.5</v>
          </cell>
          <cell r="AC773">
            <v>5283869.59</v>
          </cell>
          <cell r="AD773">
            <v>5405233.1200000001</v>
          </cell>
          <cell r="AE773">
            <v>5502775.29</v>
          </cell>
          <cell r="AF773">
            <v>5602414.6799999997</v>
          </cell>
          <cell r="AG773">
            <v>5704204.7300000004</v>
          </cell>
          <cell r="AH773">
            <v>5808200.4400000004</v>
          </cell>
          <cell r="AI773">
            <v>5914458.3899999997</v>
          </cell>
          <cell r="AJ773">
            <v>6023036.7800000003</v>
          </cell>
          <cell r="AK773">
            <v>6133995.5099999998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A774" t="str">
            <v>IDLarge C&amp;ICritical Peak PricingNon-Incentive CostsLow Participation Case0</v>
          </cell>
          <cell r="B774" t="str">
            <v>ID</v>
          </cell>
          <cell r="C774" t="str">
            <v>Large C&amp;I</v>
          </cell>
          <cell r="D774" t="str">
            <v>Critical Peak Pricing</v>
          </cell>
          <cell r="E774" t="str">
            <v>Non-Incentive Costs</v>
          </cell>
          <cell r="F774" t="str">
            <v>Low Participation Case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5482636.7300000004</v>
          </cell>
          <cell r="S774">
            <v>11437731.27</v>
          </cell>
          <cell r="T774">
            <v>23748445.530000001</v>
          </cell>
          <cell r="U774">
            <v>12818922.52</v>
          </cell>
          <cell r="V774">
            <v>7177502.6100000003</v>
          </cell>
          <cell r="W774">
            <v>1035039.42</v>
          </cell>
          <cell r="X774">
            <v>1056694.75</v>
          </cell>
          <cell r="Y774">
            <v>1077608.81</v>
          </cell>
          <cell r="Z774">
            <v>1098962.6200000001</v>
          </cell>
          <cell r="AA774">
            <v>1121099.71</v>
          </cell>
          <cell r="AB774">
            <v>1143734.93</v>
          </cell>
          <cell r="AC774">
            <v>1169950.97</v>
          </cell>
          <cell r="AD774">
            <v>1234739.83</v>
          </cell>
          <cell r="AE774">
            <v>1274929.31</v>
          </cell>
          <cell r="AF774">
            <v>1316427.29</v>
          </cell>
          <cell r="AG774">
            <v>1359276.37</v>
          </cell>
          <cell r="AH774">
            <v>1403520.56</v>
          </cell>
          <cell r="AI774">
            <v>1449205.28</v>
          </cell>
          <cell r="AJ774">
            <v>1496377.44</v>
          </cell>
          <cell r="AK774">
            <v>1545085.48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</row>
        <row r="775">
          <cell r="A775" t="str">
            <v>IDLarge C&amp;ICritical Peak PricingSummer Peak Reduction @Meter  (MW)Low Participation Case0</v>
          </cell>
          <cell r="B775" t="str">
            <v>ID</v>
          </cell>
          <cell r="C775" t="str">
            <v>Large C&amp;I</v>
          </cell>
          <cell r="D775" t="str">
            <v>Critical Peak Pricing</v>
          </cell>
          <cell r="E775" t="str">
            <v>Summer Peak Reduction @Meter  (MW)</v>
          </cell>
          <cell r="F775" t="str">
            <v>Low Participation Case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5.1061481672101516</v>
          </cell>
          <cell r="S775">
            <v>15.546439584201273</v>
          </cell>
          <cell r="T775">
            <v>36.769815927493447</v>
          </cell>
          <cell r="U775">
            <v>47.99510590524666</v>
          </cell>
          <cell r="V775">
            <v>54.039254216657497</v>
          </cell>
          <cell r="W775">
            <v>54.75501228123791</v>
          </cell>
          <cell r="X775">
            <v>55.462504704051796</v>
          </cell>
          <cell r="Y775">
            <v>56.170704503007471</v>
          </cell>
          <cell r="Z775">
            <v>56.91276145592839</v>
          </cell>
          <cell r="AA775">
            <v>57.74360864977195</v>
          </cell>
          <cell r="AB775">
            <v>58.507439221742665</v>
          </cell>
          <cell r="AC775">
            <v>59.27262640549219</v>
          </cell>
          <cell r="AD775">
            <v>60.065513565673378</v>
          </cell>
          <cell r="AE775">
            <v>60.869007140432515</v>
          </cell>
          <cell r="AF775">
            <v>61.683249011282939</v>
          </cell>
          <cell r="AG775">
            <v>62.508382957680382</v>
          </cell>
          <cell r="AH775">
            <v>63.344554682411669</v>
          </cell>
          <cell r="AI775">
            <v>64.191911837323005</v>
          </cell>
          <cell r="AJ775">
            <v>65.050604049392433</v>
          </cell>
          <cell r="AK775">
            <v>65.920782947151125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</row>
        <row r="776">
          <cell r="A776" t="str">
            <v>IDLarge C&amp;ICritical Peak PricingSummer Peak Reduction @Generation (MW)Low Participation Case0</v>
          </cell>
          <cell r="B776" t="str">
            <v>ID</v>
          </cell>
          <cell r="C776" t="str">
            <v>Large C&amp;I</v>
          </cell>
          <cell r="D776" t="str">
            <v>Critical Peak Pricing</v>
          </cell>
          <cell r="E776" t="str">
            <v>Summer Peak Reduction @Generation (MW)</v>
          </cell>
          <cell r="F776" t="str">
            <v>Low Participation Case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5.6309529854545115</v>
          </cell>
          <cell r="S776">
            <v>17.1442871462299</v>
          </cell>
          <cell r="T776">
            <v>40.548980952242438</v>
          </cell>
          <cell r="U776">
            <v>52.92799504328039</v>
          </cell>
          <cell r="V776">
            <v>59.593354892652727</v>
          </cell>
          <cell r="W776">
            <v>60.382677857562754</v>
          </cell>
          <cell r="X776">
            <v>61.162885646285609</v>
          </cell>
          <cell r="Y776">
            <v>61.94387351456492</v>
          </cell>
          <cell r="Z776">
            <v>62.762198341341403</v>
          </cell>
          <cell r="AA776">
            <v>63.678439181486489</v>
          </cell>
          <cell r="AB776">
            <v>64.520775498172327</v>
          </cell>
          <cell r="AC776">
            <v>65.364607857843168</v>
          </cell>
          <cell r="AD776">
            <v>66.238987169908881</v>
          </cell>
          <cell r="AE776">
            <v>67.125063013269198</v>
          </cell>
          <cell r="AF776">
            <v>68.022991851877961</v>
          </cell>
          <cell r="AG776">
            <v>68.932932242700019</v>
          </cell>
          <cell r="AH776">
            <v>69.855044863709381</v>
          </cell>
          <cell r="AI776">
            <v>70.789492542261797</v>
          </cell>
          <cell r="AJ776">
            <v>71.73644028384696</v>
          </cell>
          <cell r="AK776">
            <v>72.696055301225314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A777" t="str">
            <v>IDLarge C&amp;ICritical Peak PricingWinter Peak Reduction @Meter  (MW)Low Participation Case0</v>
          </cell>
          <cell r="B777" t="str">
            <v>ID</v>
          </cell>
          <cell r="C777" t="str">
            <v>Large C&amp;I</v>
          </cell>
          <cell r="D777" t="str">
            <v>Critical Peak Pricing</v>
          </cell>
          <cell r="E777" t="str">
            <v>Winter Peak Reduction @Meter  (MW)</v>
          </cell>
          <cell r="F777" t="str">
            <v>Low Participation Case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</row>
        <row r="778">
          <cell r="A778" t="str">
            <v>IDLarge C&amp;ICritical Peak PricingWinter Peak Reduction @Generation (MW)Low Participation Case0</v>
          </cell>
          <cell r="B778" t="str">
            <v>ID</v>
          </cell>
          <cell r="C778" t="str">
            <v>Large C&amp;I</v>
          </cell>
          <cell r="D778" t="str">
            <v>Critical Peak Pricing</v>
          </cell>
          <cell r="E778" t="str">
            <v>Winter Peak Reduction @Generation (MW)</v>
          </cell>
          <cell r="F778" t="str">
            <v>Low Participation Case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</row>
        <row r="779">
          <cell r="A779" t="str">
            <v>IDLarge C&amp;ICritical Peak PricingProgram Annual BenefitsLow Participation Case0</v>
          </cell>
          <cell r="B779" t="str">
            <v>ID</v>
          </cell>
          <cell r="C779" t="str">
            <v>Large C&amp;I</v>
          </cell>
          <cell r="D779" t="str">
            <v>Critical Peak Pricing</v>
          </cell>
          <cell r="E779" t="str">
            <v>Program Annual Benefits</v>
          </cell>
          <cell r="F779" t="str">
            <v>Low Participation Case</v>
          </cell>
          <cell r="G779">
            <v>0</v>
          </cell>
        </row>
        <row r="780">
          <cell r="A780" t="str">
            <v>IDLarge C&amp;ICritical Peak PricingNew ParticipantsLow Participation Case0</v>
          </cell>
          <cell r="B780" t="str">
            <v>ID</v>
          </cell>
          <cell r="C780" t="str">
            <v>Large C&amp;I</v>
          </cell>
          <cell r="D780" t="str">
            <v>Critical Peak Pricing</v>
          </cell>
          <cell r="E780" t="str">
            <v>New Participants</v>
          </cell>
          <cell r="F780" t="str">
            <v>Low Participation Case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16746.686550000006</v>
          </cell>
          <cell r="S780">
            <v>34271.919000000009</v>
          </cell>
          <cell r="T780">
            <v>69833.664450000011</v>
          </cell>
          <cell r="U780">
            <v>36847.527750000037</v>
          </cell>
          <cell r="V780">
            <v>20100.588749999937</v>
          </cell>
          <cell r="W780">
            <v>2583.0255000000179</v>
          </cell>
          <cell r="X780">
            <v>2585.7149999999965</v>
          </cell>
          <cell r="Y780">
            <v>2585.2035000000324</v>
          </cell>
          <cell r="Z780">
            <v>2584.5764999999665</v>
          </cell>
          <cell r="AA780">
            <v>2584.3950000000186</v>
          </cell>
          <cell r="AB780">
            <v>2584.7249999999767</v>
          </cell>
          <cell r="AC780">
            <v>2592.8595000000205</v>
          </cell>
          <cell r="AD780">
            <v>2694.0321599718882</v>
          </cell>
          <cell r="AE780">
            <v>2731.0805338135397</v>
          </cell>
          <cell r="AF780">
            <v>2768.6383974915661</v>
          </cell>
          <cell r="AG780">
            <v>2806.7127575183695</v>
          </cell>
          <cell r="AH780">
            <v>2845.3107167601411</v>
          </cell>
          <cell r="AI780">
            <v>2884.4394757617847</v>
          </cell>
          <cell r="AJ780">
            <v>2924.1063340901455</v>
          </cell>
          <cell r="AK780">
            <v>2964.3186916958948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A781" t="str">
            <v>IDLarge C&amp;ICritical Peak PricingIncentive CostsLow Participation Case0</v>
          </cell>
          <cell r="B781" t="str">
            <v>ID</v>
          </cell>
          <cell r="C781" t="str">
            <v>Large C&amp;I</v>
          </cell>
          <cell r="D781" t="str">
            <v>Critical Peak Pricing</v>
          </cell>
          <cell r="E781" t="str">
            <v>Incentive Costs</v>
          </cell>
          <cell r="F781" t="str">
            <v>Low Participation Case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351680.42</v>
          </cell>
          <cell r="S781">
            <v>1071390.72</v>
          </cell>
          <cell r="T781">
            <v>2537897.67</v>
          </cell>
          <cell r="U781">
            <v>3311695.75</v>
          </cell>
          <cell r="V781">
            <v>3733808.12</v>
          </cell>
          <cell r="W781">
            <v>3788051.65</v>
          </cell>
          <cell r="X781">
            <v>3842351.67</v>
          </cell>
          <cell r="Y781">
            <v>3896640.94</v>
          </cell>
          <cell r="Z781">
            <v>3950917.05</v>
          </cell>
          <cell r="AA781">
            <v>4005189.34</v>
          </cell>
          <cell r="AB781">
            <v>4059468.57</v>
          </cell>
          <cell r="AC781">
            <v>4113918.62</v>
          </cell>
          <cell r="AD781">
            <v>4170493.29</v>
          </cell>
          <cell r="AE781">
            <v>4227845.9800000004</v>
          </cell>
          <cell r="AF781">
            <v>4285987.3899999997</v>
          </cell>
          <cell r="AG781">
            <v>4344928.3600000003</v>
          </cell>
          <cell r="AH781">
            <v>4404679.88</v>
          </cell>
          <cell r="AI781">
            <v>4465253.1100000003</v>
          </cell>
          <cell r="AJ781">
            <v>4526659.34</v>
          </cell>
          <cell r="AK781">
            <v>4588910.04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A782" t="str">
            <v>IDLarge C&amp;ICritical Peak PricingParticipantsLow Participation Case0</v>
          </cell>
          <cell r="B782" t="str">
            <v>ID</v>
          </cell>
          <cell r="C782" t="str">
            <v>Large C&amp;I</v>
          </cell>
          <cell r="D782" t="str">
            <v>Critical Peak Pricing</v>
          </cell>
          <cell r="E782" t="str">
            <v>Participants</v>
          </cell>
          <cell r="F782" t="str">
            <v>Low Participation Case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16746.686550000006</v>
          </cell>
          <cell r="S782">
            <v>51018.605550000015</v>
          </cell>
          <cell r="T782">
            <v>120852.27000000002</v>
          </cell>
          <cell r="U782">
            <v>157699.79775000006</v>
          </cell>
          <cell r="V782">
            <v>177800.38649999999</v>
          </cell>
          <cell r="W782">
            <v>180383.41200000001</v>
          </cell>
          <cell r="X782">
            <v>182969.12700000001</v>
          </cell>
          <cell r="Y782">
            <v>185554.33050000004</v>
          </cell>
          <cell r="Z782">
            <v>188138.90700000001</v>
          </cell>
          <cell r="AA782">
            <v>190723.30200000003</v>
          </cell>
          <cell r="AB782">
            <v>193308.027</v>
          </cell>
          <cell r="AC782">
            <v>195900.88650000002</v>
          </cell>
          <cell r="AD782">
            <v>198594.91865997191</v>
          </cell>
          <cell r="AE782">
            <v>201325.99919378545</v>
          </cell>
          <cell r="AF782">
            <v>204094.63759127702</v>
          </cell>
          <cell r="AG782">
            <v>206901.35034879539</v>
          </cell>
          <cell r="AH782">
            <v>209746.66106555553</v>
          </cell>
          <cell r="AI782">
            <v>212631.10054131731</v>
          </cell>
          <cell r="AJ782">
            <v>215555.20687540746</v>
          </cell>
          <cell r="AK782">
            <v>218519.52556710335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</row>
        <row r="783">
          <cell r="A783" t="str">
            <v>IDMedium C&amp;ICritical Peak PricingProgram Annual BenefitsLow Participation Case0</v>
          </cell>
          <cell r="B783" t="str">
            <v>ID</v>
          </cell>
          <cell r="C783" t="str">
            <v>Medium C&amp;I</v>
          </cell>
          <cell r="D783" t="str">
            <v>Critical Peak Pricing</v>
          </cell>
          <cell r="E783" t="str">
            <v>Program Annual Benefits</v>
          </cell>
          <cell r="F783" t="str">
            <v>Low Participation Case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573231.01</v>
          </cell>
          <cell r="S783">
            <v>1745288.43</v>
          </cell>
          <cell r="T783">
            <v>4127886.26</v>
          </cell>
          <cell r="U783">
            <v>5388069.9000000004</v>
          </cell>
          <cell r="V783">
            <v>6066603.5300000003</v>
          </cell>
          <cell r="W783">
            <v>6146956.6100000003</v>
          </cell>
          <cell r="X783">
            <v>6226381.7599999998</v>
          </cell>
          <cell r="Y783">
            <v>6305886.3200000003</v>
          </cell>
          <cell r="Z783">
            <v>6389191.79</v>
          </cell>
          <cell r="AA783">
            <v>6482465.1100000003</v>
          </cell>
          <cell r="AB783">
            <v>6568214.9500000002</v>
          </cell>
          <cell r="AC783">
            <v>6654117.0800000001</v>
          </cell>
          <cell r="AD783">
            <v>6743128.8899999997</v>
          </cell>
          <cell r="AE783">
            <v>6833331.4100000001</v>
          </cell>
          <cell r="AF783">
            <v>6924740.5700000003</v>
          </cell>
          <cell r="AG783">
            <v>7017372.5</v>
          </cell>
          <cell r="AH783">
            <v>7111243.5700000003</v>
          </cell>
          <cell r="AI783">
            <v>7206370.3399999999</v>
          </cell>
          <cell r="AJ783">
            <v>7302769.6200000001</v>
          </cell>
          <cell r="AK783">
            <v>7400458.4299999997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</row>
        <row r="784">
          <cell r="A784" t="str">
            <v>IDMedium C&amp;ICritical Peak PricingProgram Annual CostsLow Participation Case0</v>
          </cell>
          <cell r="B784" t="str">
            <v>ID</v>
          </cell>
          <cell r="C784" t="str">
            <v>Medium C&amp;I</v>
          </cell>
          <cell r="D784" t="str">
            <v>Critical Peak Pricing</v>
          </cell>
          <cell r="E784" t="str">
            <v>Program Annual Costs</v>
          </cell>
          <cell r="F784" t="str">
            <v>Low Participation Case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5834317.1500000004</v>
          </cell>
          <cell r="S784">
            <v>12509121.98</v>
          </cell>
          <cell r="T784">
            <v>26286343.199999999</v>
          </cell>
          <cell r="U784">
            <v>16130618.27</v>
          </cell>
          <cell r="V784">
            <v>10911310.720000001</v>
          </cell>
          <cell r="W784">
            <v>4823091.07</v>
          </cell>
          <cell r="X784">
            <v>4899046.41</v>
          </cell>
          <cell r="Y784">
            <v>4974249.76</v>
          </cell>
          <cell r="Z784">
            <v>5049879.66</v>
          </cell>
          <cell r="AA784">
            <v>5126289.05</v>
          </cell>
          <cell r="AB784">
            <v>5203203.5</v>
          </cell>
          <cell r="AC784">
            <v>5283869.59</v>
          </cell>
          <cell r="AD784">
            <v>5405233.1200000001</v>
          </cell>
          <cell r="AE784">
            <v>5502775.29</v>
          </cell>
          <cell r="AF784">
            <v>5602414.6799999997</v>
          </cell>
          <cell r="AG784">
            <v>5704204.7300000004</v>
          </cell>
          <cell r="AH784">
            <v>5808200.4400000004</v>
          </cell>
          <cell r="AI784">
            <v>5914458.3899999997</v>
          </cell>
          <cell r="AJ784">
            <v>6023036.7800000003</v>
          </cell>
          <cell r="AK784">
            <v>6133995.5099999998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</row>
        <row r="785">
          <cell r="A785" t="str">
            <v>IDMedium C&amp;ICritical Peak PricingNon-Incentive CostsLow Participation Case0</v>
          </cell>
          <cell r="B785" t="str">
            <v>ID</v>
          </cell>
          <cell r="C785" t="str">
            <v>Medium C&amp;I</v>
          </cell>
          <cell r="D785" t="str">
            <v>Critical Peak Pricing</v>
          </cell>
          <cell r="E785" t="str">
            <v>Non-Incentive Costs</v>
          </cell>
          <cell r="F785" t="str">
            <v>Low Participation Case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5482636.7300000004</v>
          </cell>
          <cell r="S785">
            <v>11437731.27</v>
          </cell>
          <cell r="T785">
            <v>23748445.530000001</v>
          </cell>
          <cell r="U785">
            <v>12818922.52</v>
          </cell>
          <cell r="V785">
            <v>7177502.6100000003</v>
          </cell>
          <cell r="W785">
            <v>1035039.42</v>
          </cell>
          <cell r="X785">
            <v>1056694.75</v>
          </cell>
          <cell r="Y785">
            <v>1077608.81</v>
          </cell>
          <cell r="Z785">
            <v>1098962.6200000001</v>
          </cell>
          <cell r="AA785">
            <v>1121099.71</v>
          </cell>
          <cell r="AB785">
            <v>1143734.93</v>
          </cell>
          <cell r="AC785">
            <v>1169950.97</v>
          </cell>
          <cell r="AD785">
            <v>1234739.83</v>
          </cell>
          <cell r="AE785">
            <v>1274929.31</v>
          </cell>
          <cell r="AF785">
            <v>1316427.29</v>
          </cell>
          <cell r="AG785">
            <v>1359276.37</v>
          </cell>
          <cell r="AH785">
            <v>1403520.56</v>
          </cell>
          <cell r="AI785">
            <v>1449205.28</v>
          </cell>
          <cell r="AJ785">
            <v>1496377.44</v>
          </cell>
          <cell r="AK785">
            <v>1545085.48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A786" t="str">
            <v>IDMedium C&amp;ICritical Peak PricingSummer Peak Reduction @Meter  (MW)Low Participation Case0</v>
          </cell>
          <cell r="B786" t="str">
            <v>ID</v>
          </cell>
          <cell r="C786" t="str">
            <v>Medium C&amp;I</v>
          </cell>
          <cell r="D786" t="str">
            <v>Critical Peak Pricing</v>
          </cell>
          <cell r="E786" t="str">
            <v>Summer Peak Reduction @Meter  (MW)</v>
          </cell>
          <cell r="F786" t="str">
            <v>Low Participation Case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5.1061481672101516</v>
          </cell>
          <cell r="S786">
            <v>15.546439584201273</v>
          </cell>
          <cell r="T786">
            <v>36.769815927493447</v>
          </cell>
          <cell r="U786">
            <v>47.99510590524666</v>
          </cell>
          <cell r="V786">
            <v>54.039254216657497</v>
          </cell>
          <cell r="W786">
            <v>54.75501228123791</v>
          </cell>
          <cell r="X786">
            <v>55.462504704051796</v>
          </cell>
          <cell r="Y786">
            <v>56.170704503007471</v>
          </cell>
          <cell r="Z786">
            <v>56.91276145592839</v>
          </cell>
          <cell r="AA786">
            <v>57.74360864977195</v>
          </cell>
          <cell r="AB786">
            <v>58.507439221742665</v>
          </cell>
          <cell r="AC786">
            <v>59.27262640549219</v>
          </cell>
          <cell r="AD786">
            <v>60.065513565673378</v>
          </cell>
          <cell r="AE786">
            <v>60.869007140432515</v>
          </cell>
          <cell r="AF786">
            <v>61.683249011282939</v>
          </cell>
          <cell r="AG786">
            <v>62.508382957680382</v>
          </cell>
          <cell r="AH786">
            <v>63.344554682411669</v>
          </cell>
          <cell r="AI786">
            <v>64.191911837323005</v>
          </cell>
          <cell r="AJ786">
            <v>65.050604049392433</v>
          </cell>
          <cell r="AK786">
            <v>65.920782947151125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A787" t="str">
            <v>IDMedium C&amp;ICritical Peak PricingSummer Peak Reduction @Generation (MW)Low Participation Case0</v>
          </cell>
          <cell r="B787" t="str">
            <v>ID</v>
          </cell>
          <cell r="C787" t="str">
            <v>Medium C&amp;I</v>
          </cell>
          <cell r="D787" t="str">
            <v>Critical Peak Pricing</v>
          </cell>
          <cell r="E787" t="str">
            <v>Summer Peak Reduction @Generation (MW)</v>
          </cell>
          <cell r="F787" t="str">
            <v>Low Participation Case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5.6309529854545115</v>
          </cell>
          <cell r="S787">
            <v>17.1442871462299</v>
          </cell>
          <cell r="T787">
            <v>40.548980952242438</v>
          </cell>
          <cell r="U787">
            <v>52.92799504328039</v>
          </cell>
          <cell r="V787">
            <v>59.593354892652727</v>
          </cell>
          <cell r="W787">
            <v>60.382677857562754</v>
          </cell>
          <cell r="X787">
            <v>61.162885646285609</v>
          </cell>
          <cell r="Y787">
            <v>61.94387351456492</v>
          </cell>
          <cell r="Z787">
            <v>62.762198341341403</v>
          </cell>
          <cell r="AA787">
            <v>63.678439181486489</v>
          </cell>
          <cell r="AB787">
            <v>64.520775498172327</v>
          </cell>
          <cell r="AC787">
            <v>65.364607857843168</v>
          </cell>
          <cell r="AD787">
            <v>66.238987169908881</v>
          </cell>
          <cell r="AE787">
            <v>67.125063013269198</v>
          </cell>
          <cell r="AF787">
            <v>68.022991851877961</v>
          </cell>
          <cell r="AG787">
            <v>68.932932242700019</v>
          </cell>
          <cell r="AH787">
            <v>69.855044863709381</v>
          </cell>
          <cell r="AI787">
            <v>70.789492542261797</v>
          </cell>
          <cell r="AJ787">
            <v>71.73644028384696</v>
          </cell>
          <cell r="AK787">
            <v>72.696055301225314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</row>
        <row r="788">
          <cell r="A788" t="str">
            <v>IDMedium C&amp;ICritical Peak PricingWinter Peak Reduction @Meter  (MW)Low Participation Case0</v>
          </cell>
          <cell r="B788" t="str">
            <v>ID</v>
          </cell>
          <cell r="C788" t="str">
            <v>Medium C&amp;I</v>
          </cell>
          <cell r="D788" t="str">
            <v>Critical Peak Pricing</v>
          </cell>
          <cell r="E788" t="str">
            <v>Winter Peak Reduction @Meter  (MW)</v>
          </cell>
          <cell r="F788" t="str">
            <v>Low Participation Case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A789" t="str">
            <v>IDMedium C&amp;ICritical Peak PricingWinter Peak Reduction @Generation (MW)Low Participation Case0</v>
          </cell>
          <cell r="B789" t="str">
            <v>ID</v>
          </cell>
          <cell r="C789" t="str">
            <v>Medium C&amp;I</v>
          </cell>
          <cell r="D789" t="str">
            <v>Critical Peak Pricing</v>
          </cell>
          <cell r="E789" t="str">
            <v>Winter Peak Reduction @Generation (MW)</v>
          </cell>
          <cell r="F789" t="str">
            <v>Low Participation Case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A790" t="str">
            <v>IDMedium C&amp;ICritical Peak PricingProgram Annual BenefitsLow Participation Case0</v>
          </cell>
          <cell r="B790" t="str">
            <v>ID</v>
          </cell>
          <cell r="C790" t="str">
            <v>Medium C&amp;I</v>
          </cell>
          <cell r="D790" t="str">
            <v>Critical Peak Pricing</v>
          </cell>
          <cell r="E790" t="str">
            <v>Program Annual Benefits</v>
          </cell>
          <cell r="F790" t="str">
            <v>Low Participation Case</v>
          </cell>
          <cell r="G790">
            <v>0</v>
          </cell>
        </row>
        <row r="791">
          <cell r="A791" t="str">
            <v>IDMedium C&amp;ICritical Peak PricingNew ParticipantsLow Participation Case0</v>
          </cell>
          <cell r="B791" t="str">
            <v>ID</v>
          </cell>
          <cell r="C791" t="str">
            <v>Medium C&amp;I</v>
          </cell>
          <cell r="D791" t="str">
            <v>Critical Peak Pricing</v>
          </cell>
          <cell r="E791" t="str">
            <v>New Participants</v>
          </cell>
          <cell r="F791" t="str">
            <v>Low Participation Case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16746.686550000006</v>
          </cell>
          <cell r="S791">
            <v>34271.919000000009</v>
          </cell>
          <cell r="T791">
            <v>69833.664450000011</v>
          </cell>
          <cell r="U791">
            <v>36847.527750000037</v>
          </cell>
          <cell r="V791">
            <v>20100.588749999937</v>
          </cell>
          <cell r="W791">
            <v>2583.0255000000179</v>
          </cell>
          <cell r="X791">
            <v>2585.7149999999965</v>
          </cell>
          <cell r="Y791">
            <v>2585.2035000000324</v>
          </cell>
          <cell r="Z791">
            <v>2584.5764999999665</v>
          </cell>
          <cell r="AA791">
            <v>2584.3950000000186</v>
          </cell>
          <cell r="AB791">
            <v>2584.7249999999767</v>
          </cell>
          <cell r="AC791">
            <v>2592.8595000000205</v>
          </cell>
          <cell r="AD791">
            <v>2694.0321599718882</v>
          </cell>
          <cell r="AE791">
            <v>2731.0805338135397</v>
          </cell>
          <cell r="AF791">
            <v>2768.6383974915661</v>
          </cell>
          <cell r="AG791">
            <v>2806.7127575183695</v>
          </cell>
          <cell r="AH791">
            <v>2845.3107167601411</v>
          </cell>
          <cell r="AI791">
            <v>2884.4394757617847</v>
          </cell>
          <cell r="AJ791">
            <v>2924.1063340901455</v>
          </cell>
          <cell r="AK791">
            <v>2964.3186916958948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</row>
        <row r="792">
          <cell r="A792" t="str">
            <v>IDMedium C&amp;ICritical Peak PricingIncentive CostsLow Participation Case0</v>
          </cell>
          <cell r="B792" t="str">
            <v>ID</v>
          </cell>
          <cell r="C792" t="str">
            <v>Medium C&amp;I</v>
          </cell>
          <cell r="D792" t="str">
            <v>Critical Peak Pricing</v>
          </cell>
          <cell r="E792" t="str">
            <v>Incentive Costs</v>
          </cell>
          <cell r="F792" t="str">
            <v>Low Participation Case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351680.42</v>
          </cell>
          <cell r="S792">
            <v>1071390.72</v>
          </cell>
          <cell r="T792">
            <v>2537897.67</v>
          </cell>
          <cell r="U792">
            <v>3311695.75</v>
          </cell>
          <cell r="V792">
            <v>3733808.12</v>
          </cell>
          <cell r="W792">
            <v>3788051.65</v>
          </cell>
          <cell r="X792">
            <v>3842351.67</v>
          </cell>
          <cell r="Y792">
            <v>3896640.94</v>
          </cell>
          <cell r="Z792">
            <v>3950917.05</v>
          </cell>
          <cell r="AA792">
            <v>4005189.34</v>
          </cell>
          <cell r="AB792">
            <v>4059468.57</v>
          </cell>
          <cell r="AC792">
            <v>4113918.62</v>
          </cell>
          <cell r="AD792">
            <v>4170493.29</v>
          </cell>
          <cell r="AE792">
            <v>4227845.9800000004</v>
          </cell>
          <cell r="AF792">
            <v>4285987.3899999997</v>
          </cell>
          <cell r="AG792">
            <v>4344928.3600000003</v>
          </cell>
          <cell r="AH792">
            <v>4404679.88</v>
          </cell>
          <cell r="AI792">
            <v>4465253.1100000003</v>
          </cell>
          <cell r="AJ792">
            <v>4526659.34</v>
          </cell>
          <cell r="AK792">
            <v>4588910.04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A793" t="str">
            <v>IDMedium C&amp;ICritical Peak PricingParticipantsLow Participation Case0</v>
          </cell>
          <cell r="B793" t="str">
            <v>ID</v>
          </cell>
          <cell r="C793" t="str">
            <v>Medium C&amp;I</v>
          </cell>
          <cell r="D793" t="str">
            <v>Critical Peak Pricing</v>
          </cell>
          <cell r="E793" t="str">
            <v>Participants</v>
          </cell>
          <cell r="F793" t="str">
            <v>Low Participation Case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16746.686550000006</v>
          </cell>
          <cell r="S793">
            <v>51018.605550000015</v>
          </cell>
          <cell r="T793">
            <v>120852.27000000002</v>
          </cell>
          <cell r="U793">
            <v>157699.79775000006</v>
          </cell>
          <cell r="V793">
            <v>177800.38649999999</v>
          </cell>
          <cell r="W793">
            <v>180383.41200000001</v>
          </cell>
          <cell r="X793">
            <v>182969.12700000001</v>
          </cell>
          <cell r="Y793">
            <v>185554.33050000004</v>
          </cell>
          <cell r="Z793">
            <v>188138.90700000001</v>
          </cell>
          <cell r="AA793">
            <v>190723.30200000003</v>
          </cell>
          <cell r="AB793">
            <v>193308.027</v>
          </cell>
          <cell r="AC793">
            <v>195900.88650000002</v>
          </cell>
          <cell r="AD793">
            <v>198594.91865997191</v>
          </cell>
          <cell r="AE793">
            <v>201325.99919378545</v>
          </cell>
          <cell r="AF793">
            <v>204094.63759127702</v>
          </cell>
          <cell r="AG793">
            <v>206901.35034879539</v>
          </cell>
          <cell r="AH793">
            <v>209746.66106555553</v>
          </cell>
          <cell r="AI793">
            <v>212631.10054131731</v>
          </cell>
          <cell r="AJ793">
            <v>215555.20687540746</v>
          </cell>
          <cell r="AK793">
            <v>218519.52556710335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</row>
        <row r="794">
          <cell r="A794" t="str">
            <v>IDResidentialCritical Peak PricingProgram Annual BenefitsLow Participation Case0</v>
          </cell>
          <cell r="B794" t="str">
            <v>ID</v>
          </cell>
          <cell r="C794" t="str">
            <v>Residential</v>
          </cell>
          <cell r="D794" t="str">
            <v>Critical Peak Pricing</v>
          </cell>
          <cell r="E794" t="str">
            <v>Program Annual Benefits</v>
          </cell>
          <cell r="F794" t="str">
            <v>Low Participation Case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573231.01</v>
          </cell>
          <cell r="S794">
            <v>1745288.43</v>
          </cell>
          <cell r="T794">
            <v>4127886.26</v>
          </cell>
          <cell r="U794">
            <v>5388069.9000000004</v>
          </cell>
          <cell r="V794">
            <v>6066603.5300000003</v>
          </cell>
          <cell r="W794">
            <v>6146956.6100000003</v>
          </cell>
          <cell r="X794">
            <v>6226381.7599999998</v>
          </cell>
          <cell r="Y794">
            <v>6305886.3200000003</v>
          </cell>
          <cell r="Z794">
            <v>6389191.79</v>
          </cell>
          <cell r="AA794">
            <v>6482465.1100000003</v>
          </cell>
          <cell r="AB794">
            <v>6568214.9500000002</v>
          </cell>
          <cell r="AC794">
            <v>6654117.0800000001</v>
          </cell>
          <cell r="AD794">
            <v>6743128.8899999997</v>
          </cell>
          <cell r="AE794">
            <v>6833331.4100000001</v>
          </cell>
          <cell r="AF794">
            <v>6924740.5700000003</v>
          </cell>
          <cell r="AG794">
            <v>7017372.5</v>
          </cell>
          <cell r="AH794">
            <v>7111243.5700000003</v>
          </cell>
          <cell r="AI794">
            <v>7206370.3399999999</v>
          </cell>
          <cell r="AJ794">
            <v>7302769.6200000001</v>
          </cell>
          <cell r="AK794">
            <v>7400458.4299999997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</row>
        <row r="795">
          <cell r="A795" t="str">
            <v>IDResidentialCritical Peak PricingProgram Annual CostsLow Participation Case0</v>
          </cell>
          <cell r="B795" t="str">
            <v>ID</v>
          </cell>
          <cell r="C795" t="str">
            <v>Residential</v>
          </cell>
          <cell r="D795" t="str">
            <v>Critical Peak Pricing</v>
          </cell>
          <cell r="E795" t="str">
            <v>Program Annual Costs</v>
          </cell>
          <cell r="F795" t="str">
            <v>Low Participation Case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5834317.1500000004</v>
          </cell>
          <cell r="S795">
            <v>12509121.98</v>
          </cell>
          <cell r="T795">
            <v>26286343.199999999</v>
          </cell>
          <cell r="U795">
            <v>16130618.27</v>
          </cell>
          <cell r="V795">
            <v>10911310.720000001</v>
          </cell>
          <cell r="W795">
            <v>4823091.07</v>
          </cell>
          <cell r="X795">
            <v>4899046.41</v>
          </cell>
          <cell r="Y795">
            <v>4974249.76</v>
          </cell>
          <cell r="Z795">
            <v>5049879.66</v>
          </cell>
          <cell r="AA795">
            <v>5126289.05</v>
          </cell>
          <cell r="AB795">
            <v>5203203.5</v>
          </cell>
          <cell r="AC795">
            <v>5283869.59</v>
          </cell>
          <cell r="AD795">
            <v>5405233.1200000001</v>
          </cell>
          <cell r="AE795">
            <v>5502775.29</v>
          </cell>
          <cell r="AF795">
            <v>5602414.6799999997</v>
          </cell>
          <cell r="AG795">
            <v>5704204.7300000004</v>
          </cell>
          <cell r="AH795">
            <v>5808200.4400000004</v>
          </cell>
          <cell r="AI795">
            <v>5914458.3899999997</v>
          </cell>
          <cell r="AJ795">
            <v>6023036.7800000003</v>
          </cell>
          <cell r="AK795">
            <v>6133995.5099999998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A796" t="str">
            <v>IDResidentialCritical Peak PricingNon-Incentive CostsLow Participation Case0</v>
          </cell>
          <cell r="B796" t="str">
            <v>ID</v>
          </cell>
          <cell r="C796" t="str">
            <v>Residential</v>
          </cell>
          <cell r="D796" t="str">
            <v>Critical Peak Pricing</v>
          </cell>
          <cell r="E796" t="str">
            <v>Non-Incentive Costs</v>
          </cell>
          <cell r="F796" t="str">
            <v>Low Participation Case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5482636.7300000004</v>
          </cell>
          <cell r="S796">
            <v>11437731.27</v>
          </cell>
          <cell r="T796">
            <v>23748445.530000001</v>
          </cell>
          <cell r="U796">
            <v>12818922.52</v>
          </cell>
          <cell r="V796">
            <v>7177502.6100000003</v>
          </cell>
          <cell r="W796">
            <v>1035039.42</v>
          </cell>
          <cell r="X796">
            <v>1056694.75</v>
          </cell>
          <cell r="Y796">
            <v>1077608.81</v>
          </cell>
          <cell r="Z796">
            <v>1098962.6200000001</v>
          </cell>
          <cell r="AA796">
            <v>1121099.71</v>
          </cell>
          <cell r="AB796">
            <v>1143734.93</v>
          </cell>
          <cell r="AC796">
            <v>1169950.97</v>
          </cell>
          <cell r="AD796">
            <v>1234739.83</v>
          </cell>
          <cell r="AE796">
            <v>1274929.31</v>
          </cell>
          <cell r="AF796">
            <v>1316427.29</v>
          </cell>
          <cell r="AG796">
            <v>1359276.37</v>
          </cell>
          <cell r="AH796">
            <v>1403520.56</v>
          </cell>
          <cell r="AI796">
            <v>1449205.28</v>
          </cell>
          <cell r="AJ796">
            <v>1496377.44</v>
          </cell>
          <cell r="AK796">
            <v>1545085.48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</row>
        <row r="797">
          <cell r="A797" t="str">
            <v>IDResidentialCritical Peak PricingSummer Peak Reduction @Meter  (MW)Low Participation Case0</v>
          </cell>
          <cell r="B797" t="str">
            <v>ID</v>
          </cell>
          <cell r="C797" t="str">
            <v>Residential</v>
          </cell>
          <cell r="D797" t="str">
            <v>Critical Peak Pricing</v>
          </cell>
          <cell r="E797" t="str">
            <v>Summer Peak Reduction @Meter  (MW)</v>
          </cell>
          <cell r="F797" t="str">
            <v>Low Participation Case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5.1061481672101516</v>
          </cell>
          <cell r="S797">
            <v>15.546439584201273</v>
          </cell>
          <cell r="T797">
            <v>36.769815927493447</v>
          </cell>
          <cell r="U797">
            <v>47.99510590524666</v>
          </cell>
          <cell r="V797">
            <v>54.039254216657497</v>
          </cell>
          <cell r="W797">
            <v>54.75501228123791</v>
          </cell>
          <cell r="X797">
            <v>55.462504704051796</v>
          </cell>
          <cell r="Y797">
            <v>56.170704503007471</v>
          </cell>
          <cell r="Z797">
            <v>56.91276145592839</v>
          </cell>
          <cell r="AA797">
            <v>57.74360864977195</v>
          </cell>
          <cell r="AB797">
            <v>58.507439221742665</v>
          </cell>
          <cell r="AC797">
            <v>59.27262640549219</v>
          </cell>
          <cell r="AD797">
            <v>60.065513565673378</v>
          </cell>
          <cell r="AE797">
            <v>60.869007140432515</v>
          </cell>
          <cell r="AF797">
            <v>61.683249011282939</v>
          </cell>
          <cell r="AG797">
            <v>62.508382957680382</v>
          </cell>
          <cell r="AH797">
            <v>63.344554682411669</v>
          </cell>
          <cell r="AI797">
            <v>64.191911837323005</v>
          </cell>
          <cell r="AJ797">
            <v>65.050604049392433</v>
          </cell>
          <cell r="AK797">
            <v>65.920782947151125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</row>
        <row r="798">
          <cell r="A798" t="str">
            <v>IDResidentialCritical Peak PricingSummer Peak Reduction @Generation (MW)Low Participation Case0</v>
          </cell>
          <cell r="B798" t="str">
            <v>ID</v>
          </cell>
          <cell r="C798" t="str">
            <v>Residential</v>
          </cell>
          <cell r="D798" t="str">
            <v>Critical Peak Pricing</v>
          </cell>
          <cell r="E798" t="str">
            <v>Summer Peak Reduction @Generation (MW)</v>
          </cell>
          <cell r="F798" t="str">
            <v>Low Participation Case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5.6309529854545115</v>
          </cell>
          <cell r="S798">
            <v>17.1442871462299</v>
          </cell>
          <cell r="T798">
            <v>40.548980952242438</v>
          </cell>
          <cell r="U798">
            <v>52.92799504328039</v>
          </cell>
          <cell r="V798">
            <v>59.593354892652727</v>
          </cell>
          <cell r="W798">
            <v>60.382677857562754</v>
          </cell>
          <cell r="X798">
            <v>61.162885646285609</v>
          </cell>
          <cell r="Y798">
            <v>61.94387351456492</v>
          </cell>
          <cell r="Z798">
            <v>62.762198341341403</v>
          </cell>
          <cell r="AA798">
            <v>63.678439181486489</v>
          </cell>
          <cell r="AB798">
            <v>64.520775498172327</v>
          </cell>
          <cell r="AC798">
            <v>65.364607857843168</v>
          </cell>
          <cell r="AD798">
            <v>66.238987169908881</v>
          </cell>
          <cell r="AE798">
            <v>67.125063013269198</v>
          </cell>
          <cell r="AF798">
            <v>68.022991851877961</v>
          </cell>
          <cell r="AG798">
            <v>68.932932242700019</v>
          </cell>
          <cell r="AH798">
            <v>69.855044863709381</v>
          </cell>
          <cell r="AI798">
            <v>70.789492542261797</v>
          </cell>
          <cell r="AJ798">
            <v>71.73644028384696</v>
          </cell>
          <cell r="AK798">
            <v>72.696055301225314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</row>
        <row r="799">
          <cell r="A799" t="str">
            <v>IDResidentialCritical Peak PricingWinter Peak Reduction @Meter  (MW)Low Participation Case0</v>
          </cell>
          <cell r="B799" t="str">
            <v>ID</v>
          </cell>
          <cell r="C799" t="str">
            <v>Residential</v>
          </cell>
          <cell r="D799" t="str">
            <v>Critical Peak Pricing</v>
          </cell>
          <cell r="E799" t="str">
            <v>Winter Peak Reduction @Meter  (MW)</v>
          </cell>
          <cell r="F799" t="str">
            <v>Low Participation Case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</row>
        <row r="800">
          <cell r="A800" t="str">
            <v>IDResidentialCritical Peak PricingWinter Peak Reduction @Generation (MW)Low Participation Case0</v>
          </cell>
          <cell r="B800" t="str">
            <v>ID</v>
          </cell>
          <cell r="C800" t="str">
            <v>Residential</v>
          </cell>
          <cell r="D800" t="str">
            <v>Critical Peak Pricing</v>
          </cell>
          <cell r="E800" t="str">
            <v>Winter Peak Reduction @Generation (MW)</v>
          </cell>
          <cell r="F800" t="str">
            <v>Low Participation Case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</row>
        <row r="801">
          <cell r="A801" t="str">
            <v>IDResidentialCritical Peak PricingProgram Annual BenefitsLow Participation Case0</v>
          </cell>
          <cell r="B801" t="str">
            <v>ID</v>
          </cell>
          <cell r="C801" t="str">
            <v>Residential</v>
          </cell>
          <cell r="D801" t="str">
            <v>Critical Peak Pricing</v>
          </cell>
          <cell r="E801" t="str">
            <v>Program Annual Benefits</v>
          </cell>
          <cell r="F801" t="str">
            <v>Low Participation Case</v>
          </cell>
          <cell r="G801">
            <v>0</v>
          </cell>
        </row>
        <row r="802">
          <cell r="A802" t="str">
            <v>IDResidentialCritical Peak PricingNew ParticipantsLow Participation Case0</v>
          </cell>
          <cell r="B802" t="str">
            <v>ID</v>
          </cell>
          <cell r="C802" t="str">
            <v>Residential</v>
          </cell>
          <cell r="D802" t="str">
            <v>Critical Peak Pricing</v>
          </cell>
          <cell r="E802" t="str">
            <v>New Participants</v>
          </cell>
          <cell r="F802" t="str">
            <v>Low Participation Case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16746.686550000006</v>
          </cell>
          <cell r="S802">
            <v>34271.919000000009</v>
          </cell>
          <cell r="T802">
            <v>69833.664450000011</v>
          </cell>
          <cell r="U802">
            <v>36847.527750000037</v>
          </cell>
          <cell r="V802">
            <v>20100.588749999937</v>
          </cell>
          <cell r="W802">
            <v>2583.0255000000179</v>
          </cell>
          <cell r="X802">
            <v>2585.7149999999965</v>
          </cell>
          <cell r="Y802">
            <v>2585.2035000000324</v>
          </cell>
          <cell r="Z802">
            <v>2584.5764999999665</v>
          </cell>
          <cell r="AA802">
            <v>2584.3950000000186</v>
          </cell>
          <cell r="AB802">
            <v>2584.7249999999767</v>
          </cell>
          <cell r="AC802">
            <v>2592.8595000000205</v>
          </cell>
          <cell r="AD802">
            <v>2694.0321599718882</v>
          </cell>
          <cell r="AE802">
            <v>2731.0805338135397</v>
          </cell>
          <cell r="AF802">
            <v>2768.6383974915661</v>
          </cell>
          <cell r="AG802">
            <v>2806.7127575183695</v>
          </cell>
          <cell r="AH802">
            <v>2845.3107167601411</v>
          </cell>
          <cell r="AI802">
            <v>2884.4394757617847</v>
          </cell>
          <cell r="AJ802">
            <v>2924.1063340901455</v>
          </cell>
          <cell r="AK802">
            <v>2964.3186916958948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</row>
        <row r="803">
          <cell r="A803" t="str">
            <v>IDResidentialCritical Peak PricingIncentive CostsLow Participation Case0</v>
          </cell>
          <cell r="B803" t="str">
            <v>ID</v>
          </cell>
          <cell r="C803" t="str">
            <v>Residential</v>
          </cell>
          <cell r="D803" t="str">
            <v>Critical Peak Pricing</v>
          </cell>
          <cell r="E803" t="str">
            <v>Incentive Costs</v>
          </cell>
          <cell r="F803" t="str">
            <v>Low Participation Case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351680.42</v>
          </cell>
          <cell r="S803">
            <v>1071390.72</v>
          </cell>
          <cell r="T803">
            <v>2537897.67</v>
          </cell>
          <cell r="U803">
            <v>3311695.75</v>
          </cell>
          <cell r="V803">
            <v>3733808.12</v>
          </cell>
          <cell r="W803">
            <v>3788051.65</v>
          </cell>
          <cell r="X803">
            <v>3842351.67</v>
          </cell>
          <cell r="Y803">
            <v>3896640.94</v>
          </cell>
          <cell r="Z803">
            <v>3950917.05</v>
          </cell>
          <cell r="AA803">
            <v>4005189.34</v>
          </cell>
          <cell r="AB803">
            <v>4059468.57</v>
          </cell>
          <cell r="AC803">
            <v>4113918.62</v>
          </cell>
          <cell r="AD803">
            <v>4170493.29</v>
          </cell>
          <cell r="AE803">
            <v>4227845.9800000004</v>
          </cell>
          <cell r="AF803">
            <v>4285987.3899999997</v>
          </cell>
          <cell r="AG803">
            <v>4344928.3600000003</v>
          </cell>
          <cell r="AH803">
            <v>4404679.88</v>
          </cell>
          <cell r="AI803">
            <v>4465253.1100000003</v>
          </cell>
          <cell r="AJ803">
            <v>4526659.34</v>
          </cell>
          <cell r="AK803">
            <v>4588910.04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A804" t="str">
            <v>IDResidentialCritical Peak PricingParticipantsLow Participation Case0</v>
          </cell>
          <cell r="B804" t="str">
            <v>ID</v>
          </cell>
          <cell r="C804" t="str">
            <v>Residential</v>
          </cell>
          <cell r="D804" t="str">
            <v>Critical Peak Pricing</v>
          </cell>
          <cell r="E804" t="str">
            <v>Participants</v>
          </cell>
          <cell r="F804" t="str">
            <v>Low Participation Case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16746.686550000006</v>
          </cell>
          <cell r="S804">
            <v>51018.605550000015</v>
          </cell>
          <cell r="T804">
            <v>120852.27000000002</v>
          </cell>
          <cell r="U804">
            <v>157699.79775000006</v>
          </cell>
          <cell r="V804">
            <v>177800.38649999999</v>
          </cell>
          <cell r="W804">
            <v>180383.41200000001</v>
          </cell>
          <cell r="X804">
            <v>182969.12700000001</v>
          </cell>
          <cell r="Y804">
            <v>185554.33050000004</v>
          </cell>
          <cell r="Z804">
            <v>188138.90700000001</v>
          </cell>
          <cell r="AA804">
            <v>190723.30200000003</v>
          </cell>
          <cell r="AB804">
            <v>193308.027</v>
          </cell>
          <cell r="AC804">
            <v>195900.88650000002</v>
          </cell>
          <cell r="AD804">
            <v>198594.91865997191</v>
          </cell>
          <cell r="AE804">
            <v>201325.99919378545</v>
          </cell>
          <cell r="AF804">
            <v>204094.63759127702</v>
          </cell>
          <cell r="AG804">
            <v>206901.35034879539</v>
          </cell>
          <cell r="AH804">
            <v>209746.66106555553</v>
          </cell>
          <cell r="AI804">
            <v>212631.10054131731</v>
          </cell>
          <cell r="AJ804">
            <v>215555.20687540746</v>
          </cell>
          <cell r="AK804">
            <v>218519.52556710335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</row>
        <row r="805">
          <cell r="A805" t="str">
            <v>IDSmall C&amp;ICritical Peak PricingProgram Annual BenefitsLow Participation Case0</v>
          </cell>
          <cell r="B805" t="str">
            <v>ID</v>
          </cell>
          <cell r="C805" t="str">
            <v>Small C&amp;I</v>
          </cell>
          <cell r="D805" t="str">
            <v>Critical Peak Pricing</v>
          </cell>
          <cell r="E805" t="str">
            <v>Program Annual Benefits</v>
          </cell>
          <cell r="F805" t="str">
            <v>Low Participation Case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573231.01</v>
          </cell>
          <cell r="S805">
            <v>1745288.43</v>
          </cell>
          <cell r="T805">
            <v>4127886.26</v>
          </cell>
          <cell r="U805">
            <v>5388069.9000000004</v>
          </cell>
          <cell r="V805">
            <v>6066603.5300000003</v>
          </cell>
          <cell r="W805">
            <v>6146956.6100000003</v>
          </cell>
          <cell r="X805">
            <v>6226381.7599999998</v>
          </cell>
          <cell r="Y805">
            <v>6305886.3200000003</v>
          </cell>
          <cell r="Z805">
            <v>6389191.79</v>
          </cell>
          <cell r="AA805">
            <v>6482465.1100000003</v>
          </cell>
          <cell r="AB805">
            <v>6568214.9500000002</v>
          </cell>
          <cell r="AC805">
            <v>6654117.0800000001</v>
          </cell>
          <cell r="AD805">
            <v>6743128.8899999997</v>
          </cell>
          <cell r="AE805">
            <v>6833331.4100000001</v>
          </cell>
          <cell r="AF805">
            <v>6924740.5700000003</v>
          </cell>
          <cell r="AG805">
            <v>7017372.5</v>
          </cell>
          <cell r="AH805">
            <v>7111243.5700000003</v>
          </cell>
          <cell r="AI805">
            <v>7206370.3399999999</v>
          </cell>
          <cell r="AJ805">
            <v>7302769.6200000001</v>
          </cell>
          <cell r="AK805">
            <v>7400458.4299999997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A806" t="str">
            <v>IDSmall C&amp;ICritical Peak PricingProgram Annual CostsLow Participation Case0</v>
          </cell>
          <cell r="B806" t="str">
            <v>ID</v>
          </cell>
          <cell r="C806" t="str">
            <v>Small C&amp;I</v>
          </cell>
          <cell r="D806" t="str">
            <v>Critical Peak Pricing</v>
          </cell>
          <cell r="E806" t="str">
            <v>Program Annual Costs</v>
          </cell>
          <cell r="F806" t="str">
            <v>Low Participation Case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5834317.1500000004</v>
          </cell>
          <cell r="S806">
            <v>12509121.98</v>
          </cell>
          <cell r="T806">
            <v>26286343.199999999</v>
          </cell>
          <cell r="U806">
            <v>16130618.27</v>
          </cell>
          <cell r="V806">
            <v>10911310.720000001</v>
          </cell>
          <cell r="W806">
            <v>4823091.07</v>
          </cell>
          <cell r="X806">
            <v>4899046.41</v>
          </cell>
          <cell r="Y806">
            <v>4974249.76</v>
          </cell>
          <cell r="Z806">
            <v>5049879.66</v>
          </cell>
          <cell r="AA806">
            <v>5126289.05</v>
          </cell>
          <cell r="AB806">
            <v>5203203.5</v>
          </cell>
          <cell r="AC806">
            <v>5283869.59</v>
          </cell>
          <cell r="AD806">
            <v>5405233.1200000001</v>
          </cell>
          <cell r="AE806">
            <v>5502775.29</v>
          </cell>
          <cell r="AF806">
            <v>5602414.6799999997</v>
          </cell>
          <cell r="AG806">
            <v>5704204.7300000004</v>
          </cell>
          <cell r="AH806">
            <v>5808200.4400000004</v>
          </cell>
          <cell r="AI806">
            <v>5914458.3899999997</v>
          </cell>
          <cell r="AJ806">
            <v>6023036.7800000003</v>
          </cell>
          <cell r="AK806">
            <v>6133995.5099999998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A807" t="str">
            <v>IDSmall C&amp;ICritical Peak PricingNon-Incentive CostsLow Participation Case0</v>
          </cell>
          <cell r="B807" t="str">
            <v>ID</v>
          </cell>
          <cell r="C807" t="str">
            <v>Small C&amp;I</v>
          </cell>
          <cell r="D807" t="str">
            <v>Critical Peak Pricing</v>
          </cell>
          <cell r="E807" t="str">
            <v>Non-Incentive Costs</v>
          </cell>
          <cell r="F807" t="str">
            <v>Low Participation Case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5482636.7300000004</v>
          </cell>
          <cell r="S807">
            <v>11437731.27</v>
          </cell>
          <cell r="T807">
            <v>23748445.530000001</v>
          </cell>
          <cell r="U807">
            <v>12818922.52</v>
          </cell>
          <cell r="V807">
            <v>7177502.6100000003</v>
          </cell>
          <cell r="W807">
            <v>1035039.42</v>
          </cell>
          <cell r="X807">
            <v>1056694.75</v>
          </cell>
          <cell r="Y807">
            <v>1077608.81</v>
          </cell>
          <cell r="Z807">
            <v>1098962.6200000001</v>
          </cell>
          <cell r="AA807">
            <v>1121099.71</v>
          </cell>
          <cell r="AB807">
            <v>1143734.93</v>
          </cell>
          <cell r="AC807">
            <v>1169950.97</v>
          </cell>
          <cell r="AD807">
            <v>1234739.83</v>
          </cell>
          <cell r="AE807">
            <v>1274929.31</v>
          </cell>
          <cell r="AF807">
            <v>1316427.29</v>
          </cell>
          <cell r="AG807">
            <v>1359276.37</v>
          </cell>
          <cell r="AH807">
            <v>1403520.56</v>
          </cell>
          <cell r="AI807">
            <v>1449205.28</v>
          </cell>
          <cell r="AJ807">
            <v>1496377.44</v>
          </cell>
          <cell r="AK807">
            <v>1545085.48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</row>
        <row r="808">
          <cell r="A808" t="str">
            <v>IDSmall C&amp;ICritical Peak PricingSummer Peak Reduction @Meter  (MW)Low Participation Case0</v>
          </cell>
          <cell r="B808" t="str">
            <v>ID</v>
          </cell>
          <cell r="C808" t="str">
            <v>Small C&amp;I</v>
          </cell>
          <cell r="D808" t="str">
            <v>Critical Peak Pricing</v>
          </cell>
          <cell r="E808" t="str">
            <v>Summer Peak Reduction @Meter  (MW)</v>
          </cell>
          <cell r="F808" t="str">
            <v>Low Participation Case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5.1061481672101516</v>
          </cell>
          <cell r="S808">
            <v>15.546439584201273</v>
          </cell>
          <cell r="T808">
            <v>36.769815927493447</v>
          </cell>
          <cell r="U808">
            <v>47.99510590524666</v>
          </cell>
          <cell r="V808">
            <v>54.039254216657497</v>
          </cell>
          <cell r="W808">
            <v>54.75501228123791</v>
          </cell>
          <cell r="X808">
            <v>55.462504704051796</v>
          </cell>
          <cell r="Y808">
            <v>56.170704503007471</v>
          </cell>
          <cell r="Z808">
            <v>56.91276145592839</v>
          </cell>
          <cell r="AA808">
            <v>57.74360864977195</v>
          </cell>
          <cell r="AB808">
            <v>58.507439221742665</v>
          </cell>
          <cell r="AC808">
            <v>59.27262640549219</v>
          </cell>
          <cell r="AD808">
            <v>60.065513565673378</v>
          </cell>
          <cell r="AE808">
            <v>60.869007140432515</v>
          </cell>
          <cell r="AF808">
            <v>61.683249011282939</v>
          </cell>
          <cell r="AG808">
            <v>62.508382957680382</v>
          </cell>
          <cell r="AH808">
            <v>63.344554682411669</v>
          </cell>
          <cell r="AI808">
            <v>64.191911837323005</v>
          </cell>
          <cell r="AJ808">
            <v>65.050604049392433</v>
          </cell>
          <cell r="AK808">
            <v>65.920782947151125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</row>
        <row r="809">
          <cell r="A809" t="str">
            <v>IDSmall C&amp;ICritical Peak PricingSummer Peak Reduction @Generation (MW)Low Participation Case0</v>
          </cell>
          <cell r="B809" t="str">
            <v>ID</v>
          </cell>
          <cell r="C809" t="str">
            <v>Small C&amp;I</v>
          </cell>
          <cell r="D809" t="str">
            <v>Critical Peak Pricing</v>
          </cell>
          <cell r="E809" t="str">
            <v>Summer Peak Reduction @Generation (MW)</v>
          </cell>
          <cell r="F809" t="str">
            <v>Low Participation Case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5.6309529854545115</v>
          </cell>
          <cell r="S809">
            <v>17.1442871462299</v>
          </cell>
          <cell r="T809">
            <v>40.548980952242438</v>
          </cell>
          <cell r="U809">
            <v>52.92799504328039</v>
          </cell>
          <cell r="V809">
            <v>59.593354892652727</v>
          </cell>
          <cell r="W809">
            <v>60.382677857562754</v>
          </cell>
          <cell r="X809">
            <v>61.162885646285609</v>
          </cell>
          <cell r="Y809">
            <v>61.94387351456492</v>
          </cell>
          <cell r="Z809">
            <v>62.762198341341403</v>
          </cell>
          <cell r="AA809">
            <v>63.678439181486489</v>
          </cell>
          <cell r="AB809">
            <v>64.520775498172327</v>
          </cell>
          <cell r="AC809">
            <v>65.364607857843168</v>
          </cell>
          <cell r="AD809">
            <v>66.238987169908881</v>
          </cell>
          <cell r="AE809">
            <v>67.125063013269198</v>
          </cell>
          <cell r="AF809">
            <v>68.022991851877961</v>
          </cell>
          <cell r="AG809">
            <v>68.932932242700019</v>
          </cell>
          <cell r="AH809">
            <v>69.855044863709381</v>
          </cell>
          <cell r="AI809">
            <v>70.789492542261797</v>
          </cell>
          <cell r="AJ809">
            <v>71.73644028384696</v>
          </cell>
          <cell r="AK809">
            <v>72.696055301225314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</row>
        <row r="810">
          <cell r="A810" t="str">
            <v>IDSmall C&amp;ICritical Peak PricingWinter Peak Reduction @Meter  (MW)Low Participation Case0</v>
          </cell>
          <cell r="B810" t="str">
            <v>ID</v>
          </cell>
          <cell r="C810" t="str">
            <v>Small C&amp;I</v>
          </cell>
          <cell r="D810" t="str">
            <v>Critical Peak Pricing</v>
          </cell>
          <cell r="E810" t="str">
            <v>Winter Peak Reduction @Meter  (MW)</v>
          </cell>
          <cell r="F810" t="str">
            <v>Low Participation Case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</row>
        <row r="811">
          <cell r="A811" t="str">
            <v>IDSmall C&amp;ICritical Peak PricingWinter Peak Reduction @Generation (MW)Low Participation Case0</v>
          </cell>
          <cell r="B811" t="str">
            <v>ID</v>
          </cell>
          <cell r="C811" t="str">
            <v>Small C&amp;I</v>
          </cell>
          <cell r="D811" t="str">
            <v>Critical Peak Pricing</v>
          </cell>
          <cell r="E811" t="str">
            <v>Winter Peak Reduction @Generation (MW)</v>
          </cell>
          <cell r="F811" t="str">
            <v>Low Participation Case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</row>
        <row r="812">
          <cell r="A812" t="str">
            <v>IDSmall C&amp;ICritical Peak PricingProgram Annual BenefitsLow Participation Case0</v>
          </cell>
          <cell r="B812" t="str">
            <v>ID</v>
          </cell>
          <cell r="C812" t="str">
            <v>Small C&amp;I</v>
          </cell>
          <cell r="D812" t="str">
            <v>Critical Peak Pricing</v>
          </cell>
          <cell r="E812" t="str">
            <v>Program Annual Benefits</v>
          </cell>
          <cell r="F812" t="str">
            <v>Low Participation Case</v>
          </cell>
          <cell r="G812">
            <v>0</v>
          </cell>
        </row>
        <row r="813">
          <cell r="A813" t="str">
            <v>IDSmall C&amp;ICritical Peak PricingNew ParticipantsLow Participation Case0</v>
          </cell>
          <cell r="B813" t="str">
            <v>ID</v>
          </cell>
          <cell r="C813" t="str">
            <v>Small C&amp;I</v>
          </cell>
          <cell r="D813" t="str">
            <v>Critical Peak Pricing</v>
          </cell>
          <cell r="E813" t="str">
            <v>New Participants</v>
          </cell>
          <cell r="F813" t="str">
            <v>Low Participation Case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16746.686550000006</v>
          </cell>
          <cell r="S813">
            <v>34271.919000000009</v>
          </cell>
          <cell r="T813">
            <v>69833.664450000011</v>
          </cell>
          <cell r="U813">
            <v>36847.527750000037</v>
          </cell>
          <cell r="V813">
            <v>20100.588749999937</v>
          </cell>
          <cell r="W813">
            <v>2583.0255000000179</v>
          </cell>
          <cell r="X813">
            <v>2585.7149999999965</v>
          </cell>
          <cell r="Y813">
            <v>2585.2035000000324</v>
          </cell>
          <cell r="Z813">
            <v>2584.5764999999665</v>
          </cell>
          <cell r="AA813">
            <v>2584.3950000000186</v>
          </cell>
          <cell r="AB813">
            <v>2584.7249999999767</v>
          </cell>
          <cell r="AC813">
            <v>2592.8595000000205</v>
          </cell>
          <cell r="AD813">
            <v>2694.0321599718882</v>
          </cell>
          <cell r="AE813">
            <v>2731.0805338135397</v>
          </cell>
          <cell r="AF813">
            <v>2768.6383974915661</v>
          </cell>
          <cell r="AG813">
            <v>2806.7127575183695</v>
          </cell>
          <cell r="AH813">
            <v>2845.3107167601411</v>
          </cell>
          <cell r="AI813">
            <v>2884.4394757617847</v>
          </cell>
          <cell r="AJ813">
            <v>2924.1063340901455</v>
          </cell>
          <cell r="AK813">
            <v>2964.3186916958948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</row>
        <row r="814">
          <cell r="A814" t="str">
            <v>IDSmall C&amp;ICritical Peak PricingIncentive CostsLow Participation Case0</v>
          </cell>
          <cell r="B814" t="str">
            <v>ID</v>
          </cell>
          <cell r="C814" t="str">
            <v>Small C&amp;I</v>
          </cell>
          <cell r="D814" t="str">
            <v>Critical Peak Pricing</v>
          </cell>
          <cell r="E814" t="str">
            <v>Incentive Costs</v>
          </cell>
          <cell r="F814" t="str">
            <v>Low Participation Case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351680.42</v>
          </cell>
          <cell r="S814">
            <v>1071390.72</v>
          </cell>
          <cell r="T814">
            <v>2537897.67</v>
          </cell>
          <cell r="U814">
            <v>3311695.75</v>
          </cell>
          <cell r="V814">
            <v>3733808.12</v>
          </cell>
          <cell r="W814">
            <v>3788051.65</v>
          </cell>
          <cell r="X814">
            <v>3842351.67</v>
          </cell>
          <cell r="Y814">
            <v>3896640.94</v>
          </cell>
          <cell r="Z814">
            <v>3950917.05</v>
          </cell>
          <cell r="AA814">
            <v>4005189.34</v>
          </cell>
          <cell r="AB814">
            <v>4059468.57</v>
          </cell>
          <cell r="AC814">
            <v>4113918.62</v>
          </cell>
          <cell r="AD814">
            <v>4170493.29</v>
          </cell>
          <cell r="AE814">
            <v>4227845.9800000004</v>
          </cell>
          <cell r="AF814">
            <v>4285987.3899999997</v>
          </cell>
          <cell r="AG814">
            <v>4344928.3600000003</v>
          </cell>
          <cell r="AH814">
            <v>4404679.88</v>
          </cell>
          <cell r="AI814">
            <v>4465253.1100000003</v>
          </cell>
          <cell r="AJ814">
            <v>4526659.34</v>
          </cell>
          <cell r="AK814">
            <v>4588910.04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</row>
        <row r="815">
          <cell r="A815" t="str">
            <v>IDSmall C&amp;ICritical Peak PricingParticipantsLow Participation Case0</v>
          </cell>
          <cell r="B815" t="str">
            <v>ID</v>
          </cell>
          <cell r="C815" t="str">
            <v>Small C&amp;I</v>
          </cell>
          <cell r="D815" t="str">
            <v>Critical Peak Pricing</v>
          </cell>
          <cell r="E815" t="str">
            <v>Participants</v>
          </cell>
          <cell r="F815" t="str">
            <v>Low Participation Case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16746.686550000006</v>
          </cell>
          <cell r="S815">
            <v>51018.605550000015</v>
          </cell>
          <cell r="T815">
            <v>120852.27000000002</v>
          </cell>
          <cell r="U815">
            <v>157699.79775000006</v>
          </cell>
          <cell r="V815">
            <v>177800.38649999999</v>
          </cell>
          <cell r="W815">
            <v>180383.41200000001</v>
          </cell>
          <cell r="X815">
            <v>182969.12700000001</v>
          </cell>
          <cell r="Y815">
            <v>185554.33050000004</v>
          </cell>
          <cell r="Z815">
            <v>188138.90700000001</v>
          </cell>
          <cell r="AA815">
            <v>190723.30200000003</v>
          </cell>
          <cell r="AB815">
            <v>193308.027</v>
          </cell>
          <cell r="AC815">
            <v>195900.88650000002</v>
          </cell>
          <cell r="AD815">
            <v>198594.91865997191</v>
          </cell>
          <cell r="AE815">
            <v>201325.99919378545</v>
          </cell>
          <cell r="AF815">
            <v>204094.63759127702</v>
          </cell>
          <cell r="AG815">
            <v>206901.35034879539</v>
          </cell>
          <cell r="AH815">
            <v>209746.66106555553</v>
          </cell>
          <cell r="AI815">
            <v>212631.10054131731</v>
          </cell>
          <cell r="AJ815">
            <v>215555.20687540746</v>
          </cell>
          <cell r="AK815">
            <v>218519.52556710335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</row>
        <row r="816">
          <cell r="A816" t="str">
            <v>IDExtra Large C&amp;ICurtail AgreementsProgram Annual BenefitsLow Participation Case0</v>
          </cell>
          <cell r="B816" t="str">
            <v>ID</v>
          </cell>
          <cell r="C816" t="str">
            <v>Extra Large C&amp;I</v>
          </cell>
          <cell r="D816" t="str">
            <v>Curtail Agreements</v>
          </cell>
          <cell r="E816" t="str">
            <v>Program Annual Benefits</v>
          </cell>
          <cell r="F816" t="str">
            <v>Low Participation Case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573231.01</v>
          </cell>
          <cell r="S816">
            <v>1745288.43</v>
          </cell>
          <cell r="T816">
            <v>4127886.26</v>
          </cell>
          <cell r="U816">
            <v>5388069.9000000004</v>
          </cell>
          <cell r="V816">
            <v>6066603.5300000003</v>
          </cell>
          <cell r="W816">
            <v>6146956.6100000003</v>
          </cell>
          <cell r="X816">
            <v>6226381.7599999998</v>
          </cell>
          <cell r="Y816">
            <v>6305886.3200000003</v>
          </cell>
          <cell r="Z816">
            <v>6389191.79</v>
          </cell>
          <cell r="AA816">
            <v>6482465.1100000003</v>
          </cell>
          <cell r="AB816">
            <v>6568214.9500000002</v>
          </cell>
          <cell r="AC816">
            <v>6654117.0800000001</v>
          </cell>
          <cell r="AD816">
            <v>6743128.8899999997</v>
          </cell>
          <cell r="AE816">
            <v>6833331.4100000001</v>
          </cell>
          <cell r="AF816">
            <v>6924740.5700000003</v>
          </cell>
          <cell r="AG816">
            <v>7017372.5</v>
          </cell>
          <cell r="AH816">
            <v>7111243.5700000003</v>
          </cell>
          <cell r="AI816">
            <v>7206370.3399999999</v>
          </cell>
          <cell r="AJ816">
            <v>7302769.6200000001</v>
          </cell>
          <cell r="AK816">
            <v>7400458.4299999997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</row>
        <row r="817">
          <cell r="A817" t="str">
            <v>IDExtra Large C&amp;ICurtail AgreementsProgram Annual CostsLow Participation Case0</v>
          </cell>
          <cell r="B817" t="str">
            <v>ID</v>
          </cell>
          <cell r="C817" t="str">
            <v>Extra Large C&amp;I</v>
          </cell>
          <cell r="D817" t="str">
            <v>Curtail Agreements</v>
          </cell>
          <cell r="E817" t="str">
            <v>Program Annual Costs</v>
          </cell>
          <cell r="F817" t="str">
            <v>Low Participation Case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5834317.1500000004</v>
          </cell>
          <cell r="S817">
            <v>12509121.98</v>
          </cell>
          <cell r="T817">
            <v>26286343.199999999</v>
          </cell>
          <cell r="U817">
            <v>16130618.27</v>
          </cell>
          <cell r="V817">
            <v>10911310.720000001</v>
          </cell>
          <cell r="W817">
            <v>4823091.07</v>
          </cell>
          <cell r="X817">
            <v>4899046.41</v>
          </cell>
          <cell r="Y817">
            <v>4974249.76</v>
          </cell>
          <cell r="Z817">
            <v>5049879.66</v>
          </cell>
          <cell r="AA817">
            <v>5126289.05</v>
          </cell>
          <cell r="AB817">
            <v>5203203.5</v>
          </cell>
          <cell r="AC817">
            <v>5283869.59</v>
          </cell>
          <cell r="AD817">
            <v>5405233.1200000001</v>
          </cell>
          <cell r="AE817">
            <v>5502775.29</v>
          </cell>
          <cell r="AF817">
            <v>5602414.6799999997</v>
          </cell>
          <cell r="AG817">
            <v>5704204.7300000004</v>
          </cell>
          <cell r="AH817">
            <v>5808200.4400000004</v>
          </cell>
          <cell r="AI817">
            <v>5914458.3899999997</v>
          </cell>
          <cell r="AJ817">
            <v>6023036.7800000003</v>
          </cell>
          <cell r="AK817">
            <v>6133995.5099999998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</row>
        <row r="818">
          <cell r="A818" t="str">
            <v>IDExtra Large C&amp;ICurtail AgreementsNon-Incentive CostsLow Participation Case0</v>
          </cell>
          <cell r="B818" t="str">
            <v>ID</v>
          </cell>
          <cell r="C818" t="str">
            <v>Extra Large C&amp;I</v>
          </cell>
          <cell r="D818" t="str">
            <v>Curtail Agreements</v>
          </cell>
          <cell r="E818" t="str">
            <v>Non-Incentive Costs</v>
          </cell>
          <cell r="F818" t="str">
            <v>Low Participation Case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5482636.7300000004</v>
          </cell>
          <cell r="S818">
            <v>11437731.27</v>
          </cell>
          <cell r="T818">
            <v>23748445.530000001</v>
          </cell>
          <cell r="U818">
            <v>12818922.52</v>
          </cell>
          <cell r="V818">
            <v>7177502.6100000003</v>
          </cell>
          <cell r="W818">
            <v>1035039.42</v>
          </cell>
          <cell r="X818">
            <v>1056694.75</v>
          </cell>
          <cell r="Y818">
            <v>1077608.81</v>
          </cell>
          <cell r="Z818">
            <v>1098962.6200000001</v>
          </cell>
          <cell r="AA818">
            <v>1121099.71</v>
          </cell>
          <cell r="AB818">
            <v>1143734.93</v>
          </cell>
          <cell r="AC818">
            <v>1169950.97</v>
          </cell>
          <cell r="AD818">
            <v>1234739.83</v>
          </cell>
          <cell r="AE818">
            <v>1274929.31</v>
          </cell>
          <cell r="AF818">
            <v>1316427.29</v>
          </cell>
          <cell r="AG818">
            <v>1359276.37</v>
          </cell>
          <cell r="AH818">
            <v>1403520.56</v>
          </cell>
          <cell r="AI818">
            <v>1449205.28</v>
          </cell>
          <cell r="AJ818">
            <v>1496377.44</v>
          </cell>
          <cell r="AK818">
            <v>1545085.48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</row>
        <row r="819">
          <cell r="A819" t="str">
            <v>IDExtra Large C&amp;ICurtail AgreementsSummer Peak Reduction @Meter  (MW)Low Participation Case0</v>
          </cell>
          <cell r="B819" t="str">
            <v>ID</v>
          </cell>
          <cell r="C819" t="str">
            <v>Extra Large C&amp;I</v>
          </cell>
          <cell r="D819" t="str">
            <v>Curtail Agreements</v>
          </cell>
          <cell r="E819" t="str">
            <v>Summer Peak Reduction @Meter  (MW)</v>
          </cell>
          <cell r="F819" t="str">
            <v>Low Participation Case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5.1061481672101516</v>
          </cell>
          <cell r="S819">
            <v>15.546439584201273</v>
          </cell>
          <cell r="T819">
            <v>36.769815927493447</v>
          </cell>
          <cell r="U819">
            <v>47.99510590524666</v>
          </cell>
          <cell r="V819">
            <v>54.039254216657497</v>
          </cell>
          <cell r="W819">
            <v>54.75501228123791</v>
          </cell>
          <cell r="X819">
            <v>55.462504704051796</v>
          </cell>
          <cell r="Y819">
            <v>56.170704503007471</v>
          </cell>
          <cell r="Z819">
            <v>56.91276145592839</v>
          </cell>
          <cell r="AA819">
            <v>57.74360864977195</v>
          </cell>
          <cell r="AB819">
            <v>58.507439221742665</v>
          </cell>
          <cell r="AC819">
            <v>59.27262640549219</v>
          </cell>
          <cell r="AD819">
            <v>60.065513565673378</v>
          </cell>
          <cell r="AE819">
            <v>60.869007140432515</v>
          </cell>
          <cell r="AF819">
            <v>61.683249011282939</v>
          </cell>
          <cell r="AG819">
            <v>62.508382957680382</v>
          </cell>
          <cell r="AH819">
            <v>63.344554682411669</v>
          </cell>
          <cell r="AI819">
            <v>64.191911837323005</v>
          </cell>
          <cell r="AJ819">
            <v>65.050604049392433</v>
          </cell>
          <cell r="AK819">
            <v>65.920782947151125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</row>
        <row r="820">
          <cell r="A820" t="str">
            <v>IDExtra Large C&amp;ICurtail AgreementsSummer Peak Reduction @Generation (MW)Low Participation Case0</v>
          </cell>
          <cell r="B820" t="str">
            <v>ID</v>
          </cell>
          <cell r="C820" t="str">
            <v>Extra Large C&amp;I</v>
          </cell>
          <cell r="D820" t="str">
            <v>Curtail Agreements</v>
          </cell>
          <cell r="E820" t="str">
            <v>Summer Peak Reduction @Generation (MW)</v>
          </cell>
          <cell r="F820" t="str">
            <v>Low Participation Case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5.6309529854545115</v>
          </cell>
          <cell r="S820">
            <v>17.1442871462299</v>
          </cell>
          <cell r="T820">
            <v>40.548980952242438</v>
          </cell>
          <cell r="U820">
            <v>52.92799504328039</v>
          </cell>
          <cell r="V820">
            <v>59.593354892652727</v>
          </cell>
          <cell r="W820">
            <v>60.382677857562754</v>
          </cell>
          <cell r="X820">
            <v>61.162885646285609</v>
          </cell>
          <cell r="Y820">
            <v>61.94387351456492</v>
          </cell>
          <cell r="Z820">
            <v>62.762198341341403</v>
          </cell>
          <cell r="AA820">
            <v>63.678439181486489</v>
          </cell>
          <cell r="AB820">
            <v>64.520775498172327</v>
          </cell>
          <cell r="AC820">
            <v>65.364607857843168</v>
          </cell>
          <cell r="AD820">
            <v>66.238987169908881</v>
          </cell>
          <cell r="AE820">
            <v>67.125063013269198</v>
          </cell>
          <cell r="AF820">
            <v>68.022991851877961</v>
          </cell>
          <cell r="AG820">
            <v>68.932932242700019</v>
          </cell>
          <cell r="AH820">
            <v>69.855044863709381</v>
          </cell>
          <cell r="AI820">
            <v>70.789492542261797</v>
          </cell>
          <cell r="AJ820">
            <v>71.73644028384696</v>
          </cell>
          <cell r="AK820">
            <v>72.696055301225314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</row>
        <row r="821">
          <cell r="A821" t="str">
            <v>IDExtra Large C&amp;ICurtail AgreementsWinter Peak Reduction @Meter  (MW)Low Participation Case0</v>
          </cell>
          <cell r="B821" t="str">
            <v>ID</v>
          </cell>
          <cell r="C821" t="str">
            <v>Extra Large C&amp;I</v>
          </cell>
          <cell r="D821" t="str">
            <v>Curtail Agreements</v>
          </cell>
          <cell r="E821" t="str">
            <v>Winter Peak Reduction @Meter  (MW)</v>
          </cell>
          <cell r="F821" t="str">
            <v>Low Participation Case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</row>
        <row r="822">
          <cell r="A822" t="str">
            <v>IDExtra Large C&amp;ICurtail AgreementsWinter Peak Reduction @Generation (MW)Low Participation Case0</v>
          </cell>
          <cell r="B822" t="str">
            <v>ID</v>
          </cell>
          <cell r="C822" t="str">
            <v>Extra Large C&amp;I</v>
          </cell>
          <cell r="D822" t="str">
            <v>Curtail Agreements</v>
          </cell>
          <cell r="E822" t="str">
            <v>Winter Peak Reduction @Generation (MW)</v>
          </cell>
          <cell r="F822" t="str">
            <v>Low Participation Case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</row>
        <row r="823">
          <cell r="A823" t="str">
            <v>IDExtra Large C&amp;ICurtail AgreementsProgram Annual BenefitsLow Participation Case0</v>
          </cell>
          <cell r="B823" t="str">
            <v>ID</v>
          </cell>
          <cell r="C823" t="str">
            <v>Extra Large C&amp;I</v>
          </cell>
          <cell r="D823" t="str">
            <v>Curtail Agreements</v>
          </cell>
          <cell r="E823" t="str">
            <v>Program Annual Benefits</v>
          </cell>
          <cell r="F823" t="str">
            <v>Low Participation Case</v>
          </cell>
          <cell r="G823">
            <v>0</v>
          </cell>
        </row>
        <row r="824">
          <cell r="A824" t="str">
            <v>IDExtra Large C&amp;ICurtail AgreementsNew ParticipantsLow Participation Case0</v>
          </cell>
          <cell r="B824" t="str">
            <v>ID</v>
          </cell>
          <cell r="C824" t="str">
            <v>Extra Large C&amp;I</v>
          </cell>
          <cell r="D824" t="str">
            <v>Curtail Agreements</v>
          </cell>
          <cell r="E824" t="str">
            <v>New Participants</v>
          </cell>
          <cell r="F824" t="str">
            <v>Low Participation Case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16746.686550000006</v>
          </cell>
          <cell r="S824">
            <v>34271.919000000009</v>
          </cell>
          <cell r="T824">
            <v>69833.664450000011</v>
          </cell>
          <cell r="U824">
            <v>36847.527750000037</v>
          </cell>
          <cell r="V824">
            <v>20100.588749999937</v>
          </cell>
          <cell r="W824">
            <v>2583.0255000000179</v>
          </cell>
          <cell r="X824">
            <v>2585.7149999999965</v>
          </cell>
          <cell r="Y824">
            <v>2585.2035000000324</v>
          </cell>
          <cell r="Z824">
            <v>2584.5764999999665</v>
          </cell>
          <cell r="AA824">
            <v>2584.3950000000186</v>
          </cell>
          <cell r="AB824">
            <v>2584.7249999999767</v>
          </cell>
          <cell r="AC824">
            <v>2592.8595000000205</v>
          </cell>
          <cell r="AD824">
            <v>2694.0321599718882</v>
          </cell>
          <cell r="AE824">
            <v>2731.0805338135397</v>
          </cell>
          <cell r="AF824">
            <v>2768.6383974915661</v>
          </cell>
          <cell r="AG824">
            <v>2806.7127575183695</v>
          </cell>
          <cell r="AH824">
            <v>2845.3107167601411</v>
          </cell>
          <cell r="AI824">
            <v>2884.4394757617847</v>
          </cell>
          <cell r="AJ824">
            <v>2924.1063340901455</v>
          </cell>
          <cell r="AK824">
            <v>2964.3186916958948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</row>
        <row r="825">
          <cell r="A825" t="str">
            <v>IDExtra Large C&amp;ICurtail AgreementsIncentive CostsLow Participation Case0</v>
          </cell>
          <cell r="B825" t="str">
            <v>ID</v>
          </cell>
          <cell r="C825" t="str">
            <v>Extra Large C&amp;I</v>
          </cell>
          <cell r="D825" t="str">
            <v>Curtail Agreements</v>
          </cell>
          <cell r="E825" t="str">
            <v>Incentive Costs</v>
          </cell>
          <cell r="F825" t="str">
            <v>Low Participation Case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351680.42</v>
          </cell>
          <cell r="S825">
            <v>1071390.72</v>
          </cell>
          <cell r="T825">
            <v>2537897.67</v>
          </cell>
          <cell r="U825">
            <v>3311695.75</v>
          </cell>
          <cell r="V825">
            <v>3733808.12</v>
          </cell>
          <cell r="W825">
            <v>3788051.65</v>
          </cell>
          <cell r="X825">
            <v>3842351.67</v>
          </cell>
          <cell r="Y825">
            <v>3896640.94</v>
          </cell>
          <cell r="Z825">
            <v>3950917.05</v>
          </cell>
          <cell r="AA825">
            <v>4005189.34</v>
          </cell>
          <cell r="AB825">
            <v>4059468.57</v>
          </cell>
          <cell r="AC825">
            <v>4113918.62</v>
          </cell>
          <cell r="AD825">
            <v>4170493.29</v>
          </cell>
          <cell r="AE825">
            <v>4227845.9800000004</v>
          </cell>
          <cell r="AF825">
            <v>4285987.3899999997</v>
          </cell>
          <cell r="AG825">
            <v>4344928.3600000003</v>
          </cell>
          <cell r="AH825">
            <v>4404679.88</v>
          </cell>
          <cell r="AI825">
            <v>4465253.1100000003</v>
          </cell>
          <cell r="AJ825">
            <v>4526659.34</v>
          </cell>
          <cell r="AK825">
            <v>4588910.04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</row>
        <row r="826">
          <cell r="A826" t="str">
            <v>IDExtra Large C&amp;ICurtail AgreementsParticipantsLow Participation Case0</v>
          </cell>
          <cell r="B826" t="str">
            <v>ID</v>
          </cell>
          <cell r="C826" t="str">
            <v>Extra Large C&amp;I</v>
          </cell>
          <cell r="D826" t="str">
            <v>Curtail Agreements</v>
          </cell>
          <cell r="E826" t="str">
            <v>Participants</v>
          </cell>
          <cell r="F826" t="str">
            <v>Low Participation Case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16746.686550000006</v>
          </cell>
          <cell r="S826">
            <v>51018.605550000015</v>
          </cell>
          <cell r="T826">
            <v>120852.27000000002</v>
          </cell>
          <cell r="U826">
            <v>157699.79775000006</v>
          </cell>
          <cell r="V826">
            <v>177800.38649999999</v>
          </cell>
          <cell r="W826">
            <v>180383.41200000001</v>
          </cell>
          <cell r="X826">
            <v>182969.12700000001</v>
          </cell>
          <cell r="Y826">
            <v>185554.33050000004</v>
          </cell>
          <cell r="Z826">
            <v>188138.90700000001</v>
          </cell>
          <cell r="AA826">
            <v>190723.30200000003</v>
          </cell>
          <cell r="AB826">
            <v>193308.027</v>
          </cell>
          <cell r="AC826">
            <v>195900.88650000002</v>
          </cell>
          <cell r="AD826">
            <v>198594.91865997191</v>
          </cell>
          <cell r="AE826">
            <v>201325.99919378545</v>
          </cell>
          <cell r="AF826">
            <v>204094.63759127702</v>
          </cell>
          <cell r="AG826">
            <v>206901.35034879539</v>
          </cell>
          <cell r="AH826">
            <v>209746.66106555553</v>
          </cell>
          <cell r="AI826">
            <v>212631.10054131731</v>
          </cell>
          <cell r="AJ826">
            <v>215555.20687540746</v>
          </cell>
          <cell r="AK826">
            <v>218519.52556710335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</row>
        <row r="827">
          <cell r="A827" t="str">
            <v>IDLarge C&amp;ICurtail AgreementsProgram Annual BenefitsLow Participation Case0</v>
          </cell>
          <cell r="B827" t="str">
            <v>ID</v>
          </cell>
          <cell r="C827" t="str">
            <v>Large C&amp;I</v>
          </cell>
          <cell r="D827" t="str">
            <v>Curtail Agreements</v>
          </cell>
          <cell r="E827" t="str">
            <v>Program Annual Benefits</v>
          </cell>
          <cell r="F827" t="str">
            <v>Low Participation Case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573231.01</v>
          </cell>
          <cell r="S827">
            <v>1745288.43</v>
          </cell>
          <cell r="T827">
            <v>4127886.26</v>
          </cell>
          <cell r="U827">
            <v>5388069.9000000004</v>
          </cell>
          <cell r="V827">
            <v>6066603.5300000003</v>
          </cell>
          <cell r="W827">
            <v>6146956.6100000003</v>
          </cell>
          <cell r="X827">
            <v>6226381.7599999998</v>
          </cell>
          <cell r="Y827">
            <v>6305886.3200000003</v>
          </cell>
          <cell r="Z827">
            <v>6389191.79</v>
          </cell>
          <cell r="AA827">
            <v>6482465.1100000003</v>
          </cell>
          <cell r="AB827">
            <v>6568214.9500000002</v>
          </cell>
          <cell r="AC827">
            <v>6654117.0800000001</v>
          </cell>
          <cell r="AD827">
            <v>6743128.8899999997</v>
          </cell>
          <cell r="AE827">
            <v>6833331.4100000001</v>
          </cell>
          <cell r="AF827">
            <v>6924740.5700000003</v>
          </cell>
          <cell r="AG827">
            <v>7017372.5</v>
          </cell>
          <cell r="AH827">
            <v>7111243.5700000003</v>
          </cell>
          <cell r="AI827">
            <v>7206370.3399999999</v>
          </cell>
          <cell r="AJ827">
            <v>7302769.6200000001</v>
          </cell>
          <cell r="AK827">
            <v>7400458.4299999997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A828" t="str">
            <v>IDLarge C&amp;ICurtail AgreementsProgram Annual CostsLow Participation Case0</v>
          </cell>
          <cell r="B828" t="str">
            <v>ID</v>
          </cell>
          <cell r="C828" t="str">
            <v>Large C&amp;I</v>
          </cell>
          <cell r="D828" t="str">
            <v>Curtail Agreements</v>
          </cell>
          <cell r="E828" t="str">
            <v>Program Annual Costs</v>
          </cell>
          <cell r="F828" t="str">
            <v>Low Participation Case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5834317.1500000004</v>
          </cell>
          <cell r="S828">
            <v>12509121.98</v>
          </cell>
          <cell r="T828">
            <v>26286343.199999999</v>
          </cell>
          <cell r="U828">
            <v>16130618.27</v>
          </cell>
          <cell r="V828">
            <v>10911310.720000001</v>
          </cell>
          <cell r="W828">
            <v>4823091.07</v>
          </cell>
          <cell r="X828">
            <v>4899046.41</v>
          </cell>
          <cell r="Y828">
            <v>4974249.76</v>
          </cell>
          <cell r="Z828">
            <v>5049879.66</v>
          </cell>
          <cell r="AA828">
            <v>5126289.05</v>
          </cell>
          <cell r="AB828">
            <v>5203203.5</v>
          </cell>
          <cell r="AC828">
            <v>5283869.59</v>
          </cell>
          <cell r="AD828">
            <v>5405233.1200000001</v>
          </cell>
          <cell r="AE828">
            <v>5502775.29</v>
          </cell>
          <cell r="AF828">
            <v>5602414.6799999997</v>
          </cell>
          <cell r="AG828">
            <v>5704204.7300000004</v>
          </cell>
          <cell r="AH828">
            <v>5808200.4400000004</v>
          </cell>
          <cell r="AI828">
            <v>5914458.3899999997</v>
          </cell>
          <cell r="AJ828">
            <v>6023036.7800000003</v>
          </cell>
          <cell r="AK828">
            <v>6133995.5099999998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</row>
        <row r="829">
          <cell r="A829" t="str">
            <v>IDLarge C&amp;ICurtail AgreementsNon-Incentive CostsLow Participation Case0</v>
          </cell>
          <cell r="B829" t="str">
            <v>ID</v>
          </cell>
          <cell r="C829" t="str">
            <v>Large C&amp;I</v>
          </cell>
          <cell r="D829" t="str">
            <v>Curtail Agreements</v>
          </cell>
          <cell r="E829" t="str">
            <v>Non-Incentive Costs</v>
          </cell>
          <cell r="F829" t="str">
            <v>Low Participation Case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5482636.7300000004</v>
          </cell>
          <cell r="S829">
            <v>11437731.27</v>
          </cell>
          <cell r="T829">
            <v>23748445.530000001</v>
          </cell>
          <cell r="U829">
            <v>12818922.52</v>
          </cell>
          <cell r="V829">
            <v>7177502.6100000003</v>
          </cell>
          <cell r="W829">
            <v>1035039.42</v>
          </cell>
          <cell r="X829">
            <v>1056694.75</v>
          </cell>
          <cell r="Y829">
            <v>1077608.81</v>
          </cell>
          <cell r="Z829">
            <v>1098962.6200000001</v>
          </cell>
          <cell r="AA829">
            <v>1121099.71</v>
          </cell>
          <cell r="AB829">
            <v>1143734.93</v>
          </cell>
          <cell r="AC829">
            <v>1169950.97</v>
          </cell>
          <cell r="AD829">
            <v>1234739.83</v>
          </cell>
          <cell r="AE829">
            <v>1274929.31</v>
          </cell>
          <cell r="AF829">
            <v>1316427.29</v>
          </cell>
          <cell r="AG829">
            <v>1359276.37</v>
          </cell>
          <cell r="AH829">
            <v>1403520.56</v>
          </cell>
          <cell r="AI829">
            <v>1449205.28</v>
          </cell>
          <cell r="AJ829">
            <v>1496377.44</v>
          </cell>
          <cell r="AK829">
            <v>1545085.48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</row>
        <row r="830">
          <cell r="A830" t="str">
            <v>IDLarge C&amp;ICurtail AgreementsSummer Peak Reduction @Meter  (MW)Low Participation Case0</v>
          </cell>
          <cell r="B830" t="str">
            <v>ID</v>
          </cell>
          <cell r="C830" t="str">
            <v>Large C&amp;I</v>
          </cell>
          <cell r="D830" t="str">
            <v>Curtail Agreements</v>
          </cell>
          <cell r="E830" t="str">
            <v>Summer Peak Reduction @Meter  (MW)</v>
          </cell>
          <cell r="F830" t="str">
            <v>Low Participation Case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5.1061481672101516</v>
          </cell>
          <cell r="S830">
            <v>15.546439584201273</v>
          </cell>
          <cell r="T830">
            <v>36.769815927493447</v>
          </cell>
          <cell r="U830">
            <v>47.99510590524666</v>
          </cell>
          <cell r="V830">
            <v>54.039254216657497</v>
          </cell>
          <cell r="W830">
            <v>54.75501228123791</v>
          </cell>
          <cell r="X830">
            <v>55.462504704051796</v>
          </cell>
          <cell r="Y830">
            <v>56.170704503007471</v>
          </cell>
          <cell r="Z830">
            <v>56.91276145592839</v>
          </cell>
          <cell r="AA830">
            <v>57.74360864977195</v>
          </cell>
          <cell r="AB830">
            <v>58.507439221742665</v>
          </cell>
          <cell r="AC830">
            <v>59.27262640549219</v>
          </cell>
          <cell r="AD830">
            <v>60.065513565673378</v>
          </cell>
          <cell r="AE830">
            <v>60.869007140432515</v>
          </cell>
          <cell r="AF830">
            <v>61.683249011282939</v>
          </cell>
          <cell r="AG830">
            <v>62.508382957680382</v>
          </cell>
          <cell r="AH830">
            <v>63.344554682411669</v>
          </cell>
          <cell r="AI830">
            <v>64.191911837323005</v>
          </cell>
          <cell r="AJ830">
            <v>65.050604049392433</v>
          </cell>
          <cell r="AK830">
            <v>65.920782947151125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</row>
        <row r="831">
          <cell r="A831" t="str">
            <v>IDLarge C&amp;ICurtail AgreementsSummer Peak Reduction @Generation (MW)Low Participation Case0</v>
          </cell>
          <cell r="B831" t="str">
            <v>ID</v>
          </cell>
          <cell r="C831" t="str">
            <v>Large C&amp;I</v>
          </cell>
          <cell r="D831" t="str">
            <v>Curtail Agreements</v>
          </cell>
          <cell r="E831" t="str">
            <v>Summer Peak Reduction @Generation (MW)</v>
          </cell>
          <cell r="F831" t="str">
            <v>Low Participation Case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5.6309529854545115</v>
          </cell>
          <cell r="S831">
            <v>17.1442871462299</v>
          </cell>
          <cell r="T831">
            <v>40.548980952242438</v>
          </cell>
          <cell r="U831">
            <v>52.92799504328039</v>
          </cell>
          <cell r="V831">
            <v>59.593354892652727</v>
          </cell>
          <cell r="W831">
            <v>60.382677857562754</v>
          </cell>
          <cell r="X831">
            <v>61.162885646285609</v>
          </cell>
          <cell r="Y831">
            <v>61.94387351456492</v>
          </cell>
          <cell r="Z831">
            <v>62.762198341341403</v>
          </cell>
          <cell r="AA831">
            <v>63.678439181486489</v>
          </cell>
          <cell r="AB831">
            <v>64.520775498172327</v>
          </cell>
          <cell r="AC831">
            <v>65.364607857843168</v>
          </cell>
          <cell r="AD831">
            <v>66.238987169908881</v>
          </cell>
          <cell r="AE831">
            <v>67.125063013269198</v>
          </cell>
          <cell r="AF831">
            <v>68.022991851877961</v>
          </cell>
          <cell r="AG831">
            <v>68.932932242700019</v>
          </cell>
          <cell r="AH831">
            <v>69.855044863709381</v>
          </cell>
          <cell r="AI831">
            <v>70.789492542261797</v>
          </cell>
          <cell r="AJ831">
            <v>71.73644028384696</v>
          </cell>
          <cell r="AK831">
            <v>72.696055301225314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A832" t="str">
            <v>IDLarge C&amp;ICurtail AgreementsWinter Peak Reduction @Meter  (MW)Low Participation Case0</v>
          </cell>
          <cell r="B832" t="str">
            <v>ID</v>
          </cell>
          <cell r="C832" t="str">
            <v>Large C&amp;I</v>
          </cell>
          <cell r="D832" t="str">
            <v>Curtail Agreements</v>
          </cell>
          <cell r="E832" t="str">
            <v>Winter Peak Reduction @Meter  (MW)</v>
          </cell>
          <cell r="F832" t="str">
            <v>Low Participation Case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A833" t="str">
            <v>IDLarge C&amp;ICurtail AgreementsWinter Peak Reduction @Generation (MW)Low Participation Case0</v>
          </cell>
          <cell r="B833" t="str">
            <v>ID</v>
          </cell>
          <cell r="C833" t="str">
            <v>Large C&amp;I</v>
          </cell>
          <cell r="D833" t="str">
            <v>Curtail Agreements</v>
          </cell>
          <cell r="E833" t="str">
            <v>Winter Peak Reduction @Generation (MW)</v>
          </cell>
          <cell r="F833" t="str">
            <v>Low Participation Case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A834" t="str">
            <v>IDLarge C&amp;ICurtail AgreementsProgram Annual BenefitsLow Participation Case0</v>
          </cell>
          <cell r="B834" t="str">
            <v>ID</v>
          </cell>
          <cell r="C834" t="str">
            <v>Large C&amp;I</v>
          </cell>
          <cell r="D834" t="str">
            <v>Curtail Agreements</v>
          </cell>
          <cell r="E834" t="str">
            <v>Program Annual Benefits</v>
          </cell>
          <cell r="F834" t="str">
            <v>Low Participation Case</v>
          </cell>
          <cell r="G834">
            <v>0</v>
          </cell>
        </row>
        <row r="835">
          <cell r="A835" t="str">
            <v>IDLarge C&amp;ICurtail AgreementsNew ParticipantsLow Participation Case0</v>
          </cell>
          <cell r="B835" t="str">
            <v>ID</v>
          </cell>
          <cell r="C835" t="str">
            <v>Large C&amp;I</v>
          </cell>
          <cell r="D835" t="str">
            <v>Curtail Agreements</v>
          </cell>
          <cell r="E835" t="str">
            <v>New Participants</v>
          </cell>
          <cell r="F835" t="str">
            <v>Low Participation Case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16746.686550000006</v>
          </cell>
          <cell r="S835">
            <v>34271.919000000009</v>
          </cell>
          <cell r="T835">
            <v>69833.664450000011</v>
          </cell>
          <cell r="U835">
            <v>36847.527750000037</v>
          </cell>
          <cell r="V835">
            <v>20100.588749999937</v>
          </cell>
          <cell r="W835">
            <v>2583.0255000000179</v>
          </cell>
          <cell r="X835">
            <v>2585.7149999999965</v>
          </cell>
          <cell r="Y835">
            <v>2585.2035000000324</v>
          </cell>
          <cell r="Z835">
            <v>2584.5764999999665</v>
          </cell>
          <cell r="AA835">
            <v>2584.3950000000186</v>
          </cell>
          <cell r="AB835">
            <v>2584.7249999999767</v>
          </cell>
          <cell r="AC835">
            <v>2592.8595000000205</v>
          </cell>
          <cell r="AD835">
            <v>2694.0321599718882</v>
          </cell>
          <cell r="AE835">
            <v>2731.0805338135397</v>
          </cell>
          <cell r="AF835">
            <v>2768.6383974915661</v>
          </cell>
          <cell r="AG835">
            <v>2806.7127575183695</v>
          </cell>
          <cell r="AH835">
            <v>2845.3107167601411</v>
          </cell>
          <cell r="AI835">
            <v>2884.4394757617847</v>
          </cell>
          <cell r="AJ835">
            <v>2924.1063340901455</v>
          </cell>
          <cell r="AK835">
            <v>2964.3186916958948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A836" t="str">
            <v>IDLarge C&amp;ICurtail AgreementsIncentive CostsLow Participation Case0</v>
          </cell>
          <cell r="B836" t="str">
            <v>ID</v>
          </cell>
          <cell r="C836" t="str">
            <v>Large C&amp;I</v>
          </cell>
          <cell r="D836" t="str">
            <v>Curtail Agreements</v>
          </cell>
          <cell r="E836" t="str">
            <v>Incentive Costs</v>
          </cell>
          <cell r="F836" t="str">
            <v>Low Participation Case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351680.42</v>
          </cell>
          <cell r="S836">
            <v>1071390.72</v>
          </cell>
          <cell r="T836">
            <v>2537897.67</v>
          </cell>
          <cell r="U836">
            <v>3311695.75</v>
          </cell>
          <cell r="V836">
            <v>3733808.12</v>
          </cell>
          <cell r="W836">
            <v>3788051.65</v>
          </cell>
          <cell r="X836">
            <v>3842351.67</v>
          </cell>
          <cell r="Y836">
            <v>3896640.94</v>
          </cell>
          <cell r="Z836">
            <v>3950917.05</v>
          </cell>
          <cell r="AA836">
            <v>4005189.34</v>
          </cell>
          <cell r="AB836">
            <v>4059468.57</v>
          </cell>
          <cell r="AC836">
            <v>4113918.62</v>
          </cell>
          <cell r="AD836">
            <v>4170493.29</v>
          </cell>
          <cell r="AE836">
            <v>4227845.9800000004</v>
          </cell>
          <cell r="AF836">
            <v>4285987.3899999997</v>
          </cell>
          <cell r="AG836">
            <v>4344928.3600000003</v>
          </cell>
          <cell r="AH836">
            <v>4404679.88</v>
          </cell>
          <cell r="AI836">
            <v>4465253.1100000003</v>
          </cell>
          <cell r="AJ836">
            <v>4526659.34</v>
          </cell>
          <cell r="AK836">
            <v>4588910.04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A837" t="str">
            <v>IDLarge C&amp;ICurtail AgreementsParticipantsLow Participation Case0</v>
          </cell>
          <cell r="B837" t="str">
            <v>ID</v>
          </cell>
          <cell r="C837" t="str">
            <v>Large C&amp;I</v>
          </cell>
          <cell r="D837" t="str">
            <v>Curtail Agreements</v>
          </cell>
          <cell r="E837" t="str">
            <v>Participants</v>
          </cell>
          <cell r="F837" t="str">
            <v>Low Participation Case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16746.686550000006</v>
          </cell>
          <cell r="S837">
            <v>51018.605550000015</v>
          </cell>
          <cell r="T837">
            <v>120852.27000000002</v>
          </cell>
          <cell r="U837">
            <v>157699.79775000006</v>
          </cell>
          <cell r="V837">
            <v>177800.38649999999</v>
          </cell>
          <cell r="W837">
            <v>180383.41200000001</v>
          </cell>
          <cell r="X837">
            <v>182969.12700000001</v>
          </cell>
          <cell r="Y837">
            <v>185554.33050000004</v>
          </cell>
          <cell r="Z837">
            <v>188138.90700000001</v>
          </cell>
          <cell r="AA837">
            <v>190723.30200000003</v>
          </cell>
          <cell r="AB837">
            <v>193308.027</v>
          </cell>
          <cell r="AC837">
            <v>195900.88650000002</v>
          </cell>
          <cell r="AD837">
            <v>198594.91865997191</v>
          </cell>
          <cell r="AE837">
            <v>201325.99919378545</v>
          </cell>
          <cell r="AF837">
            <v>204094.63759127702</v>
          </cell>
          <cell r="AG837">
            <v>206901.35034879539</v>
          </cell>
          <cell r="AH837">
            <v>209746.66106555553</v>
          </cell>
          <cell r="AI837">
            <v>212631.10054131731</v>
          </cell>
          <cell r="AJ837">
            <v>215555.20687540746</v>
          </cell>
          <cell r="AK837">
            <v>218519.52556710335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A838" t="str">
            <v>IDExtra Large C&amp;ICurtail Agreements - Non-FirmProgram Annual BenefitsLow Participation Case0</v>
          </cell>
          <cell r="B838" t="str">
            <v>ID</v>
          </cell>
          <cell r="C838" t="str">
            <v>Extra Large C&amp;I</v>
          </cell>
          <cell r="D838" t="str">
            <v>Curtail Agreements - Non-Firm</v>
          </cell>
          <cell r="E838" t="str">
            <v>Program Annual Benefits</v>
          </cell>
          <cell r="F838" t="str">
            <v>Low Participation Case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573231.01</v>
          </cell>
          <cell r="S838">
            <v>1745288.43</v>
          </cell>
          <cell r="T838">
            <v>4127886.26</v>
          </cell>
          <cell r="U838">
            <v>5388069.9000000004</v>
          </cell>
          <cell r="V838">
            <v>6066603.5300000003</v>
          </cell>
          <cell r="W838">
            <v>6146956.6100000003</v>
          </cell>
          <cell r="X838">
            <v>6226381.7599999998</v>
          </cell>
          <cell r="Y838">
            <v>6305886.3200000003</v>
          </cell>
          <cell r="Z838">
            <v>6389191.79</v>
          </cell>
          <cell r="AA838">
            <v>6482465.1100000003</v>
          </cell>
          <cell r="AB838">
            <v>6568214.9500000002</v>
          </cell>
          <cell r="AC838">
            <v>6654117.0800000001</v>
          </cell>
          <cell r="AD838">
            <v>6743128.8899999997</v>
          </cell>
          <cell r="AE838">
            <v>6833331.4100000001</v>
          </cell>
          <cell r="AF838">
            <v>6924740.5700000003</v>
          </cell>
          <cell r="AG838">
            <v>7017372.5</v>
          </cell>
          <cell r="AH838">
            <v>7111243.5700000003</v>
          </cell>
          <cell r="AI838">
            <v>7206370.3399999999</v>
          </cell>
          <cell r="AJ838">
            <v>7302769.6200000001</v>
          </cell>
          <cell r="AK838">
            <v>7400458.4299999997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A839" t="str">
            <v>IDExtra Large C&amp;ICurtail Agreements - Non-FirmProgram Annual CostsLow Participation Case0</v>
          </cell>
          <cell r="B839" t="str">
            <v>ID</v>
          </cell>
          <cell r="C839" t="str">
            <v>Extra Large C&amp;I</v>
          </cell>
          <cell r="D839" t="str">
            <v>Curtail Agreements - Non-Firm</v>
          </cell>
          <cell r="E839" t="str">
            <v>Program Annual Costs</v>
          </cell>
          <cell r="F839" t="str">
            <v>Low Participation Case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5834317.1500000004</v>
          </cell>
          <cell r="S839">
            <v>12509121.98</v>
          </cell>
          <cell r="T839">
            <v>26286343.199999999</v>
          </cell>
          <cell r="U839">
            <v>16130618.27</v>
          </cell>
          <cell r="V839">
            <v>10911310.720000001</v>
          </cell>
          <cell r="W839">
            <v>4823091.07</v>
          </cell>
          <cell r="X839">
            <v>4899046.41</v>
          </cell>
          <cell r="Y839">
            <v>4974249.76</v>
          </cell>
          <cell r="Z839">
            <v>5049879.66</v>
          </cell>
          <cell r="AA839">
            <v>5126289.05</v>
          </cell>
          <cell r="AB839">
            <v>5203203.5</v>
          </cell>
          <cell r="AC839">
            <v>5283869.59</v>
          </cell>
          <cell r="AD839">
            <v>5405233.1200000001</v>
          </cell>
          <cell r="AE839">
            <v>5502775.29</v>
          </cell>
          <cell r="AF839">
            <v>5602414.6799999997</v>
          </cell>
          <cell r="AG839">
            <v>5704204.7300000004</v>
          </cell>
          <cell r="AH839">
            <v>5808200.4400000004</v>
          </cell>
          <cell r="AI839">
            <v>5914458.3899999997</v>
          </cell>
          <cell r="AJ839">
            <v>6023036.7800000003</v>
          </cell>
          <cell r="AK839">
            <v>6133995.5099999998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A840" t="str">
            <v>IDExtra Large C&amp;ICurtail Agreements - Non-FirmNon-Incentive CostsLow Participation Case0</v>
          </cell>
          <cell r="B840" t="str">
            <v>ID</v>
          </cell>
          <cell r="C840" t="str">
            <v>Extra Large C&amp;I</v>
          </cell>
          <cell r="D840" t="str">
            <v>Curtail Agreements - Non-Firm</v>
          </cell>
          <cell r="E840" t="str">
            <v>Non-Incentive Costs</v>
          </cell>
          <cell r="F840" t="str">
            <v>Low Participation Case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5482636.7300000004</v>
          </cell>
          <cell r="S840">
            <v>11437731.27</v>
          </cell>
          <cell r="T840">
            <v>23748445.530000001</v>
          </cell>
          <cell r="U840">
            <v>12818922.52</v>
          </cell>
          <cell r="V840">
            <v>7177502.6100000003</v>
          </cell>
          <cell r="W840">
            <v>1035039.42</v>
          </cell>
          <cell r="X840">
            <v>1056694.75</v>
          </cell>
          <cell r="Y840">
            <v>1077608.81</v>
          </cell>
          <cell r="Z840">
            <v>1098962.6200000001</v>
          </cell>
          <cell r="AA840">
            <v>1121099.71</v>
          </cell>
          <cell r="AB840">
            <v>1143734.93</v>
          </cell>
          <cell r="AC840">
            <v>1169950.97</v>
          </cell>
          <cell r="AD840">
            <v>1234739.83</v>
          </cell>
          <cell r="AE840">
            <v>1274929.31</v>
          </cell>
          <cell r="AF840">
            <v>1316427.29</v>
          </cell>
          <cell r="AG840">
            <v>1359276.37</v>
          </cell>
          <cell r="AH840">
            <v>1403520.56</v>
          </cell>
          <cell r="AI840">
            <v>1449205.28</v>
          </cell>
          <cell r="AJ840">
            <v>1496377.44</v>
          </cell>
          <cell r="AK840">
            <v>1545085.48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A841" t="str">
            <v>IDExtra Large C&amp;ICurtail Agreements - Non-FirmSummer Peak Reduction @Meter  (MW)Low Participation Case0</v>
          </cell>
          <cell r="B841" t="str">
            <v>ID</v>
          </cell>
          <cell r="C841" t="str">
            <v>Extra Large C&amp;I</v>
          </cell>
          <cell r="D841" t="str">
            <v>Curtail Agreements - Non-Firm</v>
          </cell>
          <cell r="E841" t="str">
            <v>Summer Peak Reduction @Meter  (MW)</v>
          </cell>
          <cell r="F841" t="str">
            <v>Low Participation Case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5.1061481672101516</v>
          </cell>
          <cell r="S841">
            <v>15.546439584201273</v>
          </cell>
          <cell r="T841">
            <v>36.769815927493447</v>
          </cell>
          <cell r="U841">
            <v>47.99510590524666</v>
          </cell>
          <cell r="V841">
            <v>54.039254216657497</v>
          </cell>
          <cell r="W841">
            <v>54.75501228123791</v>
          </cell>
          <cell r="X841">
            <v>55.462504704051796</v>
          </cell>
          <cell r="Y841">
            <v>56.170704503007471</v>
          </cell>
          <cell r="Z841">
            <v>56.91276145592839</v>
          </cell>
          <cell r="AA841">
            <v>57.74360864977195</v>
          </cell>
          <cell r="AB841">
            <v>58.507439221742665</v>
          </cell>
          <cell r="AC841">
            <v>59.27262640549219</v>
          </cell>
          <cell r="AD841">
            <v>60.065513565673378</v>
          </cell>
          <cell r="AE841">
            <v>60.869007140432515</v>
          </cell>
          <cell r="AF841">
            <v>61.683249011282939</v>
          </cell>
          <cell r="AG841">
            <v>62.508382957680382</v>
          </cell>
          <cell r="AH841">
            <v>63.344554682411669</v>
          </cell>
          <cell r="AI841">
            <v>64.191911837323005</v>
          </cell>
          <cell r="AJ841">
            <v>65.050604049392433</v>
          </cell>
          <cell r="AK841">
            <v>65.920782947151125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A842" t="str">
            <v>IDExtra Large C&amp;ICurtail Agreements - Non-FirmSummer Peak Reduction @Generation (MW)Low Participation Case0</v>
          </cell>
          <cell r="B842" t="str">
            <v>ID</v>
          </cell>
          <cell r="C842" t="str">
            <v>Extra Large C&amp;I</v>
          </cell>
          <cell r="D842" t="str">
            <v>Curtail Agreements - Non-Firm</v>
          </cell>
          <cell r="E842" t="str">
            <v>Summer Peak Reduction @Generation (MW)</v>
          </cell>
          <cell r="F842" t="str">
            <v>Low Participation Case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5.6309529854545115</v>
          </cell>
          <cell r="S842">
            <v>17.1442871462299</v>
          </cell>
          <cell r="T842">
            <v>40.548980952242438</v>
          </cell>
          <cell r="U842">
            <v>52.92799504328039</v>
          </cell>
          <cell r="V842">
            <v>59.593354892652727</v>
          </cell>
          <cell r="W842">
            <v>60.382677857562754</v>
          </cell>
          <cell r="X842">
            <v>61.162885646285609</v>
          </cell>
          <cell r="Y842">
            <v>61.94387351456492</v>
          </cell>
          <cell r="Z842">
            <v>62.762198341341403</v>
          </cell>
          <cell r="AA842">
            <v>63.678439181486489</v>
          </cell>
          <cell r="AB842">
            <v>64.520775498172327</v>
          </cell>
          <cell r="AC842">
            <v>65.364607857843168</v>
          </cell>
          <cell r="AD842">
            <v>66.238987169908881</v>
          </cell>
          <cell r="AE842">
            <v>67.125063013269198</v>
          </cell>
          <cell r="AF842">
            <v>68.022991851877961</v>
          </cell>
          <cell r="AG842">
            <v>68.932932242700019</v>
          </cell>
          <cell r="AH842">
            <v>69.855044863709381</v>
          </cell>
          <cell r="AI842">
            <v>70.789492542261797</v>
          </cell>
          <cell r="AJ842">
            <v>71.73644028384696</v>
          </cell>
          <cell r="AK842">
            <v>72.696055301225314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A843" t="str">
            <v>IDExtra Large C&amp;ICurtail Agreements - Non-FirmWinter Peak Reduction @Meter  (MW)Low Participation Case0</v>
          </cell>
          <cell r="B843" t="str">
            <v>ID</v>
          </cell>
          <cell r="C843" t="str">
            <v>Extra Large C&amp;I</v>
          </cell>
          <cell r="D843" t="str">
            <v>Curtail Agreements - Non-Firm</v>
          </cell>
          <cell r="E843" t="str">
            <v>Winter Peak Reduction @Meter  (MW)</v>
          </cell>
          <cell r="F843" t="str">
            <v>Low Participation Case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A844" t="str">
            <v>IDExtra Large C&amp;ICurtail Agreements - Non-FirmWinter Peak Reduction @Generation (MW)Low Participation Case0</v>
          </cell>
          <cell r="B844" t="str">
            <v>ID</v>
          </cell>
          <cell r="C844" t="str">
            <v>Extra Large C&amp;I</v>
          </cell>
          <cell r="D844" t="str">
            <v>Curtail Agreements - Non-Firm</v>
          </cell>
          <cell r="E844" t="str">
            <v>Winter Peak Reduction @Generation (MW)</v>
          </cell>
          <cell r="F844" t="str">
            <v>Low Participation Case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A845" t="str">
            <v>IDExtra Large C&amp;ICurtail Agreements - Non-FirmProgram Annual BenefitsLow Participation Case0</v>
          </cell>
          <cell r="B845" t="str">
            <v>ID</v>
          </cell>
          <cell r="C845" t="str">
            <v>Extra Large C&amp;I</v>
          </cell>
          <cell r="D845" t="str">
            <v>Curtail Agreements - Non-Firm</v>
          </cell>
          <cell r="E845" t="str">
            <v>Program Annual Benefits</v>
          </cell>
          <cell r="F845" t="str">
            <v>Low Participation Case</v>
          </cell>
          <cell r="G845">
            <v>0</v>
          </cell>
        </row>
        <row r="846">
          <cell r="A846" t="str">
            <v>IDExtra Large C&amp;ICurtail Agreements - Non-FirmNew ParticipantsLow Participation Case0</v>
          </cell>
          <cell r="B846" t="str">
            <v>ID</v>
          </cell>
          <cell r="C846" t="str">
            <v>Extra Large C&amp;I</v>
          </cell>
          <cell r="D846" t="str">
            <v>Curtail Agreements - Non-Firm</v>
          </cell>
          <cell r="E846" t="str">
            <v>New Participants</v>
          </cell>
          <cell r="F846" t="str">
            <v>Low Participation Case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16746.686550000006</v>
          </cell>
          <cell r="S846">
            <v>34271.919000000009</v>
          </cell>
          <cell r="T846">
            <v>69833.664450000011</v>
          </cell>
          <cell r="U846">
            <v>36847.527750000037</v>
          </cell>
          <cell r="V846">
            <v>20100.588749999937</v>
          </cell>
          <cell r="W846">
            <v>2583.0255000000179</v>
          </cell>
          <cell r="X846">
            <v>2585.7149999999965</v>
          </cell>
          <cell r="Y846">
            <v>2585.2035000000324</v>
          </cell>
          <cell r="Z846">
            <v>2584.5764999999665</v>
          </cell>
          <cell r="AA846">
            <v>2584.3950000000186</v>
          </cell>
          <cell r="AB846">
            <v>2584.7249999999767</v>
          </cell>
          <cell r="AC846">
            <v>2592.8595000000205</v>
          </cell>
          <cell r="AD846">
            <v>2694.0321599718882</v>
          </cell>
          <cell r="AE846">
            <v>2731.0805338135397</v>
          </cell>
          <cell r="AF846">
            <v>2768.6383974915661</v>
          </cell>
          <cell r="AG846">
            <v>2806.7127575183695</v>
          </cell>
          <cell r="AH846">
            <v>2845.3107167601411</v>
          </cell>
          <cell r="AI846">
            <v>2884.4394757617847</v>
          </cell>
          <cell r="AJ846">
            <v>2924.1063340901455</v>
          </cell>
          <cell r="AK846">
            <v>2964.3186916958948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A847" t="str">
            <v>IDExtra Large C&amp;ICurtail Agreements - Non-FirmIncentive CostsLow Participation Case0</v>
          </cell>
          <cell r="B847" t="str">
            <v>ID</v>
          </cell>
          <cell r="C847" t="str">
            <v>Extra Large C&amp;I</v>
          </cell>
          <cell r="D847" t="str">
            <v>Curtail Agreements - Non-Firm</v>
          </cell>
          <cell r="E847" t="str">
            <v>Incentive Costs</v>
          </cell>
          <cell r="F847" t="str">
            <v>Low Participation Case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351680.42</v>
          </cell>
          <cell r="S847">
            <v>1071390.72</v>
          </cell>
          <cell r="T847">
            <v>2537897.67</v>
          </cell>
          <cell r="U847">
            <v>3311695.75</v>
          </cell>
          <cell r="V847">
            <v>3733808.12</v>
          </cell>
          <cell r="W847">
            <v>3788051.65</v>
          </cell>
          <cell r="X847">
            <v>3842351.67</v>
          </cell>
          <cell r="Y847">
            <v>3896640.94</v>
          </cell>
          <cell r="Z847">
            <v>3950917.05</v>
          </cell>
          <cell r="AA847">
            <v>4005189.34</v>
          </cell>
          <cell r="AB847">
            <v>4059468.57</v>
          </cell>
          <cell r="AC847">
            <v>4113918.62</v>
          </cell>
          <cell r="AD847">
            <v>4170493.29</v>
          </cell>
          <cell r="AE847">
            <v>4227845.9800000004</v>
          </cell>
          <cell r="AF847">
            <v>4285987.3899999997</v>
          </cell>
          <cell r="AG847">
            <v>4344928.3600000003</v>
          </cell>
          <cell r="AH847">
            <v>4404679.88</v>
          </cell>
          <cell r="AI847">
            <v>4465253.1100000003</v>
          </cell>
          <cell r="AJ847">
            <v>4526659.34</v>
          </cell>
          <cell r="AK847">
            <v>4588910.04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A848" t="str">
            <v>IDExtra Large C&amp;ICurtail Agreements - Non-FirmParticipantsLow Participation Case0</v>
          </cell>
          <cell r="B848" t="str">
            <v>ID</v>
          </cell>
          <cell r="C848" t="str">
            <v>Extra Large C&amp;I</v>
          </cell>
          <cell r="D848" t="str">
            <v>Curtail Agreements - Non-Firm</v>
          </cell>
          <cell r="E848" t="str">
            <v>Participants</v>
          </cell>
          <cell r="F848" t="str">
            <v>Low Participation Case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16746.686550000006</v>
          </cell>
          <cell r="S848">
            <v>51018.605550000015</v>
          </cell>
          <cell r="T848">
            <v>120852.27000000002</v>
          </cell>
          <cell r="U848">
            <v>157699.79775000006</v>
          </cell>
          <cell r="V848">
            <v>177800.38649999999</v>
          </cell>
          <cell r="W848">
            <v>180383.41200000001</v>
          </cell>
          <cell r="X848">
            <v>182969.12700000001</v>
          </cell>
          <cell r="Y848">
            <v>185554.33050000004</v>
          </cell>
          <cell r="Z848">
            <v>188138.90700000001</v>
          </cell>
          <cell r="AA848">
            <v>190723.30200000003</v>
          </cell>
          <cell r="AB848">
            <v>193308.027</v>
          </cell>
          <cell r="AC848">
            <v>195900.88650000002</v>
          </cell>
          <cell r="AD848">
            <v>198594.91865997191</v>
          </cell>
          <cell r="AE848">
            <v>201325.99919378545</v>
          </cell>
          <cell r="AF848">
            <v>204094.63759127702</v>
          </cell>
          <cell r="AG848">
            <v>206901.35034879539</v>
          </cell>
          <cell r="AH848">
            <v>209746.66106555553</v>
          </cell>
          <cell r="AI848">
            <v>212631.10054131731</v>
          </cell>
          <cell r="AJ848">
            <v>215555.20687540746</v>
          </cell>
          <cell r="AK848">
            <v>218519.52556710335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A849" t="str">
            <v>IDLarge C&amp;ICurtail Agreements - Non-FirmProgram Annual BenefitsLow Participation Case0</v>
          </cell>
          <cell r="B849" t="str">
            <v>ID</v>
          </cell>
          <cell r="C849" t="str">
            <v>Large C&amp;I</v>
          </cell>
          <cell r="D849" t="str">
            <v>Curtail Agreements - Non-Firm</v>
          </cell>
          <cell r="E849" t="str">
            <v>Program Annual Benefits</v>
          </cell>
          <cell r="F849" t="str">
            <v>Low Participation Case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573231.01</v>
          </cell>
          <cell r="S849">
            <v>1745288.43</v>
          </cell>
          <cell r="T849">
            <v>4127886.26</v>
          </cell>
          <cell r="U849">
            <v>5388069.9000000004</v>
          </cell>
          <cell r="V849">
            <v>6066603.5300000003</v>
          </cell>
          <cell r="W849">
            <v>6146956.6100000003</v>
          </cell>
          <cell r="X849">
            <v>6226381.7599999998</v>
          </cell>
          <cell r="Y849">
            <v>6305886.3200000003</v>
          </cell>
          <cell r="Z849">
            <v>6389191.79</v>
          </cell>
          <cell r="AA849">
            <v>6482465.1100000003</v>
          </cell>
          <cell r="AB849">
            <v>6568214.9500000002</v>
          </cell>
          <cell r="AC849">
            <v>6654117.0800000001</v>
          </cell>
          <cell r="AD849">
            <v>6743128.8899999997</v>
          </cell>
          <cell r="AE849">
            <v>6833331.4100000001</v>
          </cell>
          <cell r="AF849">
            <v>6924740.5700000003</v>
          </cell>
          <cell r="AG849">
            <v>7017372.5</v>
          </cell>
          <cell r="AH849">
            <v>7111243.5700000003</v>
          </cell>
          <cell r="AI849">
            <v>7206370.3399999999</v>
          </cell>
          <cell r="AJ849">
            <v>7302769.6200000001</v>
          </cell>
          <cell r="AK849">
            <v>7400458.4299999997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A850" t="str">
            <v>IDLarge C&amp;ICurtail Agreements - Non-FirmProgram Annual CostsLow Participation Case0</v>
          </cell>
          <cell r="B850" t="str">
            <v>ID</v>
          </cell>
          <cell r="C850" t="str">
            <v>Large C&amp;I</v>
          </cell>
          <cell r="D850" t="str">
            <v>Curtail Agreements - Non-Firm</v>
          </cell>
          <cell r="E850" t="str">
            <v>Program Annual Costs</v>
          </cell>
          <cell r="F850" t="str">
            <v>Low Participation Case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5834317.1500000004</v>
          </cell>
          <cell r="S850">
            <v>12509121.98</v>
          </cell>
          <cell r="T850">
            <v>26286343.199999999</v>
          </cell>
          <cell r="U850">
            <v>16130618.27</v>
          </cell>
          <cell r="V850">
            <v>10911310.720000001</v>
          </cell>
          <cell r="W850">
            <v>4823091.07</v>
          </cell>
          <cell r="X850">
            <v>4899046.41</v>
          </cell>
          <cell r="Y850">
            <v>4974249.76</v>
          </cell>
          <cell r="Z850">
            <v>5049879.66</v>
          </cell>
          <cell r="AA850">
            <v>5126289.05</v>
          </cell>
          <cell r="AB850">
            <v>5203203.5</v>
          </cell>
          <cell r="AC850">
            <v>5283869.59</v>
          </cell>
          <cell r="AD850">
            <v>5405233.1200000001</v>
          </cell>
          <cell r="AE850">
            <v>5502775.29</v>
          </cell>
          <cell r="AF850">
            <v>5602414.6799999997</v>
          </cell>
          <cell r="AG850">
            <v>5704204.7300000004</v>
          </cell>
          <cell r="AH850">
            <v>5808200.4400000004</v>
          </cell>
          <cell r="AI850">
            <v>5914458.3899999997</v>
          </cell>
          <cell r="AJ850">
            <v>6023036.7800000003</v>
          </cell>
          <cell r="AK850">
            <v>6133995.5099999998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</row>
        <row r="851">
          <cell r="A851" t="str">
            <v>IDLarge C&amp;ICurtail Agreements - Non-FirmNon-Incentive CostsLow Participation Case0</v>
          </cell>
          <cell r="B851" t="str">
            <v>ID</v>
          </cell>
          <cell r="C851" t="str">
            <v>Large C&amp;I</v>
          </cell>
          <cell r="D851" t="str">
            <v>Curtail Agreements - Non-Firm</v>
          </cell>
          <cell r="E851" t="str">
            <v>Non-Incentive Costs</v>
          </cell>
          <cell r="F851" t="str">
            <v>Low Participation Case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5482636.7300000004</v>
          </cell>
          <cell r="S851">
            <v>11437731.27</v>
          </cell>
          <cell r="T851">
            <v>23748445.530000001</v>
          </cell>
          <cell r="U851">
            <v>12818922.52</v>
          </cell>
          <cell r="V851">
            <v>7177502.6100000003</v>
          </cell>
          <cell r="W851">
            <v>1035039.42</v>
          </cell>
          <cell r="X851">
            <v>1056694.75</v>
          </cell>
          <cell r="Y851">
            <v>1077608.81</v>
          </cell>
          <cell r="Z851">
            <v>1098962.6200000001</v>
          </cell>
          <cell r="AA851">
            <v>1121099.71</v>
          </cell>
          <cell r="AB851">
            <v>1143734.93</v>
          </cell>
          <cell r="AC851">
            <v>1169950.97</v>
          </cell>
          <cell r="AD851">
            <v>1234739.83</v>
          </cell>
          <cell r="AE851">
            <v>1274929.31</v>
          </cell>
          <cell r="AF851">
            <v>1316427.29</v>
          </cell>
          <cell r="AG851">
            <v>1359276.37</v>
          </cell>
          <cell r="AH851">
            <v>1403520.56</v>
          </cell>
          <cell r="AI851">
            <v>1449205.28</v>
          </cell>
          <cell r="AJ851">
            <v>1496377.44</v>
          </cell>
          <cell r="AK851">
            <v>1545085.48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A852" t="str">
            <v>IDLarge C&amp;ICurtail Agreements - Non-FirmSummer Peak Reduction @Meter  (MW)Low Participation Case0</v>
          </cell>
          <cell r="B852" t="str">
            <v>ID</v>
          </cell>
          <cell r="C852" t="str">
            <v>Large C&amp;I</v>
          </cell>
          <cell r="D852" t="str">
            <v>Curtail Agreements - Non-Firm</v>
          </cell>
          <cell r="E852" t="str">
            <v>Summer Peak Reduction @Meter  (MW)</v>
          </cell>
          <cell r="F852" t="str">
            <v>Low Participation Case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5.1061481672101516</v>
          </cell>
          <cell r="S852">
            <v>15.546439584201273</v>
          </cell>
          <cell r="T852">
            <v>36.769815927493447</v>
          </cell>
          <cell r="U852">
            <v>47.99510590524666</v>
          </cell>
          <cell r="V852">
            <v>54.039254216657497</v>
          </cell>
          <cell r="W852">
            <v>54.75501228123791</v>
          </cell>
          <cell r="X852">
            <v>55.462504704051796</v>
          </cell>
          <cell r="Y852">
            <v>56.170704503007471</v>
          </cell>
          <cell r="Z852">
            <v>56.91276145592839</v>
          </cell>
          <cell r="AA852">
            <v>57.74360864977195</v>
          </cell>
          <cell r="AB852">
            <v>58.507439221742665</v>
          </cell>
          <cell r="AC852">
            <v>59.27262640549219</v>
          </cell>
          <cell r="AD852">
            <v>60.065513565673378</v>
          </cell>
          <cell r="AE852">
            <v>60.869007140432515</v>
          </cell>
          <cell r="AF852">
            <v>61.683249011282939</v>
          </cell>
          <cell r="AG852">
            <v>62.508382957680382</v>
          </cell>
          <cell r="AH852">
            <v>63.344554682411669</v>
          </cell>
          <cell r="AI852">
            <v>64.191911837323005</v>
          </cell>
          <cell r="AJ852">
            <v>65.050604049392433</v>
          </cell>
          <cell r="AK852">
            <v>65.920782947151125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</row>
        <row r="853">
          <cell r="A853" t="str">
            <v>IDLarge C&amp;ICurtail Agreements - Non-FirmSummer Peak Reduction @Generation (MW)Low Participation Case0</v>
          </cell>
          <cell r="B853" t="str">
            <v>ID</v>
          </cell>
          <cell r="C853" t="str">
            <v>Large C&amp;I</v>
          </cell>
          <cell r="D853" t="str">
            <v>Curtail Agreements - Non-Firm</v>
          </cell>
          <cell r="E853" t="str">
            <v>Summer Peak Reduction @Generation (MW)</v>
          </cell>
          <cell r="F853" t="str">
            <v>Low Participation Case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5.6309529854545115</v>
          </cell>
          <cell r="S853">
            <v>17.1442871462299</v>
          </cell>
          <cell r="T853">
            <v>40.548980952242438</v>
          </cell>
          <cell r="U853">
            <v>52.92799504328039</v>
          </cell>
          <cell r="V853">
            <v>59.593354892652727</v>
          </cell>
          <cell r="W853">
            <v>60.382677857562754</v>
          </cell>
          <cell r="X853">
            <v>61.162885646285609</v>
          </cell>
          <cell r="Y853">
            <v>61.94387351456492</v>
          </cell>
          <cell r="Z853">
            <v>62.762198341341403</v>
          </cell>
          <cell r="AA853">
            <v>63.678439181486489</v>
          </cell>
          <cell r="AB853">
            <v>64.520775498172327</v>
          </cell>
          <cell r="AC853">
            <v>65.364607857843168</v>
          </cell>
          <cell r="AD853">
            <v>66.238987169908881</v>
          </cell>
          <cell r="AE853">
            <v>67.125063013269198</v>
          </cell>
          <cell r="AF853">
            <v>68.022991851877961</v>
          </cell>
          <cell r="AG853">
            <v>68.932932242700019</v>
          </cell>
          <cell r="AH853">
            <v>69.855044863709381</v>
          </cell>
          <cell r="AI853">
            <v>70.789492542261797</v>
          </cell>
          <cell r="AJ853">
            <v>71.73644028384696</v>
          </cell>
          <cell r="AK853">
            <v>72.696055301225314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</row>
        <row r="854">
          <cell r="A854" t="str">
            <v>IDLarge C&amp;ICurtail Agreements - Non-FirmWinter Peak Reduction @Meter  (MW)Low Participation Case0</v>
          </cell>
          <cell r="B854" t="str">
            <v>ID</v>
          </cell>
          <cell r="C854" t="str">
            <v>Large C&amp;I</v>
          </cell>
          <cell r="D854" t="str">
            <v>Curtail Agreements - Non-Firm</v>
          </cell>
          <cell r="E854" t="str">
            <v>Winter Peak Reduction @Meter  (MW)</v>
          </cell>
          <cell r="F854" t="str">
            <v>Low Participation Case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</row>
        <row r="855">
          <cell r="A855" t="str">
            <v>IDLarge C&amp;ICurtail Agreements - Non-FirmWinter Peak Reduction @Generation (MW)Low Participation Case0</v>
          </cell>
          <cell r="B855" t="str">
            <v>ID</v>
          </cell>
          <cell r="C855" t="str">
            <v>Large C&amp;I</v>
          </cell>
          <cell r="D855" t="str">
            <v>Curtail Agreements - Non-Firm</v>
          </cell>
          <cell r="E855" t="str">
            <v>Winter Peak Reduction @Generation (MW)</v>
          </cell>
          <cell r="F855" t="str">
            <v>Low Participation Case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</row>
        <row r="856">
          <cell r="A856" t="str">
            <v>IDLarge C&amp;ICurtail Agreements - Non-FirmProgram Annual BenefitsLow Participation Case0</v>
          </cell>
          <cell r="B856" t="str">
            <v>ID</v>
          </cell>
          <cell r="C856" t="str">
            <v>Large C&amp;I</v>
          </cell>
          <cell r="D856" t="str">
            <v>Curtail Agreements - Non-Firm</v>
          </cell>
          <cell r="E856" t="str">
            <v>Program Annual Benefits</v>
          </cell>
          <cell r="F856" t="str">
            <v>Low Participation Case</v>
          </cell>
          <cell r="G856">
            <v>0</v>
          </cell>
        </row>
        <row r="857">
          <cell r="A857" t="str">
            <v>IDLarge C&amp;ICurtail Agreements - Non-FirmNew ParticipantsLow Participation Case0</v>
          </cell>
          <cell r="B857" t="str">
            <v>ID</v>
          </cell>
          <cell r="C857" t="str">
            <v>Large C&amp;I</v>
          </cell>
          <cell r="D857" t="str">
            <v>Curtail Agreements - Non-Firm</v>
          </cell>
          <cell r="E857" t="str">
            <v>New Participants</v>
          </cell>
          <cell r="F857" t="str">
            <v>Low Participation Case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16746.686550000006</v>
          </cell>
          <cell r="S857">
            <v>34271.919000000009</v>
          </cell>
          <cell r="T857">
            <v>69833.664450000011</v>
          </cell>
          <cell r="U857">
            <v>36847.527750000037</v>
          </cell>
          <cell r="V857">
            <v>20100.588749999937</v>
          </cell>
          <cell r="W857">
            <v>2583.0255000000179</v>
          </cell>
          <cell r="X857">
            <v>2585.7149999999965</v>
          </cell>
          <cell r="Y857">
            <v>2585.2035000000324</v>
          </cell>
          <cell r="Z857">
            <v>2584.5764999999665</v>
          </cell>
          <cell r="AA857">
            <v>2584.3950000000186</v>
          </cell>
          <cell r="AB857">
            <v>2584.7249999999767</v>
          </cell>
          <cell r="AC857">
            <v>2592.8595000000205</v>
          </cell>
          <cell r="AD857">
            <v>2694.0321599718882</v>
          </cell>
          <cell r="AE857">
            <v>2731.0805338135397</v>
          </cell>
          <cell r="AF857">
            <v>2768.6383974915661</v>
          </cell>
          <cell r="AG857">
            <v>2806.7127575183695</v>
          </cell>
          <cell r="AH857">
            <v>2845.3107167601411</v>
          </cell>
          <cell r="AI857">
            <v>2884.4394757617847</v>
          </cell>
          <cell r="AJ857">
            <v>2924.1063340901455</v>
          </cell>
          <cell r="AK857">
            <v>2964.3186916958948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A858" t="str">
            <v>IDLarge C&amp;ICurtail Agreements - Non-FirmIncentive CostsLow Participation Case0</v>
          </cell>
          <cell r="B858" t="str">
            <v>ID</v>
          </cell>
          <cell r="C858" t="str">
            <v>Large C&amp;I</v>
          </cell>
          <cell r="D858" t="str">
            <v>Curtail Agreements - Non-Firm</v>
          </cell>
          <cell r="E858" t="str">
            <v>Incentive Costs</v>
          </cell>
          <cell r="F858" t="str">
            <v>Low Participation Case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351680.42</v>
          </cell>
          <cell r="S858">
            <v>1071390.72</v>
          </cell>
          <cell r="T858">
            <v>2537897.67</v>
          </cell>
          <cell r="U858">
            <v>3311695.75</v>
          </cell>
          <cell r="V858">
            <v>3733808.12</v>
          </cell>
          <cell r="W858">
            <v>3788051.65</v>
          </cell>
          <cell r="X858">
            <v>3842351.67</v>
          </cell>
          <cell r="Y858">
            <v>3896640.94</v>
          </cell>
          <cell r="Z858">
            <v>3950917.05</v>
          </cell>
          <cell r="AA858">
            <v>4005189.34</v>
          </cell>
          <cell r="AB858">
            <v>4059468.57</v>
          </cell>
          <cell r="AC858">
            <v>4113918.62</v>
          </cell>
          <cell r="AD858">
            <v>4170493.29</v>
          </cell>
          <cell r="AE858">
            <v>4227845.9800000004</v>
          </cell>
          <cell r="AF858">
            <v>4285987.3899999997</v>
          </cell>
          <cell r="AG858">
            <v>4344928.3600000003</v>
          </cell>
          <cell r="AH858">
            <v>4404679.88</v>
          </cell>
          <cell r="AI858">
            <v>4465253.1100000003</v>
          </cell>
          <cell r="AJ858">
            <v>4526659.34</v>
          </cell>
          <cell r="AK858">
            <v>4588910.04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A859" t="str">
            <v>IDLarge C&amp;ICurtail Agreements - Non-FirmParticipantsLow Participation Case0</v>
          </cell>
          <cell r="B859" t="str">
            <v>ID</v>
          </cell>
          <cell r="C859" t="str">
            <v>Large C&amp;I</v>
          </cell>
          <cell r="D859" t="str">
            <v>Curtail Agreements - Non-Firm</v>
          </cell>
          <cell r="E859" t="str">
            <v>Participants</v>
          </cell>
          <cell r="F859" t="str">
            <v>Low Participation Case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16746.686550000006</v>
          </cell>
          <cell r="S859">
            <v>51018.605550000015</v>
          </cell>
          <cell r="T859">
            <v>120852.27000000002</v>
          </cell>
          <cell r="U859">
            <v>157699.79775000006</v>
          </cell>
          <cell r="V859">
            <v>177800.38649999999</v>
          </cell>
          <cell r="W859">
            <v>180383.41200000001</v>
          </cell>
          <cell r="X859">
            <v>182969.12700000001</v>
          </cell>
          <cell r="Y859">
            <v>185554.33050000004</v>
          </cell>
          <cell r="Z859">
            <v>188138.90700000001</v>
          </cell>
          <cell r="AA859">
            <v>190723.30200000003</v>
          </cell>
          <cell r="AB859">
            <v>193308.027</v>
          </cell>
          <cell r="AC859">
            <v>195900.88650000002</v>
          </cell>
          <cell r="AD859">
            <v>198594.91865997191</v>
          </cell>
          <cell r="AE859">
            <v>201325.99919378545</v>
          </cell>
          <cell r="AF859">
            <v>204094.63759127702</v>
          </cell>
          <cell r="AG859">
            <v>206901.35034879539</v>
          </cell>
          <cell r="AH859">
            <v>209746.66106555553</v>
          </cell>
          <cell r="AI859">
            <v>212631.10054131731</v>
          </cell>
          <cell r="AJ859">
            <v>215555.20687540746</v>
          </cell>
          <cell r="AK859">
            <v>218519.52556710335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A860" t="str">
            <v>IDMedium C&amp;IDLC Central ACProgram Annual BenefitsLow Participation Case0</v>
          </cell>
          <cell r="B860" t="str">
            <v>ID</v>
          </cell>
          <cell r="C860" t="str">
            <v>Medium C&amp;I</v>
          </cell>
          <cell r="D860" t="str">
            <v>DLC Central AC</v>
          </cell>
          <cell r="E860" t="str">
            <v>Program Annual Benefits</v>
          </cell>
          <cell r="F860" t="str">
            <v>Low Participation Case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573231.01</v>
          </cell>
          <cell r="S860">
            <v>1745288.43</v>
          </cell>
          <cell r="T860">
            <v>4127886.26</v>
          </cell>
          <cell r="U860">
            <v>5388069.9000000004</v>
          </cell>
          <cell r="V860">
            <v>6066603.5300000003</v>
          </cell>
          <cell r="W860">
            <v>6146956.6100000003</v>
          </cell>
          <cell r="X860">
            <v>6226381.7599999998</v>
          </cell>
          <cell r="Y860">
            <v>6305886.3200000003</v>
          </cell>
          <cell r="Z860">
            <v>6389191.79</v>
          </cell>
          <cell r="AA860">
            <v>6482465.1100000003</v>
          </cell>
          <cell r="AB860">
            <v>6568214.9500000002</v>
          </cell>
          <cell r="AC860">
            <v>6654117.0800000001</v>
          </cell>
          <cell r="AD860">
            <v>6743128.8899999997</v>
          </cell>
          <cell r="AE860">
            <v>6833331.4100000001</v>
          </cell>
          <cell r="AF860">
            <v>6924740.5700000003</v>
          </cell>
          <cell r="AG860">
            <v>7017372.5</v>
          </cell>
          <cell r="AH860">
            <v>7111243.5700000003</v>
          </cell>
          <cell r="AI860">
            <v>7206370.3399999999</v>
          </cell>
          <cell r="AJ860">
            <v>7302769.6200000001</v>
          </cell>
          <cell r="AK860">
            <v>7400458.4299999997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A861" t="str">
            <v>IDMedium C&amp;IDLC Central ACProgram Annual CostsLow Participation Case0</v>
          </cell>
          <cell r="B861" t="str">
            <v>ID</v>
          </cell>
          <cell r="C861" t="str">
            <v>Medium C&amp;I</v>
          </cell>
          <cell r="D861" t="str">
            <v>DLC Central AC</v>
          </cell>
          <cell r="E861" t="str">
            <v>Program Annual Costs</v>
          </cell>
          <cell r="F861" t="str">
            <v>Low Participation Case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5834317.1500000004</v>
          </cell>
          <cell r="S861">
            <v>12509121.98</v>
          </cell>
          <cell r="T861">
            <v>26286343.199999999</v>
          </cell>
          <cell r="U861">
            <v>16130618.27</v>
          </cell>
          <cell r="V861">
            <v>10911310.720000001</v>
          </cell>
          <cell r="W861">
            <v>4823091.07</v>
          </cell>
          <cell r="X861">
            <v>4899046.41</v>
          </cell>
          <cell r="Y861">
            <v>4974249.76</v>
          </cell>
          <cell r="Z861">
            <v>5049879.66</v>
          </cell>
          <cell r="AA861">
            <v>5126289.05</v>
          </cell>
          <cell r="AB861">
            <v>5203203.5</v>
          </cell>
          <cell r="AC861">
            <v>5283869.59</v>
          </cell>
          <cell r="AD861">
            <v>5405233.1200000001</v>
          </cell>
          <cell r="AE861">
            <v>5502775.29</v>
          </cell>
          <cell r="AF861">
            <v>5602414.6799999997</v>
          </cell>
          <cell r="AG861">
            <v>5704204.7300000004</v>
          </cell>
          <cell r="AH861">
            <v>5808200.4400000004</v>
          </cell>
          <cell r="AI861">
            <v>5914458.3899999997</v>
          </cell>
          <cell r="AJ861">
            <v>6023036.7800000003</v>
          </cell>
          <cell r="AK861">
            <v>6133995.5099999998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A862" t="str">
            <v>IDMedium C&amp;IDLC Central ACNon-Incentive CostsLow Participation Case0</v>
          </cell>
          <cell r="B862" t="str">
            <v>ID</v>
          </cell>
          <cell r="C862" t="str">
            <v>Medium C&amp;I</v>
          </cell>
          <cell r="D862" t="str">
            <v>DLC Central AC</v>
          </cell>
          <cell r="E862" t="str">
            <v>Non-Incentive Costs</v>
          </cell>
          <cell r="F862" t="str">
            <v>Low Participation Case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5482636.7300000004</v>
          </cell>
          <cell r="S862">
            <v>11437731.27</v>
          </cell>
          <cell r="T862">
            <v>23748445.530000001</v>
          </cell>
          <cell r="U862">
            <v>12818922.52</v>
          </cell>
          <cell r="V862">
            <v>7177502.6100000003</v>
          </cell>
          <cell r="W862">
            <v>1035039.42</v>
          </cell>
          <cell r="X862">
            <v>1056694.75</v>
          </cell>
          <cell r="Y862">
            <v>1077608.81</v>
          </cell>
          <cell r="Z862">
            <v>1098962.6200000001</v>
          </cell>
          <cell r="AA862">
            <v>1121099.71</v>
          </cell>
          <cell r="AB862">
            <v>1143734.93</v>
          </cell>
          <cell r="AC862">
            <v>1169950.97</v>
          </cell>
          <cell r="AD862">
            <v>1234739.83</v>
          </cell>
          <cell r="AE862">
            <v>1274929.31</v>
          </cell>
          <cell r="AF862">
            <v>1316427.29</v>
          </cell>
          <cell r="AG862">
            <v>1359276.37</v>
          </cell>
          <cell r="AH862">
            <v>1403520.56</v>
          </cell>
          <cell r="AI862">
            <v>1449205.28</v>
          </cell>
          <cell r="AJ862">
            <v>1496377.44</v>
          </cell>
          <cell r="AK862">
            <v>1545085.48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</row>
        <row r="863">
          <cell r="A863" t="str">
            <v>IDMedium C&amp;IDLC Central ACSummer Peak Reduction @Meter  (MW)Low Participation Case0</v>
          </cell>
          <cell r="B863" t="str">
            <v>ID</v>
          </cell>
          <cell r="C863" t="str">
            <v>Medium C&amp;I</v>
          </cell>
          <cell r="D863" t="str">
            <v>DLC Central AC</v>
          </cell>
          <cell r="E863" t="str">
            <v>Summer Peak Reduction @Meter  (MW)</v>
          </cell>
          <cell r="F863" t="str">
            <v>Low Participation Case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5.1061481672101516</v>
          </cell>
          <cell r="S863">
            <v>15.546439584201273</v>
          </cell>
          <cell r="T863">
            <v>36.769815927493447</v>
          </cell>
          <cell r="U863">
            <v>47.99510590524666</v>
          </cell>
          <cell r="V863">
            <v>54.039254216657497</v>
          </cell>
          <cell r="W863">
            <v>54.75501228123791</v>
          </cell>
          <cell r="X863">
            <v>55.462504704051796</v>
          </cell>
          <cell r="Y863">
            <v>56.170704503007471</v>
          </cell>
          <cell r="Z863">
            <v>56.91276145592839</v>
          </cell>
          <cell r="AA863">
            <v>57.74360864977195</v>
          </cell>
          <cell r="AB863">
            <v>58.507439221742665</v>
          </cell>
          <cell r="AC863">
            <v>59.27262640549219</v>
          </cell>
          <cell r="AD863">
            <v>60.065513565673378</v>
          </cell>
          <cell r="AE863">
            <v>60.869007140432515</v>
          </cell>
          <cell r="AF863">
            <v>61.683249011282939</v>
          </cell>
          <cell r="AG863">
            <v>62.508382957680382</v>
          </cell>
          <cell r="AH863">
            <v>63.344554682411669</v>
          </cell>
          <cell r="AI863">
            <v>64.191911837323005</v>
          </cell>
          <cell r="AJ863">
            <v>65.050604049392433</v>
          </cell>
          <cell r="AK863">
            <v>65.920782947151125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</row>
        <row r="864">
          <cell r="A864" t="str">
            <v>IDMedium C&amp;IDLC Central ACSummer Peak Reduction @Generation (MW)Low Participation Case0</v>
          </cell>
          <cell r="B864" t="str">
            <v>ID</v>
          </cell>
          <cell r="C864" t="str">
            <v>Medium C&amp;I</v>
          </cell>
          <cell r="D864" t="str">
            <v>DLC Central AC</v>
          </cell>
          <cell r="E864" t="str">
            <v>Summer Peak Reduction @Generation (MW)</v>
          </cell>
          <cell r="F864" t="str">
            <v>Low Participation Case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5.6309529854545115</v>
          </cell>
          <cell r="S864">
            <v>17.1442871462299</v>
          </cell>
          <cell r="T864">
            <v>40.548980952242438</v>
          </cell>
          <cell r="U864">
            <v>52.92799504328039</v>
          </cell>
          <cell r="V864">
            <v>59.593354892652727</v>
          </cell>
          <cell r="W864">
            <v>60.382677857562754</v>
          </cell>
          <cell r="X864">
            <v>61.162885646285609</v>
          </cell>
          <cell r="Y864">
            <v>61.94387351456492</v>
          </cell>
          <cell r="Z864">
            <v>62.762198341341403</v>
          </cell>
          <cell r="AA864">
            <v>63.678439181486489</v>
          </cell>
          <cell r="AB864">
            <v>64.520775498172327</v>
          </cell>
          <cell r="AC864">
            <v>65.364607857843168</v>
          </cell>
          <cell r="AD864">
            <v>66.238987169908881</v>
          </cell>
          <cell r="AE864">
            <v>67.125063013269198</v>
          </cell>
          <cell r="AF864">
            <v>68.022991851877961</v>
          </cell>
          <cell r="AG864">
            <v>68.932932242700019</v>
          </cell>
          <cell r="AH864">
            <v>69.855044863709381</v>
          </cell>
          <cell r="AI864">
            <v>70.789492542261797</v>
          </cell>
          <cell r="AJ864">
            <v>71.73644028384696</v>
          </cell>
          <cell r="AK864">
            <v>72.696055301225314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A865" t="str">
            <v>IDMedium C&amp;IDLC Central ACWinter Peak Reduction @Meter  (MW)Low Participation Case0</v>
          </cell>
          <cell r="B865" t="str">
            <v>ID</v>
          </cell>
          <cell r="C865" t="str">
            <v>Medium C&amp;I</v>
          </cell>
          <cell r="D865" t="str">
            <v>DLC Central AC</v>
          </cell>
          <cell r="E865" t="str">
            <v>Winter Peak Reduction @Meter  (MW)</v>
          </cell>
          <cell r="F865" t="str">
            <v>Low Participation Case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</row>
        <row r="866">
          <cell r="A866" t="str">
            <v>IDMedium C&amp;IDLC Central ACWinter Peak Reduction @Generation (MW)Low Participation Case0</v>
          </cell>
          <cell r="B866" t="str">
            <v>ID</v>
          </cell>
          <cell r="C866" t="str">
            <v>Medium C&amp;I</v>
          </cell>
          <cell r="D866" t="str">
            <v>DLC Central AC</v>
          </cell>
          <cell r="E866" t="str">
            <v>Winter Peak Reduction @Generation (MW)</v>
          </cell>
          <cell r="F866" t="str">
            <v>Low Participation Case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A867" t="str">
            <v>IDMedium C&amp;IDLC Central ACProgram Annual BenefitsLow Participation Case0</v>
          </cell>
          <cell r="B867" t="str">
            <v>ID</v>
          </cell>
          <cell r="C867" t="str">
            <v>Medium C&amp;I</v>
          </cell>
          <cell r="D867" t="str">
            <v>DLC Central AC</v>
          </cell>
          <cell r="E867" t="str">
            <v>Program Annual Benefits</v>
          </cell>
          <cell r="F867" t="str">
            <v>Low Participation Case</v>
          </cell>
          <cell r="G867">
            <v>0</v>
          </cell>
        </row>
        <row r="868">
          <cell r="A868" t="str">
            <v>IDMedium C&amp;IDLC Central ACNew ParticipantsLow Participation Case0</v>
          </cell>
          <cell r="B868" t="str">
            <v>ID</v>
          </cell>
          <cell r="C868" t="str">
            <v>Medium C&amp;I</v>
          </cell>
          <cell r="D868" t="str">
            <v>DLC Central AC</v>
          </cell>
          <cell r="E868" t="str">
            <v>New Participants</v>
          </cell>
          <cell r="F868" t="str">
            <v>Low Participation Case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16746.686550000006</v>
          </cell>
          <cell r="S868">
            <v>34271.919000000009</v>
          </cell>
          <cell r="T868">
            <v>69833.664450000011</v>
          </cell>
          <cell r="U868">
            <v>36847.527750000037</v>
          </cell>
          <cell r="V868">
            <v>20100.588749999937</v>
          </cell>
          <cell r="W868">
            <v>2583.0255000000179</v>
          </cell>
          <cell r="X868">
            <v>2585.7149999999965</v>
          </cell>
          <cell r="Y868">
            <v>2585.2035000000324</v>
          </cell>
          <cell r="Z868">
            <v>2584.5764999999665</v>
          </cell>
          <cell r="AA868">
            <v>2584.3950000000186</v>
          </cell>
          <cell r="AB868">
            <v>2584.7249999999767</v>
          </cell>
          <cell r="AC868">
            <v>2592.8595000000205</v>
          </cell>
          <cell r="AD868">
            <v>2694.0321599718882</v>
          </cell>
          <cell r="AE868">
            <v>2731.0805338135397</v>
          </cell>
          <cell r="AF868">
            <v>2768.6383974915661</v>
          </cell>
          <cell r="AG868">
            <v>2806.7127575183695</v>
          </cell>
          <cell r="AH868">
            <v>2845.3107167601411</v>
          </cell>
          <cell r="AI868">
            <v>2884.4394757617847</v>
          </cell>
          <cell r="AJ868">
            <v>2924.1063340901455</v>
          </cell>
          <cell r="AK868">
            <v>2964.3186916958948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</row>
        <row r="869">
          <cell r="A869" t="str">
            <v>IDMedium C&amp;IDLC Central ACIncentive CostsLow Participation Case0</v>
          </cell>
          <cell r="B869" t="str">
            <v>ID</v>
          </cell>
          <cell r="C869" t="str">
            <v>Medium C&amp;I</v>
          </cell>
          <cell r="D869" t="str">
            <v>DLC Central AC</v>
          </cell>
          <cell r="E869" t="str">
            <v>Incentive Costs</v>
          </cell>
          <cell r="F869" t="str">
            <v>Low Participation Case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351680.42</v>
          </cell>
          <cell r="S869">
            <v>1071390.72</v>
          </cell>
          <cell r="T869">
            <v>2537897.67</v>
          </cell>
          <cell r="U869">
            <v>3311695.75</v>
          </cell>
          <cell r="V869">
            <v>3733808.12</v>
          </cell>
          <cell r="W869">
            <v>3788051.65</v>
          </cell>
          <cell r="X869">
            <v>3842351.67</v>
          </cell>
          <cell r="Y869">
            <v>3896640.94</v>
          </cell>
          <cell r="Z869">
            <v>3950917.05</v>
          </cell>
          <cell r="AA869">
            <v>4005189.34</v>
          </cell>
          <cell r="AB869">
            <v>4059468.57</v>
          </cell>
          <cell r="AC869">
            <v>4113918.62</v>
          </cell>
          <cell r="AD869">
            <v>4170493.29</v>
          </cell>
          <cell r="AE869">
            <v>4227845.9800000004</v>
          </cell>
          <cell r="AF869">
            <v>4285987.3899999997</v>
          </cell>
          <cell r="AG869">
            <v>4344928.3600000003</v>
          </cell>
          <cell r="AH869">
            <v>4404679.88</v>
          </cell>
          <cell r="AI869">
            <v>4465253.1100000003</v>
          </cell>
          <cell r="AJ869">
            <v>4526659.34</v>
          </cell>
          <cell r="AK869">
            <v>4588910.04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</row>
        <row r="870">
          <cell r="A870" t="str">
            <v>IDMedium C&amp;IDLC Central ACParticipantsLow Participation Case0</v>
          </cell>
          <cell r="B870" t="str">
            <v>ID</v>
          </cell>
          <cell r="C870" t="str">
            <v>Medium C&amp;I</v>
          </cell>
          <cell r="D870" t="str">
            <v>DLC Central AC</v>
          </cell>
          <cell r="E870" t="str">
            <v>Participants</v>
          </cell>
          <cell r="F870" t="str">
            <v>Low Participation Case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16746.686550000006</v>
          </cell>
          <cell r="S870">
            <v>51018.605550000015</v>
          </cell>
          <cell r="T870">
            <v>120852.27000000002</v>
          </cell>
          <cell r="U870">
            <v>157699.79775000006</v>
          </cell>
          <cell r="V870">
            <v>177800.38649999999</v>
          </cell>
          <cell r="W870">
            <v>180383.41200000001</v>
          </cell>
          <cell r="X870">
            <v>182969.12700000001</v>
          </cell>
          <cell r="Y870">
            <v>185554.33050000004</v>
          </cell>
          <cell r="Z870">
            <v>188138.90700000001</v>
          </cell>
          <cell r="AA870">
            <v>190723.30200000003</v>
          </cell>
          <cell r="AB870">
            <v>193308.027</v>
          </cell>
          <cell r="AC870">
            <v>195900.88650000002</v>
          </cell>
          <cell r="AD870">
            <v>198594.91865997191</v>
          </cell>
          <cell r="AE870">
            <v>201325.99919378545</v>
          </cell>
          <cell r="AF870">
            <v>204094.63759127702</v>
          </cell>
          <cell r="AG870">
            <v>206901.35034879539</v>
          </cell>
          <cell r="AH870">
            <v>209746.66106555553</v>
          </cell>
          <cell r="AI870">
            <v>212631.10054131731</v>
          </cell>
          <cell r="AJ870">
            <v>215555.20687540746</v>
          </cell>
          <cell r="AK870">
            <v>218519.52556710335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A871" t="str">
            <v>IDResidentialDLC Central ACProgram Annual BenefitsLow Participation Case0</v>
          </cell>
          <cell r="B871" t="str">
            <v>ID</v>
          </cell>
          <cell r="C871" t="str">
            <v>Residential</v>
          </cell>
          <cell r="D871" t="str">
            <v>DLC Central AC</v>
          </cell>
          <cell r="E871" t="str">
            <v>Program Annual Benefits</v>
          </cell>
          <cell r="F871" t="str">
            <v>Low Participation Case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573231.01</v>
          </cell>
          <cell r="S871">
            <v>1745288.43</v>
          </cell>
          <cell r="T871">
            <v>4127886.26</v>
          </cell>
          <cell r="U871">
            <v>5388069.9000000004</v>
          </cell>
          <cell r="V871">
            <v>6066603.5300000003</v>
          </cell>
          <cell r="W871">
            <v>6146956.6100000003</v>
          </cell>
          <cell r="X871">
            <v>6226381.7599999998</v>
          </cell>
          <cell r="Y871">
            <v>6305886.3200000003</v>
          </cell>
          <cell r="Z871">
            <v>6389191.79</v>
          </cell>
          <cell r="AA871">
            <v>6482465.1100000003</v>
          </cell>
          <cell r="AB871">
            <v>6568214.9500000002</v>
          </cell>
          <cell r="AC871">
            <v>6654117.0800000001</v>
          </cell>
          <cell r="AD871">
            <v>6743128.8899999997</v>
          </cell>
          <cell r="AE871">
            <v>6833331.4100000001</v>
          </cell>
          <cell r="AF871">
            <v>6924740.5700000003</v>
          </cell>
          <cell r="AG871">
            <v>7017372.5</v>
          </cell>
          <cell r="AH871">
            <v>7111243.5700000003</v>
          </cell>
          <cell r="AI871">
            <v>7206370.3399999999</v>
          </cell>
          <cell r="AJ871">
            <v>7302769.6200000001</v>
          </cell>
          <cell r="AK871">
            <v>7400458.4299999997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</row>
        <row r="872">
          <cell r="A872" t="str">
            <v>IDResidentialDLC Central ACProgram Annual CostsLow Participation Case0</v>
          </cell>
          <cell r="B872" t="str">
            <v>ID</v>
          </cell>
          <cell r="C872" t="str">
            <v>Residential</v>
          </cell>
          <cell r="D872" t="str">
            <v>DLC Central AC</v>
          </cell>
          <cell r="E872" t="str">
            <v>Program Annual Costs</v>
          </cell>
          <cell r="F872" t="str">
            <v>Low Participation Case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5834317.1500000004</v>
          </cell>
          <cell r="S872">
            <v>12509121.98</v>
          </cell>
          <cell r="T872">
            <v>26286343.199999999</v>
          </cell>
          <cell r="U872">
            <v>16130618.27</v>
          </cell>
          <cell r="V872">
            <v>10911310.720000001</v>
          </cell>
          <cell r="W872">
            <v>4823091.07</v>
          </cell>
          <cell r="X872">
            <v>4899046.41</v>
          </cell>
          <cell r="Y872">
            <v>4974249.76</v>
          </cell>
          <cell r="Z872">
            <v>5049879.66</v>
          </cell>
          <cell r="AA872">
            <v>5126289.05</v>
          </cell>
          <cell r="AB872">
            <v>5203203.5</v>
          </cell>
          <cell r="AC872">
            <v>5283869.59</v>
          </cell>
          <cell r="AD872">
            <v>5405233.1200000001</v>
          </cell>
          <cell r="AE872">
            <v>5502775.29</v>
          </cell>
          <cell r="AF872">
            <v>5602414.6799999997</v>
          </cell>
          <cell r="AG872">
            <v>5704204.7300000004</v>
          </cell>
          <cell r="AH872">
            <v>5808200.4400000004</v>
          </cell>
          <cell r="AI872">
            <v>5914458.3899999997</v>
          </cell>
          <cell r="AJ872">
            <v>6023036.7800000003</v>
          </cell>
          <cell r="AK872">
            <v>6133995.5099999998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A873" t="str">
            <v>IDResidentialDLC Central ACNon-Incentive CostsLow Participation Case0</v>
          </cell>
          <cell r="B873" t="str">
            <v>ID</v>
          </cell>
          <cell r="C873" t="str">
            <v>Residential</v>
          </cell>
          <cell r="D873" t="str">
            <v>DLC Central AC</v>
          </cell>
          <cell r="E873" t="str">
            <v>Non-Incentive Costs</v>
          </cell>
          <cell r="F873" t="str">
            <v>Low Participation Case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5482636.7300000004</v>
          </cell>
          <cell r="S873">
            <v>11437731.27</v>
          </cell>
          <cell r="T873">
            <v>23748445.530000001</v>
          </cell>
          <cell r="U873">
            <v>12818922.52</v>
          </cell>
          <cell r="V873">
            <v>7177502.6100000003</v>
          </cell>
          <cell r="W873">
            <v>1035039.42</v>
          </cell>
          <cell r="X873">
            <v>1056694.75</v>
          </cell>
          <cell r="Y873">
            <v>1077608.81</v>
          </cell>
          <cell r="Z873">
            <v>1098962.6200000001</v>
          </cell>
          <cell r="AA873">
            <v>1121099.71</v>
          </cell>
          <cell r="AB873">
            <v>1143734.93</v>
          </cell>
          <cell r="AC873">
            <v>1169950.97</v>
          </cell>
          <cell r="AD873">
            <v>1234739.83</v>
          </cell>
          <cell r="AE873">
            <v>1274929.31</v>
          </cell>
          <cell r="AF873">
            <v>1316427.29</v>
          </cell>
          <cell r="AG873">
            <v>1359276.37</v>
          </cell>
          <cell r="AH873">
            <v>1403520.56</v>
          </cell>
          <cell r="AI873">
            <v>1449205.28</v>
          </cell>
          <cell r="AJ873">
            <v>1496377.44</v>
          </cell>
          <cell r="AK873">
            <v>1545085.48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A874" t="str">
            <v>IDResidentialDLC Central ACSummer Peak Reduction @Meter  (MW)Low Participation Case0</v>
          </cell>
          <cell r="B874" t="str">
            <v>ID</v>
          </cell>
          <cell r="C874" t="str">
            <v>Residential</v>
          </cell>
          <cell r="D874" t="str">
            <v>DLC Central AC</v>
          </cell>
          <cell r="E874" t="str">
            <v>Summer Peak Reduction @Meter  (MW)</v>
          </cell>
          <cell r="F874" t="str">
            <v>Low Participation Case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5.1061481672101516</v>
          </cell>
          <cell r="S874">
            <v>15.546439584201273</v>
          </cell>
          <cell r="T874">
            <v>36.769815927493447</v>
          </cell>
          <cell r="U874">
            <v>47.99510590524666</v>
          </cell>
          <cell r="V874">
            <v>54.039254216657497</v>
          </cell>
          <cell r="W874">
            <v>54.75501228123791</v>
          </cell>
          <cell r="X874">
            <v>55.462504704051796</v>
          </cell>
          <cell r="Y874">
            <v>56.170704503007471</v>
          </cell>
          <cell r="Z874">
            <v>56.91276145592839</v>
          </cell>
          <cell r="AA874">
            <v>57.74360864977195</v>
          </cell>
          <cell r="AB874">
            <v>58.507439221742665</v>
          </cell>
          <cell r="AC874">
            <v>59.27262640549219</v>
          </cell>
          <cell r="AD874">
            <v>60.065513565673378</v>
          </cell>
          <cell r="AE874">
            <v>60.869007140432515</v>
          </cell>
          <cell r="AF874">
            <v>61.683249011282939</v>
          </cell>
          <cell r="AG874">
            <v>62.508382957680382</v>
          </cell>
          <cell r="AH874">
            <v>63.344554682411669</v>
          </cell>
          <cell r="AI874">
            <v>64.191911837323005</v>
          </cell>
          <cell r="AJ874">
            <v>65.050604049392433</v>
          </cell>
          <cell r="AK874">
            <v>65.920782947151125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A875" t="str">
            <v>IDResidentialDLC Central ACSummer Peak Reduction @Generation (MW)Low Participation Case0</v>
          </cell>
          <cell r="B875" t="str">
            <v>ID</v>
          </cell>
          <cell r="C875" t="str">
            <v>Residential</v>
          </cell>
          <cell r="D875" t="str">
            <v>DLC Central AC</v>
          </cell>
          <cell r="E875" t="str">
            <v>Summer Peak Reduction @Generation (MW)</v>
          </cell>
          <cell r="F875" t="str">
            <v>Low Participation Case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5.6309529854545115</v>
          </cell>
          <cell r="S875">
            <v>17.1442871462299</v>
          </cell>
          <cell r="T875">
            <v>40.548980952242438</v>
          </cell>
          <cell r="U875">
            <v>52.92799504328039</v>
          </cell>
          <cell r="V875">
            <v>59.593354892652727</v>
          </cell>
          <cell r="W875">
            <v>60.382677857562754</v>
          </cell>
          <cell r="X875">
            <v>61.162885646285609</v>
          </cell>
          <cell r="Y875">
            <v>61.94387351456492</v>
          </cell>
          <cell r="Z875">
            <v>62.762198341341403</v>
          </cell>
          <cell r="AA875">
            <v>63.678439181486489</v>
          </cell>
          <cell r="AB875">
            <v>64.520775498172327</v>
          </cell>
          <cell r="AC875">
            <v>65.364607857843168</v>
          </cell>
          <cell r="AD875">
            <v>66.238987169908881</v>
          </cell>
          <cell r="AE875">
            <v>67.125063013269198</v>
          </cell>
          <cell r="AF875">
            <v>68.022991851877961</v>
          </cell>
          <cell r="AG875">
            <v>68.932932242700019</v>
          </cell>
          <cell r="AH875">
            <v>69.855044863709381</v>
          </cell>
          <cell r="AI875">
            <v>70.789492542261797</v>
          </cell>
          <cell r="AJ875">
            <v>71.73644028384696</v>
          </cell>
          <cell r="AK875">
            <v>72.696055301225314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A876" t="str">
            <v>IDResidentialDLC Central ACWinter Peak Reduction @Meter  (MW)Low Participation Case0</v>
          </cell>
          <cell r="B876" t="str">
            <v>ID</v>
          </cell>
          <cell r="C876" t="str">
            <v>Residential</v>
          </cell>
          <cell r="D876" t="str">
            <v>DLC Central AC</v>
          </cell>
          <cell r="E876" t="str">
            <v>Winter Peak Reduction @Meter  (MW)</v>
          </cell>
          <cell r="F876" t="str">
            <v>Low Participation Case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A877" t="str">
            <v>IDResidentialDLC Central ACWinter Peak Reduction @Generation (MW)Low Participation Case0</v>
          </cell>
          <cell r="B877" t="str">
            <v>ID</v>
          </cell>
          <cell r="C877" t="str">
            <v>Residential</v>
          </cell>
          <cell r="D877" t="str">
            <v>DLC Central AC</v>
          </cell>
          <cell r="E877" t="str">
            <v>Winter Peak Reduction @Generation (MW)</v>
          </cell>
          <cell r="F877" t="str">
            <v>Low Participation Case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A878" t="str">
            <v>IDResidentialDLC Central ACProgram Annual BenefitsLow Participation Case0</v>
          </cell>
          <cell r="B878" t="str">
            <v>ID</v>
          </cell>
          <cell r="C878" t="str">
            <v>Residential</v>
          </cell>
          <cell r="D878" t="str">
            <v>DLC Central AC</v>
          </cell>
          <cell r="E878" t="str">
            <v>Program Annual Benefits</v>
          </cell>
          <cell r="F878" t="str">
            <v>Low Participation Case</v>
          </cell>
          <cell r="G878">
            <v>0</v>
          </cell>
        </row>
        <row r="879">
          <cell r="A879" t="str">
            <v>IDResidentialDLC Central ACNew ParticipantsLow Participation Case0</v>
          </cell>
          <cell r="B879" t="str">
            <v>ID</v>
          </cell>
          <cell r="C879" t="str">
            <v>Residential</v>
          </cell>
          <cell r="D879" t="str">
            <v>DLC Central AC</v>
          </cell>
          <cell r="E879" t="str">
            <v>New Participants</v>
          </cell>
          <cell r="F879" t="str">
            <v>Low Participation Case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16746.686550000006</v>
          </cell>
          <cell r="S879">
            <v>34271.919000000009</v>
          </cell>
          <cell r="T879">
            <v>69833.664450000011</v>
          </cell>
          <cell r="U879">
            <v>36847.527750000037</v>
          </cell>
          <cell r="V879">
            <v>20100.588749999937</v>
          </cell>
          <cell r="W879">
            <v>2583.0255000000179</v>
          </cell>
          <cell r="X879">
            <v>2585.7149999999965</v>
          </cell>
          <cell r="Y879">
            <v>2585.2035000000324</v>
          </cell>
          <cell r="Z879">
            <v>2584.5764999999665</v>
          </cell>
          <cell r="AA879">
            <v>2584.3950000000186</v>
          </cell>
          <cell r="AB879">
            <v>2584.7249999999767</v>
          </cell>
          <cell r="AC879">
            <v>2592.8595000000205</v>
          </cell>
          <cell r="AD879">
            <v>2694.0321599718882</v>
          </cell>
          <cell r="AE879">
            <v>2731.0805338135397</v>
          </cell>
          <cell r="AF879">
            <v>2768.6383974915661</v>
          </cell>
          <cell r="AG879">
            <v>2806.7127575183695</v>
          </cell>
          <cell r="AH879">
            <v>2845.3107167601411</v>
          </cell>
          <cell r="AI879">
            <v>2884.4394757617847</v>
          </cell>
          <cell r="AJ879">
            <v>2924.1063340901455</v>
          </cell>
          <cell r="AK879">
            <v>2964.3186916958948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A880" t="str">
            <v>IDResidentialDLC Central ACIncentive CostsLow Participation Case0</v>
          </cell>
          <cell r="B880" t="str">
            <v>ID</v>
          </cell>
          <cell r="C880" t="str">
            <v>Residential</v>
          </cell>
          <cell r="D880" t="str">
            <v>DLC Central AC</v>
          </cell>
          <cell r="E880" t="str">
            <v>Incentive Costs</v>
          </cell>
          <cell r="F880" t="str">
            <v>Low Participation Case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351680.42</v>
          </cell>
          <cell r="S880">
            <v>1071390.72</v>
          </cell>
          <cell r="T880">
            <v>2537897.67</v>
          </cell>
          <cell r="U880">
            <v>3311695.75</v>
          </cell>
          <cell r="V880">
            <v>3733808.12</v>
          </cell>
          <cell r="W880">
            <v>3788051.65</v>
          </cell>
          <cell r="X880">
            <v>3842351.67</v>
          </cell>
          <cell r="Y880">
            <v>3896640.94</v>
          </cell>
          <cell r="Z880">
            <v>3950917.05</v>
          </cell>
          <cell r="AA880">
            <v>4005189.34</v>
          </cell>
          <cell r="AB880">
            <v>4059468.57</v>
          </cell>
          <cell r="AC880">
            <v>4113918.62</v>
          </cell>
          <cell r="AD880">
            <v>4170493.29</v>
          </cell>
          <cell r="AE880">
            <v>4227845.9800000004</v>
          </cell>
          <cell r="AF880">
            <v>4285987.3899999997</v>
          </cell>
          <cell r="AG880">
            <v>4344928.3600000003</v>
          </cell>
          <cell r="AH880">
            <v>4404679.88</v>
          </cell>
          <cell r="AI880">
            <v>4465253.1100000003</v>
          </cell>
          <cell r="AJ880">
            <v>4526659.34</v>
          </cell>
          <cell r="AK880">
            <v>4588910.04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A881" t="str">
            <v>IDResidentialDLC Central ACParticipantsLow Participation Case0</v>
          </cell>
          <cell r="B881" t="str">
            <v>ID</v>
          </cell>
          <cell r="C881" t="str">
            <v>Residential</v>
          </cell>
          <cell r="D881" t="str">
            <v>DLC Central AC</v>
          </cell>
          <cell r="E881" t="str">
            <v>Participants</v>
          </cell>
          <cell r="F881" t="str">
            <v>Low Participation Case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16746.686550000006</v>
          </cell>
          <cell r="S881">
            <v>51018.605550000015</v>
          </cell>
          <cell r="T881">
            <v>120852.27000000002</v>
          </cell>
          <cell r="U881">
            <v>157699.79775000006</v>
          </cell>
          <cell r="V881">
            <v>177800.38649999999</v>
          </cell>
          <cell r="W881">
            <v>180383.41200000001</v>
          </cell>
          <cell r="X881">
            <v>182969.12700000001</v>
          </cell>
          <cell r="Y881">
            <v>185554.33050000004</v>
          </cell>
          <cell r="Z881">
            <v>188138.90700000001</v>
          </cell>
          <cell r="AA881">
            <v>190723.30200000003</v>
          </cell>
          <cell r="AB881">
            <v>193308.027</v>
          </cell>
          <cell r="AC881">
            <v>195900.88650000002</v>
          </cell>
          <cell r="AD881">
            <v>198594.91865997191</v>
          </cell>
          <cell r="AE881">
            <v>201325.99919378545</v>
          </cell>
          <cell r="AF881">
            <v>204094.63759127702</v>
          </cell>
          <cell r="AG881">
            <v>206901.35034879539</v>
          </cell>
          <cell r="AH881">
            <v>209746.66106555553</v>
          </cell>
          <cell r="AI881">
            <v>212631.10054131731</v>
          </cell>
          <cell r="AJ881">
            <v>215555.20687540746</v>
          </cell>
          <cell r="AK881">
            <v>218519.52556710335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A882" t="str">
            <v>IDSmall C&amp;IDLC Central ACProgram Annual BenefitsLow Participation Case0</v>
          </cell>
          <cell r="B882" t="str">
            <v>ID</v>
          </cell>
          <cell r="C882" t="str">
            <v>Small C&amp;I</v>
          </cell>
          <cell r="D882" t="str">
            <v>DLC Central AC</v>
          </cell>
          <cell r="E882" t="str">
            <v>Program Annual Benefits</v>
          </cell>
          <cell r="F882" t="str">
            <v>Low Participation Case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573231.01</v>
          </cell>
          <cell r="S882">
            <v>1745288.43</v>
          </cell>
          <cell r="T882">
            <v>4127886.26</v>
          </cell>
          <cell r="U882">
            <v>5388069.9000000004</v>
          </cell>
          <cell r="V882">
            <v>6066603.5300000003</v>
          </cell>
          <cell r="W882">
            <v>6146956.6100000003</v>
          </cell>
          <cell r="X882">
            <v>6226381.7599999998</v>
          </cell>
          <cell r="Y882">
            <v>6305886.3200000003</v>
          </cell>
          <cell r="Z882">
            <v>6389191.79</v>
          </cell>
          <cell r="AA882">
            <v>6482465.1100000003</v>
          </cell>
          <cell r="AB882">
            <v>6568214.9500000002</v>
          </cell>
          <cell r="AC882">
            <v>6654117.0800000001</v>
          </cell>
          <cell r="AD882">
            <v>6743128.8899999997</v>
          </cell>
          <cell r="AE882">
            <v>6833331.4100000001</v>
          </cell>
          <cell r="AF882">
            <v>6924740.5700000003</v>
          </cell>
          <cell r="AG882">
            <v>7017372.5</v>
          </cell>
          <cell r="AH882">
            <v>7111243.5700000003</v>
          </cell>
          <cell r="AI882">
            <v>7206370.3399999999</v>
          </cell>
          <cell r="AJ882">
            <v>7302769.6200000001</v>
          </cell>
          <cell r="AK882">
            <v>7400458.4299999997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A883" t="str">
            <v>IDSmall C&amp;IDLC Central ACProgram Annual CostsLow Participation Case0</v>
          </cell>
          <cell r="B883" t="str">
            <v>ID</v>
          </cell>
          <cell r="C883" t="str">
            <v>Small C&amp;I</v>
          </cell>
          <cell r="D883" t="str">
            <v>DLC Central AC</v>
          </cell>
          <cell r="E883" t="str">
            <v>Program Annual Costs</v>
          </cell>
          <cell r="F883" t="str">
            <v>Low Participation Case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5834317.1500000004</v>
          </cell>
          <cell r="S883">
            <v>12509121.98</v>
          </cell>
          <cell r="T883">
            <v>26286343.199999999</v>
          </cell>
          <cell r="U883">
            <v>16130618.27</v>
          </cell>
          <cell r="V883">
            <v>10911310.720000001</v>
          </cell>
          <cell r="W883">
            <v>4823091.07</v>
          </cell>
          <cell r="X883">
            <v>4899046.41</v>
          </cell>
          <cell r="Y883">
            <v>4974249.76</v>
          </cell>
          <cell r="Z883">
            <v>5049879.66</v>
          </cell>
          <cell r="AA883">
            <v>5126289.05</v>
          </cell>
          <cell r="AB883">
            <v>5203203.5</v>
          </cell>
          <cell r="AC883">
            <v>5283869.59</v>
          </cell>
          <cell r="AD883">
            <v>5405233.1200000001</v>
          </cell>
          <cell r="AE883">
            <v>5502775.29</v>
          </cell>
          <cell r="AF883">
            <v>5602414.6799999997</v>
          </cell>
          <cell r="AG883">
            <v>5704204.7300000004</v>
          </cell>
          <cell r="AH883">
            <v>5808200.4400000004</v>
          </cell>
          <cell r="AI883">
            <v>5914458.3899999997</v>
          </cell>
          <cell r="AJ883">
            <v>6023036.7800000003</v>
          </cell>
          <cell r="AK883">
            <v>6133995.5099999998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A884" t="str">
            <v>IDSmall C&amp;IDLC Central ACNon-Incentive CostsLow Participation Case0</v>
          </cell>
          <cell r="B884" t="str">
            <v>ID</v>
          </cell>
          <cell r="C884" t="str">
            <v>Small C&amp;I</v>
          </cell>
          <cell r="D884" t="str">
            <v>DLC Central AC</v>
          </cell>
          <cell r="E884" t="str">
            <v>Non-Incentive Costs</v>
          </cell>
          <cell r="F884" t="str">
            <v>Low Participation Case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5482636.7300000004</v>
          </cell>
          <cell r="S884">
            <v>11437731.27</v>
          </cell>
          <cell r="T884">
            <v>23748445.530000001</v>
          </cell>
          <cell r="U884">
            <v>12818922.52</v>
          </cell>
          <cell r="V884">
            <v>7177502.6100000003</v>
          </cell>
          <cell r="W884">
            <v>1035039.42</v>
          </cell>
          <cell r="X884">
            <v>1056694.75</v>
          </cell>
          <cell r="Y884">
            <v>1077608.81</v>
          </cell>
          <cell r="Z884">
            <v>1098962.6200000001</v>
          </cell>
          <cell r="AA884">
            <v>1121099.71</v>
          </cell>
          <cell r="AB884">
            <v>1143734.93</v>
          </cell>
          <cell r="AC884">
            <v>1169950.97</v>
          </cell>
          <cell r="AD884">
            <v>1234739.83</v>
          </cell>
          <cell r="AE884">
            <v>1274929.31</v>
          </cell>
          <cell r="AF884">
            <v>1316427.29</v>
          </cell>
          <cell r="AG884">
            <v>1359276.37</v>
          </cell>
          <cell r="AH884">
            <v>1403520.56</v>
          </cell>
          <cell r="AI884">
            <v>1449205.28</v>
          </cell>
          <cell r="AJ884">
            <v>1496377.44</v>
          </cell>
          <cell r="AK884">
            <v>1545085.48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A885" t="str">
            <v>IDSmall C&amp;IDLC Central ACSummer Peak Reduction @Meter  (MW)Low Participation Case0</v>
          </cell>
          <cell r="B885" t="str">
            <v>ID</v>
          </cell>
          <cell r="C885" t="str">
            <v>Small C&amp;I</v>
          </cell>
          <cell r="D885" t="str">
            <v>DLC Central AC</v>
          </cell>
          <cell r="E885" t="str">
            <v>Summer Peak Reduction @Meter  (MW)</v>
          </cell>
          <cell r="F885" t="str">
            <v>Low Participation Case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5.1061481672101516</v>
          </cell>
          <cell r="S885">
            <v>15.546439584201273</v>
          </cell>
          <cell r="T885">
            <v>36.769815927493447</v>
          </cell>
          <cell r="U885">
            <v>47.99510590524666</v>
          </cell>
          <cell r="V885">
            <v>54.039254216657497</v>
          </cell>
          <cell r="W885">
            <v>54.75501228123791</v>
          </cell>
          <cell r="X885">
            <v>55.462504704051796</v>
          </cell>
          <cell r="Y885">
            <v>56.170704503007471</v>
          </cell>
          <cell r="Z885">
            <v>56.91276145592839</v>
          </cell>
          <cell r="AA885">
            <v>57.74360864977195</v>
          </cell>
          <cell r="AB885">
            <v>58.507439221742665</v>
          </cell>
          <cell r="AC885">
            <v>59.27262640549219</v>
          </cell>
          <cell r="AD885">
            <v>60.065513565673378</v>
          </cell>
          <cell r="AE885">
            <v>60.869007140432515</v>
          </cell>
          <cell r="AF885">
            <v>61.683249011282939</v>
          </cell>
          <cell r="AG885">
            <v>62.508382957680382</v>
          </cell>
          <cell r="AH885">
            <v>63.344554682411669</v>
          </cell>
          <cell r="AI885">
            <v>64.191911837323005</v>
          </cell>
          <cell r="AJ885">
            <v>65.050604049392433</v>
          </cell>
          <cell r="AK885">
            <v>65.920782947151125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</row>
        <row r="886">
          <cell r="A886" t="str">
            <v>IDSmall C&amp;IDLC Central ACSummer Peak Reduction @Generation (MW)Low Participation Case0</v>
          </cell>
          <cell r="B886" t="str">
            <v>ID</v>
          </cell>
          <cell r="C886" t="str">
            <v>Small C&amp;I</v>
          </cell>
          <cell r="D886" t="str">
            <v>DLC Central AC</v>
          </cell>
          <cell r="E886" t="str">
            <v>Summer Peak Reduction @Generation (MW)</v>
          </cell>
          <cell r="F886" t="str">
            <v>Low Participation Case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5.6309529854545115</v>
          </cell>
          <cell r="S886">
            <v>17.1442871462299</v>
          </cell>
          <cell r="T886">
            <v>40.548980952242438</v>
          </cell>
          <cell r="U886">
            <v>52.92799504328039</v>
          </cell>
          <cell r="V886">
            <v>59.593354892652727</v>
          </cell>
          <cell r="W886">
            <v>60.382677857562754</v>
          </cell>
          <cell r="X886">
            <v>61.162885646285609</v>
          </cell>
          <cell r="Y886">
            <v>61.94387351456492</v>
          </cell>
          <cell r="Z886">
            <v>62.762198341341403</v>
          </cell>
          <cell r="AA886">
            <v>63.678439181486489</v>
          </cell>
          <cell r="AB886">
            <v>64.520775498172327</v>
          </cell>
          <cell r="AC886">
            <v>65.364607857843168</v>
          </cell>
          <cell r="AD886">
            <v>66.238987169908881</v>
          </cell>
          <cell r="AE886">
            <v>67.125063013269198</v>
          </cell>
          <cell r="AF886">
            <v>68.022991851877961</v>
          </cell>
          <cell r="AG886">
            <v>68.932932242700019</v>
          </cell>
          <cell r="AH886">
            <v>69.855044863709381</v>
          </cell>
          <cell r="AI886">
            <v>70.789492542261797</v>
          </cell>
          <cell r="AJ886">
            <v>71.73644028384696</v>
          </cell>
          <cell r="AK886">
            <v>72.696055301225314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A887" t="str">
            <v>IDSmall C&amp;IDLC Central ACWinter Peak Reduction @Meter  (MW)Low Participation Case0</v>
          </cell>
          <cell r="B887" t="str">
            <v>ID</v>
          </cell>
          <cell r="C887" t="str">
            <v>Small C&amp;I</v>
          </cell>
          <cell r="D887" t="str">
            <v>DLC Central AC</v>
          </cell>
          <cell r="E887" t="str">
            <v>Winter Peak Reduction @Meter  (MW)</v>
          </cell>
          <cell r="F887" t="str">
            <v>Low Participation Case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A888" t="str">
            <v>IDSmall C&amp;IDLC Central ACWinter Peak Reduction @Generation (MW)Low Participation Case0</v>
          </cell>
          <cell r="B888" t="str">
            <v>ID</v>
          </cell>
          <cell r="C888" t="str">
            <v>Small C&amp;I</v>
          </cell>
          <cell r="D888" t="str">
            <v>DLC Central AC</v>
          </cell>
          <cell r="E888" t="str">
            <v>Winter Peak Reduction @Generation (MW)</v>
          </cell>
          <cell r="F888" t="str">
            <v>Low Participation Case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A889" t="str">
            <v>IDSmall C&amp;IDLC Central ACProgram Annual BenefitsLow Participation Case0</v>
          </cell>
          <cell r="B889" t="str">
            <v>ID</v>
          </cell>
          <cell r="C889" t="str">
            <v>Small C&amp;I</v>
          </cell>
          <cell r="D889" t="str">
            <v>DLC Central AC</v>
          </cell>
          <cell r="E889" t="str">
            <v>Program Annual Benefits</v>
          </cell>
          <cell r="F889" t="str">
            <v>Low Participation Case</v>
          </cell>
          <cell r="G889">
            <v>0</v>
          </cell>
        </row>
        <row r="890">
          <cell r="A890" t="str">
            <v>IDSmall C&amp;IDLC Central ACNew ParticipantsLow Participation Case0</v>
          </cell>
          <cell r="B890" t="str">
            <v>ID</v>
          </cell>
          <cell r="C890" t="str">
            <v>Small C&amp;I</v>
          </cell>
          <cell r="D890" t="str">
            <v>DLC Central AC</v>
          </cell>
          <cell r="E890" t="str">
            <v>New Participants</v>
          </cell>
          <cell r="F890" t="str">
            <v>Low Participation Case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16746.686550000006</v>
          </cell>
          <cell r="S890">
            <v>34271.919000000009</v>
          </cell>
          <cell r="T890">
            <v>69833.664450000011</v>
          </cell>
          <cell r="U890">
            <v>36847.527750000037</v>
          </cell>
          <cell r="V890">
            <v>20100.588749999937</v>
          </cell>
          <cell r="W890">
            <v>2583.0255000000179</v>
          </cell>
          <cell r="X890">
            <v>2585.7149999999965</v>
          </cell>
          <cell r="Y890">
            <v>2585.2035000000324</v>
          </cell>
          <cell r="Z890">
            <v>2584.5764999999665</v>
          </cell>
          <cell r="AA890">
            <v>2584.3950000000186</v>
          </cell>
          <cell r="AB890">
            <v>2584.7249999999767</v>
          </cell>
          <cell r="AC890">
            <v>2592.8595000000205</v>
          </cell>
          <cell r="AD890">
            <v>2694.0321599718882</v>
          </cell>
          <cell r="AE890">
            <v>2731.0805338135397</v>
          </cell>
          <cell r="AF890">
            <v>2768.6383974915661</v>
          </cell>
          <cell r="AG890">
            <v>2806.7127575183695</v>
          </cell>
          <cell r="AH890">
            <v>2845.3107167601411</v>
          </cell>
          <cell r="AI890">
            <v>2884.4394757617847</v>
          </cell>
          <cell r="AJ890">
            <v>2924.1063340901455</v>
          </cell>
          <cell r="AK890">
            <v>2964.3186916958948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A891" t="str">
            <v>IDSmall C&amp;IDLC Central ACIncentive CostsLow Participation Case0</v>
          </cell>
          <cell r="B891" t="str">
            <v>ID</v>
          </cell>
          <cell r="C891" t="str">
            <v>Small C&amp;I</v>
          </cell>
          <cell r="D891" t="str">
            <v>DLC Central AC</v>
          </cell>
          <cell r="E891" t="str">
            <v>Incentive Costs</v>
          </cell>
          <cell r="F891" t="str">
            <v>Low Participation Case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351680.42</v>
          </cell>
          <cell r="S891">
            <v>1071390.72</v>
          </cell>
          <cell r="T891">
            <v>2537897.67</v>
          </cell>
          <cell r="U891">
            <v>3311695.75</v>
          </cell>
          <cell r="V891">
            <v>3733808.12</v>
          </cell>
          <cell r="W891">
            <v>3788051.65</v>
          </cell>
          <cell r="X891">
            <v>3842351.67</v>
          </cell>
          <cell r="Y891">
            <v>3896640.94</v>
          </cell>
          <cell r="Z891">
            <v>3950917.05</v>
          </cell>
          <cell r="AA891">
            <v>4005189.34</v>
          </cell>
          <cell r="AB891">
            <v>4059468.57</v>
          </cell>
          <cell r="AC891">
            <v>4113918.62</v>
          </cell>
          <cell r="AD891">
            <v>4170493.29</v>
          </cell>
          <cell r="AE891">
            <v>4227845.9800000004</v>
          </cell>
          <cell r="AF891">
            <v>4285987.3899999997</v>
          </cell>
          <cell r="AG891">
            <v>4344928.3600000003</v>
          </cell>
          <cell r="AH891">
            <v>4404679.88</v>
          </cell>
          <cell r="AI891">
            <v>4465253.1100000003</v>
          </cell>
          <cell r="AJ891">
            <v>4526659.34</v>
          </cell>
          <cell r="AK891">
            <v>4588910.04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A892" t="str">
            <v>IDSmall C&amp;IDLC Central ACParticipantsLow Participation Case0</v>
          </cell>
          <cell r="B892" t="str">
            <v>ID</v>
          </cell>
          <cell r="C892" t="str">
            <v>Small C&amp;I</v>
          </cell>
          <cell r="D892" t="str">
            <v>DLC Central AC</v>
          </cell>
          <cell r="E892" t="str">
            <v>Participants</v>
          </cell>
          <cell r="F892" t="str">
            <v>Low Participation Case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16746.686550000006</v>
          </cell>
          <cell r="S892">
            <v>51018.605550000015</v>
          </cell>
          <cell r="T892">
            <v>120852.27000000002</v>
          </cell>
          <cell r="U892">
            <v>157699.79775000006</v>
          </cell>
          <cell r="V892">
            <v>177800.38649999999</v>
          </cell>
          <cell r="W892">
            <v>180383.41200000001</v>
          </cell>
          <cell r="X892">
            <v>182969.12700000001</v>
          </cell>
          <cell r="Y892">
            <v>185554.33050000004</v>
          </cell>
          <cell r="Z892">
            <v>188138.90700000001</v>
          </cell>
          <cell r="AA892">
            <v>190723.30200000003</v>
          </cell>
          <cell r="AB892">
            <v>193308.027</v>
          </cell>
          <cell r="AC892">
            <v>195900.88650000002</v>
          </cell>
          <cell r="AD892">
            <v>198594.91865997191</v>
          </cell>
          <cell r="AE892">
            <v>201325.99919378545</v>
          </cell>
          <cell r="AF892">
            <v>204094.63759127702</v>
          </cell>
          <cell r="AG892">
            <v>206901.35034879539</v>
          </cell>
          <cell r="AH892">
            <v>209746.66106555553</v>
          </cell>
          <cell r="AI892">
            <v>212631.10054131731</v>
          </cell>
          <cell r="AJ892">
            <v>215555.20687540746</v>
          </cell>
          <cell r="AK892">
            <v>218519.52556710335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A893" t="str">
            <v>IDResidentialDLC Elec Vehicle ChargingProgram Annual BenefitsLow Participation Case0</v>
          </cell>
          <cell r="B893" t="str">
            <v>ID</v>
          </cell>
          <cell r="C893" t="str">
            <v>Residential</v>
          </cell>
          <cell r="D893" t="str">
            <v>DLC Elec Vehicle Charging</v>
          </cell>
          <cell r="E893" t="str">
            <v>Program Annual Benefits</v>
          </cell>
          <cell r="F893" t="str">
            <v>Low Participation Case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573231.01</v>
          </cell>
          <cell r="S893">
            <v>1745288.43</v>
          </cell>
          <cell r="T893">
            <v>4127886.26</v>
          </cell>
          <cell r="U893">
            <v>5388069.9000000004</v>
          </cell>
          <cell r="V893">
            <v>6066603.5300000003</v>
          </cell>
          <cell r="W893">
            <v>6146956.6100000003</v>
          </cell>
          <cell r="X893">
            <v>6226381.7599999998</v>
          </cell>
          <cell r="Y893">
            <v>6305886.3200000003</v>
          </cell>
          <cell r="Z893">
            <v>6389191.79</v>
          </cell>
          <cell r="AA893">
            <v>6482465.1100000003</v>
          </cell>
          <cell r="AB893">
            <v>6568214.9500000002</v>
          </cell>
          <cell r="AC893">
            <v>6654117.0800000001</v>
          </cell>
          <cell r="AD893">
            <v>6743128.8899999997</v>
          </cell>
          <cell r="AE893">
            <v>6833331.4100000001</v>
          </cell>
          <cell r="AF893">
            <v>6924740.5700000003</v>
          </cell>
          <cell r="AG893">
            <v>7017372.5</v>
          </cell>
          <cell r="AH893">
            <v>7111243.5700000003</v>
          </cell>
          <cell r="AI893">
            <v>7206370.3399999999</v>
          </cell>
          <cell r="AJ893">
            <v>7302769.6200000001</v>
          </cell>
          <cell r="AK893">
            <v>7400458.4299999997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A894" t="str">
            <v>IDResidentialDLC Elec Vehicle ChargingProgram Annual CostsLow Participation Case0</v>
          </cell>
          <cell r="B894" t="str">
            <v>ID</v>
          </cell>
          <cell r="C894" t="str">
            <v>Residential</v>
          </cell>
          <cell r="D894" t="str">
            <v>DLC Elec Vehicle Charging</v>
          </cell>
          <cell r="E894" t="str">
            <v>Program Annual Costs</v>
          </cell>
          <cell r="F894" t="str">
            <v>Low Participation Case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5834317.1500000004</v>
          </cell>
          <cell r="S894">
            <v>12509121.98</v>
          </cell>
          <cell r="T894">
            <v>26286343.199999999</v>
          </cell>
          <cell r="U894">
            <v>16130618.27</v>
          </cell>
          <cell r="V894">
            <v>10911310.720000001</v>
          </cell>
          <cell r="W894">
            <v>4823091.07</v>
          </cell>
          <cell r="X894">
            <v>4899046.41</v>
          </cell>
          <cell r="Y894">
            <v>4974249.76</v>
          </cell>
          <cell r="Z894">
            <v>5049879.66</v>
          </cell>
          <cell r="AA894">
            <v>5126289.05</v>
          </cell>
          <cell r="AB894">
            <v>5203203.5</v>
          </cell>
          <cell r="AC894">
            <v>5283869.59</v>
          </cell>
          <cell r="AD894">
            <v>5405233.1200000001</v>
          </cell>
          <cell r="AE894">
            <v>5502775.29</v>
          </cell>
          <cell r="AF894">
            <v>5602414.6799999997</v>
          </cell>
          <cell r="AG894">
            <v>5704204.7300000004</v>
          </cell>
          <cell r="AH894">
            <v>5808200.4400000004</v>
          </cell>
          <cell r="AI894">
            <v>5914458.3899999997</v>
          </cell>
          <cell r="AJ894">
            <v>6023036.7800000003</v>
          </cell>
          <cell r="AK894">
            <v>6133995.5099999998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A895" t="str">
            <v>IDResidentialDLC Elec Vehicle ChargingNon-Incentive CostsLow Participation Case0</v>
          </cell>
          <cell r="B895" t="str">
            <v>ID</v>
          </cell>
          <cell r="C895" t="str">
            <v>Residential</v>
          </cell>
          <cell r="D895" t="str">
            <v>DLC Elec Vehicle Charging</v>
          </cell>
          <cell r="E895" t="str">
            <v>Non-Incentive Costs</v>
          </cell>
          <cell r="F895" t="str">
            <v>Low Participation Case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5482636.7300000004</v>
          </cell>
          <cell r="S895">
            <v>11437731.27</v>
          </cell>
          <cell r="T895">
            <v>23748445.530000001</v>
          </cell>
          <cell r="U895">
            <v>12818922.52</v>
          </cell>
          <cell r="V895">
            <v>7177502.6100000003</v>
          </cell>
          <cell r="W895">
            <v>1035039.42</v>
          </cell>
          <cell r="X895">
            <v>1056694.75</v>
          </cell>
          <cell r="Y895">
            <v>1077608.81</v>
          </cell>
          <cell r="Z895">
            <v>1098962.6200000001</v>
          </cell>
          <cell r="AA895">
            <v>1121099.71</v>
          </cell>
          <cell r="AB895">
            <v>1143734.93</v>
          </cell>
          <cell r="AC895">
            <v>1169950.97</v>
          </cell>
          <cell r="AD895">
            <v>1234739.83</v>
          </cell>
          <cell r="AE895">
            <v>1274929.31</v>
          </cell>
          <cell r="AF895">
            <v>1316427.29</v>
          </cell>
          <cell r="AG895">
            <v>1359276.37</v>
          </cell>
          <cell r="AH895">
            <v>1403520.56</v>
          </cell>
          <cell r="AI895">
            <v>1449205.28</v>
          </cell>
          <cell r="AJ895">
            <v>1496377.44</v>
          </cell>
          <cell r="AK895">
            <v>1545085.48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A896" t="str">
            <v>IDResidentialDLC Elec Vehicle ChargingSummer Peak Reduction @Meter  (MW)Low Participation Case0</v>
          </cell>
          <cell r="B896" t="str">
            <v>ID</v>
          </cell>
          <cell r="C896" t="str">
            <v>Residential</v>
          </cell>
          <cell r="D896" t="str">
            <v>DLC Elec Vehicle Charging</v>
          </cell>
          <cell r="E896" t="str">
            <v>Summer Peak Reduction @Meter  (MW)</v>
          </cell>
          <cell r="F896" t="str">
            <v>Low Participation Case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5.1061481672101516</v>
          </cell>
          <cell r="S896">
            <v>15.546439584201273</v>
          </cell>
          <cell r="T896">
            <v>36.769815927493447</v>
          </cell>
          <cell r="U896">
            <v>47.99510590524666</v>
          </cell>
          <cell r="V896">
            <v>54.039254216657497</v>
          </cell>
          <cell r="W896">
            <v>54.75501228123791</v>
          </cell>
          <cell r="X896">
            <v>55.462504704051796</v>
          </cell>
          <cell r="Y896">
            <v>56.170704503007471</v>
          </cell>
          <cell r="Z896">
            <v>56.91276145592839</v>
          </cell>
          <cell r="AA896">
            <v>57.74360864977195</v>
          </cell>
          <cell r="AB896">
            <v>58.507439221742665</v>
          </cell>
          <cell r="AC896">
            <v>59.27262640549219</v>
          </cell>
          <cell r="AD896">
            <v>60.065513565673378</v>
          </cell>
          <cell r="AE896">
            <v>60.869007140432515</v>
          </cell>
          <cell r="AF896">
            <v>61.683249011282939</v>
          </cell>
          <cell r="AG896">
            <v>62.508382957680382</v>
          </cell>
          <cell r="AH896">
            <v>63.344554682411669</v>
          </cell>
          <cell r="AI896">
            <v>64.191911837323005</v>
          </cell>
          <cell r="AJ896">
            <v>65.050604049392433</v>
          </cell>
          <cell r="AK896">
            <v>65.920782947151125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A897" t="str">
            <v>IDResidentialDLC Elec Vehicle ChargingSummer Peak Reduction @Generation (MW)Low Participation Case0</v>
          </cell>
          <cell r="B897" t="str">
            <v>ID</v>
          </cell>
          <cell r="C897" t="str">
            <v>Residential</v>
          </cell>
          <cell r="D897" t="str">
            <v>DLC Elec Vehicle Charging</v>
          </cell>
          <cell r="E897" t="str">
            <v>Summer Peak Reduction @Generation (MW)</v>
          </cell>
          <cell r="F897" t="str">
            <v>Low Participation Case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5.6309529854545115</v>
          </cell>
          <cell r="S897">
            <v>17.1442871462299</v>
          </cell>
          <cell r="T897">
            <v>40.548980952242438</v>
          </cell>
          <cell r="U897">
            <v>52.92799504328039</v>
          </cell>
          <cell r="V897">
            <v>59.593354892652727</v>
          </cell>
          <cell r="W897">
            <v>60.382677857562754</v>
          </cell>
          <cell r="X897">
            <v>61.162885646285609</v>
          </cell>
          <cell r="Y897">
            <v>61.94387351456492</v>
          </cell>
          <cell r="Z897">
            <v>62.762198341341403</v>
          </cell>
          <cell r="AA897">
            <v>63.678439181486489</v>
          </cell>
          <cell r="AB897">
            <v>64.520775498172327</v>
          </cell>
          <cell r="AC897">
            <v>65.364607857843168</v>
          </cell>
          <cell r="AD897">
            <v>66.238987169908881</v>
          </cell>
          <cell r="AE897">
            <v>67.125063013269198</v>
          </cell>
          <cell r="AF897">
            <v>68.022991851877961</v>
          </cell>
          <cell r="AG897">
            <v>68.932932242700019</v>
          </cell>
          <cell r="AH897">
            <v>69.855044863709381</v>
          </cell>
          <cell r="AI897">
            <v>70.789492542261797</v>
          </cell>
          <cell r="AJ897">
            <v>71.73644028384696</v>
          </cell>
          <cell r="AK897">
            <v>72.696055301225314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A898" t="str">
            <v>IDResidentialDLC Elec Vehicle ChargingWinter Peak Reduction @Meter  (MW)Low Participation Case0</v>
          </cell>
          <cell r="B898" t="str">
            <v>ID</v>
          </cell>
          <cell r="C898" t="str">
            <v>Residential</v>
          </cell>
          <cell r="D898" t="str">
            <v>DLC Elec Vehicle Charging</v>
          </cell>
          <cell r="E898" t="str">
            <v>Winter Peak Reduction @Meter  (MW)</v>
          </cell>
          <cell r="F898" t="str">
            <v>Low Participation Case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A899" t="str">
            <v>IDResidentialDLC Elec Vehicle ChargingWinter Peak Reduction @Generation (MW)Low Participation Case0</v>
          </cell>
          <cell r="B899" t="str">
            <v>ID</v>
          </cell>
          <cell r="C899" t="str">
            <v>Residential</v>
          </cell>
          <cell r="D899" t="str">
            <v>DLC Elec Vehicle Charging</v>
          </cell>
          <cell r="E899" t="str">
            <v>Winter Peak Reduction @Generation (MW)</v>
          </cell>
          <cell r="F899" t="str">
            <v>Low Participation Case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A900" t="str">
            <v>IDResidentialDLC Elec Vehicle ChargingProgram Annual BenefitsLow Participation Case0</v>
          </cell>
          <cell r="B900" t="str">
            <v>ID</v>
          </cell>
          <cell r="C900" t="str">
            <v>Residential</v>
          </cell>
          <cell r="D900" t="str">
            <v>DLC Elec Vehicle Charging</v>
          </cell>
          <cell r="E900" t="str">
            <v>Program Annual Benefits</v>
          </cell>
          <cell r="F900" t="str">
            <v>Low Participation Case</v>
          </cell>
          <cell r="G900">
            <v>0</v>
          </cell>
        </row>
        <row r="901">
          <cell r="A901" t="str">
            <v>IDResidentialDLC Elec Vehicle ChargingNew ParticipantsLow Participation Case0</v>
          </cell>
          <cell r="B901" t="str">
            <v>ID</v>
          </cell>
          <cell r="C901" t="str">
            <v>Residential</v>
          </cell>
          <cell r="D901" t="str">
            <v>DLC Elec Vehicle Charging</v>
          </cell>
          <cell r="E901" t="str">
            <v>New Participants</v>
          </cell>
          <cell r="F901" t="str">
            <v>Low Participation Case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16746.686550000006</v>
          </cell>
          <cell r="S901">
            <v>34271.919000000009</v>
          </cell>
          <cell r="T901">
            <v>69833.664450000011</v>
          </cell>
          <cell r="U901">
            <v>36847.527750000037</v>
          </cell>
          <cell r="V901">
            <v>20100.588749999937</v>
          </cell>
          <cell r="W901">
            <v>2583.0255000000179</v>
          </cell>
          <cell r="X901">
            <v>2585.7149999999965</v>
          </cell>
          <cell r="Y901">
            <v>2585.2035000000324</v>
          </cell>
          <cell r="Z901">
            <v>2584.5764999999665</v>
          </cell>
          <cell r="AA901">
            <v>2584.3950000000186</v>
          </cell>
          <cell r="AB901">
            <v>2584.7249999999767</v>
          </cell>
          <cell r="AC901">
            <v>2592.8595000000205</v>
          </cell>
          <cell r="AD901">
            <v>2694.0321599718882</v>
          </cell>
          <cell r="AE901">
            <v>2731.0805338135397</v>
          </cell>
          <cell r="AF901">
            <v>2768.6383974915661</v>
          </cell>
          <cell r="AG901">
            <v>2806.7127575183695</v>
          </cell>
          <cell r="AH901">
            <v>2845.3107167601411</v>
          </cell>
          <cell r="AI901">
            <v>2884.4394757617847</v>
          </cell>
          <cell r="AJ901">
            <v>2924.1063340901455</v>
          </cell>
          <cell r="AK901">
            <v>2964.3186916958948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</row>
        <row r="902">
          <cell r="A902" t="str">
            <v>IDResidentialDLC Elec Vehicle ChargingIncentive CostsLow Participation Case0</v>
          </cell>
          <cell r="B902" t="str">
            <v>ID</v>
          </cell>
          <cell r="C902" t="str">
            <v>Residential</v>
          </cell>
          <cell r="D902" t="str">
            <v>DLC Elec Vehicle Charging</v>
          </cell>
          <cell r="E902" t="str">
            <v>Incentive Costs</v>
          </cell>
          <cell r="F902" t="str">
            <v>Low Participation Case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351680.42</v>
          </cell>
          <cell r="S902">
            <v>1071390.72</v>
          </cell>
          <cell r="T902">
            <v>2537897.67</v>
          </cell>
          <cell r="U902">
            <v>3311695.75</v>
          </cell>
          <cell r="V902">
            <v>3733808.12</v>
          </cell>
          <cell r="W902">
            <v>3788051.65</v>
          </cell>
          <cell r="X902">
            <v>3842351.67</v>
          </cell>
          <cell r="Y902">
            <v>3896640.94</v>
          </cell>
          <cell r="Z902">
            <v>3950917.05</v>
          </cell>
          <cell r="AA902">
            <v>4005189.34</v>
          </cell>
          <cell r="AB902">
            <v>4059468.57</v>
          </cell>
          <cell r="AC902">
            <v>4113918.62</v>
          </cell>
          <cell r="AD902">
            <v>4170493.29</v>
          </cell>
          <cell r="AE902">
            <v>4227845.9800000004</v>
          </cell>
          <cell r="AF902">
            <v>4285987.3899999997</v>
          </cell>
          <cell r="AG902">
            <v>4344928.3600000003</v>
          </cell>
          <cell r="AH902">
            <v>4404679.88</v>
          </cell>
          <cell r="AI902">
            <v>4465253.1100000003</v>
          </cell>
          <cell r="AJ902">
            <v>4526659.34</v>
          </cell>
          <cell r="AK902">
            <v>4588910.04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</row>
        <row r="903">
          <cell r="A903" t="str">
            <v>IDResidentialDLC Elec Vehicle ChargingParticipantsLow Participation Case0</v>
          </cell>
          <cell r="B903" t="str">
            <v>ID</v>
          </cell>
          <cell r="C903" t="str">
            <v>Residential</v>
          </cell>
          <cell r="D903" t="str">
            <v>DLC Elec Vehicle Charging</v>
          </cell>
          <cell r="E903" t="str">
            <v>Participants</v>
          </cell>
          <cell r="F903" t="str">
            <v>Low Participation Case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16746.686550000006</v>
          </cell>
          <cell r="S903">
            <v>51018.605550000015</v>
          </cell>
          <cell r="T903">
            <v>120852.27000000002</v>
          </cell>
          <cell r="U903">
            <v>157699.79775000006</v>
          </cell>
          <cell r="V903">
            <v>177800.38649999999</v>
          </cell>
          <cell r="W903">
            <v>180383.41200000001</v>
          </cell>
          <cell r="X903">
            <v>182969.12700000001</v>
          </cell>
          <cell r="Y903">
            <v>185554.33050000004</v>
          </cell>
          <cell r="Z903">
            <v>188138.90700000001</v>
          </cell>
          <cell r="AA903">
            <v>190723.30200000003</v>
          </cell>
          <cell r="AB903">
            <v>193308.027</v>
          </cell>
          <cell r="AC903">
            <v>195900.88650000002</v>
          </cell>
          <cell r="AD903">
            <v>198594.91865997191</v>
          </cell>
          <cell r="AE903">
            <v>201325.99919378545</v>
          </cell>
          <cell r="AF903">
            <v>204094.63759127702</v>
          </cell>
          <cell r="AG903">
            <v>206901.35034879539</v>
          </cell>
          <cell r="AH903">
            <v>209746.66106555553</v>
          </cell>
          <cell r="AI903">
            <v>212631.10054131731</v>
          </cell>
          <cell r="AJ903">
            <v>215555.20687540746</v>
          </cell>
          <cell r="AK903">
            <v>218519.52556710335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A904" t="str">
            <v>IDIrrigationDLC IrrigationProgram Annual BenefitsLow Participation Case0</v>
          </cell>
          <cell r="B904" t="str">
            <v>ID</v>
          </cell>
          <cell r="C904" t="str">
            <v>Irrigation</v>
          </cell>
          <cell r="D904" t="str">
            <v>DLC Irrigation</v>
          </cell>
          <cell r="E904" t="str">
            <v>Program Annual Benefits</v>
          </cell>
          <cell r="F904" t="str">
            <v>Low Participation Case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573231.01</v>
          </cell>
          <cell r="S904">
            <v>1745288.43</v>
          </cell>
          <cell r="T904">
            <v>4127886.26</v>
          </cell>
          <cell r="U904">
            <v>5388069.9000000004</v>
          </cell>
          <cell r="V904">
            <v>6066603.5300000003</v>
          </cell>
          <cell r="W904">
            <v>6146956.6100000003</v>
          </cell>
          <cell r="X904">
            <v>6226381.7599999998</v>
          </cell>
          <cell r="Y904">
            <v>6305886.3200000003</v>
          </cell>
          <cell r="Z904">
            <v>6389191.79</v>
          </cell>
          <cell r="AA904">
            <v>6482465.1100000003</v>
          </cell>
          <cell r="AB904">
            <v>6568214.9500000002</v>
          </cell>
          <cell r="AC904">
            <v>6654117.0800000001</v>
          </cell>
          <cell r="AD904">
            <v>6743128.8899999997</v>
          </cell>
          <cell r="AE904">
            <v>6833331.4100000001</v>
          </cell>
          <cell r="AF904">
            <v>6924740.5700000003</v>
          </cell>
          <cell r="AG904">
            <v>7017372.5</v>
          </cell>
          <cell r="AH904">
            <v>7111243.5700000003</v>
          </cell>
          <cell r="AI904">
            <v>7206370.3399999999</v>
          </cell>
          <cell r="AJ904">
            <v>7302769.6200000001</v>
          </cell>
          <cell r="AK904">
            <v>7400458.4299999997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A905" t="str">
            <v>IDIrrigationDLC IrrigationProgram Annual CostsLow Participation Case0</v>
          </cell>
          <cell r="B905" t="str">
            <v>ID</v>
          </cell>
          <cell r="C905" t="str">
            <v>Irrigation</v>
          </cell>
          <cell r="D905" t="str">
            <v>DLC Irrigation</v>
          </cell>
          <cell r="E905" t="str">
            <v>Program Annual Costs</v>
          </cell>
          <cell r="F905" t="str">
            <v>Low Participation Case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5834317.1500000004</v>
          </cell>
          <cell r="S905">
            <v>12509121.98</v>
          </cell>
          <cell r="T905">
            <v>26286343.199999999</v>
          </cell>
          <cell r="U905">
            <v>16130618.27</v>
          </cell>
          <cell r="V905">
            <v>10911310.720000001</v>
          </cell>
          <cell r="W905">
            <v>4823091.07</v>
          </cell>
          <cell r="X905">
            <v>4899046.41</v>
          </cell>
          <cell r="Y905">
            <v>4974249.76</v>
          </cell>
          <cell r="Z905">
            <v>5049879.66</v>
          </cell>
          <cell r="AA905">
            <v>5126289.05</v>
          </cell>
          <cell r="AB905">
            <v>5203203.5</v>
          </cell>
          <cell r="AC905">
            <v>5283869.59</v>
          </cell>
          <cell r="AD905">
            <v>5405233.1200000001</v>
          </cell>
          <cell r="AE905">
            <v>5502775.29</v>
          </cell>
          <cell r="AF905">
            <v>5602414.6799999997</v>
          </cell>
          <cell r="AG905">
            <v>5704204.7300000004</v>
          </cell>
          <cell r="AH905">
            <v>5808200.4400000004</v>
          </cell>
          <cell r="AI905">
            <v>5914458.3899999997</v>
          </cell>
          <cell r="AJ905">
            <v>6023036.7800000003</v>
          </cell>
          <cell r="AK905">
            <v>6133995.5099999998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A906" t="str">
            <v>IDIrrigationDLC IrrigationNon-Incentive CostsLow Participation Case0</v>
          </cell>
          <cell r="B906" t="str">
            <v>ID</v>
          </cell>
          <cell r="C906" t="str">
            <v>Irrigation</v>
          </cell>
          <cell r="D906" t="str">
            <v>DLC Irrigation</v>
          </cell>
          <cell r="E906" t="str">
            <v>Non-Incentive Costs</v>
          </cell>
          <cell r="F906" t="str">
            <v>Low Participation Case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5482636.7300000004</v>
          </cell>
          <cell r="S906">
            <v>11437731.27</v>
          </cell>
          <cell r="T906">
            <v>23748445.530000001</v>
          </cell>
          <cell r="U906">
            <v>12818922.52</v>
          </cell>
          <cell r="V906">
            <v>7177502.6100000003</v>
          </cell>
          <cell r="W906">
            <v>1035039.42</v>
          </cell>
          <cell r="X906">
            <v>1056694.75</v>
          </cell>
          <cell r="Y906">
            <v>1077608.81</v>
          </cell>
          <cell r="Z906">
            <v>1098962.6200000001</v>
          </cell>
          <cell r="AA906">
            <v>1121099.71</v>
          </cell>
          <cell r="AB906">
            <v>1143734.93</v>
          </cell>
          <cell r="AC906">
            <v>1169950.97</v>
          </cell>
          <cell r="AD906">
            <v>1234739.83</v>
          </cell>
          <cell r="AE906">
            <v>1274929.31</v>
          </cell>
          <cell r="AF906">
            <v>1316427.29</v>
          </cell>
          <cell r="AG906">
            <v>1359276.37</v>
          </cell>
          <cell r="AH906">
            <v>1403520.56</v>
          </cell>
          <cell r="AI906">
            <v>1449205.28</v>
          </cell>
          <cell r="AJ906">
            <v>1496377.44</v>
          </cell>
          <cell r="AK906">
            <v>1545085.48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A907" t="str">
            <v>IDIrrigationDLC IrrigationSummer Peak Reduction @Meter  (MW)Low Participation Case0</v>
          </cell>
          <cell r="B907" t="str">
            <v>ID</v>
          </cell>
          <cell r="C907" t="str">
            <v>Irrigation</v>
          </cell>
          <cell r="D907" t="str">
            <v>DLC Irrigation</v>
          </cell>
          <cell r="E907" t="str">
            <v>Summer Peak Reduction @Meter  (MW)</v>
          </cell>
          <cell r="F907" t="str">
            <v>Low Participation Case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5.1061481672101516</v>
          </cell>
          <cell r="S907">
            <v>15.546439584201273</v>
          </cell>
          <cell r="T907">
            <v>36.769815927493447</v>
          </cell>
          <cell r="U907">
            <v>47.99510590524666</v>
          </cell>
          <cell r="V907">
            <v>54.039254216657497</v>
          </cell>
          <cell r="W907">
            <v>54.75501228123791</v>
          </cell>
          <cell r="X907">
            <v>55.462504704051796</v>
          </cell>
          <cell r="Y907">
            <v>56.170704503007471</v>
          </cell>
          <cell r="Z907">
            <v>56.91276145592839</v>
          </cell>
          <cell r="AA907">
            <v>57.74360864977195</v>
          </cell>
          <cell r="AB907">
            <v>58.507439221742665</v>
          </cell>
          <cell r="AC907">
            <v>59.27262640549219</v>
          </cell>
          <cell r="AD907">
            <v>60.065513565673378</v>
          </cell>
          <cell r="AE907">
            <v>60.869007140432515</v>
          </cell>
          <cell r="AF907">
            <v>61.683249011282939</v>
          </cell>
          <cell r="AG907">
            <v>62.508382957680382</v>
          </cell>
          <cell r="AH907">
            <v>63.344554682411669</v>
          </cell>
          <cell r="AI907">
            <v>64.191911837323005</v>
          </cell>
          <cell r="AJ907">
            <v>65.050604049392433</v>
          </cell>
          <cell r="AK907">
            <v>65.920782947151125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</row>
        <row r="908">
          <cell r="A908" t="str">
            <v>IDIrrigationDLC IrrigationSummer Peak Reduction @Generation (MW)Low Participation Case0</v>
          </cell>
          <cell r="B908" t="str">
            <v>ID</v>
          </cell>
          <cell r="C908" t="str">
            <v>Irrigation</v>
          </cell>
          <cell r="D908" t="str">
            <v>DLC Irrigation</v>
          </cell>
          <cell r="E908" t="str">
            <v>Summer Peak Reduction @Generation (MW)</v>
          </cell>
          <cell r="F908" t="str">
            <v>Low Participation Case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5.6309529854545115</v>
          </cell>
          <cell r="S908">
            <v>17.1442871462299</v>
          </cell>
          <cell r="T908">
            <v>40.548980952242438</v>
          </cell>
          <cell r="U908">
            <v>52.92799504328039</v>
          </cell>
          <cell r="V908">
            <v>59.593354892652727</v>
          </cell>
          <cell r="W908">
            <v>60.382677857562754</v>
          </cell>
          <cell r="X908">
            <v>61.162885646285609</v>
          </cell>
          <cell r="Y908">
            <v>61.94387351456492</v>
          </cell>
          <cell r="Z908">
            <v>62.762198341341403</v>
          </cell>
          <cell r="AA908">
            <v>63.678439181486489</v>
          </cell>
          <cell r="AB908">
            <v>64.520775498172327</v>
          </cell>
          <cell r="AC908">
            <v>65.364607857843168</v>
          </cell>
          <cell r="AD908">
            <v>66.238987169908881</v>
          </cell>
          <cell r="AE908">
            <v>67.125063013269198</v>
          </cell>
          <cell r="AF908">
            <v>68.022991851877961</v>
          </cell>
          <cell r="AG908">
            <v>68.932932242700019</v>
          </cell>
          <cell r="AH908">
            <v>69.855044863709381</v>
          </cell>
          <cell r="AI908">
            <v>70.789492542261797</v>
          </cell>
          <cell r="AJ908">
            <v>71.73644028384696</v>
          </cell>
          <cell r="AK908">
            <v>72.696055301225314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</row>
        <row r="909">
          <cell r="A909" t="str">
            <v>IDIrrigationDLC IrrigationWinter Peak Reduction @Meter  (MW)Low Participation Case0</v>
          </cell>
          <cell r="B909" t="str">
            <v>ID</v>
          </cell>
          <cell r="C909" t="str">
            <v>Irrigation</v>
          </cell>
          <cell r="D909" t="str">
            <v>DLC Irrigation</v>
          </cell>
          <cell r="E909" t="str">
            <v>Winter Peak Reduction @Meter  (MW)</v>
          </cell>
          <cell r="F909" t="str">
            <v>Low Participation Case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A910" t="str">
            <v>IDIrrigationDLC IrrigationWinter Peak Reduction @Generation (MW)Low Participation Case0</v>
          </cell>
          <cell r="B910" t="str">
            <v>ID</v>
          </cell>
          <cell r="C910" t="str">
            <v>Irrigation</v>
          </cell>
          <cell r="D910" t="str">
            <v>DLC Irrigation</v>
          </cell>
          <cell r="E910" t="str">
            <v>Winter Peak Reduction @Generation (MW)</v>
          </cell>
          <cell r="F910" t="str">
            <v>Low Participation Case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</row>
        <row r="911">
          <cell r="A911" t="str">
            <v>IDIrrigationDLC IrrigationProgram Annual BenefitsLow Participation Case0</v>
          </cell>
          <cell r="B911" t="str">
            <v>ID</v>
          </cell>
          <cell r="C911" t="str">
            <v>Irrigation</v>
          </cell>
          <cell r="D911" t="str">
            <v>DLC Irrigation</v>
          </cell>
          <cell r="E911" t="str">
            <v>Program Annual Benefits</v>
          </cell>
          <cell r="F911" t="str">
            <v>Low Participation Case</v>
          </cell>
          <cell r="G911">
            <v>0</v>
          </cell>
        </row>
        <row r="912">
          <cell r="A912" t="str">
            <v>IDIrrigationDLC IrrigationNew ParticipantsLow Participation Case0</v>
          </cell>
          <cell r="B912" t="str">
            <v>ID</v>
          </cell>
          <cell r="C912" t="str">
            <v>Irrigation</v>
          </cell>
          <cell r="D912" t="str">
            <v>DLC Irrigation</v>
          </cell>
          <cell r="E912" t="str">
            <v>New Participants</v>
          </cell>
          <cell r="F912" t="str">
            <v>Low Participation Case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16746.686550000006</v>
          </cell>
          <cell r="S912">
            <v>34271.919000000009</v>
          </cell>
          <cell r="T912">
            <v>69833.664450000011</v>
          </cell>
          <cell r="U912">
            <v>36847.527750000037</v>
          </cell>
          <cell r="V912">
            <v>20100.588749999937</v>
          </cell>
          <cell r="W912">
            <v>2583.0255000000179</v>
          </cell>
          <cell r="X912">
            <v>2585.7149999999965</v>
          </cell>
          <cell r="Y912">
            <v>2585.2035000000324</v>
          </cell>
          <cell r="Z912">
            <v>2584.5764999999665</v>
          </cell>
          <cell r="AA912">
            <v>2584.3950000000186</v>
          </cell>
          <cell r="AB912">
            <v>2584.7249999999767</v>
          </cell>
          <cell r="AC912">
            <v>2592.8595000000205</v>
          </cell>
          <cell r="AD912">
            <v>2694.0321599718882</v>
          </cell>
          <cell r="AE912">
            <v>2731.0805338135397</v>
          </cell>
          <cell r="AF912">
            <v>2768.6383974915661</v>
          </cell>
          <cell r="AG912">
            <v>2806.7127575183695</v>
          </cell>
          <cell r="AH912">
            <v>2845.3107167601411</v>
          </cell>
          <cell r="AI912">
            <v>2884.4394757617847</v>
          </cell>
          <cell r="AJ912">
            <v>2924.1063340901455</v>
          </cell>
          <cell r="AK912">
            <v>2964.3186916958948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</row>
        <row r="913">
          <cell r="A913" t="str">
            <v>IDIrrigationDLC IrrigationIncentive CostsLow Participation Case0</v>
          </cell>
          <cell r="B913" t="str">
            <v>ID</v>
          </cell>
          <cell r="C913" t="str">
            <v>Irrigation</v>
          </cell>
          <cell r="D913" t="str">
            <v>DLC Irrigation</v>
          </cell>
          <cell r="E913" t="str">
            <v>Incentive Costs</v>
          </cell>
          <cell r="F913" t="str">
            <v>Low Participation Case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351680.42</v>
          </cell>
          <cell r="S913">
            <v>1071390.72</v>
          </cell>
          <cell r="T913">
            <v>2537897.67</v>
          </cell>
          <cell r="U913">
            <v>3311695.75</v>
          </cell>
          <cell r="V913">
            <v>3733808.12</v>
          </cell>
          <cell r="W913">
            <v>3788051.65</v>
          </cell>
          <cell r="X913">
            <v>3842351.67</v>
          </cell>
          <cell r="Y913">
            <v>3896640.94</v>
          </cell>
          <cell r="Z913">
            <v>3950917.05</v>
          </cell>
          <cell r="AA913">
            <v>4005189.34</v>
          </cell>
          <cell r="AB913">
            <v>4059468.57</v>
          </cell>
          <cell r="AC913">
            <v>4113918.62</v>
          </cell>
          <cell r="AD913">
            <v>4170493.29</v>
          </cell>
          <cell r="AE913">
            <v>4227845.9800000004</v>
          </cell>
          <cell r="AF913">
            <v>4285987.3899999997</v>
          </cell>
          <cell r="AG913">
            <v>4344928.3600000003</v>
          </cell>
          <cell r="AH913">
            <v>4404679.88</v>
          </cell>
          <cell r="AI913">
            <v>4465253.1100000003</v>
          </cell>
          <cell r="AJ913">
            <v>4526659.34</v>
          </cell>
          <cell r="AK913">
            <v>4588910.04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</row>
        <row r="914">
          <cell r="A914" t="str">
            <v>IDIrrigationDLC IrrigationParticipantsLow Participation Case0</v>
          </cell>
          <cell r="B914" t="str">
            <v>ID</v>
          </cell>
          <cell r="C914" t="str">
            <v>Irrigation</v>
          </cell>
          <cell r="D914" t="str">
            <v>DLC Irrigation</v>
          </cell>
          <cell r="E914" t="str">
            <v>Participants</v>
          </cell>
          <cell r="F914" t="str">
            <v>Low Participation Case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16746.686550000006</v>
          </cell>
          <cell r="S914">
            <v>51018.605550000015</v>
          </cell>
          <cell r="T914">
            <v>120852.27000000002</v>
          </cell>
          <cell r="U914">
            <v>157699.79775000006</v>
          </cell>
          <cell r="V914">
            <v>177800.38649999999</v>
          </cell>
          <cell r="W914">
            <v>180383.41200000001</v>
          </cell>
          <cell r="X914">
            <v>182969.12700000001</v>
          </cell>
          <cell r="Y914">
            <v>185554.33050000004</v>
          </cell>
          <cell r="Z914">
            <v>188138.90700000001</v>
          </cell>
          <cell r="AA914">
            <v>190723.30200000003</v>
          </cell>
          <cell r="AB914">
            <v>193308.027</v>
          </cell>
          <cell r="AC914">
            <v>195900.88650000002</v>
          </cell>
          <cell r="AD914">
            <v>198594.91865997191</v>
          </cell>
          <cell r="AE914">
            <v>201325.99919378545</v>
          </cell>
          <cell r="AF914">
            <v>204094.63759127702</v>
          </cell>
          <cell r="AG914">
            <v>206901.35034879539</v>
          </cell>
          <cell r="AH914">
            <v>209746.66106555553</v>
          </cell>
          <cell r="AI914">
            <v>212631.10054131731</v>
          </cell>
          <cell r="AJ914">
            <v>215555.20687540746</v>
          </cell>
          <cell r="AK914">
            <v>218519.52556710335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A915" t="str">
            <v>IDResidentialDLC Room ACProgram Annual BenefitsLow Participation Case0</v>
          </cell>
          <cell r="B915" t="str">
            <v>ID</v>
          </cell>
          <cell r="C915" t="str">
            <v>Residential</v>
          </cell>
          <cell r="D915" t="str">
            <v>DLC Room AC</v>
          </cell>
          <cell r="E915" t="str">
            <v>Program Annual Benefits</v>
          </cell>
          <cell r="F915" t="str">
            <v>Low Participation Case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573231.01</v>
          </cell>
          <cell r="S915">
            <v>1745288.43</v>
          </cell>
          <cell r="T915">
            <v>4127886.26</v>
          </cell>
          <cell r="U915">
            <v>5388069.9000000004</v>
          </cell>
          <cell r="V915">
            <v>6066603.5300000003</v>
          </cell>
          <cell r="W915">
            <v>6146956.6100000003</v>
          </cell>
          <cell r="X915">
            <v>6226381.7599999998</v>
          </cell>
          <cell r="Y915">
            <v>6305886.3200000003</v>
          </cell>
          <cell r="Z915">
            <v>6389191.79</v>
          </cell>
          <cell r="AA915">
            <v>6482465.1100000003</v>
          </cell>
          <cell r="AB915">
            <v>6568214.9500000002</v>
          </cell>
          <cell r="AC915">
            <v>6654117.0800000001</v>
          </cell>
          <cell r="AD915">
            <v>6743128.8899999997</v>
          </cell>
          <cell r="AE915">
            <v>6833331.4100000001</v>
          </cell>
          <cell r="AF915">
            <v>6924740.5700000003</v>
          </cell>
          <cell r="AG915">
            <v>7017372.5</v>
          </cell>
          <cell r="AH915">
            <v>7111243.5700000003</v>
          </cell>
          <cell r="AI915">
            <v>7206370.3399999999</v>
          </cell>
          <cell r="AJ915">
            <v>7302769.6200000001</v>
          </cell>
          <cell r="AK915">
            <v>7400458.4299999997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</row>
        <row r="916">
          <cell r="A916" t="str">
            <v>IDResidentialDLC Room ACProgram Annual CostsLow Participation Case0</v>
          </cell>
          <cell r="B916" t="str">
            <v>ID</v>
          </cell>
          <cell r="C916" t="str">
            <v>Residential</v>
          </cell>
          <cell r="D916" t="str">
            <v>DLC Room AC</v>
          </cell>
          <cell r="E916" t="str">
            <v>Program Annual Costs</v>
          </cell>
          <cell r="F916" t="str">
            <v>Low Participation Case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5834317.1500000004</v>
          </cell>
          <cell r="S916">
            <v>12509121.98</v>
          </cell>
          <cell r="T916">
            <v>26286343.199999999</v>
          </cell>
          <cell r="U916">
            <v>16130618.27</v>
          </cell>
          <cell r="V916">
            <v>10911310.720000001</v>
          </cell>
          <cell r="W916">
            <v>4823091.07</v>
          </cell>
          <cell r="X916">
            <v>4899046.41</v>
          </cell>
          <cell r="Y916">
            <v>4974249.76</v>
          </cell>
          <cell r="Z916">
            <v>5049879.66</v>
          </cell>
          <cell r="AA916">
            <v>5126289.05</v>
          </cell>
          <cell r="AB916">
            <v>5203203.5</v>
          </cell>
          <cell r="AC916">
            <v>5283869.59</v>
          </cell>
          <cell r="AD916">
            <v>5405233.1200000001</v>
          </cell>
          <cell r="AE916">
            <v>5502775.29</v>
          </cell>
          <cell r="AF916">
            <v>5602414.6799999997</v>
          </cell>
          <cell r="AG916">
            <v>5704204.7300000004</v>
          </cell>
          <cell r="AH916">
            <v>5808200.4400000004</v>
          </cell>
          <cell r="AI916">
            <v>5914458.3899999997</v>
          </cell>
          <cell r="AJ916">
            <v>6023036.7800000003</v>
          </cell>
          <cell r="AK916">
            <v>6133995.5099999998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A917" t="str">
            <v>IDResidentialDLC Room ACNon-Incentive CostsLow Participation Case0</v>
          </cell>
          <cell r="B917" t="str">
            <v>ID</v>
          </cell>
          <cell r="C917" t="str">
            <v>Residential</v>
          </cell>
          <cell r="D917" t="str">
            <v>DLC Room AC</v>
          </cell>
          <cell r="E917" t="str">
            <v>Non-Incentive Costs</v>
          </cell>
          <cell r="F917" t="str">
            <v>Low Participation Case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5482636.7300000004</v>
          </cell>
          <cell r="S917">
            <v>11437731.27</v>
          </cell>
          <cell r="T917">
            <v>23748445.530000001</v>
          </cell>
          <cell r="U917">
            <v>12818922.52</v>
          </cell>
          <cell r="V917">
            <v>7177502.6100000003</v>
          </cell>
          <cell r="W917">
            <v>1035039.42</v>
          </cell>
          <cell r="X917">
            <v>1056694.75</v>
          </cell>
          <cell r="Y917">
            <v>1077608.81</v>
          </cell>
          <cell r="Z917">
            <v>1098962.6200000001</v>
          </cell>
          <cell r="AA917">
            <v>1121099.71</v>
          </cell>
          <cell r="AB917">
            <v>1143734.93</v>
          </cell>
          <cell r="AC917">
            <v>1169950.97</v>
          </cell>
          <cell r="AD917">
            <v>1234739.83</v>
          </cell>
          <cell r="AE917">
            <v>1274929.31</v>
          </cell>
          <cell r="AF917">
            <v>1316427.29</v>
          </cell>
          <cell r="AG917">
            <v>1359276.37</v>
          </cell>
          <cell r="AH917">
            <v>1403520.56</v>
          </cell>
          <cell r="AI917">
            <v>1449205.28</v>
          </cell>
          <cell r="AJ917">
            <v>1496377.44</v>
          </cell>
          <cell r="AK917">
            <v>1545085.48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A918" t="str">
            <v>IDResidentialDLC Room ACSummer Peak Reduction @Meter  (MW)Low Participation Case0</v>
          </cell>
          <cell r="B918" t="str">
            <v>ID</v>
          </cell>
          <cell r="C918" t="str">
            <v>Residential</v>
          </cell>
          <cell r="D918" t="str">
            <v>DLC Room AC</v>
          </cell>
          <cell r="E918" t="str">
            <v>Summer Peak Reduction @Meter  (MW)</v>
          </cell>
          <cell r="F918" t="str">
            <v>Low Participation Case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5.1061481672101516</v>
          </cell>
          <cell r="S918">
            <v>15.546439584201273</v>
          </cell>
          <cell r="T918">
            <v>36.769815927493447</v>
          </cell>
          <cell r="U918">
            <v>47.99510590524666</v>
          </cell>
          <cell r="V918">
            <v>54.039254216657497</v>
          </cell>
          <cell r="W918">
            <v>54.75501228123791</v>
          </cell>
          <cell r="X918">
            <v>55.462504704051796</v>
          </cell>
          <cell r="Y918">
            <v>56.170704503007471</v>
          </cell>
          <cell r="Z918">
            <v>56.91276145592839</v>
          </cell>
          <cell r="AA918">
            <v>57.74360864977195</v>
          </cell>
          <cell r="AB918">
            <v>58.507439221742665</v>
          </cell>
          <cell r="AC918">
            <v>59.27262640549219</v>
          </cell>
          <cell r="AD918">
            <v>60.065513565673378</v>
          </cell>
          <cell r="AE918">
            <v>60.869007140432515</v>
          </cell>
          <cell r="AF918">
            <v>61.683249011282939</v>
          </cell>
          <cell r="AG918">
            <v>62.508382957680382</v>
          </cell>
          <cell r="AH918">
            <v>63.344554682411669</v>
          </cell>
          <cell r="AI918">
            <v>64.191911837323005</v>
          </cell>
          <cell r="AJ918">
            <v>65.050604049392433</v>
          </cell>
          <cell r="AK918">
            <v>65.920782947151125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A919" t="str">
            <v>IDResidentialDLC Room ACSummer Peak Reduction @Generation (MW)Low Participation Case0</v>
          </cell>
          <cell r="B919" t="str">
            <v>ID</v>
          </cell>
          <cell r="C919" t="str">
            <v>Residential</v>
          </cell>
          <cell r="D919" t="str">
            <v>DLC Room AC</v>
          </cell>
          <cell r="E919" t="str">
            <v>Summer Peak Reduction @Generation (MW)</v>
          </cell>
          <cell r="F919" t="str">
            <v>Low Participation Case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5.6309529854545115</v>
          </cell>
          <cell r="S919">
            <v>17.1442871462299</v>
          </cell>
          <cell r="T919">
            <v>40.548980952242438</v>
          </cell>
          <cell r="U919">
            <v>52.92799504328039</v>
          </cell>
          <cell r="V919">
            <v>59.593354892652727</v>
          </cell>
          <cell r="W919">
            <v>60.382677857562754</v>
          </cell>
          <cell r="X919">
            <v>61.162885646285609</v>
          </cell>
          <cell r="Y919">
            <v>61.94387351456492</v>
          </cell>
          <cell r="Z919">
            <v>62.762198341341403</v>
          </cell>
          <cell r="AA919">
            <v>63.678439181486489</v>
          </cell>
          <cell r="AB919">
            <v>64.520775498172327</v>
          </cell>
          <cell r="AC919">
            <v>65.364607857843168</v>
          </cell>
          <cell r="AD919">
            <v>66.238987169908881</v>
          </cell>
          <cell r="AE919">
            <v>67.125063013269198</v>
          </cell>
          <cell r="AF919">
            <v>68.022991851877961</v>
          </cell>
          <cell r="AG919">
            <v>68.932932242700019</v>
          </cell>
          <cell r="AH919">
            <v>69.855044863709381</v>
          </cell>
          <cell r="AI919">
            <v>70.789492542261797</v>
          </cell>
          <cell r="AJ919">
            <v>71.73644028384696</v>
          </cell>
          <cell r="AK919">
            <v>72.696055301225314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</row>
        <row r="920">
          <cell r="A920" t="str">
            <v>IDResidentialDLC Room ACWinter Peak Reduction @Meter  (MW)Low Participation Case0</v>
          </cell>
          <cell r="B920" t="str">
            <v>ID</v>
          </cell>
          <cell r="C920" t="str">
            <v>Residential</v>
          </cell>
          <cell r="D920" t="str">
            <v>DLC Room AC</v>
          </cell>
          <cell r="E920" t="str">
            <v>Winter Peak Reduction @Meter  (MW)</v>
          </cell>
          <cell r="F920" t="str">
            <v>Low Participation Case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A921" t="str">
            <v>IDResidentialDLC Room ACWinter Peak Reduction @Generation (MW)Low Participation Case0</v>
          </cell>
          <cell r="B921" t="str">
            <v>ID</v>
          </cell>
          <cell r="C921" t="str">
            <v>Residential</v>
          </cell>
          <cell r="D921" t="str">
            <v>DLC Room AC</v>
          </cell>
          <cell r="E921" t="str">
            <v>Winter Peak Reduction @Generation (MW)</v>
          </cell>
          <cell r="F921" t="str">
            <v>Low Participation Case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</row>
        <row r="922">
          <cell r="A922" t="str">
            <v>IDResidentialDLC Room ACProgram Annual BenefitsLow Participation Case0</v>
          </cell>
          <cell r="B922" t="str">
            <v>ID</v>
          </cell>
          <cell r="C922" t="str">
            <v>Residential</v>
          </cell>
          <cell r="D922" t="str">
            <v>DLC Room AC</v>
          </cell>
          <cell r="E922" t="str">
            <v>Program Annual Benefits</v>
          </cell>
          <cell r="F922" t="str">
            <v>Low Participation Case</v>
          </cell>
          <cell r="G922">
            <v>0</v>
          </cell>
        </row>
        <row r="923">
          <cell r="A923" t="str">
            <v>IDResidentialDLC Room ACNew ParticipantsLow Participation Case0</v>
          </cell>
          <cell r="B923" t="str">
            <v>ID</v>
          </cell>
          <cell r="C923" t="str">
            <v>Residential</v>
          </cell>
          <cell r="D923" t="str">
            <v>DLC Room AC</v>
          </cell>
          <cell r="E923" t="str">
            <v>New Participants</v>
          </cell>
          <cell r="F923" t="str">
            <v>Low Participation Case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16746.686550000006</v>
          </cell>
          <cell r="S923">
            <v>34271.919000000009</v>
          </cell>
          <cell r="T923">
            <v>69833.664450000011</v>
          </cell>
          <cell r="U923">
            <v>36847.527750000037</v>
          </cell>
          <cell r="V923">
            <v>20100.588749999937</v>
          </cell>
          <cell r="W923">
            <v>2583.0255000000179</v>
          </cell>
          <cell r="X923">
            <v>2585.7149999999965</v>
          </cell>
          <cell r="Y923">
            <v>2585.2035000000324</v>
          </cell>
          <cell r="Z923">
            <v>2584.5764999999665</v>
          </cell>
          <cell r="AA923">
            <v>2584.3950000000186</v>
          </cell>
          <cell r="AB923">
            <v>2584.7249999999767</v>
          </cell>
          <cell r="AC923">
            <v>2592.8595000000205</v>
          </cell>
          <cell r="AD923">
            <v>2694.0321599718882</v>
          </cell>
          <cell r="AE923">
            <v>2731.0805338135397</v>
          </cell>
          <cell r="AF923">
            <v>2768.6383974915661</v>
          </cell>
          <cell r="AG923">
            <v>2806.7127575183695</v>
          </cell>
          <cell r="AH923">
            <v>2845.3107167601411</v>
          </cell>
          <cell r="AI923">
            <v>2884.4394757617847</v>
          </cell>
          <cell r="AJ923">
            <v>2924.1063340901455</v>
          </cell>
          <cell r="AK923">
            <v>2964.3186916958948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A924" t="str">
            <v>IDResidentialDLC Room ACIncentive CostsLow Participation Case0</v>
          </cell>
          <cell r="B924" t="str">
            <v>ID</v>
          </cell>
          <cell r="C924" t="str">
            <v>Residential</v>
          </cell>
          <cell r="D924" t="str">
            <v>DLC Room AC</v>
          </cell>
          <cell r="E924" t="str">
            <v>Incentive Costs</v>
          </cell>
          <cell r="F924" t="str">
            <v>Low Participation Case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351680.42</v>
          </cell>
          <cell r="S924">
            <v>1071390.72</v>
          </cell>
          <cell r="T924">
            <v>2537897.67</v>
          </cell>
          <cell r="U924">
            <v>3311695.75</v>
          </cell>
          <cell r="V924">
            <v>3733808.12</v>
          </cell>
          <cell r="W924">
            <v>3788051.65</v>
          </cell>
          <cell r="X924">
            <v>3842351.67</v>
          </cell>
          <cell r="Y924">
            <v>3896640.94</v>
          </cell>
          <cell r="Z924">
            <v>3950917.05</v>
          </cell>
          <cell r="AA924">
            <v>4005189.34</v>
          </cell>
          <cell r="AB924">
            <v>4059468.57</v>
          </cell>
          <cell r="AC924">
            <v>4113918.62</v>
          </cell>
          <cell r="AD924">
            <v>4170493.29</v>
          </cell>
          <cell r="AE924">
            <v>4227845.9800000004</v>
          </cell>
          <cell r="AF924">
            <v>4285987.3899999997</v>
          </cell>
          <cell r="AG924">
            <v>4344928.3600000003</v>
          </cell>
          <cell r="AH924">
            <v>4404679.88</v>
          </cell>
          <cell r="AI924">
            <v>4465253.1100000003</v>
          </cell>
          <cell r="AJ924">
            <v>4526659.34</v>
          </cell>
          <cell r="AK924">
            <v>4588910.04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A925" t="str">
            <v>IDResidentialDLC Room ACParticipantsLow Participation Case0</v>
          </cell>
          <cell r="B925" t="str">
            <v>ID</v>
          </cell>
          <cell r="C925" t="str">
            <v>Residential</v>
          </cell>
          <cell r="D925" t="str">
            <v>DLC Room AC</v>
          </cell>
          <cell r="E925" t="str">
            <v>Participants</v>
          </cell>
          <cell r="F925" t="str">
            <v>Low Participation Case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16746.686550000006</v>
          </cell>
          <cell r="S925">
            <v>51018.605550000015</v>
          </cell>
          <cell r="T925">
            <v>120852.27000000002</v>
          </cell>
          <cell r="U925">
            <v>157699.79775000006</v>
          </cell>
          <cell r="V925">
            <v>177800.38649999999</v>
          </cell>
          <cell r="W925">
            <v>180383.41200000001</v>
          </cell>
          <cell r="X925">
            <v>182969.12700000001</v>
          </cell>
          <cell r="Y925">
            <v>185554.33050000004</v>
          </cell>
          <cell r="Z925">
            <v>188138.90700000001</v>
          </cell>
          <cell r="AA925">
            <v>190723.30200000003</v>
          </cell>
          <cell r="AB925">
            <v>193308.027</v>
          </cell>
          <cell r="AC925">
            <v>195900.88650000002</v>
          </cell>
          <cell r="AD925">
            <v>198594.91865997191</v>
          </cell>
          <cell r="AE925">
            <v>201325.99919378545</v>
          </cell>
          <cell r="AF925">
            <v>204094.63759127702</v>
          </cell>
          <cell r="AG925">
            <v>206901.35034879539</v>
          </cell>
          <cell r="AH925">
            <v>209746.66106555553</v>
          </cell>
          <cell r="AI925">
            <v>212631.10054131731</v>
          </cell>
          <cell r="AJ925">
            <v>215555.20687540746</v>
          </cell>
          <cell r="AK925">
            <v>218519.52556710335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A926" t="str">
            <v>IDResidentialDLC Smart AppliancesProgram Annual BenefitsLow Participation Case0</v>
          </cell>
          <cell r="B926" t="str">
            <v>ID</v>
          </cell>
          <cell r="C926" t="str">
            <v>Residential</v>
          </cell>
          <cell r="D926" t="str">
            <v>DLC Smart Appliances</v>
          </cell>
          <cell r="E926" t="str">
            <v>Program Annual Benefits</v>
          </cell>
          <cell r="F926" t="str">
            <v>Low Participation Case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573231.01</v>
          </cell>
          <cell r="S926">
            <v>1745288.43</v>
          </cell>
          <cell r="T926">
            <v>4127886.26</v>
          </cell>
          <cell r="U926">
            <v>5388069.9000000004</v>
          </cell>
          <cell r="V926">
            <v>6066603.5300000003</v>
          </cell>
          <cell r="W926">
            <v>6146956.6100000003</v>
          </cell>
          <cell r="X926">
            <v>6226381.7599999998</v>
          </cell>
          <cell r="Y926">
            <v>6305886.3200000003</v>
          </cell>
          <cell r="Z926">
            <v>6389191.79</v>
          </cell>
          <cell r="AA926">
            <v>6482465.1100000003</v>
          </cell>
          <cell r="AB926">
            <v>6568214.9500000002</v>
          </cell>
          <cell r="AC926">
            <v>6654117.0800000001</v>
          </cell>
          <cell r="AD926">
            <v>6743128.8899999997</v>
          </cell>
          <cell r="AE926">
            <v>6833331.4100000001</v>
          </cell>
          <cell r="AF926">
            <v>6924740.5700000003</v>
          </cell>
          <cell r="AG926">
            <v>7017372.5</v>
          </cell>
          <cell r="AH926">
            <v>7111243.5700000003</v>
          </cell>
          <cell r="AI926">
            <v>7206370.3399999999</v>
          </cell>
          <cell r="AJ926">
            <v>7302769.6200000001</v>
          </cell>
          <cell r="AK926">
            <v>7400458.4299999997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A927" t="str">
            <v>IDResidentialDLC Smart AppliancesProgram Annual CostsLow Participation Case0</v>
          </cell>
          <cell r="B927" t="str">
            <v>ID</v>
          </cell>
          <cell r="C927" t="str">
            <v>Residential</v>
          </cell>
          <cell r="D927" t="str">
            <v>DLC Smart Appliances</v>
          </cell>
          <cell r="E927" t="str">
            <v>Program Annual Costs</v>
          </cell>
          <cell r="F927" t="str">
            <v>Low Participation Case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5834317.1500000004</v>
          </cell>
          <cell r="S927">
            <v>12509121.98</v>
          </cell>
          <cell r="T927">
            <v>26286343.199999999</v>
          </cell>
          <cell r="U927">
            <v>16130618.27</v>
          </cell>
          <cell r="V927">
            <v>10911310.720000001</v>
          </cell>
          <cell r="W927">
            <v>4823091.07</v>
          </cell>
          <cell r="X927">
            <v>4899046.41</v>
          </cell>
          <cell r="Y927">
            <v>4974249.76</v>
          </cell>
          <cell r="Z927">
            <v>5049879.66</v>
          </cell>
          <cell r="AA927">
            <v>5126289.05</v>
          </cell>
          <cell r="AB927">
            <v>5203203.5</v>
          </cell>
          <cell r="AC927">
            <v>5283869.59</v>
          </cell>
          <cell r="AD927">
            <v>5405233.1200000001</v>
          </cell>
          <cell r="AE927">
            <v>5502775.29</v>
          </cell>
          <cell r="AF927">
            <v>5602414.6799999997</v>
          </cell>
          <cell r="AG927">
            <v>5704204.7300000004</v>
          </cell>
          <cell r="AH927">
            <v>5808200.4400000004</v>
          </cell>
          <cell r="AI927">
            <v>5914458.3899999997</v>
          </cell>
          <cell r="AJ927">
            <v>6023036.7800000003</v>
          </cell>
          <cell r="AK927">
            <v>6133995.5099999998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A928" t="str">
            <v>IDResidentialDLC Smart AppliancesNon-Incentive CostsLow Participation Case0</v>
          </cell>
          <cell r="B928" t="str">
            <v>ID</v>
          </cell>
          <cell r="C928" t="str">
            <v>Residential</v>
          </cell>
          <cell r="D928" t="str">
            <v>DLC Smart Appliances</v>
          </cell>
          <cell r="E928" t="str">
            <v>Non-Incentive Costs</v>
          </cell>
          <cell r="F928" t="str">
            <v>Low Participation Case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5482636.7300000004</v>
          </cell>
          <cell r="S928">
            <v>11437731.27</v>
          </cell>
          <cell r="T928">
            <v>23748445.530000001</v>
          </cell>
          <cell r="U928">
            <v>12818922.52</v>
          </cell>
          <cell r="V928">
            <v>7177502.6100000003</v>
          </cell>
          <cell r="W928">
            <v>1035039.42</v>
          </cell>
          <cell r="X928">
            <v>1056694.75</v>
          </cell>
          <cell r="Y928">
            <v>1077608.81</v>
          </cell>
          <cell r="Z928">
            <v>1098962.6200000001</v>
          </cell>
          <cell r="AA928">
            <v>1121099.71</v>
          </cell>
          <cell r="AB928">
            <v>1143734.93</v>
          </cell>
          <cell r="AC928">
            <v>1169950.97</v>
          </cell>
          <cell r="AD928">
            <v>1234739.83</v>
          </cell>
          <cell r="AE928">
            <v>1274929.31</v>
          </cell>
          <cell r="AF928">
            <v>1316427.29</v>
          </cell>
          <cell r="AG928">
            <v>1359276.37</v>
          </cell>
          <cell r="AH928">
            <v>1403520.56</v>
          </cell>
          <cell r="AI928">
            <v>1449205.28</v>
          </cell>
          <cell r="AJ928">
            <v>1496377.44</v>
          </cell>
          <cell r="AK928">
            <v>1545085.48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A929" t="str">
            <v>IDResidentialDLC Smart AppliancesSummer Peak Reduction @Meter  (MW)Low Participation Case0</v>
          </cell>
          <cell r="B929" t="str">
            <v>ID</v>
          </cell>
          <cell r="C929" t="str">
            <v>Residential</v>
          </cell>
          <cell r="D929" t="str">
            <v>DLC Smart Appliances</v>
          </cell>
          <cell r="E929" t="str">
            <v>Summer Peak Reduction @Meter  (MW)</v>
          </cell>
          <cell r="F929" t="str">
            <v>Low Participation Case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5.1061481672101516</v>
          </cell>
          <cell r="S929">
            <v>15.546439584201273</v>
          </cell>
          <cell r="T929">
            <v>36.769815927493447</v>
          </cell>
          <cell r="U929">
            <v>47.99510590524666</v>
          </cell>
          <cell r="V929">
            <v>54.039254216657497</v>
          </cell>
          <cell r="W929">
            <v>54.75501228123791</v>
          </cell>
          <cell r="X929">
            <v>55.462504704051796</v>
          </cell>
          <cell r="Y929">
            <v>56.170704503007471</v>
          </cell>
          <cell r="Z929">
            <v>56.91276145592839</v>
          </cell>
          <cell r="AA929">
            <v>57.74360864977195</v>
          </cell>
          <cell r="AB929">
            <v>58.507439221742665</v>
          </cell>
          <cell r="AC929">
            <v>59.27262640549219</v>
          </cell>
          <cell r="AD929">
            <v>60.065513565673378</v>
          </cell>
          <cell r="AE929">
            <v>60.869007140432515</v>
          </cell>
          <cell r="AF929">
            <v>61.683249011282939</v>
          </cell>
          <cell r="AG929">
            <v>62.508382957680382</v>
          </cell>
          <cell r="AH929">
            <v>63.344554682411669</v>
          </cell>
          <cell r="AI929">
            <v>64.191911837323005</v>
          </cell>
          <cell r="AJ929">
            <v>65.050604049392433</v>
          </cell>
          <cell r="AK929">
            <v>65.920782947151125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A930" t="str">
            <v>IDResidentialDLC Smart AppliancesSummer Peak Reduction @Generation (MW)Low Participation Case0</v>
          </cell>
          <cell r="B930" t="str">
            <v>ID</v>
          </cell>
          <cell r="C930" t="str">
            <v>Residential</v>
          </cell>
          <cell r="D930" t="str">
            <v>DLC Smart Appliances</v>
          </cell>
          <cell r="E930" t="str">
            <v>Summer Peak Reduction @Generation (MW)</v>
          </cell>
          <cell r="F930" t="str">
            <v>Low Participation Case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5.6309529854545115</v>
          </cell>
          <cell r="S930">
            <v>17.1442871462299</v>
          </cell>
          <cell r="T930">
            <v>40.548980952242438</v>
          </cell>
          <cell r="U930">
            <v>52.92799504328039</v>
          </cell>
          <cell r="V930">
            <v>59.593354892652727</v>
          </cell>
          <cell r="W930">
            <v>60.382677857562754</v>
          </cell>
          <cell r="X930">
            <v>61.162885646285609</v>
          </cell>
          <cell r="Y930">
            <v>61.94387351456492</v>
          </cell>
          <cell r="Z930">
            <v>62.762198341341403</v>
          </cell>
          <cell r="AA930">
            <v>63.678439181486489</v>
          </cell>
          <cell r="AB930">
            <v>64.520775498172327</v>
          </cell>
          <cell r="AC930">
            <v>65.364607857843168</v>
          </cell>
          <cell r="AD930">
            <v>66.238987169908881</v>
          </cell>
          <cell r="AE930">
            <v>67.125063013269198</v>
          </cell>
          <cell r="AF930">
            <v>68.022991851877961</v>
          </cell>
          <cell r="AG930">
            <v>68.932932242700019</v>
          </cell>
          <cell r="AH930">
            <v>69.855044863709381</v>
          </cell>
          <cell r="AI930">
            <v>70.789492542261797</v>
          </cell>
          <cell r="AJ930">
            <v>71.73644028384696</v>
          </cell>
          <cell r="AK930">
            <v>72.696055301225314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A931" t="str">
            <v>IDResidentialDLC Smart AppliancesWinter Peak Reduction @Meter  (MW)Low Participation Case0</v>
          </cell>
          <cell r="B931" t="str">
            <v>ID</v>
          </cell>
          <cell r="C931" t="str">
            <v>Residential</v>
          </cell>
          <cell r="D931" t="str">
            <v>DLC Smart Appliances</v>
          </cell>
          <cell r="E931" t="str">
            <v>Winter Peak Reduction @Meter  (MW)</v>
          </cell>
          <cell r="F931" t="str">
            <v>Low Participation Case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A932" t="str">
            <v>IDResidentialDLC Smart AppliancesWinter Peak Reduction @Generation (MW)Low Participation Case0</v>
          </cell>
          <cell r="B932" t="str">
            <v>ID</v>
          </cell>
          <cell r="C932" t="str">
            <v>Residential</v>
          </cell>
          <cell r="D932" t="str">
            <v>DLC Smart Appliances</v>
          </cell>
          <cell r="E932" t="str">
            <v>Winter Peak Reduction @Generation (MW)</v>
          </cell>
          <cell r="F932" t="str">
            <v>Low Participation Case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A933" t="str">
            <v>IDResidentialDLC Smart AppliancesProgram Annual BenefitsLow Participation Case0</v>
          </cell>
          <cell r="B933" t="str">
            <v>ID</v>
          </cell>
          <cell r="C933" t="str">
            <v>Residential</v>
          </cell>
          <cell r="D933" t="str">
            <v>DLC Smart Appliances</v>
          </cell>
          <cell r="E933" t="str">
            <v>Program Annual Benefits</v>
          </cell>
          <cell r="F933" t="str">
            <v>Low Participation Case</v>
          </cell>
          <cell r="G933">
            <v>0</v>
          </cell>
        </row>
        <row r="934">
          <cell r="A934" t="str">
            <v>IDResidentialDLC Smart AppliancesNew ParticipantsLow Participation Case0</v>
          </cell>
          <cell r="B934" t="str">
            <v>ID</v>
          </cell>
          <cell r="C934" t="str">
            <v>Residential</v>
          </cell>
          <cell r="D934" t="str">
            <v>DLC Smart Appliances</v>
          </cell>
          <cell r="E934" t="str">
            <v>New Participants</v>
          </cell>
          <cell r="F934" t="str">
            <v>Low Participation Case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16746.686550000006</v>
          </cell>
          <cell r="S934">
            <v>34271.919000000009</v>
          </cell>
          <cell r="T934">
            <v>69833.664450000011</v>
          </cell>
          <cell r="U934">
            <v>36847.527750000037</v>
          </cell>
          <cell r="V934">
            <v>20100.588749999937</v>
          </cell>
          <cell r="W934">
            <v>2583.0255000000179</v>
          </cell>
          <cell r="X934">
            <v>2585.7149999999965</v>
          </cell>
          <cell r="Y934">
            <v>2585.2035000000324</v>
          </cell>
          <cell r="Z934">
            <v>2584.5764999999665</v>
          </cell>
          <cell r="AA934">
            <v>2584.3950000000186</v>
          </cell>
          <cell r="AB934">
            <v>2584.7249999999767</v>
          </cell>
          <cell r="AC934">
            <v>2592.8595000000205</v>
          </cell>
          <cell r="AD934">
            <v>2694.0321599718882</v>
          </cell>
          <cell r="AE934">
            <v>2731.0805338135397</v>
          </cell>
          <cell r="AF934">
            <v>2768.6383974915661</v>
          </cell>
          <cell r="AG934">
            <v>2806.7127575183695</v>
          </cell>
          <cell r="AH934">
            <v>2845.3107167601411</v>
          </cell>
          <cell r="AI934">
            <v>2884.4394757617847</v>
          </cell>
          <cell r="AJ934">
            <v>2924.1063340901455</v>
          </cell>
          <cell r="AK934">
            <v>2964.3186916958948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</row>
        <row r="935">
          <cell r="A935" t="str">
            <v>IDResidentialDLC Smart AppliancesIncentive CostsLow Participation Case0</v>
          </cell>
          <cell r="B935" t="str">
            <v>ID</v>
          </cell>
          <cell r="C935" t="str">
            <v>Residential</v>
          </cell>
          <cell r="D935" t="str">
            <v>DLC Smart Appliances</v>
          </cell>
          <cell r="E935" t="str">
            <v>Incentive Costs</v>
          </cell>
          <cell r="F935" t="str">
            <v>Low Participation Case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351680.42</v>
          </cell>
          <cell r="S935">
            <v>1071390.72</v>
          </cell>
          <cell r="T935">
            <v>2537897.67</v>
          </cell>
          <cell r="U935">
            <v>3311695.75</v>
          </cell>
          <cell r="V935">
            <v>3733808.12</v>
          </cell>
          <cell r="W935">
            <v>3788051.65</v>
          </cell>
          <cell r="X935">
            <v>3842351.67</v>
          </cell>
          <cell r="Y935">
            <v>3896640.94</v>
          </cell>
          <cell r="Z935">
            <v>3950917.05</v>
          </cell>
          <cell r="AA935">
            <v>4005189.34</v>
          </cell>
          <cell r="AB935">
            <v>4059468.57</v>
          </cell>
          <cell r="AC935">
            <v>4113918.62</v>
          </cell>
          <cell r="AD935">
            <v>4170493.29</v>
          </cell>
          <cell r="AE935">
            <v>4227845.9800000004</v>
          </cell>
          <cell r="AF935">
            <v>4285987.3899999997</v>
          </cell>
          <cell r="AG935">
            <v>4344928.3600000003</v>
          </cell>
          <cell r="AH935">
            <v>4404679.88</v>
          </cell>
          <cell r="AI935">
            <v>4465253.1100000003</v>
          </cell>
          <cell r="AJ935">
            <v>4526659.34</v>
          </cell>
          <cell r="AK935">
            <v>4588910.04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A936" t="str">
            <v>IDResidentialDLC Smart AppliancesParticipantsLow Participation Case0</v>
          </cell>
          <cell r="B936" t="str">
            <v>ID</v>
          </cell>
          <cell r="C936" t="str">
            <v>Residential</v>
          </cell>
          <cell r="D936" t="str">
            <v>DLC Smart Appliances</v>
          </cell>
          <cell r="E936" t="str">
            <v>Participants</v>
          </cell>
          <cell r="F936" t="str">
            <v>Low Participation Case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16746.686550000006</v>
          </cell>
          <cell r="S936">
            <v>51018.605550000015</v>
          </cell>
          <cell r="T936">
            <v>120852.27000000002</v>
          </cell>
          <cell r="U936">
            <v>157699.79775000006</v>
          </cell>
          <cell r="V936">
            <v>177800.38649999999</v>
          </cell>
          <cell r="W936">
            <v>180383.41200000001</v>
          </cell>
          <cell r="X936">
            <v>182969.12700000001</v>
          </cell>
          <cell r="Y936">
            <v>185554.33050000004</v>
          </cell>
          <cell r="Z936">
            <v>188138.90700000001</v>
          </cell>
          <cell r="AA936">
            <v>190723.30200000003</v>
          </cell>
          <cell r="AB936">
            <v>193308.027</v>
          </cell>
          <cell r="AC936">
            <v>195900.88650000002</v>
          </cell>
          <cell r="AD936">
            <v>198594.91865997191</v>
          </cell>
          <cell r="AE936">
            <v>201325.99919378545</v>
          </cell>
          <cell r="AF936">
            <v>204094.63759127702</v>
          </cell>
          <cell r="AG936">
            <v>206901.35034879539</v>
          </cell>
          <cell r="AH936">
            <v>209746.66106555553</v>
          </cell>
          <cell r="AI936">
            <v>212631.10054131731</v>
          </cell>
          <cell r="AJ936">
            <v>215555.20687540746</v>
          </cell>
          <cell r="AK936">
            <v>218519.52556710335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</row>
        <row r="937">
          <cell r="A937" t="str">
            <v>IDResidentialDLC Smart ThermostatsProgram Annual BenefitsLow Participation Case0</v>
          </cell>
          <cell r="B937" t="str">
            <v>ID</v>
          </cell>
          <cell r="C937" t="str">
            <v>Residential</v>
          </cell>
          <cell r="D937" t="str">
            <v>DLC Smart Thermostats</v>
          </cell>
          <cell r="E937" t="str">
            <v>Program Annual Benefits</v>
          </cell>
          <cell r="F937" t="str">
            <v>Low Participation Case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573231.01</v>
          </cell>
          <cell r="S937">
            <v>1745288.43</v>
          </cell>
          <cell r="T937">
            <v>4127886.26</v>
          </cell>
          <cell r="U937">
            <v>5388069.9000000004</v>
          </cell>
          <cell r="V937">
            <v>6066603.5300000003</v>
          </cell>
          <cell r="W937">
            <v>6146956.6100000003</v>
          </cell>
          <cell r="X937">
            <v>6226381.7599999998</v>
          </cell>
          <cell r="Y937">
            <v>6305886.3200000003</v>
          </cell>
          <cell r="Z937">
            <v>6389191.79</v>
          </cell>
          <cell r="AA937">
            <v>6482465.1100000003</v>
          </cell>
          <cell r="AB937">
            <v>6568214.9500000002</v>
          </cell>
          <cell r="AC937">
            <v>6654117.0800000001</v>
          </cell>
          <cell r="AD937">
            <v>6743128.8899999997</v>
          </cell>
          <cell r="AE937">
            <v>6833331.4100000001</v>
          </cell>
          <cell r="AF937">
            <v>6924740.5700000003</v>
          </cell>
          <cell r="AG937">
            <v>7017372.5</v>
          </cell>
          <cell r="AH937">
            <v>7111243.5700000003</v>
          </cell>
          <cell r="AI937">
            <v>7206370.3399999999</v>
          </cell>
          <cell r="AJ937">
            <v>7302769.6200000001</v>
          </cell>
          <cell r="AK937">
            <v>7400458.4299999997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A938" t="str">
            <v>IDResidentialDLC Smart ThermostatsProgram Annual CostsLow Participation Case0</v>
          </cell>
          <cell r="B938" t="str">
            <v>ID</v>
          </cell>
          <cell r="C938" t="str">
            <v>Residential</v>
          </cell>
          <cell r="D938" t="str">
            <v>DLC Smart Thermostats</v>
          </cell>
          <cell r="E938" t="str">
            <v>Program Annual Costs</v>
          </cell>
          <cell r="F938" t="str">
            <v>Low Participation Case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5834317.1500000004</v>
          </cell>
          <cell r="S938">
            <v>12509121.98</v>
          </cell>
          <cell r="T938">
            <v>26286343.199999999</v>
          </cell>
          <cell r="U938">
            <v>16130618.27</v>
          </cell>
          <cell r="V938">
            <v>10911310.720000001</v>
          </cell>
          <cell r="W938">
            <v>4823091.07</v>
          </cell>
          <cell r="X938">
            <v>4899046.41</v>
          </cell>
          <cell r="Y938">
            <v>4974249.76</v>
          </cell>
          <cell r="Z938">
            <v>5049879.66</v>
          </cell>
          <cell r="AA938">
            <v>5126289.05</v>
          </cell>
          <cell r="AB938">
            <v>5203203.5</v>
          </cell>
          <cell r="AC938">
            <v>5283869.59</v>
          </cell>
          <cell r="AD938">
            <v>5405233.1200000001</v>
          </cell>
          <cell r="AE938">
            <v>5502775.29</v>
          </cell>
          <cell r="AF938">
            <v>5602414.6799999997</v>
          </cell>
          <cell r="AG938">
            <v>5704204.7300000004</v>
          </cell>
          <cell r="AH938">
            <v>5808200.4400000004</v>
          </cell>
          <cell r="AI938">
            <v>5914458.3899999997</v>
          </cell>
          <cell r="AJ938">
            <v>6023036.7800000003</v>
          </cell>
          <cell r="AK938">
            <v>6133995.5099999998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A939" t="str">
            <v>IDResidentialDLC Smart ThermostatsNon-Incentive CostsLow Participation Case0</v>
          </cell>
          <cell r="B939" t="str">
            <v>ID</v>
          </cell>
          <cell r="C939" t="str">
            <v>Residential</v>
          </cell>
          <cell r="D939" t="str">
            <v>DLC Smart Thermostats</v>
          </cell>
          <cell r="E939" t="str">
            <v>Non-Incentive Costs</v>
          </cell>
          <cell r="F939" t="str">
            <v>Low Participation Case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5482636.7300000004</v>
          </cell>
          <cell r="S939">
            <v>11437731.27</v>
          </cell>
          <cell r="T939">
            <v>23748445.530000001</v>
          </cell>
          <cell r="U939">
            <v>12818922.52</v>
          </cell>
          <cell r="V939">
            <v>7177502.6100000003</v>
          </cell>
          <cell r="W939">
            <v>1035039.42</v>
          </cell>
          <cell r="X939">
            <v>1056694.75</v>
          </cell>
          <cell r="Y939">
            <v>1077608.81</v>
          </cell>
          <cell r="Z939">
            <v>1098962.6200000001</v>
          </cell>
          <cell r="AA939">
            <v>1121099.71</v>
          </cell>
          <cell r="AB939">
            <v>1143734.93</v>
          </cell>
          <cell r="AC939">
            <v>1169950.97</v>
          </cell>
          <cell r="AD939">
            <v>1234739.83</v>
          </cell>
          <cell r="AE939">
            <v>1274929.31</v>
          </cell>
          <cell r="AF939">
            <v>1316427.29</v>
          </cell>
          <cell r="AG939">
            <v>1359276.37</v>
          </cell>
          <cell r="AH939">
            <v>1403520.56</v>
          </cell>
          <cell r="AI939">
            <v>1449205.28</v>
          </cell>
          <cell r="AJ939">
            <v>1496377.44</v>
          </cell>
          <cell r="AK939">
            <v>1545085.48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A940" t="str">
            <v>IDResidentialDLC Smart ThermostatsSummer Peak Reduction @Meter  (MW)Low Participation Case0</v>
          </cell>
          <cell r="B940" t="str">
            <v>ID</v>
          </cell>
          <cell r="C940" t="str">
            <v>Residential</v>
          </cell>
          <cell r="D940" t="str">
            <v>DLC Smart Thermostats</v>
          </cell>
          <cell r="E940" t="str">
            <v>Summer Peak Reduction @Meter  (MW)</v>
          </cell>
          <cell r="F940" t="str">
            <v>Low Participation Case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5.1061481672101516</v>
          </cell>
          <cell r="S940">
            <v>15.546439584201273</v>
          </cell>
          <cell r="T940">
            <v>36.769815927493447</v>
          </cell>
          <cell r="U940">
            <v>47.99510590524666</v>
          </cell>
          <cell r="V940">
            <v>54.039254216657497</v>
          </cell>
          <cell r="W940">
            <v>54.75501228123791</v>
          </cell>
          <cell r="X940">
            <v>55.462504704051796</v>
          </cell>
          <cell r="Y940">
            <v>56.170704503007471</v>
          </cell>
          <cell r="Z940">
            <v>56.91276145592839</v>
          </cell>
          <cell r="AA940">
            <v>57.74360864977195</v>
          </cell>
          <cell r="AB940">
            <v>58.507439221742665</v>
          </cell>
          <cell r="AC940">
            <v>59.27262640549219</v>
          </cell>
          <cell r="AD940">
            <v>60.065513565673378</v>
          </cell>
          <cell r="AE940">
            <v>60.869007140432515</v>
          </cell>
          <cell r="AF940">
            <v>61.683249011282939</v>
          </cell>
          <cell r="AG940">
            <v>62.508382957680382</v>
          </cell>
          <cell r="AH940">
            <v>63.344554682411669</v>
          </cell>
          <cell r="AI940">
            <v>64.191911837323005</v>
          </cell>
          <cell r="AJ940">
            <v>65.050604049392433</v>
          </cell>
          <cell r="AK940">
            <v>65.920782947151125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A941" t="str">
            <v>IDResidentialDLC Smart ThermostatsSummer Peak Reduction @Generation (MW)Low Participation Case0</v>
          </cell>
          <cell r="B941" t="str">
            <v>ID</v>
          </cell>
          <cell r="C941" t="str">
            <v>Residential</v>
          </cell>
          <cell r="D941" t="str">
            <v>DLC Smart Thermostats</v>
          </cell>
          <cell r="E941" t="str">
            <v>Summer Peak Reduction @Generation (MW)</v>
          </cell>
          <cell r="F941" t="str">
            <v>Low Participation Case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5.6309529854545115</v>
          </cell>
          <cell r="S941">
            <v>17.1442871462299</v>
          </cell>
          <cell r="T941">
            <v>40.548980952242438</v>
          </cell>
          <cell r="U941">
            <v>52.92799504328039</v>
          </cell>
          <cell r="V941">
            <v>59.593354892652727</v>
          </cell>
          <cell r="W941">
            <v>60.382677857562754</v>
          </cell>
          <cell r="X941">
            <v>61.162885646285609</v>
          </cell>
          <cell r="Y941">
            <v>61.94387351456492</v>
          </cell>
          <cell r="Z941">
            <v>62.762198341341403</v>
          </cell>
          <cell r="AA941">
            <v>63.678439181486489</v>
          </cell>
          <cell r="AB941">
            <v>64.520775498172327</v>
          </cell>
          <cell r="AC941">
            <v>65.364607857843168</v>
          </cell>
          <cell r="AD941">
            <v>66.238987169908881</v>
          </cell>
          <cell r="AE941">
            <v>67.125063013269198</v>
          </cell>
          <cell r="AF941">
            <v>68.022991851877961</v>
          </cell>
          <cell r="AG941">
            <v>68.932932242700019</v>
          </cell>
          <cell r="AH941">
            <v>69.855044863709381</v>
          </cell>
          <cell r="AI941">
            <v>70.789492542261797</v>
          </cell>
          <cell r="AJ941">
            <v>71.73644028384696</v>
          </cell>
          <cell r="AK941">
            <v>72.696055301225314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A942" t="str">
            <v>IDResidentialDLC Smart ThermostatsWinter Peak Reduction @Meter  (MW)Low Participation Case0</v>
          </cell>
          <cell r="B942" t="str">
            <v>ID</v>
          </cell>
          <cell r="C942" t="str">
            <v>Residential</v>
          </cell>
          <cell r="D942" t="str">
            <v>DLC Smart Thermostats</v>
          </cell>
          <cell r="E942" t="str">
            <v>Winter Peak Reduction @Meter  (MW)</v>
          </cell>
          <cell r="F942" t="str">
            <v>Low Participation Case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A943" t="str">
            <v>IDResidentialDLC Smart ThermostatsWinter Peak Reduction @Generation (MW)Low Participation Case0</v>
          </cell>
          <cell r="B943" t="str">
            <v>ID</v>
          </cell>
          <cell r="C943" t="str">
            <v>Residential</v>
          </cell>
          <cell r="D943" t="str">
            <v>DLC Smart Thermostats</v>
          </cell>
          <cell r="E943" t="str">
            <v>Winter Peak Reduction @Generation (MW)</v>
          </cell>
          <cell r="F943" t="str">
            <v>Low Participation Case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</row>
        <row r="944">
          <cell r="A944" t="str">
            <v>IDResidentialDLC Smart ThermostatsProgram Annual BenefitsLow Participation Case0</v>
          </cell>
          <cell r="B944" t="str">
            <v>ID</v>
          </cell>
          <cell r="C944" t="str">
            <v>Residential</v>
          </cell>
          <cell r="D944" t="str">
            <v>DLC Smart Thermostats</v>
          </cell>
          <cell r="E944" t="str">
            <v>Program Annual Benefits</v>
          </cell>
          <cell r="F944" t="str">
            <v>Low Participation Case</v>
          </cell>
          <cell r="G944">
            <v>0</v>
          </cell>
        </row>
        <row r="945">
          <cell r="A945" t="str">
            <v>IDResidentialDLC Smart ThermostatsNew ParticipantsLow Participation Case0</v>
          </cell>
          <cell r="B945" t="str">
            <v>ID</v>
          </cell>
          <cell r="C945" t="str">
            <v>Residential</v>
          </cell>
          <cell r="D945" t="str">
            <v>DLC Smart Thermostats</v>
          </cell>
          <cell r="E945" t="str">
            <v>New Participants</v>
          </cell>
          <cell r="F945" t="str">
            <v>Low Participation Case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16746.686550000006</v>
          </cell>
          <cell r="S945">
            <v>34271.919000000009</v>
          </cell>
          <cell r="T945">
            <v>69833.664450000011</v>
          </cell>
          <cell r="U945">
            <v>36847.527750000037</v>
          </cell>
          <cell r="V945">
            <v>20100.588749999937</v>
          </cell>
          <cell r="W945">
            <v>2583.0255000000179</v>
          </cell>
          <cell r="X945">
            <v>2585.7149999999965</v>
          </cell>
          <cell r="Y945">
            <v>2585.2035000000324</v>
          </cell>
          <cell r="Z945">
            <v>2584.5764999999665</v>
          </cell>
          <cell r="AA945">
            <v>2584.3950000000186</v>
          </cell>
          <cell r="AB945">
            <v>2584.7249999999767</v>
          </cell>
          <cell r="AC945">
            <v>2592.8595000000205</v>
          </cell>
          <cell r="AD945">
            <v>2694.0321599718882</v>
          </cell>
          <cell r="AE945">
            <v>2731.0805338135397</v>
          </cell>
          <cell r="AF945">
            <v>2768.6383974915661</v>
          </cell>
          <cell r="AG945">
            <v>2806.7127575183695</v>
          </cell>
          <cell r="AH945">
            <v>2845.3107167601411</v>
          </cell>
          <cell r="AI945">
            <v>2884.4394757617847</v>
          </cell>
          <cell r="AJ945">
            <v>2924.1063340901455</v>
          </cell>
          <cell r="AK945">
            <v>2964.3186916958948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</row>
        <row r="946">
          <cell r="A946" t="str">
            <v>IDResidentialDLC Smart ThermostatsIncentive CostsLow Participation Case0</v>
          </cell>
          <cell r="B946" t="str">
            <v>ID</v>
          </cell>
          <cell r="C946" t="str">
            <v>Residential</v>
          </cell>
          <cell r="D946" t="str">
            <v>DLC Smart Thermostats</v>
          </cell>
          <cell r="E946" t="str">
            <v>Incentive Costs</v>
          </cell>
          <cell r="F946" t="str">
            <v>Low Participation Case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351680.42</v>
          </cell>
          <cell r="S946">
            <v>1071390.72</v>
          </cell>
          <cell r="T946">
            <v>2537897.67</v>
          </cell>
          <cell r="U946">
            <v>3311695.75</v>
          </cell>
          <cell r="V946">
            <v>3733808.12</v>
          </cell>
          <cell r="W946">
            <v>3788051.65</v>
          </cell>
          <cell r="X946">
            <v>3842351.67</v>
          </cell>
          <cell r="Y946">
            <v>3896640.94</v>
          </cell>
          <cell r="Z946">
            <v>3950917.05</v>
          </cell>
          <cell r="AA946">
            <v>4005189.34</v>
          </cell>
          <cell r="AB946">
            <v>4059468.57</v>
          </cell>
          <cell r="AC946">
            <v>4113918.62</v>
          </cell>
          <cell r="AD946">
            <v>4170493.29</v>
          </cell>
          <cell r="AE946">
            <v>4227845.9800000004</v>
          </cell>
          <cell r="AF946">
            <v>4285987.3899999997</v>
          </cell>
          <cell r="AG946">
            <v>4344928.3600000003</v>
          </cell>
          <cell r="AH946">
            <v>4404679.88</v>
          </cell>
          <cell r="AI946">
            <v>4465253.1100000003</v>
          </cell>
          <cell r="AJ946">
            <v>4526659.34</v>
          </cell>
          <cell r="AK946">
            <v>4588910.04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</row>
        <row r="947">
          <cell r="A947" t="str">
            <v>IDResidentialDLC Smart ThermostatsParticipantsLow Participation Case0</v>
          </cell>
          <cell r="B947" t="str">
            <v>ID</v>
          </cell>
          <cell r="C947" t="str">
            <v>Residential</v>
          </cell>
          <cell r="D947" t="str">
            <v>DLC Smart Thermostats</v>
          </cell>
          <cell r="E947" t="str">
            <v>Participants</v>
          </cell>
          <cell r="F947" t="str">
            <v>Low Participation Case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16746.686550000006</v>
          </cell>
          <cell r="S947">
            <v>51018.605550000015</v>
          </cell>
          <cell r="T947">
            <v>120852.27000000002</v>
          </cell>
          <cell r="U947">
            <v>157699.79775000006</v>
          </cell>
          <cell r="V947">
            <v>177800.38649999999</v>
          </cell>
          <cell r="W947">
            <v>180383.41200000001</v>
          </cell>
          <cell r="X947">
            <v>182969.12700000001</v>
          </cell>
          <cell r="Y947">
            <v>185554.33050000004</v>
          </cell>
          <cell r="Z947">
            <v>188138.90700000001</v>
          </cell>
          <cell r="AA947">
            <v>190723.30200000003</v>
          </cell>
          <cell r="AB947">
            <v>193308.027</v>
          </cell>
          <cell r="AC947">
            <v>195900.88650000002</v>
          </cell>
          <cell r="AD947">
            <v>198594.91865997191</v>
          </cell>
          <cell r="AE947">
            <v>201325.99919378545</v>
          </cell>
          <cell r="AF947">
            <v>204094.63759127702</v>
          </cell>
          <cell r="AG947">
            <v>206901.35034879539</v>
          </cell>
          <cell r="AH947">
            <v>209746.66106555553</v>
          </cell>
          <cell r="AI947">
            <v>212631.10054131731</v>
          </cell>
          <cell r="AJ947">
            <v>215555.20687540746</v>
          </cell>
          <cell r="AK947">
            <v>218519.52556710335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</row>
        <row r="948">
          <cell r="A948" t="str">
            <v>IDMedium C&amp;IDLC Space HeatingProgram Annual BenefitsLow Participation Case0</v>
          </cell>
          <cell r="B948" t="str">
            <v>ID</v>
          </cell>
          <cell r="C948" t="str">
            <v>Medium C&amp;I</v>
          </cell>
          <cell r="D948" t="str">
            <v>DLC Space Heating</v>
          </cell>
          <cell r="E948" t="str">
            <v>Program Annual Benefits</v>
          </cell>
          <cell r="F948" t="str">
            <v>Low Participation Case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573231.01</v>
          </cell>
          <cell r="S948">
            <v>1745288.43</v>
          </cell>
          <cell r="T948">
            <v>4127886.26</v>
          </cell>
          <cell r="U948">
            <v>5388069.9000000004</v>
          </cell>
          <cell r="V948">
            <v>6066603.5300000003</v>
          </cell>
          <cell r="W948">
            <v>6146956.6100000003</v>
          </cell>
          <cell r="X948">
            <v>6226381.7599999998</v>
          </cell>
          <cell r="Y948">
            <v>6305886.3200000003</v>
          </cell>
          <cell r="Z948">
            <v>6389191.79</v>
          </cell>
          <cell r="AA948">
            <v>6482465.1100000003</v>
          </cell>
          <cell r="AB948">
            <v>6568214.9500000002</v>
          </cell>
          <cell r="AC948">
            <v>6654117.0800000001</v>
          </cell>
          <cell r="AD948">
            <v>6743128.8899999997</v>
          </cell>
          <cell r="AE948">
            <v>6833331.4100000001</v>
          </cell>
          <cell r="AF948">
            <v>6924740.5700000003</v>
          </cell>
          <cell r="AG948">
            <v>7017372.5</v>
          </cell>
          <cell r="AH948">
            <v>7111243.5700000003</v>
          </cell>
          <cell r="AI948">
            <v>7206370.3399999999</v>
          </cell>
          <cell r="AJ948">
            <v>7302769.6200000001</v>
          </cell>
          <cell r="AK948">
            <v>7400458.4299999997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</row>
        <row r="949">
          <cell r="A949" t="str">
            <v>IDMedium C&amp;IDLC Space HeatingProgram Annual CostsLow Participation Case0</v>
          </cell>
          <cell r="B949" t="str">
            <v>ID</v>
          </cell>
          <cell r="C949" t="str">
            <v>Medium C&amp;I</v>
          </cell>
          <cell r="D949" t="str">
            <v>DLC Space Heating</v>
          </cell>
          <cell r="E949" t="str">
            <v>Program Annual Costs</v>
          </cell>
          <cell r="F949" t="str">
            <v>Low Participation Case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5834317.1500000004</v>
          </cell>
          <cell r="S949">
            <v>12509121.98</v>
          </cell>
          <cell r="T949">
            <v>26286343.199999999</v>
          </cell>
          <cell r="U949">
            <v>16130618.27</v>
          </cell>
          <cell r="V949">
            <v>10911310.720000001</v>
          </cell>
          <cell r="W949">
            <v>4823091.07</v>
          </cell>
          <cell r="X949">
            <v>4899046.41</v>
          </cell>
          <cell r="Y949">
            <v>4974249.76</v>
          </cell>
          <cell r="Z949">
            <v>5049879.66</v>
          </cell>
          <cell r="AA949">
            <v>5126289.05</v>
          </cell>
          <cell r="AB949">
            <v>5203203.5</v>
          </cell>
          <cell r="AC949">
            <v>5283869.59</v>
          </cell>
          <cell r="AD949">
            <v>5405233.1200000001</v>
          </cell>
          <cell r="AE949">
            <v>5502775.29</v>
          </cell>
          <cell r="AF949">
            <v>5602414.6799999997</v>
          </cell>
          <cell r="AG949">
            <v>5704204.7300000004</v>
          </cell>
          <cell r="AH949">
            <v>5808200.4400000004</v>
          </cell>
          <cell r="AI949">
            <v>5914458.3899999997</v>
          </cell>
          <cell r="AJ949">
            <v>6023036.7800000003</v>
          </cell>
          <cell r="AK949">
            <v>6133995.5099999998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</row>
        <row r="950">
          <cell r="A950" t="str">
            <v>IDMedium C&amp;IDLC Space HeatingNon-Incentive CostsLow Participation Case0</v>
          </cell>
          <cell r="B950" t="str">
            <v>ID</v>
          </cell>
          <cell r="C950" t="str">
            <v>Medium C&amp;I</v>
          </cell>
          <cell r="D950" t="str">
            <v>DLC Space Heating</v>
          </cell>
          <cell r="E950" t="str">
            <v>Non-Incentive Costs</v>
          </cell>
          <cell r="F950" t="str">
            <v>Low Participation Case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5482636.7300000004</v>
          </cell>
          <cell r="S950">
            <v>11437731.27</v>
          </cell>
          <cell r="T950">
            <v>23748445.530000001</v>
          </cell>
          <cell r="U950">
            <v>12818922.52</v>
          </cell>
          <cell r="V950">
            <v>7177502.6100000003</v>
          </cell>
          <cell r="W950">
            <v>1035039.42</v>
          </cell>
          <cell r="X950">
            <v>1056694.75</v>
          </cell>
          <cell r="Y950">
            <v>1077608.81</v>
          </cell>
          <cell r="Z950">
            <v>1098962.6200000001</v>
          </cell>
          <cell r="AA950">
            <v>1121099.71</v>
          </cell>
          <cell r="AB950">
            <v>1143734.93</v>
          </cell>
          <cell r="AC950">
            <v>1169950.97</v>
          </cell>
          <cell r="AD950">
            <v>1234739.83</v>
          </cell>
          <cell r="AE950">
            <v>1274929.31</v>
          </cell>
          <cell r="AF950">
            <v>1316427.29</v>
          </cell>
          <cell r="AG950">
            <v>1359276.37</v>
          </cell>
          <cell r="AH950">
            <v>1403520.56</v>
          </cell>
          <cell r="AI950">
            <v>1449205.28</v>
          </cell>
          <cell r="AJ950">
            <v>1496377.44</v>
          </cell>
          <cell r="AK950">
            <v>1545085.48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</row>
        <row r="951">
          <cell r="A951" t="str">
            <v>IDMedium C&amp;IDLC Space HeatingSummer Peak Reduction @Meter  (MW)Low Participation Case0</v>
          </cell>
          <cell r="B951" t="str">
            <v>ID</v>
          </cell>
          <cell r="C951" t="str">
            <v>Medium C&amp;I</v>
          </cell>
          <cell r="D951" t="str">
            <v>DLC Space Heating</v>
          </cell>
          <cell r="E951" t="str">
            <v>Summer Peak Reduction @Meter  (MW)</v>
          </cell>
          <cell r="F951" t="str">
            <v>Low Participation Case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5.1061481672101516</v>
          </cell>
          <cell r="S951">
            <v>15.546439584201273</v>
          </cell>
          <cell r="T951">
            <v>36.769815927493447</v>
          </cell>
          <cell r="U951">
            <v>47.99510590524666</v>
          </cell>
          <cell r="V951">
            <v>54.039254216657497</v>
          </cell>
          <cell r="W951">
            <v>54.75501228123791</v>
          </cell>
          <cell r="X951">
            <v>55.462504704051796</v>
          </cell>
          <cell r="Y951">
            <v>56.170704503007471</v>
          </cell>
          <cell r="Z951">
            <v>56.91276145592839</v>
          </cell>
          <cell r="AA951">
            <v>57.74360864977195</v>
          </cell>
          <cell r="AB951">
            <v>58.507439221742665</v>
          </cell>
          <cell r="AC951">
            <v>59.27262640549219</v>
          </cell>
          <cell r="AD951">
            <v>60.065513565673378</v>
          </cell>
          <cell r="AE951">
            <v>60.869007140432515</v>
          </cell>
          <cell r="AF951">
            <v>61.683249011282939</v>
          </cell>
          <cell r="AG951">
            <v>62.508382957680382</v>
          </cell>
          <cell r="AH951">
            <v>63.344554682411669</v>
          </cell>
          <cell r="AI951">
            <v>64.191911837323005</v>
          </cell>
          <cell r="AJ951">
            <v>65.050604049392433</v>
          </cell>
          <cell r="AK951">
            <v>65.920782947151125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</row>
        <row r="952">
          <cell r="A952" t="str">
            <v>IDMedium C&amp;IDLC Space HeatingSummer Peak Reduction @Generation (MW)Low Participation Case0</v>
          </cell>
          <cell r="B952" t="str">
            <v>ID</v>
          </cell>
          <cell r="C952" t="str">
            <v>Medium C&amp;I</v>
          </cell>
          <cell r="D952" t="str">
            <v>DLC Space Heating</v>
          </cell>
          <cell r="E952" t="str">
            <v>Summer Peak Reduction @Generation (MW)</v>
          </cell>
          <cell r="F952" t="str">
            <v>Low Participation Case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5.6309529854545115</v>
          </cell>
          <cell r="S952">
            <v>17.1442871462299</v>
          </cell>
          <cell r="T952">
            <v>40.548980952242438</v>
          </cell>
          <cell r="U952">
            <v>52.92799504328039</v>
          </cell>
          <cell r="V952">
            <v>59.593354892652727</v>
          </cell>
          <cell r="W952">
            <v>60.382677857562754</v>
          </cell>
          <cell r="X952">
            <v>61.162885646285609</v>
          </cell>
          <cell r="Y952">
            <v>61.94387351456492</v>
          </cell>
          <cell r="Z952">
            <v>62.762198341341403</v>
          </cell>
          <cell r="AA952">
            <v>63.678439181486489</v>
          </cell>
          <cell r="AB952">
            <v>64.520775498172327</v>
          </cell>
          <cell r="AC952">
            <v>65.364607857843168</v>
          </cell>
          <cell r="AD952">
            <v>66.238987169908881</v>
          </cell>
          <cell r="AE952">
            <v>67.125063013269198</v>
          </cell>
          <cell r="AF952">
            <v>68.022991851877961</v>
          </cell>
          <cell r="AG952">
            <v>68.932932242700019</v>
          </cell>
          <cell r="AH952">
            <v>69.855044863709381</v>
          </cell>
          <cell r="AI952">
            <v>70.789492542261797</v>
          </cell>
          <cell r="AJ952">
            <v>71.73644028384696</v>
          </cell>
          <cell r="AK952">
            <v>72.696055301225314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</row>
        <row r="953">
          <cell r="A953" t="str">
            <v>IDMedium C&amp;IDLC Space HeatingWinter Peak Reduction @Meter  (MW)Low Participation Case0</v>
          </cell>
          <cell r="B953" t="str">
            <v>ID</v>
          </cell>
          <cell r="C953" t="str">
            <v>Medium C&amp;I</v>
          </cell>
          <cell r="D953" t="str">
            <v>DLC Space Heating</v>
          </cell>
          <cell r="E953" t="str">
            <v>Winter Peak Reduction @Meter  (MW)</v>
          </cell>
          <cell r="F953" t="str">
            <v>Low Participation Case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</row>
        <row r="954">
          <cell r="A954" t="str">
            <v>IDMedium C&amp;IDLC Space HeatingWinter Peak Reduction @Generation (MW)Low Participation Case0</v>
          </cell>
          <cell r="B954" t="str">
            <v>ID</v>
          </cell>
          <cell r="C954" t="str">
            <v>Medium C&amp;I</v>
          </cell>
          <cell r="D954" t="str">
            <v>DLC Space Heating</v>
          </cell>
          <cell r="E954" t="str">
            <v>Winter Peak Reduction @Generation (MW)</v>
          </cell>
          <cell r="F954" t="str">
            <v>Low Participation Case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</row>
        <row r="955">
          <cell r="A955" t="str">
            <v>IDMedium C&amp;IDLC Space HeatingProgram Annual BenefitsLow Participation Case0</v>
          </cell>
          <cell r="B955" t="str">
            <v>ID</v>
          </cell>
          <cell r="C955" t="str">
            <v>Medium C&amp;I</v>
          </cell>
          <cell r="D955" t="str">
            <v>DLC Space Heating</v>
          </cell>
          <cell r="E955" t="str">
            <v>Program Annual Benefits</v>
          </cell>
          <cell r="F955" t="str">
            <v>Low Participation Case</v>
          </cell>
          <cell r="G955">
            <v>0</v>
          </cell>
        </row>
        <row r="956">
          <cell r="A956" t="str">
            <v>IDMedium C&amp;IDLC Space HeatingNew ParticipantsLow Participation Case0</v>
          </cell>
          <cell r="B956" t="str">
            <v>ID</v>
          </cell>
          <cell r="C956" t="str">
            <v>Medium C&amp;I</v>
          </cell>
          <cell r="D956" t="str">
            <v>DLC Space Heating</v>
          </cell>
          <cell r="E956" t="str">
            <v>New Participants</v>
          </cell>
          <cell r="F956" t="str">
            <v>Low Participation Case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16746.686550000006</v>
          </cell>
          <cell r="S956">
            <v>34271.919000000009</v>
          </cell>
          <cell r="T956">
            <v>69833.664450000011</v>
          </cell>
          <cell r="U956">
            <v>36847.527750000037</v>
          </cell>
          <cell r="V956">
            <v>20100.588749999937</v>
          </cell>
          <cell r="W956">
            <v>2583.0255000000179</v>
          </cell>
          <cell r="X956">
            <v>2585.7149999999965</v>
          </cell>
          <cell r="Y956">
            <v>2585.2035000000324</v>
          </cell>
          <cell r="Z956">
            <v>2584.5764999999665</v>
          </cell>
          <cell r="AA956">
            <v>2584.3950000000186</v>
          </cell>
          <cell r="AB956">
            <v>2584.7249999999767</v>
          </cell>
          <cell r="AC956">
            <v>2592.8595000000205</v>
          </cell>
          <cell r="AD956">
            <v>2694.0321599718882</v>
          </cell>
          <cell r="AE956">
            <v>2731.0805338135397</v>
          </cell>
          <cell r="AF956">
            <v>2768.6383974915661</v>
          </cell>
          <cell r="AG956">
            <v>2806.7127575183695</v>
          </cell>
          <cell r="AH956">
            <v>2845.3107167601411</v>
          </cell>
          <cell r="AI956">
            <v>2884.4394757617847</v>
          </cell>
          <cell r="AJ956">
            <v>2924.1063340901455</v>
          </cell>
          <cell r="AK956">
            <v>2964.3186916958948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</row>
        <row r="957">
          <cell r="A957" t="str">
            <v>IDMedium C&amp;IDLC Space HeatingIncentive CostsLow Participation Case0</v>
          </cell>
          <cell r="B957" t="str">
            <v>ID</v>
          </cell>
          <cell r="C957" t="str">
            <v>Medium C&amp;I</v>
          </cell>
          <cell r="D957" t="str">
            <v>DLC Space Heating</v>
          </cell>
          <cell r="E957" t="str">
            <v>Incentive Costs</v>
          </cell>
          <cell r="F957" t="str">
            <v>Low Participation Case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351680.42</v>
          </cell>
          <cell r="S957">
            <v>1071390.72</v>
          </cell>
          <cell r="T957">
            <v>2537897.67</v>
          </cell>
          <cell r="U957">
            <v>3311695.75</v>
          </cell>
          <cell r="V957">
            <v>3733808.12</v>
          </cell>
          <cell r="W957">
            <v>3788051.65</v>
          </cell>
          <cell r="X957">
            <v>3842351.67</v>
          </cell>
          <cell r="Y957">
            <v>3896640.94</v>
          </cell>
          <cell r="Z957">
            <v>3950917.05</v>
          </cell>
          <cell r="AA957">
            <v>4005189.34</v>
          </cell>
          <cell r="AB957">
            <v>4059468.57</v>
          </cell>
          <cell r="AC957">
            <v>4113918.62</v>
          </cell>
          <cell r="AD957">
            <v>4170493.29</v>
          </cell>
          <cell r="AE957">
            <v>4227845.9800000004</v>
          </cell>
          <cell r="AF957">
            <v>4285987.3899999997</v>
          </cell>
          <cell r="AG957">
            <v>4344928.3600000003</v>
          </cell>
          <cell r="AH957">
            <v>4404679.88</v>
          </cell>
          <cell r="AI957">
            <v>4465253.1100000003</v>
          </cell>
          <cell r="AJ957">
            <v>4526659.34</v>
          </cell>
          <cell r="AK957">
            <v>4588910.04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</row>
        <row r="958">
          <cell r="A958" t="str">
            <v>IDMedium C&amp;IDLC Space HeatingParticipantsLow Participation Case0</v>
          </cell>
          <cell r="B958" t="str">
            <v>ID</v>
          </cell>
          <cell r="C958" t="str">
            <v>Medium C&amp;I</v>
          </cell>
          <cell r="D958" t="str">
            <v>DLC Space Heating</v>
          </cell>
          <cell r="E958" t="str">
            <v>Participants</v>
          </cell>
          <cell r="F958" t="str">
            <v>Low Participation Case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16746.686550000006</v>
          </cell>
          <cell r="S958">
            <v>51018.605550000015</v>
          </cell>
          <cell r="T958">
            <v>120852.27000000002</v>
          </cell>
          <cell r="U958">
            <v>157699.79775000006</v>
          </cell>
          <cell r="V958">
            <v>177800.38649999999</v>
          </cell>
          <cell r="W958">
            <v>180383.41200000001</v>
          </cell>
          <cell r="X958">
            <v>182969.12700000001</v>
          </cell>
          <cell r="Y958">
            <v>185554.33050000004</v>
          </cell>
          <cell r="Z958">
            <v>188138.90700000001</v>
          </cell>
          <cell r="AA958">
            <v>190723.30200000003</v>
          </cell>
          <cell r="AB958">
            <v>193308.027</v>
          </cell>
          <cell r="AC958">
            <v>195900.88650000002</v>
          </cell>
          <cell r="AD958">
            <v>198594.91865997191</v>
          </cell>
          <cell r="AE958">
            <v>201325.99919378545</v>
          </cell>
          <cell r="AF958">
            <v>204094.63759127702</v>
          </cell>
          <cell r="AG958">
            <v>206901.35034879539</v>
          </cell>
          <cell r="AH958">
            <v>209746.66106555553</v>
          </cell>
          <cell r="AI958">
            <v>212631.10054131731</v>
          </cell>
          <cell r="AJ958">
            <v>215555.20687540746</v>
          </cell>
          <cell r="AK958">
            <v>218519.52556710335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</row>
        <row r="959">
          <cell r="A959" t="str">
            <v>IDResidentialDLC Space HeatingProgram Annual BenefitsLow Participation Case0</v>
          </cell>
          <cell r="B959" t="str">
            <v>ID</v>
          </cell>
          <cell r="C959" t="str">
            <v>Residential</v>
          </cell>
          <cell r="D959" t="str">
            <v>DLC Space Heating</v>
          </cell>
          <cell r="E959" t="str">
            <v>Program Annual Benefits</v>
          </cell>
          <cell r="F959" t="str">
            <v>Low Participation Case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573231.01</v>
          </cell>
          <cell r="S959">
            <v>1745288.43</v>
          </cell>
          <cell r="T959">
            <v>4127886.26</v>
          </cell>
          <cell r="U959">
            <v>5388069.9000000004</v>
          </cell>
          <cell r="V959">
            <v>6066603.5300000003</v>
          </cell>
          <cell r="W959">
            <v>6146956.6100000003</v>
          </cell>
          <cell r="X959">
            <v>6226381.7599999998</v>
          </cell>
          <cell r="Y959">
            <v>6305886.3200000003</v>
          </cell>
          <cell r="Z959">
            <v>6389191.79</v>
          </cell>
          <cell r="AA959">
            <v>6482465.1100000003</v>
          </cell>
          <cell r="AB959">
            <v>6568214.9500000002</v>
          </cell>
          <cell r="AC959">
            <v>6654117.0800000001</v>
          </cell>
          <cell r="AD959">
            <v>6743128.8899999997</v>
          </cell>
          <cell r="AE959">
            <v>6833331.4100000001</v>
          </cell>
          <cell r="AF959">
            <v>6924740.5700000003</v>
          </cell>
          <cell r="AG959">
            <v>7017372.5</v>
          </cell>
          <cell r="AH959">
            <v>7111243.5700000003</v>
          </cell>
          <cell r="AI959">
            <v>7206370.3399999999</v>
          </cell>
          <cell r="AJ959">
            <v>7302769.6200000001</v>
          </cell>
          <cell r="AK959">
            <v>7400458.4299999997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</row>
        <row r="960">
          <cell r="A960" t="str">
            <v>IDResidentialDLC Space HeatingProgram Annual CostsLow Participation Case0</v>
          </cell>
          <cell r="B960" t="str">
            <v>ID</v>
          </cell>
          <cell r="C960" t="str">
            <v>Residential</v>
          </cell>
          <cell r="D960" t="str">
            <v>DLC Space Heating</v>
          </cell>
          <cell r="E960" t="str">
            <v>Program Annual Costs</v>
          </cell>
          <cell r="F960" t="str">
            <v>Low Participation Case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5834317.1500000004</v>
          </cell>
          <cell r="S960">
            <v>12509121.98</v>
          </cell>
          <cell r="T960">
            <v>26286343.199999999</v>
          </cell>
          <cell r="U960">
            <v>16130618.27</v>
          </cell>
          <cell r="V960">
            <v>10911310.720000001</v>
          </cell>
          <cell r="W960">
            <v>4823091.07</v>
          </cell>
          <cell r="X960">
            <v>4899046.41</v>
          </cell>
          <cell r="Y960">
            <v>4974249.76</v>
          </cell>
          <cell r="Z960">
            <v>5049879.66</v>
          </cell>
          <cell r="AA960">
            <v>5126289.05</v>
          </cell>
          <cell r="AB960">
            <v>5203203.5</v>
          </cell>
          <cell r="AC960">
            <v>5283869.59</v>
          </cell>
          <cell r="AD960">
            <v>5405233.1200000001</v>
          </cell>
          <cell r="AE960">
            <v>5502775.29</v>
          </cell>
          <cell r="AF960">
            <v>5602414.6799999997</v>
          </cell>
          <cell r="AG960">
            <v>5704204.7300000004</v>
          </cell>
          <cell r="AH960">
            <v>5808200.4400000004</v>
          </cell>
          <cell r="AI960">
            <v>5914458.3899999997</v>
          </cell>
          <cell r="AJ960">
            <v>6023036.7800000003</v>
          </cell>
          <cell r="AK960">
            <v>6133995.5099999998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</row>
        <row r="961">
          <cell r="A961" t="str">
            <v>IDResidentialDLC Space HeatingNon-Incentive CostsLow Participation Case0</v>
          </cell>
          <cell r="B961" t="str">
            <v>ID</v>
          </cell>
          <cell r="C961" t="str">
            <v>Residential</v>
          </cell>
          <cell r="D961" t="str">
            <v>DLC Space Heating</v>
          </cell>
          <cell r="E961" t="str">
            <v>Non-Incentive Costs</v>
          </cell>
          <cell r="F961" t="str">
            <v>Low Participation Case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5482636.7300000004</v>
          </cell>
          <cell r="S961">
            <v>11437731.27</v>
          </cell>
          <cell r="T961">
            <v>23748445.530000001</v>
          </cell>
          <cell r="U961">
            <v>12818922.52</v>
          </cell>
          <cell r="V961">
            <v>7177502.6100000003</v>
          </cell>
          <cell r="W961">
            <v>1035039.42</v>
          </cell>
          <cell r="X961">
            <v>1056694.75</v>
          </cell>
          <cell r="Y961">
            <v>1077608.81</v>
          </cell>
          <cell r="Z961">
            <v>1098962.6200000001</v>
          </cell>
          <cell r="AA961">
            <v>1121099.71</v>
          </cell>
          <cell r="AB961">
            <v>1143734.93</v>
          </cell>
          <cell r="AC961">
            <v>1169950.97</v>
          </cell>
          <cell r="AD961">
            <v>1234739.83</v>
          </cell>
          <cell r="AE961">
            <v>1274929.31</v>
          </cell>
          <cell r="AF961">
            <v>1316427.29</v>
          </cell>
          <cell r="AG961">
            <v>1359276.37</v>
          </cell>
          <cell r="AH961">
            <v>1403520.56</v>
          </cell>
          <cell r="AI961">
            <v>1449205.28</v>
          </cell>
          <cell r="AJ961">
            <v>1496377.44</v>
          </cell>
          <cell r="AK961">
            <v>1545085.48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</row>
        <row r="962">
          <cell r="A962" t="str">
            <v>IDResidentialDLC Space HeatingSummer Peak Reduction @Meter  (MW)Low Participation Case0</v>
          </cell>
          <cell r="B962" t="str">
            <v>ID</v>
          </cell>
          <cell r="C962" t="str">
            <v>Residential</v>
          </cell>
          <cell r="D962" t="str">
            <v>DLC Space Heating</v>
          </cell>
          <cell r="E962" t="str">
            <v>Summer Peak Reduction @Meter  (MW)</v>
          </cell>
          <cell r="F962" t="str">
            <v>Low Participation Case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5.1061481672101516</v>
          </cell>
          <cell r="S962">
            <v>15.546439584201273</v>
          </cell>
          <cell r="T962">
            <v>36.769815927493447</v>
          </cell>
          <cell r="U962">
            <v>47.99510590524666</v>
          </cell>
          <cell r="V962">
            <v>54.039254216657497</v>
          </cell>
          <cell r="W962">
            <v>54.75501228123791</v>
          </cell>
          <cell r="X962">
            <v>55.462504704051796</v>
          </cell>
          <cell r="Y962">
            <v>56.170704503007471</v>
          </cell>
          <cell r="Z962">
            <v>56.91276145592839</v>
          </cell>
          <cell r="AA962">
            <v>57.74360864977195</v>
          </cell>
          <cell r="AB962">
            <v>58.507439221742665</v>
          </cell>
          <cell r="AC962">
            <v>59.27262640549219</v>
          </cell>
          <cell r="AD962">
            <v>60.065513565673378</v>
          </cell>
          <cell r="AE962">
            <v>60.869007140432515</v>
          </cell>
          <cell r="AF962">
            <v>61.683249011282939</v>
          </cell>
          <cell r="AG962">
            <v>62.508382957680382</v>
          </cell>
          <cell r="AH962">
            <v>63.344554682411669</v>
          </cell>
          <cell r="AI962">
            <v>64.191911837323005</v>
          </cell>
          <cell r="AJ962">
            <v>65.050604049392433</v>
          </cell>
          <cell r="AK962">
            <v>65.920782947151125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</row>
        <row r="963">
          <cell r="A963" t="str">
            <v>IDResidentialDLC Space HeatingSummer Peak Reduction @Generation (MW)Low Participation Case0</v>
          </cell>
          <cell r="B963" t="str">
            <v>ID</v>
          </cell>
          <cell r="C963" t="str">
            <v>Residential</v>
          </cell>
          <cell r="D963" t="str">
            <v>DLC Space Heating</v>
          </cell>
          <cell r="E963" t="str">
            <v>Summer Peak Reduction @Generation (MW)</v>
          </cell>
          <cell r="F963" t="str">
            <v>Low Participation Case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5.6309529854545115</v>
          </cell>
          <cell r="S963">
            <v>17.1442871462299</v>
          </cell>
          <cell r="T963">
            <v>40.548980952242438</v>
          </cell>
          <cell r="U963">
            <v>52.92799504328039</v>
          </cell>
          <cell r="V963">
            <v>59.593354892652727</v>
          </cell>
          <cell r="W963">
            <v>60.382677857562754</v>
          </cell>
          <cell r="X963">
            <v>61.162885646285609</v>
          </cell>
          <cell r="Y963">
            <v>61.94387351456492</v>
          </cell>
          <cell r="Z963">
            <v>62.762198341341403</v>
          </cell>
          <cell r="AA963">
            <v>63.678439181486489</v>
          </cell>
          <cell r="AB963">
            <v>64.520775498172327</v>
          </cell>
          <cell r="AC963">
            <v>65.364607857843168</v>
          </cell>
          <cell r="AD963">
            <v>66.238987169908881</v>
          </cell>
          <cell r="AE963">
            <v>67.125063013269198</v>
          </cell>
          <cell r="AF963">
            <v>68.022991851877961</v>
          </cell>
          <cell r="AG963">
            <v>68.932932242700019</v>
          </cell>
          <cell r="AH963">
            <v>69.855044863709381</v>
          </cell>
          <cell r="AI963">
            <v>70.789492542261797</v>
          </cell>
          <cell r="AJ963">
            <v>71.73644028384696</v>
          </cell>
          <cell r="AK963">
            <v>72.696055301225314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</row>
        <row r="964">
          <cell r="A964" t="str">
            <v>IDResidentialDLC Space HeatingWinter Peak Reduction @Meter  (MW)Low Participation Case0</v>
          </cell>
          <cell r="B964" t="str">
            <v>ID</v>
          </cell>
          <cell r="C964" t="str">
            <v>Residential</v>
          </cell>
          <cell r="D964" t="str">
            <v>DLC Space Heating</v>
          </cell>
          <cell r="E964" t="str">
            <v>Winter Peak Reduction @Meter  (MW)</v>
          </cell>
          <cell r="F964" t="str">
            <v>Low Participation Case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</row>
        <row r="965">
          <cell r="A965" t="str">
            <v>IDResidentialDLC Space HeatingWinter Peak Reduction @Generation (MW)Low Participation Case0</v>
          </cell>
          <cell r="B965" t="str">
            <v>ID</v>
          </cell>
          <cell r="C965" t="str">
            <v>Residential</v>
          </cell>
          <cell r="D965" t="str">
            <v>DLC Space Heating</v>
          </cell>
          <cell r="E965" t="str">
            <v>Winter Peak Reduction @Generation (MW)</v>
          </cell>
          <cell r="F965" t="str">
            <v>Low Participation Case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</row>
        <row r="966">
          <cell r="A966" t="str">
            <v>IDResidentialDLC Space HeatingProgram Annual BenefitsLow Participation Case0</v>
          </cell>
          <cell r="B966" t="str">
            <v>ID</v>
          </cell>
          <cell r="C966" t="str">
            <v>Residential</v>
          </cell>
          <cell r="D966" t="str">
            <v>DLC Space Heating</v>
          </cell>
          <cell r="E966" t="str">
            <v>Program Annual Benefits</v>
          </cell>
          <cell r="F966" t="str">
            <v>Low Participation Case</v>
          </cell>
          <cell r="G966">
            <v>0</v>
          </cell>
        </row>
        <row r="967">
          <cell r="A967" t="str">
            <v>IDResidentialDLC Space HeatingNew ParticipantsLow Participation Case0</v>
          </cell>
          <cell r="B967" t="str">
            <v>ID</v>
          </cell>
          <cell r="C967" t="str">
            <v>Residential</v>
          </cell>
          <cell r="D967" t="str">
            <v>DLC Space Heating</v>
          </cell>
          <cell r="E967" t="str">
            <v>New Participants</v>
          </cell>
          <cell r="F967" t="str">
            <v>Low Participation Case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16746.686550000006</v>
          </cell>
          <cell r="S967">
            <v>34271.919000000009</v>
          </cell>
          <cell r="T967">
            <v>69833.664450000011</v>
          </cell>
          <cell r="U967">
            <v>36847.527750000037</v>
          </cell>
          <cell r="V967">
            <v>20100.588749999937</v>
          </cell>
          <cell r="W967">
            <v>2583.0255000000179</v>
          </cell>
          <cell r="X967">
            <v>2585.7149999999965</v>
          </cell>
          <cell r="Y967">
            <v>2585.2035000000324</v>
          </cell>
          <cell r="Z967">
            <v>2584.5764999999665</v>
          </cell>
          <cell r="AA967">
            <v>2584.3950000000186</v>
          </cell>
          <cell r="AB967">
            <v>2584.7249999999767</v>
          </cell>
          <cell r="AC967">
            <v>2592.8595000000205</v>
          </cell>
          <cell r="AD967">
            <v>2694.0321599718882</v>
          </cell>
          <cell r="AE967">
            <v>2731.0805338135397</v>
          </cell>
          <cell r="AF967">
            <v>2768.6383974915661</v>
          </cell>
          <cell r="AG967">
            <v>2806.7127575183695</v>
          </cell>
          <cell r="AH967">
            <v>2845.3107167601411</v>
          </cell>
          <cell r="AI967">
            <v>2884.4394757617847</v>
          </cell>
          <cell r="AJ967">
            <v>2924.1063340901455</v>
          </cell>
          <cell r="AK967">
            <v>2964.3186916958948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</row>
        <row r="968">
          <cell r="A968" t="str">
            <v>IDResidentialDLC Space HeatingIncentive CostsLow Participation Case0</v>
          </cell>
          <cell r="B968" t="str">
            <v>ID</v>
          </cell>
          <cell r="C968" t="str">
            <v>Residential</v>
          </cell>
          <cell r="D968" t="str">
            <v>DLC Space Heating</v>
          </cell>
          <cell r="E968" t="str">
            <v>Incentive Costs</v>
          </cell>
          <cell r="F968" t="str">
            <v>Low Participation Case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351680.42</v>
          </cell>
          <cell r="S968">
            <v>1071390.72</v>
          </cell>
          <cell r="T968">
            <v>2537897.67</v>
          </cell>
          <cell r="U968">
            <v>3311695.75</v>
          </cell>
          <cell r="V968">
            <v>3733808.12</v>
          </cell>
          <cell r="W968">
            <v>3788051.65</v>
          </cell>
          <cell r="X968">
            <v>3842351.67</v>
          </cell>
          <cell r="Y968">
            <v>3896640.94</v>
          </cell>
          <cell r="Z968">
            <v>3950917.05</v>
          </cell>
          <cell r="AA968">
            <v>4005189.34</v>
          </cell>
          <cell r="AB968">
            <v>4059468.57</v>
          </cell>
          <cell r="AC968">
            <v>4113918.62</v>
          </cell>
          <cell r="AD968">
            <v>4170493.29</v>
          </cell>
          <cell r="AE968">
            <v>4227845.9800000004</v>
          </cell>
          <cell r="AF968">
            <v>4285987.3899999997</v>
          </cell>
          <cell r="AG968">
            <v>4344928.3600000003</v>
          </cell>
          <cell r="AH968">
            <v>4404679.88</v>
          </cell>
          <cell r="AI968">
            <v>4465253.1100000003</v>
          </cell>
          <cell r="AJ968">
            <v>4526659.34</v>
          </cell>
          <cell r="AK968">
            <v>4588910.04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</row>
        <row r="969">
          <cell r="A969" t="str">
            <v>IDResidentialDLC Space HeatingParticipantsLow Participation Case0</v>
          </cell>
          <cell r="B969" t="str">
            <v>ID</v>
          </cell>
          <cell r="C969" t="str">
            <v>Residential</v>
          </cell>
          <cell r="D969" t="str">
            <v>DLC Space Heating</v>
          </cell>
          <cell r="E969" t="str">
            <v>Participants</v>
          </cell>
          <cell r="F969" t="str">
            <v>Low Participation Case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16746.686550000006</v>
          </cell>
          <cell r="S969">
            <v>51018.605550000015</v>
          </cell>
          <cell r="T969">
            <v>120852.27000000002</v>
          </cell>
          <cell r="U969">
            <v>157699.79775000006</v>
          </cell>
          <cell r="V969">
            <v>177800.38649999999</v>
          </cell>
          <cell r="W969">
            <v>180383.41200000001</v>
          </cell>
          <cell r="X969">
            <v>182969.12700000001</v>
          </cell>
          <cell r="Y969">
            <v>185554.33050000004</v>
          </cell>
          <cell r="Z969">
            <v>188138.90700000001</v>
          </cell>
          <cell r="AA969">
            <v>190723.30200000003</v>
          </cell>
          <cell r="AB969">
            <v>193308.027</v>
          </cell>
          <cell r="AC969">
            <v>195900.88650000002</v>
          </cell>
          <cell r="AD969">
            <v>198594.91865997191</v>
          </cell>
          <cell r="AE969">
            <v>201325.99919378545</v>
          </cell>
          <cell r="AF969">
            <v>204094.63759127702</v>
          </cell>
          <cell r="AG969">
            <v>206901.35034879539</v>
          </cell>
          <cell r="AH969">
            <v>209746.66106555553</v>
          </cell>
          <cell r="AI969">
            <v>212631.10054131731</v>
          </cell>
          <cell r="AJ969">
            <v>215555.20687540746</v>
          </cell>
          <cell r="AK969">
            <v>218519.52556710335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</row>
        <row r="970">
          <cell r="A970" t="str">
            <v>IDSmall C&amp;IDLC Space HeatingProgram Annual BenefitsLow Participation Case0</v>
          </cell>
          <cell r="B970" t="str">
            <v>ID</v>
          </cell>
          <cell r="C970" t="str">
            <v>Small C&amp;I</v>
          </cell>
          <cell r="D970" t="str">
            <v>DLC Space Heating</v>
          </cell>
          <cell r="E970" t="str">
            <v>Program Annual Benefits</v>
          </cell>
          <cell r="F970" t="str">
            <v>Low Participation Case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573231.01</v>
          </cell>
          <cell r="S970">
            <v>1745288.43</v>
          </cell>
          <cell r="T970">
            <v>4127886.26</v>
          </cell>
          <cell r="U970">
            <v>5388069.9000000004</v>
          </cell>
          <cell r="V970">
            <v>6066603.5300000003</v>
          </cell>
          <cell r="W970">
            <v>6146956.6100000003</v>
          </cell>
          <cell r="X970">
            <v>6226381.7599999998</v>
          </cell>
          <cell r="Y970">
            <v>6305886.3200000003</v>
          </cell>
          <cell r="Z970">
            <v>6389191.79</v>
          </cell>
          <cell r="AA970">
            <v>6482465.1100000003</v>
          </cell>
          <cell r="AB970">
            <v>6568214.9500000002</v>
          </cell>
          <cell r="AC970">
            <v>6654117.0800000001</v>
          </cell>
          <cell r="AD970">
            <v>6743128.8899999997</v>
          </cell>
          <cell r="AE970">
            <v>6833331.4100000001</v>
          </cell>
          <cell r="AF970">
            <v>6924740.5700000003</v>
          </cell>
          <cell r="AG970">
            <v>7017372.5</v>
          </cell>
          <cell r="AH970">
            <v>7111243.5700000003</v>
          </cell>
          <cell r="AI970">
            <v>7206370.3399999999</v>
          </cell>
          <cell r="AJ970">
            <v>7302769.6200000001</v>
          </cell>
          <cell r="AK970">
            <v>7400458.4299999997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</row>
        <row r="971">
          <cell r="A971" t="str">
            <v>IDSmall C&amp;IDLC Space HeatingProgram Annual CostsLow Participation Case0</v>
          </cell>
          <cell r="B971" t="str">
            <v>ID</v>
          </cell>
          <cell r="C971" t="str">
            <v>Small C&amp;I</v>
          </cell>
          <cell r="D971" t="str">
            <v>DLC Space Heating</v>
          </cell>
          <cell r="E971" t="str">
            <v>Program Annual Costs</v>
          </cell>
          <cell r="F971" t="str">
            <v>Low Participation Case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5834317.1500000004</v>
          </cell>
          <cell r="S971">
            <v>12509121.98</v>
          </cell>
          <cell r="T971">
            <v>26286343.199999999</v>
          </cell>
          <cell r="U971">
            <v>16130618.27</v>
          </cell>
          <cell r="V971">
            <v>10911310.720000001</v>
          </cell>
          <cell r="W971">
            <v>4823091.07</v>
          </cell>
          <cell r="X971">
            <v>4899046.41</v>
          </cell>
          <cell r="Y971">
            <v>4974249.76</v>
          </cell>
          <cell r="Z971">
            <v>5049879.66</v>
          </cell>
          <cell r="AA971">
            <v>5126289.05</v>
          </cell>
          <cell r="AB971">
            <v>5203203.5</v>
          </cell>
          <cell r="AC971">
            <v>5283869.59</v>
          </cell>
          <cell r="AD971">
            <v>5405233.1200000001</v>
          </cell>
          <cell r="AE971">
            <v>5502775.29</v>
          </cell>
          <cell r="AF971">
            <v>5602414.6799999997</v>
          </cell>
          <cell r="AG971">
            <v>5704204.7300000004</v>
          </cell>
          <cell r="AH971">
            <v>5808200.4400000004</v>
          </cell>
          <cell r="AI971">
            <v>5914458.3899999997</v>
          </cell>
          <cell r="AJ971">
            <v>6023036.7800000003</v>
          </cell>
          <cell r="AK971">
            <v>6133995.5099999998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</row>
        <row r="972">
          <cell r="A972" t="str">
            <v>IDSmall C&amp;IDLC Space HeatingNon-Incentive CostsLow Participation Case0</v>
          </cell>
          <cell r="B972" t="str">
            <v>ID</v>
          </cell>
          <cell r="C972" t="str">
            <v>Small C&amp;I</v>
          </cell>
          <cell r="D972" t="str">
            <v>DLC Space Heating</v>
          </cell>
          <cell r="E972" t="str">
            <v>Non-Incentive Costs</v>
          </cell>
          <cell r="F972" t="str">
            <v>Low Participation Case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5482636.7300000004</v>
          </cell>
          <cell r="S972">
            <v>11437731.27</v>
          </cell>
          <cell r="T972">
            <v>23748445.530000001</v>
          </cell>
          <cell r="U972">
            <v>12818922.52</v>
          </cell>
          <cell r="V972">
            <v>7177502.6100000003</v>
          </cell>
          <cell r="W972">
            <v>1035039.42</v>
          </cell>
          <cell r="X972">
            <v>1056694.75</v>
          </cell>
          <cell r="Y972">
            <v>1077608.81</v>
          </cell>
          <cell r="Z972">
            <v>1098962.6200000001</v>
          </cell>
          <cell r="AA972">
            <v>1121099.71</v>
          </cell>
          <cell r="AB972">
            <v>1143734.93</v>
          </cell>
          <cell r="AC972">
            <v>1169950.97</v>
          </cell>
          <cell r="AD972">
            <v>1234739.83</v>
          </cell>
          <cell r="AE972">
            <v>1274929.31</v>
          </cell>
          <cell r="AF972">
            <v>1316427.29</v>
          </cell>
          <cell r="AG972">
            <v>1359276.37</v>
          </cell>
          <cell r="AH972">
            <v>1403520.56</v>
          </cell>
          <cell r="AI972">
            <v>1449205.28</v>
          </cell>
          <cell r="AJ972">
            <v>1496377.44</v>
          </cell>
          <cell r="AK972">
            <v>1545085.48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</row>
        <row r="973">
          <cell r="A973" t="str">
            <v>IDSmall C&amp;IDLC Space HeatingSummer Peak Reduction @Meter  (MW)Low Participation Case0</v>
          </cell>
          <cell r="B973" t="str">
            <v>ID</v>
          </cell>
          <cell r="C973" t="str">
            <v>Small C&amp;I</v>
          </cell>
          <cell r="D973" t="str">
            <v>DLC Space Heating</v>
          </cell>
          <cell r="E973" t="str">
            <v>Summer Peak Reduction @Meter  (MW)</v>
          </cell>
          <cell r="F973" t="str">
            <v>Low Participation Case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5.1061481672101516</v>
          </cell>
          <cell r="S973">
            <v>15.546439584201273</v>
          </cell>
          <cell r="T973">
            <v>36.769815927493447</v>
          </cell>
          <cell r="U973">
            <v>47.99510590524666</v>
          </cell>
          <cell r="V973">
            <v>54.039254216657497</v>
          </cell>
          <cell r="W973">
            <v>54.75501228123791</v>
          </cell>
          <cell r="X973">
            <v>55.462504704051796</v>
          </cell>
          <cell r="Y973">
            <v>56.170704503007471</v>
          </cell>
          <cell r="Z973">
            <v>56.91276145592839</v>
          </cell>
          <cell r="AA973">
            <v>57.74360864977195</v>
          </cell>
          <cell r="AB973">
            <v>58.507439221742665</v>
          </cell>
          <cell r="AC973">
            <v>59.27262640549219</v>
          </cell>
          <cell r="AD973">
            <v>60.065513565673378</v>
          </cell>
          <cell r="AE973">
            <v>60.869007140432515</v>
          </cell>
          <cell r="AF973">
            <v>61.683249011282939</v>
          </cell>
          <cell r="AG973">
            <v>62.508382957680382</v>
          </cell>
          <cell r="AH973">
            <v>63.344554682411669</v>
          </cell>
          <cell r="AI973">
            <v>64.191911837323005</v>
          </cell>
          <cell r="AJ973">
            <v>65.050604049392433</v>
          </cell>
          <cell r="AK973">
            <v>65.920782947151125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</row>
        <row r="974">
          <cell r="A974" t="str">
            <v>IDSmall C&amp;IDLC Space HeatingSummer Peak Reduction @Generation (MW)Low Participation Case0</v>
          </cell>
          <cell r="B974" t="str">
            <v>ID</v>
          </cell>
          <cell r="C974" t="str">
            <v>Small C&amp;I</v>
          </cell>
          <cell r="D974" t="str">
            <v>DLC Space Heating</v>
          </cell>
          <cell r="E974" t="str">
            <v>Summer Peak Reduction @Generation (MW)</v>
          </cell>
          <cell r="F974" t="str">
            <v>Low Participation Case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5.6309529854545115</v>
          </cell>
          <cell r="S974">
            <v>17.1442871462299</v>
          </cell>
          <cell r="T974">
            <v>40.548980952242438</v>
          </cell>
          <cell r="U974">
            <v>52.92799504328039</v>
          </cell>
          <cell r="V974">
            <v>59.593354892652727</v>
          </cell>
          <cell r="W974">
            <v>60.382677857562754</v>
          </cell>
          <cell r="X974">
            <v>61.162885646285609</v>
          </cell>
          <cell r="Y974">
            <v>61.94387351456492</v>
          </cell>
          <cell r="Z974">
            <v>62.762198341341403</v>
          </cell>
          <cell r="AA974">
            <v>63.678439181486489</v>
          </cell>
          <cell r="AB974">
            <v>64.520775498172327</v>
          </cell>
          <cell r="AC974">
            <v>65.364607857843168</v>
          </cell>
          <cell r="AD974">
            <v>66.238987169908881</v>
          </cell>
          <cell r="AE974">
            <v>67.125063013269198</v>
          </cell>
          <cell r="AF974">
            <v>68.022991851877961</v>
          </cell>
          <cell r="AG974">
            <v>68.932932242700019</v>
          </cell>
          <cell r="AH974">
            <v>69.855044863709381</v>
          </cell>
          <cell r="AI974">
            <v>70.789492542261797</v>
          </cell>
          <cell r="AJ974">
            <v>71.73644028384696</v>
          </cell>
          <cell r="AK974">
            <v>72.696055301225314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</row>
        <row r="975">
          <cell r="A975" t="str">
            <v>IDSmall C&amp;IDLC Space HeatingWinter Peak Reduction @Meter  (MW)Low Participation Case0</v>
          </cell>
          <cell r="B975" t="str">
            <v>ID</v>
          </cell>
          <cell r="C975" t="str">
            <v>Small C&amp;I</v>
          </cell>
          <cell r="D975" t="str">
            <v>DLC Space Heating</v>
          </cell>
          <cell r="E975" t="str">
            <v>Winter Peak Reduction @Meter  (MW)</v>
          </cell>
          <cell r="F975" t="str">
            <v>Low Participation Case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</row>
        <row r="976">
          <cell r="A976" t="str">
            <v>IDSmall C&amp;IDLC Space HeatingWinter Peak Reduction @Generation (MW)Low Participation Case0</v>
          </cell>
          <cell r="B976" t="str">
            <v>ID</v>
          </cell>
          <cell r="C976" t="str">
            <v>Small C&amp;I</v>
          </cell>
          <cell r="D976" t="str">
            <v>DLC Space Heating</v>
          </cell>
          <cell r="E976" t="str">
            <v>Winter Peak Reduction @Generation (MW)</v>
          </cell>
          <cell r="F976" t="str">
            <v>Low Participation Case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</row>
        <row r="977">
          <cell r="A977" t="str">
            <v>IDSmall C&amp;IDLC Space HeatingProgram Annual BenefitsLow Participation Case0</v>
          </cell>
          <cell r="B977" t="str">
            <v>ID</v>
          </cell>
          <cell r="C977" t="str">
            <v>Small C&amp;I</v>
          </cell>
          <cell r="D977" t="str">
            <v>DLC Space Heating</v>
          </cell>
          <cell r="E977" t="str">
            <v>Program Annual Benefits</v>
          </cell>
          <cell r="F977" t="str">
            <v>Low Participation Case</v>
          </cell>
          <cell r="G977">
            <v>0</v>
          </cell>
        </row>
        <row r="978">
          <cell r="A978" t="str">
            <v>IDSmall C&amp;IDLC Space HeatingNew ParticipantsLow Participation Case0</v>
          </cell>
          <cell r="B978" t="str">
            <v>ID</v>
          </cell>
          <cell r="C978" t="str">
            <v>Small C&amp;I</v>
          </cell>
          <cell r="D978" t="str">
            <v>DLC Space Heating</v>
          </cell>
          <cell r="E978" t="str">
            <v>New Participants</v>
          </cell>
          <cell r="F978" t="str">
            <v>Low Participation Case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16746.686550000006</v>
          </cell>
          <cell r="S978">
            <v>34271.919000000009</v>
          </cell>
          <cell r="T978">
            <v>69833.664450000011</v>
          </cell>
          <cell r="U978">
            <v>36847.527750000037</v>
          </cell>
          <cell r="V978">
            <v>20100.588749999937</v>
          </cell>
          <cell r="W978">
            <v>2583.0255000000179</v>
          </cell>
          <cell r="X978">
            <v>2585.7149999999965</v>
          </cell>
          <cell r="Y978">
            <v>2585.2035000000324</v>
          </cell>
          <cell r="Z978">
            <v>2584.5764999999665</v>
          </cell>
          <cell r="AA978">
            <v>2584.3950000000186</v>
          </cell>
          <cell r="AB978">
            <v>2584.7249999999767</v>
          </cell>
          <cell r="AC978">
            <v>2592.8595000000205</v>
          </cell>
          <cell r="AD978">
            <v>2694.0321599718882</v>
          </cell>
          <cell r="AE978">
            <v>2731.0805338135397</v>
          </cell>
          <cell r="AF978">
            <v>2768.6383974915661</v>
          </cell>
          <cell r="AG978">
            <v>2806.7127575183695</v>
          </cell>
          <cell r="AH978">
            <v>2845.3107167601411</v>
          </cell>
          <cell r="AI978">
            <v>2884.4394757617847</v>
          </cell>
          <cell r="AJ978">
            <v>2924.1063340901455</v>
          </cell>
          <cell r="AK978">
            <v>2964.3186916958948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</row>
        <row r="979">
          <cell r="A979" t="str">
            <v>IDSmall C&amp;IDLC Space HeatingIncentive CostsLow Participation Case0</v>
          </cell>
          <cell r="B979" t="str">
            <v>ID</v>
          </cell>
          <cell r="C979" t="str">
            <v>Small C&amp;I</v>
          </cell>
          <cell r="D979" t="str">
            <v>DLC Space Heating</v>
          </cell>
          <cell r="E979" t="str">
            <v>Incentive Costs</v>
          </cell>
          <cell r="F979" t="str">
            <v>Low Participation Case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351680.42</v>
          </cell>
          <cell r="S979">
            <v>1071390.72</v>
          </cell>
          <cell r="T979">
            <v>2537897.67</v>
          </cell>
          <cell r="U979">
            <v>3311695.75</v>
          </cell>
          <cell r="V979">
            <v>3733808.12</v>
          </cell>
          <cell r="W979">
            <v>3788051.65</v>
          </cell>
          <cell r="X979">
            <v>3842351.67</v>
          </cell>
          <cell r="Y979">
            <v>3896640.94</v>
          </cell>
          <cell r="Z979">
            <v>3950917.05</v>
          </cell>
          <cell r="AA979">
            <v>4005189.34</v>
          </cell>
          <cell r="AB979">
            <v>4059468.57</v>
          </cell>
          <cell r="AC979">
            <v>4113918.62</v>
          </cell>
          <cell r="AD979">
            <v>4170493.29</v>
          </cell>
          <cell r="AE979">
            <v>4227845.9800000004</v>
          </cell>
          <cell r="AF979">
            <v>4285987.3899999997</v>
          </cell>
          <cell r="AG979">
            <v>4344928.3600000003</v>
          </cell>
          <cell r="AH979">
            <v>4404679.88</v>
          </cell>
          <cell r="AI979">
            <v>4465253.1100000003</v>
          </cell>
          <cell r="AJ979">
            <v>4526659.34</v>
          </cell>
          <cell r="AK979">
            <v>4588910.04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</row>
        <row r="980">
          <cell r="A980" t="str">
            <v>IDSmall C&amp;IDLC Space HeatingParticipantsLow Participation Case0</v>
          </cell>
          <cell r="B980" t="str">
            <v>ID</v>
          </cell>
          <cell r="C980" t="str">
            <v>Small C&amp;I</v>
          </cell>
          <cell r="D980" t="str">
            <v>DLC Space Heating</v>
          </cell>
          <cell r="E980" t="str">
            <v>Participants</v>
          </cell>
          <cell r="F980" t="str">
            <v>Low Participation Case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16746.686550000006</v>
          </cell>
          <cell r="S980">
            <v>51018.605550000015</v>
          </cell>
          <cell r="T980">
            <v>120852.27000000002</v>
          </cell>
          <cell r="U980">
            <v>157699.79775000006</v>
          </cell>
          <cell r="V980">
            <v>177800.38649999999</v>
          </cell>
          <cell r="W980">
            <v>180383.41200000001</v>
          </cell>
          <cell r="X980">
            <v>182969.12700000001</v>
          </cell>
          <cell r="Y980">
            <v>185554.33050000004</v>
          </cell>
          <cell r="Z980">
            <v>188138.90700000001</v>
          </cell>
          <cell r="AA980">
            <v>190723.30200000003</v>
          </cell>
          <cell r="AB980">
            <v>193308.027</v>
          </cell>
          <cell r="AC980">
            <v>195900.88650000002</v>
          </cell>
          <cell r="AD980">
            <v>198594.91865997191</v>
          </cell>
          <cell r="AE980">
            <v>201325.99919378545</v>
          </cell>
          <cell r="AF980">
            <v>204094.63759127702</v>
          </cell>
          <cell r="AG980">
            <v>206901.35034879539</v>
          </cell>
          <cell r="AH980">
            <v>209746.66106555553</v>
          </cell>
          <cell r="AI980">
            <v>212631.10054131731</v>
          </cell>
          <cell r="AJ980">
            <v>215555.20687540746</v>
          </cell>
          <cell r="AK980">
            <v>218519.52556710335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</row>
        <row r="981">
          <cell r="A981" t="str">
            <v>IDMedium C&amp;IDLC Water HeatingProgram Annual BenefitsLow Participation Case0</v>
          </cell>
          <cell r="B981" t="str">
            <v>ID</v>
          </cell>
          <cell r="C981" t="str">
            <v>Medium C&amp;I</v>
          </cell>
          <cell r="D981" t="str">
            <v>DLC Water Heating</v>
          </cell>
          <cell r="E981" t="str">
            <v>Program Annual Benefits</v>
          </cell>
          <cell r="F981" t="str">
            <v>Low Participation Case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573231.01</v>
          </cell>
          <cell r="S981">
            <v>1745288.43</v>
          </cell>
          <cell r="T981">
            <v>4127886.26</v>
          </cell>
          <cell r="U981">
            <v>5388069.9000000004</v>
          </cell>
          <cell r="V981">
            <v>6066603.5300000003</v>
          </cell>
          <cell r="W981">
            <v>6146956.6100000003</v>
          </cell>
          <cell r="X981">
            <v>6226381.7599999998</v>
          </cell>
          <cell r="Y981">
            <v>6305886.3200000003</v>
          </cell>
          <cell r="Z981">
            <v>6389191.79</v>
          </cell>
          <cell r="AA981">
            <v>6482465.1100000003</v>
          </cell>
          <cell r="AB981">
            <v>6568214.9500000002</v>
          </cell>
          <cell r="AC981">
            <v>6654117.0800000001</v>
          </cell>
          <cell r="AD981">
            <v>6743128.8899999997</v>
          </cell>
          <cell r="AE981">
            <v>6833331.4100000001</v>
          </cell>
          <cell r="AF981">
            <v>6924740.5700000003</v>
          </cell>
          <cell r="AG981">
            <v>7017372.5</v>
          </cell>
          <cell r="AH981">
            <v>7111243.5700000003</v>
          </cell>
          <cell r="AI981">
            <v>7206370.3399999999</v>
          </cell>
          <cell r="AJ981">
            <v>7302769.6200000001</v>
          </cell>
          <cell r="AK981">
            <v>7400458.4299999997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</row>
        <row r="982">
          <cell r="A982" t="str">
            <v>IDMedium C&amp;IDLC Water HeatingProgram Annual CostsLow Participation Case0</v>
          </cell>
          <cell r="B982" t="str">
            <v>ID</v>
          </cell>
          <cell r="C982" t="str">
            <v>Medium C&amp;I</v>
          </cell>
          <cell r="D982" t="str">
            <v>DLC Water Heating</v>
          </cell>
          <cell r="E982" t="str">
            <v>Program Annual Costs</v>
          </cell>
          <cell r="F982" t="str">
            <v>Low Participation Case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5834317.1500000004</v>
          </cell>
          <cell r="S982">
            <v>12509121.98</v>
          </cell>
          <cell r="T982">
            <v>26286343.199999999</v>
          </cell>
          <cell r="U982">
            <v>16130618.27</v>
          </cell>
          <cell r="V982">
            <v>10911310.720000001</v>
          </cell>
          <cell r="W982">
            <v>4823091.07</v>
          </cell>
          <cell r="X982">
            <v>4899046.41</v>
          </cell>
          <cell r="Y982">
            <v>4974249.76</v>
          </cell>
          <cell r="Z982">
            <v>5049879.66</v>
          </cell>
          <cell r="AA982">
            <v>5126289.05</v>
          </cell>
          <cell r="AB982">
            <v>5203203.5</v>
          </cell>
          <cell r="AC982">
            <v>5283869.59</v>
          </cell>
          <cell r="AD982">
            <v>5405233.1200000001</v>
          </cell>
          <cell r="AE982">
            <v>5502775.29</v>
          </cell>
          <cell r="AF982">
            <v>5602414.6799999997</v>
          </cell>
          <cell r="AG982">
            <v>5704204.7300000004</v>
          </cell>
          <cell r="AH982">
            <v>5808200.4400000004</v>
          </cell>
          <cell r="AI982">
            <v>5914458.3899999997</v>
          </cell>
          <cell r="AJ982">
            <v>6023036.7800000003</v>
          </cell>
          <cell r="AK982">
            <v>6133995.5099999998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</row>
        <row r="983">
          <cell r="A983" t="str">
            <v>IDMedium C&amp;IDLC Water HeatingNon-Incentive CostsLow Participation Case0</v>
          </cell>
          <cell r="B983" t="str">
            <v>ID</v>
          </cell>
          <cell r="C983" t="str">
            <v>Medium C&amp;I</v>
          </cell>
          <cell r="D983" t="str">
            <v>DLC Water Heating</v>
          </cell>
          <cell r="E983" t="str">
            <v>Non-Incentive Costs</v>
          </cell>
          <cell r="F983" t="str">
            <v>Low Participation Case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5482636.7300000004</v>
          </cell>
          <cell r="S983">
            <v>11437731.27</v>
          </cell>
          <cell r="T983">
            <v>23748445.530000001</v>
          </cell>
          <cell r="U983">
            <v>12818922.52</v>
          </cell>
          <cell r="V983">
            <v>7177502.6100000003</v>
          </cell>
          <cell r="W983">
            <v>1035039.42</v>
          </cell>
          <cell r="X983">
            <v>1056694.75</v>
          </cell>
          <cell r="Y983">
            <v>1077608.81</v>
          </cell>
          <cell r="Z983">
            <v>1098962.6200000001</v>
          </cell>
          <cell r="AA983">
            <v>1121099.71</v>
          </cell>
          <cell r="AB983">
            <v>1143734.93</v>
          </cell>
          <cell r="AC983">
            <v>1169950.97</v>
          </cell>
          <cell r="AD983">
            <v>1234739.83</v>
          </cell>
          <cell r="AE983">
            <v>1274929.31</v>
          </cell>
          <cell r="AF983">
            <v>1316427.29</v>
          </cell>
          <cell r="AG983">
            <v>1359276.37</v>
          </cell>
          <cell r="AH983">
            <v>1403520.56</v>
          </cell>
          <cell r="AI983">
            <v>1449205.28</v>
          </cell>
          <cell r="AJ983">
            <v>1496377.44</v>
          </cell>
          <cell r="AK983">
            <v>1545085.48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</row>
        <row r="984">
          <cell r="A984" t="str">
            <v>IDMedium C&amp;IDLC Water HeatingSummer Peak Reduction @Meter  (MW)Low Participation Case0</v>
          </cell>
          <cell r="B984" t="str">
            <v>ID</v>
          </cell>
          <cell r="C984" t="str">
            <v>Medium C&amp;I</v>
          </cell>
          <cell r="D984" t="str">
            <v>DLC Water Heating</v>
          </cell>
          <cell r="E984" t="str">
            <v>Summer Peak Reduction @Meter  (MW)</v>
          </cell>
          <cell r="F984" t="str">
            <v>Low Participation Case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5.1061481672101516</v>
          </cell>
          <cell r="S984">
            <v>15.546439584201273</v>
          </cell>
          <cell r="T984">
            <v>36.769815927493447</v>
          </cell>
          <cell r="U984">
            <v>47.99510590524666</v>
          </cell>
          <cell r="V984">
            <v>54.039254216657497</v>
          </cell>
          <cell r="W984">
            <v>54.75501228123791</v>
          </cell>
          <cell r="X984">
            <v>55.462504704051796</v>
          </cell>
          <cell r="Y984">
            <v>56.170704503007471</v>
          </cell>
          <cell r="Z984">
            <v>56.91276145592839</v>
          </cell>
          <cell r="AA984">
            <v>57.74360864977195</v>
          </cell>
          <cell r="AB984">
            <v>58.507439221742665</v>
          </cell>
          <cell r="AC984">
            <v>59.27262640549219</v>
          </cell>
          <cell r="AD984">
            <v>60.065513565673378</v>
          </cell>
          <cell r="AE984">
            <v>60.869007140432515</v>
          </cell>
          <cell r="AF984">
            <v>61.683249011282939</v>
          </cell>
          <cell r="AG984">
            <v>62.508382957680382</v>
          </cell>
          <cell r="AH984">
            <v>63.344554682411669</v>
          </cell>
          <cell r="AI984">
            <v>64.191911837323005</v>
          </cell>
          <cell r="AJ984">
            <v>65.050604049392433</v>
          </cell>
          <cell r="AK984">
            <v>65.920782947151125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</row>
        <row r="985">
          <cell r="A985" t="str">
            <v>IDMedium C&amp;IDLC Water HeatingSummer Peak Reduction @Generation (MW)Low Participation Case0</v>
          </cell>
          <cell r="B985" t="str">
            <v>ID</v>
          </cell>
          <cell r="C985" t="str">
            <v>Medium C&amp;I</v>
          </cell>
          <cell r="D985" t="str">
            <v>DLC Water Heating</v>
          </cell>
          <cell r="E985" t="str">
            <v>Summer Peak Reduction @Generation (MW)</v>
          </cell>
          <cell r="F985" t="str">
            <v>Low Participation Case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5.6309529854545115</v>
          </cell>
          <cell r="S985">
            <v>17.1442871462299</v>
          </cell>
          <cell r="T985">
            <v>40.548980952242438</v>
          </cell>
          <cell r="U985">
            <v>52.92799504328039</v>
          </cell>
          <cell r="V985">
            <v>59.593354892652727</v>
          </cell>
          <cell r="W985">
            <v>60.382677857562754</v>
          </cell>
          <cell r="X985">
            <v>61.162885646285609</v>
          </cell>
          <cell r="Y985">
            <v>61.94387351456492</v>
          </cell>
          <cell r="Z985">
            <v>62.762198341341403</v>
          </cell>
          <cell r="AA985">
            <v>63.678439181486489</v>
          </cell>
          <cell r="AB985">
            <v>64.520775498172327</v>
          </cell>
          <cell r="AC985">
            <v>65.364607857843168</v>
          </cell>
          <cell r="AD985">
            <v>66.238987169908881</v>
          </cell>
          <cell r="AE985">
            <v>67.125063013269198</v>
          </cell>
          <cell r="AF985">
            <v>68.022991851877961</v>
          </cell>
          <cell r="AG985">
            <v>68.932932242700019</v>
          </cell>
          <cell r="AH985">
            <v>69.855044863709381</v>
          </cell>
          <cell r="AI985">
            <v>70.789492542261797</v>
          </cell>
          <cell r="AJ985">
            <v>71.73644028384696</v>
          </cell>
          <cell r="AK985">
            <v>72.696055301225314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</row>
        <row r="986">
          <cell r="A986" t="str">
            <v>IDMedium C&amp;IDLC Water HeatingWinter Peak Reduction @Meter  (MW)Low Participation Case0</v>
          </cell>
          <cell r="B986" t="str">
            <v>ID</v>
          </cell>
          <cell r="C986" t="str">
            <v>Medium C&amp;I</v>
          </cell>
          <cell r="D986" t="str">
            <v>DLC Water Heating</v>
          </cell>
          <cell r="E986" t="str">
            <v>Winter Peak Reduction @Meter  (MW)</v>
          </cell>
          <cell r="F986" t="str">
            <v>Low Participation Case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</row>
        <row r="987">
          <cell r="A987" t="str">
            <v>IDMedium C&amp;IDLC Water HeatingWinter Peak Reduction @Generation (MW)Low Participation Case0</v>
          </cell>
          <cell r="B987" t="str">
            <v>ID</v>
          </cell>
          <cell r="C987" t="str">
            <v>Medium C&amp;I</v>
          </cell>
          <cell r="D987" t="str">
            <v>DLC Water Heating</v>
          </cell>
          <cell r="E987" t="str">
            <v>Winter Peak Reduction @Generation (MW)</v>
          </cell>
          <cell r="F987" t="str">
            <v>Low Participation Case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</row>
        <row r="988">
          <cell r="A988" t="str">
            <v>IDMedium C&amp;IDLC Water HeatingProgram Annual BenefitsLow Participation Case0</v>
          </cell>
          <cell r="B988" t="str">
            <v>ID</v>
          </cell>
          <cell r="C988" t="str">
            <v>Medium C&amp;I</v>
          </cell>
          <cell r="D988" t="str">
            <v>DLC Water Heating</v>
          </cell>
          <cell r="E988" t="str">
            <v>Program Annual Benefits</v>
          </cell>
          <cell r="F988" t="str">
            <v>Low Participation Case</v>
          </cell>
          <cell r="G988">
            <v>0</v>
          </cell>
        </row>
        <row r="989">
          <cell r="A989" t="str">
            <v>IDMedium C&amp;IDLC Water HeatingNew ParticipantsLow Participation Case0</v>
          </cell>
          <cell r="B989" t="str">
            <v>ID</v>
          </cell>
          <cell r="C989" t="str">
            <v>Medium C&amp;I</v>
          </cell>
          <cell r="D989" t="str">
            <v>DLC Water Heating</v>
          </cell>
          <cell r="E989" t="str">
            <v>New Participants</v>
          </cell>
          <cell r="F989" t="str">
            <v>Low Participation Case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16746.686550000006</v>
          </cell>
          <cell r="S989">
            <v>34271.919000000009</v>
          </cell>
          <cell r="T989">
            <v>69833.664450000011</v>
          </cell>
          <cell r="U989">
            <v>36847.527750000037</v>
          </cell>
          <cell r="V989">
            <v>20100.588749999937</v>
          </cell>
          <cell r="W989">
            <v>2583.0255000000179</v>
          </cell>
          <cell r="X989">
            <v>2585.7149999999965</v>
          </cell>
          <cell r="Y989">
            <v>2585.2035000000324</v>
          </cell>
          <cell r="Z989">
            <v>2584.5764999999665</v>
          </cell>
          <cell r="AA989">
            <v>2584.3950000000186</v>
          </cell>
          <cell r="AB989">
            <v>2584.7249999999767</v>
          </cell>
          <cell r="AC989">
            <v>2592.8595000000205</v>
          </cell>
          <cell r="AD989">
            <v>2694.0321599718882</v>
          </cell>
          <cell r="AE989">
            <v>2731.0805338135397</v>
          </cell>
          <cell r="AF989">
            <v>2768.6383974915661</v>
          </cell>
          <cell r="AG989">
            <v>2806.7127575183695</v>
          </cell>
          <cell r="AH989">
            <v>2845.3107167601411</v>
          </cell>
          <cell r="AI989">
            <v>2884.4394757617847</v>
          </cell>
          <cell r="AJ989">
            <v>2924.1063340901455</v>
          </cell>
          <cell r="AK989">
            <v>2964.3186916958948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</row>
        <row r="990">
          <cell r="A990" t="str">
            <v>IDMedium C&amp;IDLC Water HeatingIncentive CostsLow Participation Case0</v>
          </cell>
          <cell r="B990" t="str">
            <v>ID</v>
          </cell>
          <cell r="C990" t="str">
            <v>Medium C&amp;I</v>
          </cell>
          <cell r="D990" t="str">
            <v>DLC Water Heating</v>
          </cell>
          <cell r="E990" t="str">
            <v>Incentive Costs</v>
          </cell>
          <cell r="F990" t="str">
            <v>Low Participation Case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351680.42</v>
          </cell>
          <cell r="S990">
            <v>1071390.72</v>
          </cell>
          <cell r="T990">
            <v>2537897.67</v>
          </cell>
          <cell r="U990">
            <v>3311695.75</v>
          </cell>
          <cell r="V990">
            <v>3733808.12</v>
          </cell>
          <cell r="W990">
            <v>3788051.65</v>
          </cell>
          <cell r="X990">
            <v>3842351.67</v>
          </cell>
          <cell r="Y990">
            <v>3896640.94</v>
          </cell>
          <cell r="Z990">
            <v>3950917.05</v>
          </cell>
          <cell r="AA990">
            <v>4005189.34</v>
          </cell>
          <cell r="AB990">
            <v>4059468.57</v>
          </cell>
          <cell r="AC990">
            <v>4113918.62</v>
          </cell>
          <cell r="AD990">
            <v>4170493.29</v>
          </cell>
          <cell r="AE990">
            <v>4227845.9800000004</v>
          </cell>
          <cell r="AF990">
            <v>4285987.3899999997</v>
          </cell>
          <cell r="AG990">
            <v>4344928.3600000003</v>
          </cell>
          <cell r="AH990">
            <v>4404679.88</v>
          </cell>
          <cell r="AI990">
            <v>4465253.1100000003</v>
          </cell>
          <cell r="AJ990">
            <v>4526659.34</v>
          </cell>
          <cell r="AK990">
            <v>4588910.04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</row>
        <row r="991">
          <cell r="A991" t="str">
            <v>IDMedium C&amp;IDLC Water HeatingParticipantsLow Participation Case0</v>
          </cell>
          <cell r="B991" t="str">
            <v>ID</v>
          </cell>
          <cell r="C991" t="str">
            <v>Medium C&amp;I</v>
          </cell>
          <cell r="D991" t="str">
            <v>DLC Water Heating</v>
          </cell>
          <cell r="E991" t="str">
            <v>Participants</v>
          </cell>
          <cell r="F991" t="str">
            <v>Low Participation Case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16746.686550000006</v>
          </cell>
          <cell r="S991">
            <v>51018.605550000015</v>
          </cell>
          <cell r="T991">
            <v>120852.27000000002</v>
          </cell>
          <cell r="U991">
            <v>157699.79775000006</v>
          </cell>
          <cell r="V991">
            <v>177800.38649999999</v>
          </cell>
          <cell r="W991">
            <v>180383.41200000001</v>
          </cell>
          <cell r="X991">
            <v>182969.12700000001</v>
          </cell>
          <cell r="Y991">
            <v>185554.33050000004</v>
          </cell>
          <cell r="Z991">
            <v>188138.90700000001</v>
          </cell>
          <cell r="AA991">
            <v>190723.30200000003</v>
          </cell>
          <cell r="AB991">
            <v>193308.027</v>
          </cell>
          <cell r="AC991">
            <v>195900.88650000002</v>
          </cell>
          <cell r="AD991">
            <v>198594.91865997191</v>
          </cell>
          <cell r="AE991">
            <v>201325.99919378545</v>
          </cell>
          <cell r="AF991">
            <v>204094.63759127702</v>
          </cell>
          <cell r="AG991">
            <v>206901.35034879539</v>
          </cell>
          <cell r="AH991">
            <v>209746.66106555553</v>
          </cell>
          <cell r="AI991">
            <v>212631.10054131731</v>
          </cell>
          <cell r="AJ991">
            <v>215555.20687540746</v>
          </cell>
          <cell r="AK991">
            <v>218519.52556710335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</row>
        <row r="992">
          <cell r="A992" t="str">
            <v>IDResidentialDLC Water HeatingProgram Annual BenefitsLow Participation Case0</v>
          </cell>
          <cell r="B992" t="str">
            <v>ID</v>
          </cell>
          <cell r="C992" t="str">
            <v>Residential</v>
          </cell>
          <cell r="D992" t="str">
            <v>DLC Water Heating</v>
          </cell>
          <cell r="E992" t="str">
            <v>Program Annual Benefits</v>
          </cell>
          <cell r="F992" t="str">
            <v>Low Participation Case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573231.01</v>
          </cell>
          <cell r="S992">
            <v>1745288.43</v>
          </cell>
          <cell r="T992">
            <v>4127886.26</v>
          </cell>
          <cell r="U992">
            <v>5388069.9000000004</v>
          </cell>
          <cell r="V992">
            <v>6066603.5300000003</v>
          </cell>
          <cell r="W992">
            <v>6146956.6100000003</v>
          </cell>
          <cell r="X992">
            <v>6226381.7599999998</v>
          </cell>
          <cell r="Y992">
            <v>6305886.3200000003</v>
          </cell>
          <cell r="Z992">
            <v>6389191.79</v>
          </cell>
          <cell r="AA992">
            <v>6482465.1100000003</v>
          </cell>
          <cell r="AB992">
            <v>6568214.9500000002</v>
          </cell>
          <cell r="AC992">
            <v>6654117.0800000001</v>
          </cell>
          <cell r="AD992">
            <v>6743128.8899999997</v>
          </cell>
          <cell r="AE992">
            <v>6833331.4100000001</v>
          </cell>
          <cell r="AF992">
            <v>6924740.5700000003</v>
          </cell>
          <cell r="AG992">
            <v>7017372.5</v>
          </cell>
          <cell r="AH992">
            <v>7111243.5700000003</v>
          </cell>
          <cell r="AI992">
            <v>7206370.3399999999</v>
          </cell>
          <cell r="AJ992">
            <v>7302769.6200000001</v>
          </cell>
          <cell r="AK992">
            <v>7400458.4299999997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</row>
        <row r="993">
          <cell r="A993" t="str">
            <v>IDResidentialDLC Water HeatingProgram Annual CostsLow Participation Case0</v>
          </cell>
          <cell r="B993" t="str">
            <v>ID</v>
          </cell>
          <cell r="C993" t="str">
            <v>Residential</v>
          </cell>
          <cell r="D993" t="str">
            <v>DLC Water Heating</v>
          </cell>
          <cell r="E993" t="str">
            <v>Program Annual Costs</v>
          </cell>
          <cell r="F993" t="str">
            <v>Low Participation Case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5834317.1500000004</v>
          </cell>
          <cell r="S993">
            <v>12509121.98</v>
          </cell>
          <cell r="T993">
            <v>26286343.199999999</v>
          </cell>
          <cell r="U993">
            <v>16130618.27</v>
          </cell>
          <cell r="V993">
            <v>10911310.720000001</v>
          </cell>
          <cell r="W993">
            <v>4823091.07</v>
          </cell>
          <cell r="X993">
            <v>4899046.41</v>
          </cell>
          <cell r="Y993">
            <v>4974249.76</v>
          </cell>
          <cell r="Z993">
            <v>5049879.66</v>
          </cell>
          <cell r="AA993">
            <v>5126289.05</v>
          </cell>
          <cell r="AB993">
            <v>5203203.5</v>
          </cell>
          <cell r="AC993">
            <v>5283869.59</v>
          </cell>
          <cell r="AD993">
            <v>5405233.1200000001</v>
          </cell>
          <cell r="AE993">
            <v>5502775.29</v>
          </cell>
          <cell r="AF993">
            <v>5602414.6799999997</v>
          </cell>
          <cell r="AG993">
            <v>5704204.7300000004</v>
          </cell>
          <cell r="AH993">
            <v>5808200.4400000004</v>
          </cell>
          <cell r="AI993">
            <v>5914458.3899999997</v>
          </cell>
          <cell r="AJ993">
            <v>6023036.7800000003</v>
          </cell>
          <cell r="AK993">
            <v>6133995.5099999998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</row>
        <row r="994">
          <cell r="A994" t="str">
            <v>IDResidentialDLC Water HeatingNon-Incentive CostsLow Participation Case0</v>
          </cell>
          <cell r="B994" t="str">
            <v>ID</v>
          </cell>
          <cell r="C994" t="str">
            <v>Residential</v>
          </cell>
          <cell r="D994" t="str">
            <v>DLC Water Heating</v>
          </cell>
          <cell r="E994" t="str">
            <v>Non-Incentive Costs</v>
          </cell>
          <cell r="F994" t="str">
            <v>Low Participation Case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5482636.7300000004</v>
          </cell>
          <cell r="S994">
            <v>11437731.27</v>
          </cell>
          <cell r="T994">
            <v>23748445.530000001</v>
          </cell>
          <cell r="U994">
            <v>12818922.52</v>
          </cell>
          <cell r="V994">
            <v>7177502.6100000003</v>
          </cell>
          <cell r="W994">
            <v>1035039.42</v>
          </cell>
          <cell r="X994">
            <v>1056694.75</v>
          </cell>
          <cell r="Y994">
            <v>1077608.81</v>
          </cell>
          <cell r="Z994">
            <v>1098962.6200000001</v>
          </cell>
          <cell r="AA994">
            <v>1121099.71</v>
          </cell>
          <cell r="AB994">
            <v>1143734.93</v>
          </cell>
          <cell r="AC994">
            <v>1169950.97</v>
          </cell>
          <cell r="AD994">
            <v>1234739.83</v>
          </cell>
          <cell r="AE994">
            <v>1274929.31</v>
          </cell>
          <cell r="AF994">
            <v>1316427.29</v>
          </cell>
          <cell r="AG994">
            <v>1359276.37</v>
          </cell>
          <cell r="AH994">
            <v>1403520.56</v>
          </cell>
          <cell r="AI994">
            <v>1449205.28</v>
          </cell>
          <cell r="AJ994">
            <v>1496377.44</v>
          </cell>
          <cell r="AK994">
            <v>1545085.48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</row>
        <row r="995">
          <cell r="A995" t="str">
            <v>IDResidentialDLC Water HeatingSummer Peak Reduction @Meter  (MW)Low Participation Case0</v>
          </cell>
          <cell r="B995" t="str">
            <v>ID</v>
          </cell>
          <cell r="C995" t="str">
            <v>Residential</v>
          </cell>
          <cell r="D995" t="str">
            <v>DLC Water Heating</v>
          </cell>
          <cell r="E995" t="str">
            <v>Summer Peak Reduction @Meter  (MW)</v>
          </cell>
          <cell r="F995" t="str">
            <v>Low Participation Case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5.1061481672101516</v>
          </cell>
          <cell r="S995">
            <v>15.546439584201273</v>
          </cell>
          <cell r="T995">
            <v>36.769815927493447</v>
          </cell>
          <cell r="U995">
            <v>47.99510590524666</v>
          </cell>
          <cell r="V995">
            <v>54.039254216657497</v>
          </cell>
          <cell r="W995">
            <v>54.75501228123791</v>
          </cell>
          <cell r="X995">
            <v>55.462504704051796</v>
          </cell>
          <cell r="Y995">
            <v>56.170704503007471</v>
          </cell>
          <cell r="Z995">
            <v>56.91276145592839</v>
          </cell>
          <cell r="AA995">
            <v>57.74360864977195</v>
          </cell>
          <cell r="AB995">
            <v>58.507439221742665</v>
          </cell>
          <cell r="AC995">
            <v>59.27262640549219</v>
          </cell>
          <cell r="AD995">
            <v>60.065513565673378</v>
          </cell>
          <cell r="AE995">
            <v>60.869007140432515</v>
          </cell>
          <cell r="AF995">
            <v>61.683249011282939</v>
          </cell>
          <cell r="AG995">
            <v>62.508382957680382</v>
          </cell>
          <cell r="AH995">
            <v>63.344554682411669</v>
          </cell>
          <cell r="AI995">
            <v>64.191911837323005</v>
          </cell>
          <cell r="AJ995">
            <v>65.050604049392433</v>
          </cell>
          <cell r="AK995">
            <v>65.920782947151125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</row>
        <row r="996">
          <cell r="A996" t="str">
            <v>IDResidentialDLC Water HeatingSummer Peak Reduction @Generation (MW)Low Participation Case0</v>
          </cell>
          <cell r="B996" t="str">
            <v>ID</v>
          </cell>
          <cell r="C996" t="str">
            <v>Residential</v>
          </cell>
          <cell r="D996" t="str">
            <v>DLC Water Heating</v>
          </cell>
          <cell r="E996" t="str">
            <v>Summer Peak Reduction @Generation (MW)</v>
          </cell>
          <cell r="F996" t="str">
            <v>Low Participation Case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5.6309529854545115</v>
          </cell>
          <cell r="S996">
            <v>17.1442871462299</v>
          </cell>
          <cell r="T996">
            <v>40.548980952242438</v>
          </cell>
          <cell r="U996">
            <v>52.92799504328039</v>
          </cell>
          <cell r="V996">
            <v>59.593354892652727</v>
          </cell>
          <cell r="W996">
            <v>60.382677857562754</v>
          </cell>
          <cell r="X996">
            <v>61.162885646285609</v>
          </cell>
          <cell r="Y996">
            <v>61.94387351456492</v>
          </cell>
          <cell r="Z996">
            <v>62.762198341341403</v>
          </cell>
          <cell r="AA996">
            <v>63.678439181486489</v>
          </cell>
          <cell r="AB996">
            <v>64.520775498172327</v>
          </cell>
          <cell r="AC996">
            <v>65.364607857843168</v>
          </cell>
          <cell r="AD996">
            <v>66.238987169908881</v>
          </cell>
          <cell r="AE996">
            <v>67.125063013269198</v>
          </cell>
          <cell r="AF996">
            <v>68.022991851877961</v>
          </cell>
          <cell r="AG996">
            <v>68.932932242700019</v>
          </cell>
          <cell r="AH996">
            <v>69.855044863709381</v>
          </cell>
          <cell r="AI996">
            <v>70.789492542261797</v>
          </cell>
          <cell r="AJ996">
            <v>71.73644028384696</v>
          </cell>
          <cell r="AK996">
            <v>72.696055301225314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</row>
        <row r="997">
          <cell r="A997" t="str">
            <v>IDResidentialDLC Water HeatingWinter Peak Reduction @Meter  (MW)Low Participation Case0</v>
          </cell>
          <cell r="B997" t="str">
            <v>ID</v>
          </cell>
          <cell r="C997" t="str">
            <v>Residential</v>
          </cell>
          <cell r="D997" t="str">
            <v>DLC Water Heating</v>
          </cell>
          <cell r="E997" t="str">
            <v>Winter Peak Reduction @Meter  (MW)</v>
          </cell>
          <cell r="F997" t="str">
            <v>Low Participation Case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</row>
        <row r="998">
          <cell r="A998" t="str">
            <v>IDResidentialDLC Water HeatingWinter Peak Reduction @Generation (MW)Low Participation Case0</v>
          </cell>
          <cell r="B998" t="str">
            <v>ID</v>
          </cell>
          <cell r="C998" t="str">
            <v>Residential</v>
          </cell>
          <cell r="D998" t="str">
            <v>DLC Water Heating</v>
          </cell>
          <cell r="E998" t="str">
            <v>Winter Peak Reduction @Generation (MW)</v>
          </cell>
          <cell r="F998" t="str">
            <v>Low Participation Case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</row>
        <row r="999">
          <cell r="A999" t="str">
            <v>IDResidentialDLC Water HeatingProgram Annual BenefitsLow Participation Case0</v>
          </cell>
          <cell r="B999" t="str">
            <v>ID</v>
          </cell>
          <cell r="C999" t="str">
            <v>Residential</v>
          </cell>
          <cell r="D999" t="str">
            <v>DLC Water Heating</v>
          </cell>
          <cell r="E999" t="str">
            <v>Program Annual Benefits</v>
          </cell>
          <cell r="F999" t="str">
            <v>Low Participation Case</v>
          </cell>
          <cell r="G999">
            <v>0</v>
          </cell>
        </row>
        <row r="1000">
          <cell r="A1000" t="str">
            <v>IDResidentialDLC Water HeatingNew ParticipantsLow Participation Case0</v>
          </cell>
          <cell r="B1000" t="str">
            <v>ID</v>
          </cell>
          <cell r="C1000" t="str">
            <v>Residential</v>
          </cell>
          <cell r="D1000" t="str">
            <v>DLC Water Heating</v>
          </cell>
          <cell r="E1000" t="str">
            <v>New Participants</v>
          </cell>
          <cell r="F1000" t="str">
            <v>Low Participation Case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16746.686550000006</v>
          </cell>
          <cell r="S1000">
            <v>34271.919000000009</v>
          </cell>
          <cell r="T1000">
            <v>69833.664450000011</v>
          </cell>
          <cell r="U1000">
            <v>36847.527750000037</v>
          </cell>
          <cell r="V1000">
            <v>20100.588749999937</v>
          </cell>
          <cell r="W1000">
            <v>2583.0255000000179</v>
          </cell>
          <cell r="X1000">
            <v>2585.7149999999965</v>
          </cell>
          <cell r="Y1000">
            <v>2585.2035000000324</v>
          </cell>
          <cell r="Z1000">
            <v>2584.5764999999665</v>
          </cell>
          <cell r="AA1000">
            <v>2584.3950000000186</v>
          </cell>
          <cell r="AB1000">
            <v>2584.7249999999767</v>
          </cell>
          <cell r="AC1000">
            <v>2592.8595000000205</v>
          </cell>
          <cell r="AD1000">
            <v>2694.0321599718882</v>
          </cell>
          <cell r="AE1000">
            <v>2731.0805338135397</v>
          </cell>
          <cell r="AF1000">
            <v>2768.6383974915661</v>
          </cell>
          <cell r="AG1000">
            <v>2806.7127575183695</v>
          </cell>
          <cell r="AH1000">
            <v>2845.3107167601411</v>
          </cell>
          <cell r="AI1000">
            <v>2884.4394757617847</v>
          </cell>
          <cell r="AJ1000">
            <v>2924.1063340901455</v>
          </cell>
          <cell r="AK1000">
            <v>2964.3186916958948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</row>
        <row r="1001">
          <cell r="A1001" t="str">
            <v>IDResidentialDLC Water HeatingIncentive CostsLow Participation Case0</v>
          </cell>
          <cell r="B1001" t="str">
            <v>ID</v>
          </cell>
          <cell r="C1001" t="str">
            <v>Residential</v>
          </cell>
          <cell r="D1001" t="str">
            <v>DLC Water Heating</v>
          </cell>
          <cell r="E1001" t="str">
            <v>Incentive Costs</v>
          </cell>
          <cell r="F1001" t="str">
            <v>Low Participation Case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351680.42</v>
          </cell>
          <cell r="S1001">
            <v>1071390.72</v>
          </cell>
          <cell r="T1001">
            <v>2537897.67</v>
          </cell>
          <cell r="U1001">
            <v>3311695.75</v>
          </cell>
          <cell r="V1001">
            <v>3733808.12</v>
          </cell>
          <cell r="W1001">
            <v>3788051.65</v>
          </cell>
          <cell r="X1001">
            <v>3842351.67</v>
          </cell>
          <cell r="Y1001">
            <v>3896640.94</v>
          </cell>
          <cell r="Z1001">
            <v>3950917.05</v>
          </cell>
          <cell r="AA1001">
            <v>4005189.34</v>
          </cell>
          <cell r="AB1001">
            <v>4059468.57</v>
          </cell>
          <cell r="AC1001">
            <v>4113918.62</v>
          </cell>
          <cell r="AD1001">
            <v>4170493.29</v>
          </cell>
          <cell r="AE1001">
            <v>4227845.9800000004</v>
          </cell>
          <cell r="AF1001">
            <v>4285987.3899999997</v>
          </cell>
          <cell r="AG1001">
            <v>4344928.3600000003</v>
          </cell>
          <cell r="AH1001">
            <v>4404679.88</v>
          </cell>
          <cell r="AI1001">
            <v>4465253.1100000003</v>
          </cell>
          <cell r="AJ1001">
            <v>4526659.34</v>
          </cell>
          <cell r="AK1001">
            <v>4588910.04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</row>
        <row r="1002">
          <cell r="A1002" t="str">
            <v>IDResidentialDLC Water HeatingParticipantsLow Participation Case0</v>
          </cell>
          <cell r="B1002" t="str">
            <v>ID</v>
          </cell>
          <cell r="C1002" t="str">
            <v>Residential</v>
          </cell>
          <cell r="D1002" t="str">
            <v>DLC Water Heating</v>
          </cell>
          <cell r="E1002" t="str">
            <v>Participants</v>
          </cell>
          <cell r="F1002" t="str">
            <v>Low Participation Case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16746.686550000006</v>
          </cell>
          <cell r="S1002">
            <v>51018.605550000015</v>
          </cell>
          <cell r="T1002">
            <v>120852.27000000002</v>
          </cell>
          <cell r="U1002">
            <v>157699.79775000006</v>
          </cell>
          <cell r="V1002">
            <v>177800.38649999999</v>
          </cell>
          <cell r="W1002">
            <v>180383.41200000001</v>
          </cell>
          <cell r="X1002">
            <v>182969.12700000001</v>
          </cell>
          <cell r="Y1002">
            <v>185554.33050000004</v>
          </cell>
          <cell r="Z1002">
            <v>188138.90700000001</v>
          </cell>
          <cell r="AA1002">
            <v>190723.30200000003</v>
          </cell>
          <cell r="AB1002">
            <v>193308.027</v>
          </cell>
          <cell r="AC1002">
            <v>195900.88650000002</v>
          </cell>
          <cell r="AD1002">
            <v>198594.91865997191</v>
          </cell>
          <cell r="AE1002">
            <v>201325.99919378545</v>
          </cell>
          <cell r="AF1002">
            <v>204094.63759127702</v>
          </cell>
          <cell r="AG1002">
            <v>206901.35034879539</v>
          </cell>
          <cell r="AH1002">
            <v>209746.66106555553</v>
          </cell>
          <cell r="AI1002">
            <v>212631.10054131731</v>
          </cell>
          <cell r="AJ1002">
            <v>215555.20687540746</v>
          </cell>
          <cell r="AK1002">
            <v>218519.52556710335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</row>
        <row r="1003">
          <cell r="A1003" t="str">
            <v>IDSmall C&amp;IDLC Water HeatingProgram Annual BenefitsLow Participation Case0</v>
          </cell>
          <cell r="B1003" t="str">
            <v>ID</v>
          </cell>
          <cell r="C1003" t="str">
            <v>Small C&amp;I</v>
          </cell>
          <cell r="D1003" t="str">
            <v>DLC Water Heating</v>
          </cell>
          <cell r="E1003" t="str">
            <v>Program Annual Benefits</v>
          </cell>
          <cell r="F1003" t="str">
            <v>Low Participation Case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573231.01</v>
          </cell>
          <cell r="S1003">
            <v>1745288.43</v>
          </cell>
          <cell r="T1003">
            <v>4127886.26</v>
          </cell>
          <cell r="U1003">
            <v>5388069.9000000004</v>
          </cell>
          <cell r="V1003">
            <v>6066603.5300000003</v>
          </cell>
          <cell r="W1003">
            <v>6146956.6100000003</v>
          </cell>
          <cell r="X1003">
            <v>6226381.7599999998</v>
          </cell>
          <cell r="Y1003">
            <v>6305886.3200000003</v>
          </cell>
          <cell r="Z1003">
            <v>6389191.79</v>
          </cell>
          <cell r="AA1003">
            <v>6482465.1100000003</v>
          </cell>
          <cell r="AB1003">
            <v>6568214.9500000002</v>
          </cell>
          <cell r="AC1003">
            <v>6654117.0800000001</v>
          </cell>
          <cell r="AD1003">
            <v>6743128.8899999997</v>
          </cell>
          <cell r="AE1003">
            <v>6833331.4100000001</v>
          </cell>
          <cell r="AF1003">
            <v>6924740.5700000003</v>
          </cell>
          <cell r="AG1003">
            <v>7017372.5</v>
          </cell>
          <cell r="AH1003">
            <v>7111243.5700000003</v>
          </cell>
          <cell r="AI1003">
            <v>7206370.3399999999</v>
          </cell>
          <cell r="AJ1003">
            <v>7302769.6200000001</v>
          </cell>
          <cell r="AK1003">
            <v>7400458.4299999997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</row>
        <row r="1004">
          <cell r="A1004" t="str">
            <v>IDSmall C&amp;IDLC Water HeatingProgram Annual CostsLow Participation Case0</v>
          </cell>
          <cell r="B1004" t="str">
            <v>ID</v>
          </cell>
          <cell r="C1004" t="str">
            <v>Small C&amp;I</v>
          </cell>
          <cell r="D1004" t="str">
            <v>DLC Water Heating</v>
          </cell>
          <cell r="E1004" t="str">
            <v>Program Annual Costs</v>
          </cell>
          <cell r="F1004" t="str">
            <v>Low Participation Case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5834317.1500000004</v>
          </cell>
          <cell r="S1004">
            <v>12509121.98</v>
          </cell>
          <cell r="T1004">
            <v>26286343.199999999</v>
          </cell>
          <cell r="U1004">
            <v>16130618.27</v>
          </cell>
          <cell r="V1004">
            <v>10911310.720000001</v>
          </cell>
          <cell r="W1004">
            <v>4823091.07</v>
          </cell>
          <cell r="X1004">
            <v>4899046.41</v>
          </cell>
          <cell r="Y1004">
            <v>4974249.76</v>
          </cell>
          <cell r="Z1004">
            <v>5049879.66</v>
          </cell>
          <cell r="AA1004">
            <v>5126289.05</v>
          </cell>
          <cell r="AB1004">
            <v>5203203.5</v>
          </cell>
          <cell r="AC1004">
            <v>5283869.59</v>
          </cell>
          <cell r="AD1004">
            <v>5405233.1200000001</v>
          </cell>
          <cell r="AE1004">
            <v>5502775.29</v>
          </cell>
          <cell r="AF1004">
            <v>5602414.6799999997</v>
          </cell>
          <cell r="AG1004">
            <v>5704204.7300000004</v>
          </cell>
          <cell r="AH1004">
            <v>5808200.4400000004</v>
          </cell>
          <cell r="AI1004">
            <v>5914458.3899999997</v>
          </cell>
          <cell r="AJ1004">
            <v>6023036.7800000003</v>
          </cell>
          <cell r="AK1004">
            <v>6133995.5099999998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</row>
        <row r="1005">
          <cell r="A1005" t="str">
            <v>IDSmall C&amp;IDLC Water HeatingNon-Incentive CostsLow Participation Case0</v>
          </cell>
          <cell r="B1005" t="str">
            <v>ID</v>
          </cell>
          <cell r="C1005" t="str">
            <v>Small C&amp;I</v>
          </cell>
          <cell r="D1005" t="str">
            <v>DLC Water Heating</v>
          </cell>
          <cell r="E1005" t="str">
            <v>Non-Incentive Costs</v>
          </cell>
          <cell r="F1005" t="str">
            <v>Low Participation Case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5482636.7300000004</v>
          </cell>
          <cell r="S1005">
            <v>11437731.27</v>
          </cell>
          <cell r="T1005">
            <v>23748445.530000001</v>
          </cell>
          <cell r="U1005">
            <v>12818922.52</v>
          </cell>
          <cell r="V1005">
            <v>7177502.6100000003</v>
          </cell>
          <cell r="W1005">
            <v>1035039.42</v>
          </cell>
          <cell r="X1005">
            <v>1056694.75</v>
          </cell>
          <cell r="Y1005">
            <v>1077608.81</v>
          </cell>
          <cell r="Z1005">
            <v>1098962.6200000001</v>
          </cell>
          <cell r="AA1005">
            <v>1121099.71</v>
          </cell>
          <cell r="AB1005">
            <v>1143734.93</v>
          </cell>
          <cell r="AC1005">
            <v>1169950.97</v>
          </cell>
          <cell r="AD1005">
            <v>1234739.83</v>
          </cell>
          <cell r="AE1005">
            <v>1274929.31</v>
          </cell>
          <cell r="AF1005">
            <v>1316427.29</v>
          </cell>
          <cell r="AG1005">
            <v>1359276.37</v>
          </cell>
          <cell r="AH1005">
            <v>1403520.56</v>
          </cell>
          <cell r="AI1005">
            <v>1449205.28</v>
          </cell>
          <cell r="AJ1005">
            <v>1496377.44</v>
          </cell>
          <cell r="AK1005">
            <v>1545085.48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</row>
        <row r="1006">
          <cell r="A1006" t="str">
            <v>IDSmall C&amp;IDLC Water HeatingSummer Peak Reduction @Meter  (MW)Low Participation Case0</v>
          </cell>
          <cell r="B1006" t="str">
            <v>ID</v>
          </cell>
          <cell r="C1006" t="str">
            <v>Small C&amp;I</v>
          </cell>
          <cell r="D1006" t="str">
            <v>DLC Water Heating</v>
          </cell>
          <cell r="E1006" t="str">
            <v>Summer Peak Reduction @Meter  (MW)</v>
          </cell>
          <cell r="F1006" t="str">
            <v>Low Participation Case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5.1061481672101516</v>
          </cell>
          <cell r="S1006">
            <v>15.546439584201273</v>
          </cell>
          <cell r="T1006">
            <v>36.769815927493447</v>
          </cell>
          <cell r="U1006">
            <v>47.99510590524666</v>
          </cell>
          <cell r="V1006">
            <v>54.039254216657497</v>
          </cell>
          <cell r="W1006">
            <v>54.75501228123791</v>
          </cell>
          <cell r="X1006">
            <v>55.462504704051796</v>
          </cell>
          <cell r="Y1006">
            <v>56.170704503007471</v>
          </cell>
          <cell r="Z1006">
            <v>56.91276145592839</v>
          </cell>
          <cell r="AA1006">
            <v>57.74360864977195</v>
          </cell>
          <cell r="AB1006">
            <v>58.507439221742665</v>
          </cell>
          <cell r="AC1006">
            <v>59.27262640549219</v>
          </cell>
          <cell r="AD1006">
            <v>60.065513565673378</v>
          </cell>
          <cell r="AE1006">
            <v>60.869007140432515</v>
          </cell>
          <cell r="AF1006">
            <v>61.683249011282939</v>
          </cell>
          <cell r="AG1006">
            <v>62.508382957680382</v>
          </cell>
          <cell r="AH1006">
            <v>63.344554682411669</v>
          </cell>
          <cell r="AI1006">
            <v>64.191911837323005</v>
          </cell>
          <cell r="AJ1006">
            <v>65.050604049392433</v>
          </cell>
          <cell r="AK1006">
            <v>65.920782947151125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</row>
        <row r="1007">
          <cell r="A1007" t="str">
            <v>IDSmall C&amp;IDLC Water HeatingSummer Peak Reduction @Generation (MW)Low Participation Case0</v>
          </cell>
          <cell r="B1007" t="str">
            <v>ID</v>
          </cell>
          <cell r="C1007" t="str">
            <v>Small C&amp;I</v>
          </cell>
          <cell r="D1007" t="str">
            <v>DLC Water Heating</v>
          </cell>
          <cell r="E1007" t="str">
            <v>Summer Peak Reduction @Generation (MW)</v>
          </cell>
          <cell r="F1007" t="str">
            <v>Low Participation Case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5.6309529854545115</v>
          </cell>
          <cell r="S1007">
            <v>17.1442871462299</v>
          </cell>
          <cell r="T1007">
            <v>40.548980952242438</v>
          </cell>
          <cell r="U1007">
            <v>52.92799504328039</v>
          </cell>
          <cell r="V1007">
            <v>59.593354892652727</v>
          </cell>
          <cell r="W1007">
            <v>60.382677857562754</v>
          </cell>
          <cell r="X1007">
            <v>61.162885646285609</v>
          </cell>
          <cell r="Y1007">
            <v>61.94387351456492</v>
          </cell>
          <cell r="Z1007">
            <v>62.762198341341403</v>
          </cell>
          <cell r="AA1007">
            <v>63.678439181486489</v>
          </cell>
          <cell r="AB1007">
            <v>64.520775498172327</v>
          </cell>
          <cell r="AC1007">
            <v>65.364607857843168</v>
          </cell>
          <cell r="AD1007">
            <v>66.238987169908881</v>
          </cell>
          <cell r="AE1007">
            <v>67.125063013269198</v>
          </cell>
          <cell r="AF1007">
            <v>68.022991851877961</v>
          </cell>
          <cell r="AG1007">
            <v>68.932932242700019</v>
          </cell>
          <cell r="AH1007">
            <v>69.855044863709381</v>
          </cell>
          <cell r="AI1007">
            <v>70.789492542261797</v>
          </cell>
          <cell r="AJ1007">
            <v>71.73644028384696</v>
          </cell>
          <cell r="AK1007">
            <v>72.696055301225314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</row>
        <row r="1008">
          <cell r="A1008" t="str">
            <v>IDSmall C&amp;IDLC Water HeatingWinter Peak Reduction @Meter  (MW)Low Participation Case0</v>
          </cell>
          <cell r="B1008" t="str">
            <v>ID</v>
          </cell>
          <cell r="C1008" t="str">
            <v>Small C&amp;I</v>
          </cell>
          <cell r="D1008" t="str">
            <v>DLC Water Heating</v>
          </cell>
          <cell r="E1008" t="str">
            <v>Winter Peak Reduction @Meter  (MW)</v>
          </cell>
          <cell r="F1008" t="str">
            <v>Low Participation Case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</row>
        <row r="1009">
          <cell r="A1009" t="str">
            <v>IDSmall C&amp;IDLC Water HeatingWinter Peak Reduction @Generation (MW)Low Participation Case0</v>
          </cell>
          <cell r="B1009" t="str">
            <v>ID</v>
          </cell>
          <cell r="C1009" t="str">
            <v>Small C&amp;I</v>
          </cell>
          <cell r="D1009" t="str">
            <v>DLC Water Heating</v>
          </cell>
          <cell r="E1009" t="str">
            <v>Winter Peak Reduction @Generation (MW)</v>
          </cell>
          <cell r="F1009" t="str">
            <v>Low Participation Case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</row>
        <row r="1010">
          <cell r="A1010" t="str">
            <v>IDSmall C&amp;IDLC Water HeatingProgram Annual BenefitsLow Participation Case0</v>
          </cell>
          <cell r="B1010" t="str">
            <v>ID</v>
          </cell>
          <cell r="C1010" t="str">
            <v>Small C&amp;I</v>
          </cell>
          <cell r="D1010" t="str">
            <v>DLC Water Heating</v>
          </cell>
          <cell r="E1010" t="str">
            <v>Program Annual Benefits</v>
          </cell>
          <cell r="F1010" t="str">
            <v>Low Participation Case</v>
          </cell>
          <cell r="G1010">
            <v>0</v>
          </cell>
        </row>
        <row r="1011">
          <cell r="A1011" t="str">
            <v>IDSmall C&amp;IDLC Water HeatingNew ParticipantsLow Participation Case0</v>
          </cell>
          <cell r="B1011" t="str">
            <v>ID</v>
          </cell>
          <cell r="C1011" t="str">
            <v>Small C&amp;I</v>
          </cell>
          <cell r="D1011" t="str">
            <v>DLC Water Heating</v>
          </cell>
          <cell r="E1011" t="str">
            <v>New Participants</v>
          </cell>
          <cell r="F1011" t="str">
            <v>Low Participation Case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16746.686550000006</v>
          </cell>
          <cell r="S1011">
            <v>34271.919000000009</v>
          </cell>
          <cell r="T1011">
            <v>69833.664450000011</v>
          </cell>
          <cell r="U1011">
            <v>36847.527750000037</v>
          </cell>
          <cell r="V1011">
            <v>20100.588749999937</v>
          </cell>
          <cell r="W1011">
            <v>2583.0255000000179</v>
          </cell>
          <cell r="X1011">
            <v>2585.7149999999965</v>
          </cell>
          <cell r="Y1011">
            <v>2585.2035000000324</v>
          </cell>
          <cell r="Z1011">
            <v>2584.5764999999665</v>
          </cell>
          <cell r="AA1011">
            <v>2584.3950000000186</v>
          </cell>
          <cell r="AB1011">
            <v>2584.7249999999767</v>
          </cell>
          <cell r="AC1011">
            <v>2592.8595000000205</v>
          </cell>
          <cell r="AD1011">
            <v>2694.0321599718882</v>
          </cell>
          <cell r="AE1011">
            <v>2731.0805338135397</v>
          </cell>
          <cell r="AF1011">
            <v>2768.6383974915661</v>
          </cell>
          <cell r="AG1011">
            <v>2806.7127575183695</v>
          </cell>
          <cell r="AH1011">
            <v>2845.3107167601411</v>
          </cell>
          <cell r="AI1011">
            <v>2884.4394757617847</v>
          </cell>
          <cell r="AJ1011">
            <v>2924.1063340901455</v>
          </cell>
          <cell r="AK1011">
            <v>2964.3186916958948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</row>
        <row r="1012">
          <cell r="A1012" t="str">
            <v>IDSmall C&amp;IDLC Water HeatingIncentive CostsLow Participation Case0</v>
          </cell>
          <cell r="B1012" t="str">
            <v>ID</v>
          </cell>
          <cell r="C1012" t="str">
            <v>Small C&amp;I</v>
          </cell>
          <cell r="D1012" t="str">
            <v>DLC Water Heating</v>
          </cell>
          <cell r="E1012" t="str">
            <v>Incentive Costs</v>
          </cell>
          <cell r="F1012" t="str">
            <v>Low Participation Case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351680.42</v>
          </cell>
          <cell r="S1012">
            <v>1071390.72</v>
          </cell>
          <cell r="T1012">
            <v>2537897.67</v>
          </cell>
          <cell r="U1012">
            <v>3311695.75</v>
          </cell>
          <cell r="V1012">
            <v>3733808.12</v>
          </cell>
          <cell r="W1012">
            <v>3788051.65</v>
          </cell>
          <cell r="X1012">
            <v>3842351.67</v>
          </cell>
          <cell r="Y1012">
            <v>3896640.94</v>
          </cell>
          <cell r="Z1012">
            <v>3950917.05</v>
          </cell>
          <cell r="AA1012">
            <v>4005189.34</v>
          </cell>
          <cell r="AB1012">
            <v>4059468.57</v>
          </cell>
          <cell r="AC1012">
            <v>4113918.62</v>
          </cell>
          <cell r="AD1012">
            <v>4170493.29</v>
          </cell>
          <cell r="AE1012">
            <v>4227845.9800000004</v>
          </cell>
          <cell r="AF1012">
            <v>4285987.3899999997</v>
          </cell>
          <cell r="AG1012">
            <v>4344928.3600000003</v>
          </cell>
          <cell r="AH1012">
            <v>4404679.88</v>
          </cell>
          <cell r="AI1012">
            <v>4465253.1100000003</v>
          </cell>
          <cell r="AJ1012">
            <v>4526659.34</v>
          </cell>
          <cell r="AK1012">
            <v>4588910.04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</row>
        <row r="1013">
          <cell r="A1013" t="str">
            <v>IDSmall C&amp;IDLC Water HeatingParticipantsLow Participation Case0</v>
          </cell>
          <cell r="B1013" t="str">
            <v>ID</v>
          </cell>
          <cell r="C1013" t="str">
            <v>Small C&amp;I</v>
          </cell>
          <cell r="D1013" t="str">
            <v>DLC Water Heating</v>
          </cell>
          <cell r="E1013" t="str">
            <v>Participants</v>
          </cell>
          <cell r="F1013" t="str">
            <v>Low Participation Case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16746.686550000006</v>
          </cell>
          <cell r="S1013">
            <v>51018.605550000015</v>
          </cell>
          <cell r="T1013">
            <v>120852.27000000002</v>
          </cell>
          <cell r="U1013">
            <v>157699.79775000006</v>
          </cell>
          <cell r="V1013">
            <v>177800.38649999999</v>
          </cell>
          <cell r="W1013">
            <v>180383.41200000001</v>
          </cell>
          <cell r="X1013">
            <v>182969.12700000001</v>
          </cell>
          <cell r="Y1013">
            <v>185554.33050000004</v>
          </cell>
          <cell r="Z1013">
            <v>188138.90700000001</v>
          </cell>
          <cell r="AA1013">
            <v>190723.30200000003</v>
          </cell>
          <cell r="AB1013">
            <v>193308.027</v>
          </cell>
          <cell r="AC1013">
            <v>195900.88650000002</v>
          </cell>
          <cell r="AD1013">
            <v>198594.91865997191</v>
          </cell>
          <cell r="AE1013">
            <v>201325.99919378545</v>
          </cell>
          <cell r="AF1013">
            <v>204094.63759127702</v>
          </cell>
          <cell r="AG1013">
            <v>206901.35034879539</v>
          </cell>
          <cell r="AH1013">
            <v>209746.66106555553</v>
          </cell>
          <cell r="AI1013">
            <v>212631.10054131731</v>
          </cell>
          <cell r="AJ1013">
            <v>215555.20687540746</v>
          </cell>
          <cell r="AK1013">
            <v>218519.52556710335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</row>
        <row r="1014">
          <cell r="A1014" t="str">
            <v>IDExtra Large C&amp;IReal Time PricingProgram Annual BenefitsLow Participation Case0</v>
          </cell>
          <cell r="B1014" t="str">
            <v>ID</v>
          </cell>
          <cell r="C1014" t="str">
            <v>Extra Large C&amp;I</v>
          </cell>
          <cell r="D1014" t="str">
            <v>Real Time Pricing</v>
          </cell>
          <cell r="E1014" t="str">
            <v>Program Annual Benefits</v>
          </cell>
          <cell r="F1014" t="str">
            <v>Low Participation Case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573231.01</v>
          </cell>
          <cell r="S1014">
            <v>1745288.43</v>
          </cell>
          <cell r="T1014">
            <v>4127886.26</v>
          </cell>
          <cell r="U1014">
            <v>5388069.9000000004</v>
          </cell>
          <cell r="V1014">
            <v>6066603.5300000003</v>
          </cell>
          <cell r="W1014">
            <v>6146956.6100000003</v>
          </cell>
          <cell r="X1014">
            <v>6226381.7599999998</v>
          </cell>
          <cell r="Y1014">
            <v>6305886.3200000003</v>
          </cell>
          <cell r="Z1014">
            <v>6389191.79</v>
          </cell>
          <cell r="AA1014">
            <v>6482465.1100000003</v>
          </cell>
          <cell r="AB1014">
            <v>6568214.9500000002</v>
          </cell>
          <cell r="AC1014">
            <v>6654117.0800000001</v>
          </cell>
          <cell r="AD1014">
            <v>6743128.8899999997</v>
          </cell>
          <cell r="AE1014">
            <v>6833331.4100000001</v>
          </cell>
          <cell r="AF1014">
            <v>6924740.5700000003</v>
          </cell>
          <cell r="AG1014">
            <v>7017372.5</v>
          </cell>
          <cell r="AH1014">
            <v>7111243.5700000003</v>
          </cell>
          <cell r="AI1014">
            <v>7206370.3399999999</v>
          </cell>
          <cell r="AJ1014">
            <v>7302769.6200000001</v>
          </cell>
          <cell r="AK1014">
            <v>7400458.4299999997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</row>
        <row r="1015">
          <cell r="A1015" t="str">
            <v>IDExtra Large C&amp;IReal Time PricingProgram Annual CostsLow Participation Case0</v>
          </cell>
          <cell r="B1015" t="str">
            <v>ID</v>
          </cell>
          <cell r="C1015" t="str">
            <v>Extra Large C&amp;I</v>
          </cell>
          <cell r="D1015" t="str">
            <v>Real Time Pricing</v>
          </cell>
          <cell r="E1015" t="str">
            <v>Program Annual Costs</v>
          </cell>
          <cell r="F1015" t="str">
            <v>Low Participation Case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5834317.1500000004</v>
          </cell>
          <cell r="S1015">
            <v>12509121.98</v>
          </cell>
          <cell r="T1015">
            <v>26286343.199999999</v>
          </cell>
          <cell r="U1015">
            <v>16130618.27</v>
          </cell>
          <cell r="V1015">
            <v>10911310.720000001</v>
          </cell>
          <cell r="W1015">
            <v>4823091.07</v>
          </cell>
          <cell r="X1015">
            <v>4899046.41</v>
          </cell>
          <cell r="Y1015">
            <v>4974249.76</v>
          </cell>
          <cell r="Z1015">
            <v>5049879.66</v>
          </cell>
          <cell r="AA1015">
            <v>5126289.05</v>
          </cell>
          <cell r="AB1015">
            <v>5203203.5</v>
          </cell>
          <cell r="AC1015">
            <v>5283869.59</v>
          </cell>
          <cell r="AD1015">
            <v>5405233.1200000001</v>
          </cell>
          <cell r="AE1015">
            <v>5502775.29</v>
          </cell>
          <cell r="AF1015">
            <v>5602414.6799999997</v>
          </cell>
          <cell r="AG1015">
            <v>5704204.7300000004</v>
          </cell>
          <cell r="AH1015">
            <v>5808200.4400000004</v>
          </cell>
          <cell r="AI1015">
            <v>5914458.3899999997</v>
          </cell>
          <cell r="AJ1015">
            <v>6023036.7800000003</v>
          </cell>
          <cell r="AK1015">
            <v>6133995.5099999998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</row>
        <row r="1016">
          <cell r="A1016" t="str">
            <v>IDExtra Large C&amp;IReal Time PricingNon-Incentive CostsLow Participation Case0</v>
          </cell>
          <cell r="B1016" t="str">
            <v>ID</v>
          </cell>
          <cell r="C1016" t="str">
            <v>Extra Large C&amp;I</v>
          </cell>
          <cell r="D1016" t="str">
            <v>Real Time Pricing</v>
          </cell>
          <cell r="E1016" t="str">
            <v>Non-Incentive Costs</v>
          </cell>
          <cell r="F1016" t="str">
            <v>Low Participation Case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5482636.7300000004</v>
          </cell>
          <cell r="S1016">
            <v>11437731.27</v>
          </cell>
          <cell r="T1016">
            <v>23748445.530000001</v>
          </cell>
          <cell r="U1016">
            <v>12818922.52</v>
          </cell>
          <cell r="V1016">
            <v>7177502.6100000003</v>
          </cell>
          <cell r="W1016">
            <v>1035039.42</v>
          </cell>
          <cell r="X1016">
            <v>1056694.75</v>
          </cell>
          <cell r="Y1016">
            <v>1077608.81</v>
          </cell>
          <cell r="Z1016">
            <v>1098962.6200000001</v>
          </cell>
          <cell r="AA1016">
            <v>1121099.71</v>
          </cell>
          <cell r="AB1016">
            <v>1143734.93</v>
          </cell>
          <cell r="AC1016">
            <v>1169950.97</v>
          </cell>
          <cell r="AD1016">
            <v>1234739.83</v>
          </cell>
          <cell r="AE1016">
            <v>1274929.31</v>
          </cell>
          <cell r="AF1016">
            <v>1316427.29</v>
          </cell>
          <cell r="AG1016">
            <v>1359276.37</v>
          </cell>
          <cell r="AH1016">
            <v>1403520.56</v>
          </cell>
          <cell r="AI1016">
            <v>1449205.28</v>
          </cell>
          <cell r="AJ1016">
            <v>1496377.44</v>
          </cell>
          <cell r="AK1016">
            <v>1545085.48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</row>
        <row r="1017">
          <cell r="A1017" t="str">
            <v>IDExtra Large C&amp;IReal Time PricingSummer Peak Reduction @Meter  (MW)Low Participation Case0</v>
          </cell>
          <cell r="B1017" t="str">
            <v>ID</v>
          </cell>
          <cell r="C1017" t="str">
            <v>Extra Large C&amp;I</v>
          </cell>
          <cell r="D1017" t="str">
            <v>Real Time Pricing</v>
          </cell>
          <cell r="E1017" t="str">
            <v>Summer Peak Reduction @Meter  (MW)</v>
          </cell>
          <cell r="F1017" t="str">
            <v>Low Participation Case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5.1061481672101516</v>
          </cell>
          <cell r="S1017">
            <v>15.546439584201273</v>
          </cell>
          <cell r="T1017">
            <v>36.769815927493447</v>
          </cell>
          <cell r="U1017">
            <v>47.99510590524666</v>
          </cell>
          <cell r="V1017">
            <v>54.039254216657497</v>
          </cell>
          <cell r="W1017">
            <v>54.75501228123791</v>
          </cell>
          <cell r="X1017">
            <v>55.462504704051796</v>
          </cell>
          <cell r="Y1017">
            <v>56.170704503007471</v>
          </cell>
          <cell r="Z1017">
            <v>56.91276145592839</v>
          </cell>
          <cell r="AA1017">
            <v>57.74360864977195</v>
          </cell>
          <cell r="AB1017">
            <v>58.507439221742665</v>
          </cell>
          <cell r="AC1017">
            <v>59.27262640549219</v>
          </cell>
          <cell r="AD1017">
            <v>60.065513565673378</v>
          </cell>
          <cell r="AE1017">
            <v>60.869007140432515</v>
          </cell>
          <cell r="AF1017">
            <v>61.683249011282939</v>
          </cell>
          <cell r="AG1017">
            <v>62.508382957680382</v>
          </cell>
          <cell r="AH1017">
            <v>63.344554682411669</v>
          </cell>
          <cell r="AI1017">
            <v>64.191911837323005</v>
          </cell>
          <cell r="AJ1017">
            <v>65.050604049392433</v>
          </cell>
          <cell r="AK1017">
            <v>65.920782947151125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</row>
        <row r="1018">
          <cell r="A1018" t="str">
            <v>IDExtra Large C&amp;IReal Time PricingSummer Peak Reduction @Generation (MW)Low Participation Case0</v>
          </cell>
          <cell r="B1018" t="str">
            <v>ID</v>
          </cell>
          <cell r="C1018" t="str">
            <v>Extra Large C&amp;I</v>
          </cell>
          <cell r="D1018" t="str">
            <v>Real Time Pricing</v>
          </cell>
          <cell r="E1018" t="str">
            <v>Summer Peak Reduction @Generation (MW)</v>
          </cell>
          <cell r="F1018" t="str">
            <v>Low Participation Case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5.6309529854545115</v>
          </cell>
          <cell r="S1018">
            <v>17.1442871462299</v>
          </cell>
          <cell r="T1018">
            <v>40.548980952242438</v>
          </cell>
          <cell r="U1018">
            <v>52.92799504328039</v>
          </cell>
          <cell r="V1018">
            <v>59.593354892652727</v>
          </cell>
          <cell r="W1018">
            <v>60.382677857562754</v>
          </cell>
          <cell r="X1018">
            <v>61.162885646285609</v>
          </cell>
          <cell r="Y1018">
            <v>61.94387351456492</v>
          </cell>
          <cell r="Z1018">
            <v>62.762198341341403</v>
          </cell>
          <cell r="AA1018">
            <v>63.678439181486489</v>
          </cell>
          <cell r="AB1018">
            <v>64.520775498172327</v>
          </cell>
          <cell r="AC1018">
            <v>65.364607857843168</v>
          </cell>
          <cell r="AD1018">
            <v>66.238987169908881</v>
          </cell>
          <cell r="AE1018">
            <v>67.125063013269198</v>
          </cell>
          <cell r="AF1018">
            <v>68.022991851877961</v>
          </cell>
          <cell r="AG1018">
            <v>68.932932242700019</v>
          </cell>
          <cell r="AH1018">
            <v>69.855044863709381</v>
          </cell>
          <cell r="AI1018">
            <v>70.789492542261797</v>
          </cell>
          <cell r="AJ1018">
            <v>71.73644028384696</v>
          </cell>
          <cell r="AK1018">
            <v>72.696055301225314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</row>
        <row r="1019">
          <cell r="A1019" t="str">
            <v>IDExtra Large C&amp;IReal Time PricingWinter Peak Reduction @Meter  (MW)Low Participation Case0</v>
          </cell>
          <cell r="B1019" t="str">
            <v>ID</v>
          </cell>
          <cell r="C1019" t="str">
            <v>Extra Large C&amp;I</v>
          </cell>
          <cell r="D1019" t="str">
            <v>Real Time Pricing</v>
          </cell>
          <cell r="E1019" t="str">
            <v>Winter Peak Reduction @Meter  (MW)</v>
          </cell>
          <cell r="F1019" t="str">
            <v>Low Participation Case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</row>
        <row r="1020">
          <cell r="A1020" t="str">
            <v>IDExtra Large C&amp;IReal Time PricingWinter Peak Reduction @Generation (MW)Low Participation Case0</v>
          </cell>
          <cell r="B1020" t="str">
            <v>ID</v>
          </cell>
          <cell r="C1020" t="str">
            <v>Extra Large C&amp;I</v>
          </cell>
          <cell r="D1020" t="str">
            <v>Real Time Pricing</v>
          </cell>
          <cell r="E1020" t="str">
            <v>Winter Peak Reduction @Generation (MW)</v>
          </cell>
          <cell r="F1020" t="str">
            <v>Low Participation Case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</row>
        <row r="1021">
          <cell r="A1021" t="str">
            <v>IDExtra Large C&amp;IReal Time PricingProgram Annual BenefitsLow Participation Case0</v>
          </cell>
          <cell r="B1021" t="str">
            <v>ID</v>
          </cell>
          <cell r="C1021" t="str">
            <v>Extra Large C&amp;I</v>
          </cell>
          <cell r="D1021" t="str">
            <v>Real Time Pricing</v>
          </cell>
          <cell r="E1021" t="str">
            <v>Program Annual Benefits</v>
          </cell>
          <cell r="F1021" t="str">
            <v>Low Participation Case</v>
          </cell>
          <cell r="G1021">
            <v>0</v>
          </cell>
        </row>
        <row r="1022">
          <cell r="A1022" t="str">
            <v>IDExtra Large C&amp;IReal Time PricingNew ParticipantsLow Participation Case0</v>
          </cell>
          <cell r="B1022" t="str">
            <v>ID</v>
          </cell>
          <cell r="C1022" t="str">
            <v>Extra Large C&amp;I</v>
          </cell>
          <cell r="D1022" t="str">
            <v>Real Time Pricing</v>
          </cell>
          <cell r="E1022" t="str">
            <v>New Participants</v>
          </cell>
          <cell r="F1022" t="str">
            <v>Low Participation Case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16746.686550000006</v>
          </cell>
          <cell r="S1022">
            <v>34271.919000000009</v>
          </cell>
          <cell r="T1022">
            <v>69833.664450000011</v>
          </cell>
          <cell r="U1022">
            <v>36847.527750000037</v>
          </cell>
          <cell r="V1022">
            <v>20100.588749999937</v>
          </cell>
          <cell r="W1022">
            <v>2583.0255000000179</v>
          </cell>
          <cell r="X1022">
            <v>2585.7149999999965</v>
          </cell>
          <cell r="Y1022">
            <v>2585.2035000000324</v>
          </cell>
          <cell r="Z1022">
            <v>2584.5764999999665</v>
          </cell>
          <cell r="AA1022">
            <v>2584.3950000000186</v>
          </cell>
          <cell r="AB1022">
            <v>2584.7249999999767</v>
          </cell>
          <cell r="AC1022">
            <v>2592.8595000000205</v>
          </cell>
          <cell r="AD1022">
            <v>2694.0321599718882</v>
          </cell>
          <cell r="AE1022">
            <v>2731.0805338135397</v>
          </cell>
          <cell r="AF1022">
            <v>2768.6383974915661</v>
          </cell>
          <cell r="AG1022">
            <v>2806.7127575183695</v>
          </cell>
          <cell r="AH1022">
            <v>2845.3107167601411</v>
          </cell>
          <cell r="AI1022">
            <v>2884.4394757617847</v>
          </cell>
          <cell r="AJ1022">
            <v>2924.1063340901455</v>
          </cell>
          <cell r="AK1022">
            <v>2964.3186916958948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</row>
        <row r="1023">
          <cell r="A1023" t="str">
            <v>IDExtra Large C&amp;IReal Time PricingIncentive CostsLow Participation Case0</v>
          </cell>
          <cell r="B1023" t="str">
            <v>ID</v>
          </cell>
          <cell r="C1023" t="str">
            <v>Extra Large C&amp;I</v>
          </cell>
          <cell r="D1023" t="str">
            <v>Real Time Pricing</v>
          </cell>
          <cell r="E1023" t="str">
            <v>Incentive Costs</v>
          </cell>
          <cell r="F1023" t="str">
            <v>Low Participation Case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351680.42</v>
          </cell>
          <cell r="S1023">
            <v>1071390.72</v>
          </cell>
          <cell r="T1023">
            <v>2537897.67</v>
          </cell>
          <cell r="U1023">
            <v>3311695.75</v>
          </cell>
          <cell r="V1023">
            <v>3733808.12</v>
          </cell>
          <cell r="W1023">
            <v>3788051.65</v>
          </cell>
          <cell r="X1023">
            <v>3842351.67</v>
          </cell>
          <cell r="Y1023">
            <v>3896640.94</v>
          </cell>
          <cell r="Z1023">
            <v>3950917.05</v>
          </cell>
          <cell r="AA1023">
            <v>4005189.34</v>
          </cell>
          <cell r="AB1023">
            <v>4059468.57</v>
          </cell>
          <cell r="AC1023">
            <v>4113918.62</v>
          </cell>
          <cell r="AD1023">
            <v>4170493.29</v>
          </cell>
          <cell r="AE1023">
            <v>4227845.9800000004</v>
          </cell>
          <cell r="AF1023">
            <v>4285987.3899999997</v>
          </cell>
          <cell r="AG1023">
            <v>4344928.3600000003</v>
          </cell>
          <cell r="AH1023">
            <v>4404679.88</v>
          </cell>
          <cell r="AI1023">
            <v>4465253.1100000003</v>
          </cell>
          <cell r="AJ1023">
            <v>4526659.34</v>
          </cell>
          <cell r="AK1023">
            <v>4588910.04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</row>
        <row r="1024">
          <cell r="A1024" t="str">
            <v>IDExtra Large C&amp;IReal Time PricingParticipantsLow Participation Case0</v>
          </cell>
          <cell r="B1024" t="str">
            <v>ID</v>
          </cell>
          <cell r="C1024" t="str">
            <v>Extra Large C&amp;I</v>
          </cell>
          <cell r="D1024" t="str">
            <v>Real Time Pricing</v>
          </cell>
          <cell r="E1024" t="str">
            <v>Participants</v>
          </cell>
          <cell r="F1024" t="str">
            <v>Low Participation Case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16746.686550000006</v>
          </cell>
          <cell r="S1024">
            <v>51018.605550000015</v>
          </cell>
          <cell r="T1024">
            <v>120852.27000000002</v>
          </cell>
          <cell r="U1024">
            <v>157699.79775000006</v>
          </cell>
          <cell r="V1024">
            <v>177800.38649999999</v>
          </cell>
          <cell r="W1024">
            <v>180383.41200000001</v>
          </cell>
          <cell r="X1024">
            <v>182969.12700000001</v>
          </cell>
          <cell r="Y1024">
            <v>185554.33050000004</v>
          </cell>
          <cell r="Z1024">
            <v>188138.90700000001</v>
          </cell>
          <cell r="AA1024">
            <v>190723.30200000003</v>
          </cell>
          <cell r="AB1024">
            <v>193308.027</v>
          </cell>
          <cell r="AC1024">
            <v>195900.88650000002</v>
          </cell>
          <cell r="AD1024">
            <v>198594.91865997191</v>
          </cell>
          <cell r="AE1024">
            <v>201325.99919378545</v>
          </cell>
          <cell r="AF1024">
            <v>204094.63759127702</v>
          </cell>
          <cell r="AG1024">
            <v>206901.35034879539</v>
          </cell>
          <cell r="AH1024">
            <v>209746.66106555553</v>
          </cell>
          <cell r="AI1024">
            <v>212631.10054131731</v>
          </cell>
          <cell r="AJ1024">
            <v>215555.20687540746</v>
          </cell>
          <cell r="AK1024">
            <v>218519.52556710335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</row>
        <row r="1025">
          <cell r="A1025" t="str">
            <v>IDLarge C&amp;IReal Time PricingProgram Annual BenefitsLow Participation Case0</v>
          </cell>
          <cell r="B1025" t="str">
            <v>ID</v>
          </cell>
          <cell r="C1025" t="str">
            <v>Large C&amp;I</v>
          </cell>
          <cell r="D1025" t="str">
            <v>Real Time Pricing</v>
          </cell>
          <cell r="E1025" t="str">
            <v>Program Annual Benefits</v>
          </cell>
          <cell r="F1025" t="str">
            <v>Low Participation Case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573231.01</v>
          </cell>
          <cell r="S1025">
            <v>1745288.43</v>
          </cell>
          <cell r="T1025">
            <v>4127886.26</v>
          </cell>
          <cell r="U1025">
            <v>5388069.9000000004</v>
          </cell>
          <cell r="V1025">
            <v>6066603.5300000003</v>
          </cell>
          <cell r="W1025">
            <v>6146956.6100000003</v>
          </cell>
          <cell r="X1025">
            <v>6226381.7599999998</v>
          </cell>
          <cell r="Y1025">
            <v>6305886.3200000003</v>
          </cell>
          <cell r="Z1025">
            <v>6389191.79</v>
          </cell>
          <cell r="AA1025">
            <v>6482465.1100000003</v>
          </cell>
          <cell r="AB1025">
            <v>6568214.9500000002</v>
          </cell>
          <cell r="AC1025">
            <v>6654117.0800000001</v>
          </cell>
          <cell r="AD1025">
            <v>6743128.8899999997</v>
          </cell>
          <cell r="AE1025">
            <v>6833331.4100000001</v>
          </cell>
          <cell r="AF1025">
            <v>6924740.5700000003</v>
          </cell>
          <cell r="AG1025">
            <v>7017372.5</v>
          </cell>
          <cell r="AH1025">
            <v>7111243.5700000003</v>
          </cell>
          <cell r="AI1025">
            <v>7206370.3399999999</v>
          </cell>
          <cell r="AJ1025">
            <v>7302769.6200000001</v>
          </cell>
          <cell r="AK1025">
            <v>7400458.4299999997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</row>
        <row r="1026">
          <cell r="A1026" t="str">
            <v>IDLarge C&amp;IReal Time PricingProgram Annual CostsLow Participation Case0</v>
          </cell>
          <cell r="B1026" t="str">
            <v>ID</v>
          </cell>
          <cell r="C1026" t="str">
            <v>Large C&amp;I</v>
          </cell>
          <cell r="D1026" t="str">
            <v>Real Time Pricing</v>
          </cell>
          <cell r="E1026" t="str">
            <v>Program Annual Costs</v>
          </cell>
          <cell r="F1026" t="str">
            <v>Low Participation Case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5834317.1500000004</v>
          </cell>
          <cell r="S1026">
            <v>12509121.98</v>
          </cell>
          <cell r="T1026">
            <v>26286343.199999999</v>
          </cell>
          <cell r="U1026">
            <v>16130618.27</v>
          </cell>
          <cell r="V1026">
            <v>10911310.720000001</v>
          </cell>
          <cell r="W1026">
            <v>4823091.07</v>
          </cell>
          <cell r="X1026">
            <v>4899046.41</v>
          </cell>
          <cell r="Y1026">
            <v>4974249.76</v>
          </cell>
          <cell r="Z1026">
            <v>5049879.66</v>
          </cell>
          <cell r="AA1026">
            <v>5126289.05</v>
          </cell>
          <cell r="AB1026">
            <v>5203203.5</v>
          </cell>
          <cell r="AC1026">
            <v>5283869.59</v>
          </cell>
          <cell r="AD1026">
            <v>5405233.1200000001</v>
          </cell>
          <cell r="AE1026">
            <v>5502775.29</v>
          </cell>
          <cell r="AF1026">
            <v>5602414.6799999997</v>
          </cell>
          <cell r="AG1026">
            <v>5704204.7300000004</v>
          </cell>
          <cell r="AH1026">
            <v>5808200.4400000004</v>
          </cell>
          <cell r="AI1026">
            <v>5914458.3899999997</v>
          </cell>
          <cell r="AJ1026">
            <v>6023036.7800000003</v>
          </cell>
          <cell r="AK1026">
            <v>6133995.5099999998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</row>
        <row r="1027">
          <cell r="A1027" t="str">
            <v>IDLarge C&amp;IReal Time PricingNon-Incentive CostsLow Participation Case0</v>
          </cell>
          <cell r="B1027" t="str">
            <v>ID</v>
          </cell>
          <cell r="C1027" t="str">
            <v>Large C&amp;I</v>
          </cell>
          <cell r="D1027" t="str">
            <v>Real Time Pricing</v>
          </cell>
          <cell r="E1027" t="str">
            <v>Non-Incentive Costs</v>
          </cell>
          <cell r="F1027" t="str">
            <v>Low Participation Case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5482636.7300000004</v>
          </cell>
          <cell r="S1027">
            <v>11437731.27</v>
          </cell>
          <cell r="T1027">
            <v>23748445.530000001</v>
          </cell>
          <cell r="U1027">
            <v>12818922.52</v>
          </cell>
          <cell r="V1027">
            <v>7177502.6100000003</v>
          </cell>
          <cell r="W1027">
            <v>1035039.42</v>
          </cell>
          <cell r="X1027">
            <v>1056694.75</v>
          </cell>
          <cell r="Y1027">
            <v>1077608.81</v>
          </cell>
          <cell r="Z1027">
            <v>1098962.6200000001</v>
          </cell>
          <cell r="AA1027">
            <v>1121099.71</v>
          </cell>
          <cell r="AB1027">
            <v>1143734.93</v>
          </cell>
          <cell r="AC1027">
            <v>1169950.97</v>
          </cell>
          <cell r="AD1027">
            <v>1234739.83</v>
          </cell>
          <cell r="AE1027">
            <v>1274929.31</v>
          </cell>
          <cell r="AF1027">
            <v>1316427.29</v>
          </cell>
          <cell r="AG1027">
            <v>1359276.37</v>
          </cell>
          <cell r="AH1027">
            <v>1403520.56</v>
          </cell>
          <cell r="AI1027">
            <v>1449205.28</v>
          </cell>
          <cell r="AJ1027">
            <v>1496377.44</v>
          </cell>
          <cell r="AK1027">
            <v>1545085.48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</row>
        <row r="1028">
          <cell r="A1028" t="str">
            <v>IDLarge C&amp;IReal Time PricingSummer Peak Reduction @Meter  (MW)Low Participation Case0</v>
          </cell>
          <cell r="B1028" t="str">
            <v>ID</v>
          </cell>
          <cell r="C1028" t="str">
            <v>Large C&amp;I</v>
          </cell>
          <cell r="D1028" t="str">
            <v>Real Time Pricing</v>
          </cell>
          <cell r="E1028" t="str">
            <v>Summer Peak Reduction @Meter  (MW)</v>
          </cell>
          <cell r="F1028" t="str">
            <v>Low Participation Case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5.1061481672101516</v>
          </cell>
          <cell r="S1028">
            <v>15.546439584201273</v>
          </cell>
          <cell r="T1028">
            <v>36.769815927493447</v>
          </cell>
          <cell r="U1028">
            <v>47.99510590524666</v>
          </cell>
          <cell r="V1028">
            <v>54.039254216657497</v>
          </cell>
          <cell r="W1028">
            <v>54.75501228123791</v>
          </cell>
          <cell r="X1028">
            <v>55.462504704051796</v>
          </cell>
          <cell r="Y1028">
            <v>56.170704503007471</v>
          </cell>
          <cell r="Z1028">
            <v>56.91276145592839</v>
          </cell>
          <cell r="AA1028">
            <v>57.74360864977195</v>
          </cell>
          <cell r="AB1028">
            <v>58.507439221742665</v>
          </cell>
          <cell r="AC1028">
            <v>59.27262640549219</v>
          </cell>
          <cell r="AD1028">
            <v>60.065513565673378</v>
          </cell>
          <cell r="AE1028">
            <v>60.869007140432515</v>
          </cell>
          <cell r="AF1028">
            <v>61.683249011282939</v>
          </cell>
          <cell r="AG1028">
            <v>62.508382957680382</v>
          </cell>
          <cell r="AH1028">
            <v>63.344554682411669</v>
          </cell>
          <cell r="AI1028">
            <v>64.191911837323005</v>
          </cell>
          <cell r="AJ1028">
            <v>65.050604049392433</v>
          </cell>
          <cell r="AK1028">
            <v>65.920782947151125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</row>
        <row r="1029">
          <cell r="A1029" t="str">
            <v>IDLarge C&amp;IReal Time PricingSummer Peak Reduction @Generation (MW)Low Participation Case0</v>
          </cell>
          <cell r="B1029" t="str">
            <v>ID</v>
          </cell>
          <cell r="C1029" t="str">
            <v>Large C&amp;I</v>
          </cell>
          <cell r="D1029" t="str">
            <v>Real Time Pricing</v>
          </cell>
          <cell r="E1029" t="str">
            <v>Summer Peak Reduction @Generation (MW)</v>
          </cell>
          <cell r="F1029" t="str">
            <v>Low Participation Case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5.6309529854545115</v>
          </cell>
          <cell r="S1029">
            <v>17.1442871462299</v>
          </cell>
          <cell r="T1029">
            <v>40.548980952242438</v>
          </cell>
          <cell r="U1029">
            <v>52.92799504328039</v>
          </cell>
          <cell r="V1029">
            <v>59.593354892652727</v>
          </cell>
          <cell r="W1029">
            <v>60.382677857562754</v>
          </cell>
          <cell r="X1029">
            <v>61.162885646285609</v>
          </cell>
          <cell r="Y1029">
            <v>61.94387351456492</v>
          </cell>
          <cell r="Z1029">
            <v>62.762198341341403</v>
          </cell>
          <cell r="AA1029">
            <v>63.678439181486489</v>
          </cell>
          <cell r="AB1029">
            <v>64.520775498172327</v>
          </cell>
          <cell r="AC1029">
            <v>65.364607857843168</v>
          </cell>
          <cell r="AD1029">
            <v>66.238987169908881</v>
          </cell>
          <cell r="AE1029">
            <v>67.125063013269198</v>
          </cell>
          <cell r="AF1029">
            <v>68.022991851877961</v>
          </cell>
          <cell r="AG1029">
            <v>68.932932242700019</v>
          </cell>
          <cell r="AH1029">
            <v>69.855044863709381</v>
          </cell>
          <cell r="AI1029">
            <v>70.789492542261797</v>
          </cell>
          <cell r="AJ1029">
            <v>71.73644028384696</v>
          </cell>
          <cell r="AK1029">
            <v>72.696055301225314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</row>
        <row r="1030">
          <cell r="A1030" t="str">
            <v>IDLarge C&amp;IReal Time PricingWinter Peak Reduction @Meter  (MW)Low Participation Case0</v>
          </cell>
          <cell r="B1030" t="str">
            <v>ID</v>
          </cell>
          <cell r="C1030" t="str">
            <v>Large C&amp;I</v>
          </cell>
          <cell r="D1030" t="str">
            <v>Real Time Pricing</v>
          </cell>
          <cell r="E1030" t="str">
            <v>Winter Peak Reduction @Meter  (MW)</v>
          </cell>
          <cell r="F1030" t="str">
            <v>Low Participation Case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</row>
        <row r="1031">
          <cell r="A1031" t="str">
            <v>IDLarge C&amp;IReal Time PricingWinter Peak Reduction @Generation (MW)Low Participation Case0</v>
          </cell>
          <cell r="B1031" t="str">
            <v>ID</v>
          </cell>
          <cell r="C1031" t="str">
            <v>Large C&amp;I</v>
          </cell>
          <cell r="D1031" t="str">
            <v>Real Time Pricing</v>
          </cell>
          <cell r="E1031" t="str">
            <v>Winter Peak Reduction @Generation (MW)</v>
          </cell>
          <cell r="F1031" t="str">
            <v>Low Participation Case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</row>
        <row r="1032">
          <cell r="A1032" t="str">
            <v>IDLarge C&amp;IReal Time PricingProgram Annual BenefitsLow Participation Case0</v>
          </cell>
          <cell r="B1032" t="str">
            <v>ID</v>
          </cell>
          <cell r="C1032" t="str">
            <v>Large C&amp;I</v>
          </cell>
          <cell r="D1032" t="str">
            <v>Real Time Pricing</v>
          </cell>
          <cell r="E1032" t="str">
            <v>Program Annual Benefits</v>
          </cell>
          <cell r="F1032" t="str">
            <v>Low Participation Case</v>
          </cell>
          <cell r="G1032">
            <v>0</v>
          </cell>
        </row>
        <row r="1033">
          <cell r="A1033" t="str">
            <v>IDLarge C&amp;IReal Time PricingNew ParticipantsLow Participation Case0</v>
          </cell>
          <cell r="B1033" t="str">
            <v>ID</v>
          </cell>
          <cell r="C1033" t="str">
            <v>Large C&amp;I</v>
          </cell>
          <cell r="D1033" t="str">
            <v>Real Time Pricing</v>
          </cell>
          <cell r="E1033" t="str">
            <v>New Participants</v>
          </cell>
          <cell r="F1033" t="str">
            <v>Low Participation Case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16746.686550000006</v>
          </cell>
          <cell r="S1033">
            <v>34271.919000000009</v>
          </cell>
          <cell r="T1033">
            <v>69833.664450000011</v>
          </cell>
          <cell r="U1033">
            <v>36847.527750000037</v>
          </cell>
          <cell r="V1033">
            <v>20100.588749999937</v>
          </cell>
          <cell r="W1033">
            <v>2583.0255000000179</v>
          </cell>
          <cell r="X1033">
            <v>2585.7149999999965</v>
          </cell>
          <cell r="Y1033">
            <v>2585.2035000000324</v>
          </cell>
          <cell r="Z1033">
            <v>2584.5764999999665</v>
          </cell>
          <cell r="AA1033">
            <v>2584.3950000000186</v>
          </cell>
          <cell r="AB1033">
            <v>2584.7249999999767</v>
          </cell>
          <cell r="AC1033">
            <v>2592.8595000000205</v>
          </cell>
          <cell r="AD1033">
            <v>2694.0321599718882</v>
          </cell>
          <cell r="AE1033">
            <v>2731.0805338135397</v>
          </cell>
          <cell r="AF1033">
            <v>2768.6383974915661</v>
          </cell>
          <cell r="AG1033">
            <v>2806.7127575183695</v>
          </cell>
          <cell r="AH1033">
            <v>2845.3107167601411</v>
          </cell>
          <cell r="AI1033">
            <v>2884.4394757617847</v>
          </cell>
          <cell r="AJ1033">
            <v>2924.1063340901455</v>
          </cell>
          <cell r="AK1033">
            <v>2964.3186916958948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</row>
        <row r="1034">
          <cell r="A1034" t="str">
            <v>IDLarge C&amp;IReal Time PricingIncentive CostsLow Participation Case0</v>
          </cell>
          <cell r="B1034" t="str">
            <v>ID</v>
          </cell>
          <cell r="C1034" t="str">
            <v>Large C&amp;I</v>
          </cell>
          <cell r="D1034" t="str">
            <v>Real Time Pricing</v>
          </cell>
          <cell r="E1034" t="str">
            <v>Incentive Costs</v>
          </cell>
          <cell r="F1034" t="str">
            <v>Low Participation Case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351680.42</v>
          </cell>
          <cell r="S1034">
            <v>1071390.72</v>
          </cell>
          <cell r="T1034">
            <v>2537897.67</v>
          </cell>
          <cell r="U1034">
            <v>3311695.75</v>
          </cell>
          <cell r="V1034">
            <v>3733808.12</v>
          </cell>
          <cell r="W1034">
            <v>3788051.65</v>
          </cell>
          <cell r="X1034">
            <v>3842351.67</v>
          </cell>
          <cell r="Y1034">
            <v>3896640.94</v>
          </cell>
          <cell r="Z1034">
            <v>3950917.05</v>
          </cell>
          <cell r="AA1034">
            <v>4005189.34</v>
          </cell>
          <cell r="AB1034">
            <v>4059468.57</v>
          </cell>
          <cell r="AC1034">
            <v>4113918.62</v>
          </cell>
          <cell r="AD1034">
            <v>4170493.29</v>
          </cell>
          <cell r="AE1034">
            <v>4227845.9800000004</v>
          </cell>
          <cell r="AF1034">
            <v>4285987.3899999997</v>
          </cell>
          <cell r="AG1034">
            <v>4344928.3600000003</v>
          </cell>
          <cell r="AH1034">
            <v>4404679.88</v>
          </cell>
          <cell r="AI1034">
            <v>4465253.1100000003</v>
          </cell>
          <cell r="AJ1034">
            <v>4526659.34</v>
          </cell>
          <cell r="AK1034">
            <v>4588910.04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</row>
        <row r="1035">
          <cell r="A1035" t="str">
            <v>IDLarge C&amp;IReal Time PricingParticipantsLow Participation Case0</v>
          </cell>
          <cell r="B1035" t="str">
            <v>ID</v>
          </cell>
          <cell r="C1035" t="str">
            <v>Large C&amp;I</v>
          </cell>
          <cell r="D1035" t="str">
            <v>Real Time Pricing</v>
          </cell>
          <cell r="E1035" t="str">
            <v>Participants</v>
          </cell>
          <cell r="F1035" t="str">
            <v>Low Participation Case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16746.686550000006</v>
          </cell>
          <cell r="S1035">
            <v>51018.605550000015</v>
          </cell>
          <cell r="T1035">
            <v>120852.27000000002</v>
          </cell>
          <cell r="U1035">
            <v>157699.79775000006</v>
          </cell>
          <cell r="V1035">
            <v>177800.38649999999</v>
          </cell>
          <cell r="W1035">
            <v>180383.41200000001</v>
          </cell>
          <cell r="X1035">
            <v>182969.12700000001</v>
          </cell>
          <cell r="Y1035">
            <v>185554.33050000004</v>
          </cell>
          <cell r="Z1035">
            <v>188138.90700000001</v>
          </cell>
          <cell r="AA1035">
            <v>190723.30200000003</v>
          </cell>
          <cell r="AB1035">
            <v>193308.027</v>
          </cell>
          <cell r="AC1035">
            <v>195900.88650000002</v>
          </cell>
          <cell r="AD1035">
            <v>198594.91865997191</v>
          </cell>
          <cell r="AE1035">
            <v>201325.99919378545</v>
          </cell>
          <cell r="AF1035">
            <v>204094.63759127702</v>
          </cell>
          <cell r="AG1035">
            <v>206901.35034879539</v>
          </cell>
          <cell r="AH1035">
            <v>209746.66106555553</v>
          </cell>
          <cell r="AI1035">
            <v>212631.10054131731</v>
          </cell>
          <cell r="AJ1035">
            <v>215555.20687540746</v>
          </cell>
          <cell r="AK1035">
            <v>218519.52556710335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</row>
        <row r="1036">
          <cell r="A1036" t="str">
            <v>IDExtra Large C&amp;ITime-Of-UseProgram Annual BenefitsLow Participation Case0</v>
          </cell>
          <cell r="B1036" t="str">
            <v>ID</v>
          </cell>
          <cell r="C1036" t="str">
            <v>Extra Large C&amp;I</v>
          </cell>
          <cell r="D1036" t="str">
            <v>Time-Of-Use</v>
          </cell>
          <cell r="E1036" t="str">
            <v>Program Annual Benefits</v>
          </cell>
          <cell r="F1036" t="str">
            <v>Low Participation Case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573231.01</v>
          </cell>
          <cell r="S1036">
            <v>1745288.43</v>
          </cell>
          <cell r="T1036">
            <v>4127886.26</v>
          </cell>
          <cell r="U1036">
            <v>5388069.9000000004</v>
          </cell>
          <cell r="V1036">
            <v>6066603.5300000003</v>
          </cell>
          <cell r="W1036">
            <v>6146956.6100000003</v>
          </cell>
          <cell r="X1036">
            <v>6226381.7599999998</v>
          </cell>
          <cell r="Y1036">
            <v>6305886.3200000003</v>
          </cell>
          <cell r="Z1036">
            <v>6389191.79</v>
          </cell>
          <cell r="AA1036">
            <v>6482465.1100000003</v>
          </cell>
          <cell r="AB1036">
            <v>6568214.9500000002</v>
          </cell>
          <cell r="AC1036">
            <v>6654117.0800000001</v>
          </cell>
          <cell r="AD1036">
            <v>6743128.8899999997</v>
          </cell>
          <cell r="AE1036">
            <v>6833331.4100000001</v>
          </cell>
          <cell r="AF1036">
            <v>6924740.5700000003</v>
          </cell>
          <cell r="AG1036">
            <v>7017372.5</v>
          </cell>
          <cell r="AH1036">
            <v>7111243.5700000003</v>
          </cell>
          <cell r="AI1036">
            <v>7206370.3399999999</v>
          </cell>
          <cell r="AJ1036">
            <v>7302769.6200000001</v>
          </cell>
          <cell r="AK1036">
            <v>7400458.4299999997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</row>
        <row r="1037">
          <cell r="A1037" t="str">
            <v>IDExtra Large C&amp;ITime-Of-UseProgram Annual CostsLow Participation Case0</v>
          </cell>
          <cell r="B1037" t="str">
            <v>ID</v>
          </cell>
          <cell r="C1037" t="str">
            <v>Extra Large C&amp;I</v>
          </cell>
          <cell r="D1037" t="str">
            <v>Time-Of-Use</v>
          </cell>
          <cell r="E1037" t="str">
            <v>Program Annual Costs</v>
          </cell>
          <cell r="F1037" t="str">
            <v>Low Participation Case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5834317.1500000004</v>
          </cell>
          <cell r="S1037">
            <v>12509121.98</v>
          </cell>
          <cell r="T1037">
            <v>26286343.199999999</v>
          </cell>
          <cell r="U1037">
            <v>16130618.27</v>
          </cell>
          <cell r="V1037">
            <v>10911310.720000001</v>
          </cell>
          <cell r="W1037">
            <v>4823091.07</v>
          </cell>
          <cell r="X1037">
            <v>4899046.41</v>
          </cell>
          <cell r="Y1037">
            <v>4974249.76</v>
          </cell>
          <cell r="Z1037">
            <v>5049879.66</v>
          </cell>
          <cell r="AA1037">
            <v>5126289.05</v>
          </cell>
          <cell r="AB1037">
            <v>5203203.5</v>
          </cell>
          <cell r="AC1037">
            <v>5283869.59</v>
          </cell>
          <cell r="AD1037">
            <v>5405233.1200000001</v>
          </cell>
          <cell r="AE1037">
            <v>5502775.29</v>
          </cell>
          <cell r="AF1037">
            <v>5602414.6799999997</v>
          </cell>
          <cell r="AG1037">
            <v>5704204.7300000004</v>
          </cell>
          <cell r="AH1037">
            <v>5808200.4400000004</v>
          </cell>
          <cell r="AI1037">
            <v>5914458.3899999997</v>
          </cell>
          <cell r="AJ1037">
            <v>6023036.7800000003</v>
          </cell>
          <cell r="AK1037">
            <v>6133995.5099999998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</row>
        <row r="1038">
          <cell r="A1038" t="str">
            <v>IDExtra Large C&amp;ITime-Of-UseNon-Incentive CostsLow Participation Case0</v>
          </cell>
          <cell r="B1038" t="str">
            <v>ID</v>
          </cell>
          <cell r="C1038" t="str">
            <v>Extra Large C&amp;I</v>
          </cell>
          <cell r="D1038" t="str">
            <v>Time-Of-Use</v>
          </cell>
          <cell r="E1038" t="str">
            <v>Non-Incentive Costs</v>
          </cell>
          <cell r="F1038" t="str">
            <v>Low Participation Case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5482636.7300000004</v>
          </cell>
          <cell r="S1038">
            <v>11437731.27</v>
          </cell>
          <cell r="T1038">
            <v>23748445.530000001</v>
          </cell>
          <cell r="U1038">
            <v>12818922.52</v>
          </cell>
          <cell r="V1038">
            <v>7177502.6100000003</v>
          </cell>
          <cell r="W1038">
            <v>1035039.42</v>
          </cell>
          <cell r="X1038">
            <v>1056694.75</v>
          </cell>
          <cell r="Y1038">
            <v>1077608.81</v>
          </cell>
          <cell r="Z1038">
            <v>1098962.6200000001</v>
          </cell>
          <cell r="AA1038">
            <v>1121099.71</v>
          </cell>
          <cell r="AB1038">
            <v>1143734.93</v>
          </cell>
          <cell r="AC1038">
            <v>1169950.97</v>
          </cell>
          <cell r="AD1038">
            <v>1234739.83</v>
          </cell>
          <cell r="AE1038">
            <v>1274929.31</v>
          </cell>
          <cell r="AF1038">
            <v>1316427.29</v>
          </cell>
          <cell r="AG1038">
            <v>1359276.37</v>
          </cell>
          <cell r="AH1038">
            <v>1403520.56</v>
          </cell>
          <cell r="AI1038">
            <v>1449205.28</v>
          </cell>
          <cell r="AJ1038">
            <v>1496377.44</v>
          </cell>
          <cell r="AK1038">
            <v>1545085.48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</row>
        <row r="1039">
          <cell r="A1039" t="str">
            <v>IDExtra Large C&amp;ITime-Of-UseSummer Peak Reduction @Meter  (MW)Low Participation Case0</v>
          </cell>
          <cell r="B1039" t="str">
            <v>ID</v>
          </cell>
          <cell r="C1039" t="str">
            <v>Extra Large C&amp;I</v>
          </cell>
          <cell r="D1039" t="str">
            <v>Time-Of-Use</v>
          </cell>
          <cell r="E1039" t="str">
            <v>Summer Peak Reduction @Meter  (MW)</v>
          </cell>
          <cell r="F1039" t="str">
            <v>Low Participation Case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5.1061481672101516</v>
          </cell>
          <cell r="S1039">
            <v>15.546439584201273</v>
          </cell>
          <cell r="T1039">
            <v>36.769815927493447</v>
          </cell>
          <cell r="U1039">
            <v>47.99510590524666</v>
          </cell>
          <cell r="V1039">
            <v>54.039254216657497</v>
          </cell>
          <cell r="W1039">
            <v>54.75501228123791</v>
          </cell>
          <cell r="X1039">
            <v>55.462504704051796</v>
          </cell>
          <cell r="Y1039">
            <v>56.170704503007471</v>
          </cell>
          <cell r="Z1039">
            <v>56.91276145592839</v>
          </cell>
          <cell r="AA1039">
            <v>57.74360864977195</v>
          </cell>
          <cell r="AB1039">
            <v>58.507439221742665</v>
          </cell>
          <cell r="AC1039">
            <v>59.27262640549219</v>
          </cell>
          <cell r="AD1039">
            <v>60.065513565673378</v>
          </cell>
          <cell r="AE1039">
            <v>60.869007140432515</v>
          </cell>
          <cell r="AF1039">
            <v>61.683249011282939</v>
          </cell>
          <cell r="AG1039">
            <v>62.508382957680382</v>
          </cell>
          <cell r="AH1039">
            <v>63.344554682411669</v>
          </cell>
          <cell r="AI1039">
            <v>64.191911837323005</v>
          </cell>
          <cell r="AJ1039">
            <v>65.050604049392433</v>
          </cell>
          <cell r="AK1039">
            <v>65.920782947151125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</row>
        <row r="1040">
          <cell r="A1040" t="str">
            <v>IDExtra Large C&amp;ITime-Of-UseSummer Peak Reduction @Generation (MW)Low Participation Case0</v>
          </cell>
          <cell r="B1040" t="str">
            <v>ID</v>
          </cell>
          <cell r="C1040" t="str">
            <v>Extra Large C&amp;I</v>
          </cell>
          <cell r="D1040" t="str">
            <v>Time-Of-Use</v>
          </cell>
          <cell r="E1040" t="str">
            <v>Summer Peak Reduction @Generation (MW)</v>
          </cell>
          <cell r="F1040" t="str">
            <v>Low Participation Case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5.6309529854545115</v>
          </cell>
          <cell r="S1040">
            <v>17.1442871462299</v>
          </cell>
          <cell r="T1040">
            <v>40.548980952242438</v>
          </cell>
          <cell r="U1040">
            <v>52.92799504328039</v>
          </cell>
          <cell r="V1040">
            <v>59.593354892652727</v>
          </cell>
          <cell r="W1040">
            <v>60.382677857562754</v>
          </cell>
          <cell r="X1040">
            <v>61.162885646285609</v>
          </cell>
          <cell r="Y1040">
            <v>61.94387351456492</v>
          </cell>
          <cell r="Z1040">
            <v>62.762198341341403</v>
          </cell>
          <cell r="AA1040">
            <v>63.678439181486489</v>
          </cell>
          <cell r="AB1040">
            <v>64.520775498172327</v>
          </cell>
          <cell r="AC1040">
            <v>65.364607857843168</v>
          </cell>
          <cell r="AD1040">
            <v>66.238987169908881</v>
          </cell>
          <cell r="AE1040">
            <v>67.125063013269198</v>
          </cell>
          <cell r="AF1040">
            <v>68.022991851877961</v>
          </cell>
          <cell r="AG1040">
            <v>68.932932242700019</v>
          </cell>
          <cell r="AH1040">
            <v>69.855044863709381</v>
          </cell>
          <cell r="AI1040">
            <v>70.789492542261797</v>
          </cell>
          <cell r="AJ1040">
            <v>71.73644028384696</v>
          </cell>
          <cell r="AK1040">
            <v>72.696055301225314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</row>
        <row r="1041">
          <cell r="A1041" t="str">
            <v>IDExtra Large C&amp;ITime-Of-UseWinter Peak Reduction @Meter  (MW)Low Participation Case0</v>
          </cell>
          <cell r="B1041" t="str">
            <v>ID</v>
          </cell>
          <cell r="C1041" t="str">
            <v>Extra Large C&amp;I</v>
          </cell>
          <cell r="D1041" t="str">
            <v>Time-Of-Use</v>
          </cell>
          <cell r="E1041" t="str">
            <v>Winter Peak Reduction @Meter  (MW)</v>
          </cell>
          <cell r="F1041" t="str">
            <v>Low Participation Case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</row>
        <row r="1042">
          <cell r="A1042" t="str">
            <v>IDExtra Large C&amp;ITime-Of-UseWinter Peak Reduction @Generation (MW)Low Participation Case0</v>
          </cell>
          <cell r="B1042" t="str">
            <v>ID</v>
          </cell>
          <cell r="C1042" t="str">
            <v>Extra Large C&amp;I</v>
          </cell>
          <cell r="D1042" t="str">
            <v>Time-Of-Use</v>
          </cell>
          <cell r="E1042" t="str">
            <v>Winter Peak Reduction @Generation (MW)</v>
          </cell>
          <cell r="F1042" t="str">
            <v>Low Participation Case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</row>
        <row r="1043">
          <cell r="A1043" t="str">
            <v>IDExtra Large C&amp;ITime-Of-UseProgram Annual BenefitsLow Participation Case0</v>
          </cell>
          <cell r="B1043" t="str">
            <v>ID</v>
          </cell>
          <cell r="C1043" t="str">
            <v>Extra Large C&amp;I</v>
          </cell>
          <cell r="D1043" t="str">
            <v>Time-Of-Use</v>
          </cell>
          <cell r="E1043" t="str">
            <v>Program Annual Benefits</v>
          </cell>
          <cell r="F1043" t="str">
            <v>Low Participation Case</v>
          </cell>
          <cell r="G1043">
            <v>0</v>
          </cell>
        </row>
        <row r="1044">
          <cell r="A1044" t="str">
            <v>IDExtra Large C&amp;ITime-Of-UseNew ParticipantsLow Participation Case0</v>
          </cell>
          <cell r="B1044" t="str">
            <v>ID</v>
          </cell>
          <cell r="C1044" t="str">
            <v>Extra Large C&amp;I</v>
          </cell>
          <cell r="D1044" t="str">
            <v>Time-Of-Use</v>
          </cell>
          <cell r="E1044" t="str">
            <v>New Participants</v>
          </cell>
          <cell r="F1044" t="str">
            <v>Low Participation Case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16746.686550000006</v>
          </cell>
          <cell r="S1044">
            <v>34271.919000000009</v>
          </cell>
          <cell r="T1044">
            <v>69833.664450000011</v>
          </cell>
          <cell r="U1044">
            <v>36847.527750000037</v>
          </cell>
          <cell r="V1044">
            <v>20100.588749999937</v>
          </cell>
          <cell r="W1044">
            <v>2583.0255000000179</v>
          </cell>
          <cell r="X1044">
            <v>2585.7149999999965</v>
          </cell>
          <cell r="Y1044">
            <v>2585.2035000000324</v>
          </cell>
          <cell r="Z1044">
            <v>2584.5764999999665</v>
          </cell>
          <cell r="AA1044">
            <v>2584.3950000000186</v>
          </cell>
          <cell r="AB1044">
            <v>2584.7249999999767</v>
          </cell>
          <cell r="AC1044">
            <v>2592.8595000000205</v>
          </cell>
          <cell r="AD1044">
            <v>2694.0321599718882</v>
          </cell>
          <cell r="AE1044">
            <v>2731.0805338135397</v>
          </cell>
          <cell r="AF1044">
            <v>2768.6383974915661</v>
          </cell>
          <cell r="AG1044">
            <v>2806.7127575183695</v>
          </cell>
          <cell r="AH1044">
            <v>2845.3107167601411</v>
          </cell>
          <cell r="AI1044">
            <v>2884.4394757617847</v>
          </cell>
          <cell r="AJ1044">
            <v>2924.1063340901455</v>
          </cell>
          <cell r="AK1044">
            <v>2964.3186916958948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</row>
        <row r="1045">
          <cell r="A1045" t="str">
            <v>IDExtra Large C&amp;ITime-Of-UseIncentive CostsLow Participation Case0</v>
          </cell>
          <cell r="B1045" t="str">
            <v>ID</v>
          </cell>
          <cell r="C1045" t="str">
            <v>Extra Large C&amp;I</v>
          </cell>
          <cell r="D1045" t="str">
            <v>Time-Of-Use</v>
          </cell>
          <cell r="E1045" t="str">
            <v>Incentive Costs</v>
          </cell>
          <cell r="F1045" t="str">
            <v>Low Participation Case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351680.42</v>
          </cell>
          <cell r="S1045">
            <v>1071390.72</v>
          </cell>
          <cell r="T1045">
            <v>2537897.67</v>
          </cell>
          <cell r="U1045">
            <v>3311695.75</v>
          </cell>
          <cell r="V1045">
            <v>3733808.12</v>
          </cell>
          <cell r="W1045">
            <v>3788051.65</v>
          </cell>
          <cell r="X1045">
            <v>3842351.67</v>
          </cell>
          <cell r="Y1045">
            <v>3896640.94</v>
          </cell>
          <cell r="Z1045">
            <v>3950917.05</v>
          </cell>
          <cell r="AA1045">
            <v>4005189.34</v>
          </cell>
          <cell r="AB1045">
            <v>4059468.57</v>
          </cell>
          <cell r="AC1045">
            <v>4113918.62</v>
          </cell>
          <cell r="AD1045">
            <v>4170493.29</v>
          </cell>
          <cell r="AE1045">
            <v>4227845.9800000004</v>
          </cell>
          <cell r="AF1045">
            <v>4285987.3899999997</v>
          </cell>
          <cell r="AG1045">
            <v>4344928.3600000003</v>
          </cell>
          <cell r="AH1045">
            <v>4404679.88</v>
          </cell>
          <cell r="AI1045">
            <v>4465253.1100000003</v>
          </cell>
          <cell r="AJ1045">
            <v>4526659.34</v>
          </cell>
          <cell r="AK1045">
            <v>4588910.04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</row>
        <row r="1046">
          <cell r="A1046" t="str">
            <v>IDExtra Large C&amp;ITime-Of-UseParticipantsLow Participation Case0</v>
          </cell>
          <cell r="B1046" t="str">
            <v>ID</v>
          </cell>
          <cell r="C1046" t="str">
            <v>Extra Large C&amp;I</v>
          </cell>
          <cell r="D1046" t="str">
            <v>Time-Of-Use</v>
          </cell>
          <cell r="E1046" t="str">
            <v>Participants</v>
          </cell>
          <cell r="F1046" t="str">
            <v>Low Participation Case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16746.686550000006</v>
          </cell>
          <cell r="S1046">
            <v>51018.605550000015</v>
          </cell>
          <cell r="T1046">
            <v>120852.27000000002</v>
          </cell>
          <cell r="U1046">
            <v>157699.79775000006</v>
          </cell>
          <cell r="V1046">
            <v>177800.38649999999</v>
          </cell>
          <cell r="W1046">
            <v>180383.41200000001</v>
          </cell>
          <cell r="X1046">
            <v>182969.12700000001</v>
          </cell>
          <cell r="Y1046">
            <v>185554.33050000004</v>
          </cell>
          <cell r="Z1046">
            <v>188138.90700000001</v>
          </cell>
          <cell r="AA1046">
            <v>190723.30200000003</v>
          </cell>
          <cell r="AB1046">
            <v>193308.027</v>
          </cell>
          <cell r="AC1046">
            <v>195900.88650000002</v>
          </cell>
          <cell r="AD1046">
            <v>198594.91865997191</v>
          </cell>
          <cell r="AE1046">
            <v>201325.99919378545</v>
          </cell>
          <cell r="AF1046">
            <v>204094.63759127702</v>
          </cell>
          <cell r="AG1046">
            <v>206901.35034879539</v>
          </cell>
          <cell r="AH1046">
            <v>209746.66106555553</v>
          </cell>
          <cell r="AI1046">
            <v>212631.10054131731</v>
          </cell>
          <cell r="AJ1046">
            <v>215555.20687540746</v>
          </cell>
          <cell r="AK1046">
            <v>218519.52556710335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</row>
        <row r="1047">
          <cell r="A1047" t="str">
            <v>IDIrrigationTime-Of-UseProgram Annual BenefitsLow Participation Case0</v>
          </cell>
          <cell r="B1047" t="str">
            <v>ID</v>
          </cell>
          <cell r="C1047" t="str">
            <v>Irrigation</v>
          </cell>
          <cell r="D1047" t="str">
            <v>Time-Of-Use</v>
          </cell>
          <cell r="E1047" t="str">
            <v>Program Annual Benefits</v>
          </cell>
          <cell r="F1047" t="str">
            <v>Low Participation Case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573231.01</v>
          </cell>
          <cell r="S1047">
            <v>1745288.43</v>
          </cell>
          <cell r="T1047">
            <v>4127886.26</v>
          </cell>
          <cell r="U1047">
            <v>5388069.9000000004</v>
          </cell>
          <cell r="V1047">
            <v>6066603.5300000003</v>
          </cell>
          <cell r="W1047">
            <v>6146956.6100000003</v>
          </cell>
          <cell r="X1047">
            <v>6226381.7599999998</v>
          </cell>
          <cell r="Y1047">
            <v>6305886.3200000003</v>
          </cell>
          <cell r="Z1047">
            <v>6389191.79</v>
          </cell>
          <cell r="AA1047">
            <v>6482465.1100000003</v>
          </cell>
          <cell r="AB1047">
            <v>6568214.9500000002</v>
          </cell>
          <cell r="AC1047">
            <v>6654117.0800000001</v>
          </cell>
          <cell r="AD1047">
            <v>6743128.8899999997</v>
          </cell>
          <cell r="AE1047">
            <v>6833331.4100000001</v>
          </cell>
          <cell r="AF1047">
            <v>6924740.5700000003</v>
          </cell>
          <cell r="AG1047">
            <v>7017372.5</v>
          </cell>
          <cell r="AH1047">
            <v>7111243.5700000003</v>
          </cell>
          <cell r="AI1047">
            <v>7206370.3399999999</v>
          </cell>
          <cell r="AJ1047">
            <v>7302769.6200000001</v>
          </cell>
          <cell r="AK1047">
            <v>7400458.4299999997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</row>
        <row r="1048">
          <cell r="A1048" t="str">
            <v>IDIrrigationTime-Of-UseProgram Annual CostsLow Participation Case0</v>
          </cell>
          <cell r="B1048" t="str">
            <v>ID</v>
          </cell>
          <cell r="C1048" t="str">
            <v>Irrigation</v>
          </cell>
          <cell r="D1048" t="str">
            <v>Time-Of-Use</v>
          </cell>
          <cell r="E1048" t="str">
            <v>Program Annual Costs</v>
          </cell>
          <cell r="F1048" t="str">
            <v>Low Participation Case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5834317.1500000004</v>
          </cell>
          <cell r="S1048">
            <v>12509121.98</v>
          </cell>
          <cell r="T1048">
            <v>26286343.199999999</v>
          </cell>
          <cell r="U1048">
            <v>16130618.27</v>
          </cell>
          <cell r="V1048">
            <v>10911310.720000001</v>
          </cell>
          <cell r="W1048">
            <v>4823091.07</v>
          </cell>
          <cell r="X1048">
            <v>4899046.41</v>
          </cell>
          <cell r="Y1048">
            <v>4974249.76</v>
          </cell>
          <cell r="Z1048">
            <v>5049879.66</v>
          </cell>
          <cell r="AA1048">
            <v>5126289.05</v>
          </cell>
          <cell r="AB1048">
            <v>5203203.5</v>
          </cell>
          <cell r="AC1048">
            <v>5283869.59</v>
          </cell>
          <cell r="AD1048">
            <v>5405233.1200000001</v>
          </cell>
          <cell r="AE1048">
            <v>5502775.29</v>
          </cell>
          <cell r="AF1048">
            <v>5602414.6799999997</v>
          </cell>
          <cell r="AG1048">
            <v>5704204.7300000004</v>
          </cell>
          <cell r="AH1048">
            <v>5808200.4400000004</v>
          </cell>
          <cell r="AI1048">
            <v>5914458.3899999997</v>
          </cell>
          <cell r="AJ1048">
            <v>6023036.7800000003</v>
          </cell>
          <cell r="AK1048">
            <v>6133995.5099999998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</row>
        <row r="1049">
          <cell r="A1049" t="str">
            <v>IDIrrigationTime-Of-UseNon-Incentive CostsLow Participation Case0</v>
          </cell>
          <cell r="B1049" t="str">
            <v>ID</v>
          </cell>
          <cell r="C1049" t="str">
            <v>Irrigation</v>
          </cell>
          <cell r="D1049" t="str">
            <v>Time-Of-Use</v>
          </cell>
          <cell r="E1049" t="str">
            <v>Non-Incentive Costs</v>
          </cell>
          <cell r="F1049" t="str">
            <v>Low Participation Case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5482636.7300000004</v>
          </cell>
          <cell r="S1049">
            <v>11437731.27</v>
          </cell>
          <cell r="T1049">
            <v>23748445.530000001</v>
          </cell>
          <cell r="U1049">
            <v>12818922.52</v>
          </cell>
          <cell r="V1049">
            <v>7177502.6100000003</v>
          </cell>
          <cell r="W1049">
            <v>1035039.42</v>
          </cell>
          <cell r="X1049">
            <v>1056694.75</v>
          </cell>
          <cell r="Y1049">
            <v>1077608.81</v>
          </cell>
          <cell r="Z1049">
            <v>1098962.6200000001</v>
          </cell>
          <cell r="AA1049">
            <v>1121099.71</v>
          </cell>
          <cell r="AB1049">
            <v>1143734.93</v>
          </cell>
          <cell r="AC1049">
            <v>1169950.97</v>
          </cell>
          <cell r="AD1049">
            <v>1234739.83</v>
          </cell>
          <cell r="AE1049">
            <v>1274929.31</v>
          </cell>
          <cell r="AF1049">
            <v>1316427.29</v>
          </cell>
          <cell r="AG1049">
            <v>1359276.37</v>
          </cell>
          <cell r="AH1049">
            <v>1403520.56</v>
          </cell>
          <cell r="AI1049">
            <v>1449205.28</v>
          </cell>
          <cell r="AJ1049">
            <v>1496377.44</v>
          </cell>
          <cell r="AK1049">
            <v>1545085.48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</row>
        <row r="1050">
          <cell r="A1050" t="str">
            <v>IDIrrigationTime-Of-UseSummer Peak Reduction @Meter  (MW)Low Participation Case0</v>
          </cell>
          <cell r="B1050" t="str">
            <v>ID</v>
          </cell>
          <cell r="C1050" t="str">
            <v>Irrigation</v>
          </cell>
          <cell r="D1050" t="str">
            <v>Time-Of-Use</v>
          </cell>
          <cell r="E1050" t="str">
            <v>Summer Peak Reduction @Meter  (MW)</v>
          </cell>
          <cell r="F1050" t="str">
            <v>Low Participation Case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5.1061481672101516</v>
          </cell>
          <cell r="S1050">
            <v>15.546439584201273</v>
          </cell>
          <cell r="T1050">
            <v>36.769815927493447</v>
          </cell>
          <cell r="U1050">
            <v>47.99510590524666</v>
          </cell>
          <cell r="V1050">
            <v>54.039254216657497</v>
          </cell>
          <cell r="W1050">
            <v>54.75501228123791</v>
          </cell>
          <cell r="X1050">
            <v>55.462504704051796</v>
          </cell>
          <cell r="Y1050">
            <v>56.170704503007471</v>
          </cell>
          <cell r="Z1050">
            <v>56.91276145592839</v>
          </cell>
          <cell r="AA1050">
            <v>57.74360864977195</v>
          </cell>
          <cell r="AB1050">
            <v>58.507439221742665</v>
          </cell>
          <cell r="AC1050">
            <v>59.27262640549219</v>
          </cell>
          <cell r="AD1050">
            <v>60.065513565673378</v>
          </cell>
          <cell r="AE1050">
            <v>60.869007140432515</v>
          </cell>
          <cell r="AF1050">
            <v>61.683249011282939</v>
          </cell>
          <cell r="AG1050">
            <v>62.508382957680382</v>
          </cell>
          <cell r="AH1050">
            <v>63.344554682411669</v>
          </cell>
          <cell r="AI1050">
            <v>64.191911837323005</v>
          </cell>
          <cell r="AJ1050">
            <v>65.050604049392433</v>
          </cell>
          <cell r="AK1050">
            <v>65.920782947151125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</row>
        <row r="1051">
          <cell r="A1051" t="str">
            <v>IDIrrigationTime-Of-UseSummer Peak Reduction @Generation (MW)Low Participation Case0</v>
          </cell>
          <cell r="B1051" t="str">
            <v>ID</v>
          </cell>
          <cell r="C1051" t="str">
            <v>Irrigation</v>
          </cell>
          <cell r="D1051" t="str">
            <v>Time-Of-Use</v>
          </cell>
          <cell r="E1051" t="str">
            <v>Summer Peak Reduction @Generation (MW)</v>
          </cell>
          <cell r="F1051" t="str">
            <v>Low Participation Case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5.6309529854545115</v>
          </cell>
          <cell r="S1051">
            <v>17.1442871462299</v>
          </cell>
          <cell r="T1051">
            <v>40.548980952242438</v>
          </cell>
          <cell r="U1051">
            <v>52.92799504328039</v>
          </cell>
          <cell r="V1051">
            <v>59.593354892652727</v>
          </cell>
          <cell r="W1051">
            <v>60.382677857562754</v>
          </cell>
          <cell r="X1051">
            <v>61.162885646285609</v>
          </cell>
          <cell r="Y1051">
            <v>61.94387351456492</v>
          </cell>
          <cell r="Z1051">
            <v>62.762198341341403</v>
          </cell>
          <cell r="AA1051">
            <v>63.678439181486489</v>
          </cell>
          <cell r="AB1051">
            <v>64.520775498172327</v>
          </cell>
          <cell r="AC1051">
            <v>65.364607857843168</v>
          </cell>
          <cell r="AD1051">
            <v>66.238987169908881</v>
          </cell>
          <cell r="AE1051">
            <v>67.125063013269198</v>
          </cell>
          <cell r="AF1051">
            <v>68.022991851877961</v>
          </cell>
          <cell r="AG1051">
            <v>68.932932242700019</v>
          </cell>
          <cell r="AH1051">
            <v>69.855044863709381</v>
          </cell>
          <cell r="AI1051">
            <v>70.789492542261797</v>
          </cell>
          <cell r="AJ1051">
            <v>71.73644028384696</v>
          </cell>
          <cell r="AK1051">
            <v>72.696055301225314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</row>
        <row r="1052">
          <cell r="A1052" t="str">
            <v>IDIrrigationTime-Of-UseWinter Peak Reduction @Meter  (MW)Low Participation Case0</v>
          </cell>
          <cell r="B1052" t="str">
            <v>ID</v>
          </cell>
          <cell r="C1052" t="str">
            <v>Irrigation</v>
          </cell>
          <cell r="D1052" t="str">
            <v>Time-Of-Use</v>
          </cell>
          <cell r="E1052" t="str">
            <v>Winter Peak Reduction @Meter  (MW)</v>
          </cell>
          <cell r="F1052" t="str">
            <v>Low Participation Case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</row>
        <row r="1053">
          <cell r="A1053" t="str">
            <v>IDIrrigationTime-Of-UseWinter Peak Reduction @Generation (MW)Low Participation Case0</v>
          </cell>
          <cell r="B1053" t="str">
            <v>ID</v>
          </cell>
          <cell r="C1053" t="str">
            <v>Irrigation</v>
          </cell>
          <cell r="D1053" t="str">
            <v>Time-Of-Use</v>
          </cell>
          <cell r="E1053" t="str">
            <v>Winter Peak Reduction @Generation (MW)</v>
          </cell>
          <cell r="F1053" t="str">
            <v>Low Participation Case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</row>
        <row r="1054">
          <cell r="A1054" t="str">
            <v>IDIrrigationTime-Of-UseProgram Annual BenefitsLow Participation Case0</v>
          </cell>
          <cell r="B1054" t="str">
            <v>ID</v>
          </cell>
          <cell r="C1054" t="str">
            <v>Irrigation</v>
          </cell>
          <cell r="D1054" t="str">
            <v>Time-Of-Use</v>
          </cell>
          <cell r="E1054" t="str">
            <v>Program Annual Benefits</v>
          </cell>
          <cell r="F1054" t="str">
            <v>Low Participation Case</v>
          </cell>
          <cell r="G1054">
            <v>0</v>
          </cell>
        </row>
        <row r="1055">
          <cell r="A1055" t="str">
            <v>IDIrrigationTime-Of-UseNew ParticipantsLow Participation Case0</v>
          </cell>
          <cell r="B1055" t="str">
            <v>ID</v>
          </cell>
          <cell r="C1055" t="str">
            <v>Irrigation</v>
          </cell>
          <cell r="D1055" t="str">
            <v>Time-Of-Use</v>
          </cell>
          <cell r="E1055" t="str">
            <v>New Participants</v>
          </cell>
          <cell r="F1055" t="str">
            <v>Low Participation Case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16746.686550000006</v>
          </cell>
          <cell r="S1055">
            <v>34271.919000000009</v>
          </cell>
          <cell r="T1055">
            <v>69833.664450000011</v>
          </cell>
          <cell r="U1055">
            <v>36847.527750000037</v>
          </cell>
          <cell r="V1055">
            <v>20100.588749999937</v>
          </cell>
          <cell r="W1055">
            <v>2583.0255000000179</v>
          </cell>
          <cell r="X1055">
            <v>2585.7149999999965</v>
          </cell>
          <cell r="Y1055">
            <v>2585.2035000000324</v>
          </cell>
          <cell r="Z1055">
            <v>2584.5764999999665</v>
          </cell>
          <cell r="AA1055">
            <v>2584.3950000000186</v>
          </cell>
          <cell r="AB1055">
            <v>2584.7249999999767</v>
          </cell>
          <cell r="AC1055">
            <v>2592.8595000000205</v>
          </cell>
          <cell r="AD1055">
            <v>2694.0321599718882</v>
          </cell>
          <cell r="AE1055">
            <v>2731.0805338135397</v>
          </cell>
          <cell r="AF1055">
            <v>2768.6383974915661</v>
          </cell>
          <cell r="AG1055">
            <v>2806.7127575183695</v>
          </cell>
          <cell r="AH1055">
            <v>2845.3107167601411</v>
          </cell>
          <cell r="AI1055">
            <v>2884.4394757617847</v>
          </cell>
          <cell r="AJ1055">
            <v>2924.1063340901455</v>
          </cell>
          <cell r="AK1055">
            <v>2964.3186916958948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</row>
        <row r="1056">
          <cell r="A1056" t="str">
            <v>IDIrrigationTime-Of-UseIncentive CostsLow Participation Case0</v>
          </cell>
          <cell r="B1056" t="str">
            <v>ID</v>
          </cell>
          <cell r="C1056" t="str">
            <v>Irrigation</v>
          </cell>
          <cell r="D1056" t="str">
            <v>Time-Of-Use</v>
          </cell>
          <cell r="E1056" t="str">
            <v>Incentive Costs</v>
          </cell>
          <cell r="F1056" t="str">
            <v>Low Participation Case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351680.42</v>
          </cell>
          <cell r="S1056">
            <v>1071390.72</v>
          </cell>
          <cell r="T1056">
            <v>2537897.67</v>
          </cell>
          <cell r="U1056">
            <v>3311695.75</v>
          </cell>
          <cell r="V1056">
            <v>3733808.12</v>
          </cell>
          <cell r="W1056">
            <v>3788051.65</v>
          </cell>
          <cell r="X1056">
            <v>3842351.67</v>
          </cell>
          <cell r="Y1056">
            <v>3896640.94</v>
          </cell>
          <cell r="Z1056">
            <v>3950917.05</v>
          </cell>
          <cell r="AA1056">
            <v>4005189.34</v>
          </cell>
          <cell r="AB1056">
            <v>4059468.57</v>
          </cell>
          <cell r="AC1056">
            <v>4113918.62</v>
          </cell>
          <cell r="AD1056">
            <v>4170493.29</v>
          </cell>
          <cell r="AE1056">
            <v>4227845.9800000004</v>
          </cell>
          <cell r="AF1056">
            <v>4285987.3899999997</v>
          </cell>
          <cell r="AG1056">
            <v>4344928.3600000003</v>
          </cell>
          <cell r="AH1056">
            <v>4404679.88</v>
          </cell>
          <cell r="AI1056">
            <v>4465253.1100000003</v>
          </cell>
          <cell r="AJ1056">
            <v>4526659.34</v>
          </cell>
          <cell r="AK1056">
            <v>4588910.04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</row>
        <row r="1057">
          <cell r="A1057" t="str">
            <v>IDIrrigationTime-Of-UseParticipantsLow Participation Case0</v>
          </cell>
          <cell r="B1057" t="str">
            <v>ID</v>
          </cell>
          <cell r="C1057" t="str">
            <v>Irrigation</v>
          </cell>
          <cell r="D1057" t="str">
            <v>Time-Of-Use</v>
          </cell>
          <cell r="E1057" t="str">
            <v>Participants</v>
          </cell>
          <cell r="F1057" t="str">
            <v>Low Participation Case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16746.686550000006</v>
          </cell>
          <cell r="S1057">
            <v>51018.605550000015</v>
          </cell>
          <cell r="T1057">
            <v>120852.27000000002</v>
          </cell>
          <cell r="U1057">
            <v>157699.79775000006</v>
          </cell>
          <cell r="V1057">
            <v>177800.38649999999</v>
          </cell>
          <cell r="W1057">
            <v>180383.41200000001</v>
          </cell>
          <cell r="X1057">
            <v>182969.12700000001</v>
          </cell>
          <cell r="Y1057">
            <v>185554.33050000004</v>
          </cell>
          <cell r="Z1057">
            <v>188138.90700000001</v>
          </cell>
          <cell r="AA1057">
            <v>190723.30200000003</v>
          </cell>
          <cell r="AB1057">
            <v>193308.027</v>
          </cell>
          <cell r="AC1057">
            <v>195900.88650000002</v>
          </cell>
          <cell r="AD1057">
            <v>198594.91865997191</v>
          </cell>
          <cell r="AE1057">
            <v>201325.99919378545</v>
          </cell>
          <cell r="AF1057">
            <v>204094.63759127702</v>
          </cell>
          <cell r="AG1057">
            <v>206901.35034879539</v>
          </cell>
          <cell r="AH1057">
            <v>209746.66106555553</v>
          </cell>
          <cell r="AI1057">
            <v>212631.10054131731</v>
          </cell>
          <cell r="AJ1057">
            <v>215555.20687540746</v>
          </cell>
          <cell r="AK1057">
            <v>218519.52556710335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</row>
        <row r="1058">
          <cell r="A1058" t="str">
            <v>IDLarge C&amp;ITime-Of-UseProgram Annual BenefitsLow Participation Case0</v>
          </cell>
          <cell r="B1058" t="str">
            <v>ID</v>
          </cell>
          <cell r="C1058" t="str">
            <v>Large C&amp;I</v>
          </cell>
          <cell r="D1058" t="str">
            <v>Time-Of-Use</v>
          </cell>
          <cell r="E1058" t="str">
            <v>Program Annual Benefits</v>
          </cell>
          <cell r="F1058" t="str">
            <v>Low Participation Case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573231.01</v>
          </cell>
          <cell r="S1058">
            <v>1745288.43</v>
          </cell>
          <cell r="T1058">
            <v>4127886.26</v>
          </cell>
          <cell r="U1058">
            <v>5388069.9000000004</v>
          </cell>
          <cell r="V1058">
            <v>6066603.5300000003</v>
          </cell>
          <cell r="W1058">
            <v>6146956.6100000003</v>
          </cell>
          <cell r="X1058">
            <v>6226381.7599999998</v>
          </cell>
          <cell r="Y1058">
            <v>6305886.3200000003</v>
          </cell>
          <cell r="Z1058">
            <v>6389191.79</v>
          </cell>
          <cell r="AA1058">
            <v>6482465.1100000003</v>
          </cell>
          <cell r="AB1058">
            <v>6568214.9500000002</v>
          </cell>
          <cell r="AC1058">
            <v>6654117.0800000001</v>
          </cell>
          <cell r="AD1058">
            <v>6743128.8899999997</v>
          </cell>
          <cell r="AE1058">
            <v>6833331.4100000001</v>
          </cell>
          <cell r="AF1058">
            <v>6924740.5700000003</v>
          </cell>
          <cell r="AG1058">
            <v>7017372.5</v>
          </cell>
          <cell r="AH1058">
            <v>7111243.5700000003</v>
          </cell>
          <cell r="AI1058">
            <v>7206370.3399999999</v>
          </cell>
          <cell r="AJ1058">
            <v>7302769.6200000001</v>
          </cell>
          <cell r="AK1058">
            <v>7400458.4299999997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</row>
        <row r="1059">
          <cell r="A1059" t="str">
            <v>IDLarge C&amp;ITime-Of-UseProgram Annual CostsLow Participation Case0</v>
          </cell>
          <cell r="B1059" t="str">
            <v>ID</v>
          </cell>
          <cell r="C1059" t="str">
            <v>Large C&amp;I</v>
          </cell>
          <cell r="D1059" t="str">
            <v>Time-Of-Use</v>
          </cell>
          <cell r="E1059" t="str">
            <v>Program Annual Costs</v>
          </cell>
          <cell r="F1059" t="str">
            <v>Low Participation Case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5834317.1500000004</v>
          </cell>
          <cell r="S1059">
            <v>12509121.98</v>
          </cell>
          <cell r="T1059">
            <v>26286343.199999999</v>
          </cell>
          <cell r="U1059">
            <v>16130618.27</v>
          </cell>
          <cell r="V1059">
            <v>10911310.720000001</v>
          </cell>
          <cell r="W1059">
            <v>4823091.07</v>
          </cell>
          <cell r="X1059">
            <v>4899046.41</v>
          </cell>
          <cell r="Y1059">
            <v>4974249.76</v>
          </cell>
          <cell r="Z1059">
            <v>5049879.66</v>
          </cell>
          <cell r="AA1059">
            <v>5126289.05</v>
          </cell>
          <cell r="AB1059">
            <v>5203203.5</v>
          </cell>
          <cell r="AC1059">
            <v>5283869.59</v>
          </cell>
          <cell r="AD1059">
            <v>5405233.1200000001</v>
          </cell>
          <cell r="AE1059">
            <v>5502775.29</v>
          </cell>
          <cell r="AF1059">
            <v>5602414.6799999997</v>
          </cell>
          <cell r="AG1059">
            <v>5704204.7300000004</v>
          </cell>
          <cell r="AH1059">
            <v>5808200.4400000004</v>
          </cell>
          <cell r="AI1059">
            <v>5914458.3899999997</v>
          </cell>
          <cell r="AJ1059">
            <v>6023036.7800000003</v>
          </cell>
          <cell r="AK1059">
            <v>6133995.5099999998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</row>
        <row r="1060">
          <cell r="A1060" t="str">
            <v>IDLarge C&amp;ITime-Of-UseNon-Incentive CostsLow Participation Case0</v>
          </cell>
          <cell r="B1060" t="str">
            <v>ID</v>
          </cell>
          <cell r="C1060" t="str">
            <v>Large C&amp;I</v>
          </cell>
          <cell r="D1060" t="str">
            <v>Time-Of-Use</v>
          </cell>
          <cell r="E1060" t="str">
            <v>Non-Incentive Costs</v>
          </cell>
          <cell r="F1060" t="str">
            <v>Low Participation Case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5482636.7300000004</v>
          </cell>
          <cell r="S1060">
            <v>11437731.27</v>
          </cell>
          <cell r="T1060">
            <v>23748445.530000001</v>
          </cell>
          <cell r="U1060">
            <v>12818922.52</v>
          </cell>
          <cell r="V1060">
            <v>7177502.6100000003</v>
          </cell>
          <cell r="W1060">
            <v>1035039.42</v>
          </cell>
          <cell r="X1060">
            <v>1056694.75</v>
          </cell>
          <cell r="Y1060">
            <v>1077608.81</v>
          </cell>
          <cell r="Z1060">
            <v>1098962.6200000001</v>
          </cell>
          <cell r="AA1060">
            <v>1121099.71</v>
          </cell>
          <cell r="AB1060">
            <v>1143734.93</v>
          </cell>
          <cell r="AC1060">
            <v>1169950.97</v>
          </cell>
          <cell r="AD1060">
            <v>1234739.83</v>
          </cell>
          <cell r="AE1060">
            <v>1274929.31</v>
          </cell>
          <cell r="AF1060">
            <v>1316427.29</v>
          </cell>
          <cell r="AG1060">
            <v>1359276.37</v>
          </cell>
          <cell r="AH1060">
            <v>1403520.56</v>
          </cell>
          <cell r="AI1060">
            <v>1449205.28</v>
          </cell>
          <cell r="AJ1060">
            <v>1496377.44</v>
          </cell>
          <cell r="AK1060">
            <v>1545085.48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</row>
        <row r="1061">
          <cell r="A1061" t="str">
            <v>IDLarge C&amp;ITime-Of-UseSummer Peak Reduction @Meter  (MW)Low Participation Case0</v>
          </cell>
          <cell r="B1061" t="str">
            <v>ID</v>
          </cell>
          <cell r="C1061" t="str">
            <v>Large C&amp;I</v>
          </cell>
          <cell r="D1061" t="str">
            <v>Time-Of-Use</v>
          </cell>
          <cell r="E1061" t="str">
            <v>Summer Peak Reduction @Meter  (MW)</v>
          </cell>
          <cell r="F1061" t="str">
            <v>Low Participation Case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5.1061481672101516</v>
          </cell>
          <cell r="S1061">
            <v>15.546439584201273</v>
          </cell>
          <cell r="T1061">
            <v>36.769815927493447</v>
          </cell>
          <cell r="U1061">
            <v>47.99510590524666</v>
          </cell>
          <cell r="V1061">
            <v>54.039254216657497</v>
          </cell>
          <cell r="W1061">
            <v>54.75501228123791</v>
          </cell>
          <cell r="X1061">
            <v>55.462504704051796</v>
          </cell>
          <cell r="Y1061">
            <v>56.170704503007471</v>
          </cell>
          <cell r="Z1061">
            <v>56.91276145592839</v>
          </cell>
          <cell r="AA1061">
            <v>57.74360864977195</v>
          </cell>
          <cell r="AB1061">
            <v>58.507439221742665</v>
          </cell>
          <cell r="AC1061">
            <v>59.27262640549219</v>
          </cell>
          <cell r="AD1061">
            <v>60.065513565673378</v>
          </cell>
          <cell r="AE1061">
            <v>60.869007140432515</v>
          </cell>
          <cell r="AF1061">
            <v>61.683249011282939</v>
          </cell>
          <cell r="AG1061">
            <v>62.508382957680382</v>
          </cell>
          <cell r="AH1061">
            <v>63.344554682411669</v>
          </cell>
          <cell r="AI1061">
            <v>64.191911837323005</v>
          </cell>
          <cell r="AJ1061">
            <v>65.050604049392433</v>
          </cell>
          <cell r="AK1061">
            <v>65.920782947151125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</row>
        <row r="1062">
          <cell r="A1062" t="str">
            <v>IDLarge C&amp;ITime-Of-UseSummer Peak Reduction @Generation (MW)Low Participation Case0</v>
          </cell>
          <cell r="B1062" t="str">
            <v>ID</v>
          </cell>
          <cell r="C1062" t="str">
            <v>Large C&amp;I</v>
          </cell>
          <cell r="D1062" t="str">
            <v>Time-Of-Use</v>
          </cell>
          <cell r="E1062" t="str">
            <v>Summer Peak Reduction @Generation (MW)</v>
          </cell>
          <cell r="F1062" t="str">
            <v>Low Participation Case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5.6309529854545115</v>
          </cell>
          <cell r="S1062">
            <v>17.1442871462299</v>
          </cell>
          <cell r="T1062">
            <v>40.548980952242438</v>
          </cell>
          <cell r="U1062">
            <v>52.92799504328039</v>
          </cell>
          <cell r="V1062">
            <v>59.593354892652727</v>
          </cell>
          <cell r="W1062">
            <v>60.382677857562754</v>
          </cell>
          <cell r="X1062">
            <v>61.162885646285609</v>
          </cell>
          <cell r="Y1062">
            <v>61.94387351456492</v>
          </cell>
          <cell r="Z1062">
            <v>62.762198341341403</v>
          </cell>
          <cell r="AA1062">
            <v>63.678439181486489</v>
          </cell>
          <cell r="AB1062">
            <v>64.520775498172327</v>
          </cell>
          <cell r="AC1062">
            <v>65.364607857843168</v>
          </cell>
          <cell r="AD1062">
            <v>66.238987169908881</v>
          </cell>
          <cell r="AE1062">
            <v>67.125063013269198</v>
          </cell>
          <cell r="AF1062">
            <v>68.022991851877961</v>
          </cell>
          <cell r="AG1062">
            <v>68.932932242700019</v>
          </cell>
          <cell r="AH1062">
            <v>69.855044863709381</v>
          </cell>
          <cell r="AI1062">
            <v>70.789492542261797</v>
          </cell>
          <cell r="AJ1062">
            <v>71.73644028384696</v>
          </cell>
          <cell r="AK1062">
            <v>72.696055301225314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</row>
        <row r="1063">
          <cell r="A1063" t="str">
            <v>IDLarge C&amp;ITime-Of-UseWinter Peak Reduction @Meter  (MW)Low Participation Case0</v>
          </cell>
          <cell r="B1063" t="str">
            <v>ID</v>
          </cell>
          <cell r="C1063" t="str">
            <v>Large C&amp;I</v>
          </cell>
          <cell r="D1063" t="str">
            <v>Time-Of-Use</v>
          </cell>
          <cell r="E1063" t="str">
            <v>Winter Peak Reduction @Meter  (MW)</v>
          </cell>
          <cell r="F1063" t="str">
            <v>Low Participation Case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</row>
        <row r="1064">
          <cell r="A1064" t="str">
            <v>IDLarge C&amp;ITime-Of-UseWinter Peak Reduction @Generation (MW)Low Participation Case0</v>
          </cell>
          <cell r="B1064" t="str">
            <v>ID</v>
          </cell>
          <cell r="C1064" t="str">
            <v>Large C&amp;I</v>
          </cell>
          <cell r="D1064" t="str">
            <v>Time-Of-Use</v>
          </cell>
          <cell r="E1064" t="str">
            <v>Winter Peak Reduction @Generation (MW)</v>
          </cell>
          <cell r="F1064" t="str">
            <v>Low Participation Case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</row>
        <row r="1065">
          <cell r="A1065" t="str">
            <v>IDLarge C&amp;ITime-Of-UseProgram Annual BenefitsLow Participation Case0</v>
          </cell>
          <cell r="B1065" t="str">
            <v>ID</v>
          </cell>
          <cell r="C1065" t="str">
            <v>Large C&amp;I</v>
          </cell>
          <cell r="D1065" t="str">
            <v>Time-Of-Use</v>
          </cell>
          <cell r="E1065" t="str">
            <v>Program Annual Benefits</v>
          </cell>
          <cell r="F1065" t="str">
            <v>Low Participation Case</v>
          </cell>
          <cell r="G1065">
            <v>0</v>
          </cell>
        </row>
        <row r="1066">
          <cell r="A1066" t="str">
            <v>IDLarge C&amp;ITime-Of-UseNew ParticipantsLow Participation Case0</v>
          </cell>
          <cell r="B1066" t="str">
            <v>ID</v>
          </cell>
          <cell r="C1066" t="str">
            <v>Large C&amp;I</v>
          </cell>
          <cell r="D1066" t="str">
            <v>Time-Of-Use</v>
          </cell>
          <cell r="E1066" t="str">
            <v>New Participants</v>
          </cell>
          <cell r="F1066" t="str">
            <v>Low Participation Case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16746.686550000006</v>
          </cell>
          <cell r="S1066">
            <v>34271.919000000009</v>
          </cell>
          <cell r="T1066">
            <v>69833.664450000011</v>
          </cell>
          <cell r="U1066">
            <v>36847.527750000037</v>
          </cell>
          <cell r="V1066">
            <v>20100.588749999937</v>
          </cell>
          <cell r="W1066">
            <v>2583.0255000000179</v>
          </cell>
          <cell r="X1066">
            <v>2585.7149999999965</v>
          </cell>
          <cell r="Y1066">
            <v>2585.2035000000324</v>
          </cell>
          <cell r="Z1066">
            <v>2584.5764999999665</v>
          </cell>
          <cell r="AA1066">
            <v>2584.3950000000186</v>
          </cell>
          <cell r="AB1066">
            <v>2584.7249999999767</v>
          </cell>
          <cell r="AC1066">
            <v>2592.8595000000205</v>
          </cell>
          <cell r="AD1066">
            <v>2694.0321599718882</v>
          </cell>
          <cell r="AE1066">
            <v>2731.0805338135397</v>
          </cell>
          <cell r="AF1066">
            <v>2768.6383974915661</v>
          </cell>
          <cell r="AG1066">
            <v>2806.7127575183695</v>
          </cell>
          <cell r="AH1066">
            <v>2845.3107167601411</v>
          </cell>
          <cell r="AI1066">
            <v>2884.4394757617847</v>
          </cell>
          <cell r="AJ1066">
            <v>2924.1063340901455</v>
          </cell>
          <cell r="AK1066">
            <v>2964.3186916958948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</row>
        <row r="1067">
          <cell r="A1067" t="str">
            <v>IDLarge C&amp;ITime-Of-UseIncentive CostsLow Participation Case0</v>
          </cell>
          <cell r="B1067" t="str">
            <v>ID</v>
          </cell>
          <cell r="C1067" t="str">
            <v>Large C&amp;I</v>
          </cell>
          <cell r="D1067" t="str">
            <v>Time-Of-Use</v>
          </cell>
          <cell r="E1067" t="str">
            <v>Incentive Costs</v>
          </cell>
          <cell r="F1067" t="str">
            <v>Low Participation Case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351680.42</v>
          </cell>
          <cell r="S1067">
            <v>1071390.72</v>
          </cell>
          <cell r="T1067">
            <v>2537897.67</v>
          </cell>
          <cell r="U1067">
            <v>3311695.75</v>
          </cell>
          <cell r="V1067">
            <v>3733808.12</v>
          </cell>
          <cell r="W1067">
            <v>3788051.65</v>
          </cell>
          <cell r="X1067">
            <v>3842351.67</v>
          </cell>
          <cell r="Y1067">
            <v>3896640.94</v>
          </cell>
          <cell r="Z1067">
            <v>3950917.05</v>
          </cell>
          <cell r="AA1067">
            <v>4005189.34</v>
          </cell>
          <cell r="AB1067">
            <v>4059468.57</v>
          </cell>
          <cell r="AC1067">
            <v>4113918.62</v>
          </cell>
          <cell r="AD1067">
            <v>4170493.29</v>
          </cell>
          <cell r="AE1067">
            <v>4227845.9800000004</v>
          </cell>
          <cell r="AF1067">
            <v>4285987.3899999997</v>
          </cell>
          <cell r="AG1067">
            <v>4344928.3600000003</v>
          </cell>
          <cell r="AH1067">
            <v>4404679.88</v>
          </cell>
          <cell r="AI1067">
            <v>4465253.1100000003</v>
          </cell>
          <cell r="AJ1067">
            <v>4526659.34</v>
          </cell>
          <cell r="AK1067">
            <v>4588910.04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</row>
        <row r="1068">
          <cell r="A1068" t="str">
            <v>IDLarge C&amp;ITime-Of-UseParticipantsLow Participation Case0</v>
          </cell>
          <cell r="B1068" t="str">
            <v>ID</v>
          </cell>
          <cell r="C1068" t="str">
            <v>Large C&amp;I</v>
          </cell>
          <cell r="D1068" t="str">
            <v>Time-Of-Use</v>
          </cell>
          <cell r="E1068" t="str">
            <v>Participants</v>
          </cell>
          <cell r="F1068" t="str">
            <v>Low Participation Case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16746.686550000006</v>
          </cell>
          <cell r="S1068">
            <v>51018.605550000015</v>
          </cell>
          <cell r="T1068">
            <v>120852.27000000002</v>
          </cell>
          <cell r="U1068">
            <v>157699.79775000006</v>
          </cell>
          <cell r="V1068">
            <v>177800.38649999999</v>
          </cell>
          <cell r="W1068">
            <v>180383.41200000001</v>
          </cell>
          <cell r="X1068">
            <v>182969.12700000001</v>
          </cell>
          <cell r="Y1068">
            <v>185554.33050000004</v>
          </cell>
          <cell r="Z1068">
            <v>188138.90700000001</v>
          </cell>
          <cell r="AA1068">
            <v>190723.30200000003</v>
          </cell>
          <cell r="AB1068">
            <v>193308.027</v>
          </cell>
          <cell r="AC1068">
            <v>195900.88650000002</v>
          </cell>
          <cell r="AD1068">
            <v>198594.91865997191</v>
          </cell>
          <cell r="AE1068">
            <v>201325.99919378545</v>
          </cell>
          <cell r="AF1068">
            <v>204094.63759127702</v>
          </cell>
          <cell r="AG1068">
            <v>206901.35034879539</v>
          </cell>
          <cell r="AH1068">
            <v>209746.66106555553</v>
          </cell>
          <cell r="AI1068">
            <v>212631.10054131731</v>
          </cell>
          <cell r="AJ1068">
            <v>215555.20687540746</v>
          </cell>
          <cell r="AK1068">
            <v>218519.52556710335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</row>
        <row r="1069">
          <cell r="A1069" t="str">
            <v>IDMedium C&amp;ITime-Of-UseProgram Annual BenefitsLow Participation Case0</v>
          </cell>
          <cell r="B1069" t="str">
            <v>ID</v>
          </cell>
          <cell r="C1069" t="str">
            <v>Medium C&amp;I</v>
          </cell>
          <cell r="D1069" t="str">
            <v>Time-Of-Use</v>
          </cell>
          <cell r="E1069" t="str">
            <v>Program Annual Benefits</v>
          </cell>
          <cell r="F1069" t="str">
            <v>Low Participation Case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573231.01</v>
          </cell>
          <cell r="S1069">
            <v>1745288.43</v>
          </cell>
          <cell r="T1069">
            <v>4127886.26</v>
          </cell>
          <cell r="U1069">
            <v>5388069.9000000004</v>
          </cell>
          <cell r="V1069">
            <v>6066603.5300000003</v>
          </cell>
          <cell r="W1069">
            <v>6146956.6100000003</v>
          </cell>
          <cell r="X1069">
            <v>6226381.7599999998</v>
          </cell>
          <cell r="Y1069">
            <v>6305886.3200000003</v>
          </cell>
          <cell r="Z1069">
            <v>6389191.79</v>
          </cell>
          <cell r="AA1069">
            <v>6482465.1100000003</v>
          </cell>
          <cell r="AB1069">
            <v>6568214.9500000002</v>
          </cell>
          <cell r="AC1069">
            <v>6654117.0800000001</v>
          </cell>
          <cell r="AD1069">
            <v>6743128.8899999997</v>
          </cell>
          <cell r="AE1069">
            <v>6833331.4100000001</v>
          </cell>
          <cell r="AF1069">
            <v>6924740.5700000003</v>
          </cell>
          <cell r="AG1069">
            <v>7017372.5</v>
          </cell>
          <cell r="AH1069">
            <v>7111243.5700000003</v>
          </cell>
          <cell r="AI1069">
            <v>7206370.3399999999</v>
          </cell>
          <cell r="AJ1069">
            <v>7302769.6200000001</v>
          </cell>
          <cell r="AK1069">
            <v>7400458.4299999997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</row>
        <row r="1070">
          <cell r="A1070" t="str">
            <v>IDMedium C&amp;ITime-Of-UseProgram Annual CostsLow Participation Case0</v>
          </cell>
          <cell r="B1070" t="str">
            <v>ID</v>
          </cell>
          <cell r="C1070" t="str">
            <v>Medium C&amp;I</v>
          </cell>
          <cell r="D1070" t="str">
            <v>Time-Of-Use</v>
          </cell>
          <cell r="E1070" t="str">
            <v>Program Annual Costs</v>
          </cell>
          <cell r="F1070" t="str">
            <v>Low Participation Case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5834317.1500000004</v>
          </cell>
          <cell r="S1070">
            <v>12509121.98</v>
          </cell>
          <cell r="T1070">
            <v>26286343.199999999</v>
          </cell>
          <cell r="U1070">
            <v>16130618.27</v>
          </cell>
          <cell r="V1070">
            <v>10911310.720000001</v>
          </cell>
          <cell r="W1070">
            <v>4823091.07</v>
          </cell>
          <cell r="X1070">
            <v>4899046.41</v>
          </cell>
          <cell r="Y1070">
            <v>4974249.76</v>
          </cell>
          <cell r="Z1070">
            <v>5049879.66</v>
          </cell>
          <cell r="AA1070">
            <v>5126289.05</v>
          </cell>
          <cell r="AB1070">
            <v>5203203.5</v>
          </cell>
          <cell r="AC1070">
            <v>5283869.59</v>
          </cell>
          <cell r="AD1070">
            <v>5405233.1200000001</v>
          </cell>
          <cell r="AE1070">
            <v>5502775.29</v>
          </cell>
          <cell r="AF1070">
            <v>5602414.6799999997</v>
          </cell>
          <cell r="AG1070">
            <v>5704204.7300000004</v>
          </cell>
          <cell r="AH1070">
            <v>5808200.4400000004</v>
          </cell>
          <cell r="AI1070">
            <v>5914458.3899999997</v>
          </cell>
          <cell r="AJ1070">
            <v>6023036.7800000003</v>
          </cell>
          <cell r="AK1070">
            <v>6133995.5099999998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</row>
        <row r="1071">
          <cell r="A1071" t="str">
            <v>IDMedium C&amp;ITime-Of-UseNon-Incentive CostsLow Participation Case0</v>
          </cell>
          <cell r="B1071" t="str">
            <v>ID</v>
          </cell>
          <cell r="C1071" t="str">
            <v>Medium C&amp;I</v>
          </cell>
          <cell r="D1071" t="str">
            <v>Time-Of-Use</v>
          </cell>
          <cell r="E1071" t="str">
            <v>Non-Incentive Costs</v>
          </cell>
          <cell r="F1071" t="str">
            <v>Low Participation Case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5482636.7300000004</v>
          </cell>
          <cell r="S1071">
            <v>11437731.27</v>
          </cell>
          <cell r="T1071">
            <v>23748445.530000001</v>
          </cell>
          <cell r="U1071">
            <v>12818922.52</v>
          </cell>
          <cell r="V1071">
            <v>7177502.6100000003</v>
          </cell>
          <cell r="W1071">
            <v>1035039.42</v>
          </cell>
          <cell r="X1071">
            <v>1056694.75</v>
          </cell>
          <cell r="Y1071">
            <v>1077608.81</v>
          </cell>
          <cell r="Z1071">
            <v>1098962.6200000001</v>
          </cell>
          <cell r="AA1071">
            <v>1121099.71</v>
          </cell>
          <cell r="AB1071">
            <v>1143734.93</v>
          </cell>
          <cell r="AC1071">
            <v>1169950.97</v>
          </cell>
          <cell r="AD1071">
            <v>1234739.83</v>
          </cell>
          <cell r="AE1071">
            <v>1274929.31</v>
          </cell>
          <cell r="AF1071">
            <v>1316427.29</v>
          </cell>
          <cell r="AG1071">
            <v>1359276.37</v>
          </cell>
          <cell r="AH1071">
            <v>1403520.56</v>
          </cell>
          <cell r="AI1071">
            <v>1449205.28</v>
          </cell>
          <cell r="AJ1071">
            <v>1496377.44</v>
          </cell>
          <cell r="AK1071">
            <v>1545085.48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</row>
        <row r="1072">
          <cell r="A1072" t="str">
            <v>IDMedium C&amp;ITime-Of-UseSummer Peak Reduction @Meter  (MW)Low Participation Case0</v>
          </cell>
          <cell r="B1072" t="str">
            <v>ID</v>
          </cell>
          <cell r="C1072" t="str">
            <v>Medium C&amp;I</v>
          </cell>
          <cell r="D1072" t="str">
            <v>Time-Of-Use</v>
          </cell>
          <cell r="E1072" t="str">
            <v>Summer Peak Reduction @Meter  (MW)</v>
          </cell>
          <cell r="F1072" t="str">
            <v>Low Participation Case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5.1061481672101516</v>
          </cell>
          <cell r="S1072">
            <v>15.546439584201273</v>
          </cell>
          <cell r="T1072">
            <v>36.769815927493447</v>
          </cell>
          <cell r="U1072">
            <v>47.99510590524666</v>
          </cell>
          <cell r="V1072">
            <v>54.039254216657497</v>
          </cell>
          <cell r="W1072">
            <v>54.75501228123791</v>
          </cell>
          <cell r="X1072">
            <v>55.462504704051796</v>
          </cell>
          <cell r="Y1072">
            <v>56.170704503007471</v>
          </cell>
          <cell r="Z1072">
            <v>56.91276145592839</v>
          </cell>
          <cell r="AA1072">
            <v>57.74360864977195</v>
          </cell>
          <cell r="AB1072">
            <v>58.507439221742665</v>
          </cell>
          <cell r="AC1072">
            <v>59.27262640549219</v>
          </cell>
          <cell r="AD1072">
            <v>60.065513565673378</v>
          </cell>
          <cell r="AE1072">
            <v>60.869007140432515</v>
          </cell>
          <cell r="AF1072">
            <v>61.683249011282939</v>
          </cell>
          <cell r="AG1072">
            <v>62.508382957680382</v>
          </cell>
          <cell r="AH1072">
            <v>63.344554682411669</v>
          </cell>
          <cell r="AI1072">
            <v>64.191911837323005</v>
          </cell>
          <cell r="AJ1072">
            <v>65.050604049392433</v>
          </cell>
          <cell r="AK1072">
            <v>65.920782947151125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</row>
        <row r="1073">
          <cell r="A1073" t="str">
            <v>IDMedium C&amp;ITime-Of-UseSummer Peak Reduction @Generation (MW)Low Participation Case0</v>
          </cell>
          <cell r="B1073" t="str">
            <v>ID</v>
          </cell>
          <cell r="C1073" t="str">
            <v>Medium C&amp;I</v>
          </cell>
          <cell r="D1073" t="str">
            <v>Time-Of-Use</v>
          </cell>
          <cell r="E1073" t="str">
            <v>Summer Peak Reduction @Generation (MW)</v>
          </cell>
          <cell r="F1073" t="str">
            <v>Low Participation Case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5.6309529854545115</v>
          </cell>
          <cell r="S1073">
            <v>17.1442871462299</v>
          </cell>
          <cell r="T1073">
            <v>40.548980952242438</v>
          </cell>
          <cell r="U1073">
            <v>52.92799504328039</v>
          </cell>
          <cell r="V1073">
            <v>59.593354892652727</v>
          </cell>
          <cell r="W1073">
            <v>60.382677857562754</v>
          </cell>
          <cell r="X1073">
            <v>61.162885646285609</v>
          </cell>
          <cell r="Y1073">
            <v>61.94387351456492</v>
          </cell>
          <cell r="Z1073">
            <v>62.762198341341403</v>
          </cell>
          <cell r="AA1073">
            <v>63.678439181486489</v>
          </cell>
          <cell r="AB1073">
            <v>64.520775498172327</v>
          </cell>
          <cell r="AC1073">
            <v>65.364607857843168</v>
          </cell>
          <cell r="AD1073">
            <v>66.238987169908881</v>
          </cell>
          <cell r="AE1073">
            <v>67.125063013269198</v>
          </cell>
          <cell r="AF1073">
            <v>68.022991851877961</v>
          </cell>
          <cell r="AG1073">
            <v>68.932932242700019</v>
          </cell>
          <cell r="AH1073">
            <v>69.855044863709381</v>
          </cell>
          <cell r="AI1073">
            <v>70.789492542261797</v>
          </cell>
          <cell r="AJ1073">
            <v>71.73644028384696</v>
          </cell>
          <cell r="AK1073">
            <v>72.696055301225314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</row>
        <row r="1074">
          <cell r="A1074" t="str">
            <v>IDMedium C&amp;ITime-Of-UseWinter Peak Reduction @Meter  (MW)Low Participation Case0</v>
          </cell>
          <cell r="B1074" t="str">
            <v>ID</v>
          </cell>
          <cell r="C1074" t="str">
            <v>Medium C&amp;I</v>
          </cell>
          <cell r="D1074" t="str">
            <v>Time-Of-Use</v>
          </cell>
          <cell r="E1074" t="str">
            <v>Winter Peak Reduction @Meter  (MW)</v>
          </cell>
          <cell r="F1074" t="str">
            <v>Low Participation Case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</row>
        <row r="1075">
          <cell r="A1075" t="str">
            <v>IDMedium C&amp;ITime-Of-UseWinter Peak Reduction @Generation (MW)Low Participation Case0</v>
          </cell>
          <cell r="B1075" t="str">
            <v>ID</v>
          </cell>
          <cell r="C1075" t="str">
            <v>Medium C&amp;I</v>
          </cell>
          <cell r="D1075" t="str">
            <v>Time-Of-Use</v>
          </cell>
          <cell r="E1075" t="str">
            <v>Winter Peak Reduction @Generation (MW)</v>
          </cell>
          <cell r="F1075" t="str">
            <v>Low Participation Case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</row>
        <row r="1076">
          <cell r="A1076" t="str">
            <v>IDMedium C&amp;ITime-Of-UseProgram Annual BenefitsLow Participation Case0</v>
          </cell>
          <cell r="B1076" t="str">
            <v>ID</v>
          </cell>
          <cell r="C1076" t="str">
            <v>Medium C&amp;I</v>
          </cell>
          <cell r="D1076" t="str">
            <v>Time-Of-Use</v>
          </cell>
          <cell r="E1076" t="str">
            <v>Program Annual Benefits</v>
          </cell>
          <cell r="F1076" t="str">
            <v>Low Participation Case</v>
          </cell>
          <cell r="G1076">
            <v>0</v>
          </cell>
        </row>
        <row r="1077">
          <cell r="A1077" t="str">
            <v>IDMedium C&amp;ITime-Of-UseNew ParticipantsLow Participation Case0</v>
          </cell>
          <cell r="B1077" t="str">
            <v>ID</v>
          </cell>
          <cell r="C1077" t="str">
            <v>Medium C&amp;I</v>
          </cell>
          <cell r="D1077" t="str">
            <v>Time-Of-Use</v>
          </cell>
          <cell r="E1077" t="str">
            <v>New Participants</v>
          </cell>
          <cell r="F1077" t="str">
            <v>Low Participation Case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16746.686550000006</v>
          </cell>
          <cell r="S1077">
            <v>34271.919000000009</v>
          </cell>
          <cell r="T1077">
            <v>69833.664450000011</v>
          </cell>
          <cell r="U1077">
            <v>36847.527750000037</v>
          </cell>
          <cell r="V1077">
            <v>20100.588749999937</v>
          </cell>
          <cell r="W1077">
            <v>2583.0255000000179</v>
          </cell>
          <cell r="X1077">
            <v>2585.7149999999965</v>
          </cell>
          <cell r="Y1077">
            <v>2585.2035000000324</v>
          </cell>
          <cell r="Z1077">
            <v>2584.5764999999665</v>
          </cell>
          <cell r="AA1077">
            <v>2584.3950000000186</v>
          </cell>
          <cell r="AB1077">
            <v>2584.7249999999767</v>
          </cell>
          <cell r="AC1077">
            <v>2592.8595000000205</v>
          </cell>
          <cell r="AD1077">
            <v>2694.0321599718882</v>
          </cell>
          <cell r="AE1077">
            <v>2731.0805338135397</v>
          </cell>
          <cell r="AF1077">
            <v>2768.6383974915661</v>
          </cell>
          <cell r="AG1077">
            <v>2806.7127575183695</v>
          </cell>
          <cell r="AH1077">
            <v>2845.3107167601411</v>
          </cell>
          <cell r="AI1077">
            <v>2884.4394757617847</v>
          </cell>
          <cell r="AJ1077">
            <v>2924.1063340901455</v>
          </cell>
          <cell r="AK1077">
            <v>2964.3186916958948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</row>
        <row r="1078">
          <cell r="A1078" t="str">
            <v>IDMedium C&amp;ITime-Of-UseIncentive CostsLow Participation Case0</v>
          </cell>
          <cell r="B1078" t="str">
            <v>ID</v>
          </cell>
          <cell r="C1078" t="str">
            <v>Medium C&amp;I</v>
          </cell>
          <cell r="D1078" t="str">
            <v>Time-Of-Use</v>
          </cell>
          <cell r="E1078" t="str">
            <v>Incentive Costs</v>
          </cell>
          <cell r="F1078" t="str">
            <v>Low Participation Case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351680.42</v>
          </cell>
          <cell r="S1078">
            <v>1071390.72</v>
          </cell>
          <cell r="T1078">
            <v>2537897.67</v>
          </cell>
          <cell r="U1078">
            <v>3311695.75</v>
          </cell>
          <cell r="V1078">
            <v>3733808.12</v>
          </cell>
          <cell r="W1078">
            <v>3788051.65</v>
          </cell>
          <cell r="X1078">
            <v>3842351.67</v>
          </cell>
          <cell r="Y1078">
            <v>3896640.94</v>
          </cell>
          <cell r="Z1078">
            <v>3950917.05</v>
          </cell>
          <cell r="AA1078">
            <v>4005189.34</v>
          </cell>
          <cell r="AB1078">
            <v>4059468.57</v>
          </cell>
          <cell r="AC1078">
            <v>4113918.62</v>
          </cell>
          <cell r="AD1078">
            <v>4170493.29</v>
          </cell>
          <cell r="AE1078">
            <v>4227845.9800000004</v>
          </cell>
          <cell r="AF1078">
            <v>4285987.3899999997</v>
          </cell>
          <cell r="AG1078">
            <v>4344928.3600000003</v>
          </cell>
          <cell r="AH1078">
            <v>4404679.88</v>
          </cell>
          <cell r="AI1078">
            <v>4465253.1100000003</v>
          </cell>
          <cell r="AJ1078">
            <v>4526659.34</v>
          </cell>
          <cell r="AK1078">
            <v>4588910.04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</row>
        <row r="1079">
          <cell r="A1079" t="str">
            <v>IDMedium C&amp;ITime-Of-UseParticipantsLow Participation Case0</v>
          </cell>
          <cell r="B1079" t="str">
            <v>ID</v>
          </cell>
          <cell r="C1079" t="str">
            <v>Medium C&amp;I</v>
          </cell>
          <cell r="D1079" t="str">
            <v>Time-Of-Use</v>
          </cell>
          <cell r="E1079" t="str">
            <v>Participants</v>
          </cell>
          <cell r="F1079" t="str">
            <v>Low Participation Case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16746.686550000006</v>
          </cell>
          <cell r="S1079">
            <v>51018.605550000015</v>
          </cell>
          <cell r="T1079">
            <v>120852.27000000002</v>
          </cell>
          <cell r="U1079">
            <v>157699.79775000006</v>
          </cell>
          <cell r="V1079">
            <v>177800.38649999999</v>
          </cell>
          <cell r="W1079">
            <v>180383.41200000001</v>
          </cell>
          <cell r="X1079">
            <v>182969.12700000001</v>
          </cell>
          <cell r="Y1079">
            <v>185554.33050000004</v>
          </cell>
          <cell r="Z1079">
            <v>188138.90700000001</v>
          </cell>
          <cell r="AA1079">
            <v>190723.30200000003</v>
          </cell>
          <cell r="AB1079">
            <v>193308.027</v>
          </cell>
          <cell r="AC1079">
            <v>195900.88650000002</v>
          </cell>
          <cell r="AD1079">
            <v>198594.91865997191</v>
          </cell>
          <cell r="AE1079">
            <v>201325.99919378545</v>
          </cell>
          <cell r="AF1079">
            <v>204094.63759127702</v>
          </cell>
          <cell r="AG1079">
            <v>206901.35034879539</v>
          </cell>
          <cell r="AH1079">
            <v>209746.66106555553</v>
          </cell>
          <cell r="AI1079">
            <v>212631.10054131731</v>
          </cell>
          <cell r="AJ1079">
            <v>215555.20687540746</v>
          </cell>
          <cell r="AK1079">
            <v>218519.52556710335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</row>
        <row r="1080">
          <cell r="A1080" t="str">
            <v>IDResidentialTime-Of-UseProgram Annual BenefitsLow Participation Case0</v>
          </cell>
          <cell r="B1080" t="str">
            <v>ID</v>
          </cell>
          <cell r="C1080" t="str">
            <v>Residential</v>
          </cell>
          <cell r="D1080" t="str">
            <v>Time-Of-Use</v>
          </cell>
          <cell r="E1080" t="str">
            <v>Program Annual Benefits</v>
          </cell>
          <cell r="F1080" t="str">
            <v>Low Participation Case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573231.01</v>
          </cell>
          <cell r="S1080">
            <v>1745288.43</v>
          </cell>
          <cell r="T1080">
            <v>4127886.26</v>
          </cell>
          <cell r="U1080">
            <v>5388069.9000000004</v>
          </cell>
          <cell r="V1080">
            <v>6066603.5300000003</v>
          </cell>
          <cell r="W1080">
            <v>6146956.6100000003</v>
          </cell>
          <cell r="X1080">
            <v>6226381.7599999998</v>
          </cell>
          <cell r="Y1080">
            <v>6305886.3200000003</v>
          </cell>
          <cell r="Z1080">
            <v>6389191.79</v>
          </cell>
          <cell r="AA1080">
            <v>6482465.1100000003</v>
          </cell>
          <cell r="AB1080">
            <v>6568214.9500000002</v>
          </cell>
          <cell r="AC1080">
            <v>6654117.0800000001</v>
          </cell>
          <cell r="AD1080">
            <v>6743128.8899999997</v>
          </cell>
          <cell r="AE1080">
            <v>6833331.4100000001</v>
          </cell>
          <cell r="AF1080">
            <v>6924740.5700000003</v>
          </cell>
          <cell r="AG1080">
            <v>7017372.5</v>
          </cell>
          <cell r="AH1080">
            <v>7111243.5700000003</v>
          </cell>
          <cell r="AI1080">
            <v>7206370.3399999999</v>
          </cell>
          <cell r="AJ1080">
            <v>7302769.6200000001</v>
          </cell>
          <cell r="AK1080">
            <v>7400458.4299999997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</row>
        <row r="1081">
          <cell r="A1081" t="str">
            <v>IDResidentialTime-Of-UseProgram Annual CostsLow Participation Case0</v>
          </cell>
          <cell r="B1081" t="str">
            <v>ID</v>
          </cell>
          <cell r="C1081" t="str">
            <v>Residential</v>
          </cell>
          <cell r="D1081" t="str">
            <v>Time-Of-Use</v>
          </cell>
          <cell r="E1081" t="str">
            <v>Program Annual Costs</v>
          </cell>
          <cell r="F1081" t="str">
            <v>Low Participation Case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5834317.1500000004</v>
          </cell>
          <cell r="S1081">
            <v>12509121.98</v>
          </cell>
          <cell r="T1081">
            <v>26286343.199999999</v>
          </cell>
          <cell r="U1081">
            <v>16130618.27</v>
          </cell>
          <cell r="V1081">
            <v>10911310.720000001</v>
          </cell>
          <cell r="W1081">
            <v>4823091.07</v>
          </cell>
          <cell r="X1081">
            <v>4899046.41</v>
          </cell>
          <cell r="Y1081">
            <v>4974249.76</v>
          </cell>
          <cell r="Z1081">
            <v>5049879.66</v>
          </cell>
          <cell r="AA1081">
            <v>5126289.05</v>
          </cell>
          <cell r="AB1081">
            <v>5203203.5</v>
          </cell>
          <cell r="AC1081">
            <v>5283869.59</v>
          </cell>
          <cell r="AD1081">
            <v>5405233.1200000001</v>
          </cell>
          <cell r="AE1081">
            <v>5502775.29</v>
          </cell>
          <cell r="AF1081">
            <v>5602414.6799999997</v>
          </cell>
          <cell r="AG1081">
            <v>5704204.7300000004</v>
          </cell>
          <cell r="AH1081">
            <v>5808200.4400000004</v>
          </cell>
          <cell r="AI1081">
            <v>5914458.3899999997</v>
          </cell>
          <cell r="AJ1081">
            <v>6023036.7800000003</v>
          </cell>
          <cell r="AK1081">
            <v>6133995.5099999998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</row>
        <row r="1082">
          <cell r="A1082" t="str">
            <v>IDResidentialTime-Of-UseNon-Incentive CostsLow Participation Case0</v>
          </cell>
          <cell r="B1082" t="str">
            <v>ID</v>
          </cell>
          <cell r="C1082" t="str">
            <v>Residential</v>
          </cell>
          <cell r="D1082" t="str">
            <v>Time-Of-Use</v>
          </cell>
          <cell r="E1082" t="str">
            <v>Non-Incentive Costs</v>
          </cell>
          <cell r="F1082" t="str">
            <v>Low Participation Case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5482636.7300000004</v>
          </cell>
          <cell r="S1082">
            <v>11437731.27</v>
          </cell>
          <cell r="T1082">
            <v>23748445.530000001</v>
          </cell>
          <cell r="U1082">
            <v>12818922.52</v>
          </cell>
          <cell r="V1082">
            <v>7177502.6100000003</v>
          </cell>
          <cell r="W1082">
            <v>1035039.42</v>
          </cell>
          <cell r="X1082">
            <v>1056694.75</v>
          </cell>
          <cell r="Y1082">
            <v>1077608.81</v>
          </cell>
          <cell r="Z1082">
            <v>1098962.6200000001</v>
          </cell>
          <cell r="AA1082">
            <v>1121099.71</v>
          </cell>
          <cell r="AB1082">
            <v>1143734.93</v>
          </cell>
          <cell r="AC1082">
            <v>1169950.97</v>
          </cell>
          <cell r="AD1082">
            <v>1234739.83</v>
          </cell>
          <cell r="AE1082">
            <v>1274929.31</v>
          </cell>
          <cell r="AF1082">
            <v>1316427.29</v>
          </cell>
          <cell r="AG1082">
            <v>1359276.37</v>
          </cell>
          <cell r="AH1082">
            <v>1403520.56</v>
          </cell>
          <cell r="AI1082">
            <v>1449205.28</v>
          </cell>
          <cell r="AJ1082">
            <v>1496377.44</v>
          </cell>
          <cell r="AK1082">
            <v>1545085.48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</row>
        <row r="1083">
          <cell r="A1083" t="str">
            <v>IDResidentialTime-Of-UseSummer Peak Reduction @Meter  (MW)Low Participation Case0</v>
          </cell>
          <cell r="B1083" t="str">
            <v>ID</v>
          </cell>
          <cell r="C1083" t="str">
            <v>Residential</v>
          </cell>
          <cell r="D1083" t="str">
            <v>Time-Of-Use</v>
          </cell>
          <cell r="E1083" t="str">
            <v>Summer Peak Reduction @Meter  (MW)</v>
          </cell>
          <cell r="F1083" t="str">
            <v>Low Participation Case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5.1061481672101516</v>
          </cell>
          <cell r="S1083">
            <v>15.546439584201273</v>
          </cell>
          <cell r="T1083">
            <v>36.769815927493447</v>
          </cell>
          <cell r="U1083">
            <v>47.99510590524666</v>
          </cell>
          <cell r="V1083">
            <v>54.039254216657497</v>
          </cell>
          <cell r="W1083">
            <v>54.75501228123791</v>
          </cell>
          <cell r="X1083">
            <v>55.462504704051796</v>
          </cell>
          <cell r="Y1083">
            <v>56.170704503007471</v>
          </cell>
          <cell r="Z1083">
            <v>56.91276145592839</v>
          </cell>
          <cell r="AA1083">
            <v>57.74360864977195</v>
          </cell>
          <cell r="AB1083">
            <v>58.507439221742665</v>
          </cell>
          <cell r="AC1083">
            <v>59.27262640549219</v>
          </cell>
          <cell r="AD1083">
            <v>60.065513565673378</v>
          </cell>
          <cell r="AE1083">
            <v>60.869007140432515</v>
          </cell>
          <cell r="AF1083">
            <v>61.683249011282939</v>
          </cell>
          <cell r="AG1083">
            <v>62.508382957680382</v>
          </cell>
          <cell r="AH1083">
            <v>63.344554682411669</v>
          </cell>
          <cell r="AI1083">
            <v>64.191911837323005</v>
          </cell>
          <cell r="AJ1083">
            <v>65.050604049392433</v>
          </cell>
          <cell r="AK1083">
            <v>65.920782947151125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</row>
        <row r="1084">
          <cell r="A1084" t="str">
            <v>IDResidentialTime-Of-UseSummer Peak Reduction @Generation (MW)Low Participation Case0</v>
          </cell>
          <cell r="B1084" t="str">
            <v>ID</v>
          </cell>
          <cell r="C1084" t="str">
            <v>Residential</v>
          </cell>
          <cell r="D1084" t="str">
            <v>Time-Of-Use</v>
          </cell>
          <cell r="E1084" t="str">
            <v>Summer Peak Reduction @Generation (MW)</v>
          </cell>
          <cell r="F1084" t="str">
            <v>Low Participation Case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5.6309529854545115</v>
          </cell>
          <cell r="S1084">
            <v>17.1442871462299</v>
          </cell>
          <cell r="T1084">
            <v>40.548980952242438</v>
          </cell>
          <cell r="U1084">
            <v>52.92799504328039</v>
          </cell>
          <cell r="V1084">
            <v>59.593354892652727</v>
          </cell>
          <cell r="W1084">
            <v>60.382677857562754</v>
          </cell>
          <cell r="X1084">
            <v>61.162885646285609</v>
          </cell>
          <cell r="Y1084">
            <v>61.94387351456492</v>
          </cell>
          <cell r="Z1084">
            <v>62.762198341341403</v>
          </cell>
          <cell r="AA1084">
            <v>63.678439181486489</v>
          </cell>
          <cell r="AB1084">
            <v>64.520775498172327</v>
          </cell>
          <cell r="AC1084">
            <v>65.364607857843168</v>
          </cell>
          <cell r="AD1084">
            <v>66.238987169908881</v>
          </cell>
          <cell r="AE1084">
            <v>67.125063013269198</v>
          </cell>
          <cell r="AF1084">
            <v>68.022991851877961</v>
          </cell>
          <cell r="AG1084">
            <v>68.932932242700019</v>
          </cell>
          <cell r="AH1084">
            <v>69.855044863709381</v>
          </cell>
          <cell r="AI1084">
            <v>70.789492542261797</v>
          </cell>
          <cell r="AJ1084">
            <v>71.73644028384696</v>
          </cell>
          <cell r="AK1084">
            <v>72.696055301225314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</row>
        <row r="1085">
          <cell r="A1085" t="str">
            <v>IDResidentialTime-Of-UseWinter Peak Reduction @Meter  (MW)Low Participation Case0</v>
          </cell>
          <cell r="B1085" t="str">
            <v>ID</v>
          </cell>
          <cell r="C1085" t="str">
            <v>Residential</v>
          </cell>
          <cell r="D1085" t="str">
            <v>Time-Of-Use</v>
          </cell>
          <cell r="E1085" t="str">
            <v>Winter Peak Reduction @Meter  (MW)</v>
          </cell>
          <cell r="F1085" t="str">
            <v>Low Participation Case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</row>
        <row r="1086">
          <cell r="A1086" t="str">
            <v>IDResidentialTime-Of-UseWinter Peak Reduction @Generation (MW)Low Participation Case0</v>
          </cell>
          <cell r="B1086" t="str">
            <v>ID</v>
          </cell>
          <cell r="C1086" t="str">
            <v>Residential</v>
          </cell>
          <cell r="D1086" t="str">
            <v>Time-Of-Use</v>
          </cell>
          <cell r="E1086" t="str">
            <v>Winter Peak Reduction @Generation (MW)</v>
          </cell>
          <cell r="F1086" t="str">
            <v>Low Participation Case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</row>
        <row r="1087">
          <cell r="A1087" t="str">
            <v>IDResidentialTime-Of-UseProgram Annual BenefitsLow Participation Case0</v>
          </cell>
          <cell r="B1087" t="str">
            <v>ID</v>
          </cell>
          <cell r="C1087" t="str">
            <v>Residential</v>
          </cell>
          <cell r="D1087" t="str">
            <v>Time-Of-Use</v>
          </cell>
          <cell r="E1087" t="str">
            <v>Program Annual Benefits</v>
          </cell>
          <cell r="F1087" t="str">
            <v>Low Participation Case</v>
          </cell>
          <cell r="G1087">
            <v>0</v>
          </cell>
        </row>
        <row r="1088">
          <cell r="A1088" t="str">
            <v>IDResidentialTime-Of-UseNew ParticipantsLow Participation Case0</v>
          </cell>
          <cell r="B1088" t="str">
            <v>ID</v>
          </cell>
          <cell r="C1088" t="str">
            <v>Residential</v>
          </cell>
          <cell r="D1088" t="str">
            <v>Time-Of-Use</v>
          </cell>
          <cell r="E1088" t="str">
            <v>New Participants</v>
          </cell>
          <cell r="F1088" t="str">
            <v>Low Participation Case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16746.686550000006</v>
          </cell>
          <cell r="S1088">
            <v>34271.919000000009</v>
          </cell>
          <cell r="T1088">
            <v>69833.664450000011</v>
          </cell>
          <cell r="U1088">
            <v>36847.527750000037</v>
          </cell>
          <cell r="V1088">
            <v>20100.588749999937</v>
          </cell>
          <cell r="W1088">
            <v>2583.0255000000179</v>
          </cell>
          <cell r="X1088">
            <v>2585.7149999999965</v>
          </cell>
          <cell r="Y1088">
            <v>2585.2035000000324</v>
          </cell>
          <cell r="Z1088">
            <v>2584.5764999999665</v>
          </cell>
          <cell r="AA1088">
            <v>2584.3950000000186</v>
          </cell>
          <cell r="AB1088">
            <v>2584.7249999999767</v>
          </cell>
          <cell r="AC1088">
            <v>2592.8595000000205</v>
          </cell>
          <cell r="AD1088">
            <v>2694.0321599718882</v>
          </cell>
          <cell r="AE1088">
            <v>2731.0805338135397</v>
          </cell>
          <cell r="AF1088">
            <v>2768.6383974915661</v>
          </cell>
          <cell r="AG1088">
            <v>2806.7127575183695</v>
          </cell>
          <cell r="AH1088">
            <v>2845.3107167601411</v>
          </cell>
          <cell r="AI1088">
            <v>2884.4394757617847</v>
          </cell>
          <cell r="AJ1088">
            <v>2924.1063340901455</v>
          </cell>
          <cell r="AK1088">
            <v>2964.3186916958948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</row>
        <row r="1089">
          <cell r="A1089" t="str">
            <v>IDResidentialTime-Of-UseIncentive CostsLow Participation Case0</v>
          </cell>
          <cell r="B1089" t="str">
            <v>ID</v>
          </cell>
          <cell r="C1089" t="str">
            <v>Residential</v>
          </cell>
          <cell r="D1089" t="str">
            <v>Time-Of-Use</v>
          </cell>
          <cell r="E1089" t="str">
            <v>Incentive Costs</v>
          </cell>
          <cell r="F1089" t="str">
            <v>Low Participation Case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351680.42</v>
          </cell>
          <cell r="S1089">
            <v>1071390.72</v>
          </cell>
          <cell r="T1089">
            <v>2537897.67</v>
          </cell>
          <cell r="U1089">
            <v>3311695.75</v>
          </cell>
          <cell r="V1089">
            <v>3733808.12</v>
          </cell>
          <cell r="W1089">
            <v>3788051.65</v>
          </cell>
          <cell r="X1089">
            <v>3842351.67</v>
          </cell>
          <cell r="Y1089">
            <v>3896640.94</v>
          </cell>
          <cell r="Z1089">
            <v>3950917.05</v>
          </cell>
          <cell r="AA1089">
            <v>4005189.34</v>
          </cell>
          <cell r="AB1089">
            <v>4059468.57</v>
          </cell>
          <cell r="AC1089">
            <v>4113918.62</v>
          </cell>
          <cell r="AD1089">
            <v>4170493.29</v>
          </cell>
          <cell r="AE1089">
            <v>4227845.9800000004</v>
          </cell>
          <cell r="AF1089">
            <v>4285987.3899999997</v>
          </cell>
          <cell r="AG1089">
            <v>4344928.3600000003</v>
          </cell>
          <cell r="AH1089">
            <v>4404679.88</v>
          </cell>
          <cell r="AI1089">
            <v>4465253.1100000003</v>
          </cell>
          <cell r="AJ1089">
            <v>4526659.34</v>
          </cell>
          <cell r="AK1089">
            <v>4588910.04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</row>
        <row r="1090">
          <cell r="A1090" t="str">
            <v>IDResidentialTime-Of-UseParticipantsLow Participation Case0</v>
          </cell>
          <cell r="B1090" t="str">
            <v>ID</v>
          </cell>
          <cell r="C1090" t="str">
            <v>Residential</v>
          </cell>
          <cell r="D1090" t="str">
            <v>Time-Of-Use</v>
          </cell>
          <cell r="E1090" t="str">
            <v>Participants</v>
          </cell>
          <cell r="F1090" t="str">
            <v>Low Participation Case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16746.686550000006</v>
          </cell>
          <cell r="S1090">
            <v>51018.605550000015</v>
          </cell>
          <cell r="T1090">
            <v>120852.27000000002</v>
          </cell>
          <cell r="U1090">
            <v>157699.79775000006</v>
          </cell>
          <cell r="V1090">
            <v>177800.38649999999</v>
          </cell>
          <cell r="W1090">
            <v>180383.41200000001</v>
          </cell>
          <cell r="X1090">
            <v>182969.12700000001</v>
          </cell>
          <cell r="Y1090">
            <v>185554.33050000004</v>
          </cell>
          <cell r="Z1090">
            <v>188138.90700000001</v>
          </cell>
          <cell r="AA1090">
            <v>190723.30200000003</v>
          </cell>
          <cell r="AB1090">
            <v>193308.027</v>
          </cell>
          <cell r="AC1090">
            <v>195900.88650000002</v>
          </cell>
          <cell r="AD1090">
            <v>198594.91865997191</v>
          </cell>
          <cell r="AE1090">
            <v>201325.99919378545</v>
          </cell>
          <cell r="AF1090">
            <v>204094.63759127702</v>
          </cell>
          <cell r="AG1090">
            <v>206901.35034879539</v>
          </cell>
          <cell r="AH1090">
            <v>209746.66106555553</v>
          </cell>
          <cell r="AI1090">
            <v>212631.10054131731</v>
          </cell>
          <cell r="AJ1090">
            <v>215555.20687540746</v>
          </cell>
          <cell r="AK1090">
            <v>218519.52556710335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</row>
        <row r="1091">
          <cell r="A1091" t="str">
            <v>IDSmall C&amp;ITime-Of-UseProgram Annual BenefitsLow Participation Case0</v>
          </cell>
          <cell r="B1091" t="str">
            <v>ID</v>
          </cell>
          <cell r="C1091" t="str">
            <v>Small C&amp;I</v>
          </cell>
          <cell r="D1091" t="str">
            <v>Time-Of-Use</v>
          </cell>
          <cell r="E1091" t="str">
            <v>Program Annual Benefits</v>
          </cell>
          <cell r="F1091" t="str">
            <v>Low Participation Case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573231.01</v>
          </cell>
          <cell r="S1091">
            <v>1745288.43</v>
          </cell>
          <cell r="T1091">
            <v>4127886.26</v>
          </cell>
          <cell r="U1091">
            <v>5388069.9000000004</v>
          </cell>
          <cell r="V1091">
            <v>6066603.5300000003</v>
          </cell>
          <cell r="W1091">
            <v>6146956.6100000003</v>
          </cell>
          <cell r="X1091">
            <v>6226381.7599999998</v>
          </cell>
          <cell r="Y1091">
            <v>6305886.3200000003</v>
          </cell>
          <cell r="Z1091">
            <v>6389191.79</v>
          </cell>
          <cell r="AA1091">
            <v>6482465.1100000003</v>
          </cell>
          <cell r="AB1091">
            <v>6568214.9500000002</v>
          </cell>
          <cell r="AC1091">
            <v>6654117.0800000001</v>
          </cell>
          <cell r="AD1091">
            <v>6743128.8899999997</v>
          </cell>
          <cell r="AE1091">
            <v>6833331.4100000001</v>
          </cell>
          <cell r="AF1091">
            <v>6924740.5700000003</v>
          </cell>
          <cell r="AG1091">
            <v>7017372.5</v>
          </cell>
          <cell r="AH1091">
            <v>7111243.5700000003</v>
          </cell>
          <cell r="AI1091">
            <v>7206370.3399999999</v>
          </cell>
          <cell r="AJ1091">
            <v>7302769.6200000001</v>
          </cell>
          <cell r="AK1091">
            <v>7400458.4299999997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</row>
        <row r="1092">
          <cell r="A1092" t="str">
            <v>IDSmall C&amp;ITime-Of-UseProgram Annual CostsLow Participation Case0</v>
          </cell>
          <cell r="B1092" t="str">
            <v>ID</v>
          </cell>
          <cell r="C1092" t="str">
            <v>Small C&amp;I</v>
          </cell>
          <cell r="D1092" t="str">
            <v>Time-Of-Use</v>
          </cell>
          <cell r="E1092" t="str">
            <v>Program Annual Costs</v>
          </cell>
          <cell r="F1092" t="str">
            <v>Low Participation Case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5834317.1500000004</v>
          </cell>
          <cell r="S1092">
            <v>12509121.98</v>
          </cell>
          <cell r="T1092">
            <v>26286343.199999999</v>
          </cell>
          <cell r="U1092">
            <v>16130618.27</v>
          </cell>
          <cell r="V1092">
            <v>10911310.720000001</v>
          </cell>
          <cell r="W1092">
            <v>4823091.07</v>
          </cell>
          <cell r="X1092">
            <v>4899046.41</v>
          </cell>
          <cell r="Y1092">
            <v>4974249.76</v>
          </cell>
          <cell r="Z1092">
            <v>5049879.66</v>
          </cell>
          <cell r="AA1092">
            <v>5126289.05</v>
          </cell>
          <cell r="AB1092">
            <v>5203203.5</v>
          </cell>
          <cell r="AC1092">
            <v>5283869.59</v>
          </cell>
          <cell r="AD1092">
            <v>5405233.1200000001</v>
          </cell>
          <cell r="AE1092">
            <v>5502775.29</v>
          </cell>
          <cell r="AF1092">
            <v>5602414.6799999997</v>
          </cell>
          <cell r="AG1092">
            <v>5704204.7300000004</v>
          </cell>
          <cell r="AH1092">
            <v>5808200.4400000004</v>
          </cell>
          <cell r="AI1092">
            <v>5914458.3899999997</v>
          </cell>
          <cell r="AJ1092">
            <v>6023036.7800000003</v>
          </cell>
          <cell r="AK1092">
            <v>6133995.5099999998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</row>
        <row r="1093">
          <cell r="A1093" t="str">
            <v>IDSmall C&amp;ITime-Of-UseNon-Incentive CostsLow Participation Case0</v>
          </cell>
          <cell r="B1093" t="str">
            <v>ID</v>
          </cell>
          <cell r="C1093" t="str">
            <v>Small C&amp;I</v>
          </cell>
          <cell r="D1093" t="str">
            <v>Time-Of-Use</v>
          </cell>
          <cell r="E1093" t="str">
            <v>Non-Incentive Costs</v>
          </cell>
          <cell r="F1093" t="str">
            <v>Low Participation Case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5482636.7300000004</v>
          </cell>
          <cell r="S1093">
            <v>11437731.27</v>
          </cell>
          <cell r="T1093">
            <v>23748445.530000001</v>
          </cell>
          <cell r="U1093">
            <v>12818922.52</v>
          </cell>
          <cell r="V1093">
            <v>7177502.6100000003</v>
          </cell>
          <cell r="W1093">
            <v>1035039.42</v>
          </cell>
          <cell r="X1093">
            <v>1056694.75</v>
          </cell>
          <cell r="Y1093">
            <v>1077608.81</v>
          </cell>
          <cell r="Z1093">
            <v>1098962.6200000001</v>
          </cell>
          <cell r="AA1093">
            <v>1121099.71</v>
          </cell>
          <cell r="AB1093">
            <v>1143734.93</v>
          </cell>
          <cell r="AC1093">
            <v>1169950.97</v>
          </cell>
          <cell r="AD1093">
            <v>1234739.83</v>
          </cell>
          <cell r="AE1093">
            <v>1274929.31</v>
          </cell>
          <cell r="AF1093">
            <v>1316427.29</v>
          </cell>
          <cell r="AG1093">
            <v>1359276.37</v>
          </cell>
          <cell r="AH1093">
            <v>1403520.56</v>
          </cell>
          <cell r="AI1093">
            <v>1449205.28</v>
          </cell>
          <cell r="AJ1093">
            <v>1496377.44</v>
          </cell>
          <cell r="AK1093">
            <v>1545085.48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</row>
        <row r="1094">
          <cell r="A1094" t="str">
            <v>IDSmall C&amp;ITime-Of-UseSummer Peak Reduction @Meter  (MW)Low Participation Case0</v>
          </cell>
          <cell r="B1094" t="str">
            <v>ID</v>
          </cell>
          <cell r="C1094" t="str">
            <v>Small C&amp;I</v>
          </cell>
          <cell r="D1094" t="str">
            <v>Time-Of-Use</v>
          </cell>
          <cell r="E1094" t="str">
            <v>Summer Peak Reduction @Meter  (MW)</v>
          </cell>
          <cell r="F1094" t="str">
            <v>Low Participation Case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5.1061481672101516</v>
          </cell>
          <cell r="S1094">
            <v>15.546439584201273</v>
          </cell>
          <cell r="T1094">
            <v>36.769815927493447</v>
          </cell>
          <cell r="U1094">
            <v>47.99510590524666</v>
          </cell>
          <cell r="V1094">
            <v>54.039254216657497</v>
          </cell>
          <cell r="W1094">
            <v>54.75501228123791</v>
          </cell>
          <cell r="X1094">
            <v>55.462504704051796</v>
          </cell>
          <cell r="Y1094">
            <v>56.170704503007471</v>
          </cell>
          <cell r="Z1094">
            <v>56.91276145592839</v>
          </cell>
          <cell r="AA1094">
            <v>57.74360864977195</v>
          </cell>
          <cell r="AB1094">
            <v>58.507439221742665</v>
          </cell>
          <cell r="AC1094">
            <v>59.27262640549219</v>
          </cell>
          <cell r="AD1094">
            <v>60.065513565673378</v>
          </cell>
          <cell r="AE1094">
            <v>60.869007140432515</v>
          </cell>
          <cell r="AF1094">
            <v>61.683249011282939</v>
          </cell>
          <cell r="AG1094">
            <v>62.508382957680382</v>
          </cell>
          <cell r="AH1094">
            <v>63.344554682411669</v>
          </cell>
          <cell r="AI1094">
            <v>64.191911837323005</v>
          </cell>
          <cell r="AJ1094">
            <v>65.050604049392433</v>
          </cell>
          <cell r="AK1094">
            <v>65.920782947151125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</row>
        <row r="1095">
          <cell r="A1095" t="str">
            <v>IDSmall C&amp;ITime-Of-UseSummer Peak Reduction @Generation (MW)Low Participation Case0</v>
          </cell>
          <cell r="B1095" t="str">
            <v>ID</v>
          </cell>
          <cell r="C1095" t="str">
            <v>Small C&amp;I</v>
          </cell>
          <cell r="D1095" t="str">
            <v>Time-Of-Use</v>
          </cell>
          <cell r="E1095" t="str">
            <v>Summer Peak Reduction @Generation (MW)</v>
          </cell>
          <cell r="F1095" t="str">
            <v>Low Participation Case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5.6309529854545115</v>
          </cell>
          <cell r="S1095">
            <v>17.1442871462299</v>
          </cell>
          <cell r="T1095">
            <v>40.548980952242438</v>
          </cell>
          <cell r="U1095">
            <v>52.92799504328039</v>
          </cell>
          <cell r="V1095">
            <v>59.593354892652727</v>
          </cell>
          <cell r="W1095">
            <v>60.382677857562754</v>
          </cell>
          <cell r="X1095">
            <v>61.162885646285609</v>
          </cell>
          <cell r="Y1095">
            <v>61.94387351456492</v>
          </cell>
          <cell r="Z1095">
            <v>62.762198341341403</v>
          </cell>
          <cell r="AA1095">
            <v>63.678439181486489</v>
          </cell>
          <cell r="AB1095">
            <v>64.520775498172327</v>
          </cell>
          <cell r="AC1095">
            <v>65.364607857843168</v>
          </cell>
          <cell r="AD1095">
            <v>66.238987169908881</v>
          </cell>
          <cell r="AE1095">
            <v>67.125063013269198</v>
          </cell>
          <cell r="AF1095">
            <v>68.022991851877961</v>
          </cell>
          <cell r="AG1095">
            <v>68.932932242700019</v>
          </cell>
          <cell r="AH1095">
            <v>69.855044863709381</v>
          </cell>
          <cell r="AI1095">
            <v>70.789492542261797</v>
          </cell>
          <cell r="AJ1095">
            <v>71.73644028384696</v>
          </cell>
          <cell r="AK1095">
            <v>72.696055301225314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</row>
        <row r="1096">
          <cell r="A1096" t="str">
            <v>IDSmall C&amp;ITime-Of-UseWinter Peak Reduction @Meter  (MW)Low Participation Case0</v>
          </cell>
          <cell r="B1096" t="str">
            <v>ID</v>
          </cell>
          <cell r="C1096" t="str">
            <v>Small C&amp;I</v>
          </cell>
          <cell r="D1096" t="str">
            <v>Time-Of-Use</v>
          </cell>
          <cell r="E1096" t="str">
            <v>Winter Peak Reduction @Meter  (MW)</v>
          </cell>
          <cell r="F1096" t="str">
            <v>Low Participation Case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</row>
        <row r="1097">
          <cell r="A1097" t="str">
            <v>IDSmall C&amp;ITime-Of-UseWinter Peak Reduction @Generation (MW)Low Participation Case0</v>
          </cell>
          <cell r="B1097" t="str">
            <v>ID</v>
          </cell>
          <cell r="C1097" t="str">
            <v>Small C&amp;I</v>
          </cell>
          <cell r="D1097" t="str">
            <v>Time-Of-Use</v>
          </cell>
          <cell r="E1097" t="str">
            <v>Winter Peak Reduction @Generation (MW)</v>
          </cell>
          <cell r="F1097" t="str">
            <v>Low Participation Case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</row>
        <row r="1098">
          <cell r="A1098" t="str">
            <v>IDSmall C&amp;ITime-Of-UseProgram Annual BenefitsLow Participation Case0</v>
          </cell>
          <cell r="B1098" t="str">
            <v>ID</v>
          </cell>
          <cell r="C1098" t="str">
            <v>Small C&amp;I</v>
          </cell>
          <cell r="D1098" t="str">
            <v>Time-Of-Use</v>
          </cell>
          <cell r="E1098" t="str">
            <v>Program Annual Benefits</v>
          </cell>
          <cell r="F1098" t="str">
            <v>Low Participation Case</v>
          </cell>
          <cell r="G1098">
            <v>0</v>
          </cell>
        </row>
        <row r="1099">
          <cell r="A1099" t="str">
            <v>IDSmall C&amp;ITime-Of-UseNew ParticipantsLow Participation Case0</v>
          </cell>
          <cell r="B1099" t="str">
            <v>ID</v>
          </cell>
          <cell r="C1099" t="str">
            <v>Small C&amp;I</v>
          </cell>
          <cell r="D1099" t="str">
            <v>Time-Of-Use</v>
          </cell>
          <cell r="E1099" t="str">
            <v>New Participants</v>
          </cell>
          <cell r="F1099" t="str">
            <v>Low Participation Case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16746.686550000006</v>
          </cell>
          <cell r="S1099">
            <v>34271.919000000009</v>
          </cell>
          <cell r="T1099">
            <v>69833.664450000011</v>
          </cell>
          <cell r="U1099">
            <v>36847.527750000037</v>
          </cell>
          <cell r="V1099">
            <v>20100.588749999937</v>
          </cell>
          <cell r="W1099">
            <v>2583.0255000000179</v>
          </cell>
          <cell r="X1099">
            <v>2585.7149999999965</v>
          </cell>
          <cell r="Y1099">
            <v>2585.2035000000324</v>
          </cell>
          <cell r="Z1099">
            <v>2584.5764999999665</v>
          </cell>
          <cell r="AA1099">
            <v>2584.3950000000186</v>
          </cell>
          <cell r="AB1099">
            <v>2584.7249999999767</v>
          </cell>
          <cell r="AC1099">
            <v>2592.8595000000205</v>
          </cell>
          <cell r="AD1099">
            <v>2694.0321599718882</v>
          </cell>
          <cell r="AE1099">
            <v>2731.0805338135397</v>
          </cell>
          <cell r="AF1099">
            <v>2768.6383974915661</v>
          </cell>
          <cell r="AG1099">
            <v>2806.7127575183695</v>
          </cell>
          <cell r="AH1099">
            <v>2845.3107167601411</v>
          </cell>
          <cell r="AI1099">
            <v>2884.4394757617847</v>
          </cell>
          <cell r="AJ1099">
            <v>2924.1063340901455</v>
          </cell>
          <cell r="AK1099">
            <v>2964.3186916958948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</row>
        <row r="1100">
          <cell r="A1100" t="str">
            <v>IDSmall C&amp;ITime-Of-UseIncentive CostsLow Participation Case0</v>
          </cell>
          <cell r="B1100" t="str">
            <v>ID</v>
          </cell>
          <cell r="C1100" t="str">
            <v>Small C&amp;I</v>
          </cell>
          <cell r="D1100" t="str">
            <v>Time-Of-Use</v>
          </cell>
          <cell r="E1100" t="str">
            <v>Incentive Costs</v>
          </cell>
          <cell r="F1100" t="str">
            <v>Low Participation Case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351680.42</v>
          </cell>
          <cell r="S1100">
            <v>1071390.72</v>
          </cell>
          <cell r="T1100">
            <v>2537897.67</v>
          </cell>
          <cell r="U1100">
            <v>3311695.75</v>
          </cell>
          <cell r="V1100">
            <v>3733808.12</v>
          </cell>
          <cell r="W1100">
            <v>3788051.65</v>
          </cell>
          <cell r="X1100">
            <v>3842351.67</v>
          </cell>
          <cell r="Y1100">
            <v>3896640.94</v>
          </cell>
          <cell r="Z1100">
            <v>3950917.05</v>
          </cell>
          <cell r="AA1100">
            <v>4005189.34</v>
          </cell>
          <cell r="AB1100">
            <v>4059468.57</v>
          </cell>
          <cell r="AC1100">
            <v>4113918.62</v>
          </cell>
          <cell r="AD1100">
            <v>4170493.29</v>
          </cell>
          <cell r="AE1100">
            <v>4227845.9800000004</v>
          </cell>
          <cell r="AF1100">
            <v>4285987.3899999997</v>
          </cell>
          <cell r="AG1100">
            <v>4344928.3600000003</v>
          </cell>
          <cell r="AH1100">
            <v>4404679.88</v>
          </cell>
          <cell r="AI1100">
            <v>4465253.1100000003</v>
          </cell>
          <cell r="AJ1100">
            <v>4526659.34</v>
          </cell>
          <cell r="AK1100">
            <v>4588910.04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</row>
        <row r="1101">
          <cell r="A1101" t="str">
            <v>IDSmall C&amp;ITime-Of-UseParticipantsLow Participation Case0</v>
          </cell>
          <cell r="B1101" t="str">
            <v>ID</v>
          </cell>
          <cell r="C1101" t="str">
            <v>Small C&amp;I</v>
          </cell>
          <cell r="D1101" t="str">
            <v>Time-Of-Use</v>
          </cell>
          <cell r="E1101" t="str">
            <v>Participants</v>
          </cell>
          <cell r="F1101" t="str">
            <v>Low Participation Case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16746.686550000006</v>
          </cell>
          <cell r="S1101">
            <v>51018.605550000015</v>
          </cell>
          <cell r="T1101">
            <v>120852.27000000002</v>
          </cell>
          <cell r="U1101">
            <v>157699.79775000006</v>
          </cell>
          <cell r="V1101">
            <v>177800.38649999999</v>
          </cell>
          <cell r="W1101">
            <v>180383.41200000001</v>
          </cell>
          <cell r="X1101">
            <v>182969.12700000001</v>
          </cell>
          <cell r="Y1101">
            <v>185554.33050000004</v>
          </cell>
          <cell r="Z1101">
            <v>188138.90700000001</v>
          </cell>
          <cell r="AA1101">
            <v>190723.30200000003</v>
          </cell>
          <cell r="AB1101">
            <v>193308.027</v>
          </cell>
          <cell r="AC1101">
            <v>195900.88650000002</v>
          </cell>
          <cell r="AD1101">
            <v>198594.91865997191</v>
          </cell>
          <cell r="AE1101">
            <v>201325.99919378545</v>
          </cell>
          <cell r="AF1101">
            <v>204094.63759127702</v>
          </cell>
          <cell r="AG1101">
            <v>206901.35034879539</v>
          </cell>
          <cell r="AH1101">
            <v>209746.66106555553</v>
          </cell>
          <cell r="AI1101">
            <v>212631.10054131731</v>
          </cell>
          <cell r="AJ1101">
            <v>215555.20687540746</v>
          </cell>
          <cell r="AK1101">
            <v>218519.52556710335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</row>
        <row r="1102">
          <cell r="A1102" t="str">
            <v>IDResidentialDemand ChargeProgram Annual BenefitsLow Participation Case0</v>
          </cell>
          <cell r="B1102" t="str">
            <v>ID</v>
          </cell>
          <cell r="C1102" t="str">
            <v>Residential</v>
          </cell>
          <cell r="D1102" t="str">
            <v>Demand Charge</v>
          </cell>
          <cell r="E1102" t="str">
            <v>Program Annual Benefits</v>
          </cell>
          <cell r="F1102" t="str">
            <v>Low Participation Case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573231.01</v>
          </cell>
          <cell r="S1102">
            <v>1745288.43</v>
          </cell>
          <cell r="T1102">
            <v>4127886.26</v>
          </cell>
          <cell r="U1102">
            <v>5388069.9000000004</v>
          </cell>
          <cell r="V1102">
            <v>6066603.5300000003</v>
          </cell>
          <cell r="W1102">
            <v>6146956.6100000003</v>
          </cell>
          <cell r="X1102">
            <v>6226381.7599999998</v>
          </cell>
          <cell r="Y1102">
            <v>6305886.3200000003</v>
          </cell>
          <cell r="Z1102">
            <v>6389191.79</v>
          </cell>
          <cell r="AA1102">
            <v>6482465.1100000003</v>
          </cell>
          <cell r="AB1102">
            <v>6568214.9500000002</v>
          </cell>
          <cell r="AC1102">
            <v>6654117.0800000001</v>
          </cell>
          <cell r="AD1102">
            <v>6743128.8899999997</v>
          </cell>
          <cell r="AE1102">
            <v>6833331.4100000001</v>
          </cell>
          <cell r="AF1102">
            <v>6924740.5700000003</v>
          </cell>
          <cell r="AG1102">
            <v>7017372.5</v>
          </cell>
          <cell r="AH1102">
            <v>7111243.5700000003</v>
          </cell>
          <cell r="AI1102">
            <v>7206370.3399999999</v>
          </cell>
          <cell r="AJ1102">
            <v>7302769.6200000001</v>
          </cell>
          <cell r="AK1102">
            <v>7400458.4299999997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</row>
        <row r="1103">
          <cell r="A1103" t="str">
            <v>IDResidentialDemand ChargeProgram Annual CostsLow Participation Case0</v>
          </cell>
          <cell r="B1103" t="str">
            <v>ID</v>
          </cell>
          <cell r="C1103" t="str">
            <v>Residential</v>
          </cell>
          <cell r="D1103" t="str">
            <v>Demand Charge</v>
          </cell>
          <cell r="E1103" t="str">
            <v>Program Annual Costs</v>
          </cell>
          <cell r="F1103" t="str">
            <v>Low Participation Case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5834317.1500000004</v>
          </cell>
          <cell r="S1103">
            <v>12509121.98</v>
          </cell>
          <cell r="T1103">
            <v>26286343.199999999</v>
          </cell>
          <cell r="U1103">
            <v>16130618.27</v>
          </cell>
          <cell r="V1103">
            <v>10911310.720000001</v>
          </cell>
          <cell r="W1103">
            <v>4823091.07</v>
          </cell>
          <cell r="X1103">
            <v>4899046.41</v>
          </cell>
          <cell r="Y1103">
            <v>4974249.76</v>
          </cell>
          <cell r="Z1103">
            <v>5049879.66</v>
          </cell>
          <cell r="AA1103">
            <v>5126289.05</v>
          </cell>
          <cell r="AB1103">
            <v>5203203.5</v>
          </cell>
          <cell r="AC1103">
            <v>5283869.59</v>
          </cell>
          <cell r="AD1103">
            <v>5405233.1200000001</v>
          </cell>
          <cell r="AE1103">
            <v>5502775.29</v>
          </cell>
          <cell r="AF1103">
            <v>5602414.6799999997</v>
          </cell>
          <cell r="AG1103">
            <v>5704204.7300000004</v>
          </cell>
          <cell r="AH1103">
            <v>5808200.4400000004</v>
          </cell>
          <cell r="AI1103">
            <v>5914458.3899999997</v>
          </cell>
          <cell r="AJ1103">
            <v>6023036.7800000003</v>
          </cell>
          <cell r="AK1103">
            <v>6133995.5099999998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</row>
        <row r="1104">
          <cell r="A1104" t="str">
            <v>IDResidentialDemand ChargeNon-Incentive CostsLow Participation Case0</v>
          </cell>
          <cell r="B1104" t="str">
            <v>ID</v>
          </cell>
          <cell r="C1104" t="str">
            <v>Residential</v>
          </cell>
          <cell r="D1104" t="str">
            <v>Demand Charge</v>
          </cell>
          <cell r="E1104" t="str">
            <v>Non-Incentive Costs</v>
          </cell>
          <cell r="F1104" t="str">
            <v>Low Participation Case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5482636.7300000004</v>
          </cell>
          <cell r="S1104">
            <v>11437731.27</v>
          </cell>
          <cell r="T1104">
            <v>23748445.530000001</v>
          </cell>
          <cell r="U1104">
            <v>12818922.52</v>
          </cell>
          <cell r="V1104">
            <v>7177502.6100000003</v>
          </cell>
          <cell r="W1104">
            <v>1035039.42</v>
          </cell>
          <cell r="X1104">
            <v>1056694.75</v>
          </cell>
          <cell r="Y1104">
            <v>1077608.81</v>
          </cell>
          <cell r="Z1104">
            <v>1098962.6200000001</v>
          </cell>
          <cell r="AA1104">
            <v>1121099.71</v>
          </cell>
          <cell r="AB1104">
            <v>1143734.93</v>
          </cell>
          <cell r="AC1104">
            <v>1169950.97</v>
          </cell>
          <cell r="AD1104">
            <v>1234739.83</v>
          </cell>
          <cell r="AE1104">
            <v>1274929.31</v>
          </cell>
          <cell r="AF1104">
            <v>1316427.29</v>
          </cell>
          <cell r="AG1104">
            <v>1359276.37</v>
          </cell>
          <cell r="AH1104">
            <v>1403520.56</v>
          </cell>
          <cell r="AI1104">
            <v>1449205.28</v>
          </cell>
          <cell r="AJ1104">
            <v>1496377.44</v>
          </cell>
          <cell r="AK1104">
            <v>1545085.48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</row>
        <row r="1105">
          <cell r="A1105" t="str">
            <v>IDResidentialDemand ChargeSummer Peak Reduction @Meter  (MW)Low Participation Case0</v>
          </cell>
          <cell r="B1105" t="str">
            <v>ID</v>
          </cell>
          <cell r="C1105" t="str">
            <v>Residential</v>
          </cell>
          <cell r="D1105" t="str">
            <v>Demand Charge</v>
          </cell>
          <cell r="E1105" t="str">
            <v>Summer Peak Reduction @Meter  (MW)</v>
          </cell>
          <cell r="F1105" t="str">
            <v>Low Participation Case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5.1061481672101516</v>
          </cell>
          <cell r="S1105">
            <v>15.546439584201273</v>
          </cell>
          <cell r="T1105">
            <v>36.769815927493447</v>
          </cell>
          <cell r="U1105">
            <v>47.99510590524666</v>
          </cell>
          <cell r="V1105">
            <v>54.039254216657497</v>
          </cell>
          <cell r="W1105">
            <v>54.75501228123791</v>
          </cell>
          <cell r="X1105">
            <v>55.462504704051796</v>
          </cell>
          <cell r="Y1105">
            <v>56.170704503007471</v>
          </cell>
          <cell r="Z1105">
            <v>56.91276145592839</v>
          </cell>
          <cell r="AA1105">
            <v>57.74360864977195</v>
          </cell>
          <cell r="AB1105">
            <v>58.507439221742665</v>
          </cell>
          <cell r="AC1105">
            <v>59.27262640549219</v>
          </cell>
          <cell r="AD1105">
            <v>60.065513565673378</v>
          </cell>
          <cell r="AE1105">
            <v>60.869007140432515</v>
          </cell>
          <cell r="AF1105">
            <v>61.683249011282939</v>
          </cell>
          <cell r="AG1105">
            <v>62.508382957680382</v>
          </cell>
          <cell r="AH1105">
            <v>63.344554682411669</v>
          </cell>
          <cell r="AI1105">
            <v>64.191911837323005</v>
          </cell>
          <cell r="AJ1105">
            <v>65.050604049392433</v>
          </cell>
          <cell r="AK1105">
            <v>65.920782947151125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</row>
        <row r="1106">
          <cell r="A1106" t="str">
            <v>IDResidentialDemand ChargeSummer Peak Reduction @Generation (MW)Low Participation Case0</v>
          </cell>
          <cell r="B1106" t="str">
            <v>ID</v>
          </cell>
          <cell r="C1106" t="str">
            <v>Residential</v>
          </cell>
          <cell r="D1106" t="str">
            <v>Demand Charge</v>
          </cell>
          <cell r="E1106" t="str">
            <v>Summer Peak Reduction @Generation (MW)</v>
          </cell>
          <cell r="F1106" t="str">
            <v>Low Participation Case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5.6309529854545115</v>
          </cell>
          <cell r="S1106">
            <v>17.1442871462299</v>
          </cell>
          <cell r="T1106">
            <v>40.548980952242438</v>
          </cell>
          <cell r="U1106">
            <v>52.92799504328039</v>
          </cell>
          <cell r="V1106">
            <v>59.593354892652727</v>
          </cell>
          <cell r="W1106">
            <v>60.382677857562754</v>
          </cell>
          <cell r="X1106">
            <v>61.162885646285609</v>
          </cell>
          <cell r="Y1106">
            <v>61.94387351456492</v>
          </cell>
          <cell r="Z1106">
            <v>62.762198341341403</v>
          </cell>
          <cell r="AA1106">
            <v>63.678439181486489</v>
          </cell>
          <cell r="AB1106">
            <v>64.520775498172327</v>
          </cell>
          <cell r="AC1106">
            <v>65.364607857843168</v>
          </cell>
          <cell r="AD1106">
            <v>66.238987169908881</v>
          </cell>
          <cell r="AE1106">
            <v>67.125063013269198</v>
          </cell>
          <cell r="AF1106">
            <v>68.022991851877961</v>
          </cell>
          <cell r="AG1106">
            <v>68.932932242700019</v>
          </cell>
          <cell r="AH1106">
            <v>69.855044863709381</v>
          </cell>
          <cell r="AI1106">
            <v>70.789492542261797</v>
          </cell>
          <cell r="AJ1106">
            <v>71.73644028384696</v>
          </cell>
          <cell r="AK1106">
            <v>72.696055301225314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</row>
        <row r="1107">
          <cell r="A1107" t="str">
            <v>IDResidentialDemand ChargeWinter Peak Reduction @Meter  (MW)Low Participation Case0</v>
          </cell>
          <cell r="B1107" t="str">
            <v>ID</v>
          </cell>
          <cell r="C1107" t="str">
            <v>Residential</v>
          </cell>
          <cell r="D1107" t="str">
            <v>Demand Charge</v>
          </cell>
          <cell r="E1107" t="str">
            <v>Winter Peak Reduction @Meter  (MW)</v>
          </cell>
          <cell r="F1107" t="str">
            <v>Low Participation Case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</row>
        <row r="1108">
          <cell r="A1108" t="str">
            <v>IDResidentialDemand ChargeWinter Peak Reduction @Generation (MW)Low Participation Case0</v>
          </cell>
          <cell r="B1108" t="str">
            <v>ID</v>
          </cell>
          <cell r="C1108" t="str">
            <v>Residential</v>
          </cell>
          <cell r="D1108" t="str">
            <v>Demand Charge</v>
          </cell>
          <cell r="E1108" t="str">
            <v>Winter Peak Reduction @Generation (MW)</v>
          </cell>
          <cell r="F1108" t="str">
            <v>Low Participation Case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</row>
        <row r="1109">
          <cell r="A1109" t="str">
            <v>IDResidentialDemand ChargeProgram Annual BenefitsLow Participation Case0</v>
          </cell>
          <cell r="B1109" t="str">
            <v>ID</v>
          </cell>
          <cell r="C1109" t="str">
            <v>Residential</v>
          </cell>
          <cell r="D1109" t="str">
            <v>Demand Charge</v>
          </cell>
          <cell r="E1109" t="str">
            <v>Program Annual Benefits</v>
          </cell>
          <cell r="F1109" t="str">
            <v>Low Participation Case</v>
          </cell>
          <cell r="G1109">
            <v>0</v>
          </cell>
        </row>
        <row r="1110">
          <cell r="A1110" t="str">
            <v>IDResidentialDemand ChargeNew ParticipantsLow Participation Case0</v>
          </cell>
          <cell r="B1110" t="str">
            <v>ID</v>
          </cell>
          <cell r="C1110" t="str">
            <v>Residential</v>
          </cell>
          <cell r="D1110" t="str">
            <v>Demand Charge</v>
          </cell>
          <cell r="E1110" t="str">
            <v>New Participants</v>
          </cell>
          <cell r="F1110" t="str">
            <v>Low Participation Case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16746.686550000006</v>
          </cell>
          <cell r="S1110">
            <v>34271.919000000009</v>
          </cell>
          <cell r="T1110">
            <v>69833.664450000011</v>
          </cell>
          <cell r="U1110">
            <v>36847.527750000037</v>
          </cell>
          <cell r="V1110">
            <v>20100.588749999937</v>
          </cell>
          <cell r="W1110">
            <v>2583.0255000000179</v>
          </cell>
          <cell r="X1110">
            <v>2585.7149999999965</v>
          </cell>
          <cell r="Y1110">
            <v>2585.2035000000324</v>
          </cell>
          <cell r="Z1110">
            <v>2584.5764999999665</v>
          </cell>
          <cell r="AA1110">
            <v>2584.3950000000186</v>
          </cell>
          <cell r="AB1110">
            <v>2584.7249999999767</v>
          </cell>
          <cell r="AC1110">
            <v>2592.8595000000205</v>
          </cell>
          <cell r="AD1110">
            <v>2694.0321599718882</v>
          </cell>
          <cell r="AE1110">
            <v>2731.0805338135397</v>
          </cell>
          <cell r="AF1110">
            <v>2768.6383974915661</v>
          </cell>
          <cell r="AG1110">
            <v>2806.7127575183695</v>
          </cell>
          <cell r="AH1110">
            <v>2845.3107167601411</v>
          </cell>
          <cell r="AI1110">
            <v>2884.4394757617847</v>
          </cell>
          <cell r="AJ1110">
            <v>2924.1063340901455</v>
          </cell>
          <cell r="AK1110">
            <v>2964.3186916958948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</row>
        <row r="1111">
          <cell r="A1111" t="str">
            <v>IDResidentialDemand ChargeIncentive CostsLow Participation Case0</v>
          </cell>
          <cell r="B1111" t="str">
            <v>ID</v>
          </cell>
          <cell r="C1111" t="str">
            <v>Residential</v>
          </cell>
          <cell r="D1111" t="str">
            <v>Demand Charge</v>
          </cell>
          <cell r="E1111" t="str">
            <v>Incentive Costs</v>
          </cell>
          <cell r="F1111" t="str">
            <v>Low Participation Case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351680.42</v>
          </cell>
          <cell r="S1111">
            <v>1071390.72</v>
          </cell>
          <cell r="T1111">
            <v>2537897.67</v>
          </cell>
          <cell r="U1111">
            <v>3311695.75</v>
          </cell>
          <cell r="V1111">
            <v>3733808.12</v>
          </cell>
          <cell r="W1111">
            <v>3788051.65</v>
          </cell>
          <cell r="X1111">
            <v>3842351.67</v>
          </cell>
          <cell r="Y1111">
            <v>3896640.94</v>
          </cell>
          <cell r="Z1111">
            <v>3950917.05</v>
          </cell>
          <cell r="AA1111">
            <v>4005189.34</v>
          </cell>
          <cell r="AB1111">
            <v>4059468.57</v>
          </cell>
          <cell r="AC1111">
            <v>4113918.62</v>
          </cell>
          <cell r="AD1111">
            <v>4170493.29</v>
          </cell>
          <cell r="AE1111">
            <v>4227845.9800000004</v>
          </cell>
          <cell r="AF1111">
            <v>4285987.3899999997</v>
          </cell>
          <cell r="AG1111">
            <v>4344928.3600000003</v>
          </cell>
          <cell r="AH1111">
            <v>4404679.88</v>
          </cell>
          <cell r="AI1111">
            <v>4465253.1100000003</v>
          </cell>
          <cell r="AJ1111">
            <v>4526659.34</v>
          </cell>
          <cell r="AK1111">
            <v>4588910.04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</row>
        <row r="1112">
          <cell r="A1112" t="str">
            <v>IDResidentialDemand ChargeParticipantsLow Participation Case0</v>
          </cell>
          <cell r="B1112" t="str">
            <v>ID</v>
          </cell>
          <cell r="C1112" t="str">
            <v>Residential</v>
          </cell>
          <cell r="D1112" t="str">
            <v>Demand Charge</v>
          </cell>
          <cell r="E1112" t="str">
            <v>Participants</v>
          </cell>
          <cell r="F1112" t="str">
            <v>Low Participation Case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16746.686550000006</v>
          </cell>
          <cell r="S1112">
            <v>51018.605550000015</v>
          </cell>
          <cell r="T1112">
            <v>120852.27000000002</v>
          </cell>
          <cell r="U1112">
            <v>157699.79775000006</v>
          </cell>
          <cell r="V1112">
            <v>177800.38649999999</v>
          </cell>
          <cell r="W1112">
            <v>180383.41200000001</v>
          </cell>
          <cell r="X1112">
            <v>182969.12700000001</v>
          </cell>
          <cell r="Y1112">
            <v>185554.33050000004</v>
          </cell>
          <cell r="Z1112">
            <v>188138.90700000001</v>
          </cell>
          <cell r="AA1112">
            <v>190723.30200000003</v>
          </cell>
          <cell r="AB1112">
            <v>193308.027</v>
          </cell>
          <cell r="AC1112">
            <v>195900.88650000002</v>
          </cell>
          <cell r="AD1112">
            <v>198594.91865997191</v>
          </cell>
          <cell r="AE1112">
            <v>201325.99919378545</v>
          </cell>
          <cell r="AF1112">
            <v>204094.63759127702</v>
          </cell>
          <cell r="AG1112">
            <v>206901.35034879539</v>
          </cell>
          <cell r="AH1112">
            <v>209746.66106555553</v>
          </cell>
          <cell r="AI1112">
            <v>212631.10054131731</v>
          </cell>
          <cell r="AJ1112">
            <v>215555.20687540746</v>
          </cell>
          <cell r="AK1112">
            <v>218519.52556710335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</row>
        <row r="1113">
          <cell r="A1113" t="str">
            <v>IDResidentialTime-Of-Use EV ChargingProgram Annual BenefitsLow Participation Case0</v>
          </cell>
          <cell r="B1113" t="str">
            <v>ID</v>
          </cell>
          <cell r="C1113" t="str">
            <v>Residential</v>
          </cell>
          <cell r="D1113" t="str">
            <v>Time-Of-Use EV Charging</v>
          </cell>
          <cell r="E1113" t="str">
            <v>Program Annual Benefits</v>
          </cell>
          <cell r="F1113" t="str">
            <v>Low Participation Case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573231.01</v>
          </cell>
          <cell r="S1113">
            <v>1745288.43</v>
          </cell>
          <cell r="T1113">
            <v>4127886.26</v>
          </cell>
          <cell r="U1113">
            <v>5388069.9000000004</v>
          </cell>
          <cell r="V1113">
            <v>6066603.5300000003</v>
          </cell>
          <cell r="W1113">
            <v>6146956.6100000003</v>
          </cell>
          <cell r="X1113">
            <v>6226381.7599999998</v>
          </cell>
          <cell r="Y1113">
            <v>6305886.3200000003</v>
          </cell>
          <cell r="Z1113">
            <v>6389191.79</v>
          </cell>
          <cell r="AA1113">
            <v>6482465.1100000003</v>
          </cell>
          <cell r="AB1113">
            <v>6568214.9500000002</v>
          </cell>
          <cell r="AC1113">
            <v>6654117.0800000001</v>
          </cell>
          <cell r="AD1113">
            <v>6743128.8899999997</v>
          </cell>
          <cell r="AE1113">
            <v>6833331.4100000001</v>
          </cell>
          <cell r="AF1113">
            <v>6924740.5700000003</v>
          </cell>
          <cell r="AG1113">
            <v>7017372.5</v>
          </cell>
          <cell r="AH1113">
            <v>7111243.5700000003</v>
          </cell>
          <cell r="AI1113">
            <v>7206370.3399999999</v>
          </cell>
          <cell r="AJ1113">
            <v>7302769.6200000001</v>
          </cell>
          <cell r="AK1113">
            <v>7400458.4299999997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</row>
        <row r="1114">
          <cell r="A1114" t="str">
            <v>IDResidentialTime-Of-Use EV ChargingProgram Annual CostsLow Participation Case0</v>
          </cell>
          <cell r="B1114" t="str">
            <v>ID</v>
          </cell>
          <cell r="C1114" t="str">
            <v>Residential</v>
          </cell>
          <cell r="D1114" t="str">
            <v>Time-Of-Use EV Charging</v>
          </cell>
          <cell r="E1114" t="str">
            <v>Program Annual Costs</v>
          </cell>
          <cell r="F1114" t="str">
            <v>Low Participation Case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5834317.1500000004</v>
          </cell>
          <cell r="S1114">
            <v>12509121.98</v>
          </cell>
          <cell r="T1114">
            <v>26286343.199999999</v>
          </cell>
          <cell r="U1114">
            <v>16130618.27</v>
          </cell>
          <cell r="V1114">
            <v>10911310.720000001</v>
          </cell>
          <cell r="W1114">
            <v>4823091.07</v>
          </cell>
          <cell r="X1114">
            <v>4899046.41</v>
          </cell>
          <cell r="Y1114">
            <v>4974249.76</v>
          </cell>
          <cell r="Z1114">
            <v>5049879.66</v>
          </cell>
          <cell r="AA1114">
            <v>5126289.05</v>
          </cell>
          <cell r="AB1114">
            <v>5203203.5</v>
          </cell>
          <cell r="AC1114">
            <v>5283869.59</v>
          </cell>
          <cell r="AD1114">
            <v>5405233.1200000001</v>
          </cell>
          <cell r="AE1114">
            <v>5502775.29</v>
          </cell>
          <cell r="AF1114">
            <v>5602414.6799999997</v>
          </cell>
          <cell r="AG1114">
            <v>5704204.7300000004</v>
          </cell>
          <cell r="AH1114">
            <v>5808200.4400000004</v>
          </cell>
          <cell r="AI1114">
            <v>5914458.3899999997</v>
          </cell>
          <cell r="AJ1114">
            <v>6023036.7800000003</v>
          </cell>
          <cell r="AK1114">
            <v>6133995.5099999998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</row>
        <row r="1115">
          <cell r="A1115" t="str">
            <v>IDResidentialTime-Of-Use EV ChargingNon-Incentive CostsLow Participation Case0</v>
          </cell>
          <cell r="B1115" t="str">
            <v>ID</v>
          </cell>
          <cell r="C1115" t="str">
            <v>Residential</v>
          </cell>
          <cell r="D1115" t="str">
            <v>Time-Of-Use EV Charging</v>
          </cell>
          <cell r="E1115" t="str">
            <v>Non-Incentive Costs</v>
          </cell>
          <cell r="F1115" t="str">
            <v>Low Participation Case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5482636.7300000004</v>
          </cell>
          <cell r="S1115">
            <v>11437731.27</v>
          </cell>
          <cell r="T1115">
            <v>23748445.530000001</v>
          </cell>
          <cell r="U1115">
            <v>12818922.52</v>
          </cell>
          <cell r="V1115">
            <v>7177502.6100000003</v>
          </cell>
          <cell r="W1115">
            <v>1035039.42</v>
          </cell>
          <cell r="X1115">
            <v>1056694.75</v>
          </cell>
          <cell r="Y1115">
            <v>1077608.81</v>
          </cell>
          <cell r="Z1115">
            <v>1098962.6200000001</v>
          </cell>
          <cell r="AA1115">
            <v>1121099.71</v>
          </cell>
          <cell r="AB1115">
            <v>1143734.93</v>
          </cell>
          <cell r="AC1115">
            <v>1169950.97</v>
          </cell>
          <cell r="AD1115">
            <v>1234739.83</v>
          </cell>
          <cell r="AE1115">
            <v>1274929.31</v>
          </cell>
          <cell r="AF1115">
            <v>1316427.29</v>
          </cell>
          <cell r="AG1115">
            <v>1359276.37</v>
          </cell>
          <cell r="AH1115">
            <v>1403520.56</v>
          </cell>
          <cell r="AI1115">
            <v>1449205.28</v>
          </cell>
          <cell r="AJ1115">
            <v>1496377.44</v>
          </cell>
          <cell r="AK1115">
            <v>1545085.48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</row>
        <row r="1116">
          <cell r="A1116" t="str">
            <v>IDResidentialTime-Of-Use EV ChargingSummer Peak Reduction @Meter  (MW)Low Participation Case0</v>
          </cell>
          <cell r="B1116" t="str">
            <v>ID</v>
          </cell>
          <cell r="C1116" t="str">
            <v>Residential</v>
          </cell>
          <cell r="D1116" t="str">
            <v>Time-Of-Use EV Charging</v>
          </cell>
          <cell r="E1116" t="str">
            <v>Summer Peak Reduction @Meter  (MW)</v>
          </cell>
          <cell r="F1116" t="str">
            <v>Low Participation Case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5.1061481672101516</v>
          </cell>
          <cell r="S1116">
            <v>15.546439584201273</v>
          </cell>
          <cell r="T1116">
            <v>36.769815927493447</v>
          </cell>
          <cell r="U1116">
            <v>47.99510590524666</v>
          </cell>
          <cell r="V1116">
            <v>54.039254216657497</v>
          </cell>
          <cell r="W1116">
            <v>54.75501228123791</v>
          </cell>
          <cell r="X1116">
            <v>55.462504704051796</v>
          </cell>
          <cell r="Y1116">
            <v>56.170704503007471</v>
          </cell>
          <cell r="Z1116">
            <v>56.91276145592839</v>
          </cell>
          <cell r="AA1116">
            <v>57.74360864977195</v>
          </cell>
          <cell r="AB1116">
            <v>58.507439221742665</v>
          </cell>
          <cell r="AC1116">
            <v>59.27262640549219</v>
          </cell>
          <cell r="AD1116">
            <v>60.065513565673378</v>
          </cell>
          <cell r="AE1116">
            <v>60.869007140432515</v>
          </cell>
          <cell r="AF1116">
            <v>61.683249011282939</v>
          </cell>
          <cell r="AG1116">
            <v>62.508382957680382</v>
          </cell>
          <cell r="AH1116">
            <v>63.344554682411669</v>
          </cell>
          <cell r="AI1116">
            <v>64.191911837323005</v>
          </cell>
          <cell r="AJ1116">
            <v>65.050604049392433</v>
          </cell>
          <cell r="AK1116">
            <v>65.920782947151125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</row>
        <row r="1117">
          <cell r="A1117" t="str">
            <v>IDResidentialTime-Of-Use EV ChargingSummer Peak Reduction @Generation (MW)Low Participation Case0</v>
          </cell>
          <cell r="B1117" t="str">
            <v>ID</v>
          </cell>
          <cell r="C1117" t="str">
            <v>Residential</v>
          </cell>
          <cell r="D1117" t="str">
            <v>Time-Of-Use EV Charging</v>
          </cell>
          <cell r="E1117" t="str">
            <v>Summer Peak Reduction @Generation (MW)</v>
          </cell>
          <cell r="F1117" t="str">
            <v>Low Participation Case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5.6309529854545115</v>
          </cell>
          <cell r="S1117">
            <v>17.1442871462299</v>
          </cell>
          <cell r="T1117">
            <v>40.548980952242438</v>
          </cell>
          <cell r="U1117">
            <v>52.92799504328039</v>
          </cell>
          <cell r="V1117">
            <v>59.593354892652727</v>
          </cell>
          <cell r="W1117">
            <v>60.382677857562754</v>
          </cell>
          <cell r="X1117">
            <v>61.162885646285609</v>
          </cell>
          <cell r="Y1117">
            <v>61.94387351456492</v>
          </cell>
          <cell r="Z1117">
            <v>62.762198341341403</v>
          </cell>
          <cell r="AA1117">
            <v>63.678439181486489</v>
          </cell>
          <cell r="AB1117">
            <v>64.520775498172327</v>
          </cell>
          <cell r="AC1117">
            <v>65.364607857843168</v>
          </cell>
          <cell r="AD1117">
            <v>66.238987169908881</v>
          </cell>
          <cell r="AE1117">
            <v>67.125063013269198</v>
          </cell>
          <cell r="AF1117">
            <v>68.022991851877961</v>
          </cell>
          <cell r="AG1117">
            <v>68.932932242700019</v>
          </cell>
          <cell r="AH1117">
            <v>69.855044863709381</v>
          </cell>
          <cell r="AI1117">
            <v>70.789492542261797</v>
          </cell>
          <cell r="AJ1117">
            <v>71.73644028384696</v>
          </cell>
          <cell r="AK1117">
            <v>72.696055301225314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</row>
        <row r="1118">
          <cell r="A1118" t="str">
            <v>IDResidentialTime-Of-Use EV ChargingWinter Peak Reduction @Meter  (MW)Low Participation Case0</v>
          </cell>
          <cell r="B1118" t="str">
            <v>ID</v>
          </cell>
          <cell r="C1118" t="str">
            <v>Residential</v>
          </cell>
          <cell r="D1118" t="str">
            <v>Time-Of-Use EV Charging</v>
          </cell>
          <cell r="E1118" t="str">
            <v>Winter Peak Reduction @Meter  (MW)</v>
          </cell>
          <cell r="F1118" t="str">
            <v>Low Participation Case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</row>
        <row r="1119">
          <cell r="A1119" t="str">
            <v>IDResidentialTime-Of-Use EV ChargingWinter Peak Reduction @Generation (MW)Low Participation Case0</v>
          </cell>
          <cell r="B1119" t="str">
            <v>ID</v>
          </cell>
          <cell r="C1119" t="str">
            <v>Residential</v>
          </cell>
          <cell r="D1119" t="str">
            <v>Time-Of-Use EV Charging</v>
          </cell>
          <cell r="E1119" t="str">
            <v>Winter Peak Reduction @Generation (MW)</v>
          </cell>
          <cell r="F1119" t="str">
            <v>Low Participation Case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</row>
        <row r="1120">
          <cell r="A1120" t="str">
            <v>IDResidentialTime-Of-Use EV ChargingProgram Annual BenefitsLow Participation Case0</v>
          </cell>
          <cell r="B1120" t="str">
            <v>ID</v>
          </cell>
          <cell r="C1120" t="str">
            <v>Residential</v>
          </cell>
          <cell r="D1120" t="str">
            <v>Time-Of-Use EV Charging</v>
          </cell>
          <cell r="E1120" t="str">
            <v>Program Annual Benefits</v>
          </cell>
          <cell r="F1120" t="str">
            <v>Low Participation Case</v>
          </cell>
          <cell r="G1120">
            <v>0</v>
          </cell>
        </row>
        <row r="1121">
          <cell r="A1121" t="str">
            <v>IDResidentialTime-Of-Use EV ChargingNew ParticipantsLow Participation Case0</v>
          </cell>
          <cell r="B1121" t="str">
            <v>ID</v>
          </cell>
          <cell r="C1121" t="str">
            <v>Residential</v>
          </cell>
          <cell r="D1121" t="str">
            <v>Time-Of-Use EV Charging</v>
          </cell>
          <cell r="E1121" t="str">
            <v>New Participants</v>
          </cell>
          <cell r="F1121" t="str">
            <v>Low Participation Case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16746.686550000006</v>
          </cell>
          <cell r="S1121">
            <v>34271.919000000009</v>
          </cell>
          <cell r="T1121">
            <v>69833.664450000011</v>
          </cell>
          <cell r="U1121">
            <v>36847.527750000037</v>
          </cell>
          <cell r="V1121">
            <v>20100.588749999937</v>
          </cell>
          <cell r="W1121">
            <v>2583.0255000000179</v>
          </cell>
          <cell r="X1121">
            <v>2585.7149999999965</v>
          </cell>
          <cell r="Y1121">
            <v>2585.2035000000324</v>
          </cell>
          <cell r="Z1121">
            <v>2584.5764999999665</v>
          </cell>
          <cell r="AA1121">
            <v>2584.3950000000186</v>
          </cell>
          <cell r="AB1121">
            <v>2584.7249999999767</v>
          </cell>
          <cell r="AC1121">
            <v>2592.8595000000205</v>
          </cell>
          <cell r="AD1121">
            <v>2694.0321599718882</v>
          </cell>
          <cell r="AE1121">
            <v>2731.0805338135397</v>
          </cell>
          <cell r="AF1121">
            <v>2768.6383974915661</v>
          </cell>
          <cell r="AG1121">
            <v>2806.7127575183695</v>
          </cell>
          <cell r="AH1121">
            <v>2845.3107167601411</v>
          </cell>
          <cell r="AI1121">
            <v>2884.4394757617847</v>
          </cell>
          <cell r="AJ1121">
            <v>2924.1063340901455</v>
          </cell>
          <cell r="AK1121">
            <v>2964.3186916958948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</row>
        <row r="1122">
          <cell r="A1122" t="str">
            <v>IDResidentialTime-Of-Use EV ChargingIncentive CostsLow Participation Case0</v>
          </cell>
          <cell r="B1122" t="str">
            <v>ID</v>
          </cell>
          <cell r="C1122" t="str">
            <v>Residential</v>
          </cell>
          <cell r="D1122" t="str">
            <v>Time-Of-Use EV Charging</v>
          </cell>
          <cell r="E1122" t="str">
            <v>Incentive Costs</v>
          </cell>
          <cell r="F1122" t="str">
            <v>Low Participation Case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351680.42</v>
          </cell>
          <cell r="S1122">
            <v>1071390.72</v>
          </cell>
          <cell r="T1122">
            <v>2537897.67</v>
          </cell>
          <cell r="U1122">
            <v>3311695.75</v>
          </cell>
          <cell r="V1122">
            <v>3733808.12</v>
          </cell>
          <cell r="W1122">
            <v>3788051.65</v>
          </cell>
          <cell r="X1122">
            <v>3842351.67</v>
          </cell>
          <cell r="Y1122">
            <v>3896640.94</v>
          </cell>
          <cell r="Z1122">
            <v>3950917.05</v>
          </cell>
          <cell r="AA1122">
            <v>4005189.34</v>
          </cell>
          <cell r="AB1122">
            <v>4059468.57</v>
          </cell>
          <cell r="AC1122">
            <v>4113918.62</v>
          </cell>
          <cell r="AD1122">
            <v>4170493.29</v>
          </cell>
          <cell r="AE1122">
            <v>4227845.9800000004</v>
          </cell>
          <cell r="AF1122">
            <v>4285987.3899999997</v>
          </cell>
          <cell r="AG1122">
            <v>4344928.3600000003</v>
          </cell>
          <cell r="AH1122">
            <v>4404679.88</v>
          </cell>
          <cell r="AI1122">
            <v>4465253.1100000003</v>
          </cell>
          <cell r="AJ1122">
            <v>4526659.34</v>
          </cell>
          <cell r="AK1122">
            <v>4588910.04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</row>
        <row r="1123">
          <cell r="A1123" t="str">
            <v>IDResidentialTime-Of-Use EV ChargingParticipantsLow Participation Case0</v>
          </cell>
          <cell r="B1123" t="str">
            <v>ID</v>
          </cell>
          <cell r="C1123" t="str">
            <v>Residential</v>
          </cell>
          <cell r="D1123" t="str">
            <v>Time-Of-Use EV Charging</v>
          </cell>
          <cell r="E1123" t="str">
            <v>Participants</v>
          </cell>
          <cell r="F1123" t="str">
            <v>Low Participation Case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16746.686550000006</v>
          </cell>
          <cell r="S1123">
            <v>51018.605550000015</v>
          </cell>
          <cell r="T1123">
            <v>120852.27000000002</v>
          </cell>
          <cell r="U1123">
            <v>157699.79775000006</v>
          </cell>
          <cell r="V1123">
            <v>177800.38649999999</v>
          </cell>
          <cell r="W1123">
            <v>180383.41200000001</v>
          </cell>
          <cell r="X1123">
            <v>182969.12700000001</v>
          </cell>
          <cell r="Y1123">
            <v>185554.33050000004</v>
          </cell>
          <cell r="Z1123">
            <v>188138.90700000001</v>
          </cell>
          <cell r="AA1123">
            <v>190723.30200000003</v>
          </cell>
          <cell r="AB1123">
            <v>193308.027</v>
          </cell>
          <cell r="AC1123">
            <v>195900.88650000002</v>
          </cell>
          <cell r="AD1123">
            <v>198594.91865997191</v>
          </cell>
          <cell r="AE1123">
            <v>201325.99919378545</v>
          </cell>
          <cell r="AF1123">
            <v>204094.63759127702</v>
          </cell>
          <cell r="AG1123">
            <v>206901.35034879539</v>
          </cell>
          <cell r="AH1123">
            <v>209746.66106555553</v>
          </cell>
          <cell r="AI1123">
            <v>212631.10054131731</v>
          </cell>
          <cell r="AJ1123">
            <v>215555.20687540746</v>
          </cell>
          <cell r="AK1123">
            <v>218519.52556710335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</row>
        <row r="1124">
          <cell r="A1124" t="str">
            <v>IDExtra Large C&amp;ICritical Peak PricingProgram Annual BenefitsHigh Participation Case0</v>
          </cell>
          <cell r="B1124" t="str">
            <v>ID</v>
          </cell>
          <cell r="C1124" t="str">
            <v>Extra Large C&amp;I</v>
          </cell>
          <cell r="D1124" t="str">
            <v>Critical Peak Pricing</v>
          </cell>
          <cell r="E1124" t="str">
            <v>Program Annual Benefits</v>
          </cell>
          <cell r="F1124" t="str">
            <v>High Participation Case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573231.01</v>
          </cell>
          <cell r="S1124">
            <v>1745288.43</v>
          </cell>
          <cell r="T1124">
            <v>4127886.26</v>
          </cell>
          <cell r="U1124">
            <v>5388069.9000000004</v>
          </cell>
          <cell r="V1124">
            <v>6066603.5300000003</v>
          </cell>
          <cell r="W1124">
            <v>6146956.6100000003</v>
          </cell>
          <cell r="X1124">
            <v>6226381.7599999998</v>
          </cell>
          <cell r="Y1124">
            <v>6305886.3200000003</v>
          </cell>
          <cell r="Z1124">
            <v>6389191.79</v>
          </cell>
          <cell r="AA1124">
            <v>6482465.1100000003</v>
          </cell>
          <cell r="AB1124">
            <v>6568214.9500000002</v>
          </cell>
          <cell r="AC1124">
            <v>6654117.0800000001</v>
          </cell>
          <cell r="AD1124">
            <v>6743128.8899999997</v>
          </cell>
          <cell r="AE1124">
            <v>6833331.4100000001</v>
          </cell>
          <cell r="AF1124">
            <v>6924740.5700000003</v>
          </cell>
          <cell r="AG1124">
            <v>7017372.5</v>
          </cell>
          <cell r="AH1124">
            <v>7111243.5700000003</v>
          </cell>
          <cell r="AI1124">
            <v>7206370.3399999999</v>
          </cell>
          <cell r="AJ1124">
            <v>7302769.6200000001</v>
          </cell>
          <cell r="AK1124">
            <v>7400458.4299999997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</row>
        <row r="1125">
          <cell r="A1125" t="str">
            <v>IDExtra Large C&amp;ICritical Peak PricingProgram Annual CostsHigh Participation Case0</v>
          </cell>
          <cell r="B1125" t="str">
            <v>ID</v>
          </cell>
          <cell r="C1125" t="str">
            <v>Extra Large C&amp;I</v>
          </cell>
          <cell r="D1125" t="str">
            <v>Critical Peak Pricing</v>
          </cell>
          <cell r="E1125" t="str">
            <v>Program Annual Costs</v>
          </cell>
          <cell r="F1125" t="str">
            <v>High Participation Case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5834317.1500000004</v>
          </cell>
          <cell r="S1125">
            <v>12509121.98</v>
          </cell>
          <cell r="T1125">
            <v>26286343.199999999</v>
          </cell>
          <cell r="U1125">
            <v>16130618.27</v>
          </cell>
          <cell r="V1125">
            <v>10911310.720000001</v>
          </cell>
          <cell r="W1125">
            <v>4823091.07</v>
          </cell>
          <cell r="X1125">
            <v>4899046.41</v>
          </cell>
          <cell r="Y1125">
            <v>4974249.76</v>
          </cell>
          <cell r="Z1125">
            <v>5049879.66</v>
          </cell>
          <cell r="AA1125">
            <v>5126289.05</v>
          </cell>
          <cell r="AB1125">
            <v>5203203.5</v>
          </cell>
          <cell r="AC1125">
            <v>5283869.59</v>
          </cell>
          <cell r="AD1125">
            <v>5405233.1200000001</v>
          </cell>
          <cell r="AE1125">
            <v>5502775.29</v>
          </cell>
          <cell r="AF1125">
            <v>5602414.6799999997</v>
          </cell>
          <cell r="AG1125">
            <v>5704204.7300000004</v>
          </cell>
          <cell r="AH1125">
            <v>5808200.4400000004</v>
          </cell>
          <cell r="AI1125">
            <v>5914458.3899999997</v>
          </cell>
          <cell r="AJ1125">
            <v>6023036.7800000003</v>
          </cell>
          <cell r="AK1125">
            <v>6133995.5099999998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</row>
        <row r="1126">
          <cell r="A1126" t="str">
            <v>IDExtra Large C&amp;ICritical Peak PricingNon-Incentive CostsHigh Participation Case0</v>
          </cell>
          <cell r="B1126" t="str">
            <v>ID</v>
          </cell>
          <cell r="C1126" t="str">
            <v>Extra Large C&amp;I</v>
          </cell>
          <cell r="D1126" t="str">
            <v>Critical Peak Pricing</v>
          </cell>
          <cell r="E1126" t="str">
            <v>Non-Incentive Costs</v>
          </cell>
          <cell r="F1126" t="str">
            <v>High Participation Case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5482636.7300000004</v>
          </cell>
          <cell r="S1126">
            <v>11437731.27</v>
          </cell>
          <cell r="T1126">
            <v>23748445.530000001</v>
          </cell>
          <cell r="U1126">
            <v>12818922.52</v>
          </cell>
          <cell r="V1126">
            <v>7177502.6100000003</v>
          </cell>
          <cell r="W1126">
            <v>1035039.42</v>
          </cell>
          <cell r="X1126">
            <v>1056694.75</v>
          </cell>
          <cell r="Y1126">
            <v>1077608.81</v>
          </cell>
          <cell r="Z1126">
            <v>1098962.6200000001</v>
          </cell>
          <cell r="AA1126">
            <v>1121099.71</v>
          </cell>
          <cell r="AB1126">
            <v>1143734.93</v>
          </cell>
          <cell r="AC1126">
            <v>1169950.97</v>
          </cell>
          <cell r="AD1126">
            <v>1234739.83</v>
          </cell>
          <cell r="AE1126">
            <v>1274929.31</v>
          </cell>
          <cell r="AF1126">
            <v>1316427.29</v>
          </cell>
          <cell r="AG1126">
            <v>1359276.37</v>
          </cell>
          <cell r="AH1126">
            <v>1403520.56</v>
          </cell>
          <cell r="AI1126">
            <v>1449205.28</v>
          </cell>
          <cell r="AJ1126">
            <v>1496377.44</v>
          </cell>
          <cell r="AK1126">
            <v>1545085.48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</row>
        <row r="1127">
          <cell r="A1127" t="str">
            <v>IDExtra Large C&amp;ICritical Peak PricingSummer Peak Reduction @Meter  (MW)High Participation Case0</v>
          </cell>
          <cell r="B1127" t="str">
            <v>ID</v>
          </cell>
          <cell r="C1127" t="str">
            <v>Extra Large C&amp;I</v>
          </cell>
          <cell r="D1127" t="str">
            <v>Critical Peak Pricing</v>
          </cell>
          <cell r="E1127" t="str">
            <v>Summer Peak Reduction @Meter  (MW)</v>
          </cell>
          <cell r="F1127" t="str">
            <v>High Participation Case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5.1061481672101516</v>
          </cell>
          <cell r="S1127">
            <v>15.546439584201273</v>
          </cell>
          <cell r="T1127">
            <v>36.769815927493447</v>
          </cell>
          <cell r="U1127">
            <v>47.99510590524666</v>
          </cell>
          <cell r="V1127">
            <v>54.039254216657497</v>
          </cell>
          <cell r="W1127">
            <v>54.75501228123791</v>
          </cell>
          <cell r="X1127">
            <v>55.462504704051796</v>
          </cell>
          <cell r="Y1127">
            <v>56.170704503007471</v>
          </cell>
          <cell r="Z1127">
            <v>56.91276145592839</v>
          </cell>
          <cell r="AA1127">
            <v>57.74360864977195</v>
          </cell>
          <cell r="AB1127">
            <v>58.507439221742665</v>
          </cell>
          <cell r="AC1127">
            <v>59.27262640549219</v>
          </cell>
          <cell r="AD1127">
            <v>60.065513565673378</v>
          </cell>
          <cell r="AE1127">
            <v>60.869007140432515</v>
          </cell>
          <cell r="AF1127">
            <v>61.683249011282939</v>
          </cell>
          <cell r="AG1127">
            <v>62.508382957680382</v>
          </cell>
          <cell r="AH1127">
            <v>63.344554682411669</v>
          </cell>
          <cell r="AI1127">
            <v>64.191911837323005</v>
          </cell>
          <cell r="AJ1127">
            <v>65.050604049392433</v>
          </cell>
          <cell r="AK1127">
            <v>65.920782947151125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</row>
        <row r="1128">
          <cell r="A1128" t="str">
            <v>IDExtra Large C&amp;ICritical Peak PricingSummer Peak Reduction @Generation (MW)High Participation Case0</v>
          </cell>
          <cell r="B1128" t="str">
            <v>ID</v>
          </cell>
          <cell r="C1128" t="str">
            <v>Extra Large C&amp;I</v>
          </cell>
          <cell r="D1128" t="str">
            <v>Critical Peak Pricing</v>
          </cell>
          <cell r="E1128" t="str">
            <v>Summer Peak Reduction @Generation (MW)</v>
          </cell>
          <cell r="F1128" t="str">
            <v>High Participation Case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5.6309529854545115</v>
          </cell>
          <cell r="S1128">
            <v>17.1442871462299</v>
          </cell>
          <cell r="T1128">
            <v>40.548980952242438</v>
          </cell>
          <cell r="U1128">
            <v>52.92799504328039</v>
          </cell>
          <cell r="V1128">
            <v>59.593354892652727</v>
          </cell>
          <cell r="W1128">
            <v>60.382677857562754</v>
          </cell>
          <cell r="X1128">
            <v>61.162885646285609</v>
          </cell>
          <cell r="Y1128">
            <v>61.94387351456492</v>
          </cell>
          <cell r="Z1128">
            <v>62.762198341341403</v>
          </cell>
          <cell r="AA1128">
            <v>63.678439181486489</v>
          </cell>
          <cell r="AB1128">
            <v>64.520775498172327</v>
          </cell>
          <cell r="AC1128">
            <v>65.364607857843168</v>
          </cell>
          <cell r="AD1128">
            <v>66.238987169908881</v>
          </cell>
          <cell r="AE1128">
            <v>67.125063013269198</v>
          </cell>
          <cell r="AF1128">
            <v>68.022991851877961</v>
          </cell>
          <cell r="AG1128">
            <v>68.932932242700019</v>
          </cell>
          <cell r="AH1128">
            <v>69.855044863709381</v>
          </cell>
          <cell r="AI1128">
            <v>70.789492542261797</v>
          </cell>
          <cell r="AJ1128">
            <v>71.73644028384696</v>
          </cell>
          <cell r="AK1128">
            <v>72.696055301225314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</row>
        <row r="1129">
          <cell r="A1129" t="str">
            <v>IDExtra Large C&amp;ICritical Peak PricingWinter Peak Reduction @Meter  (MW)High Participation Case0</v>
          </cell>
          <cell r="B1129" t="str">
            <v>ID</v>
          </cell>
          <cell r="C1129" t="str">
            <v>Extra Large C&amp;I</v>
          </cell>
          <cell r="D1129" t="str">
            <v>Critical Peak Pricing</v>
          </cell>
          <cell r="E1129" t="str">
            <v>Winter Peak Reduction @Meter  (MW)</v>
          </cell>
          <cell r="F1129" t="str">
            <v>High Participation Case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</row>
        <row r="1130">
          <cell r="A1130" t="str">
            <v>IDExtra Large C&amp;ICritical Peak PricingWinter Peak Reduction @Generation (MW)High Participation Case0</v>
          </cell>
          <cell r="B1130" t="str">
            <v>ID</v>
          </cell>
          <cell r="C1130" t="str">
            <v>Extra Large C&amp;I</v>
          </cell>
          <cell r="D1130" t="str">
            <v>Critical Peak Pricing</v>
          </cell>
          <cell r="E1130" t="str">
            <v>Winter Peak Reduction @Generation (MW)</v>
          </cell>
          <cell r="F1130" t="str">
            <v>High Participation Case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</row>
        <row r="1131">
          <cell r="A1131" t="str">
            <v>IDExtra Large C&amp;ICritical Peak PricingProgram Annual BenefitsHigh Participation Case0</v>
          </cell>
          <cell r="B1131" t="str">
            <v>ID</v>
          </cell>
          <cell r="C1131" t="str">
            <v>Extra Large C&amp;I</v>
          </cell>
          <cell r="D1131" t="str">
            <v>Critical Peak Pricing</v>
          </cell>
          <cell r="E1131" t="str">
            <v>Program Annual Benefits</v>
          </cell>
          <cell r="F1131" t="str">
            <v>High Participation Case</v>
          </cell>
          <cell r="G1131">
            <v>0</v>
          </cell>
        </row>
        <row r="1132">
          <cell r="A1132" t="str">
            <v>IDExtra Large C&amp;ICritical Peak PricingNew ParticipantsHigh Participation Case0</v>
          </cell>
          <cell r="B1132" t="str">
            <v>ID</v>
          </cell>
          <cell r="C1132" t="str">
            <v>Extra Large C&amp;I</v>
          </cell>
          <cell r="D1132" t="str">
            <v>Critical Peak Pricing</v>
          </cell>
          <cell r="E1132" t="str">
            <v>New Participants</v>
          </cell>
          <cell r="F1132" t="str">
            <v>High Participation Case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16746.686550000006</v>
          </cell>
          <cell r="S1132">
            <v>34271.919000000009</v>
          </cell>
          <cell r="T1132">
            <v>69833.664450000011</v>
          </cell>
          <cell r="U1132">
            <v>36847.527750000037</v>
          </cell>
          <cell r="V1132">
            <v>20100.588749999937</v>
          </cell>
          <cell r="W1132">
            <v>2583.0255000000179</v>
          </cell>
          <cell r="X1132">
            <v>2585.7149999999965</v>
          </cell>
          <cell r="Y1132">
            <v>2585.2035000000324</v>
          </cell>
          <cell r="Z1132">
            <v>2584.5764999999665</v>
          </cell>
          <cell r="AA1132">
            <v>2584.3950000000186</v>
          </cell>
          <cell r="AB1132">
            <v>2584.7249999999767</v>
          </cell>
          <cell r="AC1132">
            <v>2592.8595000000205</v>
          </cell>
          <cell r="AD1132">
            <v>2694.0321599718882</v>
          </cell>
          <cell r="AE1132">
            <v>2731.0805338135397</v>
          </cell>
          <cell r="AF1132">
            <v>2768.6383974915661</v>
          </cell>
          <cell r="AG1132">
            <v>2806.7127575183695</v>
          </cell>
          <cell r="AH1132">
            <v>2845.3107167601411</v>
          </cell>
          <cell r="AI1132">
            <v>2884.4394757617847</v>
          </cell>
          <cell r="AJ1132">
            <v>2924.1063340901455</v>
          </cell>
          <cell r="AK1132">
            <v>2964.3186916958948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</row>
        <row r="1133">
          <cell r="A1133" t="str">
            <v>IDExtra Large C&amp;ICritical Peak PricingIncentive CostsHigh Participation Case0</v>
          </cell>
          <cell r="B1133" t="str">
            <v>ID</v>
          </cell>
          <cell r="C1133" t="str">
            <v>Extra Large C&amp;I</v>
          </cell>
          <cell r="D1133" t="str">
            <v>Critical Peak Pricing</v>
          </cell>
          <cell r="E1133" t="str">
            <v>Incentive Costs</v>
          </cell>
          <cell r="F1133" t="str">
            <v>High Participation Case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351680.42</v>
          </cell>
          <cell r="S1133">
            <v>1071390.72</v>
          </cell>
          <cell r="T1133">
            <v>2537897.67</v>
          </cell>
          <cell r="U1133">
            <v>3311695.75</v>
          </cell>
          <cell r="V1133">
            <v>3733808.12</v>
          </cell>
          <cell r="W1133">
            <v>3788051.65</v>
          </cell>
          <cell r="X1133">
            <v>3842351.67</v>
          </cell>
          <cell r="Y1133">
            <v>3896640.94</v>
          </cell>
          <cell r="Z1133">
            <v>3950917.05</v>
          </cell>
          <cell r="AA1133">
            <v>4005189.34</v>
          </cell>
          <cell r="AB1133">
            <v>4059468.57</v>
          </cell>
          <cell r="AC1133">
            <v>4113918.62</v>
          </cell>
          <cell r="AD1133">
            <v>4170493.29</v>
          </cell>
          <cell r="AE1133">
            <v>4227845.9800000004</v>
          </cell>
          <cell r="AF1133">
            <v>4285987.3899999997</v>
          </cell>
          <cell r="AG1133">
            <v>4344928.3600000003</v>
          </cell>
          <cell r="AH1133">
            <v>4404679.88</v>
          </cell>
          <cell r="AI1133">
            <v>4465253.1100000003</v>
          </cell>
          <cell r="AJ1133">
            <v>4526659.34</v>
          </cell>
          <cell r="AK1133">
            <v>4588910.04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</row>
        <row r="1134">
          <cell r="A1134" t="str">
            <v>IDExtra Large C&amp;ICritical Peak PricingParticipantsHigh Participation Case0</v>
          </cell>
          <cell r="B1134" t="str">
            <v>ID</v>
          </cell>
          <cell r="C1134" t="str">
            <v>Extra Large C&amp;I</v>
          </cell>
          <cell r="D1134" t="str">
            <v>Critical Peak Pricing</v>
          </cell>
          <cell r="E1134" t="str">
            <v>Participants</v>
          </cell>
          <cell r="F1134" t="str">
            <v>High Participation Case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16746.686550000006</v>
          </cell>
          <cell r="S1134">
            <v>51018.605550000015</v>
          </cell>
          <cell r="T1134">
            <v>120852.27000000002</v>
          </cell>
          <cell r="U1134">
            <v>157699.79775000006</v>
          </cell>
          <cell r="V1134">
            <v>177800.38649999999</v>
          </cell>
          <cell r="W1134">
            <v>180383.41200000001</v>
          </cell>
          <cell r="X1134">
            <v>182969.12700000001</v>
          </cell>
          <cell r="Y1134">
            <v>185554.33050000004</v>
          </cell>
          <cell r="Z1134">
            <v>188138.90700000001</v>
          </cell>
          <cell r="AA1134">
            <v>190723.30200000003</v>
          </cell>
          <cell r="AB1134">
            <v>193308.027</v>
          </cell>
          <cell r="AC1134">
            <v>195900.88650000002</v>
          </cell>
          <cell r="AD1134">
            <v>198594.91865997191</v>
          </cell>
          <cell r="AE1134">
            <v>201325.99919378545</v>
          </cell>
          <cell r="AF1134">
            <v>204094.63759127702</v>
          </cell>
          <cell r="AG1134">
            <v>206901.35034879539</v>
          </cell>
          <cell r="AH1134">
            <v>209746.66106555553</v>
          </cell>
          <cell r="AI1134">
            <v>212631.10054131731</v>
          </cell>
          <cell r="AJ1134">
            <v>215555.20687540746</v>
          </cell>
          <cell r="AK1134">
            <v>218519.52556710335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</row>
        <row r="1135">
          <cell r="A1135" t="str">
            <v>IDIrrigationCritical Peak PricingProgram Annual BenefitsHigh Participation Case0</v>
          </cell>
          <cell r="B1135" t="str">
            <v>ID</v>
          </cell>
          <cell r="C1135" t="str">
            <v>Irrigation</v>
          </cell>
          <cell r="D1135" t="str">
            <v>Critical Peak Pricing</v>
          </cell>
          <cell r="E1135" t="str">
            <v>Program Annual Benefits</v>
          </cell>
          <cell r="F1135" t="str">
            <v>High Participation Case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573231.01</v>
          </cell>
          <cell r="S1135">
            <v>1745288.43</v>
          </cell>
          <cell r="T1135">
            <v>4127886.26</v>
          </cell>
          <cell r="U1135">
            <v>5388069.9000000004</v>
          </cell>
          <cell r="V1135">
            <v>6066603.5300000003</v>
          </cell>
          <cell r="W1135">
            <v>6146956.6100000003</v>
          </cell>
          <cell r="X1135">
            <v>6226381.7599999998</v>
          </cell>
          <cell r="Y1135">
            <v>6305886.3200000003</v>
          </cell>
          <cell r="Z1135">
            <v>6389191.79</v>
          </cell>
          <cell r="AA1135">
            <v>6482465.1100000003</v>
          </cell>
          <cell r="AB1135">
            <v>6568214.9500000002</v>
          </cell>
          <cell r="AC1135">
            <v>6654117.0800000001</v>
          </cell>
          <cell r="AD1135">
            <v>6743128.8899999997</v>
          </cell>
          <cell r="AE1135">
            <v>6833331.4100000001</v>
          </cell>
          <cell r="AF1135">
            <v>6924740.5700000003</v>
          </cell>
          <cell r="AG1135">
            <v>7017372.5</v>
          </cell>
          <cell r="AH1135">
            <v>7111243.5700000003</v>
          </cell>
          <cell r="AI1135">
            <v>7206370.3399999999</v>
          </cell>
          <cell r="AJ1135">
            <v>7302769.6200000001</v>
          </cell>
          <cell r="AK1135">
            <v>7400458.4299999997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</row>
        <row r="1136">
          <cell r="A1136" t="str">
            <v>IDIrrigationCritical Peak PricingProgram Annual CostsHigh Participation Case0</v>
          </cell>
          <cell r="B1136" t="str">
            <v>ID</v>
          </cell>
          <cell r="C1136" t="str">
            <v>Irrigation</v>
          </cell>
          <cell r="D1136" t="str">
            <v>Critical Peak Pricing</v>
          </cell>
          <cell r="E1136" t="str">
            <v>Program Annual Costs</v>
          </cell>
          <cell r="F1136" t="str">
            <v>High Participation Case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5834317.1500000004</v>
          </cell>
          <cell r="S1136">
            <v>12509121.98</v>
          </cell>
          <cell r="T1136">
            <v>26286343.199999999</v>
          </cell>
          <cell r="U1136">
            <v>16130618.27</v>
          </cell>
          <cell r="V1136">
            <v>10911310.720000001</v>
          </cell>
          <cell r="W1136">
            <v>4823091.07</v>
          </cell>
          <cell r="X1136">
            <v>4899046.41</v>
          </cell>
          <cell r="Y1136">
            <v>4974249.76</v>
          </cell>
          <cell r="Z1136">
            <v>5049879.66</v>
          </cell>
          <cell r="AA1136">
            <v>5126289.05</v>
          </cell>
          <cell r="AB1136">
            <v>5203203.5</v>
          </cell>
          <cell r="AC1136">
            <v>5283869.59</v>
          </cell>
          <cell r="AD1136">
            <v>5405233.1200000001</v>
          </cell>
          <cell r="AE1136">
            <v>5502775.29</v>
          </cell>
          <cell r="AF1136">
            <v>5602414.6799999997</v>
          </cell>
          <cell r="AG1136">
            <v>5704204.7300000004</v>
          </cell>
          <cell r="AH1136">
            <v>5808200.4400000004</v>
          </cell>
          <cell r="AI1136">
            <v>5914458.3899999997</v>
          </cell>
          <cell r="AJ1136">
            <v>6023036.7800000003</v>
          </cell>
          <cell r="AK1136">
            <v>6133995.5099999998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</row>
        <row r="1137">
          <cell r="A1137" t="str">
            <v>IDIrrigationCritical Peak PricingNon-Incentive CostsHigh Participation Case0</v>
          </cell>
          <cell r="B1137" t="str">
            <v>ID</v>
          </cell>
          <cell r="C1137" t="str">
            <v>Irrigation</v>
          </cell>
          <cell r="D1137" t="str">
            <v>Critical Peak Pricing</v>
          </cell>
          <cell r="E1137" t="str">
            <v>Non-Incentive Costs</v>
          </cell>
          <cell r="F1137" t="str">
            <v>High Participation Case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5482636.7300000004</v>
          </cell>
          <cell r="S1137">
            <v>11437731.27</v>
          </cell>
          <cell r="T1137">
            <v>23748445.530000001</v>
          </cell>
          <cell r="U1137">
            <v>12818922.52</v>
          </cell>
          <cell r="V1137">
            <v>7177502.6100000003</v>
          </cell>
          <cell r="W1137">
            <v>1035039.42</v>
          </cell>
          <cell r="X1137">
            <v>1056694.75</v>
          </cell>
          <cell r="Y1137">
            <v>1077608.81</v>
          </cell>
          <cell r="Z1137">
            <v>1098962.6200000001</v>
          </cell>
          <cell r="AA1137">
            <v>1121099.71</v>
          </cell>
          <cell r="AB1137">
            <v>1143734.93</v>
          </cell>
          <cell r="AC1137">
            <v>1169950.97</v>
          </cell>
          <cell r="AD1137">
            <v>1234739.83</v>
          </cell>
          <cell r="AE1137">
            <v>1274929.31</v>
          </cell>
          <cell r="AF1137">
            <v>1316427.29</v>
          </cell>
          <cell r="AG1137">
            <v>1359276.37</v>
          </cell>
          <cell r="AH1137">
            <v>1403520.56</v>
          </cell>
          <cell r="AI1137">
            <v>1449205.28</v>
          </cell>
          <cell r="AJ1137">
            <v>1496377.44</v>
          </cell>
          <cell r="AK1137">
            <v>1545085.48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</row>
        <row r="1138">
          <cell r="A1138" t="str">
            <v>IDIrrigationCritical Peak PricingSummer Peak Reduction @Meter  (MW)High Participation Case0</v>
          </cell>
          <cell r="B1138" t="str">
            <v>ID</v>
          </cell>
          <cell r="C1138" t="str">
            <v>Irrigation</v>
          </cell>
          <cell r="D1138" t="str">
            <v>Critical Peak Pricing</v>
          </cell>
          <cell r="E1138" t="str">
            <v>Summer Peak Reduction @Meter  (MW)</v>
          </cell>
          <cell r="F1138" t="str">
            <v>High Participation Case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5.1061481672101516</v>
          </cell>
          <cell r="S1138">
            <v>15.546439584201273</v>
          </cell>
          <cell r="T1138">
            <v>36.769815927493447</v>
          </cell>
          <cell r="U1138">
            <v>47.99510590524666</v>
          </cell>
          <cell r="V1138">
            <v>54.039254216657497</v>
          </cell>
          <cell r="W1138">
            <v>54.75501228123791</v>
          </cell>
          <cell r="X1138">
            <v>55.462504704051796</v>
          </cell>
          <cell r="Y1138">
            <v>56.170704503007471</v>
          </cell>
          <cell r="Z1138">
            <v>56.91276145592839</v>
          </cell>
          <cell r="AA1138">
            <v>57.74360864977195</v>
          </cell>
          <cell r="AB1138">
            <v>58.507439221742665</v>
          </cell>
          <cell r="AC1138">
            <v>59.27262640549219</v>
          </cell>
          <cell r="AD1138">
            <v>60.065513565673378</v>
          </cell>
          <cell r="AE1138">
            <v>60.869007140432515</v>
          </cell>
          <cell r="AF1138">
            <v>61.683249011282939</v>
          </cell>
          <cell r="AG1138">
            <v>62.508382957680382</v>
          </cell>
          <cell r="AH1138">
            <v>63.344554682411669</v>
          </cell>
          <cell r="AI1138">
            <v>64.191911837323005</v>
          </cell>
          <cell r="AJ1138">
            <v>65.050604049392433</v>
          </cell>
          <cell r="AK1138">
            <v>65.920782947151125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</row>
        <row r="1139">
          <cell r="A1139" t="str">
            <v>IDIrrigationCritical Peak PricingSummer Peak Reduction @Generation (MW)High Participation Case0</v>
          </cell>
          <cell r="B1139" t="str">
            <v>ID</v>
          </cell>
          <cell r="C1139" t="str">
            <v>Irrigation</v>
          </cell>
          <cell r="D1139" t="str">
            <v>Critical Peak Pricing</v>
          </cell>
          <cell r="E1139" t="str">
            <v>Summer Peak Reduction @Generation (MW)</v>
          </cell>
          <cell r="F1139" t="str">
            <v>High Participation Case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5.6309529854545115</v>
          </cell>
          <cell r="S1139">
            <v>17.1442871462299</v>
          </cell>
          <cell r="T1139">
            <v>40.548980952242438</v>
          </cell>
          <cell r="U1139">
            <v>52.92799504328039</v>
          </cell>
          <cell r="V1139">
            <v>59.593354892652727</v>
          </cell>
          <cell r="W1139">
            <v>60.382677857562754</v>
          </cell>
          <cell r="X1139">
            <v>61.162885646285609</v>
          </cell>
          <cell r="Y1139">
            <v>61.94387351456492</v>
          </cell>
          <cell r="Z1139">
            <v>62.762198341341403</v>
          </cell>
          <cell r="AA1139">
            <v>63.678439181486489</v>
          </cell>
          <cell r="AB1139">
            <v>64.520775498172327</v>
          </cell>
          <cell r="AC1139">
            <v>65.364607857843168</v>
          </cell>
          <cell r="AD1139">
            <v>66.238987169908881</v>
          </cell>
          <cell r="AE1139">
            <v>67.125063013269198</v>
          </cell>
          <cell r="AF1139">
            <v>68.022991851877961</v>
          </cell>
          <cell r="AG1139">
            <v>68.932932242700019</v>
          </cell>
          <cell r="AH1139">
            <v>69.855044863709381</v>
          </cell>
          <cell r="AI1139">
            <v>70.789492542261797</v>
          </cell>
          <cell r="AJ1139">
            <v>71.73644028384696</v>
          </cell>
          <cell r="AK1139">
            <v>72.696055301225314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</row>
        <row r="1140">
          <cell r="A1140" t="str">
            <v>IDIrrigationCritical Peak PricingWinter Peak Reduction @Meter  (MW)High Participation Case0</v>
          </cell>
          <cell r="B1140" t="str">
            <v>ID</v>
          </cell>
          <cell r="C1140" t="str">
            <v>Irrigation</v>
          </cell>
          <cell r="D1140" t="str">
            <v>Critical Peak Pricing</v>
          </cell>
          <cell r="E1140" t="str">
            <v>Winter Peak Reduction @Meter  (MW)</v>
          </cell>
          <cell r="F1140" t="str">
            <v>High Participation Case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</row>
        <row r="1141">
          <cell r="A1141" t="str">
            <v>IDIrrigationCritical Peak PricingWinter Peak Reduction @Generation (MW)High Participation Case0</v>
          </cell>
          <cell r="B1141" t="str">
            <v>ID</v>
          </cell>
          <cell r="C1141" t="str">
            <v>Irrigation</v>
          </cell>
          <cell r="D1141" t="str">
            <v>Critical Peak Pricing</v>
          </cell>
          <cell r="E1141" t="str">
            <v>Winter Peak Reduction @Generation (MW)</v>
          </cell>
          <cell r="F1141" t="str">
            <v>High Participation Case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</row>
        <row r="1142">
          <cell r="A1142" t="str">
            <v>IDIrrigationCritical Peak PricingProgram Annual BenefitsHigh Participation Case0</v>
          </cell>
          <cell r="B1142" t="str">
            <v>ID</v>
          </cell>
          <cell r="C1142" t="str">
            <v>Irrigation</v>
          </cell>
          <cell r="D1142" t="str">
            <v>Critical Peak Pricing</v>
          </cell>
          <cell r="E1142" t="str">
            <v>Program Annual Benefits</v>
          </cell>
          <cell r="F1142" t="str">
            <v>High Participation Case</v>
          </cell>
          <cell r="G1142">
            <v>0</v>
          </cell>
        </row>
        <row r="1143">
          <cell r="A1143" t="str">
            <v>IDIrrigationCritical Peak PricingNew ParticipantsHigh Participation Case0</v>
          </cell>
          <cell r="B1143" t="str">
            <v>ID</v>
          </cell>
          <cell r="C1143" t="str">
            <v>Irrigation</v>
          </cell>
          <cell r="D1143" t="str">
            <v>Critical Peak Pricing</v>
          </cell>
          <cell r="E1143" t="str">
            <v>New Participants</v>
          </cell>
          <cell r="F1143" t="str">
            <v>High Participation Case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16746.686550000006</v>
          </cell>
          <cell r="S1143">
            <v>34271.919000000009</v>
          </cell>
          <cell r="T1143">
            <v>69833.664450000011</v>
          </cell>
          <cell r="U1143">
            <v>36847.527750000037</v>
          </cell>
          <cell r="V1143">
            <v>20100.588749999937</v>
          </cell>
          <cell r="W1143">
            <v>2583.0255000000179</v>
          </cell>
          <cell r="X1143">
            <v>2585.7149999999965</v>
          </cell>
          <cell r="Y1143">
            <v>2585.2035000000324</v>
          </cell>
          <cell r="Z1143">
            <v>2584.5764999999665</v>
          </cell>
          <cell r="AA1143">
            <v>2584.3950000000186</v>
          </cell>
          <cell r="AB1143">
            <v>2584.7249999999767</v>
          </cell>
          <cell r="AC1143">
            <v>2592.8595000000205</v>
          </cell>
          <cell r="AD1143">
            <v>2694.0321599718882</v>
          </cell>
          <cell r="AE1143">
            <v>2731.0805338135397</v>
          </cell>
          <cell r="AF1143">
            <v>2768.6383974915661</v>
          </cell>
          <cell r="AG1143">
            <v>2806.7127575183695</v>
          </cell>
          <cell r="AH1143">
            <v>2845.3107167601411</v>
          </cell>
          <cell r="AI1143">
            <v>2884.4394757617847</v>
          </cell>
          <cell r="AJ1143">
            <v>2924.1063340901455</v>
          </cell>
          <cell r="AK1143">
            <v>2964.3186916958948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</row>
        <row r="1144">
          <cell r="A1144" t="str">
            <v>IDIrrigationCritical Peak PricingIncentive CostsHigh Participation Case0</v>
          </cell>
          <cell r="B1144" t="str">
            <v>ID</v>
          </cell>
          <cell r="C1144" t="str">
            <v>Irrigation</v>
          </cell>
          <cell r="D1144" t="str">
            <v>Critical Peak Pricing</v>
          </cell>
          <cell r="E1144" t="str">
            <v>Incentive Costs</v>
          </cell>
          <cell r="F1144" t="str">
            <v>High Participation Case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351680.42</v>
          </cell>
          <cell r="S1144">
            <v>1071390.72</v>
          </cell>
          <cell r="T1144">
            <v>2537897.67</v>
          </cell>
          <cell r="U1144">
            <v>3311695.75</v>
          </cell>
          <cell r="V1144">
            <v>3733808.12</v>
          </cell>
          <cell r="W1144">
            <v>3788051.65</v>
          </cell>
          <cell r="X1144">
            <v>3842351.67</v>
          </cell>
          <cell r="Y1144">
            <v>3896640.94</v>
          </cell>
          <cell r="Z1144">
            <v>3950917.05</v>
          </cell>
          <cell r="AA1144">
            <v>4005189.34</v>
          </cell>
          <cell r="AB1144">
            <v>4059468.57</v>
          </cell>
          <cell r="AC1144">
            <v>4113918.62</v>
          </cell>
          <cell r="AD1144">
            <v>4170493.29</v>
          </cell>
          <cell r="AE1144">
            <v>4227845.9800000004</v>
          </cell>
          <cell r="AF1144">
            <v>4285987.3899999997</v>
          </cell>
          <cell r="AG1144">
            <v>4344928.3600000003</v>
          </cell>
          <cell r="AH1144">
            <v>4404679.88</v>
          </cell>
          <cell r="AI1144">
            <v>4465253.1100000003</v>
          </cell>
          <cell r="AJ1144">
            <v>4526659.34</v>
          </cell>
          <cell r="AK1144">
            <v>4588910.04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</row>
        <row r="1145">
          <cell r="A1145" t="str">
            <v>IDIrrigationCritical Peak PricingParticipantsHigh Participation Case0</v>
          </cell>
          <cell r="B1145" t="str">
            <v>ID</v>
          </cell>
          <cell r="C1145" t="str">
            <v>Irrigation</v>
          </cell>
          <cell r="D1145" t="str">
            <v>Critical Peak Pricing</v>
          </cell>
          <cell r="E1145" t="str">
            <v>Participants</v>
          </cell>
          <cell r="F1145" t="str">
            <v>High Participation Case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16746.686550000006</v>
          </cell>
          <cell r="S1145">
            <v>51018.605550000015</v>
          </cell>
          <cell r="T1145">
            <v>120852.27000000002</v>
          </cell>
          <cell r="U1145">
            <v>157699.79775000006</v>
          </cell>
          <cell r="V1145">
            <v>177800.38649999999</v>
          </cell>
          <cell r="W1145">
            <v>180383.41200000001</v>
          </cell>
          <cell r="X1145">
            <v>182969.12700000001</v>
          </cell>
          <cell r="Y1145">
            <v>185554.33050000004</v>
          </cell>
          <cell r="Z1145">
            <v>188138.90700000001</v>
          </cell>
          <cell r="AA1145">
            <v>190723.30200000003</v>
          </cell>
          <cell r="AB1145">
            <v>193308.027</v>
          </cell>
          <cell r="AC1145">
            <v>195900.88650000002</v>
          </cell>
          <cell r="AD1145">
            <v>198594.91865997191</v>
          </cell>
          <cell r="AE1145">
            <v>201325.99919378545</v>
          </cell>
          <cell r="AF1145">
            <v>204094.63759127702</v>
          </cell>
          <cell r="AG1145">
            <v>206901.35034879539</v>
          </cell>
          <cell r="AH1145">
            <v>209746.66106555553</v>
          </cell>
          <cell r="AI1145">
            <v>212631.10054131731</v>
          </cell>
          <cell r="AJ1145">
            <v>215555.20687540746</v>
          </cell>
          <cell r="AK1145">
            <v>218519.52556710335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</row>
        <row r="1146">
          <cell r="A1146" t="str">
            <v>IDLarge C&amp;ICritical Peak PricingProgram Annual BenefitsHigh Participation Case0</v>
          </cell>
          <cell r="B1146" t="str">
            <v>ID</v>
          </cell>
          <cell r="C1146" t="str">
            <v>Large C&amp;I</v>
          </cell>
          <cell r="D1146" t="str">
            <v>Critical Peak Pricing</v>
          </cell>
          <cell r="E1146" t="str">
            <v>Program Annual Benefits</v>
          </cell>
          <cell r="F1146" t="str">
            <v>High Participation Case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573231.01</v>
          </cell>
          <cell r="S1146">
            <v>1745288.43</v>
          </cell>
          <cell r="T1146">
            <v>4127886.26</v>
          </cell>
          <cell r="U1146">
            <v>5388069.9000000004</v>
          </cell>
          <cell r="V1146">
            <v>6066603.5300000003</v>
          </cell>
          <cell r="W1146">
            <v>6146956.6100000003</v>
          </cell>
          <cell r="X1146">
            <v>6226381.7599999998</v>
          </cell>
          <cell r="Y1146">
            <v>6305886.3200000003</v>
          </cell>
          <cell r="Z1146">
            <v>6389191.79</v>
          </cell>
          <cell r="AA1146">
            <v>6482465.1100000003</v>
          </cell>
          <cell r="AB1146">
            <v>6568214.9500000002</v>
          </cell>
          <cell r="AC1146">
            <v>6654117.0800000001</v>
          </cell>
          <cell r="AD1146">
            <v>6743128.8899999997</v>
          </cell>
          <cell r="AE1146">
            <v>6833331.4100000001</v>
          </cell>
          <cell r="AF1146">
            <v>6924740.5700000003</v>
          </cell>
          <cell r="AG1146">
            <v>7017372.5</v>
          </cell>
          <cell r="AH1146">
            <v>7111243.5700000003</v>
          </cell>
          <cell r="AI1146">
            <v>7206370.3399999999</v>
          </cell>
          <cell r="AJ1146">
            <v>7302769.6200000001</v>
          </cell>
          <cell r="AK1146">
            <v>7400458.4299999997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</row>
        <row r="1147">
          <cell r="A1147" t="str">
            <v>IDLarge C&amp;ICritical Peak PricingProgram Annual CostsHigh Participation Case0</v>
          </cell>
          <cell r="B1147" t="str">
            <v>ID</v>
          </cell>
          <cell r="C1147" t="str">
            <v>Large C&amp;I</v>
          </cell>
          <cell r="D1147" t="str">
            <v>Critical Peak Pricing</v>
          </cell>
          <cell r="E1147" t="str">
            <v>Program Annual Costs</v>
          </cell>
          <cell r="F1147" t="str">
            <v>High Participation Case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5834317.1500000004</v>
          </cell>
          <cell r="S1147">
            <v>12509121.98</v>
          </cell>
          <cell r="T1147">
            <v>26286343.199999999</v>
          </cell>
          <cell r="U1147">
            <v>16130618.27</v>
          </cell>
          <cell r="V1147">
            <v>10911310.720000001</v>
          </cell>
          <cell r="W1147">
            <v>4823091.07</v>
          </cell>
          <cell r="X1147">
            <v>4899046.41</v>
          </cell>
          <cell r="Y1147">
            <v>4974249.76</v>
          </cell>
          <cell r="Z1147">
            <v>5049879.66</v>
          </cell>
          <cell r="AA1147">
            <v>5126289.05</v>
          </cell>
          <cell r="AB1147">
            <v>5203203.5</v>
          </cell>
          <cell r="AC1147">
            <v>5283869.59</v>
          </cell>
          <cell r="AD1147">
            <v>5405233.1200000001</v>
          </cell>
          <cell r="AE1147">
            <v>5502775.29</v>
          </cell>
          <cell r="AF1147">
            <v>5602414.6799999997</v>
          </cell>
          <cell r="AG1147">
            <v>5704204.7300000004</v>
          </cell>
          <cell r="AH1147">
            <v>5808200.4400000004</v>
          </cell>
          <cell r="AI1147">
            <v>5914458.3899999997</v>
          </cell>
          <cell r="AJ1147">
            <v>6023036.7800000003</v>
          </cell>
          <cell r="AK1147">
            <v>6133995.5099999998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</row>
        <row r="1148">
          <cell r="A1148" t="str">
            <v>IDLarge C&amp;ICritical Peak PricingNon-Incentive CostsHigh Participation Case0</v>
          </cell>
          <cell r="B1148" t="str">
            <v>ID</v>
          </cell>
          <cell r="C1148" t="str">
            <v>Large C&amp;I</v>
          </cell>
          <cell r="D1148" t="str">
            <v>Critical Peak Pricing</v>
          </cell>
          <cell r="E1148" t="str">
            <v>Non-Incentive Costs</v>
          </cell>
          <cell r="F1148" t="str">
            <v>High Participation Case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5482636.7300000004</v>
          </cell>
          <cell r="S1148">
            <v>11437731.27</v>
          </cell>
          <cell r="T1148">
            <v>23748445.530000001</v>
          </cell>
          <cell r="U1148">
            <v>12818922.52</v>
          </cell>
          <cell r="V1148">
            <v>7177502.6100000003</v>
          </cell>
          <cell r="W1148">
            <v>1035039.42</v>
          </cell>
          <cell r="X1148">
            <v>1056694.75</v>
          </cell>
          <cell r="Y1148">
            <v>1077608.81</v>
          </cell>
          <cell r="Z1148">
            <v>1098962.6200000001</v>
          </cell>
          <cell r="AA1148">
            <v>1121099.71</v>
          </cell>
          <cell r="AB1148">
            <v>1143734.93</v>
          </cell>
          <cell r="AC1148">
            <v>1169950.97</v>
          </cell>
          <cell r="AD1148">
            <v>1234739.83</v>
          </cell>
          <cell r="AE1148">
            <v>1274929.31</v>
          </cell>
          <cell r="AF1148">
            <v>1316427.29</v>
          </cell>
          <cell r="AG1148">
            <v>1359276.37</v>
          </cell>
          <cell r="AH1148">
            <v>1403520.56</v>
          </cell>
          <cell r="AI1148">
            <v>1449205.28</v>
          </cell>
          <cell r="AJ1148">
            <v>1496377.44</v>
          </cell>
          <cell r="AK1148">
            <v>1545085.48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</row>
        <row r="1149">
          <cell r="A1149" t="str">
            <v>IDLarge C&amp;ICritical Peak PricingSummer Peak Reduction @Meter  (MW)High Participation Case0</v>
          </cell>
          <cell r="B1149" t="str">
            <v>ID</v>
          </cell>
          <cell r="C1149" t="str">
            <v>Large C&amp;I</v>
          </cell>
          <cell r="D1149" t="str">
            <v>Critical Peak Pricing</v>
          </cell>
          <cell r="E1149" t="str">
            <v>Summer Peak Reduction @Meter  (MW)</v>
          </cell>
          <cell r="F1149" t="str">
            <v>High Participation Case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5.1061481672101516</v>
          </cell>
          <cell r="S1149">
            <v>15.546439584201273</v>
          </cell>
          <cell r="T1149">
            <v>36.769815927493447</v>
          </cell>
          <cell r="U1149">
            <v>47.99510590524666</v>
          </cell>
          <cell r="V1149">
            <v>54.039254216657497</v>
          </cell>
          <cell r="W1149">
            <v>54.75501228123791</v>
          </cell>
          <cell r="X1149">
            <v>55.462504704051796</v>
          </cell>
          <cell r="Y1149">
            <v>56.170704503007471</v>
          </cell>
          <cell r="Z1149">
            <v>56.91276145592839</v>
          </cell>
          <cell r="AA1149">
            <v>57.74360864977195</v>
          </cell>
          <cell r="AB1149">
            <v>58.507439221742665</v>
          </cell>
          <cell r="AC1149">
            <v>59.27262640549219</v>
          </cell>
          <cell r="AD1149">
            <v>60.065513565673378</v>
          </cell>
          <cell r="AE1149">
            <v>60.869007140432515</v>
          </cell>
          <cell r="AF1149">
            <v>61.683249011282939</v>
          </cell>
          <cell r="AG1149">
            <v>62.508382957680382</v>
          </cell>
          <cell r="AH1149">
            <v>63.344554682411669</v>
          </cell>
          <cell r="AI1149">
            <v>64.191911837323005</v>
          </cell>
          <cell r="AJ1149">
            <v>65.050604049392433</v>
          </cell>
          <cell r="AK1149">
            <v>65.920782947151125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</row>
        <row r="1150">
          <cell r="A1150" t="str">
            <v>IDLarge C&amp;ICritical Peak PricingSummer Peak Reduction @Generation (MW)High Participation Case0</v>
          </cell>
          <cell r="B1150" t="str">
            <v>ID</v>
          </cell>
          <cell r="C1150" t="str">
            <v>Large C&amp;I</v>
          </cell>
          <cell r="D1150" t="str">
            <v>Critical Peak Pricing</v>
          </cell>
          <cell r="E1150" t="str">
            <v>Summer Peak Reduction @Generation (MW)</v>
          </cell>
          <cell r="F1150" t="str">
            <v>High Participation Case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5.6309529854545115</v>
          </cell>
          <cell r="S1150">
            <v>17.1442871462299</v>
          </cell>
          <cell r="T1150">
            <v>40.548980952242438</v>
          </cell>
          <cell r="U1150">
            <v>52.92799504328039</v>
          </cell>
          <cell r="V1150">
            <v>59.593354892652727</v>
          </cell>
          <cell r="W1150">
            <v>60.382677857562754</v>
          </cell>
          <cell r="X1150">
            <v>61.162885646285609</v>
          </cell>
          <cell r="Y1150">
            <v>61.94387351456492</v>
          </cell>
          <cell r="Z1150">
            <v>62.762198341341403</v>
          </cell>
          <cell r="AA1150">
            <v>63.678439181486489</v>
          </cell>
          <cell r="AB1150">
            <v>64.520775498172327</v>
          </cell>
          <cell r="AC1150">
            <v>65.364607857843168</v>
          </cell>
          <cell r="AD1150">
            <v>66.238987169908881</v>
          </cell>
          <cell r="AE1150">
            <v>67.125063013269198</v>
          </cell>
          <cell r="AF1150">
            <v>68.022991851877961</v>
          </cell>
          <cell r="AG1150">
            <v>68.932932242700019</v>
          </cell>
          <cell r="AH1150">
            <v>69.855044863709381</v>
          </cell>
          <cell r="AI1150">
            <v>70.789492542261797</v>
          </cell>
          <cell r="AJ1150">
            <v>71.73644028384696</v>
          </cell>
          <cell r="AK1150">
            <v>72.696055301225314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</row>
        <row r="1151">
          <cell r="A1151" t="str">
            <v>IDLarge C&amp;ICritical Peak PricingWinter Peak Reduction @Meter  (MW)High Participation Case0</v>
          </cell>
          <cell r="B1151" t="str">
            <v>ID</v>
          </cell>
          <cell r="C1151" t="str">
            <v>Large C&amp;I</v>
          </cell>
          <cell r="D1151" t="str">
            <v>Critical Peak Pricing</v>
          </cell>
          <cell r="E1151" t="str">
            <v>Winter Peak Reduction @Meter  (MW)</v>
          </cell>
          <cell r="F1151" t="str">
            <v>High Participation Case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</row>
        <row r="1152">
          <cell r="A1152" t="str">
            <v>IDLarge C&amp;ICritical Peak PricingWinter Peak Reduction @Generation (MW)High Participation Case0</v>
          </cell>
          <cell r="B1152" t="str">
            <v>ID</v>
          </cell>
          <cell r="C1152" t="str">
            <v>Large C&amp;I</v>
          </cell>
          <cell r="D1152" t="str">
            <v>Critical Peak Pricing</v>
          </cell>
          <cell r="E1152" t="str">
            <v>Winter Peak Reduction @Generation (MW)</v>
          </cell>
          <cell r="F1152" t="str">
            <v>High Participation Case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</row>
        <row r="1153">
          <cell r="A1153" t="str">
            <v>IDLarge C&amp;ICritical Peak PricingProgram Annual BenefitsHigh Participation Case0</v>
          </cell>
          <cell r="B1153" t="str">
            <v>ID</v>
          </cell>
          <cell r="C1153" t="str">
            <v>Large C&amp;I</v>
          </cell>
          <cell r="D1153" t="str">
            <v>Critical Peak Pricing</v>
          </cell>
          <cell r="E1153" t="str">
            <v>Program Annual Benefits</v>
          </cell>
          <cell r="F1153" t="str">
            <v>High Participation Case</v>
          </cell>
          <cell r="G1153">
            <v>0</v>
          </cell>
        </row>
        <row r="1154">
          <cell r="A1154" t="str">
            <v>IDLarge C&amp;ICritical Peak PricingNew ParticipantsHigh Participation Case0</v>
          </cell>
          <cell r="B1154" t="str">
            <v>ID</v>
          </cell>
          <cell r="C1154" t="str">
            <v>Large C&amp;I</v>
          </cell>
          <cell r="D1154" t="str">
            <v>Critical Peak Pricing</v>
          </cell>
          <cell r="E1154" t="str">
            <v>New Participants</v>
          </cell>
          <cell r="F1154" t="str">
            <v>High Participation Case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16746.686550000006</v>
          </cell>
          <cell r="S1154">
            <v>34271.919000000009</v>
          </cell>
          <cell r="T1154">
            <v>69833.664450000011</v>
          </cell>
          <cell r="U1154">
            <v>36847.527750000037</v>
          </cell>
          <cell r="V1154">
            <v>20100.588749999937</v>
          </cell>
          <cell r="W1154">
            <v>2583.0255000000179</v>
          </cell>
          <cell r="X1154">
            <v>2585.7149999999965</v>
          </cell>
          <cell r="Y1154">
            <v>2585.2035000000324</v>
          </cell>
          <cell r="Z1154">
            <v>2584.5764999999665</v>
          </cell>
          <cell r="AA1154">
            <v>2584.3950000000186</v>
          </cell>
          <cell r="AB1154">
            <v>2584.7249999999767</v>
          </cell>
          <cell r="AC1154">
            <v>2592.8595000000205</v>
          </cell>
          <cell r="AD1154">
            <v>2694.0321599718882</v>
          </cell>
          <cell r="AE1154">
            <v>2731.0805338135397</v>
          </cell>
          <cell r="AF1154">
            <v>2768.6383974915661</v>
          </cell>
          <cell r="AG1154">
            <v>2806.7127575183695</v>
          </cell>
          <cell r="AH1154">
            <v>2845.3107167601411</v>
          </cell>
          <cell r="AI1154">
            <v>2884.4394757617847</v>
          </cell>
          <cell r="AJ1154">
            <v>2924.1063340901455</v>
          </cell>
          <cell r="AK1154">
            <v>2964.3186916958948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</row>
        <row r="1155">
          <cell r="A1155" t="str">
            <v>IDLarge C&amp;ICritical Peak PricingIncentive CostsHigh Participation Case0</v>
          </cell>
          <cell r="B1155" t="str">
            <v>ID</v>
          </cell>
          <cell r="C1155" t="str">
            <v>Large C&amp;I</v>
          </cell>
          <cell r="D1155" t="str">
            <v>Critical Peak Pricing</v>
          </cell>
          <cell r="E1155" t="str">
            <v>Incentive Costs</v>
          </cell>
          <cell r="F1155" t="str">
            <v>High Participation Case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351680.42</v>
          </cell>
          <cell r="S1155">
            <v>1071390.72</v>
          </cell>
          <cell r="T1155">
            <v>2537897.67</v>
          </cell>
          <cell r="U1155">
            <v>3311695.75</v>
          </cell>
          <cell r="V1155">
            <v>3733808.12</v>
          </cell>
          <cell r="W1155">
            <v>3788051.65</v>
          </cell>
          <cell r="X1155">
            <v>3842351.67</v>
          </cell>
          <cell r="Y1155">
            <v>3896640.94</v>
          </cell>
          <cell r="Z1155">
            <v>3950917.05</v>
          </cell>
          <cell r="AA1155">
            <v>4005189.34</v>
          </cell>
          <cell r="AB1155">
            <v>4059468.57</v>
          </cell>
          <cell r="AC1155">
            <v>4113918.62</v>
          </cell>
          <cell r="AD1155">
            <v>4170493.29</v>
          </cell>
          <cell r="AE1155">
            <v>4227845.9800000004</v>
          </cell>
          <cell r="AF1155">
            <v>4285987.3899999997</v>
          </cell>
          <cell r="AG1155">
            <v>4344928.3600000003</v>
          </cell>
          <cell r="AH1155">
            <v>4404679.88</v>
          </cell>
          <cell r="AI1155">
            <v>4465253.1100000003</v>
          </cell>
          <cell r="AJ1155">
            <v>4526659.34</v>
          </cell>
          <cell r="AK1155">
            <v>4588910.04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</row>
        <row r="1156">
          <cell r="A1156" t="str">
            <v>IDLarge C&amp;ICritical Peak PricingParticipantsHigh Participation Case0</v>
          </cell>
          <cell r="B1156" t="str">
            <v>ID</v>
          </cell>
          <cell r="C1156" t="str">
            <v>Large C&amp;I</v>
          </cell>
          <cell r="D1156" t="str">
            <v>Critical Peak Pricing</v>
          </cell>
          <cell r="E1156" t="str">
            <v>Participants</v>
          </cell>
          <cell r="F1156" t="str">
            <v>High Participation Case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16746.686550000006</v>
          </cell>
          <cell r="S1156">
            <v>51018.605550000015</v>
          </cell>
          <cell r="T1156">
            <v>120852.27000000002</v>
          </cell>
          <cell r="U1156">
            <v>157699.79775000006</v>
          </cell>
          <cell r="V1156">
            <v>177800.38649999999</v>
          </cell>
          <cell r="W1156">
            <v>180383.41200000001</v>
          </cell>
          <cell r="X1156">
            <v>182969.12700000001</v>
          </cell>
          <cell r="Y1156">
            <v>185554.33050000004</v>
          </cell>
          <cell r="Z1156">
            <v>188138.90700000001</v>
          </cell>
          <cell r="AA1156">
            <v>190723.30200000003</v>
          </cell>
          <cell r="AB1156">
            <v>193308.027</v>
          </cell>
          <cell r="AC1156">
            <v>195900.88650000002</v>
          </cell>
          <cell r="AD1156">
            <v>198594.91865997191</v>
          </cell>
          <cell r="AE1156">
            <v>201325.99919378545</v>
          </cell>
          <cell r="AF1156">
            <v>204094.63759127702</v>
          </cell>
          <cell r="AG1156">
            <v>206901.35034879539</v>
          </cell>
          <cell r="AH1156">
            <v>209746.66106555553</v>
          </cell>
          <cell r="AI1156">
            <v>212631.10054131731</v>
          </cell>
          <cell r="AJ1156">
            <v>215555.20687540746</v>
          </cell>
          <cell r="AK1156">
            <v>218519.52556710335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</row>
        <row r="1157">
          <cell r="A1157" t="str">
            <v>IDMedium C&amp;ICritical Peak PricingProgram Annual BenefitsHigh Participation Case0</v>
          </cell>
          <cell r="B1157" t="str">
            <v>ID</v>
          </cell>
          <cell r="C1157" t="str">
            <v>Medium C&amp;I</v>
          </cell>
          <cell r="D1157" t="str">
            <v>Critical Peak Pricing</v>
          </cell>
          <cell r="E1157" t="str">
            <v>Program Annual Benefits</v>
          </cell>
          <cell r="F1157" t="str">
            <v>High Participation Case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573231.01</v>
          </cell>
          <cell r="S1157">
            <v>1745288.43</v>
          </cell>
          <cell r="T1157">
            <v>4127886.26</v>
          </cell>
          <cell r="U1157">
            <v>5388069.9000000004</v>
          </cell>
          <cell r="V1157">
            <v>6066603.5300000003</v>
          </cell>
          <cell r="W1157">
            <v>6146956.6100000003</v>
          </cell>
          <cell r="X1157">
            <v>6226381.7599999998</v>
          </cell>
          <cell r="Y1157">
            <v>6305886.3200000003</v>
          </cell>
          <cell r="Z1157">
            <v>6389191.79</v>
          </cell>
          <cell r="AA1157">
            <v>6482465.1100000003</v>
          </cell>
          <cell r="AB1157">
            <v>6568214.9500000002</v>
          </cell>
          <cell r="AC1157">
            <v>6654117.0800000001</v>
          </cell>
          <cell r="AD1157">
            <v>6743128.8899999997</v>
          </cell>
          <cell r="AE1157">
            <v>6833331.4100000001</v>
          </cell>
          <cell r="AF1157">
            <v>6924740.5700000003</v>
          </cell>
          <cell r="AG1157">
            <v>7017372.5</v>
          </cell>
          <cell r="AH1157">
            <v>7111243.5700000003</v>
          </cell>
          <cell r="AI1157">
            <v>7206370.3399999999</v>
          </cell>
          <cell r="AJ1157">
            <v>7302769.6200000001</v>
          </cell>
          <cell r="AK1157">
            <v>7400458.4299999997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</row>
        <row r="1158">
          <cell r="A1158" t="str">
            <v>IDMedium C&amp;ICritical Peak PricingProgram Annual CostsHigh Participation Case0</v>
          </cell>
          <cell r="B1158" t="str">
            <v>ID</v>
          </cell>
          <cell r="C1158" t="str">
            <v>Medium C&amp;I</v>
          </cell>
          <cell r="D1158" t="str">
            <v>Critical Peak Pricing</v>
          </cell>
          <cell r="E1158" t="str">
            <v>Program Annual Costs</v>
          </cell>
          <cell r="F1158" t="str">
            <v>High Participation Case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5834317.1500000004</v>
          </cell>
          <cell r="S1158">
            <v>12509121.98</v>
          </cell>
          <cell r="T1158">
            <v>26286343.199999999</v>
          </cell>
          <cell r="U1158">
            <v>16130618.27</v>
          </cell>
          <cell r="V1158">
            <v>10911310.720000001</v>
          </cell>
          <cell r="W1158">
            <v>4823091.07</v>
          </cell>
          <cell r="X1158">
            <v>4899046.41</v>
          </cell>
          <cell r="Y1158">
            <v>4974249.76</v>
          </cell>
          <cell r="Z1158">
            <v>5049879.66</v>
          </cell>
          <cell r="AA1158">
            <v>5126289.05</v>
          </cell>
          <cell r="AB1158">
            <v>5203203.5</v>
          </cell>
          <cell r="AC1158">
            <v>5283869.59</v>
          </cell>
          <cell r="AD1158">
            <v>5405233.1200000001</v>
          </cell>
          <cell r="AE1158">
            <v>5502775.29</v>
          </cell>
          <cell r="AF1158">
            <v>5602414.6799999997</v>
          </cell>
          <cell r="AG1158">
            <v>5704204.7300000004</v>
          </cell>
          <cell r="AH1158">
            <v>5808200.4400000004</v>
          </cell>
          <cell r="AI1158">
            <v>5914458.3899999997</v>
          </cell>
          <cell r="AJ1158">
            <v>6023036.7800000003</v>
          </cell>
          <cell r="AK1158">
            <v>6133995.5099999998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</row>
        <row r="1159">
          <cell r="A1159" t="str">
            <v>IDMedium C&amp;ICritical Peak PricingNon-Incentive CostsHigh Participation Case0</v>
          </cell>
          <cell r="B1159" t="str">
            <v>ID</v>
          </cell>
          <cell r="C1159" t="str">
            <v>Medium C&amp;I</v>
          </cell>
          <cell r="D1159" t="str">
            <v>Critical Peak Pricing</v>
          </cell>
          <cell r="E1159" t="str">
            <v>Non-Incentive Costs</v>
          </cell>
          <cell r="F1159" t="str">
            <v>High Participation Case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5482636.7300000004</v>
          </cell>
          <cell r="S1159">
            <v>11437731.27</v>
          </cell>
          <cell r="T1159">
            <v>23748445.530000001</v>
          </cell>
          <cell r="U1159">
            <v>12818922.52</v>
          </cell>
          <cell r="V1159">
            <v>7177502.6100000003</v>
          </cell>
          <cell r="W1159">
            <v>1035039.42</v>
          </cell>
          <cell r="X1159">
            <v>1056694.75</v>
          </cell>
          <cell r="Y1159">
            <v>1077608.81</v>
          </cell>
          <cell r="Z1159">
            <v>1098962.6200000001</v>
          </cell>
          <cell r="AA1159">
            <v>1121099.71</v>
          </cell>
          <cell r="AB1159">
            <v>1143734.93</v>
          </cell>
          <cell r="AC1159">
            <v>1169950.97</v>
          </cell>
          <cell r="AD1159">
            <v>1234739.83</v>
          </cell>
          <cell r="AE1159">
            <v>1274929.31</v>
          </cell>
          <cell r="AF1159">
            <v>1316427.29</v>
          </cell>
          <cell r="AG1159">
            <v>1359276.37</v>
          </cell>
          <cell r="AH1159">
            <v>1403520.56</v>
          </cell>
          <cell r="AI1159">
            <v>1449205.28</v>
          </cell>
          <cell r="AJ1159">
            <v>1496377.44</v>
          </cell>
          <cell r="AK1159">
            <v>1545085.48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</row>
        <row r="1160">
          <cell r="A1160" t="str">
            <v>IDMedium C&amp;ICritical Peak PricingSummer Peak Reduction @Meter  (MW)High Participation Case0</v>
          </cell>
          <cell r="B1160" t="str">
            <v>ID</v>
          </cell>
          <cell r="C1160" t="str">
            <v>Medium C&amp;I</v>
          </cell>
          <cell r="D1160" t="str">
            <v>Critical Peak Pricing</v>
          </cell>
          <cell r="E1160" t="str">
            <v>Summer Peak Reduction @Meter  (MW)</v>
          </cell>
          <cell r="F1160" t="str">
            <v>High Participation Case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5.1061481672101516</v>
          </cell>
          <cell r="S1160">
            <v>15.546439584201273</v>
          </cell>
          <cell r="T1160">
            <v>36.769815927493447</v>
          </cell>
          <cell r="U1160">
            <v>47.99510590524666</v>
          </cell>
          <cell r="V1160">
            <v>54.039254216657497</v>
          </cell>
          <cell r="W1160">
            <v>54.75501228123791</v>
          </cell>
          <cell r="X1160">
            <v>55.462504704051796</v>
          </cell>
          <cell r="Y1160">
            <v>56.170704503007471</v>
          </cell>
          <cell r="Z1160">
            <v>56.91276145592839</v>
          </cell>
          <cell r="AA1160">
            <v>57.74360864977195</v>
          </cell>
          <cell r="AB1160">
            <v>58.507439221742665</v>
          </cell>
          <cell r="AC1160">
            <v>59.27262640549219</v>
          </cell>
          <cell r="AD1160">
            <v>60.065513565673378</v>
          </cell>
          <cell r="AE1160">
            <v>60.869007140432515</v>
          </cell>
          <cell r="AF1160">
            <v>61.683249011282939</v>
          </cell>
          <cell r="AG1160">
            <v>62.508382957680382</v>
          </cell>
          <cell r="AH1160">
            <v>63.344554682411669</v>
          </cell>
          <cell r="AI1160">
            <v>64.191911837323005</v>
          </cell>
          <cell r="AJ1160">
            <v>65.050604049392433</v>
          </cell>
          <cell r="AK1160">
            <v>65.920782947151125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</row>
        <row r="1161">
          <cell r="A1161" t="str">
            <v>IDMedium C&amp;ICritical Peak PricingSummer Peak Reduction @Generation (MW)High Participation Case0</v>
          </cell>
          <cell r="B1161" t="str">
            <v>ID</v>
          </cell>
          <cell r="C1161" t="str">
            <v>Medium C&amp;I</v>
          </cell>
          <cell r="D1161" t="str">
            <v>Critical Peak Pricing</v>
          </cell>
          <cell r="E1161" t="str">
            <v>Summer Peak Reduction @Generation (MW)</v>
          </cell>
          <cell r="F1161" t="str">
            <v>High Participation Case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5.6309529854545115</v>
          </cell>
          <cell r="S1161">
            <v>17.1442871462299</v>
          </cell>
          <cell r="T1161">
            <v>40.548980952242438</v>
          </cell>
          <cell r="U1161">
            <v>52.92799504328039</v>
          </cell>
          <cell r="V1161">
            <v>59.593354892652727</v>
          </cell>
          <cell r="W1161">
            <v>60.382677857562754</v>
          </cell>
          <cell r="X1161">
            <v>61.162885646285609</v>
          </cell>
          <cell r="Y1161">
            <v>61.94387351456492</v>
          </cell>
          <cell r="Z1161">
            <v>62.762198341341403</v>
          </cell>
          <cell r="AA1161">
            <v>63.678439181486489</v>
          </cell>
          <cell r="AB1161">
            <v>64.520775498172327</v>
          </cell>
          <cell r="AC1161">
            <v>65.364607857843168</v>
          </cell>
          <cell r="AD1161">
            <v>66.238987169908881</v>
          </cell>
          <cell r="AE1161">
            <v>67.125063013269198</v>
          </cell>
          <cell r="AF1161">
            <v>68.022991851877961</v>
          </cell>
          <cell r="AG1161">
            <v>68.932932242700019</v>
          </cell>
          <cell r="AH1161">
            <v>69.855044863709381</v>
          </cell>
          <cell r="AI1161">
            <v>70.789492542261797</v>
          </cell>
          <cell r="AJ1161">
            <v>71.73644028384696</v>
          </cell>
          <cell r="AK1161">
            <v>72.696055301225314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</row>
        <row r="1162">
          <cell r="A1162" t="str">
            <v>IDMedium C&amp;ICritical Peak PricingWinter Peak Reduction @Meter  (MW)High Participation Case0</v>
          </cell>
          <cell r="B1162" t="str">
            <v>ID</v>
          </cell>
          <cell r="C1162" t="str">
            <v>Medium C&amp;I</v>
          </cell>
          <cell r="D1162" t="str">
            <v>Critical Peak Pricing</v>
          </cell>
          <cell r="E1162" t="str">
            <v>Winter Peak Reduction @Meter  (MW)</v>
          </cell>
          <cell r="F1162" t="str">
            <v>High Participation Case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</row>
        <row r="1163">
          <cell r="A1163" t="str">
            <v>IDMedium C&amp;ICritical Peak PricingWinter Peak Reduction @Generation (MW)High Participation Case0</v>
          </cell>
          <cell r="B1163" t="str">
            <v>ID</v>
          </cell>
          <cell r="C1163" t="str">
            <v>Medium C&amp;I</v>
          </cell>
          <cell r="D1163" t="str">
            <v>Critical Peak Pricing</v>
          </cell>
          <cell r="E1163" t="str">
            <v>Winter Peak Reduction @Generation (MW)</v>
          </cell>
          <cell r="F1163" t="str">
            <v>High Participation Case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</row>
        <row r="1164">
          <cell r="A1164" t="str">
            <v>IDMedium C&amp;ICritical Peak PricingProgram Annual BenefitsHigh Participation Case0</v>
          </cell>
          <cell r="B1164" t="str">
            <v>ID</v>
          </cell>
          <cell r="C1164" t="str">
            <v>Medium C&amp;I</v>
          </cell>
          <cell r="D1164" t="str">
            <v>Critical Peak Pricing</v>
          </cell>
          <cell r="E1164" t="str">
            <v>Program Annual Benefits</v>
          </cell>
          <cell r="F1164" t="str">
            <v>High Participation Case</v>
          </cell>
          <cell r="G1164">
            <v>0</v>
          </cell>
        </row>
        <row r="1165">
          <cell r="A1165" t="str">
            <v>IDMedium C&amp;ICritical Peak PricingNew ParticipantsHigh Participation Case0</v>
          </cell>
          <cell r="B1165" t="str">
            <v>ID</v>
          </cell>
          <cell r="C1165" t="str">
            <v>Medium C&amp;I</v>
          </cell>
          <cell r="D1165" t="str">
            <v>Critical Peak Pricing</v>
          </cell>
          <cell r="E1165" t="str">
            <v>New Participants</v>
          </cell>
          <cell r="F1165" t="str">
            <v>High Participation Case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16746.686550000006</v>
          </cell>
          <cell r="S1165">
            <v>34271.919000000009</v>
          </cell>
          <cell r="T1165">
            <v>69833.664450000011</v>
          </cell>
          <cell r="U1165">
            <v>36847.527750000037</v>
          </cell>
          <cell r="V1165">
            <v>20100.588749999937</v>
          </cell>
          <cell r="W1165">
            <v>2583.0255000000179</v>
          </cell>
          <cell r="X1165">
            <v>2585.7149999999965</v>
          </cell>
          <cell r="Y1165">
            <v>2585.2035000000324</v>
          </cell>
          <cell r="Z1165">
            <v>2584.5764999999665</v>
          </cell>
          <cell r="AA1165">
            <v>2584.3950000000186</v>
          </cell>
          <cell r="AB1165">
            <v>2584.7249999999767</v>
          </cell>
          <cell r="AC1165">
            <v>2592.8595000000205</v>
          </cell>
          <cell r="AD1165">
            <v>2694.0321599718882</v>
          </cell>
          <cell r="AE1165">
            <v>2731.0805338135397</v>
          </cell>
          <cell r="AF1165">
            <v>2768.6383974915661</v>
          </cell>
          <cell r="AG1165">
            <v>2806.7127575183695</v>
          </cell>
          <cell r="AH1165">
            <v>2845.3107167601411</v>
          </cell>
          <cell r="AI1165">
            <v>2884.4394757617847</v>
          </cell>
          <cell r="AJ1165">
            <v>2924.1063340901455</v>
          </cell>
          <cell r="AK1165">
            <v>2964.3186916958948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</row>
        <row r="1166">
          <cell r="A1166" t="str">
            <v>IDMedium C&amp;ICritical Peak PricingIncentive CostsHigh Participation Case0</v>
          </cell>
          <cell r="B1166" t="str">
            <v>ID</v>
          </cell>
          <cell r="C1166" t="str">
            <v>Medium C&amp;I</v>
          </cell>
          <cell r="D1166" t="str">
            <v>Critical Peak Pricing</v>
          </cell>
          <cell r="E1166" t="str">
            <v>Incentive Costs</v>
          </cell>
          <cell r="F1166" t="str">
            <v>High Participation Case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351680.42</v>
          </cell>
          <cell r="S1166">
            <v>1071390.72</v>
          </cell>
          <cell r="T1166">
            <v>2537897.67</v>
          </cell>
          <cell r="U1166">
            <v>3311695.75</v>
          </cell>
          <cell r="V1166">
            <v>3733808.12</v>
          </cell>
          <cell r="W1166">
            <v>3788051.65</v>
          </cell>
          <cell r="X1166">
            <v>3842351.67</v>
          </cell>
          <cell r="Y1166">
            <v>3896640.94</v>
          </cell>
          <cell r="Z1166">
            <v>3950917.05</v>
          </cell>
          <cell r="AA1166">
            <v>4005189.34</v>
          </cell>
          <cell r="AB1166">
            <v>4059468.57</v>
          </cell>
          <cell r="AC1166">
            <v>4113918.62</v>
          </cell>
          <cell r="AD1166">
            <v>4170493.29</v>
          </cell>
          <cell r="AE1166">
            <v>4227845.9800000004</v>
          </cell>
          <cell r="AF1166">
            <v>4285987.3899999997</v>
          </cell>
          <cell r="AG1166">
            <v>4344928.3600000003</v>
          </cell>
          <cell r="AH1166">
            <v>4404679.88</v>
          </cell>
          <cell r="AI1166">
            <v>4465253.1100000003</v>
          </cell>
          <cell r="AJ1166">
            <v>4526659.34</v>
          </cell>
          <cell r="AK1166">
            <v>4588910.04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</row>
        <row r="1167">
          <cell r="A1167" t="str">
            <v>IDMedium C&amp;ICritical Peak PricingParticipantsHigh Participation Case0</v>
          </cell>
          <cell r="B1167" t="str">
            <v>ID</v>
          </cell>
          <cell r="C1167" t="str">
            <v>Medium C&amp;I</v>
          </cell>
          <cell r="D1167" t="str">
            <v>Critical Peak Pricing</v>
          </cell>
          <cell r="E1167" t="str">
            <v>Participants</v>
          </cell>
          <cell r="F1167" t="str">
            <v>High Participation Case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16746.686550000006</v>
          </cell>
          <cell r="S1167">
            <v>51018.605550000015</v>
          </cell>
          <cell r="T1167">
            <v>120852.27000000002</v>
          </cell>
          <cell r="U1167">
            <v>157699.79775000006</v>
          </cell>
          <cell r="V1167">
            <v>177800.38649999999</v>
          </cell>
          <cell r="W1167">
            <v>180383.41200000001</v>
          </cell>
          <cell r="X1167">
            <v>182969.12700000001</v>
          </cell>
          <cell r="Y1167">
            <v>185554.33050000004</v>
          </cell>
          <cell r="Z1167">
            <v>188138.90700000001</v>
          </cell>
          <cell r="AA1167">
            <v>190723.30200000003</v>
          </cell>
          <cell r="AB1167">
            <v>193308.027</v>
          </cell>
          <cell r="AC1167">
            <v>195900.88650000002</v>
          </cell>
          <cell r="AD1167">
            <v>198594.91865997191</v>
          </cell>
          <cell r="AE1167">
            <v>201325.99919378545</v>
          </cell>
          <cell r="AF1167">
            <v>204094.63759127702</v>
          </cell>
          <cell r="AG1167">
            <v>206901.35034879539</v>
          </cell>
          <cell r="AH1167">
            <v>209746.66106555553</v>
          </cell>
          <cell r="AI1167">
            <v>212631.10054131731</v>
          </cell>
          <cell r="AJ1167">
            <v>215555.20687540746</v>
          </cell>
          <cell r="AK1167">
            <v>218519.52556710335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</row>
        <row r="1168">
          <cell r="A1168" t="str">
            <v>IDResidentialCritical Peak PricingProgram Annual BenefitsHigh Participation Case0</v>
          </cell>
          <cell r="B1168" t="str">
            <v>ID</v>
          </cell>
          <cell r="C1168" t="str">
            <v>Residential</v>
          </cell>
          <cell r="D1168" t="str">
            <v>Critical Peak Pricing</v>
          </cell>
          <cell r="E1168" t="str">
            <v>Program Annual Benefits</v>
          </cell>
          <cell r="F1168" t="str">
            <v>High Participation Case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573231.01</v>
          </cell>
          <cell r="S1168">
            <v>1745288.43</v>
          </cell>
          <cell r="T1168">
            <v>4127886.26</v>
          </cell>
          <cell r="U1168">
            <v>5388069.9000000004</v>
          </cell>
          <cell r="V1168">
            <v>6066603.5300000003</v>
          </cell>
          <cell r="W1168">
            <v>6146956.6100000003</v>
          </cell>
          <cell r="X1168">
            <v>6226381.7599999998</v>
          </cell>
          <cell r="Y1168">
            <v>6305886.3200000003</v>
          </cell>
          <cell r="Z1168">
            <v>6389191.79</v>
          </cell>
          <cell r="AA1168">
            <v>6482465.1100000003</v>
          </cell>
          <cell r="AB1168">
            <v>6568214.9500000002</v>
          </cell>
          <cell r="AC1168">
            <v>6654117.0800000001</v>
          </cell>
          <cell r="AD1168">
            <v>6743128.8899999997</v>
          </cell>
          <cell r="AE1168">
            <v>6833331.4100000001</v>
          </cell>
          <cell r="AF1168">
            <v>6924740.5700000003</v>
          </cell>
          <cell r="AG1168">
            <v>7017372.5</v>
          </cell>
          <cell r="AH1168">
            <v>7111243.5700000003</v>
          </cell>
          <cell r="AI1168">
            <v>7206370.3399999999</v>
          </cell>
          <cell r="AJ1168">
            <v>7302769.6200000001</v>
          </cell>
          <cell r="AK1168">
            <v>7400458.4299999997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</row>
        <row r="1169">
          <cell r="A1169" t="str">
            <v>IDResidentialCritical Peak PricingProgram Annual CostsHigh Participation Case0</v>
          </cell>
          <cell r="B1169" t="str">
            <v>ID</v>
          </cell>
          <cell r="C1169" t="str">
            <v>Residential</v>
          </cell>
          <cell r="D1169" t="str">
            <v>Critical Peak Pricing</v>
          </cell>
          <cell r="E1169" t="str">
            <v>Program Annual Costs</v>
          </cell>
          <cell r="F1169" t="str">
            <v>High Participation Case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5834317.1500000004</v>
          </cell>
          <cell r="S1169">
            <v>12509121.98</v>
          </cell>
          <cell r="T1169">
            <v>26286343.199999999</v>
          </cell>
          <cell r="U1169">
            <v>16130618.27</v>
          </cell>
          <cell r="V1169">
            <v>10911310.720000001</v>
          </cell>
          <cell r="W1169">
            <v>4823091.07</v>
          </cell>
          <cell r="X1169">
            <v>4899046.41</v>
          </cell>
          <cell r="Y1169">
            <v>4974249.76</v>
          </cell>
          <cell r="Z1169">
            <v>5049879.66</v>
          </cell>
          <cell r="AA1169">
            <v>5126289.05</v>
          </cell>
          <cell r="AB1169">
            <v>5203203.5</v>
          </cell>
          <cell r="AC1169">
            <v>5283869.59</v>
          </cell>
          <cell r="AD1169">
            <v>5405233.1200000001</v>
          </cell>
          <cell r="AE1169">
            <v>5502775.29</v>
          </cell>
          <cell r="AF1169">
            <v>5602414.6799999997</v>
          </cell>
          <cell r="AG1169">
            <v>5704204.7300000004</v>
          </cell>
          <cell r="AH1169">
            <v>5808200.4400000004</v>
          </cell>
          <cell r="AI1169">
            <v>5914458.3899999997</v>
          </cell>
          <cell r="AJ1169">
            <v>6023036.7800000003</v>
          </cell>
          <cell r="AK1169">
            <v>6133995.5099999998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</row>
        <row r="1170">
          <cell r="A1170" t="str">
            <v>IDResidentialCritical Peak PricingNon-Incentive CostsHigh Participation Case0</v>
          </cell>
          <cell r="B1170" t="str">
            <v>ID</v>
          </cell>
          <cell r="C1170" t="str">
            <v>Residential</v>
          </cell>
          <cell r="D1170" t="str">
            <v>Critical Peak Pricing</v>
          </cell>
          <cell r="E1170" t="str">
            <v>Non-Incentive Costs</v>
          </cell>
          <cell r="F1170" t="str">
            <v>High Participation Case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5482636.7300000004</v>
          </cell>
          <cell r="S1170">
            <v>11437731.27</v>
          </cell>
          <cell r="T1170">
            <v>23748445.530000001</v>
          </cell>
          <cell r="U1170">
            <v>12818922.52</v>
          </cell>
          <cell r="V1170">
            <v>7177502.6100000003</v>
          </cell>
          <cell r="W1170">
            <v>1035039.42</v>
          </cell>
          <cell r="X1170">
            <v>1056694.75</v>
          </cell>
          <cell r="Y1170">
            <v>1077608.81</v>
          </cell>
          <cell r="Z1170">
            <v>1098962.6200000001</v>
          </cell>
          <cell r="AA1170">
            <v>1121099.71</v>
          </cell>
          <cell r="AB1170">
            <v>1143734.93</v>
          </cell>
          <cell r="AC1170">
            <v>1169950.97</v>
          </cell>
          <cell r="AD1170">
            <v>1234739.83</v>
          </cell>
          <cell r="AE1170">
            <v>1274929.31</v>
          </cell>
          <cell r="AF1170">
            <v>1316427.29</v>
          </cell>
          <cell r="AG1170">
            <v>1359276.37</v>
          </cell>
          <cell r="AH1170">
            <v>1403520.56</v>
          </cell>
          <cell r="AI1170">
            <v>1449205.28</v>
          </cell>
          <cell r="AJ1170">
            <v>1496377.44</v>
          </cell>
          <cell r="AK1170">
            <v>1545085.48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</row>
        <row r="1171">
          <cell r="A1171" t="str">
            <v>IDResidentialCritical Peak PricingSummer Peak Reduction @Meter  (MW)High Participation Case0</v>
          </cell>
          <cell r="B1171" t="str">
            <v>ID</v>
          </cell>
          <cell r="C1171" t="str">
            <v>Residential</v>
          </cell>
          <cell r="D1171" t="str">
            <v>Critical Peak Pricing</v>
          </cell>
          <cell r="E1171" t="str">
            <v>Summer Peak Reduction @Meter  (MW)</v>
          </cell>
          <cell r="F1171" t="str">
            <v>High Participation Case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5.1061481672101516</v>
          </cell>
          <cell r="S1171">
            <v>15.546439584201273</v>
          </cell>
          <cell r="T1171">
            <v>36.769815927493447</v>
          </cell>
          <cell r="U1171">
            <v>47.99510590524666</v>
          </cell>
          <cell r="V1171">
            <v>54.039254216657497</v>
          </cell>
          <cell r="W1171">
            <v>54.75501228123791</v>
          </cell>
          <cell r="X1171">
            <v>55.462504704051796</v>
          </cell>
          <cell r="Y1171">
            <v>56.170704503007471</v>
          </cell>
          <cell r="Z1171">
            <v>56.91276145592839</v>
          </cell>
          <cell r="AA1171">
            <v>57.74360864977195</v>
          </cell>
          <cell r="AB1171">
            <v>58.507439221742665</v>
          </cell>
          <cell r="AC1171">
            <v>59.27262640549219</v>
          </cell>
          <cell r="AD1171">
            <v>60.065513565673378</v>
          </cell>
          <cell r="AE1171">
            <v>60.869007140432515</v>
          </cell>
          <cell r="AF1171">
            <v>61.683249011282939</v>
          </cell>
          <cell r="AG1171">
            <v>62.508382957680382</v>
          </cell>
          <cell r="AH1171">
            <v>63.344554682411669</v>
          </cell>
          <cell r="AI1171">
            <v>64.191911837323005</v>
          </cell>
          <cell r="AJ1171">
            <v>65.050604049392433</v>
          </cell>
          <cell r="AK1171">
            <v>65.920782947151125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</row>
        <row r="1172">
          <cell r="A1172" t="str">
            <v>IDResidentialCritical Peak PricingSummer Peak Reduction @Generation (MW)High Participation Case0</v>
          </cell>
          <cell r="B1172" t="str">
            <v>ID</v>
          </cell>
          <cell r="C1172" t="str">
            <v>Residential</v>
          </cell>
          <cell r="D1172" t="str">
            <v>Critical Peak Pricing</v>
          </cell>
          <cell r="E1172" t="str">
            <v>Summer Peak Reduction @Generation (MW)</v>
          </cell>
          <cell r="F1172" t="str">
            <v>High Participation Case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5.6309529854545115</v>
          </cell>
          <cell r="S1172">
            <v>17.1442871462299</v>
          </cell>
          <cell r="T1172">
            <v>40.548980952242438</v>
          </cell>
          <cell r="U1172">
            <v>52.92799504328039</v>
          </cell>
          <cell r="V1172">
            <v>59.593354892652727</v>
          </cell>
          <cell r="W1172">
            <v>60.382677857562754</v>
          </cell>
          <cell r="X1172">
            <v>61.162885646285609</v>
          </cell>
          <cell r="Y1172">
            <v>61.94387351456492</v>
          </cell>
          <cell r="Z1172">
            <v>62.762198341341403</v>
          </cell>
          <cell r="AA1172">
            <v>63.678439181486489</v>
          </cell>
          <cell r="AB1172">
            <v>64.520775498172327</v>
          </cell>
          <cell r="AC1172">
            <v>65.364607857843168</v>
          </cell>
          <cell r="AD1172">
            <v>66.238987169908881</v>
          </cell>
          <cell r="AE1172">
            <v>67.125063013269198</v>
          </cell>
          <cell r="AF1172">
            <v>68.022991851877961</v>
          </cell>
          <cell r="AG1172">
            <v>68.932932242700019</v>
          </cell>
          <cell r="AH1172">
            <v>69.855044863709381</v>
          </cell>
          <cell r="AI1172">
            <v>70.789492542261797</v>
          </cell>
          <cell r="AJ1172">
            <v>71.73644028384696</v>
          </cell>
          <cell r="AK1172">
            <v>72.696055301225314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</row>
        <row r="1173">
          <cell r="A1173" t="str">
            <v>IDResidentialCritical Peak PricingWinter Peak Reduction @Meter  (MW)High Participation Case0</v>
          </cell>
          <cell r="B1173" t="str">
            <v>ID</v>
          </cell>
          <cell r="C1173" t="str">
            <v>Residential</v>
          </cell>
          <cell r="D1173" t="str">
            <v>Critical Peak Pricing</v>
          </cell>
          <cell r="E1173" t="str">
            <v>Winter Peak Reduction @Meter  (MW)</v>
          </cell>
          <cell r="F1173" t="str">
            <v>High Participation Case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</row>
        <row r="1174">
          <cell r="A1174" t="str">
            <v>IDResidentialCritical Peak PricingWinter Peak Reduction @Generation (MW)High Participation Case0</v>
          </cell>
          <cell r="B1174" t="str">
            <v>ID</v>
          </cell>
          <cell r="C1174" t="str">
            <v>Residential</v>
          </cell>
          <cell r="D1174" t="str">
            <v>Critical Peak Pricing</v>
          </cell>
          <cell r="E1174" t="str">
            <v>Winter Peak Reduction @Generation (MW)</v>
          </cell>
          <cell r="F1174" t="str">
            <v>High Participation Case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</row>
        <row r="1175">
          <cell r="A1175" t="str">
            <v>IDResidentialCritical Peak PricingProgram Annual BenefitsHigh Participation Case0</v>
          </cell>
          <cell r="B1175" t="str">
            <v>ID</v>
          </cell>
          <cell r="C1175" t="str">
            <v>Residential</v>
          </cell>
          <cell r="D1175" t="str">
            <v>Critical Peak Pricing</v>
          </cell>
          <cell r="E1175" t="str">
            <v>Program Annual Benefits</v>
          </cell>
          <cell r="F1175" t="str">
            <v>High Participation Case</v>
          </cell>
          <cell r="G1175">
            <v>0</v>
          </cell>
        </row>
        <row r="1176">
          <cell r="A1176" t="str">
            <v>IDResidentialCritical Peak PricingNew ParticipantsHigh Participation Case0</v>
          </cell>
          <cell r="B1176" t="str">
            <v>ID</v>
          </cell>
          <cell r="C1176" t="str">
            <v>Residential</v>
          </cell>
          <cell r="D1176" t="str">
            <v>Critical Peak Pricing</v>
          </cell>
          <cell r="E1176" t="str">
            <v>New Participants</v>
          </cell>
          <cell r="F1176" t="str">
            <v>High Participation Case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16746.686550000006</v>
          </cell>
          <cell r="S1176">
            <v>34271.919000000009</v>
          </cell>
          <cell r="T1176">
            <v>69833.664450000011</v>
          </cell>
          <cell r="U1176">
            <v>36847.527750000037</v>
          </cell>
          <cell r="V1176">
            <v>20100.588749999937</v>
          </cell>
          <cell r="W1176">
            <v>2583.0255000000179</v>
          </cell>
          <cell r="X1176">
            <v>2585.7149999999965</v>
          </cell>
          <cell r="Y1176">
            <v>2585.2035000000324</v>
          </cell>
          <cell r="Z1176">
            <v>2584.5764999999665</v>
          </cell>
          <cell r="AA1176">
            <v>2584.3950000000186</v>
          </cell>
          <cell r="AB1176">
            <v>2584.7249999999767</v>
          </cell>
          <cell r="AC1176">
            <v>2592.8595000000205</v>
          </cell>
          <cell r="AD1176">
            <v>2694.0321599718882</v>
          </cell>
          <cell r="AE1176">
            <v>2731.0805338135397</v>
          </cell>
          <cell r="AF1176">
            <v>2768.6383974915661</v>
          </cell>
          <cell r="AG1176">
            <v>2806.7127575183695</v>
          </cell>
          <cell r="AH1176">
            <v>2845.3107167601411</v>
          </cell>
          <cell r="AI1176">
            <v>2884.4394757617847</v>
          </cell>
          <cell r="AJ1176">
            <v>2924.1063340901455</v>
          </cell>
          <cell r="AK1176">
            <v>2964.3186916958948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</row>
        <row r="1177">
          <cell r="A1177" t="str">
            <v>IDResidentialCritical Peak PricingIncentive CostsHigh Participation Case0</v>
          </cell>
          <cell r="B1177" t="str">
            <v>ID</v>
          </cell>
          <cell r="C1177" t="str">
            <v>Residential</v>
          </cell>
          <cell r="D1177" t="str">
            <v>Critical Peak Pricing</v>
          </cell>
          <cell r="E1177" t="str">
            <v>Incentive Costs</v>
          </cell>
          <cell r="F1177" t="str">
            <v>High Participation Case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351680.42</v>
          </cell>
          <cell r="S1177">
            <v>1071390.72</v>
          </cell>
          <cell r="T1177">
            <v>2537897.67</v>
          </cell>
          <cell r="U1177">
            <v>3311695.75</v>
          </cell>
          <cell r="V1177">
            <v>3733808.12</v>
          </cell>
          <cell r="W1177">
            <v>3788051.65</v>
          </cell>
          <cell r="X1177">
            <v>3842351.67</v>
          </cell>
          <cell r="Y1177">
            <v>3896640.94</v>
          </cell>
          <cell r="Z1177">
            <v>3950917.05</v>
          </cell>
          <cell r="AA1177">
            <v>4005189.34</v>
          </cell>
          <cell r="AB1177">
            <v>4059468.57</v>
          </cell>
          <cell r="AC1177">
            <v>4113918.62</v>
          </cell>
          <cell r="AD1177">
            <v>4170493.29</v>
          </cell>
          <cell r="AE1177">
            <v>4227845.9800000004</v>
          </cell>
          <cell r="AF1177">
            <v>4285987.3899999997</v>
          </cell>
          <cell r="AG1177">
            <v>4344928.3600000003</v>
          </cell>
          <cell r="AH1177">
            <v>4404679.88</v>
          </cell>
          <cell r="AI1177">
            <v>4465253.1100000003</v>
          </cell>
          <cell r="AJ1177">
            <v>4526659.34</v>
          </cell>
          <cell r="AK1177">
            <v>4588910.04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</row>
        <row r="1178">
          <cell r="A1178" t="str">
            <v>IDResidentialCritical Peak PricingParticipantsHigh Participation Case0</v>
          </cell>
          <cell r="B1178" t="str">
            <v>ID</v>
          </cell>
          <cell r="C1178" t="str">
            <v>Residential</v>
          </cell>
          <cell r="D1178" t="str">
            <v>Critical Peak Pricing</v>
          </cell>
          <cell r="E1178" t="str">
            <v>Participants</v>
          </cell>
          <cell r="F1178" t="str">
            <v>High Participation Case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16746.686550000006</v>
          </cell>
          <cell r="S1178">
            <v>51018.605550000015</v>
          </cell>
          <cell r="T1178">
            <v>120852.27000000002</v>
          </cell>
          <cell r="U1178">
            <v>157699.79775000006</v>
          </cell>
          <cell r="V1178">
            <v>177800.38649999999</v>
          </cell>
          <cell r="W1178">
            <v>180383.41200000001</v>
          </cell>
          <cell r="X1178">
            <v>182969.12700000001</v>
          </cell>
          <cell r="Y1178">
            <v>185554.33050000004</v>
          </cell>
          <cell r="Z1178">
            <v>188138.90700000001</v>
          </cell>
          <cell r="AA1178">
            <v>190723.30200000003</v>
          </cell>
          <cell r="AB1178">
            <v>193308.027</v>
          </cell>
          <cell r="AC1178">
            <v>195900.88650000002</v>
          </cell>
          <cell r="AD1178">
            <v>198594.91865997191</v>
          </cell>
          <cell r="AE1178">
            <v>201325.99919378545</v>
          </cell>
          <cell r="AF1178">
            <v>204094.63759127702</v>
          </cell>
          <cell r="AG1178">
            <v>206901.35034879539</v>
          </cell>
          <cell r="AH1178">
            <v>209746.66106555553</v>
          </cell>
          <cell r="AI1178">
            <v>212631.10054131731</v>
          </cell>
          <cell r="AJ1178">
            <v>215555.20687540746</v>
          </cell>
          <cell r="AK1178">
            <v>218519.52556710335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</row>
        <row r="1179">
          <cell r="A1179" t="str">
            <v>IDSmall C&amp;ICritical Peak PricingProgram Annual BenefitsHigh Participation Case0</v>
          </cell>
          <cell r="B1179" t="str">
            <v>ID</v>
          </cell>
          <cell r="C1179" t="str">
            <v>Small C&amp;I</v>
          </cell>
          <cell r="D1179" t="str">
            <v>Critical Peak Pricing</v>
          </cell>
          <cell r="E1179" t="str">
            <v>Program Annual Benefits</v>
          </cell>
          <cell r="F1179" t="str">
            <v>High Participation Case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573231.01</v>
          </cell>
          <cell r="S1179">
            <v>1745288.43</v>
          </cell>
          <cell r="T1179">
            <v>4127886.26</v>
          </cell>
          <cell r="U1179">
            <v>5388069.9000000004</v>
          </cell>
          <cell r="V1179">
            <v>6066603.5300000003</v>
          </cell>
          <cell r="W1179">
            <v>6146956.6100000003</v>
          </cell>
          <cell r="X1179">
            <v>6226381.7599999998</v>
          </cell>
          <cell r="Y1179">
            <v>6305886.3200000003</v>
          </cell>
          <cell r="Z1179">
            <v>6389191.79</v>
          </cell>
          <cell r="AA1179">
            <v>6482465.1100000003</v>
          </cell>
          <cell r="AB1179">
            <v>6568214.9500000002</v>
          </cell>
          <cell r="AC1179">
            <v>6654117.0800000001</v>
          </cell>
          <cell r="AD1179">
            <v>6743128.8899999997</v>
          </cell>
          <cell r="AE1179">
            <v>6833331.4100000001</v>
          </cell>
          <cell r="AF1179">
            <v>6924740.5700000003</v>
          </cell>
          <cell r="AG1179">
            <v>7017372.5</v>
          </cell>
          <cell r="AH1179">
            <v>7111243.5700000003</v>
          </cell>
          <cell r="AI1179">
            <v>7206370.3399999999</v>
          </cell>
          <cell r="AJ1179">
            <v>7302769.6200000001</v>
          </cell>
          <cell r="AK1179">
            <v>7400458.4299999997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</row>
        <row r="1180">
          <cell r="A1180" t="str">
            <v>IDSmall C&amp;ICritical Peak PricingProgram Annual CostsHigh Participation Case0</v>
          </cell>
          <cell r="B1180" t="str">
            <v>ID</v>
          </cell>
          <cell r="C1180" t="str">
            <v>Small C&amp;I</v>
          </cell>
          <cell r="D1180" t="str">
            <v>Critical Peak Pricing</v>
          </cell>
          <cell r="E1180" t="str">
            <v>Program Annual Costs</v>
          </cell>
          <cell r="F1180" t="str">
            <v>High Participation Case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5834317.1500000004</v>
          </cell>
          <cell r="S1180">
            <v>12509121.98</v>
          </cell>
          <cell r="T1180">
            <v>26286343.199999999</v>
          </cell>
          <cell r="U1180">
            <v>16130618.27</v>
          </cell>
          <cell r="V1180">
            <v>10911310.720000001</v>
          </cell>
          <cell r="W1180">
            <v>4823091.07</v>
          </cell>
          <cell r="X1180">
            <v>4899046.41</v>
          </cell>
          <cell r="Y1180">
            <v>4974249.76</v>
          </cell>
          <cell r="Z1180">
            <v>5049879.66</v>
          </cell>
          <cell r="AA1180">
            <v>5126289.05</v>
          </cell>
          <cell r="AB1180">
            <v>5203203.5</v>
          </cell>
          <cell r="AC1180">
            <v>5283869.59</v>
          </cell>
          <cell r="AD1180">
            <v>5405233.1200000001</v>
          </cell>
          <cell r="AE1180">
            <v>5502775.29</v>
          </cell>
          <cell r="AF1180">
            <v>5602414.6799999997</v>
          </cell>
          <cell r="AG1180">
            <v>5704204.7300000004</v>
          </cell>
          <cell r="AH1180">
            <v>5808200.4400000004</v>
          </cell>
          <cell r="AI1180">
            <v>5914458.3899999997</v>
          </cell>
          <cell r="AJ1180">
            <v>6023036.7800000003</v>
          </cell>
          <cell r="AK1180">
            <v>6133995.5099999998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</row>
        <row r="1181">
          <cell r="A1181" t="str">
            <v>IDSmall C&amp;ICritical Peak PricingNon-Incentive CostsHigh Participation Case0</v>
          </cell>
          <cell r="B1181" t="str">
            <v>ID</v>
          </cell>
          <cell r="C1181" t="str">
            <v>Small C&amp;I</v>
          </cell>
          <cell r="D1181" t="str">
            <v>Critical Peak Pricing</v>
          </cell>
          <cell r="E1181" t="str">
            <v>Non-Incentive Costs</v>
          </cell>
          <cell r="F1181" t="str">
            <v>High Participation Case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5482636.7300000004</v>
          </cell>
          <cell r="S1181">
            <v>11437731.27</v>
          </cell>
          <cell r="T1181">
            <v>23748445.530000001</v>
          </cell>
          <cell r="U1181">
            <v>12818922.52</v>
          </cell>
          <cell r="V1181">
            <v>7177502.6100000003</v>
          </cell>
          <cell r="W1181">
            <v>1035039.42</v>
          </cell>
          <cell r="X1181">
            <v>1056694.75</v>
          </cell>
          <cell r="Y1181">
            <v>1077608.81</v>
          </cell>
          <cell r="Z1181">
            <v>1098962.6200000001</v>
          </cell>
          <cell r="AA1181">
            <v>1121099.71</v>
          </cell>
          <cell r="AB1181">
            <v>1143734.93</v>
          </cell>
          <cell r="AC1181">
            <v>1169950.97</v>
          </cell>
          <cell r="AD1181">
            <v>1234739.83</v>
          </cell>
          <cell r="AE1181">
            <v>1274929.31</v>
          </cell>
          <cell r="AF1181">
            <v>1316427.29</v>
          </cell>
          <cell r="AG1181">
            <v>1359276.37</v>
          </cell>
          <cell r="AH1181">
            <v>1403520.56</v>
          </cell>
          <cell r="AI1181">
            <v>1449205.28</v>
          </cell>
          <cell r="AJ1181">
            <v>1496377.44</v>
          </cell>
          <cell r="AK1181">
            <v>1545085.48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</row>
        <row r="1182">
          <cell r="A1182" t="str">
            <v>IDSmall C&amp;ICritical Peak PricingSummer Peak Reduction @Meter  (MW)High Participation Case0</v>
          </cell>
          <cell r="B1182" t="str">
            <v>ID</v>
          </cell>
          <cell r="C1182" t="str">
            <v>Small C&amp;I</v>
          </cell>
          <cell r="D1182" t="str">
            <v>Critical Peak Pricing</v>
          </cell>
          <cell r="E1182" t="str">
            <v>Summer Peak Reduction @Meter  (MW)</v>
          </cell>
          <cell r="F1182" t="str">
            <v>High Participation Case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5.1061481672101516</v>
          </cell>
          <cell r="S1182">
            <v>15.546439584201273</v>
          </cell>
          <cell r="T1182">
            <v>36.769815927493447</v>
          </cell>
          <cell r="U1182">
            <v>47.99510590524666</v>
          </cell>
          <cell r="V1182">
            <v>54.039254216657497</v>
          </cell>
          <cell r="W1182">
            <v>54.75501228123791</v>
          </cell>
          <cell r="X1182">
            <v>55.462504704051796</v>
          </cell>
          <cell r="Y1182">
            <v>56.170704503007471</v>
          </cell>
          <cell r="Z1182">
            <v>56.91276145592839</v>
          </cell>
          <cell r="AA1182">
            <v>57.74360864977195</v>
          </cell>
          <cell r="AB1182">
            <v>58.507439221742665</v>
          </cell>
          <cell r="AC1182">
            <v>59.27262640549219</v>
          </cell>
          <cell r="AD1182">
            <v>60.065513565673378</v>
          </cell>
          <cell r="AE1182">
            <v>60.869007140432515</v>
          </cell>
          <cell r="AF1182">
            <v>61.683249011282939</v>
          </cell>
          <cell r="AG1182">
            <v>62.508382957680382</v>
          </cell>
          <cell r="AH1182">
            <v>63.344554682411669</v>
          </cell>
          <cell r="AI1182">
            <v>64.191911837323005</v>
          </cell>
          <cell r="AJ1182">
            <v>65.050604049392433</v>
          </cell>
          <cell r="AK1182">
            <v>65.920782947151125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</row>
        <row r="1183">
          <cell r="A1183" t="str">
            <v>IDSmall C&amp;ICritical Peak PricingSummer Peak Reduction @Generation (MW)High Participation Case0</v>
          </cell>
          <cell r="B1183" t="str">
            <v>ID</v>
          </cell>
          <cell r="C1183" t="str">
            <v>Small C&amp;I</v>
          </cell>
          <cell r="D1183" t="str">
            <v>Critical Peak Pricing</v>
          </cell>
          <cell r="E1183" t="str">
            <v>Summer Peak Reduction @Generation (MW)</v>
          </cell>
          <cell r="F1183" t="str">
            <v>High Participation Case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5.6309529854545115</v>
          </cell>
          <cell r="S1183">
            <v>17.1442871462299</v>
          </cell>
          <cell r="T1183">
            <v>40.548980952242438</v>
          </cell>
          <cell r="U1183">
            <v>52.92799504328039</v>
          </cell>
          <cell r="V1183">
            <v>59.593354892652727</v>
          </cell>
          <cell r="W1183">
            <v>60.382677857562754</v>
          </cell>
          <cell r="X1183">
            <v>61.162885646285609</v>
          </cell>
          <cell r="Y1183">
            <v>61.94387351456492</v>
          </cell>
          <cell r="Z1183">
            <v>62.762198341341403</v>
          </cell>
          <cell r="AA1183">
            <v>63.678439181486489</v>
          </cell>
          <cell r="AB1183">
            <v>64.520775498172327</v>
          </cell>
          <cell r="AC1183">
            <v>65.364607857843168</v>
          </cell>
          <cell r="AD1183">
            <v>66.238987169908881</v>
          </cell>
          <cell r="AE1183">
            <v>67.125063013269198</v>
          </cell>
          <cell r="AF1183">
            <v>68.022991851877961</v>
          </cell>
          <cell r="AG1183">
            <v>68.932932242700019</v>
          </cell>
          <cell r="AH1183">
            <v>69.855044863709381</v>
          </cell>
          <cell r="AI1183">
            <v>70.789492542261797</v>
          </cell>
          <cell r="AJ1183">
            <v>71.73644028384696</v>
          </cell>
          <cell r="AK1183">
            <v>72.696055301225314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</row>
        <row r="1184">
          <cell r="A1184" t="str">
            <v>IDSmall C&amp;ICritical Peak PricingWinter Peak Reduction @Meter  (MW)High Participation Case0</v>
          </cell>
          <cell r="B1184" t="str">
            <v>ID</v>
          </cell>
          <cell r="C1184" t="str">
            <v>Small C&amp;I</v>
          </cell>
          <cell r="D1184" t="str">
            <v>Critical Peak Pricing</v>
          </cell>
          <cell r="E1184" t="str">
            <v>Winter Peak Reduction @Meter  (MW)</v>
          </cell>
          <cell r="F1184" t="str">
            <v>High Participation Case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</row>
        <row r="1185">
          <cell r="A1185" t="str">
            <v>IDSmall C&amp;ICritical Peak PricingWinter Peak Reduction @Generation (MW)High Participation Case0</v>
          </cell>
          <cell r="B1185" t="str">
            <v>ID</v>
          </cell>
          <cell r="C1185" t="str">
            <v>Small C&amp;I</v>
          </cell>
          <cell r="D1185" t="str">
            <v>Critical Peak Pricing</v>
          </cell>
          <cell r="E1185" t="str">
            <v>Winter Peak Reduction @Generation (MW)</v>
          </cell>
          <cell r="F1185" t="str">
            <v>High Participation Case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</row>
        <row r="1186">
          <cell r="A1186" t="str">
            <v>IDSmall C&amp;ICritical Peak PricingProgram Annual BenefitsHigh Participation Case0</v>
          </cell>
          <cell r="B1186" t="str">
            <v>ID</v>
          </cell>
          <cell r="C1186" t="str">
            <v>Small C&amp;I</v>
          </cell>
          <cell r="D1186" t="str">
            <v>Critical Peak Pricing</v>
          </cell>
          <cell r="E1186" t="str">
            <v>Program Annual Benefits</v>
          </cell>
          <cell r="F1186" t="str">
            <v>High Participation Case</v>
          </cell>
          <cell r="G1186">
            <v>0</v>
          </cell>
        </row>
        <row r="1187">
          <cell r="A1187" t="str">
            <v>IDSmall C&amp;ICritical Peak PricingNew ParticipantsHigh Participation Case0</v>
          </cell>
          <cell r="B1187" t="str">
            <v>ID</v>
          </cell>
          <cell r="C1187" t="str">
            <v>Small C&amp;I</v>
          </cell>
          <cell r="D1187" t="str">
            <v>Critical Peak Pricing</v>
          </cell>
          <cell r="E1187" t="str">
            <v>New Participants</v>
          </cell>
          <cell r="F1187" t="str">
            <v>High Participation Case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16746.686550000006</v>
          </cell>
          <cell r="S1187">
            <v>34271.919000000009</v>
          </cell>
          <cell r="T1187">
            <v>69833.664450000011</v>
          </cell>
          <cell r="U1187">
            <v>36847.527750000037</v>
          </cell>
          <cell r="V1187">
            <v>20100.588749999937</v>
          </cell>
          <cell r="W1187">
            <v>2583.0255000000179</v>
          </cell>
          <cell r="X1187">
            <v>2585.7149999999965</v>
          </cell>
          <cell r="Y1187">
            <v>2585.2035000000324</v>
          </cell>
          <cell r="Z1187">
            <v>2584.5764999999665</v>
          </cell>
          <cell r="AA1187">
            <v>2584.3950000000186</v>
          </cell>
          <cell r="AB1187">
            <v>2584.7249999999767</v>
          </cell>
          <cell r="AC1187">
            <v>2592.8595000000205</v>
          </cell>
          <cell r="AD1187">
            <v>2694.0321599718882</v>
          </cell>
          <cell r="AE1187">
            <v>2731.0805338135397</v>
          </cell>
          <cell r="AF1187">
            <v>2768.6383974915661</v>
          </cell>
          <cell r="AG1187">
            <v>2806.7127575183695</v>
          </cell>
          <cell r="AH1187">
            <v>2845.3107167601411</v>
          </cell>
          <cell r="AI1187">
            <v>2884.4394757617847</v>
          </cell>
          <cell r="AJ1187">
            <v>2924.1063340901455</v>
          </cell>
          <cell r="AK1187">
            <v>2964.3186916958948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</row>
        <row r="1188">
          <cell r="A1188" t="str">
            <v>IDSmall C&amp;ICritical Peak PricingIncentive CostsHigh Participation Case0</v>
          </cell>
          <cell r="B1188" t="str">
            <v>ID</v>
          </cell>
          <cell r="C1188" t="str">
            <v>Small C&amp;I</v>
          </cell>
          <cell r="D1188" t="str">
            <v>Critical Peak Pricing</v>
          </cell>
          <cell r="E1188" t="str">
            <v>Incentive Costs</v>
          </cell>
          <cell r="F1188" t="str">
            <v>High Participation Case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351680.42</v>
          </cell>
          <cell r="S1188">
            <v>1071390.72</v>
          </cell>
          <cell r="T1188">
            <v>2537897.67</v>
          </cell>
          <cell r="U1188">
            <v>3311695.75</v>
          </cell>
          <cell r="V1188">
            <v>3733808.12</v>
          </cell>
          <cell r="W1188">
            <v>3788051.65</v>
          </cell>
          <cell r="X1188">
            <v>3842351.67</v>
          </cell>
          <cell r="Y1188">
            <v>3896640.94</v>
          </cell>
          <cell r="Z1188">
            <v>3950917.05</v>
          </cell>
          <cell r="AA1188">
            <v>4005189.34</v>
          </cell>
          <cell r="AB1188">
            <v>4059468.57</v>
          </cell>
          <cell r="AC1188">
            <v>4113918.62</v>
          </cell>
          <cell r="AD1188">
            <v>4170493.29</v>
          </cell>
          <cell r="AE1188">
            <v>4227845.9800000004</v>
          </cell>
          <cell r="AF1188">
            <v>4285987.3899999997</v>
          </cell>
          <cell r="AG1188">
            <v>4344928.3600000003</v>
          </cell>
          <cell r="AH1188">
            <v>4404679.88</v>
          </cell>
          <cell r="AI1188">
            <v>4465253.1100000003</v>
          </cell>
          <cell r="AJ1188">
            <v>4526659.34</v>
          </cell>
          <cell r="AK1188">
            <v>4588910.04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</row>
        <row r="1189">
          <cell r="A1189" t="str">
            <v>IDSmall C&amp;ICritical Peak PricingParticipantsHigh Participation Case0</v>
          </cell>
          <cell r="B1189" t="str">
            <v>ID</v>
          </cell>
          <cell r="C1189" t="str">
            <v>Small C&amp;I</v>
          </cell>
          <cell r="D1189" t="str">
            <v>Critical Peak Pricing</v>
          </cell>
          <cell r="E1189" t="str">
            <v>Participants</v>
          </cell>
          <cell r="F1189" t="str">
            <v>High Participation Case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16746.686550000006</v>
          </cell>
          <cell r="S1189">
            <v>51018.605550000015</v>
          </cell>
          <cell r="T1189">
            <v>120852.27000000002</v>
          </cell>
          <cell r="U1189">
            <v>157699.79775000006</v>
          </cell>
          <cell r="V1189">
            <v>177800.38649999999</v>
          </cell>
          <cell r="W1189">
            <v>180383.41200000001</v>
          </cell>
          <cell r="X1189">
            <v>182969.12700000001</v>
          </cell>
          <cell r="Y1189">
            <v>185554.33050000004</v>
          </cell>
          <cell r="Z1189">
            <v>188138.90700000001</v>
          </cell>
          <cell r="AA1189">
            <v>190723.30200000003</v>
          </cell>
          <cell r="AB1189">
            <v>193308.027</v>
          </cell>
          <cell r="AC1189">
            <v>195900.88650000002</v>
          </cell>
          <cell r="AD1189">
            <v>198594.91865997191</v>
          </cell>
          <cell r="AE1189">
            <v>201325.99919378545</v>
          </cell>
          <cell r="AF1189">
            <v>204094.63759127702</v>
          </cell>
          <cell r="AG1189">
            <v>206901.35034879539</v>
          </cell>
          <cell r="AH1189">
            <v>209746.66106555553</v>
          </cell>
          <cell r="AI1189">
            <v>212631.10054131731</v>
          </cell>
          <cell r="AJ1189">
            <v>215555.20687540746</v>
          </cell>
          <cell r="AK1189">
            <v>218519.52556710335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</row>
        <row r="1190">
          <cell r="A1190" t="str">
            <v>IDExtra Large C&amp;ICurtail AgreementsProgram Annual BenefitsHigh Participation Case0</v>
          </cell>
          <cell r="B1190" t="str">
            <v>ID</v>
          </cell>
          <cell r="C1190" t="str">
            <v>Extra Large C&amp;I</v>
          </cell>
          <cell r="D1190" t="str">
            <v>Curtail Agreements</v>
          </cell>
          <cell r="E1190" t="str">
            <v>Program Annual Benefits</v>
          </cell>
          <cell r="F1190" t="str">
            <v>High Participation Case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573231.01</v>
          </cell>
          <cell r="S1190">
            <v>1745288.43</v>
          </cell>
          <cell r="T1190">
            <v>4127886.26</v>
          </cell>
          <cell r="U1190">
            <v>5388069.9000000004</v>
          </cell>
          <cell r="V1190">
            <v>6066603.5300000003</v>
          </cell>
          <cell r="W1190">
            <v>6146956.6100000003</v>
          </cell>
          <cell r="X1190">
            <v>6226381.7599999998</v>
          </cell>
          <cell r="Y1190">
            <v>6305886.3200000003</v>
          </cell>
          <cell r="Z1190">
            <v>6389191.79</v>
          </cell>
          <cell r="AA1190">
            <v>6482465.1100000003</v>
          </cell>
          <cell r="AB1190">
            <v>6568214.9500000002</v>
          </cell>
          <cell r="AC1190">
            <v>6654117.0800000001</v>
          </cell>
          <cell r="AD1190">
            <v>6743128.8899999997</v>
          </cell>
          <cell r="AE1190">
            <v>6833331.4100000001</v>
          </cell>
          <cell r="AF1190">
            <v>6924740.5700000003</v>
          </cell>
          <cell r="AG1190">
            <v>7017372.5</v>
          </cell>
          <cell r="AH1190">
            <v>7111243.5700000003</v>
          </cell>
          <cell r="AI1190">
            <v>7206370.3399999999</v>
          </cell>
          <cell r="AJ1190">
            <v>7302769.6200000001</v>
          </cell>
          <cell r="AK1190">
            <v>7400458.4299999997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</row>
        <row r="1191">
          <cell r="A1191" t="str">
            <v>IDExtra Large C&amp;ICurtail AgreementsProgram Annual CostsHigh Participation Case0</v>
          </cell>
          <cell r="B1191" t="str">
            <v>ID</v>
          </cell>
          <cell r="C1191" t="str">
            <v>Extra Large C&amp;I</v>
          </cell>
          <cell r="D1191" t="str">
            <v>Curtail Agreements</v>
          </cell>
          <cell r="E1191" t="str">
            <v>Program Annual Costs</v>
          </cell>
          <cell r="F1191" t="str">
            <v>High Participation Case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5834317.1500000004</v>
          </cell>
          <cell r="S1191">
            <v>12509121.98</v>
          </cell>
          <cell r="T1191">
            <v>26286343.199999999</v>
          </cell>
          <cell r="U1191">
            <v>16130618.27</v>
          </cell>
          <cell r="V1191">
            <v>10911310.720000001</v>
          </cell>
          <cell r="W1191">
            <v>4823091.07</v>
          </cell>
          <cell r="X1191">
            <v>4899046.41</v>
          </cell>
          <cell r="Y1191">
            <v>4974249.76</v>
          </cell>
          <cell r="Z1191">
            <v>5049879.66</v>
          </cell>
          <cell r="AA1191">
            <v>5126289.05</v>
          </cell>
          <cell r="AB1191">
            <v>5203203.5</v>
          </cell>
          <cell r="AC1191">
            <v>5283869.59</v>
          </cell>
          <cell r="AD1191">
            <v>5405233.1200000001</v>
          </cell>
          <cell r="AE1191">
            <v>5502775.29</v>
          </cell>
          <cell r="AF1191">
            <v>5602414.6799999997</v>
          </cell>
          <cell r="AG1191">
            <v>5704204.7300000004</v>
          </cell>
          <cell r="AH1191">
            <v>5808200.4400000004</v>
          </cell>
          <cell r="AI1191">
            <v>5914458.3899999997</v>
          </cell>
          <cell r="AJ1191">
            <v>6023036.7800000003</v>
          </cell>
          <cell r="AK1191">
            <v>6133995.5099999998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</row>
        <row r="1192">
          <cell r="A1192" t="str">
            <v>IDExtra Large C&amp;ICurtail AgreementsNon-Incentive CostsHigh Participation Case0</v>
          </cell>
          <cell r="B1192" t="str">
            <v>ID</v>
          </cell>
          <cell r="C1192" t="str">
            <v>Extra Large C&amp;I</v>
          </cell>
          <cell r="D1192" t="str">
            <v>Curtail Agreements</v>
          </cell>
          <cell r="E1192" t="str">
            <v>Non-Incentive Costs</v>
          </cell>
          <cell r="F1192" t="str">
            <v>High Participation Case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5482636.7300000004</v>
          </cell>
          <cell r="S1192">
            <v>11437731.27</v>
          </cell>
          <cell r="T1192">
            <v>23748445.530000001</v>
          </cell>
          <cell r="U1192">
            <v>12818922.52</v>
          </cell>
          <cell r="V1192">
            <v>7177502.6100000003</v>
          </cell>
          <cell r="W1192">
            <v>1035039.42</v>
          </cell>
          <cell r="X1192">
            <v>1056694.75</v>
          </cell>
          <cell r="Y1192">
            <v>1077608.81</v>
          </cell>
          <cell r="Z1192">
            <v>1098962.6200000001</v>
          </cell>
          <cell r="AA1192">
            <v>1121099.71</v>
          </cell>
          <cell r="AB1192">
            <v>1143734.93</v>
          </cell>
          <cell r="AC1192">
            <v>1169950.97</v>
          </cell>
          <cell r="AD1192">
            <v>1234739.83</v>
          </cell>
          <cell r="AE1192">
            <v>1274929.31</v>
          </cell>
          <cell r="AF1192">
            <v>1316427.29</v>
          </cell>
          <cell r="AG1192">
            <v>1359276.37</v>
          </cell>
          <cell r="AH1192">
            <v>1403520.56</v>
          </cell>
          <cell r="AI1192">
            <v>1449205.28</v>
          </cell>
          <cell r="AJ1192">
            <v>1496377.44</v>
          </cell>
          <cell r="AK1192">
            <v>1545085.48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</row>
        <row r="1193">
          <cell r="A1193" t="str">
            <v>IDExtra Large C&amp;ICurtail AgreementsSummer Peak Reduction @Meter  (MW)High Participation Case0</v>
          </cell>
          <cell r="B1193" t="str">
            <v>ID</v>
          </cell>
          <cell r="C1193" t="str">
            <v>Extra Large C&amp;I</v>
          </cell>
          <cell r="D1193" t="str">
            <v>Curtail Agreements</v>
          </cell>
          <cell r="E1193" t="str">
            <v>Summer Peak Reduction @Meter  (MW)</v>
          </cell>
          <cell r="F1193" t="str">
            <v>High Participation Case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5.1061481672101516</v>
          </cell>
          <cell r="S1193">
            <v>15.546439584201273</v>
          </cell>
          <cell r="T1193">
            <v>36.769815927493447</v>
          </cell>
          <cell r="U1193">
            <v>47.99510590524666</v>
          </cell>
          <cell r="V1193">
            <v>54.039254216657497</v>
          </cell>
          <cell r="W1193">
            <v>54.75501228123791</v>
          </cell>
          <cell r="X1193">
            <v>55.462504704051796</v>
          </cell>
          <cell r="Y1193">
            <v>56.170704503007471</v>
          </cell>
          <cell r="Z1193">
            <v>56.91276145592839</v>
          </cell>
          <cell r="AA1193">
            <v>57.74360864977195</v>
          </cell>
          <cell r="AB1193">
            <v>58.507439221742665</v>
          </cell>
          <cell r="AC1193">
            <v>59.27262640549219</v>
          </cell>
          <cell r="AD1193">
            <v>60.065513565673378</v>
          </cell>
          <cell r="AE1193">
            <v>60.869007140432515</v>
          </cell>
          <cell r="AF1193">
            <v>61.683249011282939</v>
          </cell>
          <cell r="AG1193">
            <v>62.508382957680382</v>
          </cell>
          <cell r="AH1193">
            <v>63.344554682411669</v>
          </cell>
          <cell r="AI1193">
            <v>64.191911837323005</v>
          </cell>
          <cell r="AJ1193">
            <v>65.050604049392433</v>
          </cell>
          <cell r="AK1193">
            <v>65.920782947151125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</row>
        <row r="1194">
          <cell r="A1194" t="str">
            <v>IDExtra Large C&amp;ICurtail AgreementsSummer Peak Reduction @Generation (MW)High Participation Case0</v>
          </cell>
          <cell r="B1194" t="str">
            <v>ID</v>
          </cell>
          <cell r="C1194" t="str">
            <v>Extra Large C&amp;I</v>
          </cell>
          <cell r="D1194" t="str">
            <v>Curtail Agreements</v>
          </cell>
          <cell r="E1194" t="str">
            <v>Summer Peak Reduction @Generation (MW)</v>
          </cell>
          <cell r="F1194" t="str">
            <v>High Participation Case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5.6309529854545115</v>
          </cell>
          <cell r="S1194">
            <v>17.1442871462299</v>
          </cell>
          <cell r="T1194">
            <v>40.548980952242438</v>
          </cell>
          <cell r="U1194">
            <v>52.92799504328039</v>
          </cell>
          <cell r="V1194">
            <v>59.593354892652727</v>
          </cell>
          <cell r="W1194">
            <v>60.382677857562754</v>
          </cell>
          <cell r="X1194">
            <v>61.162885646285609</v>
          </cell>
          <cell r="Y1194">
            <v>61.94387351456492</v>
          </cell>
          <cell r="Z1194">
            <v>62.762198341341403</v>
          </cell>
          <cell r="AA1194">
            <v>63.678439181486489</v>
          </cell>
          <cell r="AB1194">
            <v>64.520775498172327</v>
          </cell>
          <cell r="AC1194">
            <v>65.364607857843168</v>
          </cell>
          <cell r="AD1194">
            <v>66.238987169908881</v>
          </cell>
          <cell r="AE1194">
            <v>67.125063013269198</v>
          </cell>
          <cell r="AF1194">
            <v>68.022991851877961</v>
          </cell>
          <cell r="AG1194">
            <v>68.932932242700019</v>
          </cell>
          <cell r="AH1194">
            <v>69.855044863709381</v>
          </cell>
          <cell r="AI1194">
            <v>70.789492542261797</v>
          </cell>
          <cell r="AJ1194">
            <v>71.73644028384696</v>
          </cell>
          <cell r="AK1194">
            <v>72.696055301225314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</row>
        <row r="1195">
          <cell r="A1195" t="str">
            <v>IDExtra Large C&amp;ICurtail AgreementsWinter Peak Reduction @Meter  (MW)High Participation Case0</v>
          </cell>
          <cell r="B1195" t="str">
            <v>ID</v>
          </cell>
          <cell r="C1195" t="str">
            <v>Extra Large C&amp;I</v>
          </cell>
          <cell r="D1195" t="str">
            <v>Curtail Agreements</v>
          </cell>
          <cell r="E1195" t="str">
            <v>Winter Peak Reduction @Meter  (MW)</v>
          </cell>
          <cell r="F1195" t="str">
            <v>High Participation Case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</row>
        <row r="1196">
          <cell r="A1196" t="str">
            <v>IDExtra Large C&amp;ICurtail AgreementsWinter Peak Reduction @Generation (MW)High Participation Case0</v>
          </cell>
          <cell r="B1196" t="str">
            <v>ID</v>
          </cell>
          <cell r="C1196" t="str">
            <v>Extra Large C&amp;I</v>
          </cell>
          <cell r="D1196" t="str">
            <v>Curtail Agreements</v>
          </cell>
          <cell r="E1196" t="str">
            <v>Winter Peak Reduction @Generation (MW)</v>
          </cell>
          <cell r="F1196" t="str">
            <v>High Participation Case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</row>
        <row r="1197">
          <cell r="A1197" t="str">
            <v>IDExtra Large C&amp;ICurtail AgreementsProgram Annual BenefitsHigh Participation Case0</v>
          </cell>
          <cell r="B1197" t="str">
            <v>ID</v>
          </cell>
          <cell r="C1197" t="str">
            <v>Extra Large C&amp;I</v>
          </cell>
          <cell r="D1197" t="str">
            <v>Curtail Agreements</v>
          </cell>
          <cell r="E1197" t="str">
            <v>Program Annual Benefits</v>
          </cell>
          <cell r="F1197" t="str">
            <v>High Participation Case</v>
          </cell>
          <cell r="G1197">
            <v>0</v>
          </cell>
        </row>
        <row r="1198">
          <cell r="A1198" t="str">
            <v>IDExtra Large C&amp;ICurtail AgreementsNew ParticipantsHigh Participation Case0</v>
          </cell>
          <cell r="B1198" t="str">
            <v>ID</v>
          </cell>
          <cell r="C1198" t="str">
            <v>Extra Large C&amp;I</v>
          </cell>
          <cell r="D1198" t="str">
            <v>Curtail Agreements</v>
          </cell>
          <cell r="E1198" t="str">
            <v>New Participants</v>
          </cell>
          <cell r="F1198" t="str">
            <v>High Participation Case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16746.686550000006</v>
          </cell>
          <cell r="S1198">
            <v>34271.919000000009</v>
          </cell>
          <cell r="T1198">
            <v>69833.664450000011</v>
          </cell>
          <cell r="U1198">
            <v>36847.527750000037</v>
          </cell>
          <cell r="V1198">
            <v>20100.588749999937</v>
          </cell>
          <cell r="W1198">
            <v>2583.0255000000179</v>
          </cell>
          <cell r="X1198">
            <v>2585.7149999999965</v>
          </cell>
          <cell r="Y1198">
            <v>2585.2035000000324</v>
          </cell>
          <cell r="Z1198">
            <v>2584.5764999999665</v>
          </cell>
          <cell r="AA1198">
            <v>2584.3950000000186</v>
          </cell>
          <cell r="AB1198">
            <v>2584.7249999999767</v>
          </cell>
          <cell r="AC1198">
            <v>2592.8595000000205</v>
          </cell>
          <cell r="AD1198">
            <v>2694.0321599718882</v>
          </cell>
          <cell r="AE1198">
            <v>2731.0805338135397</v>
          </cell>
          <cell r="AF1198">
            <v>2768.6383974915661</v>
          </cell>
          <cell r="AG1198">
            <v>2806.7127575183695</v>
          </cell>
          <cell r="AH1198">
            <v>2845.3107167601411</v>
          </cell>
          <cell r="AI1198">
            <v>2884.4394757617847</v>
          </cell>
          <cell r="AJ1198">
            <v>2924.1063340901455</v>
          </cell>
          <cell r="AK1198">
            <v>2964.3186916958948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</row>
        <row r="1199">
          <cell r="A1199" t="str">
            <v>IDExtra Large C&amp;ICurtail AgreementsIncentive CostsHigh Participation Case0</v>
          </cell>
          <cell r="B1199" t="str">
            <v>ID</v>
          </cell>
          <cell r="C1199" t="str">
            <v>Extra Large C&amp;I</v>
          </cell>
          <cell r="D1199" t="str">
            <v>Curtail Agreements</v>
          </cell>
          <cell r="E1199" t="str">
            <v>Incentive Costs</v>
          </cell>
          <cell r="F1199" t="str">
            <v>High Participation Case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351680.42</v>
          </cell>
          <cell r="S1199">
            <v>1071390.72</v>
          </cell>
          <cell r="T1199">
            <v>2537897.67</v>
          </cell>
          <cell r="U1199">
            <v>3311695.75</v>
          </cell>
          <cell r="V1199">
            <v>3733808.12</v>
          </cell>
          <cell r="W1199">
            <v>3788051.65</v>
          </cell>
          <cell r="X1199">
            <v>3842351.67</v>
          </cell>
          <cell r="Y1199">
            <v>3896640.94</v>
          </cell>
          <cell r="Z1199">
            <v>3950917.05</v>
          </cell>
          <cell r="AA1199">
            <v>4005189.34</v>
          </cell>
          <cell r="AB1199">
            <v>4059468.57</v>
          </cell>
          <cell r="AC1199">
            <v>4113918.62</v>
          </cell>
          <cell r="AD1199">
            <v>4170493.29</v>
          </cell>
          <cell r="AE1199">
            <v>4227845.9800000004</v>
          </cell>
          <cell r="AF1199">
            <v>4285987.3899999997</v>
          </cell>
          <cell r="AG1199">
            <v>4344928.3600000003</v>
          </cell>
          <cell r="AH1199">
            <v>4404679.88</v>
          </cell>
          <cell r="AI1199">
            <v>4465253.1100000003</v>
          </cell>
          <cell r="AJ1199">
            <v>4526659.34</v>
          </cell>
          <cell r="AK1199">
            <v>4588910.04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</row>
        <row r="1200">
          <cell r="A1200" t="str">
            <v>IDExtra Large C&amp;ICurtail AgreementsParticipantsHigh Participation Case0</v>
          </cell>
          <cell r="B1200" t="str">
            <v>ID</v>
          </cell>
          <cell r="C1200" t="str">
            <v>Extra Large C&amp;I</v>
          </cell>
          <cell r="D1200" t="str">
            <v>Curtail Agreements</v>
          </cell>
          <cell r="E1200" t="str">
            <v>Participants</v>
          </cell>
          <cell r="F1200" t="str">
            <v>High Participation Case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16746.686550000006</v>
          </cell>
          <cell r="S1200">
            <v>51018.605550000015</v>
          </cell>
          <cell r="T1200">
            <v>120852.27000000002</v>
          </cell>
          <cell r="U1200">
            <v>157699.79775000006</v>
          </cell>
          <cell r="V1200">
            <v>177800.38649999999</v>
          </cell>
          <cell r="W1200">
            <v>180383.41200000001</v>
          </cell>
          <cell r="X1200">
            <v>182969.12700000001</v>
          </cell>
          <cell r="Y1200">
            <v>185554.33050000004</v>
          </cell>
          <cell r="Z1200">
            <v>188138.90700000001</v>
          </cell>
          <cell r="AA1200">
            <v>190723.30200000003</v>
          </cell>
          <cell r="AB1200">
            <v>193308.027</v>
          </cell>
          <cell r="AC1200">
            <v>195900.88650000002</v>
          </cell>
          <cell r="AD1200">
            <v>198594.91865997191</v>
          </cell>
          <cell r="AE1200">
            <v>201325.99919378545</v>
          </cell>
          <cell r="AF1200">
            <v>204094.63759127702</v>
          </cell>
          <cell r="AG1200">
            <v>206901.35034879539</v>
          </cell>
          <cell r="AH1200">
            <v>209746.66106555553</v>
          </cell>
          <cell r="AI1200">
            <v>212631.10054131731</v>
          </cell>
          <cell r="AJ1200">
            <v>215555.20687540746</v>
          </cell>
          <cell r="AK1200">
            <v>218519.52556710335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</row>
        <row r="1201">
          <cell r="A1201" t="str">
            <v>IDLarge C&amp;ICurtail AgreementsProgram Annual BenefitsHigh Participation Case0</v>
          </cell>
          <cell r="B1201" t="str">
            <v>ID</v>
          </cell>
          <cell r="C1201" t="str">
            <v>Large C&amp;I</v>
          </cell>
          <cell r="D1201" t="str">
            <v>Curtail Agreements</v>
          </cell>
          <cell r="E1201" t="str">
            <v>Program Annual Benefits</v>
          </cell>
          <cell r="F1201" t="str">
            <v>High Participation Case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573231.01</v>
          </cell>
          <cell r="S1201">
            <v>1745288.43</v>
          </cell>
          <cell r="T1201">
            <v>4127886.26</v>
          </cell>
          <cell r="U1201">
            <v>5388069.9000000004</v>
          </cell>
          <cell r="V1201">
            <v>6066603.5300000003</v>
          </cell>
          <cell r="W1201">
            <v>6146956.6100000003</v>
          </cell>
          <cell r="X1201">
            <v>6226381.7599999998</v>
          </cell>
          <cell r="Y1201">
            <v>6305886.3200000003</v>
          </cell>
          <cell r="Z1201">
            <v>6389191.79</v>
          </cell>
          <cell r="AA1201">
            <v>6482465.1100000003</v>
          </cell>
          <cell r="AB1201">
            <v>6568214.9500000002</v>
          </cell>
          <cell r="AC1201">
            <v>6654117.0800000001</v>
          </cell>
          <cell r="AD1201">
            <v>6743128.8899999997</v>
          </cell>
          <cell r="AE1201">
            <v>6833331.4100000001</v>
          </cell>
          <cell r="AF1201">
            <v>6924740.5700000003</v>
          </cell>
          <cell r="AG1201">
            <v>7017372.5</v>
          </cell>
          <cell r="AH1201">
            <v>7111243.5700000003</v>
          </cell>
          <cell r="AI1201">
            <v>7206370.3399999999</v>
          </cell>
          <cell r="AJ1201">
            <v>7302769.6200000001</v>
          </cell>
          <cell r="AK1201">
            <v>7400458.4299999997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</row>
        <row r="1202">
          <cell r="A1202" t="str">
            <v>IDLarge C&amp;ICurtail AgreementsProgram Annual CostsHigh Participation Case0</v>
          </cell>
          <cell r="B1202" t="str">
            <v>ID</v>
          </cell>
          <cell r="C1202" t="str">
            <v>Large C&amp;I</v>
          </cell>
          <cell r="D1202" t="str">
            <v>Curtail Agreements</v>
          </cell>
          <cell r="E1202" t="str">
            <v>Program Annual Costs</v>
          </cell>
          <cell r="F1202" t="str">
            <v>High Participation Case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5834317.1500000004</v>
          </cell>
          <cell r="S1202">
            <v>12509121.98</v>
          </cell>
          <cell r="T1202">
            <v>26286343.199999999</v>
          </cell>
          <cell r="U1202">
            <v>16130618.27</v>
          </cell>
          <cell r="V1202">
            <v>10911310.720000001</v>
          </cell>
          <cell r="W1202">
            <v>4823091.07</v>
          </cell>
          <cell r="X1202">
            <v>4899046.41</v>
          </cell>
          <cell r="Y1202">
            <v>4974249.76</v>
          </cell>
          <cell r="Z1202">
            <v>5049879.66</v>
          </cell>
          <cell r="AA1202">
            <v>5126289.05</v>
          </cell>
          <cell r="AB1202">
            <v>5203203.5</v>
          </cell>
          <cell r="AC1202">
            <v>5283869.59</v>
          </cell>
          <cell r="AD1202">
            <v>5405233.1200000001</v>
          </cell>
          <cell r="AE1202">
            <v>5502775.29</v>
          </cell>
          <cell r="AF1202">
            <v>5602414.6799999997</v>
          </cell>
          <cell r="AG1202">
            <v>5704204.7300000004</v>
          </cell>
          <cell r="AH1202">
            <v>5808200.4400000004</v>
          </cell>
          <cell r="AI1202">
            <v>5914458.3899999997</v>
          </cell>
          <cell r="AJ1202">
            <v>6023036.7800000003</v>
          </cell>
          <cell r="AK1202">
            <v>6133995.5099999998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</row>
        <row r="1203">
          <cell r="A1203" t="str">
            <v>IDLarge C&amp;ICurtail AgreementsNon-Incentive CostsHigh Participation Case0</v>
          </cell>
          <cell r="B1203" t="str">
            <v>ID</v>
          </cell>
          <cell r="C1203" t="str">
            <v>Large C&amp;I</v>
          </cell>
          <cell r="D1203" t="str">
            <v>Curtail Agreements</v>
          </cell>
          <cell r="E1203" t="str">
            <v>Non-Incentive Costs</v>
          </cell>
          <cell r="F1203" t="str">
            <v>High Participation Case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5482636.7300000004</v>
          </cell>
          <cell r="S1203">
            <v>11437731.27</v>
          </cell>
          <cell r="T1203">
            <v>23748445.530000001</v>
          </cell>
          <cell r="U1203">
            <v>12818922.52</v>
          </cell>
          <cell r="V1203">
            <v>7177502.6100000003</v>
          </cell>
          <cell r="W1203">
            <v>1035039.42</v>
          </cell>
          <cell r="X1203">
            <v>1056694.75</v>
          </cell>
          <cell r="Y1203">
            <v>1077608.81</v>
          </cell>
          <cell r="Z1203">
            <v>1098962.6200000001</v>
          </cell>
          <cell r="AA1203">
            <v>1121099.71</v>
          </cell>
          <cell r="AB1203">
            <v>1143734.93</v>
          </cell>
          <cell r="AC1203">
            <v>1169950.97</v>
          </cell>
          <cell r="AD1203">
            <v>1234739.83</v>
          </cell>
          <cell r="AE1203">
            <v>1274929.31</v>
          </cell>
          <cell r="AF1203">
            <v>1316427.29</v>
          </cell>
          <cell r="AG1203">
            <v>1359276.37</v>
          </cell>
          <cell r="AH1203">
            <v>1403520.56</v>
          </cell>
          <cell r="AI1203">
            <v>1449205.28</v>
          </cell>
          <cell r="AJ1203">
            <v>1496377.44</v>
          </cell>
          <cell r="AK1203">
            <v>1545085.48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</row>
        <row r="1204">
          <cell r="A1204" t="str">
            <v>IDLarge C&amp;ICurtail AgreementsSummer Peak Reduction @Meter  (MW)High Participation Case0</v>
          </cell>
          <cell r="B1204" t="str">
            <v>ID</v>
          </cell>
          <cell r="C1204" t="str">
            <v>Large C&amp;I</v>
          </cell>
          <cell r="D1204" t="str">
            <v>Curtail Agreements</v>
          </cell>
          <cell r="E1204" t="str">
            <v>Summer Peak Reduction @Meter  (MW)</v>
          </cell>
          <cell r="F1204" t="str">
            <v>High Participation Case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5.1061481672101516</v>
          </cell>
          <cell r="S1204">
            <v>15.546439584201273</v>
          </cell>
          <cell r="T1204">
            <v>36.769815927493447</v>
          </cell>
          <cell r="U1204">
            <v>47.99510590524666</v>
          </cell>
          <cell r="V1204">
            <v>54.039254216657497</v>
          </cell>
          <cell r="W1204">
            <v>54.75501228123791</v>
          </cell>
          <cell r="X1204">
            <v>55.462504704051796</v>
          </cell>
          <cell r="Y1204">
            <v>56.170704503007471</v>
          </cell>
          <cell r="Z1204">
            <v>56.91276145592839</v>
          </cell>
          <cell r="AA1204">
            <v>57.74360864977195</v>
          </cell>
          <cell r="AB1204">
            <v>58.507439221742665</v>
          </cell>
          <cell r="AC1204">
            <v>59.27262640549219</v>
          </cell>
          <cell r="AD1204">
            <v>60.065513565673378</v>
          </cell>
          <cell r="AE1204">
            <v>60.869007140432515</v>
          </cell>
          <cell r="AF1204">
            <v>61.683249011282939</v>
          </cell>
          <cell r="AG1204">
            <v>62.508382957680382</v>
          </cell>
          <cell r="AH1204">
            <v>63.344554682411669</v>
          </cell>
          <cell r="AI1204">
            <v>64.191911837323005</v>
          </cell>
          <cell r="AJ1204">
            <v>65.050604049392433</v>
          </cell>
          <cell r="AK1204">
            <v>65.920782947151125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</row>
        <row r="1205">
          <cell r="A1205" t="str">
            <v>IDLarge C&amp;ICurtail AgreementsSummer Peak Reduction @Generation (MW)High Participation Case0</v>
          </cell>
          <cell r="B1205" t="str">
            <v>ID</v>
          </cell>
          <cell r="C1205" t="str">
            <v>Large C&amp;I</v>
          </cell>
          <cell r="D1205" t="str">
            <v>Curtail Agreements</v>
          </cell>
          <cell r="E1205" t="str">
            <v>Summer Peak Reduction @Generation (MW)</v>
          </cell>
          <cell r="F1205" t="str">
            <v>High Participation Case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5.6309529854545115</v>
          </cell>
          <cell r="S1205">
            <v>17.1442871462299</v>
          </cell>
          <cell r="T1205">
            <v>40.548980952242438</v>
          </cell>
          <cell r="U1205">
            <v>52.92799504328039</v>
          </cell>
          <cell r="V1205">
            <v>59.593354892652727</v>
          </cell>
          <cell r="W1205">
            <v>60.382677857562754</v>
          </cell>
          <cell r="X1205">
            <v>61.162885646285609</v>
          </cell>
          <cell r="Y1205">
            <v>61.94387351456492</v>
          </cell>
          <cell r="Z1205">
            <v>62.762198341341403</v>
          </cell>
          <cell r="AA1205">
            <v>63.678439181486489</v>
          </cell>
          <cell r="AB1205">
            <v>64.520775498172327</v>
          </cell>
          <cell r="AC1205">
            <v>65.364607857843168</v>
          </cell>
          <cell r="AD1205">
            <v>66.238987169908881</v>
          </cell>
          <cell r="AE1205">
            <v>67.125063013269198</v>
          </cell>
          <cell r="AF1205">
            <v>68.022991851877961</v>
          </cell>
          <cell r="AG1205">
            <v>68.932932242700019</v>
          </cell>
          <cell r="AH1205">
            <v>69.855044863709381</v>
          </cell>
          <cell r="AI1205">
            <v>70.789492542261797</v>
          </cell>
          <cell r="AJ1205">
            <v>71.73644028384696</v>
          </cell>
          <cell r="AK1205">
            <v>72.696055301225314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</row>
        <row r="1206">
          <cell r="A1206" t="str">
            <v>IDLarge C&amp;ICurtail AgreementsWinter Peak Reduction @Meter  (MW)High Participation Case0</v>
          </cell>
          <cell r="B1206" t="str">
            <v>ID</v>
          </cell>
          <cell r="C1206" t="str">
            <v>Large C&amp;I</v>
          </cell>
          <cell r="D1206" t="str">
            <v>Curtail Agreements</v>
          </cell>
          <cell r="E1206" t="str">
            <v>Winter Peak Reduction @Meter  (MW)</v>
          </cell>
          <cell r="F1206" t="str">
            <v>High Participation Case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</row>
        <row r="1207">
          <cell r="A1207" t="str">
            <v>IDLarge C&amp;ICurtail AgreementsWinter Peak Reduction @Generation (MW)High Participation Case0</v>
          </cell>
          <cell r="B1207" t="str">
            <v>ID</v>
          </cell>
          <cell r="C1207" t="str">
            <v>Large C&amp;I</v>
          </cell>
          <cell r="D1207" t="str">
            <v>Curtail Agreements</v>
          </cell>
          <cell r="E1207" t="str">
            <v>Winter Peak Reduction @Generation (MW)</v>
          </cell>
          <cell r="F1207" t="str">
            <v>High Participation Case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</row>
        <row r="1208">
          <cell r="A1208" t="str">
            <v>IDLarge C&amp;ICurtail AgreementsProgram Annual BenefitsHigh Participation Case0</v>
          </cell>
          <cell r="B1208" t="str">
            <v>ID</v>
          </cell>
          <cell r="C1208" t="str">
            <v>Large C&amp;I</v>
          </cell>
          <cell r="D1208" t="str">
            <v>Curtail Agreements</v>
          </cell>
          <cell r="E1208" t="str">
            <v>Program Annual Benefits</v>
          </cell>
          <cell r="F1208" t="str">
            <v>High Participation Case</v>
          </cell>
          <cell r="G1208">
            <v>0</v>
          </cell>
        </row>
        <row r="1209">
          <cell r="A1209" t="str">
            <v>IDLarge C&amp;ICurtail AgreementsNew ParticipantsHigh Participation Case0</v>
          </cell>
          <cell r="B1209" t="str">
            <v>ID</v>
          </cell>
          <cell r="C1209" t="str">
            <v>Large C&amp;I</v>
          </cell>
          <cell r="D1209" t="str">
            <v>Curtail Agreements</v>
          </cell>
          <cell r="E1209" t="str">
            <v>New Participants</v>
          </cell>
          <cell r="F1209" t="str">
            <v>High Participation Case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16746.686550000006</v>
          </cell>
          <cell r="S1209">
            <v>34271.919000000009</v>
          </cell>
          <cell r="T1209">
            <v>69833.664450000011</v>
          </cell>
          <cell r="U1209">
            <v>36847.527750000037</v>
          </cell>
          <cell r="V1209">
            <v>20100.588749999937</v>
          </cell>
          <cell r="W1209">
            <v>2583.0255000000179</v>
          </cell>
          <cell r="X1209">
            <v>2585.7149999999965</v>
          </cell>
          <cell r="Y1209">
            <v>2585.2035000000324</v>
          </cell>
          <cell r="Z1209">
            <v>2584.5764999999665</v>
          </cell>
          <cell r="AA1209">
            <v>2584.3950000000186</v>
          </cell>
          <cell r="AB1209">
            <v>2584.7249999999767</v>
          </cell>
          <cell r="AC1209">
            <v>2592.8595000000205</v>
          </cell>
          <cell r="AD1209">
            <v>2694.0321599718882</v>
          </cell>
          <cell r="AE1209">
            <v>2731.0805338135397</v>
          </cell>
          <cell r="AF1209">
            <v>2768.6383974915661</v>
          </cell>
          <cell r="AG1209">
            <v>2806.7127575183695</v>
          </cell>
          <cell r="AH1209">
            <v>2845.3107167601411</v>
          </cell>
          <cell r="AI1209">
            <v>2884.4394757617847</v>
          </cell>
          <cell r="AJ1209">
            <v>2924.1063340901455</v>
          </cell>
          <cell r="AK1209">
            <v>2964.3186916958948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</row>
        <row r="1210">
          <cell r="A1210" t="str">
            <v>IDLarge C&amp;ICurtail AgreementsIncentive CostsHigh Participation Case0</v>
          </cell>
          <cell r="B1210" t="str">
            <v>ID</v>
          </cell>
          <cell r="C1210" t="str">
            <v>Large C&amp;I</v>
          </cell>
          <cell r="D1210" t="str">
            <v>Curtail Agreements</v>
          </cell>
          <cell r="E1210" t="str">
            <v>Incentive Costs</v>
          </cell>
          <cell r="F1210" t="str">
            <v>High Participation Case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351680.42</v>
          </cell>
          <cell r="S1210">
            <v>1071390.72</v>
          </cell>
          <cell r="T1210">
            <v>2537897.67</v>
          </cell>
          <cell r="U1210">
            <v>3311695.75</v>
          </cell>
          <cell r="V1210">
            <v>3733808.12</v>
          </cell>
          <cell r="W1210">
            <v>3788051.65</v>
          </cell>
          <cell r="X1210">
            <v>3842351.67</v>
          </cell>
          <cell r="Y1210">
            <v>3896640.94</v>
          </cell>
          <cell r="Z1210">
            <v>3950917.05</v>
          </cell>
          <cell r="AA1210">
            <v>4005189.34</v>
          </cell>
          <cell r="AB1210">
            <v>4059468.57</v>
          </cell>
          <cell r="AC1210">
            <v>4113918.62</v>
          </cell>
          <cell r="AD1210">
            <v>4170493.29</v>
          </cell>
          <cell r="AE1210">
            <v>4227845.9800000004</v>
          </cell>
          <cell r="AF1210">
            <v>4285987.3899999997</v>
          </cell>
          <cell r="AG1210">
            <v>4344928.3600000003</v>
          </cell>
          <cell r="AH1210">
            <v>4404679.88</v>
          </cell>
          <cell r="AI1210">
            <v>4465253.1100000003</v>
          </cell>
          <cell r="AJ1210">
            <v>4526659.34</v>
          </cell>
          <cell r="AK1210">
            <v>4588910.04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</row>
        <row r="1211">
          <cell r="A1211" t="str">
            <v>IDLarge C&amp;ICurtail AgreementsParticipantsHigh Participation Case0</v>
          </cell>
          <cell r="B1211" t="str">
            <v>ID</v>
          </cell>
          <cell r="C1211" t="str">
            <v>Large C&amp;I</v>
          </cell>
          <cell r="D1211" t="str">
            <v>Curtail Agreements</v>
          </cell>
          <cell r="E1211" t="str">
            <v>Participants</v>
          </cell>
          <cell r="F1211" t="str">
            <v>High Participation Case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16746.686550000006</v>
          </cell>
          <cell r="S1211">
            <v>51018.605550000015</v>
          </cell>
          <cell r="T1211">
            <v>120852.27000000002</v>
          </cell>
          <cell r="U1211">
            <v>157699.79775000006</v>
          </cell>
          <cell r="V1211">
            <v>177800.38649999999</v>
          </cell>
          <cell r="W1211">
            <v>180383.41200000001</v>
          </cell>
          <cell r="X1211">
            <v>182969.12700000001</v>
          </cell>
          <cell r="Y1211">
            <v>185554.33050000004</v>
          </cell>
          <cell r="Z1211">
            <v>188138.90700000001</v>
          </cell>
          <cell r="AA1211">
            <v>190723.30200000003</v>
          </cell>
          <cell r="AB1211">
            <v>193308.027</v>
          </cell>
          <cell r="AC1211">
            <v>195900.88650000002</v>
          </cell>
          <cell r="AD1211">
            <v>198594.91865997191</v>
          </cell>
          <cell r="AE1211">
            <v>201325.99919378545</v>
          </cell>
          <cell r="AF1211">
            <v>204094.63759127702</v>
          </cell>
          <cell r="AG1211">
            <v>206901.35034879539</v>
          </cell>
          <cell r="AH1211">
            <v>209746.66106555553</v>
          </cell>
          <cell r="AI1211">
            <v>212631.10054131731</v>
          </cell>
          <cell r="AJ1211">
            <v>215555.20687540746</v>
          </cell>
          <cell r="AK1211">
            <v>218519.52556710335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</row>
        <row r="1212">
          <cell r="A1212" t="str">
            <v>IDExtra Large C&amp;ICurtail Agreements - Non-FirmProgram Annual BenefitsHigh Participation Case0</v>
          </cell>
          <cell r="B1212" t="str">
            <v>ID</v>
          </cell>
          <cell r="C1212" t="str">
            <v>Extra Large C&amp;I</v>
          </cell>
          <cell r="D1212" t="str">
            <v>Curtail Agreements - Non-Firm</v>
          </cell>
          <cell r="E1212" t="str">
            <v>Program Annual Benefits</v>
          </cell>
          <cell r="F1212" t="str">
            <v>High Participation Case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573231.01</v>
          </cell>
          <cell r="S1212">
            <v>1745288.43</v>
          </cell>
          <cell r="T1212">
            <v>4127886.26</v>
          </cell>
          <cell r="U1212">
            <v>5388069.9000000004</v>
          </cell>
          <cell r="V1212">
            <v>6066603.5300000003</v>
          </cell>
          <cell r="W1212">
            <v>6146956.6100000003</v>
          </cell>
          <cell r="X1212">
            <v>6226381.7599999998</v>
          </cell>
          <cell r="Y1212">
            <v>6305886.3200000003</v>
          </cell>
          <cell r="Z1212">
            <v>6389191.79</v>
          </cell>
          <cell r="AA1212">
            <v>6482465.1100000003</v>
          </cell>
          <cell r="AB1212">
            <v>6568214.9500000002</v>
          </cell>
          <cell r="AC1212">
            <v>6654117.0800000001</v>
          </cell>
          <cell r="AD1212">
            <v>6743128.8899999997</v>
          </cell>
          <cell r="AE1212">
            <v>6833331.4100000001</v>
          </cell>
          <cell r="AF1212">
            <v>6924740.5700000003</v>
          </cell>
          <cell r="AG1212">
            <v>7017372.5</v>
          </cell>
          <cell r="AH1212">
            <v>7111243.5700000003</v>
          </cell>
          <cell r="AI1212">
            <v>7206370.3399999999</v>
          </cell>
          <cell r="AJ1212">
            <v>7302769.6200000001</v>
          </cell>
          <cell r="AK1212">
            <v>7400458.4299999997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</row>
        <row r="1213">
          <cell r="A1213" t="str">
            <v>IDExtra Large C&amp;ICurtail Agreements - Non-FirmProgram Annual CostsHigh Participation Case0</v>
          </cell>
          <cell r="B1213" t="str">
            <v>ID</v>
          </cell>
          <cell r="C1213" t="str">
            <v>Extra Large C&amp;I</v>
          </cell>
          <cell r="D1213" t="str">
            <v>Curtail Agreements - Non-Firm</v>
          </cell>
          <cell r="E1213" t="str">
            <v>Program Annual Costs</v>
          </cell>
          <cell r="F1213" t="str">
            <v>High Participation Case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5834317.1500000004</v>
          </cell>
          <cell r="S1213">
            <v>12509121.98</v>
          </cell>
          <cell r="T1213">
            <v>26286343.199999999</v>
          </cell>
          <cell r="U1213">
            <v>16130618.27</v>
          </cell>
          <cell r="V1213">
            <v>10911310.720000001</v>
          </cell>
          <cell r="W1213">
            <v>4823091.07</v>
          </cell>
          <cell r="X1213">
            <v>4899046.41</v>
          </cell>
          <cell r="Y1213">
            <v>4974249.76</v>
          </cell>
          <cell r="Z1213">
            <v>5049879.66</v>
          </cell>
          <cell r="AA1213">
            <v>5126289.05</v>
          </cell>
          <cell r="AB1213">
            <v>5203203.5</v>
          </cell>
          <cell r="AC1213">
            <v>5283869.59</v>
          </cell>
          <cell r="AD1213">
            <v>5405233.1200000001</v>
          </cell>
          <cell r="AE1213">
            <v>5502775.29</v>
          </cell>
          <cell r="AF1213">
            <v>5602414.6799999997</v>
          </cell>
          <cell r="AG1213">
            <v>5704204.7300000004</v>
          </cell>
          <cell r="AH1213">
            <v>5808200.4400000004</v>
          </cell>
          <cell r="AI1213">
            <v>5914458.3899999997</v>
          </cell>
          <cell r="AJ1213">
            <v>6023036.7800000003</v>
          </cell>
          <cell r="AK1213">
            <v>6133995.5099999998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</row>
        <row r="1214">
          <cell r="A1214" t="str">
            <v>IDExtra Large C&amp;ICurtail Agreements - Non-FirmNon-Incentive CostsHigh Participation Case0</v>
          </cell>
          <cell r="B1214" t="str">
            <v>ID</v>
          </cell>
          <cell r="C1214" t="str">
            <v>Extra Large C&amp;I</v>
          </cell>
          <cell r="D1214" t="str">
            <v>Curtail Agreements - Non-Firm</v>
          </cell>
          <cell r="E1214" t="str">
            <v>Non-Incentive Costs</v>
          </cell>
          <cell r="F1214" t="str">
            <v>High Participation Case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5482636.7300000004</v>
          </cell>
          <cell r="S1214">
            <v>11437731.27</v>
          </cell>
          <cell r="T1214">
            <v>23748445.530000001</v>
          </cell>
          <cell r="U1214">
            <v>12818922.52</v>
          </cell>
          <cell r="V1214">
            <v>7177502.6100000003</v>
          </cell>
          <cell r="W1214">
            <v>1035039.42</v>
          </cell>
          <cell r="X1214">
            <v>1056694.75</v>
          </cell>
          <cell r="Y1214">
            <v>1077608.81</v>
          </cell>
          <cell r="Z1214">
            <v>1098962.6200000001</v>
          </cell>
          <cell r="AA1214">
            <v>1121099.71</v>
          </cell>
          <cell r="AB1214">
            <v>1143734.93</v>
          </cell>
          <cell r="AC1214">
            <v>1169950.97</v>
          </cell>
          <cell r="AD1214">
            <v>1234739.83</v>
          </cell>
          <cell r="AE1214">
            <v>1274929.31</v>
          </cell>
          <cell r="AF1214">
            <v>1316427.29</v>
          </cell>
          <cell r="AG1214">
            <v>1359276.37</v>
          </cell>
          <cell r="AH1214">
            <v>1403520.56</v>
          </cell>
          <cell r="AI1214">
            <v>1449205.28</v>
          </cell>
          <cell r="AJ1214">
            <v>1496377.44</v>
          </cell>
          <cell r="AK1214">
            <v>1545085.48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</row>
        <row r="1215">
          <cell r="A1215" t="str">
            <v>IDExtra Large C&amp;ICurtail Agreements - Non-FirmSummer Peak Reduction @Meter  (MW)High Participation Case0</v>
          </cell>
          <cell r="B1215" t="str">
            <v>ID</v>
          </cell>
          <cell r="C1215" t="str">
            <v>Extra Large C&amp;I</v>
          </cell>
          <cell r="D1215" t="str">
            <v>Curtail Agreements - Non-Firm</v>
          </cell>
          <cell r="E1215" t="str">
            <v>Summer Peak Reduction @Meter  (MW)</v>
          </cell>
          <cell r="F1215" t="str">
            <v>High Participation Case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5.1061481672101516</v>
          </cell>
          <cell r="S1215">
            <v>15.546439584201273</v>
          </cell>
          <cell r="T1215">
            <v>36.769815927493447</v>
          </cell>
          <cell r="U1215">
            <v>47.99510590524666</v>
          </cell>
          <cell r="V1215">
            <v>54.039254216657497</v>
          </cell>
          <cell r="W1215">
            <v>54.75501228123791</v>
          </cell>
          <cell r="X1215">
            <v>55.462504704051796</v>
          </cell>
          <cell r="Y1215">
            <v>56.170704503007471</v>
          </cell>
          <cell r="Z1215">
            <v>56.91276145592839</v>
          </cell>
          <cell r="AA1215">
            <v>57.74360864977195</v>
          </cell>
          <cell r="AB1215">
            <v>58.507439221742665</v>
          </cell>
          <cell r="AC1215">
            <v>59.27262640549219</v>
          </cell>
          <cell r="AD1215">
            <v>60.065513565673378</v>
          </cell>
          <cell r="AE1215">
            <v>60.869007140432515</v>
          </cell>
          <cell r="AF1215">
            <v>61.683249011282939</v>
          </cell>
          <cell r="AG1215">
            <v>62.508382957680382</v>
          </cell>
          <cell r="AH1215">
            <v>63.344554682411669</v>
          </cell>
          <cell r="AI1215">
            <v>64.191911837323005</v>
          </cell>
          <cell r="AJ1215">
            <v>65.050604049392433</v>
          </cell>
          <cell r="AK1215">
            <v>65.920782947151125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</row>
        <row r="1216">
          <cell r="A1216" t="str">
            <v>IDExtra Large C&amp;ICurtail Agreements - Non-FirmSummer Peak Reduction @Generation (MW)High Participation Case0</v>
          </cell>
          <cell r="B1216" t="str">
            <v>ID</v>
          </cell>
          <cell r="C1216" t="str">
            <v>Extra Large C&amp;I</v>
          </cell>
          <cell r="D1216" t="str">
            <v>Curtail Agreements - Non-Firm</v>
          </cell>
          <cell r="E1216" t="str">
            <v>Summer Peak Reduction @Generation (MW)</v>
          </cell>
          <cell r="F1216" t="str">
            <v>High Participation Case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5.6309529854545115</v>
          </cell>
          <cell r="S1216">
            <v>17.1442871462299</v>
          </cell>
          <cell r="T1216">
            <v>40.548980952242438</v>
          </cell>
          <cell r="U1216">
            <v>52.92799504328039</v>
          </cell>
          <cell r="V1216">
            <v>59.593354892652727</v>
          </cell>
          <cell r="W1216">
            <v>60.382677857562754</v>
          </cell>
          <cell r="X1216">
            <v>61.162885646285609</v>
          </cell>
          <cell r="Y1216">
            <v>61.94387351456492</v>
          </cell>
          <cell r="Z1216">
            <v>62.762198341341403</v>
          </cell>
          <cell r="AA1216">
            <v>63.678439181486489</v>
          </cell>
          <cell r="AB1216">
            <v>64.520775498172327</v>
          </cell>
          <cell r="AC1216">
            <v>65.364607857843168</v>
          </cell>
          <cell r="AD1216">
            <v>66.238987169908881</v>
          </cell>
          <cell r="AE1216">
            <v>67.125063013269198</v>
          </cell>
          <cell r="AF1216">
            <v>68.022991851877961</v>
          </cell>
          <cell r="AG1216">
            <v>68.932932242700019</v>
          </cell>
          <cell r="AH1216">
            <v>69.855044863709381</v>
          </cell>
          <cell r="AI1216">
            <v>70.789492542261797</v>
          </cell>
          <cell r="AJ1216">
            <v>71.73644028384696</v>
          </cell>
          <cell r="AK1216">
            <v>72.696055301225314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</row>
        <row r="1217">
          <cell r="A1217" t="str">
            <v>IDExtra Large C&amp;ICurtail Agreements - Non-FirmWinter Peak Reduction @Meter  (MW)High Participation Case0</v>
          </cell>
          <cell r="B1217" t="str">
            <v>ID</v>
          </cell>
          <cell r="C1217" t="str">
            <v>Extra Large C&amp;I</v>
          </cell>
          <cell r="D1217" t="str">
            <v>Curtail Agreements - Non-Firm</v>
          </cell>
          <cell r="E1217" t="str">
            <v>Winter Peak Reduction @Meter  (MW)</v>
          </cell>
          <cell r="F1217" t="str">
            <v>High Participation Case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</row>
        <row r="1218">
          <cell r="A1218" t="str">
            <v>IDExtra Large C&amp;ICurtail Agreements - Non-FirmWinter Peak Reduction @Generation (MW)High Participation Case0</v>
          </cell>
          <cell r="B1218" t="str">
            <v>ID</v>
          </cell>
          <cell r="C1218" t="str">
            <v>Extra Large C&amp;I</v>
          </cell>
          <cell r="D1218" t="str">
            <v>Curtail Agreements - Non-Firm</v>
          </cell>
          <cell r="E1218" t="str">
            <v>Winter Peak Reduction @Generation (MW)</v>
          </cell>
          <cell r="F1218" t="str">
            <v>High Participation Case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</row>
        <row r="1219">
          <cell r="A1219" t="str">
            <v>IDExtra Large C&amp;ICurtail Agreements - Non-FirmProgram Annual BenefitsHigh Participation Case0</v>
          </cell>
          <cell r="B1219" t="str">
            <v>ID</v>
          </cell>
          <cell r="C1219" t="str">
            <v>Extra Large C&amp;I</v>
          </cell>
          <cell r="D1219" t="str">
            <v>Curtail Agreements - Non-Firm</v>
          </cell>
          <cell r="E1219" t="str">
            <v>Program Annual Benefits</v>
          </cell>
          <cell r="F1219" t="str">
            <v>High Participation Case</v>
          </cell>
          <cell r="G1219">
            <v>0</v>
          </cell>
        </row>
        <row r="1220">
          <cell r="A1220" t="str">
            <v>IDExtra Large C&amp;ICurtail Agreements - Non-FirmNew ParticipantsHigh Participation Case0</v>
          </cell>
          <cell r="B1220" t="str">
            <v>ID</v>
          </cell>
          <cell r="C1220" t="str">
            <v>Extra Large C&amp;I</v>
          </cell>
          <cell r="D1220" t="str">
            <v>Curtail Agreements - Non-Firm</v>
          </cell>
          <cell r="E1220" t="str">
            <v>New Participants</v>
          </cell>
          <cell r="F1220" t="str">
            <v>High Participation Case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16746.686550000006</v>
          </cell>
          <cell r="S1220">
            <v>34271.919000000009</v>
          </cell>
          <cell r="T1220">
            <v>69833.664450000011</v>
          </cell>
          <cell r="U1220">
            <v>36847.527750000037</v>
          </cell>
          <cell r="V1220">
            <v>20100.588749999937</v>
          </cell>
          <cell r="W1220">
            <v>2583.0255000000179</v>
          </cell>
          <cell r="X1220">
            <v>2585.7149999999965</v>
          </cell>
          <cell r="Y1220">
            <v>2585.2035000000324</v>
          </cell>
          <cell r="Z1220">
            <v>2584.5764999999665</v>
          </cell>
          <cell r="AA1220">
            <v>2584.3950000000186</v>
          </cell>
          <cell r="AB1220">
            <v>2584.7249999999767</v>
          </cell>
          <cell r="AC1220">
            <v>2592.8595000000205</v>
          </cell>
          <cell r="AD1220">
            <v>2694.0321599718882</v>
          </cell>
          <cell r="AE1220">
            <v>2731.0805338135397</v>
          </cell>
          <cell r="AF1220">
            <v>2768.6383974915661</v>
          </cell>
          <cell r="AG1220">
            <v>2806.7127575183695</v>
          </cell>
          <cell r="AH1220">
            <v>2845.3107167601411</v>
          </cell>
          <cell r="AI1220">
            <v>2884.4394757617847</v>
          </cell>
          <cell r="AJ1220">
            <v>2924.1063340901455</v>
          </cell>
          <cell r="AK1220">
            <v>2964.3186916958948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</row>
        <row r="1221">
          <cell r="A1221" t="str">
            <v>IDExtra Large C&amp;ICurtail Agreements - Non-FirmIncentive CostsHigh Participation Case0</v>
          </cell>
          <cell r="B1221" t="str">
            <v>ID</v>
          </cell>
          <cell r="C1221" t="str">
            <v>Extra Large C&amp;I</v>
          </cell>
          <cell r="D1221" t="str">
            <v>Curtail Agreements - Non-Firm</v>
          </cell>
          <cell r="E1221" t="str">
            <v>Incentive Costs</v>
          </cell>
          <cell r="F1221" t="str">
            <v>High Participation Case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351680.42</v>
          </cell>
          <cell r="S1221">
            <v>1071390.72</v>
          </cell>
          <cell r="T1221">
            <v>2537897.67</v>
          </cell>
          <cell r="U1221">
            <v>3311695.75</v>
          </cell>
          <cell r="V1221">
            <v>3733808.12</v>
          </cell>
          <cell r="W1221">
            <v>3788051.65</v>
          </cell>
          <cell r="X1221">
            <v>3842351.67</v>
          </cell>
          <cell r="Y1221">
            <v>3896640.94</v>
          </cell>
          <cell r="Z1221">
            <v>3950917.05</v>
          </cell>
          <cell r="AA1221">
            <v>4005189.34</v>
          </cell>
          <cell r="AB1221">
            <v>4059468.57</v>
          </cell>
          <cell r="AC1221">
            <v>4113918.62</v>
          </cell>
          <cell r="AD1221">
            <v>4170493.29</v>
          </cell>
          <cell r="AE1221">
            <v>4227845.9800000004</v>
          </cell>
          <cell r="AF1221">
            <v>4285987.3899999997</v>
          </cell>
          <cell r="AG1221">
            <v>4344928.3600000003</v>
          </cell>
          <cell r="AH1221">
            <v>4404679.88</v>
          </cell>
          <cell r="AI1221">
            <v>4465253.1100000003</v>
          </cell>
          <cell r="AJ1221">
            <v>4526659.34</v>
          </cell>
          <cell r="AK1221">
            <v>4588910.04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</row>
        <row r="1222">
          <cell r="A1222" t="str">
            <v>IDExtra Large C&amp;ICurtail Agreements - Non-FirmParticipantsHigh Participation Case0</v>
          </cell>
          <cell r="B1222" t="str">
            <v>ID</v>
          </cell>
          <cell r="C1222" t="str">
            <v>Extra Large C&amp;I</v>
          </cell>
          <cell r="D1222" t="str">
            <v>Curtail Agreements - Non-Firm</v>
          </cell>
          <cell r="E1222" t="str">
            <v>Participants</v>
          </cell>
          <cell r="F1222" t="str">
            <v>High Participation Case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16746.686550000006</v>
          </cell>
          <cell r="S1222">
            <v>51018.605550000015</v>
          </cell>
          <cell r="T1222">
            <v>120852.27000000002</v>
          </cell>
          <cell r="U1222">
            <v>157699.79775000006</v>
          </cell>
          <cell r="V1222">
            <v>177800.38649999999</v>
          </cell>
          <cell r="W1222">
            <v>180383.41200000001</v>
          </cell>
          <cell r="X1222">
            <v>182969.12700000001</v>
          </cell>
          <cell r="Y1222">
            <v>185554.33050000004</v>
          </cell>
          <cell r="Z1222">
            <v>188138.90700000001</v>
          </cell>
          <cell r="AA1222">
            <v>190723.30200000003</v>
          </cell>
          <cell r="AB1222">
            <v>193308.027</v>
          </cell>
          <cell r="AC1222">
            <v>195900.88650000002</v>
          </cell>
          <cell r="AD1222">
            <v>198594.91865997191</v>
          </cell>
          <cell r="AE1222">
            <v>201325.99919378545</v>
          </cell>
          <cell r="AF1222">
            <v>204094.63759127702</v>
          </cell>
          <cell r="AG1222">
            <v>206901.35034879539</v>
          </cell>
          <cell r="AH1222">
            <v>209746.66106555553</v>
          </cell>
          <cell r="AI1222">
            <v>212631.10054131731</v>
          </cell>
          <cell r="AJ1222">
            <v>215555.20687540746</v>
          </cell>
          <cell r="AK1222">
            <v>218519.52556710335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</row>
        <row r="1223">
          <cell r="A1223" t="str">
            <v>IDLarge C&amp;ICurtail Agreements - Non-FirmProgram Annual BenefitsHigh Participation Case0</v>
          </cell>
          <cell r="B1223" t="str">
            <v>ID</v>
          </cell>
          <cell r="C1223" t="str">
            <v>Large C&amp;I</v>
          </cell>
          <cell r="D1223" t="str">
            <v>Curtail Agreements - Non-Firm</v>
          </cell>
          <cell r="E1223" t="str">
            <v>Program Annual Benefits</v>
          </cell>
          <cell r="F1223" t="str">
            <v>High Participation Case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573231.01</v>
          </cell>
          <cell r="S1223">
            <v>1745288.43</v>
          </cell>
          <cell r="T1223">
            <v>4127886.26</v>
          </cell>
          <cell r="U1223">
            <v>5388069.9000000004</v>
          </cell>
          <cell r="V1223">
            <v>6066603.5300000003</v>
          </cell>
          <cell r="W1223">
            <v>6146956.6100000003</v>
          </cell>
          <cell r="X1223">
            <v>6226381.7599999998</v>
          </cell>
          <cell r="Y1223">
            <v>6305886.3200000003</v>
          </cell>
          <cell r="Z1223">
            <v>6389191.79</v>
          </cell>
          <cell r="AA1223">
            <v>6482465.1100000003</v>
          </cell>
          <cell r="AB1223">
            <v>6568214.9500000002</v>
          </cell>
          <cell r="AC1223">
            <v>6654117.0800000001</v>
          </cell>
          <cell r="AD1223">
            <v>6743128.8899999997</v>
          </cell>
          <cell r="AE1223">
            <v>6833331.4100000001</v>
          </cell>
          <cell r="AF1223">
            <v>6924740.5700000003</v>
          </cell>
          <cell r="AG1223">
            <v>7017372.5</v>
          </cell>
          <cell r="AH1223">
            <v>7111243.5700000003</v>
          </cell>
          <cell r="AI1223">
            <v>7206370.3399999999</v>
          </cell>
          <cell r="AJ1223">
            <v>7302769.6200000001</v>
          </cell>
          <cell r="AK1223">
            <v>7400458.4299999997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</row>
        <row r="1224">
          <cell r="A1224" t="str">
            <v>IDLarge C&amp;ICurtail Agreements - Non-FirmProgram Annual CostsHigh Participation Case0</v>
          </cell>
          <cell r="B1224" t="str">
            <v>ID</v>
          </cell>
          <cell r="C1224" t="str">
            <v>Large C&amp;I</v>
          </cell>
          <cell r="D1224" t="str">
            <v>Curtail Agreements - Non-Firm</v>
          </cell>
          <cell r="E1224" t="str">
            <v>Program Annual Costs</v>
          </cell>
          <cell r="F1224" t="str">
            <v>High Participation Case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5834317.1500000004</v>
          </cell>
          <cell r="S1224">
            <v>12509121.98</v>
          </cell>
          <cell r="T1224">
            <v>26286343.199999999</v>
          </cell>
          <cell r="U1224">
            <v>16130618.27</v>
          </cell>
          <cell r="V1224">
            <v>10911310.720000001</v>
          </cell>
          <cell r="W1224">
            <v>4823091.07</v>
          </cell>
          <cell r="X1224">
            <v>4899046.41</v>
          </cell>
          <cell r="Y1224">
            <v>4974249.76</v>
          </cell>
          <cell r="Z1224">
            <v>5049879.66</v>
          </cell>
          <cell r="AA1224">
            <v>5126289.05</v>
          </cell>
          <cell r="AB1224">
            <v>5203203.5</v>
          </cell>
          <cell r="AC1224">
            <v>5283869.59</v>
          </cell>
          <cell r="AD1224">
            <v>5405233.1200000001</v>
          </cell>
          <cell r="AE1224">
            <v>5502775.29</v>
          </cell>
          <cell r="AF1224">
            <v>5602414.6799999997</v>
          </cell>
          <cell r="AG1224">
            <v>5704204.7300000004</v>
          </cell>
          <cell r="AH1224">
            <v>5808200.4400000004</v>
          </cell>
          <cell r="AI1224">
            <v>5914458.3899999997</v>
          </cell>
          <cell r="AJ1224">
            <v>6023036.7800000003</v>
          </cell>
          <cell r="AK1224">
            <v>6133995.5099999998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</row>
        <row r="1225">
          <cell r="A1225" t="str">
            <v>IDLarge C&amp;ICurtail Agreements - Non-FirmNon-Incentive CostsHigh Participation Case0</v>
          </cell>
          <cell r="B1225" t="str">
            <v>ID</v>
          </cell>
          <cell r="C1225" t="str">
            <v>Large C&amp;I</v>
          </cell>
          <cell r="D1225" t="str">
            <v>Curtail Agreements - Non-Firm</v>
          </cell>
          <cell r="E1225" t="str">
            <v>Non-Incentive Costs</v>
          </cell>
          <cell r="F1225" t="str">
            <v>High Participation Case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5482636.7300000004</v>
          </cell>
          <cell r="S1225">
            <v>11437731.27</v>
          </cell>
          <cell r="T1225">
            <v>23748445.530000001</v>
          </cell>
          <cell r="U1225">
            <v>12818922.52</v>
          </cell>
          <cell r="V1225">
            <v>7177502.6100000003</v>
          </cell>
          <cell r="W1225">
            <v>1035039.42</v>
          </cell>
          <cell r="X1225">
            <v>1056694.75</v>
          </cell>
          <cell r="Y1225">
            <v>1077608.81</v>
          </cell>
          <cell r="Z1225">
            <v>1098962.6200000001</v>
          </cell>
          <cell r="AA1225">
            <v>1121099.71</v>
          </cell>
          <cell r="AB1225">
            <v>1143734.93</v>
          </cell>
          <cell r="AC1225">
            <v>1169950.97</v>
          </cell>
          <cell r="AD1225">
            <v>1234739.83</v>
          </cell>
          <cell r="AE1225">
            <v>1274929.31</v>
          </cell>
          <cell r="AF1225">
            <v>1316427.29</v>
          </cell>
          <cell r="AG1225">
            <v>1359276.37</v>
          </cell>
          <cell r="AH1225">
            <v>1403520.56</v>
          </cell>
          <cell r="AI1225">
            <v>1449205.28</v>
          </cell>
          <cell r="AJ1225">
            <v>1496377.44</v>
          </cell>
          <cell r="AK1225">
            <v>1545085.48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</row>
        <row r="1226">
          <cell r="A1226" t="str">
            <v>IDLarge C&amp;ICurtail Agreements - Non-FirmSummer Peak Reduction @Meter  (MW)High Participation Case0</v>
          </cell>
          <cell r="B1226" t="str">
            <v>ID</v>
          </cell>
          <cell r="C1226" t="str">
            <v>Large C&amp;I</v>
          </cell>
          <cell r="D1226" t="str">
            <v>Curtail Agreements - Non-Firm</v>
          </cell>
          <cell r="E1226" t="str">
            <v>Summer Peak Reduction @Meter  (MW)</v>
          </cell>
          <cell r="F1226" t="str">
            <v>High Participation Case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5.1061481672101516</v>
          </cell>
          <cell r="S1226">
            <v>15.546439584201273</v>
          </cell>
          <cell r="T1226">
            <v>36.769815927493447</v>
          </cell>
          <cell r="U1226">
            <v>47.99510590524666</v>
          </cell>
          <cell r="V1226">
            <v>54.039254216657497</v>
          </cell>
          <cell r="W1226">
            <v>54.75501228123791</v>
          </cell>
          <cell r="X1226">
            <v>55.462504704051796</v>
          </cell>
          <cell r="Y1226">
            <v>56.170704503007471</v>
          </cell>
          <cell r="Z1226">
            <v>56.91276145592839</v>
          </cell>
          <cell r="AA1226">
            <v>57.74360864977195</v>
          </cell>
          <cell r="AB1226">
            <v>58.507439221742665</v>
          </cell>
          <cell r="AC1226">
            <v>59.27262640549219</v>
          </cell>
          <cell r="AD1226">
            <v>60.065513565673378</v>
          </cell>
          <cell r="AE1226">
            <v>60.869007140432515</v>
          </cell>
          <cell r="AF1226">
            <v>61.683249011282939</v>
          </cell>
          <cell r="AG1226">
            <v>62.508382957680382</v>
          </cell>
          <cell r="AH1226">
            <v>63.344554682411669</v>
          </cell>
          <cell r="AI1226">
            <v>64.191911837323005</v>
          </cell>
          <cell r="AJ1226">
            <v>65.050604049392433</v>
          </cell>
          <cell r="AK1226">
            <v>65.920782947151125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</row>
        <row r="1227">
          <cell r="A1227" t="str">
            <v>IDLarge C&amp;ICurtail Agreements - Non-FirmSummer Peak Reduction @Generation (MW)High Participation Case0</v>
          </cell>
          <cell r="B1227" t="str">
            <v>ID</v>
          </cell>
          <cell r="C1227" t="str">
            <v>Large C&amp;I</v>
          </cell>
          <cell r="D1227" t="str">
            <v>Curtail Agreements - Non-Firm</v>
          </cell>
          <cell r="E1227" t="str">
            <v>Summer Peak Reduction @Generation (MW)</v>
          </cell>
          <cell r="F1227" t="str">
            <v>High Participation Case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5.6309529854545115</v>
          </cell>
          <cell r="S1227">
            <v>17.1442871462299</v>
          </cell>
          <cell r="T1227">
            <v>40.548980952242438</v>
          </cell>
          <cell r="U1227">
            <v>52.92799504328039</v>
          </cell>
          <cell r="V1227">
            <v>59.593354892652727</v>
          </cell>
          <cell r="W1227">
            <v>60.382677857562754</v>
          </cell>
          <cell r="X1227">
            <v>61.162885646285609</v>
          </cell>
          <cell r="Y1227">
            <v>61.94387351456492</v>
          </cell>
          <cell r="Z1227">
            <v>62.762198341341403</v>
          </cell>
          <cell r="AA1227">
            <v>63.678439181486489</v>
          </cell>
          <cell r="AB1227">
            <v>64.520775498172327</v>
          </cell>
          <cell r="AC1227">
            <v>65.364607857843168</v>
          </cell>
          <cell r="AD1227">
            <v>66.238987169908881</v>
          </cell>
          <cell r="AE1227">
            <v>67.125063013269198</v>
          </cell>
          <cell r="AF1227">
            <v>68.022991851877961</v>
          </cell>
          <cell r="AG1227">
            <v>68.932932242700019</v>
          </cell>
          <cell r="AH1227">
            <v>69.855044863709381</v>
          </cell>
          <cell r="AI1227">
            <v>70.789492542261797</v>
          </cell>
          <cell r="AJ1227">
            <v>71.73644028384696</v>
          </cell>
          <cell r="AK1227">
            <v>72.696055301225314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</row>
        <row r="1228">
          <cell r="A1228" t="str">
            <v>IDLarge C&amp;ICurtail Agreements - Non-FirmWinter Peak Reduction @Meter  (MW)High Participation Case0</v>
          </cell>
          <cell r="B1228" t="str">
            <v>ID</v>
          </cell>
          <cell r="C1228" t="str">
            <v>Large C&amp;I</v>
          </cell>
          <cell r="D1228" t="str">
            <v>Curtail Agreements - Non-Firm</v>
          </cell>
          <cell r="E1228" t="str">
            <v>Winter Peak Reduction @Meter  (MW)</v>
          </cell>
          <cell r="F1228" t="str">
            <v>High Participation Case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</row>
        <row r="1229">
          <cell r="A1229" t="str">
            <v>IDLarge C&amp;ICurtail Agreements - Non-FirmWinter Peak Reduction @Generation (MW)High Participation Case0</v>
          </cell>
          <cell r="B1229" t="str">
            <v>ID</v>
          </cell>
          <cell r="C1229" t="str">
            <v>Large C&amp;I</v>
          </cell>
          <cell r="D1229" t="str">
            <v>Curtail Agreements - Non-Firm</v>
          </cell>
          <cell r="E1229" t="str">
            <v>Winter Peak Reduction @Generation (MW)</v>
          </cell>
          <cell r="F1229" t="str">
            <v>High Participation Case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</row>
        <row r="1230">
          <cell r="A1230" t="str">
            <v>IDLarge C&amp;ICurtail Agreements - Non-FirmProgram Annual BenefitsHigh Participation Case0</v>
          </cell>
          <cell r="B1230" t="str">
            <v>ID</v>
          </cell>
          <cell r="C1230" t="str">
            <v>Large C&amp;I</v>
          </cell>
          <cell r="D1230" t="str">
            <v>Curtail Agreements - Non-Firm</v>
          </cell>
          <cell r="E1230" t="str">
            <v>Program Annual Benefits</v>
          </cell>
          <cell r="F1230" t="str">
            <v>High Participation Case</v>
          </cell>
          <cell r="G1230">
            <v>0</v>
          </cell>
        </row>
        <row r="1231">
          <cell r="A1231" t="str">
            <v>IDLarge C&amp;ICurtail Agreements - Non-FirmNew ParticipantsHigh Participation Case0</v>
          </cell>
          <cell r="B1231" t="str">
            <v>ID</v>
          </cell>
          <cell r="C1231" t="str">
            <v>Large C&amp;I</v>
          </cell>
          <cell r="D1231" t="str">
            <v>Curtail Agreements - Non-Firm</v>
          </cell>
          <cell r="E1231" t="str">
            <v>New Participants</v>
          </cell>
          <cell r="F1231" t="str">
            <v>High Participation Case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16746.686550000006</v>
          </cell>
          <cell r="S1231">
            <v>34271.919000000009</v>
          </cell>
          <cell r="T1231">
            <v>69833.664450000011</v>
          </cell>
          <cell r="U1231">
            <v>36847.527750000037</v>
          </cell>
          <cell r="V1231">
            <v>20100.588749999937</v>
          </cell>
          <cell r="W1231">
            <v>2583.0255000000179</v>
          </cell>
          <cell r="X1231">
            <v>2585.7149999999965</v>
          </cell>
          <cell r="Y1231">
            <v>2585.2035000000324</v>
          </cell>
          <cell r="Z1231">
            <v>2584.5764999999665</v>
          </cell>
          <cell r="AA1231">
            <v>2584.3950000000186</v>
          </cell>
          <cell r="AB1231">
            <v>2584.7249999999767</v>
          </cell>
          <cell r="AC1231">
            <v>2592.8595000000205</v>
          </cell>
          <cell r="AD1231">
            <v>2694.0321599718882</v>
          </cell>
          <cell r="AE1231">
            <v>2731.0805338135397</v>
          </cell>
          <cell r="AF1231">
            <v>2768.6383974915661</v>
          </cell>
          <cell r="AG1231">
            <v>2806.7127575183695</v>
          </cell>
          <cell r="AH1231">
            <v>2845.3107167601411</v>
          </cell>
          <cell r="AI1231">
            <v>2884.4394757617847</v>
          </cell>
          <cell r="AJ1231">
            <v>2924.1063340901455</v>
          </cell>
          <cell r="AK1231">
            <v>2964.3186916958948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</row>
        <row r="1232">
          <cell r="A1232" t="str">
            <v>IDLarge C&amp;ICurtail Agreements - Non-FirmIncentive CostsHigh Participation Case0</v>
          </cell>
          <cell r="B1232" t="str">
            <v>ID</v>
          </cell>
          <cell r="C1232" t="str">
            <v>Large C&amp;I</v>
          </cell>
          <cell r="D1232" t="str">
            <v>Curtail Agreements - Non-Firm</v>
          </cell>
          <cell r="E1232" t="str">
            <v>Incentive Costs</v>
          </cell>
          <cell r="F1232" t="str">
            <v>High Participation Case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351680.42</v>
          </cell>
          <cell r="S1232">
            <v>1071390.72</v>
          </cell>
          <cell r="T1232">
            <v>2537897.67</v>
          </cell>
          <cell r="U1232">
            <v>3311695.75</v>
          </cell>
          <cell r="V1232">
            <v>3733808.12</v>
          </cell>
          <cell r="W1232">
            <v>3788051.65</v>
          </cell>
          <cell r="X1232">
            <v>3842351.67</v>
          </cell>
          <cell r="Y1232">
            <v>3896640.94</v>
          </cell>
          <cell r="Z1232">
            <v>3950917.05</v>
          </cell>
          <cell r="AA1232">
            <v>4005189.34</v>
          </cell>
          <cell r="AB1232">
            <v>4059468.57</v>
          </cell>
          <cell r="AC1232">
            <v>4113918.62</v>
          </cell>
          <cell r="AD1232">
            <v>4170493.29</v>
          </cell>
          <cell r="AE1232">
            <v>4227845.9800000004</v>
          </cell>
          <cell r="AF1232">
            <v>4285987.3899999997</v>
          </cell>
          <cell r="AG1232">
            <v>4344928.3600000003</v>
          </cell>
          <cell r="AH1232">
            <v>4404679.88</v>
          </cell>
          <cell r="AI1232">
            <v>4465253.1100000003</v>
          </cell>
          <cell r="AJ1232">
            <v>4526659.34</v>
          </cell>
          <cell r="AK1232">
            <v>4588910.04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</row>
        <row r="1233">
          <cell r="A1233" t="str">
            <v>IDLarge C&amp;ICurtail Agreements - Non-FirmParticipantsHigh Participation Case0</v>
          </cell>
          <cell r="B1233" t="str">
            <v>ID</v>
          </cell>
          <cell r="C1233" t="str">
            <v>Large C&amp;I</v>
          </cell>
          <cell r="D1233" t="str">
            <v>Curtail Agreements - Non-Firm</v>
          </cell>
          <cell r="E1233" t="str">
            <v>Participants</v>
          </cell>
          <cell r="F1233" t="str">
            <v>High Participation Case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16746.686550000006</v>
          </cell>
          <cell r="S1233">
            <v>51018.605550000015</v>
          </cell>
          <cell r="T1233">
            <v>120852.27000000002</v>
          </cell>
          <cell r="U1233">
            <v>157699.79775000006</v>
          </cell>
          <cell r="V1233">
            <v>177800.38649999999</v>
          </cell>
          <cell r="W1233">
            <v>180383.41200000001</v>
          </cell>
          <cell r="X1233">
            <v>182969.12700000001</v>
          </cell>
          <cell r="Y1233">
            <v>185554.33050000004</v>
          </cell>
          <cell r="Z1233">
            <v>188138.90700000001</v>
          </cell>
          <cell r="AA1233">
            <v>190723.30200000003</v>
          </cell>
          <cell r="AB1233">
            <v>193308.027</v>
          </cell>
          <cell r="AC1233">
            <v>195900.88650000002</v>
          </cell>
          <cell r="AD1233">
            <v>198594.91865997191</v>
          </cell>
          <cell r="AE1233">
            <v>201325.99919378545</v>
          </cell>
          <cell r="AF1233">
            <v>204094.63759127702</v>
          </cell>
          <cell r="AG1233">
            <v>206901.35034879539</v>
          </cell>
          <cell r="AH1233">
            <v>209746.66106555553</v>
          </cell>
          <cell r="AI1233">
            <v>212631.10054131731</v>
          </cell>
          <cell r="AJ1233">
            <v>215555.20687540746</v>
          </cell>
          <cell r="AK1233">
            <v>218519.52556710335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</row>
        <row r="1234">
          <cell r="A1234" t="str">
            <v>IDMedium C&amp;IDLC Central ACProgram Annual BenefitsHigh Participation Case0</v>
          </cell>
          <cell r="B1234" t="str">
            <v>ID</v>
          </cell>
          <cell r="C1234" t="str">
            <v>Medium C&amp;I</v>
          </cell>
          <cell r="D1234" t="str">
            <v>DLC Central AC</v>
          </cell>
          <cell r="E1234" t="str">
            <v>Program Annual Benefits</v>
          </cell>
          <cell r="F1234" t="str">
            <v>High Participation Case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573231.01</v>
          </cell>
          <cell r="S1234">
            <v>1745288.43</v>
          </cell>
          <cell r="T1234">
            <v>4127886.26</v>
          </cell>
          <cell r="U1234">
            <v>5388069.9000000004</v>
          </cell>
          <cell r="V1234">
            <v>6066603.5300000003</v>
          </cell>
          <cell r="W1234">
            <v>6146956.6100000003</v>
          </cell>
          <cell r="X1234">
            <v>6226381.7599999998</v>
          </cell>
          <cell r="Y1234">
            <v>6305886.3200000003</v>
          </cell>
          <cell r="Z1234">
            <v>6389191.79</v>
          </cell>
          <cell r="AA1234">
            <v>6482465.1100000003</v>
          </cell>
          <cell r="AB1234">
            <v>6568214.9500000002</v>
          </cell>
          <cell r="AC1234">
            <v>6654117.0800000001</v>
          </cell>
          <cell r="AD1234">
            <v>6743128.8899999997</v>
          </cell>
          <cell r="AE1234">
            <v>6833331.4100000001</v>
          </cell>
          <cell r="AF1234">
            <v>6924740.5700000003</v>
          </cell>
          <cell r="AG1234">
            <v>7017372.5</v>
          </cell>
          <cell r="AH1234">
            <v>7111243.5700000003</v>
          </cell>
          <cell r="AI1234">
            <v>7206370.3399999999</v>
          </cell>
          <cell r="AJ1234">
            <v>7302769.6200000001</v>
          </cell>
          <cell r="AK1234">
            <v>7400458.4299999997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</row>
        <row r="1235">
          <cell r="A1235" t="str">
            <v>IDMedium C&amp;IDLC Central ACProgram Annual CostsHigh Participation Case0</v>
          </cell>
          <cell r="B1235" t="str">
            <v>ID</v>
          </cell>
          <cell r="C1235" t="str">
            <v>Medium C&amp;I</v>
          </cell>
          <cell r="D1235" t="str">
            <v>DLC Central AC</v>
          </cell>
          <cell r="E1235" t="str">
            <v>Program Annual Costs</v>
          </cell>
          <cell r="F1235" t="str">
            <v>High Participation Case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5834317.1500000004</v>
          </cell>
          <cell r="S1235">
            <v>12509121.98</v>
          </cell>
          <cell r="T1235">
            <v>26286343.199999999</v>
          </cell>
          <cell r="U1235">
            <v>16130618.27</v>
          </cell>
          <cell r="V1235">
            <v>10911310.720000001</v>
          </cell>
          <cell r="W1235">
            <v>4823091.07</v>
          </cell>
          <cell r="X1235">
            <v>4899046.41</v>
          </cell>
          <cell r="Y1235">
            <v>4974249.76</v>
          </cell>
          <cell r="Z1235">
            <v>5049879.66</v>
          </cell>
          <cell r="AA1235">
            <v>5126289.05</v>
          </cell>
          <cell r="AB1235">
            <v>5203203.5</v>
          </cell>
          <cell r="AC1235">
            <v>5283869.59</v>
          </cell>
          <cell r="AD1235">
            <v>5405233.1200000001</v>
          </cell>
          <cell r="AE1235">
            <v>5502775.29</v>
          </cell>
          <cell r="AF1235">
            <v>5602414.6799999997</v>
          </cell>
          <cell r="AG1235">
            <v>5704204.7300000004</v>
          </cell>
          <cell r="AH1235">
            <v>5808200.4400000004</v>
          </cell>
          <cell r="AI1235">
            <v>5914458.3899999997</v>
          </cell>
          <cell r="AJ1235">
            <v>6023036.7800000003</v>
          </cell>
          <cell r="AK1235">
            <v>6133995.5099999998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</row>
        <row r="1236">
          <cell r="A1236" t="str">
            <v>IDMedium C&amp;IDLC Central ACNon-Incentive CostsHigh Participation Case0</v>
          </cell>
          <cell r="B1236" t="str">
            <v>ID</v>
          </cell>
          <cell r="C1236" t="str">
            <v>Medium C&amp;I</v>
          </cell>
          <cell r="D1236" t="str">
            <v>DLC Central AC</v>
          </cell>
          <cell r="E1236" t="str">
            <v>Non-Incentive Costs</v>
          </cell>
          <cell r="F1236" t="str">
            <v>High Participation Case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5482636.7300000004</v>
          </cell>
          <cell r="S1236">
            <v>11437731.27</v>
          </cell>
          <cell r="T1236">
            <v>23748445.530000001</v>
          </cell>
          <cell r="U1236">
            <v>12818922.52</v>
          </cell>
          <cell r="V1236">
            <v>7177502.6100000003</v>
          </cell>
          <cell r="W1236">
            <v>1035039.42</v>
          </cell>
          <cell r="X1236">
            <v>1056694.75</v>
          </cell>
          <cell r="Y1236">
            <v>1077608.81</v>
          </cell>
          <cell r="Z1236">
            <v>1098962.6200000001</v>
          </cell>
          <cell r="AA1236">
            <v>1121099.71</v>
          </cell>
          <cell r="AB1236">
            <v>1143734.93</v>
          </cell>
          <cell r="AC1236">
            <v>1169950.97</v>
          </cell>
          <cell r="AD1236">
            <v>1234739.83</v>
          </cell>
          <cell r="AE1236">
            <v>1274929.31</v>
          </cell>
          <cell r="AF1236">
            <v>1316427.29</v>
          </cell>
          <cell r="AG1236">
            <v>1359276.37</v>
          </cell>
          <cell r="AH1236">
            <v>1403520.56</v>
          </cell>
          <cell r="AI1236">
            <v>1449205.28</v>
          </cell>
          <cell r="AJ1236">
            <v>1496377.44</v>
          </cell>
          <cell r="AK1236">
            <v>1545085.48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</row>
        <row r="1237">
          <cell r="A1237" t="str">
            <v>IDMedium C&amp;IDLC Central ACSummer Peak Reduction @Meter  (MW)High Participation Case0</v>
          </cell>
          <cell r="B1237" t="str">
            <v>ID</v>
          </cell>
          <cell r="C1237" t="str">
            <v>Medium C&amp;I</v>
          </cell>
          <cell r="D1237" t="str">
            <v>DLC Central AC</v>
          </cell>
          <cell r="E1237" t="str">
            <v>Summer Peak Reduction @Meter  (MW)</v>
          </cell>
          <cell r="F1237" t="str">
            <v>High Participation Case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5.1061481672101516</v>
          </cell>
          <cell r="S1237">
            <v>15.546439584201273</v>
          </cell>
          <cell r="T1237">
            <v>36.769815927493447</v>
          </cell>
          <cell r="U1237">
            <v>47.99510590524666</v>
          </cell>
          <cell r="V1237">
            <v>54.039254216657497</v>
          </cell>
          <cell r="W1237">
            <v>54.75501228123791</v>
          </cell>
          <cell r="X1237">
            <v>55.462504704051796</v>
          </cell>
          <cell r="Y1237">
            <v>56.170704503007471</v>
          </cell>
          <cell r="Z1237">
            <v>56.91276145592839</v>
          </cell>
          <cell r="AA1237">
            <v>57.74360864977195</v>
          </cell>
          <cell r="AB1237">
            <v>58.507439221742665</v>
          </cell>
          <cell r="AC1237">
            <v>59.27262640549219</v>
          </cell>
          <cell r="AD1237">
            <v>60.065513565673378</v>
          </cell>
          <cell r="AE1237">
            <v>60.869007140432515</v>
          </cell>
          <cell r="AF1237">
            <v>61.683249011282939</v>
          </cell>
          <cell r="AG1237">
            <v>62.508382957680382</v>
          </cell>
          <cell r="AH1237">
            <v>63.344554682411669</v>
          </cell>
          <cell r="AI1237">
            <v>64.191911837323005</v>
          </cell>
          <cell r="AJ1237">
            <v>65.050604049392433</v>
          </cell>
          <cell r="AK1237">
            <v>65.920782947151125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</row>
        <row r="1238">
          <cell r="A1238" t="str">
            <v>IDMedium C&amp;IDLC Central ACSummer Peak Reduction @Generation (MW)High Participation Case0</v>
          </cell>
          <cell r="B1238" t="str">
            <v>ID</v>
          </cell>
          <cell r="C1238" t="str">
            <v>Medium C&amp;I</v>
          </cell>
          <cell r="D1238" t="str">
            <v>DLC Central AC</v>
          </cell>
          <cell r="E1238" t="str">
            <v>Summer Peak Reduction @Generation (MW)</v>
          </cell>
          <cell r="F1238" t="str">
            <v>High Participation Case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5.6309529854545115</v>
          </cell>
          <cell r="S1238">
            <v>17.1442871462299</v>
          </cell>
          <cell r="T1238">
            <v>40.548980952242438</v>
          </cell>
          <cell r="U1238">
            <v>52.92799504328039</v>
          </cell>
          <cell r="V1238">
            <v>59.593354892652727</v>
          </cell>
          <cell r="W1238">
            <v>60.382677857562754</v>
          </cell>
          <cell r="X1238">
            <v>61.162885646285609</v>
          </cell>
          <cell r="Y1238">
            <v>61.94387351456492</v>
          </cell>
          <cell r="Z1238">
            <v>62.762198341341403</v>
          </cell>
          <cell r="AA1238">
            <v>63.678439181486489</v>
          </cell>
          <cell r="AB1238">
            <v>64.520775498172327</v>
          </cell>
          <cell r="AC1238">
            <v>65.364607857843168</v>
          </cell>
          <cell r="AD1238">
            <v>66.238987169908881</v>
          </cell>
          <cell r="AE1238">
            <v>67.125063013269198</v>
          </cell>
          <cell r="AF1238">
            <v>68.022991851877961</v>
          </cell>
          <cell r="AG1238">
            <v>68.932932242700019</v>
          </cell>
          <cell r="AH1238">
            <v>69.855044863709381</v>
          </cell>
          <cell r="AI1238">
            <v>70.789492542261797</v>
          </cell>
          <cell r="AJ1238">
            <v>71.73644028384696</v>
          </cell>
          <cell r="AK1238">
            <v>72.696055301225314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</row>
        <row r="1239">
          <cell r="A1239" t="str">
            <v>IDMedium C&amp;IDLC Central ACWinter Peak Reduction @Meter  (MW)High Participation Case0</v>
          </cell>
          <cell r="B1239" t="str">
            <v>ID</v>
          </cell>
          <cell r="C1239" t="str">
            <v>Medium C&amp;I</v>
          </cell>
          <cell r="D1239" t="str">
            <v>DLC Central AC</v>
          </cell>
          <cell r="E1239" t="str">
            <v>Winter Peak Reduction @Meter  (MW)</v>
          </cell>
          <cell r="F1239" t="str">
            <v>High Participation Case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</row>
        <row r="1240">
          <cell r="A1240" t="str">
            <v>IDMedium C&amp;IDLC Central ACWinter Peak Reduction @Generation (MW)High Participation Case0</v>
          </cell>
          <cell r="B1240" t="str">
            <v>ID</v>
          </cell>
          <cell r="C1240" t="str">
            <v>Medium C&amp;I</v>
          </cell>
          <cell r="D1240" t="str">
            <v>DLC Central AC</v>
          </cell>
          <cell r="E1240" t="str">
            <v>Winter Peak Reduction @Generation (MW)</v>
          </cell>
          <cell r="F1240" t="str">
            <v>High Participation Case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</row>
        <row r="1241">
          <cell r="A1241" t="str">
            <v>IDMedium C&amp;IDLC Central ACProgram Annual BenefitsHigh Participation Case0</v>
          </cell>
          <cell r="B1241" t="str">
            <v>ID</v>
          </cell>
          <cell r="C1241" t="str">
            <v>Medium C&amp;I</v>
          </cell>
          <cell r="D1241" t="str">
            <v>DLC Central AC</v>
          </cell>
          <cell r="E1241" t="str">
            <v>Program Annual Benefits</v>
          </cell>
          <cell r="F1241" t="str">
            <v>High Participation Case</v>
          </cell>
          <cell r="G1241">
            <v>0</v>
          </cell>
        </row>
        <row r="1242">
          <cell r="A1242" t="str">
            <v>IDMedium C&amp;IDLC Central ACNew ParticipantsHigh Participation Case0</v>
          </cell>
          <cell r="B1242" t="str">
            <v>ID</v>
          </cell>
          <cell r="C1242" t="str">
            <v>Medium C&amp;I</v>
          </cell>
          <cell r="D1242" t="str">
            <v>DLC Central AC</v>
          </cell>
          <cell r="E1242" t="str">
            <v>New Participants</v>
          </cell>
          <cell r="F1242" t="str">
            <v>High Participation Case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16746.686550000006</v>
          </cell>
          <cell r="S1242">
            <v>34271.919000000009</v>
          </cell>
          <cell r="T1242">
            <v>69833.664450000011</v>
          </cell>
          <cell r="U1242">
            <v>36847.527750000037</v>
          </cell>
          <cell r="V1242">
            <v>20100.588749999937</v>
          </cell>
          <cell r="W1242">
            <v>2583.0255000000179</v>
          </cell>
          <cell r="X1242">
            <v>2585.7149999999965</v>
          </cell>
          <cell r="Y1242">
            <v>2585.2035000000324</v>
          </cell>
          <cell r="Z1242">
            <v>2584.5764999999665</v>
          </cell>
          <cell r="AA1242">
            <v>2584.3950000000186</v>
          </cell>
          <cell r="AB1242">
            <v>2584.7249999999767</v>
          </cell>
          <cell r="AC1242">
            <v>2592.8595000000205</v>
          </cell>
          <cell r="AD1242">
            <v>2694.0321599718882</v>
          </cell>
          <cell r="AE1242">
            <v>2731.0805338135397</v>
          </cell>
          <cell r="AF1242">
            <v>2768.6383974915661</v>
          </cell>
          <cell r="AG1242">
            <v>2806.7127575183695</v>
          </cell>
          <cell r="AH1242">
            <v>2845.3107167601411</v>
          </cell>
          <cell r="AI1242">
            <v>2884.4394757617847</v>
          </cell>
          <cell r="AJ1242">
            <v>2924.1063340901455</v>
          </cell>
          <cell r="AK1242">
            <v>2964.3186916958948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</row>
        <row r="1243">
          <cell r="A1243" t="str">
            <v>IDMedium C&amp;IDLC Central ACIncentive CostsHigh Participation Case0</v>
          </cell>
          <cell r="B1243" t="str">
            <v>ID</v>
          </cell>
          <cell r="C1243" t="str">
            <v>Medium C&amp;I</v>
          </cell>
          <cell r="D1243" t="str">
            <v>DLC Central AC</v>
          </cell>
          <cell r="E1243" t="str">
            <v>Incentive Costs</v>
          </cell>
          <cell r="F1243" t="str">
            <v>High Participation Case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351680.42</v>
          </cell>
          <cell r="S1243">
            <v>1071390.72</v>
          </cell>
          <cell r="T1243">
            <v>2537897.67</v>
          </cell>
          <cell r="U1243">
            <v>3311695.75</v>
          </cell>
          <cell r="V1243">
            <v>3733808.12</v>
          </cell>
          <cell r="W1243">
            <v>3788051.65</v>
          </cell>
          <cell r="X1243">
            <v>3842351.67</v>
          </cell>
          <cell r="Y1243">
            <v>3896640.94</v>
          </cell>
          <cell r="Z1243">
            <v>3950917.05</v>
          </cell>
          <cell r="AA1243">
            <v>4005189.34</v>
          </cell>
          <cell r="AB1243">
            <v>4059468.57</v>
          </cell>
          <cell r="AC1243">
            <v>4113918.62</v>
          </cell>
          <cell r="AD1243">
            <v>4170493.29</v>
          </cell>
          <cell r="AE1243">
            <v>4227845.9800000004</v>
          </cell>
          <cell r="AF1243">
            <v>4285987.3899999997</v>
          </cell>
          <cell r="AG1243">
            <v>4344928.3600000003</v>
          </cell>
          <cell r="AH1243">
            <v>4404679.88</v>
          </cell>
          <cell r="AI1243">
            <v>4465253.1100000003</v>
          </cell>
          <cell r="AJ1243">
            <v>4526659.34</v>
          </cell>
          <cell r="AK1243">
            <v>4588910.04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</row>
        <row r="1244">
          <cell r="A1244" t="str">
            <v>IDMedium C&amp;IDLC Central ACParticipantsHigh Participation Case0</v>
          </cell>
          <cell r="B1244" t="str">
            <v>ID</v>
          </cell>
          <cell r="C1244" t="str">
            <v>Medium C&amp;I</v>
          </cell>
          <cell r="D1244" t="str">
            <v>DLC Central AC</v>
          </cell>
          <cell r="E1244" t="str">
            <v>Participants</v>
          </cell>
          <cell r="F1244" t="str">
            <v>High Participation Case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16746.686550000006</v>
          </cell>
          <cell r="S1244">
            <v>51018.605550000015</v>
          </cell>
          <cell r="T1244">
            <v>120852.27000000002</v>
          </cell>
          <cell r="U1244">
            <v>157699.79775000006</v>
          </cell>
          <cell r="V1244">
            <v>177800.38649999999</v>
          </cell>
          <cell r="W1244">
            <v>180383.41200000001</v>
          </cell>
          <cell r="X1244">
            <v>182969.12700000001</v>
          </cell>
          <cell r="Y1244">
            <v>185554.33050000004</v>
          </cell>
          <cell r="Z1244">
            <v>188138.90700000001</v>
          </cell>
          <cell r="AA1244">
            <v>190723.30200000003</v>
          </cell>
          <cell r="AB1244">
            <v>193308.027</v>
          </cell>
          <cell r="AC1244">
            <v>195900.88650000002</v>
          </cell>
          <cell r="AD1244">
            <v>198594.91865997191</v>
          </cell>
          <cell r="AE1244">
            <v>201325.99919378545</v>
          </cell>
          <cell r="AF1244">
            <v>204094.63759127702</v>
          </cell>
          <cell r="AG1244">
            <v>206901.35034879539</v>
          </cell>
          <cell r="AH1244">
            <v>209746.66106555553</v>
          </cell>
          <cell r="AI1244">
            <v>212631.10054131731</v>
          </cell>
          <cell r="AJ1244">
            <v>215555.20687540746</v>
          </cell>
          <cell r="AK1244">
            <v>218519.52556710335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</row>
        <row r="1245">
          <cell r="A1245" t="str">
            <v>IDResidentialDLC Central ACProgram Annual BenefitsHigh Participation Case0</v>
          </cell>
          <cell r="B1245" t="str">
            <v>ID</v>
          </cell>
          <cell r="C1245" t="str">
            <v>Residential</v>
          </cell>
          <cell r="D1245" t="str">
            <v>DLC Central AC</v>
          </cell>
          <cell r="E1245" t="str">
            <v>Program Annual Benefits</v>
          </cell>
          <cell r="F1245" t="str">
            <v>High Participation Case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573231.01</v>
          </cell>
          <cell r="S1245">
            <v>1745288.43</v>
          </cell>
          <cell r="T1245">
            <v>4127886.26</v>
          </cell>
          <cell r="U1245">
            <v>5388069.9000000004</v>
          </cell>
          <cell r="V1245">
            <v>6066603.5300000003</v>
          </cell>
          <cell r="W1245">
            <v>6146956.6100000003</v>
          </cell>
          <cell r="X1245">
            <v>6226381.7599999998</v>
          </cell>
          <cell r="Y1245">
            <v>6305886.3200000003</v>
          </cell>
          <cell r="Z1245">
            <v>6389191.79</v>
          </cell>
          <cell r="AA1245">
            <v>6482465.1100000003</v>
          </cell>
          <cell r="AB1245">
            <v>6568214.9500000002</v>
          </cell>
          <cell r="AC1245">
            <v>6654117.0800000001</v>
          </cell>
          <cell r="AD1245">
            <v>6743128.8899999997</v>
          </cell>
          <cell r="AE1245">
            <v>6833331.4100000001</v>
          </cell>
          <cell r="AF1245">
            <v>6924740.5700000003</v>
          </cell>
          <cell r="AG1245">
            <v>7017372.5</v>
          </cell>
          <cell r="AH1245">
            <v>7111243.5700000003</v>
          </cell>
          <cell r="AI1245">
            <v>7206370.3399999999</v>
          </cell>
          <cell r="AJ1245">
            <v>7302769.6200000001</v>
          </cell>
          <cell r="AK1245">
            <v>7400458.4299999997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</row>
        <row r="1246">
          <cell r="A1246" t="str">
            <v>IDResidentialDLC Central ACProgram Annual CostsHigh Participation Case0</v>
          </cell>
          <cell r="B1246" t="str">
            <v>ID</v>
          </cell>
          <cell r="C1246" t="str">
            <v>Residential</v>
          </cell>
          <cell r="D1246" t="str">
            <v>DLC Central AC</v>
          </cell>
          <cell r="E1246" t="str">
            <v>Program Annual Costs</v>
          </cell>
          <cell r="F1246" t="str">
            <v>High Participation Case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5834317.1500000004</v>
          </cell>
          <cell r="S1246">
            <v>12509121.98</v>
          </cell>
          <cell r="T1246">
            <v>26286343.199999999</v>
          </cell>
          <cell r="U1246">
            <v>16130618.27</v>
          </cell>
          <cell r="V1246">
            <v>10911310.720000001</v>
          </cell>
          <cell r="W1246">
            <v>4823091.07</v>
          </cell>
          <cell r="X1246">
            <v>4899046.41</v>
          </cell>
          <cell r="Y1246">
            <v>4974249.76</v>
          </cell>
          <cell r="Z1246">
            <v>5049879.66</v>
          </cell>
          <cell r="AA1246">
            <v>5126289.05</v>
          </cell>
          <cell r="AB1246">
            <v>5203203.5</v>
          </cell>
          <cell r="AC1246">
            <v>5283869.59</v>
          </cell>
          <cell r="AD1246">
            <v>5405233.1200000001</v>
          </cell>
          <cell r="AE1246">
            <v>5502775.29</v>
          </cell>
          <cell r="AF1246">
            <v>5602414.6799999997</v>
          </cell>
          <cell r="AG1246">
            <v>5704204.7300000004</v>
          </cell>
          <cell r="AH1246">
            <v>5808200.4400000004</v>
          </cell>
          <cell r="AI1246">
            <v>5914458.3899999997</v>
          </cell>
          <cell r="AJ1246">
            <v>6023036.7800000003</v>
          </cell>
          <cell r="AK1246">
            <v>6133995.5099999998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</row>
        <row r="1247">
          <cell r="A1247" t="str">
            <v>IDResidentialDLC Central ACNon-Incentive CostsHigh Participation Case0</v>
          </cell>
          <cell r="B1247" t="str">
            <v>ID</v>
          </cell>
          <cell r="C1247" t="str">
            <v>Residential</v>
          </cell>
          <cell r="D1247" t="str">
            <v>DLC Central AC</v>
          </cell>
          <cell r="E1247" t="str">
            <v>Non-Incentive Costs</v>
          </cell>
          <cell r="F1247" t="str">
            <v>High Participation Case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5482636.7300000004</v>
          </cell>
          <cell r="S1247">
            <v>11437731.27</v>
          </cell>
          <cell r="T1247">
            <v>23748445.530000001</v>
          </cell>
          <cell r="U1247">
            <v>12818922.52</v>
          </cell>
          <cell r="V1247">
            <v>7177502.6100000003</v>
          </cell>
          <cell r="W1247">
            <v>1035039.42</v>
          </cell>
          <cell r="X1247">
            <v>1056694.75</v>
          </cell>
          <cell r="Y1247">
            <v>1077608.81</v>
          </cell>
          <cell r="Z1247">
            <v>1098962.6200000001</v>
          </cell>
          <cell r="AA1247">
            <v>1121099.71</v>
          </cell>
          <cell r="AB1247">
            <v>1143734.93</v>
          </cell>
          <cell r="AC1247">
            <v>1169950.97</v>
          </cell>
          <cell r="AD1247">
            <v>1234739.83</v>
          </cell>
          <cell r="AE1247">
            <v>1274929.31</v>
          </cell>
          <cell r="AF1247">
            <v>1316427.29</v>
          </cell>
          <cell r="AG1247">
            <v>1359276.37</v>
          </cell>
          <cell r="AH1247">
            <v>1403520.56</v>
          </cell>
          <cell r="AI1247">
            <v>1449205.28</v>
          </cell>
          <cell r="AJ1247">
            <v>1496377.44</v>
          </cell>
          <cell r="AK1247">
            <v>1545085.48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</row>
        <row r="1248">
          <cell r="A1248" t="str">
            <v>IDResidentialDLC Central ACSummer Peak Reduction @Meter  (MW)High Participation Case0</v>
          </cell>
          <cell r="B1248" t="str">
            <v>ID</v>
          </cell>
          <cell r="C1248" t="str">
            <v>Residential</v>
          </cell>
          <cell r="D1248" t="str">
            <v>DLC Central AC</v>
          </cell>
          <cell r="E1248" t="str">
            <v>Summer Peak Reduction @Meter  (MW)</v>
          </cell>
          <cell r="F1248" t="str">
            <v>High Participation Case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5.1061481672101516</v>
          </cell>
          <cell r="S1248">
            <v>15.546439584201273</v>
          </cell>
          <cell r="T1248">
            <v>36.769815927493447</v>
          </cell>
          <cell r="U1248">
            <v>47.99510590524666</v>
          </cell>
          <cell r="V1248">
            <v>54.039254216657497</v>
          </cell>
          <cell r="W1248">
            <v>54.75501228123791</v>
          </cell>
          <cell r="X1248">
            <v>55.462504704051796</v>
          </cell>
          <cell r="Y1248">
            <v>56.170704503007471</v>
          </cell>
          <cell r="Z1248">
            <v>56.91276145592839</v>
          </cell>
          <cell r="AA1248">
            <v>57.74360864977195</v>
          </cell>
          <cell r="AB1248">
            <v>58.507439221742665</v>
          </cell>
          <cell r="AC1248">
            <v>59.27262640549219</v>
          </cell>
          <cell r="AD1248">
            <v>60.065513565673378</v>
          </cell>
          <cell r="AE1248">
            <v>60.869007140432515</v>
          </cell>
          <cell r="AF1248">
            <v>61.683249011282939</v>
          </cell>
          <cell r="AG1248">
            <v>62.508382957680382</v>
          </cell>
          <cell r="AH1248">
            <v>63.344554682411669</v>
          </cell>
          <cell r="AI1248">
            <v>64.191911837323005</v>
          </cell>
          <cell r="AJ1248">
            <v>65.050604049392433</v>
          </cell>
          <cell r="AK1248">
            <v>65.920782947151125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</row>
        <row r="1249">
          <cell r="A1249" t="str">
            <v>IDResidentialDLC Central ACSummer Peak Reduction @Generation (MW)High Participation Case0</v>
          </cell>
          <cell r="B1249" t="str">
            <v>ID</v>
          </cell>
          <cell r="C1249" t="str">
            <v>Residential</v>
          </cell>
          <cell r="D1249" t="str">
            <v>DLC Central AC</v>
          </cell>
          <cell r="E1249" t="str">
            <v>Summer Peak Reduction @Generation (MW)</v>
          </cell>
          <cell r="F1249" t="str">
            <v>High Participation Case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5.6309529854545115</v>
          </cell>
          <cell r="S1249">
            <v>17.1442871462299</v>
          </cell>
          <cell r="T1249">
            <v>40.548980952242438</v>
          </cell>
          <cell r="U1249">
            <v>52.92799504328039</v>
          </cell>
          <cell r="V1249">
            <v>59.593354892652727</v>
          </cell>
          <cell r="W1249">
            <v>60.382677857562754</v>
          </cell>
          <cell r="X1249">
            <v>61.162885646285609</v>
          </cell>
          <cell r="Y1249">
            <v>61.94387351456492</v>
          </cell>
          <cell r="Z1249">
            <v>62.762198341341403</v>
          </cell>
          <cell r="AA1249">
            <v>63.678439181486489</v>
          </cell>
          <cell r="AB1249">
            <v>64.520775498172327</v>
          </cell>
          <cell r="AC1249">
            <v>65.364607857843168</v>
          </cell>
          <cell r="AD1249">
            <v>66.238987169908881</v>
          </cell>
          <cell r="AE1249">
            <v>67.125063013269198</v>
          </cell>
          <cell r="AF1249">
            <v>68.022991851877961</v>
          </cell>
          <cell r="AG1249">
            <v>68.932932242700019</v>
          </cell>
          <cell r="AH1249">
            <v>69.855044863709381</v>
          </cell>
          <cell r="AI1249">
            <v>70.789492542261797</v>
          </cell>
          <cell r="AJ1249">
            <v>71.73644028384696</v>
          </cell>
          <cell r="AK1249">
            <v>72.696055301225314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</row>
        <row r="1250">
          <cell r="A1250" t="str">
            <v>IDResidentialDLC Central ACWinter Peak Reduction @Meter  (MW)High Participation Case0</v>
          </cell>
          <cell r="B1250" t="str">
            <v>ID</v>
          </cell>
          <cell r="C1250" t="str">
            <v>Residential</v>
          </cell>
          <cell r="D1250" t="str">
            <v>DLC Central AC</v>
          </cell>
          <cell r="E1250" t="str">
            <v>Winter Peak Reduction @Meter  (MW)</v>
          </cell>
          <cell r="F1250" t="str">
            <v>High Participation Case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</row>
        <row r="1251">
          <cell r="A1251" t="str">
            <v>IDResidentialDLC Central ACWinter Peak Reduction @Generation (MW)High Participation Case0</v>
          </cell>
          <cell r="B1251" t="str">
            <v>ID</v>
          </cell>
          <cell r="C1251" t="str">
            <v>Residential</v>
          </cell>
          <cell r="D1251" t="str">
            <v>DLC Central AC</v>
          </cell>
          <cell r="E1251" t="str">
            <v>Winter Peak Reduction @Generation (MW)</v>
          </cell>
          <cell r="F1251" t="str">
            <v>High Participation Case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</row>
        <row r="1252">
          <cell r="A1252" t="str">
            <v>IDResidentialDLC Central ACProgram Annual BenefitsHigh Participation Case0</v>
          </cell>
          <cell r="B1252" t="str">
            <v>ID</v>
          </cell>
          <cell r="C1252" t="str">
            <v>Residential</v>
          </cell>
          <cell r="D1252" t="str">
            <v>DLC Central AC</v>
          </cell>
          <cell r="E1252" t="str">
            <v>Program Annual Benefits</v>
          </cell>
          <cell r="F1252" t="str">
            <v>High Participation Case</v>
          </cell>
          <cell r="G1252">
            <v>0</v>
          </cell>
        </row>
        <row r="1253">
          <cell r="A1253" t="str">
            <v>IDResidentialDLC Central ACNew ParticipantsHigh Participation Case0</v>
          </cell>
          <cell r="B1253" t="str">
            <v>ID</v>
          </cell>
          <cell r="C1253" t="str">
            <v>Residential</v>
          </cell>
          <cell r="D1253" t="str">
            <v>DLC Central AC</v>
          </cell>
          <cell r="E1253" t="str">
            <v>New Participants</v>
          </cell>
          <cell r="F1253" t="str">
            <v>High Participation Case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16746.686550000006</v>
          </cell>
          <cell r="S1253">
            <v>34271.919000000009</v>
          </cell>
          <cell r="T1253">
            <v>69833.664450000011</v>
          </cell>
          <cell r="U1253">
            <v>36847.527750000037</v>
          </cell>
          <cell r="V1253">
            <v>20100.588749999937</v>
          </cell>
          <cell r="W1253">
            <v>2583.0255000000179</v>
          </cell>
          <cell r="X1253">
            <v>2585.7149999999965</v>
          </cell>
          <cell r="Y1253">
            <v>2585.2035000000324</v>
          </cell>
          <cell r="Z1253">
            <v>2584.5764999999665</v>
          </cell>
          <cell r="AA1253">
            <v>2584.3950000000186</v>
          </cell>
          <cell r="AB1253">
            <v>2584.7249999999767</v>
          </cell>
          <cell r="AC1253">
            <v>2592.8595000000205</v>
          </cell>
          <cell r="AD1253">
            <v>2694.0321599718882</v>
          </cell>
          <cell r="AE1253">
            <v>2731.0805338135397</v>
          </cell>
          <cell r="AF1253">
            <v>2768.6383974915661</v>
          </cell>
          <cell r="AG1253">
            <v>2806.7127575183695</v>
          </cell>
          <cell r="AH1253">
            <v>2845.3107167601411</v>
          </cell>
          <cell r="AI1253">
            <v>2884.4394757617847</v>
          </cell>
          <cell r="AJ1253">
            <v>2924.1063340901455</v>
          </cell>
          <cell r="AK1253">
            <v>2964.3186916958948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</row>
        <row r="1254">
          <cell r="A1254" t="str">
            <v>IDResidentialDLC Central ACIncentive CostsHigh Participation Case0</v>
          </cell>
          <cell r="B1254" t="str">
            <v>ID</v>
          </cell>
          <cell r="C1254" t="str">
            <v>Residential</v>
          </cell>
          <cell r="D1254" t="str">
            <v>DLC Central AC</v>
          </cell>
          <cell r="E1254" t="str">
            <v>Incentive Costs</v>
          </cell>
          <cell r="F1254" t="str">
            <v>High Participation Case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351680.42</v>
          </cell>
          <cell r="S1254">
            <v>1071390.72</v>
          </cell>
          <cell r="T1254">
            <v>2537897.67</v>
          </cell>
          <cell r="U1254">
            <v>3311695.75</v>
          </cell>
          <cell r="V1254">
            <v>3733808.12</v>
          </cell>
          <cell r="W1254">
            <v>3788051.65</v>
          </cell>
          <cell r="X1254">
            <v>3842351.67</v>
          </cell>
          <cell r="Y1254">
            <v>3896640.94</v>
          </cell>
          <cell r="Z1254">
            <v>3950917.05</v>
          </cell>
          <cell r="AA1254">
            <v>4005189.34</v>
          </cell>
          <cell r="AB1254">
            <v>4059468.57</v>
          </cell>
          <cell r="AC1254">
            <v>4113918.62</v>
          </cell>
          <cell r="AD1254">
            <v>4170493.29</v>
          </cell>
          <cell r="AE1254">
            <v>4227845.9800000004</v>
          </cell>
          <cell r="AF1254">
            <v>4285987.3899999997</v>
          </cell>
          <cell r="AG1254">
            <v>4344928.3600000003</v>
          </cell>
          <cell r="AH1254">
            <v>4404679.88</v>
          </cell>
          <cell r="AI1254">
            <v>4465253.1100000003</v>
          </cell>
          <cell r="AJ1254">
            <v>4526659.34</v>
          </cell>
          <cell r="AK1254">
            <v>4588910.04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</row>
        <row r="1255">
          <cell r="A1255" t="str">
            <v>IDResidentialDLC Central ACParticipantsHigh Participation Case0</v>
          </cell>
          <cell r="B1255" t="str">
            <v>ID</v>
          </cell>
          <cell r="C1255" t="str">
            <v>Residential</v>
          </cell>
          <cell r="D1255" t="str">
            <v>DLC Central AC</v>
          </cell>
          <cell r="E1255" t="str">
            <v>Participants</v>
          </cell>
          <cell r="F1255" t="str">
            <v>High Participation Case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16746.686550000006</v>
          </cell>
          <cell r="S1255">
            <v>51018.605550000015</v>
          </cell>
          <cell r="T1255">
            <v>120852.27000000002</v>
          </cell>
          <cell r="U1255">
            <v>157699.79775000006</v>
          </cell>
          <cell r="V1255">
            <v>177800.38649999999</v>
          </cell>
          <cell r="W1255">
            <v>180383.41200000001</v>
          </cell>
          <cell r="X1255">
            <v>182969.12700000001</v>
          </cell>
          <cell r="Y1255">
            <v>185554.33050000004</v>
          </cell>
          <cell r="Z1255">
            <v>188138.90700000001</v>
          </cell>
          <cell r="AA1255">
            <v>190723.30200000003</v>
          </cell>
          <cell r="AB1255">
            <v>193308.027</v>
          </cell>
          <cell r="AC1255">
            <v>195900.88650000002</v>
          </cell>
          <cell r="AD1255">
            <v>198594.91865997191</v>
          </cell>
          <cell r="AE1255">
            <v>201325.99919378545</v>
          </cell>
          <cell r="AF1255">
            <v>204094.63759127702</v>
          </cell>
          <cell r="AG1255">
            <v>206901.35034879539</v>
          </cell>
          <cell r="AH1255">
            <v>209746.66106555553</v>
          </cell>
          <cell r="AI1255">
            <v>212631.10054131731</v>
          </cell>
          <cell r="AJ1255">
            <v>215555.20687540746</v>
          </cell>
          <cell r="AK1255">
            <v>218519.52556710335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</row>
        <row r="1256">
          <cell r="A1256" t="str">
            <v>IDSmall C&amp;IDLC Central ACProgram Annual BenefitsHigh Participation Case0</v>
          </cell>
          <cell r="B1256" t="str">
            <v>ID</v>
          </cell>
          <cell r="C1256" t="str">
            <v>Small C&amp;I</v>
          </cell>
          <cell r="D1256" t="str">
            <v>DLC Central AC</v>
          </cell>
          <cell r="E1256" t="str">
            <v>Program Annual Benefits</v>
          </cell>
          <cell r="F1256" t="str">
            <v>High Participation Case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573231.01</v>
          </cell>
          <cell r="S1256">
            <v>1745288.43</v>
          </cell>
          <cell r="T1256">
            <v>4127886.26</v>
          </cell>
          <cell r="U1256">
            <v>5388069.9000000004</v>
          </cell>
          <cell r="V1256">
            <v>6066603.5300000003</v>
          </cell>
          <cell r="W1256">
            <v>6146956.6100000003</v>
          </cell>
          <cell r="X1256">
            <v>6226381.7599999998</v>
          </cell>
          <cell r="Y1256">
            <v>6305886.3200000003</v>
          </cell>
          <cell r="Z1256">
            <v>6389191.79</v>
          </cell>
          <cell r="AA1256">
            <v>6482465.1100000003</v>
          </cell>
          <cell r="AB1256">
            <v>6568214.9500000002</v>
          </cell>
          <cell r="AC1256">
            <v>6654117.0800000001</v>
          </cell>
          <cell r="AD1256">
            <v>6743128.8899999997</v>
          </cell>
          <cell r="AE1256">
            <v>6833331.4100000001</v>
          </cell>
          <cell r="AF1256">
            <v>6924740.5700000003</v>
          </cell>
          <cell r="AG1256">
            <v>7017372.5</v>
          </cell>
          <cell r="AH1256">
            <v>7111243.5700000003</v>
          </cell>
          <cell r="AI1256">
            <v>7206370.3399999999</v>
          </cell>
          <cell r="AJ1256">
            <v>7302769.6200000001</v>
          </cell>
          <cell r="AK1256">
            <v>7400458.4299999997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</row>
        <row r="1257">
          <cell r="A1257" t="str">
            <v>IDSmall C&amp;IDLC Central ACProgram Annual CostsHigh Participation Case0</v>
          </cell>
          <cell r="B1257" t="str">
            <v>ID</v>
          </cell>
          <cell r="C1257" t="str">
            <v>Small C&amp;I</v>
          </cell>
          <cell r="D1257" t="str">
            <v>DLC Central AC</v>
          </cell>
          <cell r="E1257" t="str">
            <v>Program Annual Costs</v>
          </cell>
          <cell r="F1257" t="str">
            <v>High Participation Case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5834317.1500000004</v>
          </cell>
          <cell r="S1257">
            <v>12509121.98</v>
          </cell>
          <cell r="T1257">
            <v>26286343.199999999</v>
          </cell>
          <cell r="U1257">
            <v>16130618.27</v>
          </cell>
          <cell r="V1257">
            <v>10911310.720000001</v>
          </cell>
          <cell r="W1257">
            <v>4823091.07</v>
          </cell>
          <cell r="X1257">
            <v>4899046.41</v>
          </cell>
          <cell r="Y1257">
            <v>4974249.76</v>
          </cell>
          <cell r="Z1257">
            <v>5049879.66</v>
          </cell>
          <cell r="AA1257">
            <v>5126289.05</v>
          </cell>
          <cell r="AB1257">
            <v>5203203.5</v>
          </cell>
          <cell r="AC1257">
            <v>5283869.59</v>
          </cell>
          <cell r="AD1257">
            <v>5405233.1200000001</v>
          </cell>
          <cell r="AE1257">
            <v>5502775.29</v>
          </cell>
          <cell r="AF1257">
            <v>5602414.6799999997</v>
          </cell>
          <cell r="AG1257">
            <v>5704204.7300000004</v>
          </cell>
          <cell r="AH1257">
            <v>5808200.4400000004</v>
          </cell>
          <cell r="AI1257">
            <v>5914458.3899999997</v>
          </cell>
          <cell r="AJ1257">
            <v>6023036.7800000003</v>
          </cell>
          <cell r="AK1257">
            <v>6133995.5099999998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</row>
        <row r="1258">
          <cell r="A1258" t="str">
            <v>IDSmall C&amp;IDLC Central ACNon-Incentive CostsHigh Participation Case0</v>
          </cell>
          <cell r="B1258" t="str">
            <v>ID</v>
          </cell>
          <cell r="C1258" t="str">
            <v>Small C&amp;I</v>
          </cell>
          <cell r="D1258" t="str">
            <v>DLC Central AC</v>
          </cell>
          <cell r="E1258" t="str">
            <v>Non-Incentive Costs</v>
          </cell>
          <cell r="F1258" t="str">
            <v>High Participation Case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5482636.7300000004</v>
          </cell>
          <cell r="S1258">
            <v>11437731.27</v>
          </cell>
          <cell r="T1258">
            <v>23748445.530000001</v>
          </cell>
          <cell r="U1258">
            <v>12818922.52</v>
          </cell>
          <cell r="V1258">
            <v>7177502.6100000003</v>
          </cell>
          <cell r="W1258">
            <v>1035039.42</v>
          </cell>
          <cell r="X1258">
            <v>1056694.75</v>
          </cell>
          <cell r="Y1258">
            <v>1077608.81</v>
          </cell>
          <cell r="Z1258">
            <v>1098962.6200000001</v>
          </cell>
          <cell r="AA1258">
            <v>1121099.71</v>
          </cell>
          <cell r="AB1258">
            <v>1143734.93</v>
          </cell>
          <cell r="AC1258">
            <v>1169950.97</v>
          </cell>
          <cell r="AD1258">
            <v>1234739.83</v>
          </cell>
          <cell r="AE1258">
            <v>1274929.31</v>
          </cell>
          <cell r="AF1258">
            <v>1316427.29</v>
          </cell>
          <cell r="AG1258">
            <v>1359276.37</v>
          </cell>
          <cell r="AH1258">
            <v>1403520.56</v>
          </cell>
          <cell r="AI1258">
            <v>1449205.28</v>
          </cell>
          <cell r="AJ1258">
            <v>1496377.44</v>
          </cell>
          <cell r="AK1258">
            <v>1545085.48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</row>
        <row r="1259">
          <cell r="A1259" t="str">
            <v>IDSmall C&amp;IDLC Central ACSummer Peak Reduction @Meter  (MW)High Participation Case0</v>
          </cell>
          <cell r="B1259" t="str">
            <v>ID</v>
          </cell>
          <cell r="C1259" t="str">
            <v>Small C&amp;I</v>
          </cell>
          <cell r="D1259" t="str">
            <v>DLC Central AC</v>
          </cell>
          <cell r="E1259" t="str">
            <v>Summer Peak Reduction @Meter  (MW)</v>
          </cell>
          <cell r="F1259" t="str">
            <v>High Participation Case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5.1061481672101516</v>
          </cell>
          <cell r="S1259">
            <v>15.546439584201273</v>
          </cell>
          <cell r="T1259">
            <v>36.769815927493447</v>
          </cell>
          <cell r="U1259">
            <v>47.99510590524666</v>
          </cell>
          <cell r="V1259">
            <v>54.039254216657497</v>
          </cell>
          <cell r="W1259">
            <v>54.75501228123791</v>
          </cell>
          <cell r="X1259">
            <v>55.462504704051796</v>
          </cell>
          <cell r="Y1259">
            <v>56.170704503007471</v>
          </cell>
          <cell r="Z1259">
            <v>56.91276145592839</v>
          </cell>
          <cell r="AA1259">
            <v>57.74360864977195</v>
          </cell>
          <cell r="AB1259">
            <v>58.507439221742665</v>
          </cell>
          <cell r="AC1259">
            <v>59.27262640549219</v>
          </cell>
          <cell r="AD1259">
            <v>60.065513565673378</v>
          </cell>
          <cell r="AE1259">
            <v>60.869007140432515</v>
          </cell>
          <cell r="AF1259">
            <v>61.683249011282939</v>
          </cell>
          <cell r="AG1259">
            <v>62.508382957680382</v>
          </cell>
          <cell r="AH1259">
            <v>63.344554682411669</v>
          </cell>
          <cell r="AI1259">
            <v>64.191911837323005</v>
          </cell>
          <cell r="AJ1259">
            <v>65.050604049392433</v>
          </cell>
          <cell r="AK1259">
            <v>65.920782947151125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</row>
        <row r="1260">
          <cell r="A1260" t="str">
            <v>IDSmall C&amp;IDLC Central ACSummer Peak Reduction @Generation (MW)High Participation Case0</v>
          </cell>
          <cell r="B1260" t="str">
            <v>ID</v>
          </cell>
          <cell r="C1260" t="str">
            <v>Small C&amp;I</v>
          </cell>
          <cell r="D1260" t="str">
            <v>DLC Central AC</v>
          </cell>
          <cell r="E1260" t="str">
            <v>Summer Peak Reduction @Generation (MW)</v>
          </cell>
          <cell r="F1260" t="str">
            <v>High Participation Case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5.6309529854545115</v>
          </cell>
          <cell r="S1260">
            <v>17.1442871462299</v>
          </cell>
          <cell r="T1260">
            <v>40.548980952242438</v>
          </cell>
          <cell r="U1260">
            <v>52.92799504328039</v>
          </cell>
          <cell r="V1260">
            <v>59.593354892652727</v>
          </cell>
          <cell r="W1260">
            <v>60.382677857562754</v>
          </cell>
          <cell r="X1260">
            <v>61.162885646285609</v>
          </cell>
          <cell r="Y1260">
            <v>61.94387351456492</v>
          </cell>
          <cell r="Z1260">
            <v>62.762198341341403</v>
          </cell>
          <cell r="AA1260">
            <v>63.678439181486489</v>
          </cell>
          <cell r="AB1260">
            <v>64.520775498172327</v>
          </cell>
          <cell r="AC1260">
            <v>65.364607857843168</v>
          </cell>
          <cell r="AD1260">
            <v>66.238987169908881</v>
          </cell>
          <cell r="AE1260">
            <v>67.125063013269198</v>
          </cell>
          <cell r="AF1260">
            <v>68.022991851877961</v>
          </cell>
          <cell r="AG1260">
            <v>68.932932242700019</v>
          </cell>
          <cell r="AH1260">
            <v>69.855044863709381</v>
          </cell>
          <cell r="AI1260">
            <v>70.789492542261797</v>
          </cell>
          <cell r="AJ1260">
            <v>71.73644028384696</v>
          </cell>
          <cell r="AK1260">
            <v>72.696055301225314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</row>
        <row r="1261">
          <cell r="A1261" t="str">
            <v>IDSmall C&amp;IDLC Central ACWinter Peak Reduction @Meter  (MW)High Participation Case0</v>
          </cell>
          <cell r="B1261" t="str">
            <v>ID</v>
          </cell>
          <cell r="C1261" t="str">
            <v>Small C&amp;I</v>
          </cell>
          <cell r="D1261" t="str">
            <v>DLC Central AC</v>
          </cell>
          <cell r="E1261" t="str">
            <v>Winter Peak Reduction @Meter  (MW)</v>
          </cell>
          <cell r="F1261" t="str">
            <v>High Participation Case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</row>
        <row r="1262">
          <cell r="A1262" t="str">
            <v>IDSmall C&amp;IDLC Central ACWinter Peak Reduction @Generation (MW)High Participation Case0</v>
          </cell>
          <cell r="B1262" t="str">
            <v>ID</v>
          </cell>
          <cell r="C1262" t="str">
            <v>Small C&amp;I</v>
          </cell>
          <cell r="D1262" t="str">
            <v>DLC Central AC</v>
          </cell>
          <cell r="E1262" t="str">
            <v>Winter Peak Reduction @Generation (MW)</v>
          </cell>
          <cell r="F1262" t="str">
            <v>High Participation Case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</row>
        <row r="1263">
          <cell r="A1263" t="str">
            <v>IDSmall C&amp;IDLC Central ACProgram Annual BenefitsHigh Participation Case0</v>
          </cell>
          <cell r="B1263" t="str">
            <v>ID</v>
          </cell>
          <cell r="C1263" t="str">
            <v>Small C&amp;I</v>
          </cell>
          <cell r="D1263" t="str">
            <v>DLC Central AC</v>
          </cell>
          <cell r="E1263" t="str">
            <v>Program Annual Benefits</v>
          </cell>
          <cell r="F1263" t="str">
            <v>High Participation Case</v>
          </cell>
          <cell r="G1263">
            <v>0</v>
          </cell>
        </row>
        <row r="1264">
          <cell r="A1264" t="str">
            <v>IDSmall C&amp;IDLC Central ACNew ParticipantsHigh Participation Case0</v>
          </cell>
          <cell r="B1264" t="str">
            <v>ID</v>
          </cell>
          <cell r="C1264" t="str">
            <v>Small C&amp;I</v>
          </cell>
          <cell r="D1264" t="str">
            <v>DLC Central AC</v>
          </cell>
          <cell r="E1264" t="str">
            <v>New Participants</v>
          </cell>
          <cell r="F1264" t="str">
            <v>High Participation Case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16746.686550000006</v>
          </cell>
          <cell r="S1264">
            <v>34271.919000000009</v>
          </cell>
          <cell r="T1264">
            <v>69833.664450000011</v>
          </cell>
          <cell r="U1264">
            <v>36847.527750000037</v>
          </cell>
          <cell r="V1264">
            <v>20100.588749999937</v>
          </cell>
          <cell r="W1264">
            <v>2583.0255000000179</v>
          </cell>
          <cell r="X1264">
            <v>2585.7149999999965</v>
          </cell>
          <cell r="Y1264">
            <v>2585.2035000000324</v>
          </cell>
          <cell r="Z1264">
            <v>2584.5764999999665</v>
          </cell>
          <cell r="AA1264">
            <v>2584.3950000000186</v>
          </cell>
          <cell r="AB1264">
            <v>2584.7249999999767</v>
          </cell>
          <cell r="AC1264">
            <v>2592.8595000000205</v>
          </cell>
          <cell r="AD1264">
            <v>2694.0321599718882</v>
          </cell>
          <cell r="AE1264">
            <v>2731.0805338135397</v>
          </cell>
          <cell r="AF1264">
            <v>2768.6383974915661</v>
          </cell>
          <cell r="AG1264">
            <v>2806.7127575183695</v>
          </cell>
          <cell r="AH1264">
            <v>2845.3107167601411</v>
          </cell>
          <cell r="AI1264">
            <v>2884.4394757617847</v>
          </cell>
          <cell r="AJ1264">
            <v>2924.1063340901455</v>
          </cell>
          <cell r="AK1264">
            <v>2964.3186916958948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</row>
        <row r="1265">
          <cell r="A1265" t="str">
            <v>IDSmall C&amp;IDLC Central ACIncentive CostsHigh Participation Case0</v>
          </cell>
          <cell r="B1265" t="str">
            <v>ID</v>
          </cell>
          <cell r="C1265" t="str">
            <v>Small C&amp;I</v>
          </cell>
          <cell r="D1265" t="str">
            <v>DLC Central AC</v>
          </cell>
          <cell r="E1265" t="str">
            <v>Incentive Costs</v>
          </cell>
          <cell r="F1265" t="str">
            <v>High Participation Case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351680.42</v>
          </cell>
          <cell r="S1265">
            <v>1071390.72</v>
          </cell>
          <cell r="T1265">
            <v>2537897.67</v>
          </cell>
          <cell r="U1265">
            <v>3311695.75</v>
          </cell>
          <cell r="V1265">
            <v>3733808.12</v>
          </cell>
          <cell r="W1265">
            <v>3788051.65</v>
          </cell>
          <cell r="X1265">
            <v>3842351.67</v>
          </cell>
          <cell r="Y1265">
            <v>3896640.94</v>
          </cell>
          <cell r="Z1265">
            <v>3950917.05</v>
          </cell>
          <cell r="AA1265">
            <v>4005189.34</v>
          </cell>
          <cell r="AB1265">
            <v>4059468.57</v>
          </cell>
          <cell r="AC1265">
            <v>4113918.62</v>
          </cell>
          <cell r="AD1265">
            <v>4170493.29</v>
          </cell>
          <cell r="AE1265">
            <v>4227845.9800000004</v>
          </cell>
          <cell r="AF1265">
            <v>4285987.3899999997</v>
          </cell>
          <cell r="AG1265">
            <v>4344928.3600000003</v>
          </cell>
          <cell r="AH1265">
            <v>4404679.88</v>
          </cell>
          <cell r="AI1265">
            <v>4465253.1100000003</v>
          </cell>
          <cell r="AJ1265">
            <v>4526659.34</v>
          </cell>
          <cell r="AK1265">
            <v>4588910.04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</row>
        <row r="1266">
          <cell r="A1266" t="str">
            <v>IDSmall C&amp;IDLC Central ACParticipantsHigh Participation Case0</v>
          </cell>
          <cell r="B1266" t="str">
            <v>ID</v>
          </cell>
          <cell r="C1266" t="str">
            <v>Small C&amp;I</v>
          </cell>
          <cell r="D1266" t="str">
            <v>DLC Central AC</v>
          </cell>
          <cell r="E1266" t="str">
            <v>Participants</v>
          </cell>
          <cell r="F1266" t="str">
            <v>High Participation Case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16746.686550000006</v>
          </cell>
          <cell r="S1266">
            <v>51018.605550000015</v>
          </cell>
          <cell r="T1266">
            <v>120852.27000000002</v>
          </cell>
          <cell r="U1266">
            <v>157699.79775000006</v>
          </cell>
          <cell r="V1266">
            <v>177800.38649999999</v>
          </cell>
          <cell r="W1266">
            <v>180383.41200000001</v>
          </cell>
          <cell r="X1266">
            <v>182969.12700000001</v>
          </cell>
          <cell r="Y1266">
            <v>185554.33050000004</v>
          </cell>
          <cell r="Z1266">
            <v>188138.90700000001</v>
          </cell>
          <cell r="AA1266">
            <v>190723.30200000003</v>
          </cell>
          <cell r="AB1266">
            <v>193308.027</v>
          </cell>
          <cell r="AC1266">
            <v>195900.88650000002</v>
          </cell>
          <cell r="AD1266">
            <v>198594.91865997191</v>
          </cell>
          <cell r="AE1266">
            <v>201325.99919378545</v>
          </cell>
          <cell r="AF1266">
            <v>204094.63759127702</v>
          </cell>
          <cell r="AG1266">
            <v>206901.35034879539</v>
          </cell>
          <cell r="AH1266">
            <v>209746.66106555553</v>
          </cell>
          <cell r="AI1266">
            <v>212631.10054131731</v>
          </cell>
          <cell r="AJ1266">
            <v>215555.20687540746</v>
          </cell>
          <cell r="AK1266">
            <v>218519.52556710335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</row>
        <row r="1267">
          <cell r="A1267" t="str">
            <v>IDResidentialDLC Elec Vehicle ChargingProgram Annual BenefitsHigh Participation Case0</v>
          </cell>
          <cell r="B1267" t="str">
            <v>ID</v>
          </cell>
          <cell r="C1267" t="str">
            <v>Residential</v>
          </cell>
          <cell r="D1267" t="str">
            <v>DLC Elec Vehicle Charging</v>
          </cell>
          <cell r="E1267" t="str">
            <v>Program Annual Benefits</v>
          </cell>
          <cell r="F1267" t="str">
            <v>High Participation Case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573231.01</v>
          </cell>
          <cell r="S1267">
            <v>1745288.43</v>
          </cell>
          <cell r="T1267">
            <v>4127886.26</v>
          </cell>
          <cell r="U1267">
            <v>5388069.9000000004</v>
          </cell>
          <cell r="V1267">
            <v>6066603.5300000003</v>
          </cell>
          <cell r="W1267">
            <v>6146956.6100000003</v>
          </cell>
          <cell r="X1267">
            <v>6226381.7599999998</v>
          </cell>
          <cell r="Y1267">
            <v>6305886.3200000003</v>
          </cell>
          <cell r="Z1267">
            <v>6389191.79</v>
          </cell>
          <cell r="AA1267">
            <v>6482465.1100000003</v>
          </cell>
          <cell r="AB1267">
            <v>6568214.9500000002</v>
          </cell>
          <cell r="AC1267">
            <v>6654117.0800000001</v>
          </cell>
          <cell r="AD1267">
            <v>6743128.8899999997</v>
          </cell>
          <cell r="AE1267">
            <v>6833331.4100000001</v>
          </cell>
          <cell r="AF1267">
            <v>6924740.5700000003</v>
          </cell>
          <cell r="AG1267">
            <v>7017372.5</v>
          </cell>
          <cell r="AH1267">
            <v>7111243.5700000003</v>
          </cell>
          <cell r="AI1267">
            <v>7206370.3399999999</v>
          </cell>
          <cell r="AJ1267">
            <v>7302769.6200000001</v>
          </cell>
          <cell r="AK1267">
            <v>7400458.4299999997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</row>
        <row r="1268">
          <cell r="A1268" t="str">
            <v>IDResidentialDLC Elec Vehicle ChargingProgram Annual CostsHigh Participation Case0</v>
          </cell>
          <cell r="B1268" t="str">
            <v>ID</v>
          </cell>
          <cell r="C1268" t="str">
            <v>Residential</v>
          </cell>
          <cell r="D1268" t="str">
            <v>DLC Elec Vehicle Charging</v>
          </cell>
          <cell r="E1268" t="str">
            <v>Program Annual Costs</v>
          </cell>
          <cell r="F1268" t="str">
            <v>High Participation Case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5834317.1500000004</v>
          </cell>
          <cell r="S1268">
            <v>12509121.98</v>
          </cell>
          <cell r="T1268">
            <v>26286343.199999999</v>
          </cell>
          <cell r="U1268">
            <v>16130618.27</v>
          </cell>
          <cell r="V1268">
            <v>10911310.720000001</v>
          </cell>
          <cell r="W1268">
            <v>4823091.07</v>
          </cell>
          <cell r="X1268">
            <v>4899046.41</v>
          </cell>
          <cell r="Y1268">
            <v>4974249.76</v>
          </cell>
          <cell r="Z1268">
            <v>5049879.66</v>
          </cell>
          <cell r="AA1268">
            <v>5126289.05</v>
          </cell>
          <cell r="AB1268">
            <v>5203203.5</v>
          </cell>
          <cell r="AC1268">
            <v>5283869.59</v>
          </cell>
          <cell r="AD1268">
            <v>5405233.1200000001</v>
          </cell>
          <cell r="AE1268">
            <v>5502775.29</v>
          </cell>
          <cell r="AF1268">
            <v>5602414.6799999997</v>
          </cell>
          <cell r="AG1268">
            <v>5704204.7300000004</v>
          </cell>
          <cell r="AH1268">
            <v>5808200.4400000004</v>
          </cell>
          <cell r="AI1268">
            <v>5914458.3899999997</v>
          </cell>
          <cell r="AJ1268">
            <v>6023036.7800000003</v>
          </cell>
          <cell r="AK1268">
            <v>6133995.5099999998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</row>
        <row r="1269">
          <cell r="A1269" t="str">
            <v>IDResidentialDLC Elec Vehicle ChargingNon-Incentive CostsHigh Participation Case0</v>
          </cell>
          <cell r="B1269" t="str">
            <v>ID</v>
          </cell>
          <cell r="C1269" t="str">
            <v>Residential</v>
          </cell>
          <cell r="D1269" t="str">
            <v>DLC Elec Vehicle Charging</v>
          </cell>
          <cell r="E1269" t="str">
            <v>Non-Incentive Costs</v>
          </cell>
          <cell r="F1269" t="str">
            <v>High Participation Case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5482636.7300000004</v>
          </cell>
          <cell r="S1269">
            <v>11437731.27</v>
          </cell>
          <cell r="T1269">
            <v>23748445.530000001</v>
          </cell>
          <cell r="U1269">
            <v>12818922.52</v>
          </cell>
          <cell r="V1269">
            <v>7177502.6100000003</v>
          </cell>
          <cell r="W1269">
            <v>1035039.42</v>
          </cell>
          <cell r="X1269">
            <v>1056694.75</v>
          </cell>
          <cell r="Y1269">
            <v>1077608.81</v>
          </cell>
          <cell r="Z1269">
            <v>1098962.6200000001</v>
          </cell>
          <cell r="AA1269">
            <v>1121099.71</v>
          </cell>
          <cell r="AB1269">
            <v>1143734.93</v>
          </cell>
          <cell r="AC1269">
            <v>1169950.97</v>
          </cell>
          <cell r="AD1269">
            <v>1234739.83</v>
          </cell>
          <cell r="AE1269">
            <v>1274929.31</v>
          </cell>
          <cell r="AF1269">
            <v>1316427.29</v>
          </cell>
          <cell r="AG1269">
            <v>1359276.37</v>
          </cell>
          <cell r="AH1269">
            <v>1403520.56</v>
          </cell>
          <cell r="AI1269">
            <v>1449205.28</v>
          </cell>
          <cell r="AJ1269">
            <v>1496377.44</v>
          </cell>
          <cell r="AK1269">
            <v>1545085.48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</row>
        <row r="1270">
          <cell r="A1270" t="str">
            <v>IDResidentialDLC Elec Vehicle ChargingSummer Peak Reduction @Meter  (MW)High Participation Case0</v>
          </cell>
          <cell r="B1270" t="str">
            <v>ID</v>
          </cell>
          <cell r="C1270" t="str">
            <v>Residential</v>
          </cell>
          <cell r="D1270" t="str">
            <v>DLC Elec Vehicle Charging</v>
          </cell>
          <cell r="E1270" t="str">
            <v>Summer Peak Reduction @Meter  (MW)</v>
          </cell>
          <cell r="F1270" t="str">
            <v>High Participation Case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5.1061481672101516</v>
          </cell>
          <cell r="S1270">
            <v>15.546439584201273</v>
          </cell>
          <cell r="T1270">
            <v>36.769815927493447</v>
          </cell>
          <cell r="U1270">
            <v>47.99510590524666</v>
          </cell>
          <cell r="V1270">
            <v>54.039254216657497</v>
          </cell>
          <cell r="W1270">
            <v>54.75501228123791</v>
          </cell>
          <cell r="X1270">
            <v>55.462504704051796</v>
          </cell>
          <cell r="Y1270">
            <v>56.170704503007471</v>
          </cell>
          <cell r="Z1270">
            <v>56.91276145592839</v>
          </cell>
          <cell r="AA1270">
            <v>57.74360864977195</v>
          </cell>
          <cell r="AB1270">
            <v>58.507439221742665</v>
          </cell>
          <cell r="AC1270">
            <v>59.27262640549219</v>
          </cell>
          <cell r="AD1270">
            <v>60.065513565673378</v>
          </cell>
          <cell r="AE1270">
            <v>60.869007140432515</v>
          </cell>
          <cell r="AF1270">
            <v>61.683249011282939</v>
          </cell>
          <cell r="AG1270">
            <v>62.508382957680382</v>
          </cell>
          <cell r="AH1270">
            <v>63.344554682411669</v>
          </cell>
          <cell r="AI1270">
            <v>64.191911837323005</v>
          </cell>
          <cell r="AJ1270">
            <v>65.050604049392433</v>
          </cell>
          <cell r="AK1270">
            <v>65.920782947151125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</row>
        <row r="1271">
          <cell r="A1271" t="str">
            <v>IDResidentialDLC Elec Vehicle ChargingSummer Peak Reduction @Generation (MW)High Participation Case0</v>
          </cell>
          <cell r="B1271" t="str">
            <v>ID</v>
          </cell>
          <cell r="C1271" t="str">
            <v>Residential</v>
          </cell>
          <cell r="D1271" t="str">
            <v>DLC Elec Vehicle Charging</v>
          </cell>
          <cell r="E1271" t="str">
            <v>Summer Peak Reduction @Generation (MW)</v>
          </cell>
          <cell r="F1271" t="str">
            <v>High Participation Case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5.6309529854545115</v>
          </cell>
          <cell r="S1271">
            <v>17.1442871462299</v>
          </cell>
          <cell r="T1271">
            <v>40.548980952242438</v>
          </cell>
          <cell r="U1271">
            <v>52.92799504328039</v>
          </cell>
          <cell r="V1271">
            <v>59.593354892652727</v>
          </cell>
          <cell r="W1271">
            <v>60.382677857562754</v>
          </cell>
          <cell r="X1271">
            <v>61.162885646285609</v>
          </cell>
          <cell r="Y1271">
            <v>61.94387351456492</v>
          </cell>
          <cell r="Z1271">
            <v>62.762198341341403</v>
          </cell>
          <cell r="AA1271">
            <v>63.678439181486489</v>
          </cell>
          <cell r="AB1271">
            <v>64.520775498172327</v>
          </cell>
          <cell r="AC1271">
            <v>65.364607857843168</v>
          </cell>
          <cell r="AD1271">
            <v>66.238987169908881</v>
          </cell>
          <cell r="AE1271">
            <v>67.125063013269198</v>
          </cell>
          <cell r="AF1271">
            <v>68.022991851877961</v>
          </cell>
          <cell r="AG1271">
            <v>68.932932242700019</v>
          </cell>
          <cell r="AH1271">
            <v>69.855044863709381</v>
          </cell>
          <cell r="AI1271">
            <v>70.789492542261797</v>
          </cell>
          <cell r="AJ1271">
            <v>71.73644028384696</v>
          </cell>
          <cell r="AK1271">
            <v>72.696055301225314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</row>
        <row r="1272">
          <cell r="A1272" t="str">
            <v>IDResidentialDLC Elec Vehicle ChargingWinter Peak Reduction @Meter  (MW)High Participation Case0</v>
          </cell>
          <cell r="B1272" t="str">
            <v>ID</v>
          </cell>
          <cell r="C1272" t="str">
            <v>Residential</v>
          </cell>
          <cell r="D1272" t="str">
            <v>DLC Elec Vehicle Charging</v>
          </cell>
          <cell r="E1272" t="str">
            <v>Winter Peak Reduction @Meter  (MW)</v>
          </cell>
          <cell r="F1272" t="str">
            <v>High Participation Case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</row>
        <row r="1273">
          <cell r="A1273" t="str">
            <v>IDResidentialDLC Elec Vehicle ChargingWinter Peak Reduction @Generation (MW)High Participation Case0</v>
          </cell>
          <cell r="B1273" t="str">
            <v>ID</v>
          </cell>
          <cell r="C1273" t="str">
            <v>Residential</v>
          </cell>
          <cell r="D1273" t="str">
            <v>DLC Elec Vehicle Charging</v>
          </cell>
          <cell r="E1273" t="str">
            <v>Winter Peak Reduction @Generation (MW)</v>
          </cell>
          <cell r="F1273" t="str">
            <v>High Participation Case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</row>
        <row r="1274">
          <cell r="A1274" t="str">
            <v>IDResidentialDLC Elec Vehicle ChargingProgram Annual BenefitsHigh Participation Case0</v>
          </cell>
          <cell r="B1274" t="str">
            <v>ID</v>
          </cell>
          <cell r="C1274" t="str">
            <v>Residential</v>
          </cell>
          <cell r="D1274" t="str">
            <v>DLC Elec Vehicle Charging</v>
          </cell>
          <cell r="E1274" t="str">
            <v>Program Annual Benefits</v>
          </cell>
          <cell r="F1274" t="str">
            <v>High Participation Case</v>
          </cell>
          <cell r="G1274">
            <v>0</v>
          </cell>
        </row>
        <row r="1275">
          <cell r="A1275" t="str">
            <v>IDResidentialDLC Elec Vehicle ChargingNew ParticipantsHigh Participation Case0</v>
          </cell>
          <cell r="B1275" t="str">
            <v>ID</v>
          </cell>
          <cell r="C1275" t="str">
            <v>Residential</v>
          </cell>
          <cell r="D1275" t="str">
            <v>DLC Elec Vehicle Charging</v>
          </cell>
          <cell r="E1275" t="str">
            <v>New Participants</v>
          </cell>
          <cell r="F1275" t="str">
            <v>High Participation Case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16746.686550000006</v>
          </cell>
          <cell r="S1275">
            <v>34271.919000000009</v>
          </cell>
          <cell r="T1275">
            <v>69833.664450000011</v>
          </cell>
          <cell r="U1275">
            <v>36847.527750000037</v>
          </cell>
          <cell r="V1275">
            <v>20100.588749999937</v>
          </cell>
          <cell r="W1275">
            <v>2583.0255000000179</v>
          </cell>
          <cell r="X1275">
            <v>2585.7149999999965</v>
          </cell>
          <cell r="Y1275">
            <v>2585.2035000000324</v>
          </cell>
          <cell r="Z1275">
            <v>2584.5764999999665</v>
          </cell>
          <cell r="AA1275">
            <v>2584.3950000000186</v>
          </cell>
          <cell r="AB1275">
            <v>2584.7249999999767</v>
          </cell>
          <cell r="AC1275">
            <v>2592.8595000000205</v>
          </cell>
          <cell r="AD1275">
            <v>2694.0321599718882</v>
          </cell>
          <cell r="AE1275">
            <v>2731.0805338135397</v>
          </cell>
          <cell r="AF1275">
            <v>2768.6383974915661</v>
          </cell>
          <cell r="AG1275">
            <v>2806.7127575183695</v>
          </cell>
          <cell r="AH1275">
            <v>2845.3107167601411</v>
          </cell>
          <cell r="AI1275">
            <v>2884.4394757617847</v>
          </cell>
          <cell r="AJ1275">
            <v>2924.1063340901455</v>
          </cell>
          <cell r="AK1275">
            <v>2964.3186916958948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</row>
        <row r="1276">
          <cell r="A1276" t="str">
            <v>IDResidentialDLC Elec Vehicle ChargingIncentive CostsHigh Participation Case0</v>
          </cell>
          <cell r="B1276" t="str">
            <v>ID</v>
          </cell>
          <cell r="C1276" t="str">
            <v>Residential</v>
          </cell>
          <cell r="D1276" t="str">
            <v>DLC Elec Vehicle Charging</v>
          </cell>
          <cell r="E1276" t="str">
            <v>Incentive Costs</v>
          </cell>
          <cell r="F1276" t="str">
            <v>High Participation Case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351680.42</v>
          </cell>
          <cell r="S1276">
            <v>1071390.72</v>
          </cell>
          <cell r="T1276">
            <v>2537897.67</v>
          </cell>
          <cell r="U1276">
            <v>3311695.75</v>
          </cell>
          <cell r="V1276">
            <v>3733808.12</v>
          </cell>
          <cell r="W1276">
            <v>3788051.65</v>
          </cell>
          <cell r="X1276">
            <v>3842351.67</v>
          </cell>
          <cell r="Y1276">
            <v>3896640.94</v>
          </cell>
          <cell r="Z1276">
            <v>3950917.05</v>
          </cell>
          <cell r="AA1276">
            <v>4005189.34</v>
          </cell>
          <cell r="AB1276">
            <v>4059468.57</v>
          </cell>
          <cell r="AC1276">
            <v>4113918.62</v>
          </cell>
          <cell r="AD1276">
            <v>4170493.29</v>
          </cell>
          <cell r="AE1276">
            <v>4227845.9800000004</v>
          </cell>
          <cell r="AF1276">
            <v>4285987.3899999997</v>
          </cell>
          <cell r="AG1276">
            <v>4344928.3600000003</v>
          </cell>
          <cell r="AH1276">
            <v>4404679.88</v>
          </cell>
          <cell r="AI1276">
            <v>4465253.1100000003</v>
          </cell>
          <cell r="AJ1276">
            <v>4526659.34</v>
          </cell>
          <cell r="AK1276">
            <v>4588910.04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</row>
        <row r="1277">
          <cell r="A1277" t="str">
            <v>IDResidentialDLC Elec Vehicle ChargingParticipantsHigh Participation Case0</v>
          </cell>
          <cell r="B1277" t="str">
            <v>ID</v>
          </cell>
          <cell r="C1277" t="str">
            <v>Residential</v>
          </cell>
          <cell r="D1277" t="str">
            <v>DLC Elec Vehicle Charging</v>
          </cell>
          <cell r="E1277" t="str">
            <v>Participants</v>
          </cell>
          <cell r="F1277" t="str">
            <v>High Participation Case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16746.686550000006</v>
          </cell>
          <cell r="S1277">
            <v>51018.605550000015</v>
          </cell>
          <cell r="T1277">
            <v>120852.27000000002</v>
          </cell>
          <cell r="U1277">
            <v>157699.79775000006</v>
          </cell>
          <cell r="V1277">
            <v>177800.38649999999</v>
          </cell>
          <cell r="W1277">
            <v>180383.41200000001</v>
          </cell>
          <cell r="X1277">
            <v>182969.12700000001</v>
          </cell>
          <cell r="Y1277">
            <v>185554.33050000004</v>
          </cell>
          <cell r="Z1277">
            <v>188138.90700000001</v>
          </cell>
          <cell r="AA1277">
            <v>190723.30200000003</v>
          </cell>
          <cell r="AB1277">
            <v>193308.027</v>
          </cell>
          <cell r="AC1277">
            <v>195900.88650000002</v>
          </cell>
          <cell r="AD1277">
            <v>198594.91865997191</v>
          </cell>
          <cell r="AE1277">
            <v>201325.99919378545</v>
          </cell>
          <cell r="AF1277">
            <v>204094.63759127702</v>
          </cell>
          <cell r="AG1277">
            <v>206901.35034879539</v>
          </cell>
          <cell r="AH1277">
            <v>209746.66106555553</v>
          </cell>
          <cell r="AI1277">
            <v>212631.10054131731</v>
          </cell>
          <cell r="AJ1277">
            <v>215555.20687540746</v>
          </cell>
          <cell r="AK1277">
            <v>218519.52556710335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</row>
        <row r="1278">
          <cell r="A1278" t="str">
            <v>IDIrrigationDLC IrrigationProgram Annual BenefitsHigh Participation Case0</v>
          </cell>
          <cell r="B1278" t="str">
            <v>ID</v>
          </cell>
          <cell r="C1278" t="str">
            <v>Irrigation</v>
          </cell>
          <cell r="D1278" t="str">
            <v>DLC Irrigation</v>
          </cell>
          <cell r="E1278" t="str">
            <v>Program Annual Benefits</v>
          </cell>
          <cell r="F1278" t="str">
            <v>High Participation Case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573231.01</v>
          </cell>
          <cell r="S1278">
            <v>1745288.43</v>
          </cell>
          <cell r="T1278">
            <v>4127886.26</v>
          </cell>
          <cell r="U1278">
            <v>5388069.9000000004</v>
          </cell>
          <cell r="V1278">
            <v>6066603.5300000003</v>
          </cell>
          <cell r="W1278">
            <v>6146956.6100000003</v>
          </cell>
          <cell r="X1278">
            <v>6226381.7599999998</v>
          </cell>
          <cell r="Y1278">
            <v>6305886.3200000003</v>
          </cell>
          <cell r="Z1278">
            <v>6389191.79</v>
          </cell>
          <cell r="AA1278">
            <v>6482465.1100000003</v>
          </cell>
          <cell r="AB1278">
            <v>6568214.9500000002</v>
          </cell>
          <cell r="AC1278">
            <v>6654117.0800000001</v>
          </cell>
          <cell r="AD1278">
            <v>6743128.8899999997</v>
          </cell>
          <cell r="AE1278">
            <v>6833331.4100000001</v>
          </cell>
          <cell r="AF1278">
            <v>6924740.5700000003</v>
          </cell>
          <cell r="AG1278">
            <v>7017372.5</v>
          </cell>
          <cell r="AH1278">
            <v>7111243.5700000003</v>
          </cell>
          <cell r="AI1278">
            <v>7206370.3399999999</v>
          </cell>
          <cell r="AJ1278">
            <v>7302769.6200000001</v>
          </cell>
          <cell r="AK1278">
            <v>7400458.4299999997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</row>
        <row r="1279">
          <cell r="A1279" t="str">
            <v>IDIrrigationDLC IrrigationProgram Annual CostsHigh Participation Case0</v>
          </cell>
          <cell r="B1279" t="str">
            <v>ID</v>
          </cell>
          <cell r="C1279" t="str">
            <v>Irrigation</v>
          </cell>
          <cell r="D1279" t="str">
            <v>DLC Irrigation</v>
          </cell>
          <cell r="E1279" t="str">
            <v>Program Annual Costs</v>
          </cell>
          <cell r="F1279" t="str">
            <v>High Participation Case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5834317.1500000004</v>
          </cell>
          <cell r="S1279">
            <v>12509121.98</v>
          </cell>
          <cell r="T1279">
            <v>26286343.199999999</v>
          </cell>
          <cell r="U1279">
            <v>16130618.27</v>
          </cell>
          <cell r="V1279">
            <v>10911310.720000001</v>
          </cell>
          <cell r="W1279">
            <v>4823091.07</v>
          </cell>
          <cell r="X1279">
            <v>4899046.41</v>
          </cell>
          <cell r="Y1279">
            <v>4974249.76</v>
          </cell>
          <cell r="Z1279">
            <v>5049879.66</v>
          </cell>
          <cell r="AA1279">
            <v>5126289.05</v>
          </cell>
          <cell r="AB1279">
            <v>5203203.5</v>
          </cell>
          <cell r="AC1279">
            <v>5283869.59</v>
          </cell>
          <cell r="AD1279">
            <v>5405233.1200000001</v>
          </cell>
          <cell r="AE1279">
            <v>5502775.29</v>
          </cell>
          <cell r="AF1279">
            <v>5602414.6799999997</v>
          </cell>
          <cell r="AG1279">
            <v>5704204.7300000004</v>
          </cell>
          <cell r="AH1279">
            <v>5808200.4400000004</v>
          </cell>
          <cell r="AI1279">
            <v>5914458.3899999997</v>
          </cell>
          <cell r="AJ1279">
            <v>6023036.7800000003</v>
          </cell>
          <cell r="AK1279">
            <v>6133995.5099999998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</row>
        <row r="1280">
          <cell r="A1280" t="str">
            <v>IDIrrigationDLC IrrigationNon-Incentive CostsHigh Participation Case0</v>
          </cell>
          <cell r="B1280" t="str">
            <v>ID</v>
          </cell>
          <cell r="C1280" t="str">
            <v>Irrigation</v>
          </cell>
          <cell r="D1280" t="str">
            <v>DLC Irrigation</v>
          </cell>
          <cell r="E1280" t="str">
            <v>Non-Incentive Costs</v>
          </cell>
          <cell r="F1280" t="str">
            <v>High Participation Case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5482636.7300000004</v>
          </cell>
          <cell r="S1280">
            <v>11437731.27</v>
          </cell>
          <cell r="T1280">
            <v>23748445.530000001</v>
          </cell>
          <cell r="U1280">
            <v>12818922.52</v>
          </cell>
          <cell r="V1280">
            <v>7177502.6100000003</v>
          </cell>
          <cell r="W1280">
            <v>1035039.42</v>
          </cell>
          <cell r="X1280">
            <v>1056694.75</v>
          </cell>
          <cell r="Y1280">
            <v>1077608.81</v>
          </cell>
          <cell r="Z1280">
            <v>1098962.6200000001</v>
          </cell>
          <cell r="AA1280">
            <v>1121099.71</v>
          </cell>
          <cell r="AB1280">
            <v>1143734.93</v>
          </cell>
          <cell r="AC1280">
            <v>1169950.97</v>
          </cell>
          <cell r="AD1280">
            <v>1234739.83</v>
          </cell>
          <cell r="AE1280">
            <v>1274929.31</v>
          </cell>
          <cell r="AF1280">
            <v>1316427.29</v>
          </cell>
          <cell r="AG1280">
            <v>1359276.37</v>
          </cell>
          <cell r="AH1280">
            <v>1403520.56</v>
          </cell>
          <cell r="AI1280">
            <v>1449205.28</v>
          </cell>
          <cell r="AJ1280">
            <v>1496377.44</v>
          </cell>
          <cell r="AK1280">
            <v>1545085.48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</row>
        <row r="1281">
          <cell r="A1281" t="str">
            <v>IDIrrigationDLC IrrigationSummer Peak Reduction @Meter  (MW)High Participation Case0</v>
          </cell>
          <cell r="B1281" t="str">
            <v>ID</v>
          </cell>
          <cell r="C1281" t="str">
            <v>Irrigation</v>
          </cell>
          <cell r="D1281" t="str">
            <v>DLC Irrigation</v>
          </cell>
          <cell r="E1281" t="str">
            <v>Summer Peak Reduction @Meter  (MW)</v>
          </cell>
          <cell r="F1281" t="str">
            <v>High Participation Case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5.1061481672101516</v>
          </cell>
          <cell r="S1281">
            <v>15.546439584201273</v>
          </cell>
          <cell r="T1281">
            <v>36.769815927493447</v>
          </cell>
          <cell r="U1281">
            <v>47.99510590524666</v>
          </cell>
          <cell r="V1281">
            <v>54.039254216657497</v>
          </cell>
          <cell r="W1281">
            <v>54.75501228123791</v>
          </cell>
          <cell r="X1281">
            <v>55.462504704051796</v>
          </cell>
          <cell r="Y1281">
            <v>56.170704503007471</v>
          </cell>
          <cell r="Z1281">
            <v>56.91276145592839</v>
          </cell>
          <cell r="AA1281">
            <v>57.74360864977195</v>
          </cell>
          <cell r="AB1281">
            <v>58.507439221742665</v>
          </cell>
          <cell r="AC1281">
            <v>59.27262640549219</v>
          </cell>
          <cell r="AD1281">
            <v>60.065513565673378</v>
          </cell>
          <cell r="AE1281">
            <v>60.869007140432515</v>
          </cell>
          <cell r="AF1281">
            <v>61.683249011282939</v>
          </cell>
          <cell r="AG1281">
            <v>62.508382957680382</v>
          </cell>
          <cell r="AH1281">
            <v>63.344554682411669</v>
          </cell>
          <cell r="AI1281">
            <v>64.191911837323005</v>
          </cell>
          <cell r="AJ1281">
            <v>65.050604049392433</v>
          </cell>
          <cell r="AK1281">
            <v>65.920782947151125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</row>
        <row r="1282">
          <cell r="A1282" t="str">
            <v>IDIrrigationDLC IrrigationSummer Peak Reduction @Generation (MW)High Participation Case0</v>
          </cell>
          <cell r="B1282" t="str">
            <v>ID</v>
          </cell>
          <cell r="C1282" t="str">
            <v>Irrigation</v>
          </cell>
          <cell r="D1282" t="str">
            <v>DLC Irrigation</v>
          </cell>
          <cell r="E1282" t="str">
            <v>Summer Peak Reduction @Generation (MW)</v>
          </cell>
          <cell r="F1282" t="str">
            <v>High Participation Case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5.6309529854545115</v>
          </cell>
          <cell r="S1282">
            <v>17.1442871462299</v>
          </cell>
          <cell r="T1282">
            <v>40.548980952242438</v>
          </cell>
          <cell r="U1282">
            <v>52.92799504328039</v>
          </cell>
          <cell r="V1282">
            <v>59.593354892652727</v>
          </cell>
          <cell r="W1282">
            <v>60.382677857562754</v>
          </cell>
          <cell r="X1282">
            <v>61.162885646285609</v>
          </cell>
          <cell r="Y1282">
            <v>61.94387351456492</v>
          </cell>
          <cell r="Z1282">
            <v>62.762198341341403</v>
          </cell>
          <cell r="AA1282">
            <v>63.678439181486489</v>
          </cell>
          <cell r="AB1282">
            <v>64.520775498172327</v>
          </cell>
          <cell r="AC1282">
            <v>65.364607857843168</v>
          </cell>
          <cell r="AD1282">
            <v>66.238987169908881</v>
          </cell>
          <cell r="AE1282">
            <v>67.125063013269198</v>
          </cell>
          <cell r="AF1282">
            <v>68.022991851877961</v>
          </cell>
          <cell r="AG1282">
            <v>68.932932242700019</v>
          </cell>
          <cell r="AH1282">
            <v>69.855044863709381</v>
          </cell>
          <cell r="AI1282">
            <v>70.789492542261797</v>
          </cell>
          <cell r="AJ1282">
            <v>71.73644028384696</v>
          </cell>
          <cell r="AK1282">
            <v>72.696055301225314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</row>
        <row r="1283">
          <cell r="A1283" t="str">
            <v>IDIrrigationDLC IrrigationWinter Peak Reduction @Meter  (MW)High Participation Case0</v>
          </cell>
          <cell r="B1283" t="str">
            <v>ID</v>
          </cell>
          <cell r="C1283" t="str">
            <v>Irrigation</v>
          </cell>
          <cell r="D1283" t="str">
            <v>DLC Irrigation</v>
          </cell>
          <cell r="E1283" t="str">
            <v>Winter Peak Reduction @Meter  (MW)</v>
          </cell>
          <cell r="F1283" t="str">
            <v>High Participation Case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</row>
        <row r="1284">
          <cell r="A1284" t="str">
            <v>IDIrrigationDLC IrrigationWinter Peak Reduction @Generation (MW)High Participation Case0</v>
          </cell>
          <cell r="B1284" t="str">
            <v>ID</v>
          </cell>
          <cell r="C1284" t="str">
            <v>Irrigation</v>
          </cell>
          <cell r="D1284" t="str">
            <v>DLC Irrigation</v>
          </cell>
          <cell r="E1284" t="str">
            <v>Winter Peak Reduction @Generation (MW)</v>
          </cell>
          <cell r="F1284" t="str">
            <v>High Participation Case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</row>
        <row r="1285">
          <cell r="A1285" t="str">
            <v>IDIrrigationDLC IrrigationProgram Annual BenefitsHigh Participation Case0</v>
          </cell>
          <cell r="B1285" t="str">
            <v>ID</v>
          </cell>
          <cell r="C1285" t="str">
            <v>Irrigation</v>
          </cell>
          <cell r="D1285" t="str">
            <v>DLC Irrigation</v>
          </cell>
          <cell r="E1285" t="str">
            <v>Program Annual Benefits</v>
          </cell>
          <cell r="F1285" t="str">
            <v>High Participation Case</v>
          </cell>
          <cell r="G1285">
            <v>0</v>
          </cell>
        </row>
        <row r="1286">
          <cell r="A1286" t="str">
            <v>IDIrrigationDLC IrrigationNew ParticipantsHigh Participation Case0</v>
          </cell>
          <cell r="B1286" t="str">
            <v>ID</v>
          </cell>
          <cell r="C1286" t="str">
            <v>Irrigation</v>
          </cell>
          <cell r="D1286" t="str">
            <v>DLC Irrigation</v>
          </cell>
          <cell r="E1286" t="str">
            <v>New Participants</v>
          </cell>
          <cell r="F1286" t="str">
            <v>High Participation Case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16746.686550000006</v>
          </cell>
          <cell r="S1286">
            <v>34271.919000000009</v>
          </cell>
          <cell r="T1286">
            <v>69833.664450000011</v>
          </cell>
          <cell r="U1286">
            <v>36847.527750000037</v>
          </cell>
          <cell r="V1286">
            <v>20100.588749999937</v>
          </cell>
          <cell r="W1286">
            <v>2583.0255000000179</v>
          </cell>
          <cell r="X1286">
            <v>2585.7149999999965</v>
          </cell>
          <cell r="Y1286">
            <v>2585.2035000000324</v>
          </cell>
          <cell r="Z1286">
            <v>2584.5764999999665</v>
          </cell>
          <cell r="AA1286">
            <v>2584.3950000000186</v>
          </cell>
          <cell r="AB1286">
            <v>2584.7249999999767</v>
          </cell>
          <cell r="AC1286">
            <v>2592.8595000000205</v>
          </cell>
          <cell r="AD1286">
            <v>2694.0321599718882</v>
          </cell>
          <cell r="AE1286">
            <v>2731.0805338135397</v>
          </cell>
          <cell r="AF1286">
            <v>2768.6383974915661</v>
          </cell>
          <cell r="AG1286">
            <v>2806.7127575183695</v>
          </cell>
          <cell r="AH1286">
            <v>2845.3107167601411</v>
          </cell>
          <cell r="AI1286">
            <v>2884.4394757617847</v>
          </cell>
          <cell r="AJ1286">
            <v>2924.1063340901455</v>
          </cell>
          <cell r="AK1286">
            <v>2964.3186916958948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</row>
        <row r="1287">
          <cell r="A1287" t="str">
            <v>IDIrrigationDLC IrrigationIncentive CostsHigh Participation Case0</v>
          </cell>
          <cell r="B1287" t="str">
            <v>ID</v>
          </cell>
          <cell r="C1287" t="str">
            <v>Irrigation</v>
          </cell>
          <cell r="D1287" t="str">
            <v>DLC Irrigation</v>
          </cell>
          <cell r="E1287" t="str">
            <v>Incentive Costs</v>
          </cell>
          <cell r="F1287" t="str">
            <v>High Participation Case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351680.42</v>
          </cell>
          <cell r="S1287">
            <v>1071390.72</v>
          </cell>
          <cell r="T1287">
            <v>2537897.67</v>
          </cell>
          <cell r="U1287">
            <v>3311695.75</v>
          </cell>
          <cell r="V1287">
            <v>3733808.12</v>
          </cell>
          <cell r="W1287">
            <v>3788051.65</v>
          </cell>
          <cell r="X1287">
            <v>3842351.67</v>
          </cell>
          <cell r="Y1287">
            <v>3896640.94</v>
          </cell>
          <cell r="Z1287">
            <v>3950917.05</v>
          </cell>
          <cell r="AA1287">
            <v>4005189.34</v>
          </cell>
          <cell r="AB1287">
            <v>4059468.57</v>
          </cell>
          <cell r="AC1287">
            <v>4113918.62</v>
          </cell>
          <cell r="AD1287">
            <v>4170493.29</v>
          </cell>
          <cell r="AE1287">
            <v>4227845.9800000004</v>
          </cell>
          <cell r="AF1287">
            <v>4285987.3899999997</v>
          </cell>
          <cell r="AG1287">
            <v>4344928.3600000003</v>
          </cell>
          <cell r="AH1287">
            <v>4404679.88</v>
          </cell>
          <cell r="AI1287">
            <v>4465253.1100000003</v>
          </cell>
          <cell r="AJ1287">
            <v>4526659.34</v>
          </cell>
          <cell r="AK1287">
            <v>4588910.04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</row>
        <row r="1288">
          <cell r="A1288" t="str">
            <v>IDIrrigationDLC IrrigationParticipantsHigh Participation Case0</v>
          </cell>
          <cell r="B1288" t="str">
            <v>ID</v>
          </cell>
          <cell r="C1288" t="str">
            <v>Irrigation</v>
          </cell>
          <cell r="D1288" t="str">
            <v>DLC Irrigation</v>
          </cell>
          <cell r="E1288" t="str">
            <v>Participants</v>
          </cell>
          <cell r="F1288" t="str">
            <v>High Participation Case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16746.686550000006</v>
          </cell>
          <cell r="S1288">
            <v>51018.605550000015</v>
          </cell>
          <cell r="T1288">
            <v>120852.27000000002</v>
          </cell>
          <cell r="U1288">
            <v>157699.79775000006</v>
          </cell>
          <cell r="V1288">
            <v>177800.38649999999</v>
          </cell>
          <cell r="W1288">
            <v>180383.41200000001</v>
          </cell>
          <cell r="X1288">
            <v>182969.12700000001</v>
          </cell>
          <cell r="Y1288">
            <v>185554.33050000004</v>
          </cell>
          <cell r="Z1288">
            <v>188138.90700000001</v>
          </cell>
          <cell r="AA1288">
            <v>190723.30200000003</v>
          </cell>
          <cell r="AB1288">
            <v>193308.027</v>
          </cell>
          <cell r="AC1288">
            <v>195900.88650000002</v>
          </cell>
          <cell r="AD1288">
            <v>198594.91865997191</v>
          </cell>
          <cell r="AE1288">
            <v>201325.99919378545</v>
          </cell>
          <cell r="AF1288">
            <v>204094.63759127702</v>
          </cell>
          <cell r="AG1288">
            <v>206901.35034879539</v>
          </cell>
          <cell r="AH1288">
            <v>209746.66106555553</v>
          </cell>
          <cell r="AI1288">
            <v>212631.10054131731</v>
          </cell>
          <cell r="AJ1288">
            <v>215555.20687540746</v>
          </cell>
          <cell r="AK1288">
            <v>218519.52556710335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</row>
        <row r="1289">
          <cell r="A1289" t="str">
            <v>IDResidentialDLC Room ACProgram Annual BenefitsHigh Participation Case0</v>
          </cell>
          <cell r="B1289" t="str">
            <v>ID</v>
          </cell>
          <cell r="C1289" t="str">
            <v>Residential</v>
          </cell>
          <cell r="D1289" t="str">
            <v>DLC Room AC</v>
          </cell>
          <cell r="E1289" t="str">
            <v>Program Annual Benefits</v>
          </cell>
          <cell r="F1289" t="str">
            <v>High Participation Case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573231.01</v>
          </cell>
          <cell r="S1289">
            <v>1745288.43</v>
          </cell>
          <cell r="T1289">
            <v>4127886.26</v>
          </cell>
          <cell r="U1289">
            <v>5388069.9000000004</v>
          </cell>
          <cell r="V1289">
            <v>6066603.5300000003</v>
          </cell>
          <cell r="W1289">
            <v>6146956.6100000003</v>
          </cell>
          <cell r="X1289">
            <v>6226381.7599999998</v>
          </cell>
          <cell r="Y1289">
            <v>6305886.3200000003</v>
          </cell>
          <cell r="Z1289">
            <v>6389191.79</v>
          </cell>
          <cell r="AA1289">
            <v>6482465.1100000003</v>
          </cell>
          <cell r="AB1289">
            <v>6568214.9500000002</v>
          </cell>
          <cell r="AC1289">
            <v>6654117.0800000001</v>
          </cell>
          <cell r="AD1289">
            <v>6743128.8899999997</v>
          </cell>
          <cell r="AE1289">
            <v>6833331.4100000001</v>
          </cell>
          <cell r="AF1289">
            <v>6924740.5700000003</v>
          </cell>
          <cell r="AG1289">
            <v>7017372.5</v>
          </cell>
          <cell r="AH1289">
            <v>7111243.5700000003</v>
          </cell>
          <cell r="AI1289">
            <v>7206370.3399999999</v>
          </cell>
          <cell r="AJ1289">
            <v>7302769.6200000001</v>
          </cell>
          <cell r="AK1289">
            <v>7400458.4299999997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</row>
        <row r="1290">
          <cell r="A1290" t="str">
            <v>IDResidentialDLC Room ACProgram Annual CostsHigh Participation Case0</v>
          </cell>
          <cell r="B1290" t="str">
            <v>ID</v>
          </cell>
          <cell r="C1290" t="str">
            <v>Residential</v>
          </cell>
          <cell r="D1290" t="str">
            <v>DLC Room AC</v>
          </cell>
          <cell r="E1290" t="str">
            <v>Program Annual Costs</v>
          </cell>
          <cell r="F1290" t="str">
            <v>High Participation Case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5834317.1500000004</v>
          </cell>
          <cell r="S1290">
            <v>12509121.98</v>
          </cell>
          <cell r="T1290">
            <v>26286343.199999999</v>
          </cell>
          <cell r="U1290">
            <v>16130618.27</v>
          </cell>
          <cell r="V1290">
            <v>10911310.720000001</v>
          </cell>
          <cell r="W1290">
            <v>4823091.07</v>
          </cell>
          <cell r="X1290">
            <v>4899046.41</v>
          </cell>
          <cell r="Y1290">
            <v>4974249.76</v>
          </cell>
          <cell r="Z1290">
            <v>5049879.66</v>
          </cell>
          <cell r="AA1290">
            <v>5126289.05</v>
          </cell>
          <cell r="AB1290">
            <v>5203203.5</v>
          </cell>
          <cell r="AC1290">
            <v>5283869.59</v>
          </cell>
          <cell r="AD1290">
            <v>5405233.1200000001</v>
          </cell>
          <cell r="AE1290">
            <v>5502775.29</v>
          </cell>
          <cell r="AF1290">
            <v>5602414.6799999997</v>
          </cell>
          <cell r="AG1290">
            <v>5704204.7300000004</v>
          </cell>
          <cell r="AH1290">
            <v>5808200.4400000004</v>
          </cell>
          <cell r="AI1290">
            <v>5914458.3899999997</v>
          </cell>
          <cell r="AJ1290">
            <v>6023036.7800000003</v>
          </cell>
          <cell r="AK1290">
            <v>6133995.5099999998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</row>
        <row r="1291">
          <cell r="A1291" t="str">
            <v>IDResidentialDLC Room ACNon-Incentive CostsHigh Participation Case0</v>
          </cell>
          <cell r="B1291" t="str">
            <v>ID</v>
          </cell>
          <cell r="C1291" t="str">
            <v>Residential</v>
          </cell>
          <cell r="D1291" t="str">
            <v>DLC Room AC</v>
          </cell>
          <cell r="E1291" t="str">
            <v>Non-Incentive Costs</v>
          </cell>
          <cell r="F1291" t="str">
            <v>High Participation Case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5482636.7300000004</v>
          </cell>
          <cell r="S1291">
            <v>11437731.27</v>
          </cell>
          <cell r="T1291">
            <v>23748445.530000001</v>
          </cell>
          <cell r="U1291">
            <v>12818922.52</v>
          </cell>
          <cell r="V1291">
            <v>7177502.6100000003</v>
          </cell>
          <cell r="W1291">
            <v>1035039.42</v>
          </cell>
          <cell r="X1291">
            <v>1056694.75</v>
          </cell>
          <cell r="Y1291">
            <v>1077608.81</v>
          </cell>
          <cell r="Z1291">
            <v>1098962.6200000001</v>
          </cell>
          <cell r="AA1291">
            <v>1121099.71</v>
          </cell>
          <cell r="AB1291">
            <v>1143734.93</v>
          </cell>
          <cell r="AC1291">
            <v>1169950.97</v>
          </cell>
          <cell r="AD1291">
            <v>1234739.83</v>
          </cell>
          <cell r="AE1291">
            <v>1274929.31</v>
          </cell>
          <cell r="AF1291">
            <v>1316427.29</v>
          </cell>
          <cell r="AG1291">
            <v>1359276.37</v>
          </cell>
          <cell r="AH1291">
            <v>1403520.56</v>
          </cell>
          <cell r="AI1291">
            <v>1449205.28</v>
          </cell>
          <cell r="AJ1291">
            <v>1496377.44</v>
          </cell>
          <cell r="AK1291">
            <v>1545085.48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</row>
        <row r="1292">
          <cell r="A1292" t="str">
            <v>IDResidentialDLC Room ACSummer Peak Reduction @Meter  (MW)High Participation Case0</v>
          </cell>
          <cell r="B1292" t="str">
            <v>ID</v>
          </cell>
          <cell r="C1292" t="str">
            <v>Residential</v>
          </cell>
          <cell r="D1292" t="str">
            <v>DLC Room AC</v>
          </cell>
          <cell r="E1292" t="str">
            <v>Summer Peak Reduction @Meter  (MW)</v>
          </cell>
          <cell r="F1292" t="str">
            <v>High Participation Case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5.1061481672101516</v>
          </cell>
          <cell r="S1292">
            <v>15.546439584201273</v>
          </cell>
          <cell r="T1292">
            <v>36.769815927493447</v>
          </cell>
          <cell r="U1292">
            <v>47.99510590524666</v>
          </cell>
          <cell r="V1292">
            <v>54.039254216657497</v>
          </cell>
          <cell r="W1292">
            <v>54.75501228123791</v>
          </cell>
          <cell r="X1292">
            <v>55.462504704051796</v>
          </cell>
          <cell r="Y1292">
            <v>56.170704503007471</v>
          </cell>
          <cell r="Z1292">
            <v>56.91276145592839</v>
          </cell>
          <cell r="AA1292">
            <v>57.74360864977195</v>
          </cell>
          <cell r="AB1292">
            <v>58.507439221742665</v>
          </cell>
          <cell r="AC1292">
            <v>59.27262640549219</v>
          </cell>
          <cell r="AD1292">
            <v>60.065513565673378</v>
          </cell>
          <cell r="AE1292">
            <v>60.869007140432515</v>
          </cell>
          <cell r="AF1292">
            <v>61.683249011282939</v>
          </cell>
          <cell r="AG1292">
            <v>62.508382957680382</v>
          </cell>
          <cell r="AH1292">
            <v>63.344554682411669</v>
          </cell>
          <cell r="AI1292">
            <v>64.191911837323005</v>
          </cell>
          <cell r="AJ1292">
            <v>65.050604049392433</v>
          </cell>
          <cell r="AK1292">
            <v>65.920782947151125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</row>
        <row r="1293">
          <cell r="A1293" t="str">
            <v>IDResidentialDLC Room ACSummer Peak Reduction @Generation (MW)High Participation Case0</v>
          </cell>
          <cell r="B1293" t="str">
            <v>ID</v>
          </cell>
          <cell r="C1293" t="str">
            <v>Residential</v>
          </cell>
          <cell r="D1293" t="str">
            <v>DLC Room AC</v>
          </cell>
          <cell r="E1293" t="str">
            <v>Summer Peak Reduction @Generation (MW)</v>
          </cell>
          <cell r="F1293" t="str">
            <v>High Participation Case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5.6309529854545115</v>
          </cell>
          <cell r="S1293">
            <v>17.1442871462299</v>
          </cell>
          <cell r="T1293">
            <v>40.548980952242438</v>
          </cell>
          <cell r="U1293">
            <v>52.92799504328039</v>
          </cell>
          <cell r="V1293">
            <v>59.593354892652727</v>
          </cell>
          <cell r="W1293">
            <v>60.382677857562754</v>
          </cell>
          <cell r="X1293">
            <v>61.162885646285609</v>
          </cell>
          <cell r="Y1293">
            <v>61.94387351456492</v>
          </cell>
          <cell r="Z1293">
            <v>62.762198341341403</v>
          </cell>
          <cell r="AA1293">
            <v>63.678439181486489</v>
          </cell>
          <cell r="AB1293">
            <v>64.520775498172327</v>
          </cell>
          <cell r="AC1293">
            <v>65.364607857843168</v>
          </cell>
          <cell r="AD1293">
            <v>66.238987169908881</v>
          </cell>
          <cell r="AE1293">
            <v>67.125063013269198</v>
          </cell>
          <cell r="AF1293">
            <v>68.022991851877961</v>
          </cell>
          <cell r="AG1293">
            <v>68.932932242700019</v>
          </cell>
          <cell r="AH1293">
            <v>69.855044863709381</v>
          </cell>
          <cell r="AI1293">
            <v>70.789492542261797</v>
          </cell>
          <cell r="AJ1293">
            <v>71.73644028384696</v>
          </cell>
          <cell r="AK1293">
            <v>72.696055301225314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</row>
        <row r="1294">
          <cell r="A1294" t="str">
            <v>IDResidentialDLC Room ACWinter Peak Reduction @Meter  (MW)High Participation Case0</v>
          </cell>
          <cell r="B1294" t="str">
            <v>ID</v>
          </cell>
          <cell r="C1294" t="str">
            <v>Residential</v>
          </cell>
          <cell r="D1294" t="str">
            <v>DLC Room AC</v>
          </cell>
          <cell r="E1294" t="str">
            <v>Winter Peak Reduction @Meter  (MW)</v>
          </cell>
          <cell r="F1294" t="str">
            <v>High Participation Case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</row>
        <row r="1295">
          <cell r="A1295" t="str">
            <v>IDResidentialDLC Room ACWinter Peak Reduction @Generation (MW)High Participation Case0</v>
          </cell>
          <cell r="B1295" t="str">
            <v>ID</v>
          </cell>
          <cell r="C1295" t="str">
            <v>Residential</v>
          </cell>
          <cell r="D1295" t="str">
            <v>DLC Room AC</v>
          </cell>
          <cell r="E1295" t="str">
            <v>Winter Peak Reduction @Generation (MW)</v>
          </cell>
          <cell r="F1295" t="str">
            <v>High Participation Case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</row>
        <row r="1296">
          <cell r="A1296" t="str">
            <v>IDResidentialDLC Room ACProgram Annual BenefitsHigh Participation Case0</v>
          </cell>
          <cell r="B1296" t="str">
            <v>ID</v>
          </cell>
          <cell r="C1296" t="str">
            <v>Residential</v>
          </cell>
          <cell r="D1296" t="str">
            <v>DLC Room AC</v>
          </cell>
          <cell r="E1296" t="str">
            <v>Program Annual Benefits</v>
          </cell>
          <cell r="F1296" t="str">
            <v>High Participation Case</v>
          </cell>
          <cell r="G1296">
            <v>0</v>
          </cell>
        </row>
        <row r="1297">
          <cell r="A1297" t="str">
            <v>IDResidentialDLC Room ACNew ParticipantsHigh Participation Case0</v>
          </cell>
          <cell r="B1297" t="str">
            <v>ID</v>
          </cell>
          <cell r="C1297" t="str">
            <v>Residential</v>
          </cell>
          <cell r="D1297" t="str">
            <v>DLC Room AC</v>
          </cell>
          <cell r="E1297" t="str">
            <v>New Participants</v>
          </cell>
          <cell r="F1297" t="str">
            <v>High Participation Case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16746.686550000006</v>
          </cell>
          <cell r="S1297">
            <v>34271.919000000009</v>
          </cell>
          <cell r="T1297">
            <v>69833.664450000011</v>
          </cell>
          <cell r="U1297">
            <v>36847.527750000037</v>
          </cell>
          <cell r="V1297">
            <v>20100.588749999937</v>
          </cell>
          <cell r="W1297">
            <v>2583.0255000000179</v>
          </cell>
          <cell r="X1297">
            <v>2585.7149999999965</v>
          </cell>
          <cell r="Y1297">
            <v>2585.2035000000324</v>
          </cell>
          <cell r="Z1297">
            <v>2584.5764999999665</v>
          </cell>
          <cell r="AA1297">
            <v>2584.3950000000186</v>
          </cell>
          <cell r="AB1297">
            <v>2584.7249999999767</v>
          </cell>
          <cell r="AC1297">
            <v>2592.8595000000205</v>
          </cell>
          <cell r="AD1297">
            <v>2694.0321599718882</v>
          </cell>
          <cell r="AE1297">
            <v>2731.0805338135397</v>
          </cell>
          <cell r="AF1297">
            <v>2768.6383974915661</v>
          </cell>
          <cell r="AG1297">
            <v>2806.7127575183695</v>
          </cell>
          <cell r="AH1297">
            <v>2845.3107167601411</v>
          </cell>
          <cell r="AI1297">
            <v>2884.4394757617847</v>
          </cell>
          <cell r="AJ1297">
            <v>2924.1063340901455</v>
          </cell>
          <cell r="AK1297">
            <v>2964.3186916958948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</row>
        <row r="1298">
          <cell r="A1298" t="str">
            <v>IDResidentialDLC Room ACIncentive CostsHigh Participation Case0</v>
          </cell>
          <cell r="B1298" t="str">
            <v>ID</v>
          </cell>
          <cell r="C1298" t="str">
            <v>Residential</v>
          </cell>
          <cell r="D1298" t="str">
            <v>DLC Room AC</v>
          </cell>
          <cell r="E1298" t="str">
            <v>Incentive Costs</v>
          </cell>
          <cell r="F1298" t="str">
            <v>High Participation Case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351680.42</v>
          </cell>
          <cell r="S1298">
            <v>1071390.72</v>
          </cell>
          <cell r="T1298">
            <v>2537897.67</v>
          </cell>
          <cell r="U1298">
            <v>3311695.75</v>
          </cell>
          <cell r="V1298">
            <v>3733808.12</v>
          </cell>
          <cell r="W1298">
            <v>3788051.65</v>
          </cell>
          <cell r="X1298">
            <v>3842351.67</v>
          </cell>
          <cell r="Y1298">
            <v>3896640.94</v>
          </cell>
          <cell r="Z1298">
            <v>3950917.05</v>
          </cell>
          <cell r="AA1298">
            <v>4005189.34</v>
          </cell>
          <cell r="AB1298">
            <v>4059468.57</v>
          </cell>
          <cell r="AC1298">
            <v>4113918.62</v>
          </cell>
          <cell r="AD1298">
            <v>4170493.29</v>
          </cell>
          <cell r="AE1298">
            <v>4227845.9800000004</v>
          </cell>
          <cell r="AF1298">
            <v>4285987.3899999997</v>
          </cell>
          <cell r="AG1298">
            <v>4344928.3600000003</v>
          </cell>
          <cell r="AH1298">
            <v>4404679.88</v>
          </cell>
          <cell r="AI1298">
            <v>4465253.1100000003</v>
          </cell>
          <cell r="AJ1298">
            <v>4526659.34</v>
          </cell>
          <cell r="AK1298">
            <v>4588910.04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</row>
        <row r="1299">
          <cell r="A1299" t="str">
            <v>IDResidentialDLC Room ACParticipantsHigh Participation Case0</v>
          </cell>
          <cell r="B1299" t="str">
            <v>ID</v>
          </cell>
          <cell r="C1299" t="str">
            <v>Residential</v>
          </cell>
          <cell r="D1299" t="str">
            <v>DLC Room AC</v>
          </cell>
          <cell r="E1299" t="str">
            <v>Participants</v>
          </cell>
          <cell r="F1299" t="str">
            <v>High Participation Case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16746.686550000006</v>
          </cell>
          <cell r="S1299">
            <v>51018.605550000015</v>
          </cell>
          <cell r="T1299">
            <v>120852.27000000002</v>
          </cell>
          <cell r="U1299">
            <v>157699.79775000006</v>
          </cell>
          <cell r="V1299">
            <v>177800.38649999999</v>
          </cell>
          <cell r="W1299">
            <v>180383.41200000001</v>
          </cell>
          <cell r="X1299">
            <v>182969.12700000001</v>
          </cell>
          <cell r="Y1299">
            <v>185554.33050000004</v>
          </cell>
          <cell r="Z1299">
            <v>188138.90700000001</v>
          </cell>
          <cell r="AA1299">
            <v>190723.30200000003</v>
          </cell>
          <cell r="AB1299">
            <v>193308.027</v>
          </cell>
          <cell r="AC1299">
            <v>195900.88650000002</v>
          </cell>
          <cell r="AD1299">
            <v>198594.91865997191</v>
          </cell>
          <cell r="AE1299">
            <v>201325.99919378545</v>
          </cell>
          <cell r="AF1299">
            <v>204094.63759127702</v>
          </cell>
          <cell r="AG1299">
            <v>206901.35034879539</v>
          </cell>
          <cell r="AH1299">
            <v>209746.66106555553</v>
          </cell>
          <cell r="AI1299">
            <v>212631.10054131731</v>
          </cell>
          <cell r="AJ1299">
            <v>215555.20687540746</v>
          </cell>
          <cell r="AK1299">
            <v>218519.52556710335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</row>
        <row r="1300">
          <cell r="A1300" t="str">
            <v>IDResidentialDLC Smart AppliancesProgram Annual BenefitsHigh Participation Case0</v>
          </cell>
          <cell r="B1300" t="str">
            <v>ID</v>
          </cell>
          <cell r="C1300" t="str">
            <v>Residential</v>
          </cell>
          <cell r="D1300" t="str">
            <v>DLC Smart Appliances</v>
          </cell>
          <cell r="E1300" t="str">
            <v>Program Annual Benefits</v>
          </cell>
          <cell r="F1300" t="str">
            <v>High Participation Case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573231.01</v>
          </cell>
          <cell r="S1300">
            <v>1745288.43</v>
          </cell>
          <cell r="T1300">
            <v>4127886.26</v>
          </cell>
          <cell r="U1300">
            <v>5388069.9000000004</v>
          </cell>
          <cell r="V1300">
            <v>6066603.5300000003</v>
          </cell>
          <cell r="W1300">
            <v>6146956.6100000003</v>
          </cell>
          <cell r="X1300">
            <v>6226381.7599999998</v>
          </cell>
          <cell r="Y1300">
            <v>6305886.3200000003</v>
          </cell>
          <cell r="Z1300">
            <v>6389191.79</v>
          </cell>
          <cell r="AA1300">
            <v>6482465.1100000003</v>
          </cell>
          <cell r="AB1300">
            <v>6568214.9500000002</v>
          </cell>
          <cell r="AC1300">
            <v>6654117.0800000001</v>
          </cell>
          <cell r="AD1300">
            <v>6743128.8899999997</v>
          </cell>
          <cell r="AE1300">
            <v>6833331.4100000001</v>
          </cell>
          <cell r="AF1300">
            <v>6924740.5700000003</v>
          </cell>
          <cell r="AG1300">
            <v>7017372.5</v>
          </cell>
          <cell r="AH1300">
            <v>7111243.5700000003</v>
          </cell>
          <cell r="AI1300">
            <v>7206370.3399999999</v>
          </cell>
          <cell r="AJ1300">
            <v>7302769.6200000001</v>
          </cell>
          <cell r="AK1300">
            <v>7400458.4299999997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</row>
        <row r="1301">
          <cell r="A1301" t="str">
            <v>IDResidentialDLC Smart AppliancesProgram Annual CostsHigh Participation Case0</v>
          </cell>
          <cell r="B1301" t="str">
            <v>ID</v>
          </cell>
          <cell r="C1301" t="str">
            <v>Residential</v>
          </cell>
          <cell r="D1301" t="str">
            <v>DLC Smart Appliances</v>
          </cell>
          <cell r="E1301" t="str">
            <v>Program Annual Costs</v>
          </cell>
          <cell r="F1301" t="str">
            <v>High Participation Case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5834317.1500000004</v>
          </cell>
          <cell r="S1301">
            <v>12509121.98</v>
          </cell>
          <cell r="T1301">
            <v>26286343.199999999</v>
          </cell>
          <cell r="U1301">
            <v>16130618.27</v>
          </cell>
          <cell r="V1301">
            <v>10911310.720000001</v>
          </cell>
          <cell r="W1301">
            <v>4823091.07</v>
          </cell>
          <cell r="X1301">
            <v>4899046.41</v>
          </cell>
          <cell r="Y1301">
            <v>4974249.76</v>
          </cell>
          <cell r="Z1301">
            <v>5049879.66</v>
          </cell>
          <cell r="AA1301">
            <v>5126289.05</v>
          </cell>
          <cell r="AB1301">
            <v>5203203.5</v>
          </cell>
          <cell r="AC1301">
            <v>5283869.59</v>
          </cell>
          <cell r="AD1301">
            <v>5405233.1200000001</v>
          </cell>
          <cell r="AE1301">
            <v>5502775.29</v>
          </cell>
          <cell r="AF1301">
            <v>5602414.6799999997</v>
          </cell>
          <cell r="AG1301">
            <v>5704204.7300000004</v>
          </cell>
          <cell r="AH1301">
            <v>5808200.4400000004</v>
          </cell>
          <cell r="AI1301">
            <v>5914458.3899999997</v>
          </cell>
          <cell r="AJ1301">
            <v>6023036.7800000003</v>
          </cell>
          <cell r="AK1301">
            <v>6133995.5099999998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</row>
        <row r="1302">
          <cell r="A1302" t="str">
            <v>IDResidentialDLC Smart AppliancesNon-Incentive CostsHigh Participation Case0</v>
          </cell>
          <cell r="B1302" t="str">
            <v>ID</v>
          </cell>
          <cell r="C1302" t="str">
            <v>Residential</v>
          </cell>
          <cell r="D1302" t="str">
            <v>DLC Smart Appliances</v>
          </cell>
          <cell r="E1302" t="str">
            <v>Non-Incentive Costs</v>
          </cell>
          <cell r="F1302" t="str">
            <v>High Participation Case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5482636.7300000004</v>
          </cell>
          <cell r="S1302">
            <v>11437731.27</v>
          </cell>
          <cell r="T1302">
            <v>23748445.530000001</v>
          </cell>
          <cell r="U1302">
            <v>12818922.52</v>
          </cell>
          <cell r="V1302">
            <v>7177502.6100000003</v>
          </cell>
          <cell r="W1302">
            <v>1035039.42</v>
          </cell>
          <cell r="X1302">
            <v>1056694.75</v>
          </cell>
          <cell r="Y1302">
            <v>1077608.81</v>
          </cell>
          <cell r="Z1302">
            <v>1098962.6200000001</v>
          </cell>
          <cell r="AA1302">
            <v>1121099.71</v>
          </cell>
          <cell r="AB1302">
            <v>1143734.93</v>
          </cell>
          <cell r="AC1302">
            <v>1169950.97</v>
          </cell>
          <cell r="AD1302">
            <v>1234739.83</v>
          </cell>
          <cell r="AE1302">
            <v>1274929.31</v>
          </cell>
          <cell r="AF1302">
            <v>1316427.29</v>
          </cell>
          <cell r="AG1302">
            <v>1359276.37</v>
          </cell>
          <cell r="AH1302">
            <v>1403520.56</v>
          </cell>
          <cell r="AI1302">
            <v>1449205.28</v>
          </cell>
          <cell r="AJ1302">
            <v>1496377.44</v>
          </cell>
          <cell r="AK1302">
            <v>1545085.48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</row>
        <row r="1303">
          <cell r="A1303" t="str">
            <v>IDResidentialDLC Smart AppliancesSummer Peak Reduction @Meter  (MW)High Participation Case0</v>
          </cell>
          <cell r="B1303" t="str">
            <v>ID</v>
          </cell>
          <cell r="C1303" t="str">
            <v>Residential</v>
          </cell>
          <cell r="D1303" t="str">
            <v>DLC Smart Appliances</v>
          </cell>
          <cell r="E1303" t="str">
            <v>Summer Peak Reduction @Meter  (MW)</v>
          </cell>
          <cell r="F1303" t="str">
            <v>High Participation Case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5.1061481672101516</v>
          </cell>
          <cell r="S1303">
            <v>15.546439584201273</v>
          </cell>
          <cell r="T1303">
            <v>36.769815927493447</v>
          </cell>
          <cell r="U1303">
            <v>47.99510590524666</v>
          </cell>
          <cell r="V1303">
            <v>54.039254216657497</v>
          </cell>
          <cell r="W1303">
            <v>54.75501228123791</v>
          </cell>
          <cell r="X1303">
            <v>55.462504704051796</v>
          </cell>
          <cell r="Y1303">
            <v>56.170704503007471</v>
          </cell>
          <cell r="Z1303">
            <v>56.91276145592839</v>
          </cell>
          <cell r="AA1303">
            <v>57.74360864977195</v>
          </cell>
          <cell r="AB1303">
            <v>58.507439221742665</v>
          </cell>
          <cell r="AC1303">
            <v>59.27262640549219</v>
          </cell>
          <cell r="AD1303">
            <v>60.065513565673378</v>
          </cell>
          <cell r="AE1303">
            <v>60.869007140432515</v>
          </cell>
          <cell r="AF1303">
            <v>61.683249011282939</v>
          </cell>
          <cell r="AG1303">
            <v>62.508382957680382</v>
          </cell>
          <cell r="AH1303">
            <v>63.344554682411669</v>
          </cell>
          <cell r="AI1303">
            <v>64.191911837323005</v>
          </cell>
          <cell r="AJ1303">
            <v>65.050604049392433</v>
          </cell>
          <cell r="AK1303">
            <v>65.920782947151125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</row>
        <row r="1304">
          <cell r="A1304" t="str">
            <v>IDResidentialDLC Smart AppliancesSummer Peak Reduction @Generation (MW)High Participation Case0</v>
          </cell>
          <cell r="B1304" t="str">
            <v>ID</v>
          </cell>
          <cell r="C1304" t="str">
            <v>Residential</v>
          </cell>
          <cell r="D1304" t="str">
            <v>DLC Smart Appliances</v>
          </cell>
          <cell r="E1304" t="str">
            <v>Summer Peak Reduction @Generation (MW)</v>
          </cell>
          <cell r="F1304" t="str">
            <v>High Participation Case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5.6309529854545115</v>
          </cell>
          <cell r="S1304">
            <v>17.1442871462299</v>
          </cell>
          <cell r="T1304">
            <v>40.548980952242438</v>
          </cell>
          <cell r="U1304">
            <v>52.92799504328039</v>
          </cell>
          <cell r="V1304">
            <v>59.593354892652727</v>
          </cell>
          <cell r="W1304">
            <v>60.382677857562754</v>
          </cell>
          <cell r="X1304">
            <v>61.162885646285609</v>
          </cell>
          <cell r="Y1304">
            <v>61.94387351456492</v>
          </cell>
          <cell r="Z1304">
            <v>62.762198341341403</v>
          </cell>
          <cell r="AA1304">
            <v>63.678439181486489</v>
          </cell>
          <cell r="AB1304">
            <v>64.520775498172327</v>
          </cell>
          <cell r="AC1304">
            <v>65.364607857843168</v>
          </cell>
          <cell r="AD1304">
            <v>66.238987169908881</v>
          </cell>
          <cell r="AE1304">
            <v>67.125063013269198</v>
          </cell>
          <cell r="AF1304">
            <v>68.022991851877961</v>
          </cell>
          <cell r="AG1304">
            <v>68.932932242700019</v>
          </cell>
          <cell r="AH1304">
            <v>69.855044863709381</v>
          </cell>
          <cell r="AI1304">
            <v>70.789492542261797</v>
          </cell>
          <cell r="AJ1304">
            <v>71.73644028384696</v>
          </cell>
          <cell r="AK1304">
            <v>72.696055301225314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</row>
        <row r="1305">
          <cell r="A1305" t="str">
            <v>IDResidentialDLC Smart AppliancesWinter Peak Reduction @Meter  (MW)High Participation Case0</v>
          </cell>
          <cell r="B1305" t="str">
            <v>ID</v>
          </cell>
          <cell r="C1305" t="str">
            <v>Residential</v>
          </cell>
          <cell r="D1305" t="str">
            <v>DLC Smart Appliances</v>
          </cell>
          <cell r="E1305" t="str">
            <v>Winter Peak Reduction @Meter  (MW)</v>
          </cell>
          <cell r="F1305" t="str">
            <v>High Participation Case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</row>
        <row r="1306">
          <cell r="A1306" t="str">
            <v>IDResidentialDLC Smart AppliancesWinter Peak Reduction @Generation (MW)High Participation Case0</v>
          </cell>
          <cell r="B1306" t="str">
            <v>ID</v>
          </cell>
          <cell r="C1306" t="str">
            <v>Residential</v>
          </cell>
          <cell r="D1306" t="str">
            <v>DLC Smart Appliances</v>
          </cell>
          <cell r="E1306" t="str">
            <v>Winter Peak Reduction @Generation (MW)</v>
          </cell>
          <cell r="F1306" t="str">
            <v>High Participation Case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</row>
        <row r="1307">
          <cell r="A1307" t="str">
            <v>IDResidentialDLC Smart AppliancesProgram Annual BenefitsHigh Participation Case0</v>
          </cell>
          <cell r="B1307" t="str">
            <v>ID</v>
          </cell>
          <cell r="C1307" t="str">
            <v>Residential</v>
          </cell>
          <cell r="D1307" t="str">
            <v>DLC Smart Appliances</v>
          </cell>
          <cell r="E1307" t="str">
            <v>Program Annual Benefits</v>
          </cell>
          <cell r="F1307" t="str">
            <v>High Participation Case</v>
          </cell>
          <cell r="G1307">
            <v>0</v>
          </cell>
        </row>
        <row r="1308">
          <cell r="A1308" t="str">
            <v>IDResidentialDLC Smart AppliancesNew ParticipantsHigh Participation Case0</v>
          </cell>
          <cell r="B1308" t="str">
            <v>ID</v>
          </cell>
          <cell r="C1308" t="str">
            <v>Residential</v>
          </cell>
          <cell r="D1308" t="str">
            <v>DLC Smart Appliances</v>
          </cell>
          <cell r="E1308" t="str">
            <v>New Participants</v>
          </cell>
          <cell r="F1308" t="str">
            <v>High Participation Case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16746.686550000006</v>
          </cell>
          <cell r="S1308">
            <v>34271.919000000009</v>
          </cell>
          <cell r="T1308">
            <v>69833.664450000011</v>
          </cell>
          <cell r="U1308">
            <v>36847.527750000037</v>
          </cell>
          <cell r="V1308">
            <v>20100.588749999937</v>
          </cell>
          <cell r="W1308">
            <v>2583.0255000000179</v>
          </cell>
          <cell r="X1308">
            <v>2585.7149999999965</v>
          </cell>
          <cell r="Y1308">
            <v>2585.2035000000324</v>
          </cell>
          <cell r="Z1308">
            <v>2584.5764999999665</v>
          </cell>
          <cell r="AA1308">
            <v>2584.3950000000186</v>
          </cell>
          <cell r="AB1308">
            <v>2584.7249999999767</v>
          </cell>
          <cell r="AC1308">
            <v>2592.8595000000205</v>
          </cell>
          <cell r="AD1308">
            <v>2694.0321599718882</v>
          </cell>
          <cell r="AE1308">
            <v>2731.0805338135397</v>
          </cell>
          <cell r="AF1308">
            <v>2768.6383974915661</v>
          </cell>
          <cell r="AG1308">
            <v>2806.7127575183695</v>
          </cell>
          <cell r="AH1308">
            <v>2845.3107167601411</v>
          </cell>
          <cell r="AI1308">
            <v>2884.4394757617847</v>
          </cell>
          <cell r="AJ1308">
            <v>2924.1063340901455</v>
          </cell>
          <cell r="AK1308">
            <v>2964.3186916958948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</row>
        <row r="1309">
          <cell r="A1309" t="str">
            <v>IDResidentialDLC Smart AppliancesIncentive CostsHigh Participation Case0</v>
          </cell>
          <cell r="B1309" t="str">
            <v>ID</v>
          </cell>
          <cell r="C1309" t="str">
            <v>Residential</v>
          </cell>
          <cell r="D1309" t="str">
            <v>DLC Smart Appliances</v>
          </cell>
          <cell r="E1309" t="str">
            <v>Incentive Costs</v>
          </cell>
          <cell r="F1309" t="str">
            <v>High Participation Case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351680.42</v>
          </cell>
          <cell r="S1309">
            <v>1071390.72</v>
          </cell>
          <cell r="T1309">
            <v>2537897.67</v>
          </cell>
          <cell r="U1309">
            <v>3311695.75</v>
          </cell>
          <cell r="V1309">
            <v>3733808.12</v>
          </cell>
          <cell r="W1309">
            <v>3788051.65</v>
          </cell>
          <cell r="X1309">
            <v>3842351.67</v>
          </cell>
          <cell r="Y1309">
            <v>3896640.94</v>
          </cell>
          <cell r="Z1309">
            <v>3950917.05</v>
          </cell>
          <cell r="AA1309">
            <v>4005189.34</v>
          </cell>
          <cell r="AB1309">
            <v>4059468.57</v>
          </cell>
          <cell r="AC1309">
            <v>4113918.62</v>
          </cell>
          <cell r="AD1309">
            <v>4170493.29</v>
          </cell>
          <cell r="AE1309">
            <v>4227845.9800000004</v>
          </cell>
          <cell r="AF1309">
            <v>4285987.3899999997</v>
          </cell>
          <cell r="AG1309">
            <v>4344928.3600000003</v>
          </cell>
          <cell r="AH1309">
            <v>4404679.88</v>
          </cell>
          <cell r="AI1309">
            <v>4465253.1100000003</v>
          </cell>
          <cell r="AJ1309">
            <v>4526659.34</v>
          </cell>
          <cell r="AK1309">
            <v>4588910.04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</row>
        <row r="1310">
          <cell r="A1310" t="str">
            <v>IDResidentialDLC Smart AppliancesParticipantsHigh Participation Case0</v>
          </cell>
          <cell r="B1310" t="str">
            <v>ID</v>
          </cell>
          <cell r="C1310" t="str">
            <v>Residential</v>
          </cell>
          <cell r="D1310" t="str">
            <v>DLC Smart Appliances</v>
          </cell>
          <cell r="E1310" t="str">
            <v>Participants</v>
          </cell>
          <cell r="F1310" t="str">
            <v>High Participation Case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16746.686550000006</v>
          </cell>
          <cell r="S1310">
            <v>51018.605550000015</v>
          </cell>
          <cell r="T1310">
            <v>120852.27000000002</v>
          </cell>
          <cell r="U1310">
            <v>157699.79775000006</v>
          </cell>
          <cell r="V1310">
            <v>177800.38649999999</v>
          </cell>
          <cell r="W1310">
            <v>180383.41200000001</v>
          </cell>
          <cell r="X1310">
            <v>182969.12700000001</v>
          </cell>
          <cell r="Y1310">
            <v>185554.33050000004</v>
          </cell>
          <cell r="Z1310">
            <v>188138.90700000001</v>
          </cell>
          <cell r="AA1310">
            <v>190723.30200000003</v>
          </cell>
          <cell r="AB1310">
            <v>193308.027</v>
          </cell>
          <cell r="AC1310">
            <v>195900.88650000002</v>
          </cell>
          <cell r="AD1310">
            <v>198594.91865997191</v>
          </cell>
          <cell r="AE1310">
            <v>201325.99919378545</v>
          </cell>
          <cell r="AF1310">
            <v>204094.63759127702</v>
          </cell>
          <cell r="AG1310">
            <v>206901.35034879539</v>
          </cell>
          <cell r="AH1310">
            <v>209746.66106555553</v>
          </cell>
          <cell r="AI1310">
            <v>212631.10054131731</v>
          </cell>
          <cell r="AJ1310">
            <v>215555.20687540746</v>
          </cell>
          <cell r="AK1310">
            <v>218519.52556710335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</row>
        <row r="1311">
          <cell r="A1311" t="str">
            <v>IDResidentialDLC Smart ThermostatsProgram Annual BenefitsHigh Participation Case0</v>
          </cell>
          <cell r="B1311" t="str">
            <v>ID</v>
          </cell>
          <cell r="C1311" t="str">
            <v>Residential</v>
          </cell>
          <cell r="D1311" t="str">
            <v>DLC Smart Thermostats</v>
          </cell>
          <cell r="E1311" t="str">
            <v>Program Annual Benefits</v>
          </cell>
          <cell r="F1311" t="str">
            <v>High Participation Case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573231.01</v>
          </cell>
          <cell r="S1311">
            <v>1745288.43</v>
          </cell>
          <cell r="T1311">
            <v>4127886.26</v>
          </cell>
          <cell r="U1311">
            <v>5388069.9000000004</v>
          </cell>
          <cell r="V1311">
            <v>6066603.5300000003</v>
          </cell>
          <cell r="W1311">
            <v>6146956.6100000003</v>
          </cell>
          <cell r="X1311">
            <v>6226381.7599999998</v>
          </cell>
          <cell r="Y1311">
            <v>6305886.3200000003</v>
          </cell>
          <cell r="Z1311">
            <v>6389191.79</v>
          </cell>
          <cell r="AA1311">
            <v>6482465.1100000003</v>
          </cell>
          <cell r="AB1311">
            <v>6568214.9500000002</v>
          </cell>
          <cell r="AC1311">
            <v>6654117.0800000001</v>
          </cell>
          <cell r="AD1311">
            <v>6743128.8899999997</v>
          </cell>
          <cell r="AE1311">
            <v>6833331.4100000001</v>
          </cell>
          <cell r="AF1311">
            <v>6924740.5700000003</v>
          </cell>
          <cell r="AG1311">
            <v>7017372.5</v>
          </cell>
          <cell r="AH1311">
            <v>7111243.5700000003</v>
          </cell>
          <cell r="AI1311">
            <v>7206370.3399999999</v>
          </cell>
          <cell r="AJ1311">
            <v>7302769.6200000001</v>
          </cell>
          <cell r="AK1311">
            <v>7400458.4299999997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</row>
        <row r="1312">
          <cell r="A1312" t="str">
            <v>IDResidentialDLC Smart ThermostatsProgram Annual CostsHigh Participation Case0</v>
          </cell>
          <cell r="B1312" t="str">
            <v>ID</v>
          </cell>
          <cell r="C1312" t="str">
            <v>Residential</v>
          </cell>
          <cell r="D1312" t="str">
            <v>DLC Smart Thermostats</v>
          </cell>
          <cell r="E1312" t="str">
            <v>Program Annual Costs</v>
          </cell>
          <cell r="F1312" t="str">
            <v>High Participation Case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5834317.1500000004</v>
          </cell>
          <cell r="S1312">
            <v>12509121.98</v>
          </cell>
          <cell r="T1312">
            <v>26286343.199999999</v>
          </cell>
          <cell r="U1312">
            <v>16130618.27</v>
          </cell>
          <cell r="V1312">
            <v>10911310.720000001</v>
          </cell>
          <cell r="W1312">
            <v>4823091.07</v>
          </cell>
          <cell r="X1312">
            <v>4899046.41</v>
          </cell>
          <cell r="Y1312">
            <v>4974249.76</v>
          </cell>
          <cell r="Z1312">
            <v>5049879.66</v>
          </cell>
          <cell r="AA1312">
            <v>5126289.05</v>
          </cell>
          <cell r="AB1312">
            <v>5203203.5</v>
          </cell>
          <cell r="AC1312">
            <v>5283869.59</v>
          </cell>
          <cell r="AD1312">
            <v>5405233.1200000001</v>
          </cell>
          <cell r="AE1312">
            <v>5502775.29</v>
          </cell>
          <cell r="AF1312">
            <v>5602414.6799999997</v>
          </cell>
          <cell r="AG1312">
            <v>5704204.7300000004</v>
          </cell>
          <cell r="AH1312">
            <v>5808200.4400000004</v>
          </cell>
          <cell r="AI1312">
            <v>5914458.3899999997</v>
          </cell>
          <cell r="AJ1312">
            <v>6023036.7800000003</v>
          </cell>
          <cell r="AK1312">
            <v>6133995.5099999998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</row>
        <row r="1313">
          <cell r="A1313" t="str">
            <v>IDResidentialDLC Smart ThermostatsNon-Incentive CostsHigh Participation Case0</v>
          </cell>
          <cell r="B1313" t="str">
            <v>ID</v>
          </cell>
          <cell r="C1313" t="str">
            <v>Residential</v>
          </cell>
          <cell r="D1313" t="str">
            <v>DLC Smart Thermostats</v>
          </cell>
          <cell r="E1313" t="str">
            <v>Non-Incentive Costs</v>
          </cell>
          <cell r="F1313" t="str">
            <v>High Participation Case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5482636.7300000004</v>
          </cell>
          <cell r="S1313">
            <v>11437731.27</v>
          </cell>
          <cell r="T1313">
            <v>23748445.530000001</v>
          </cell>
          <cell r="U1313">
            <v>12818922.52</v>
          </cell>
          <cell r="V1313">
            <v>7177502.6100000003</v>
          </cell>
          <cell r="W1313">
            <v>1035039.42</v>
          </cell>
          <cell r="X1313">
            <v>1056694.75</v>
          </cell>
          <cell r="Y1313">
            <v>1077608.81</v>
          </cell>
          <cell r="Z1313">
            <v>1098962.6200000001</v>
          </cell>
          <cell r="AA1313">
            <v>1121099.71</v>
          </cell>
          <cell r="AB1313">
            <v>1143734.93</v>
          </cell>
          <cell r="AC1313">
            <v>1169950.97</v>
          </cell>
          <cell r="AD1313">
            <v>1234739.83</v>
          </cell>
          <cell r="AE1313">
            <v>1274929.31</v>
          </cell>
          <cell r="AF1313">
            <v>1316427.29</v>
          </cell>
          <cell r="AG1313">
            <v>1359276.37</v>
          </cell>
          <cell r="AH1313">
            <v>1403520.56</v>
          </cell>
          <cell r="AI1313">
            <v>1449205.28</v>
          </cell>
          <cell r="AJ1313">
            <v>1496377.44</v>
          </cell>
          <cell r="AK1313">
            <v>1545085.48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</row>
        <row r="1314">
          <cell r="A1314" t="str">
            <v>IDResidentialDLC Smart ThermostatsSummer Peak Reduction @Meter  (MW)High Participation Case0</v>
          </cell>
          <cell r="B1314" t="str">
            <v>ID</v>
          </cell>
          <cell r="C1314" t="str">
            <v>Residential</v>
          </cell>
          <cell r="D1314" t="str">
            <v>DLC Smart Thermostats</v>
          </cell>
          <cell r="E1314" t="str">
            <v>Summer Peak Reduction @Meter  (MW)</v>
          </cell>
          <cell r="F1314" t="str">
            <v>High Participation Case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5.1061481672101516</v>
          </cell>
          <cell r="S1314">
            <v>15.546439584201273</v>
          </cell>
          <cell r="T1314">
            <v>36.769815927493447</v>
          </cell>
          <cell r="U1314">
            <v>47.99510590524666</v>
          </cell>
          <cell r="V1314">
            <v>54.039254216657497</v>
          </cell>
          <cell r="W1314">
            <v>54.75501228123791</v>
          </cell>
          <cell r="X1314">
            <v>55.462504704051796</v>
          </cell>
          <cell r="Y1314">
            <v>56.170704503007471</v>
          </cell>
          <cell r="Z1314">
            <v>56.91276145592839</v>
          </cell>
          <cell r="AA1314">
            <v>57.74360864977195</v>
          </cell>
          <cell r="AB1314">
            <v>58.507439221742665</v>
          </cell>
          <cell r="AC1314">
            <v>59.27262640549219</v>
          </cell>
          <cell r="AD1314">
            <v>60.065513565673378</v>
          </cell>
          <cell r="AE1314">
            <v>60.869007140432515</v>
          </cell>
          <cell r="AF1314">
            <v>61.683249011282939</v>
          </cell>
          <cell r="AG1314">
            <v>62.508382957680382</v>
          </cell>
          <cell r="AH1314">
            <v>63.344554682411669</v>
          </cell>
          <cell r="AI1314">
            <v>64.191911837323005</v>
          </cell>
          <cell r="AJ1314">
            <v>65.050604049392433</v>
          </cell>
          <cell r="AK1314">
            <v>65.920782947151125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</row>
        <row r="1315">
          <cell r="A1315" t="str">
            <v>IDResidentialDLC Smart ThermostatsSummer Peak Reduction @Generation (MW)High Participation Case0</v>
          </cell>
          <cell r="B1315" t="str">
            <v>ID</v>
          </cell>
          <cell r="C1315" t="str">
            <v>Residential</v>
          </cell>
          <cell r="D1315" t="str">
            <v>DLC Smart Thermostats</v>
          </cell>
          <cell r="E1315" t="str">
            <v>Summer Peak Reduction @Generation (MW)</v>
          </cell>
          <cell r="F1315" t="str">
            <v>High Participation Case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5.6309529854545115</v>
          </cell>
          <cell r="S1315">
            <v>17.1442871462299</v>
          </cell>
          <cell r="T1315">
            <v>40.548980952242438</v>
          </cell>
          <cell r="U1315">
            <v>52.92799504328039</v>
          </cell>
          <cell r="V1315">
            <v>59.593354892652727</v>
          </cell>
          <cell r="W1315">
            <v>60.382677857562754</v>
          </cell>
          <cell r="X1315">
            <v>61.162885646285609</v>
          </cell>
          <cell r="Y1315">
            <v>61.94387351456492</v>
          </cell>
          <cell r="Z1315">
            <v>62.762198341341403</v>
          </cell>
          <cell r="AA1315">
            <v>63.678439181486489</v>
          </cell>
          <cell r="AB1315">
            <v>64.520775498172327</v>
          </cell>
          <cell r="AC1315">
            <v>65.364607857843168</v>
          </cell>
          <cell r="AD1315">
            <v>66.238987169908881</v>
          </cell>
          <cell r="AE1315">
            <v>67.125063013269198</v>
          </cell>
          <cell r="AF1315">
            <v>68.022991851877961</v>
          </cell>
          <cell r="AG1315">
            <v>68.932932242700019</v>
          </cell>
          <cell r="AH1315">
            <v>69.855044863709381</v>
          </cell>
          <cell r="AI1315">
            <v>70.789492542261797</v>
          </cell>
          <cell r="AJ1315">
            <v>71.73644028384696</v>
          </cell>
          <cell r="AK1315">
            <v>72.696055301225314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</row>
        <row r="1316">
          <cell r="A1316" t="str">
            <v>IDResidentialDLC Smart ThermostatsWinter Peak Reduction @Meter  (MW)High Participation Case0</v>
          </cell>
          <cell r="B1316" t="str">
            <v>ID</v>
          </cell>
          <cell r="C1316" t="str">
            <v>Residential</v>
          </cell>
          <cell r="D1316" t="str">
            <v>DLC Smart Thermostats</v>
          </cell>
          <cell r="E1316" t="str">
            <v>Winter Peak Reduction @Meter  (MW)</v>
          </cell>
          <cell r="F1316" t="str">
            <v>High Participation Case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</row>
        <row r="1317">
          <cell r="A1317" t="str">
            <v>IDResidentialDLC Smart ThermostatsWinter Peak Reduction @Generation (MW)High Participation Case0</v>
          </cell>
          <cell r="B1317" t="str">
            <v>ID</v>
          </cell>
          <cell r="C1317" t="str">
            <v>Residential</v>
          </cell>
          <cell r="D1317" t="str">
            <v>DLC Smart Thermostats</v>
          </cell>
          <cell r="E1317" t="str">
            <v>Winter Peak Reduction @Generation (MW)</v>
          </cell>
          <cell r="F1317" t="str">
            <v>High Participation Case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</row>
        <row r="1318">
          <cell r="A1318" t="str">
            <v>IDResidentialDLC Smart ThermostatsProgram Annual BenefitsHigh Participation Case0</v>
          </cell>
          <cell r="B1318" t="str">
            <v>ID</v>
          </cell>
          <cell r="C1318" t="str">
            <v>Residential</v>
          </cell>
          <cell r="D1318" t="str">
            <v>DLC Smart Thermostats</v>
          </cell>
          <cell r="E1318" t="str">
            <v>Program Annual Benefits</v>
          </cell>
          <cell r="F1318" t="str">
            <v>High Participation Case</v>
          </cell>
          <cell r="G1318">
            <v>0</v>
          </cell>
        </row>
        <row r="1319">
          <cell r="A1319" t="str">
            <v>IDResidentialDLC Smart ThermostatsNew ParticipantsHigh Participation Case0</v>
          </cell>
          <cell r="B1319" t="str">
            <v>ID</v>
          </cell>
          <cell r="C1319" t="str">
            <v>Residential</v>
          </cell>
          <cell r="D1319" t="str">
            <v>DLC Smart Thermostats</v>
          </cell>
          <cell r="E1319" t="str">
            <v>New Participants</v>
          </cell>
          <cell r="F1319" t="str">
            <v>High Participation Case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16746.686550000006</v>
          </cell>
          <cell r="S1319">
            <v>34271.919000000009</v>
          </cell>
          <cell r="T1319">
            <v>69833.664450000011</v>
          </cell>
          <cell r="U1319">
            <v>36847.527750000037</v>
          </cell>
          <cell r="V1319">
            <v>20100.588749999937</v>
          </cell>
          <cell r="W1319">
            <v>2583.0255000000179</v>
          </cell>
          <cell r="X1319">
            <v>2585.7149999999965</v>
          </cell>
          <cell r="Y1319">
            <v>2585.2035000000324</v>
          </cell>
          <cell r="Z1319">
            <v>2584.5764999999665</v>
          </cell>
          <cell r="AA1319">
            <v>2584.3950000000186</v>
          </cell>
          <cell r="AB1319">
            <v>2584.7249999999767</v>
          </cell>
          <cell r="AC1319">
            <v>2592.8595000000205</v>
          </cell>
          <cell r="AD1319">
            <v>2694.0321599718882</v>
          </cell>
          <cell r="AE1319">
            <v>2731.0805338135397</v>
          </cell>
          <cell r="AF1319">
            <v>2768.6383974915661</v>
          </cell>
          <cell r="AG1319">
            <v>2806.7127575183695</v>
          </cell>
          <cell r="AH1319">
            <v>2845.3107167601411</v>
          </cell>
          <cell r="AI1319">
            <v>2884.4394757617847</v>
          </cell>
          <cell r="AJ1319">
            <v>2924.1063340901455</v>
          </cell>
          <cell r="AK1319">
            <v>2964.3186916958948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</row>
        <row r="1320">
          <cell r="A1320" t="str">
            <v>IDResidentialDLC Smart ThermostatsIncentive CostsHigh Participation Case0</v>
          </cell>
          <cell r="B1320" t="str">
            <v>ID</v>
          </cell>
          <cell r="C1320" t="str">
            <v>Residential</v>
          </cell>
          <cell r="D1320" t="str">
            <v>DLC Smart Thermostats</v>
          </cell>
          <cell r="E1320" t="str">
            <v>Incentive Costs</v>
          </cell>
          <cell r="F1320" t="str">
            <v>High Participation Case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351680.42</v>
          </cell>
          <cell r="S1320">
            <v>1071390.72</v>
          </cell>
          <cell r="T1320">
            <v>2537897.67</v>
          </cell>
          <cell r="U1320">
            <v>3311695.75</v>
          </cell>
          <cell r="V1320">
            <v>3733808.12</v>
          </cell>
          <cell r="W1320">
            <v>3788051.65</v>
          </cell>
          <cell r="X1320">
            <v>3842351.67</v>
          </cell>
          <cell r="Y1320">
            <v>3896640.94</v>
          </cell>
          <cell r="Z1320">
            <v>3950917.05</v>
          </cell>
          <cell r="AA1320">
            <v>4005189.34</v>
          </cell>
          <cell r="AB1320">
            <v>4059468.57</v>
          </cell>
          <cell r="AC1320">
            <v>4113918.62</v>
          </cell>
          <cell r="AD1320">
            <v>4170493.29</v>
          </cell>
          <cell r="AE1320">
            <v>4227845.9800000004</v>
          </cell>
          <cell r="AF1320">
            <v>4285987.3899999997</v>
          </cell>
          <cell r="AG1320">
            <v>4344928.3600000003</v>
          </cell>
          <cell r="AH1320">
            <v>4404679.88</v>
          </cell>
          <cell r="AI1320">
            <v>4465253.1100000003</v>
          </cell>
          <cell r="AJ1320">
            <v>4526659.34</v>
          </cell>
          <cell r="AK1320">
            <v>4588910.04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</row>
        <row r="1321">
          <cell r="A1321" t="str">
            <v>IDResidentialDLC Smart ThermostatsParticipantsHigh Participation Case0</v>
          </cell>
          <cell r="B1321" t="str">
            <v>ID</v>
          </cell>
          <cell r="C1321" t="str">
            <v>Residential</v>
          </cell>
          <cell r="D1321" t="str">
            <v>DLC Smart Thermostats</v>
          </cell>
          <cell r="E1321" t="str">
            <v>Participants</v>
          </cell>
          <cell r="F1321" t="str">
            <v>High Participation Case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16746.686550000006</v>
          </cell>
          <cell r="S1321">
            <v>51018.605550000015</v>
          </cell>
          <cell r="T1321">
            <v>120852.27000000002</v>
          </cell>
          <cell r="U1321">
            <v>157699.79775000006</v>
          </cell>
          <cell r="V1321">
            <v>177800.38649999999</v>
          </cell>
          <cell r="W1321">
            <v>180383.41200000001</v>
          </cell>
          <cell r="X1321">
            <v>182969.12700000001</v>
          </cell>
          <cell r="Y1321">
            <v>185554.33050000004</v>
          </cell>
          <cell r="Z1321">
            <v>188138.90700000001</v>
          </cell>
          <cell r="AA1321">
            <v>190723.30200000003</v>
          </cell>
          <cell r="AB1321">
            <v>193308.027</v>
          </cell>
          <cell r="AC1321">
            <v>195900.88650000002</v>
          </cell>
          <cell r="AD1321">
            <v>198594.91865997191</v>
          </cell>
          <cell r="AE1321">
            <v>201325.99919378545</v>
          </cell>
          <cell r="AF1321">
            <v>204094.63759127702</v>
          </cell>
          <cell r="AG1321">
            <v>206901.35034879539</v>
          </cell>
          <cell r="AH1321">
            <v>209746.66106555553</v>
          </cell>
          <cell r="AI1321">
            <v>212631.10054131731</v>
          </cell>
          <cell r="AJ1321">
            <v>215555.20687540746</v>
          </cell>
          <cell r="AK1321">
            <v>218519.52556710335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</row>
        <row r="1322">
          <cell r="A1322" t="str">
            <v>IDMedium C&amp;IDLC Space HeatingProgram Annual BenefitsHigh Participation Case0</v>
          </cell>
          <cell r="B1322" t="str">
            <v>ID</v>
          </cell>
          <cell r="C1322" t="str">
            <v>Medium C&amp;I</v>
          </cell>
          <cell r="D1322" t="str">
            <v>DLC Space Heating</v>
          </cell>
          <cell r="E1322" t="str">
            <v>Program Annual Benefits</v>
          </cell>
          <cell r="F1322" t="str">
            <v>High Participation Case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573231.01</v>
          </cell>
          <cell r="S1322">
            <v>1745288.43</v>
          </cell>
          <cell r="T1322">
            <v>4127886.26</v>
          </cell>
          <cell r="U1322">
            <v>5388069.9000000004</v>
          </cell>
          <cell r="V1322">
            <v>6066603.5300000003</v>
          </cell>
          <cell r="W1322">
            <v>6146956.6100000003</v>
          </cell>
          <cell r="X1322">
            <v>6226381.7599999998</v>
          </cell>
          <cell r="Y1322">
            <v>6305886.3200000003</v>
          </cell>
          <cell r="Z1322">
            <v>6389191.79</v>
          </cell>
          <cell r="AA1322">
            <v>6482465.1100000003</v>
          </cell>
          <cell r="AB1322">
            <v>6568214.9500000002</v>
          </cell>
          <cell r="AC1322">
            <v>6654117.0800000001</v>
          </cell>
          <cell r="AD1322">
            <v>6743128.8899999997</v>
          </cell>
          <cell r="AE1322">
            <v>6833331.4100000001</v>
          </cell>
          <cell r="AF1322">
            <v>6924740.5700000003</v>
          </cell>
          <cell r="AG1322">
            <v>7017372.5</v>
          </cell>
          <cell r="AH1322">
            <v>7111243.5700000003</v>
          </cell>
          <cell r="AI1322">
            <v>7206370.3399999999</v>
          </cell>
          <cell r="AJ1322">
            <v>7302769.6200000001</v>
          </cell>
          <cell r="AK1322">
            <v>7400458.4299999997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</row>
        <row r="1323">
          <cell r="A1323" t="str">
            <v>IDMedium C&amp;IDLC Space HeatingProgram Annual CostsHigh Participation Case0</v>
          </cell>
          <cell r="B1323" t="str">
            <v>ID</v>
          </cell>
          <cell r="C1323" t="str">
            <v>Medium C&amp;I</v>
          </cell>
          <cell r="D1323" t="str">
            <v>DLC Space Heating</v>
          </cell>
          <cell r="E1323" t="str">
            <v>Program Annual Costs</v>
          </cell>
          <cell r="F1323" t="str">
            <v>High Participation Case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5834317.1500000004</v>
          </cell>
          <cell r="S1323">
            <v>12509121.98</v>
          </cell>
          <cell r="T1323">
            <v>26286343.199999999</v>
          </cell>
          <cell r="U1323">
            <v>16130618.27</v>
          </cell>
          <cell r="V1323">
            <v>10911310.720000001</v>
          </cell>
          <cell r="W1323">
            <v>4823091.07</v>
          </cell>
          <cell r="X1323">
            <v>4899046.41</v>
          </cell>
          <cell r="Y1323">
            <v>4974249.76</v>
          </cell>
          <cell r="Z1323">
            <v>5049879.66</v>
          </cell>
          <cell r="AA1323">
            <v>5126289.05</v>
          </cell>
          <cell r="AB1323">
            <v>5203203.5</v>
          </cell>
          <cell r="AC1323">
            <v>5283869.59</v>
          </cell>
          <cell r="AD1323">
            <v>5405233.1200000001</v>
          </cell>
          <cell r="AE1323">
            <v>5502775.29</v>
          </cell>
          <cell r="AF1323">
            <v>5602414.6799999997</v>
          </cell>
          <cell r="AG1323">
            <v>5704204.7300000004</v>
          </cell>
          <cell r="AH1323">
            <v>5808200.4400000004</v>
          </cell>
          <cell r="AI1323">
            <v>5914458.3899999997</v>
          </cell>
          <cell r="AJ1323">
            <v>6023036.7800000003</v>
          </cell>
          <cell r="AK1323">
            <v>6133995.5099999998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</row>
        <row r="1324">
          <cell r="A1324" t="str">
            <v>IDMedium C&amp;IDLC Space HeatingNon-Incentive CostsHigh Participation Case0</v>
          </cell>
          <cell r="B1324" t="str">
            <v>ID</v>
          </cell>
          <cell r="C1324" t="str">
            <v>Medium C&amp;I</v>
          </cell>
          <cell r="D1324" t="str">
            <v>DLC Space Heating</v>
          </cell>
          <cell r="E1324" t="str">
            <v>Non-Incentive Costs</v>
          </cell>
          <cell r="F1324" t="str">
            <v>High Participation Case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5482636.7300000004</v>
          </cell>
          <cell r="S1324">
            <v>11437731.27</v>
          </cell>
          <cell r="T1324">
            <v>23748445.530000001</v>
          </cell>
          <cell r="U1324">
            <v>12818922.52</v>
          </cell>
          <cell r="V1324">
            <v>7177502.6100000003</v>
          </cell>
          <cell r="W1324">
            <v>1035039.42</v>
          </cell>
          <cell r="X1324">
            <v>1056694.75</v>
          </cell>
          <cell r="Y1324">
            <v>1077608.81</v>
          </cell>
          <cell r="Z1324">
            <v>1098962.6200000001</v>
          </cell>
          <cell r="AA1324">
            <v>1121099.71</v>
          </cell>
          <cell r="AB1324">
            <v>1143734.93</v>
          </cell>
          <cell r="AC1324">
            <v>1169950.97</v>
          </cell>
          <cell r="AD1324">
            <v>1234739.83</v>
          </cell>
          <cell r="AE1324">
            <v>1274929.31</v>
          </cell>
          <cell r="AF1324">
            <v>1316427.29</v>
          </cell>
          <cell r="AG1324">
            <v>1359276.37</v>
          </cell>
          <cell r="AH1324">
            <v>1403520.56</v>
          </cell>
          <cell r="AI1324">
            <v>1449205.28</v>
          </cell>
          <cell r="AJ1324">
            <v>1496377.44</v>
          </cell>
          <cell r="AK1324">
            <v>1545085.48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</row>
        <row r="1325">
          <cell r="A1325" t="str">
            <v>IDMedium C&amp;IDLC Space HeatingSummer Peak Reduction @Meter  (MW)High Participation Case0</v>
          </cell>
          <cell r="B1325" t="str">
            <v>ID</v>
          </cell>
          <cell r="C1325" t="str">
            <v>Medium C&amp;I</v>
          </cell>
          <cell r="D1325" t="str">
            <v>DLC Space Heating</v>
          </cell>
          <cell r="E1325" t="str">
            <v>Summer Peak Reduction @Meter  (MW)</v>
          </cell>
          <cell r="F1325" t="str">
            <v>High Participation Case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5.1061481672101516</v>
          </cell>
          <cell r="S1325">
            <v>15.546439584201273</v>
          </cell>
          <cell r="T1325">
            <v>36.769815927493447</v>
          </cell>
          <cell r="U1325">
            <v>47.99510590524666</v>
          </cell>
          <cell r="V1325">
            <v>54.039254216657497</v>
          </cell>
          <cell r="W1325">
            <v>54.75501228123791</v>
          </cell>
          <cell r="X1325">
            <v>55.462504704051796</v>
          </cell>
          <cell r="Y1325">
            <v>56.170704503007471</v>
          </cell>
          <cell r="Z1325">
            <v>56.91276145592839</v>
          </cell>
          <cell r="AA1325">
            <v>57.74360864977195</v>
          </cell>
          <cell r="AB1325">
            <v>58.507439221742665</v>
          </cell>
          <cell r="AC1325">
            <v>59.27262640549219</v>
          </cell>
          <cell r="AD1325">
            <v>60.065513565673378</v>
          </cell>
          <cell r="AE1325">
            <v>60.869007140432515</v>
          </cell>
          <cell r="AF1325">
            <v>61.683249011282939</v>
          </cell>
          <cell r="AG1325">
            <v>62.508382957680382</v>
          </cell>
          <cell r="AH1325">
            <v>63.344554682411669</v>
          </cell>
          <cell r="AI1325">
            <v>64.191911837323005</v>
          </cell>
          <cell r="AJ1325">
            <v>65.050604049392433</v>
          </cell>
          <cell r="AK1325">
            <v>65.920782947151125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</row>
        <row r="1326">
          <cell r="A1326" t="str">
            <v>IDMedium C&amp;IDLC Space HeatingSummer Peak Reduction @Generation (MW)High Participation Case0</v>
          </cell>
          <cell r="B1326" t="str">
            <v>ID</v>
          </cell>
          <cell r="C1326" t="str">
            <v>Medium C&amp;I</v>
          </cell>
          <cell r="D1326" t="str">
            <v>DLC Space Heating</v>
          </cell>
          <cell r="E1326" t="str">
            <v>Summer Peak Reduction @Generation (MW)</v>
          </cell>
          <cell r="F1326" t="str">
            <v>High Participation Case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5.6309529854545115</v>
          </cell>
          <cell r="S1326">
            <v>17.1442871462299</v>
          </cell>
          <cell r="T1326">
            <v>40.548980952242438</v>
          </cell>
          <cell r="U1326">
            <v>52.92799504328039</v>
          </cell>
          <cell r="V1326">
            <v>59.593354892652727</v>
          </cell>
          <cell r="W1326">
            <v>60.382677857562754</v>
          </cell>
          <cell r="X1326">
            <v>61.162885646285609</v>
          </cell>
          <cell r="Y1326">
            <v>61.94387351456492</v>
          </cell>
          <cell r="Z1326">
            <v>62.762198341341403</v>
          </cell>
          <cell r="AA1326">
            <v>63.678439181486489</v>
          </cell>
          <cell r="AB1326">
            <v>64.520775498172327</v>
          </cell>
          <cell r="AC1326">
            <v>65.364607857843168</v>
          </cell>
          <cell r="AD1326">
            <v>66.238987169908881</v>
          </cell>
          <cell r="AE1326">
            <v>67.125063013269198</v>
          </cell>
          <cell r="AF1326">
            <v>68.022991851877961</v>
          </cell>
          <cell r="AG1326">
            <v>68.932932242700019</v>
          </cell>
          <cell r="AH1326">
            <v>69.855044863709381</v>
          </cell>
          <cell r="AI1326">
            <v>70.789492542261797</v>
          </cell>
          <cell r="AJ1326">
            <v>71.73644028384696</v>
          </cell>
          <cell r="AK1326">
            <v>72.696055301225314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</row>
        <row r="1327">
          <cell r="A1327" t="str">
            <v>IDMedium C&amp;IDLC Space HeatingWinter Peak Reduction @Meter  (MW)High Participation Case0</v>
          </cell>
          <cell r="B1327" t="str">
            <v>ID</v>
          </cell>
          <cell r="C1327" t="str">
            <v>Medium C&amp;I</v>
          </cell>
          <cell r="D1327" t="str">
            <v>DLC Space Heating</v>
          </cell>
          <cell r="E1327" t="str">
            <v>Winter Peak Reduction @Meter  (MW)</v>
          </cell>
          <cell r="F1327" t="str">
            <v>High Participation Case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</row>
        <row r="1328">
          <cell r="A1328" t="str">
            <v>IDMedium C&amp;IDLC Space HeatingWinter Peak Reduction @Generation (MW)High Participation Case0</v>
          </cell>
          <cell r="B1328" t="str">
            <v>ID</v>
          </cell>
          <cell r="C1328" t="str">
            <v>Medium C&amp;I</v>
          </cell>
          <cell r="D1328" t="str">
            <v>DLC Space Heating</v>
          </cell>
          <cell r="E1328" t="str">
            <v>Winter Peak Reduction @Generation (MW)</v>
          </cell>
          <cell r="F1328" t="str">
            <v>High Participation Case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</row>
        <row r="1329">
          <cell r="A1329" t="str">
            <v>IDMedium C&amp;IDLC Space HeatingProgram Annual BenefitsHigh Participation Case0</v>
          </cell>
          <cell r="B1329" t="str">
            <v>ID</v>
          </cell>
          <cell r="C1329" t="str">
            <v>Medium C&amp;I</v>
          </cell>
          <cell r="D1329" t="str">
            <v>DLC Space Heating</v>
          </cell>
          <cell r="E1329" t="str">
            <v>Program Annual Benefits</v>
          </cell>
          <cell r="F1329" t="str">
            <v>High Participation Case</v>
          </cell>
          <cell r="G1329">
            <v>0</v>
          </cell>
        </row>
        <row r="1330">
          <cell r="A1330" t="str">
            <v>IDMedium C&amp;IDLC Space HeatingNew ParticipantsHigh Participation Case0</v>
          </cell>
          <cell r="B1330" t="str">
            <v>ID</v>
          </cell>
          <cell r="C1330" t="str">
            <v>Medium C&amp;I</v>
          </cell>
          <cell r="D1330" t="str">
            <v>DLC Space Heating</v>
          </cell>
          <cell r="E1330" t="str">
            <v>New Participants</v>
          </cell>
          <cell r="F1330" t="str">
            <v>High Participation Case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16746.686550000006</v>
          </cell>
          <cell r="S1330">
            <v>34271.919000000009</v>
          </cell>
          <cell r="T1330">
            <v>69833.664450000011</v>
          </cell>
          <cell r="U1330">
            <v>36847.527750000037</v>
          </cell>
          <cell r="V1330">
            <v>20100.588749999937</v>
          </cell>
          <cell r="W1330">
            <v>2583.0255000000179</v>
          </cell>
          <cell r="X1330">
            <v>2585.7149999999965</v>
          </cell>
          <cell r="Y1330">
            <v>2585.2035000000324</v>
          </cell>
          <cell r="Z1330">
            <v>2584.5764999999665</v>
          </cell>
          <cell r="AA1330">
            <v>2584.3950000000186</v>
          </cell>
          <cell r="AB1330">
            <v>2584.7249999999767</v>
          </cell>
          <cell r="AC1330">
            <v>2592.8595000000205</v>
          </cell>
          <cell r="AD1330">
            <v>2694.0321599718882</v>
          </cell>
          <cell r="AE1330">
            <v>2731.0805338135397</v>
          </cell>
          <cell r="AF1330">
            <v>2768.6383974915661</v>
          </cell>
          <cell r="AG1330">
            <v>2806.7127575183695</v>
          </cell>
          <cell r="AH1330">
            <v>2845.3107167601411</v>
          </cell>
          <cell r="AI1330">
            <v>2884.4394757617847</v>
          </cell>
          <cell r="AJ1330">
            <v>2924.1063340901455</v>
          </cell>
          <cell r="AK1330">
            <v>2964.3186916958948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</row>
        <row r="1331">
          <cell r="A1331" t="str">
            <v>IDMedium C&amp;IDLC Space HeatingIncentive CostsHigh Participation Case0</v>
          </cell>
          <cell r="B1331" t="str">
            <v>ID</v>
          </cell>
          <cell r="C1331" t="str">
            <v>Medium C&amp;I</v>
          </cell>
          <cell r="D1331" t="str">
            <v>DLC Space Heating</v>
          </cell>
          <cell r="E1331" t="str">
            <v>Incentive Costs</v>
          </cell>
          <cell r="F1331" t="str">
            <v>High Participation Case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351680.42</v>
          </cell>
          <cell r="S1331">
            <v>1071390.72</v>
          </cell>
          <cell r="T1331">
            <v>2537897.67</v>
          </cell>
          <cell r="U1331">
            <v>3311695.75</v>
          </cell>
          <cell r="V1331">
            <v>3733808.12</v>
          </cell>
          <cell r="W1331">
            <v>3788051.65</v>
          </cell>
          <cell r="X1331">
            <v>3842351.67</v>
          </cell>
          <cell r="Y1331">
            <v>3896640.94</v>
          </cell>
          <cell r="Z1331">
            <v>3950917.05</v>
          </cell>
          <cell r="AA1331">
            <v>4005189.34</v>
          </cell>
          <cell r="AB1331">
            <v>4059468.57</v>
          </cell>
          <cell r="AC1331">
            <v>4113918.62</v>
          </cell>
          <cell r="AD1331">
            <v>4170493.29</v>
          </cell>
          <cell r="AE1331">
            <v>4227845.9800000004</v>
          </cell>
          <cell r="AF1331">
            <v>4285987.3899999997</v>
          </cell>
          <cell r="AG1331">
            <v>4344928.3600000003</v>
          </cell>
          <cell r="AH1331">
            <v>4404679.88</v>
          </cell>
          <cell r="AI1331">
            <v>4465253.1100000003</v>
          </cell>
          <cell r="AJ1331">
            <v>4526659.34</v>
          </cell>
          <cell r="AK1331">
            <v>4588910.04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</row>
        <row r="1332">
          <cell r="A1332" t="str">
            <v>IDMedium C&amp;IDLC Space HeatingParticipantsHigh Participation Case0</v>
          </cell>
          <cell r="B1332" t="str">
            <v>ID</v>
          </cell>
          <cell r="C1332" t="str">
            <v>Medium C&amp;I</v>
          </cell>
          <cell r="D1332" t="str">
            <v>DLC Space Heating</v>
          </cell>
          <cell r="E1332" t="str">
            <v>Participants</v>
          </cell>
          <cell r="F1332" t="str">
            <v>High Participation Case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16746.686550000006</v>
          </cell>
          <cell r="S1332">
            <v>51018.605550000015</v>
          </cell>
          <cell r="T1332">
            <v>120852.27000000002</v>
          </cell>
          <cell r="U1332">
            <v>157699.79775000006</v>
          </cell>
          <cell r="V1332">
            <v>177800.38649999999</v>
          </cell>
          <cell r="W1332">
            <v>180383.41200000001</v>
          </cell>
          <cell r="X1332">
            <v>182969.12700000001</v>
          </cell>
          <cell r="Y1332">
            <v>185554.33050000004</v>
          </cell>
          <cell r="Z1332">
            <v>188138.90700000001</v>
          </cell>
          <cell r="AA1332">
            <v>190723.30200000003</v>
          </cell>
          <cell r="AB1332">
            <v>193308.027</v>
          </cell>
          <cell r="AC1332">
            <v>195900.88650000002</v>
          </cell>
          <cell r="AD1332">
            <v>198594.91865997191</v>
          </cell>
          <cell r="AE1332">
            <v>201325.99919378545</v>
          </cell>
          <cell r="AF1332">
            <v>204094.63759127702</v>
          </cell>
          <cell r="AG1332">
            <v>206901.35034879539</v>
          </cell>
          <cell r="AH1332">
            <v>209746.66106555553</v>
          </cell>
          <cell r="AI1332">
            <v>212631.10054131731</v>
          </cell>
          <cell r="AJ1332">
            <v>215555.20687540746</v>
          </cell>
          <cell r="AK1332">
            <v>218519.52556710335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</row>
        <row r="1333">
          <cell r="A1333" t="str">
            <v>IDResidentialDLC Space HeatingProgram Annual BenefitsHigh Participation Case0</v>
          </cell>
          <cell r="B1333" t="str">
            <v>ID</v>
          </cell>
          <cell r="C1333" t="str">
            <v>Residential</v>
          </cell>
          <cell r="D1333" t="str">
            <v>DLC Space Heating</v>
          </cell>
          <cell r="E1333" t="str">
            <v>Program Annual Benefits</v>
          </cell>
          <cell r="F1333" t="str">
            <v>High Participation Case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573231.01</v>
          </cell>
          <cell r="S1333">
            <v>1745288.43</v>
          </cell>
          <cell r="T1333">
            <v>4127886.26</v>
          </cell>
          <cell r="U1333">
            <v>5388069.9000000004</v>
          </cell>
          <cell r="V1333">
            <v>6066603.5300000003</v>
          </cell>
          <cell r="W1333">
            <v>6146956.6100000003</v>
          </cell>
          <cell r="X1333">
            <v>6226381.7599999998</v>
          </cell>
          <cell r="Y1333">
            <v>6305886.3200000003</v>
          </cell>
          <cell r="Z1333">
            <v>6389191.79</v>
          </cell>
          <cell r="AA1333">
            <v>6482465.1100000003</v>
          </cell>
          <cell r="AB1333">
            <v>6568214.9500000002</v>
          </cell>
          <cell r="AC1333">
            <v>6654117.0800000001</v>
          </cell>
          <cell r="AD1333">
            <v>6743128.8899999997</v>
          </cell>
          <cell r="AE1333">
            <v>6833331.4100000001</v>
          </cell>
          <cell r="AF1333">
            <v>6924740.5700000003</v>
          </cell>
          <cell r="AG1333">
            <v>7017372.5</v>
          </cell>
          <cell r="AH1333">
            <v>7111243.5700000003</v>
          </cell>
          <cell r="AI1333">
            <v>7206370.3399999999</v>
          </cell>
          <cell r="AJ1333">
            <v>7302769.6200000001</v>
          </cell>
          <cell r="AK1333">
            <v>7400458.4299999997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</row>
        <row r="1334">
          <cell r="A1334" t="str">
            <v>IDResidentialDLC Space HeatingProgram Annual CostsHigh Participation Case0</v>
          </cell>
          <cell r="B1334" t="str">
            <v>ID</v>
          </cell>
          <cell r="C1334" t="str">
            <v>Residential</v>
          </cell>
          <cell r="D1334" t="str">
            <v>DLC Space Heating</v>
          </cell>
          <cell r="E1334" t="str">
            <v>Program Annual Costs</v>
          </cell>
          <cell r="F1334" t="str">
            <v>High Participation Case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5834317.1500000004</v>
          </cell>
          <cell r="S1334">
            <v>12509121.98</v>
          </cell>
          <cell r="T1334">
            <v>26286343.199999999</v>
          </cell>
          <cell r="U1334">
            <v>16130618.27</v>
          </cell>
          <cell r="V1334">
            <v>10911310.720000001</v>
          </cell>
          <cell r="W1334">
            <v>4823091.07</v>
          </cell>
          <cell r="X1334">
            <v>4899046.41</v>
          </cell>
          <cell r="Y1334">
            <v>4974249.76</v>
          </cell>
          <cell r="Z1334">
            <v>5049879.66</v>
          </cell>
          <cell r="AA1334">
            <v>5126289.05</v>
          </cell>
          <cell r="AB1334">
            <v>5203203.5</v>
          </cell>
          <cell r="AC1334">
            <v>5283869.59</v>
          </cell>
          <cell r="AD1334">
            <v>5405233.1200000001</v>
          </cell>
          <cell r="AE1334">
            <v>5502775.29</v>
          </cell>
          <cell r="AF1334">
            <v>5602414.6799999997</v>
          </cell>
          <cell r="AG1334">
            <v>5704204.7300000004</v>
          </cell>
          <cell r="AH1334">
            <v>5808200.4400000004</v>
          </cell>
          <cell r="AI1334">
            <v>5914458.3899999997</v>
          </cell>
          <cell r="AJ1334">
            <v>6023036.7800000003</v>
          </cell>
          <cell r="AK1334">
            <v>6133995.5099999998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</row>
        <row r="1335">
          <cell r="A1335" t="str">
            <v>IDResidentialDLC Space HeatingNon-Incentive CostsHigh Participation Case0</v>
          </cell>
          <cell r="B1335" t="str">
            <v>ID</v>
          </cell>
          <cell r="C1335" t="str">
            <v>Residential</v>
          </cell>
          <cell r="D1335" t="str">
            <v>DLC Space Heating</v>
          </cell>
          <cell r="E1335" t="str">
            <v>Non-Incentive Costs</v>
          </cell>
          <cell r="F1335" t="str">
            <v>High Participation Case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5482636.7300000004</v>
          </cell>
          <cell r="S1335">
            <v>11437731.27</v>
          </cell>
          <cell r="T1335">
            <v>23748445.530000001</v>
          </cell>
          <cell r="U1335">
            <v>12818922.52</v>
          </cell>
          <cell r="V1335">
            <v>7177502.6100000003</v>
          </cell>
          <cell r="W1335">
            <v>1035039.42</v>
          </cell>
          <cell r="X1335">
            <v>1056694.75</v>
          </cell>
          <cell r="Y1335">
            <v>1077608.81</v>
          </cell>
          <cell r="Z1335">
            <v>1098962.6200000001</v>
          </cell>
          <cell r="AA1335">
            <v>1121099.71</v>
          </cell>
          <cell r="AB1335">
            <v>1143734.93</v>
          </cell>
          <cell r="AC1335">
            <v>1169950.97</v>
          </cell>
          <cell r="AD1335">
            <v>1234739.83</v>
          </cell>
          <cell r="AE1335">
            <v>1274929.31</v>
          </cell>
          <cell r="AF1335">
            <v>1316427.29</v>
          </cell>
          <cell r="AG1335">
            <v>1359276.37</v>
          </cell>
          <cell r="AH1335">
            <v>1403520.56</v>
          </cell>
          <cell r="AI1335">
            <v>1449205.28</v>
          </cell>
          <cell r="AJ1335">
            <v>1496377.44</v>
          </cell>
          <cell r="AK1335">
            <v>1545085.48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</row>
        <row r="1336">
          <cell r="A1336" t="str">
            <v>IDResidentialDLC Space HeatingSummer Peak Reduction @Meter  (MW)High Participation Case0</v>
          </cell>
          <cell r="B1336" t="str">
            <v>ID</v>
          </cell>
          <cell r="C1336" t="str">
            <v>Residential</v>
          </cell>
          <cell r="D1336" t="str">
            <v>DLC Space Heating</v>
          </cell>
          <cell r="E1336" t="str">
            <v>Summer Peak Reduction @Meter  (MW)</v>
          </cell>
          <cell r="F1336" t="str">
            <v>High Participation Case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5.1061481672101516</v>
          </cell>
          <cell r="S1336">
            <v>15.546439584201273</v>
          </cell>
          <cell r="T1336">
            <v>36.769815927493447</v>
          </cell>
          <cell r="U1336">
            <v>47.99510590524666</v>
          </cell>
          <cell r="V1336">
            <v>54.039254216657497</v>
          </cell>
          <cell r="W1336">
            <v>54.75501228123791</v>
          </cell>
          <cell r="X1336">
            <v>55.462504704051796</v>
          </cell>
          <cell r="Y1336">
            <v>56.170704503007471</v>
          </cell>
          <cell r="Z1336">
            <v>56.91276145592839</v>
          </cell>
          <cell r="AA1336">
            <v>57.74360864977195</v>
          </cell>
          <cell r="AB1336">
            <v>58.507439221742665</v>
          </cell>
          <cell r="AC1336">
            <v>59.27262640549219</v>
          </cell>
          <cell r="AD1336">
            <v>60.065513565673378</v>
          </cell>
          <cell r="AE1336">
            <v>60.869007140432515</v>
          </cell>
          <cell r="AF1336">
            <v>61.683249011282939</v>
          </cell>
          <cell r="AG1336">
            <v>62.508382957680382</v>
          </cell>
          <cell r="AH1336">
            <v>63.344554682411669</v>
          </cell>
          <cell r="AI1336">
            <v>64.191911837323005</v>
          </cell>
          <cell r="AJ1336">
            <v>65.050604049392433</v>
          </cell>
          <cell r="AK1336">
            <v>65.920782947151125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</row>
        <row r="1337">
          <cell r="A1337" t="str">
            <v>IDResidentialDLC Space HeatingSummer Peak Reduction @Generation (MW)High Participation Case0</v>
          </cell>
          <cell r="B1337" t="str">
            <v>ID</v>
          </cell>
          <cell r="C1337" t="str">
            <v>Residential</v>
          </cell>
          <cell r="D1337" t="str">
            <v>DLC Space Heating</v>
          </cell>
          <cell r="E1337" t="str">
            <v>Summer Peak Reduction @Generation (MW)</v>
          </cell>
          <cell r="F1337" t="str">
            <v>High Participation Case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5.6309529854545115</v>
          </cell>
          <cell r="S1337">
            <v>17.1442871462299</v>
          </cell>
          <cell r="T1337">
            <v>40.548980952242438</v>
          </cell>
          <cell r="U1337">
            <v>52.92799504328039</v>
          </cell>
          <cell r="V1337">
            <v>59.593354892652727</v>
          </cell>
          <cell r="W1337">
            <v>60.382677857562754</v>
          </cell>
          <cell r="X1337">
            <v>61.162885646285609</v>
          </cell>
          <cell r="Y1337">
            <v>61.94387351456492</v>
          </cell>
          <cell r="Z1337">
            <v>62.762198341341403</v>
          </cell>
          <cell r="AA1337">
            <v>63.678439181486489</v>
          </cell>
          <cell r="AB1337">
            <v>64.520775498172327</v>
          </cell>
          <cell r="AC1337">
            <v>65.364607857843168</v>
          </cell>
          <cell r="AD1337">
            <v>66.238987169908881</v>
          </cell>
          <cell r="AE1337">
            <v>67.125063013269198</v>
          </cell>
          <cell r="AF1337">
            <v>68.022991851877961</v>
          </cell>
          <cell r="AG1337">
            <v>68.932932242700019</v>
          </cell>
          <cell r="AH1337">
            <v>69.855044863709381</v>
          </cell>
          <cell r="AI1337">
            <v>70.789492542261797</v>
          </cell>
          <cell r="AJ1337">
            <v>71.73644028384696</v>
          </cell>
          <cell r="AK1337">
            <v>72.696055301225314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</row>
        <row r="1338">
          <cell r="A1338" t="str">
            <v>IDResidentialDLC Space HeatingWinter Peak Reduction @Meter  (MW)High Participation Case0</v>
          </cell>
          <cell r="B1338" t="str">
            <v>ID</v>
          </cell>
          <cell r="C1338" t="str">
            <v>Residential</v>
          </cell>
          <cell r="D1338" t="str">
            <v>DLC Space Heating</v>
          </cell>
          <cell r="E1338" t="str">
            <v>Winter Peak Reduction @Meter  (MW)</v>
          </cell>
          <cell r="F1338" t="str">
            <v>High Participation Case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</row>
        <row r="1339">
          <cell r="A1339" t="str">
            <v>IDResidentialDLC Space HeatingWinter Peak Reduction @Generation (MW)High Participation Case0</v>
          </cell>
          <cell r="B1339" t="str">
            <v>ID</v>
          </cell>
          <cell r="C1339" t="str">
            <v>Residential</v>
          </cell>
          <cell r="D1339" t="str">
            <v>DLC Space Heating</v>
          </cell>
          <cell r="E1339" t="str">
            <v>Winter Peak Reduction @Generation (MW)</v>
          </cell>
          <cell r="F1339" t="str">
            <v>High Participation Case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</row>
        <row r="1340">
          <cell r="A1340" t="str">
            <v>IDResidentialDLC Space HeatingProgram Annual BenefitsHigh Participation Case0</v>
          </cell>
          <cell r="B1340" t="str">
            <v>ID</v>
          </cell>
          <cell r="C1340" t="str">
            <v>Residential</v>
          </cell>
          <cell r="D1340" t="str">
            <v>DLC Space Heating</v>
          </cell>
          <cell r="E1340" t="str">
            <v>Program Annual Benefits</v>
          </cell>
          <cell r="F1340" t="str">
            <v>High Participation Case</v>
          </cell>
          <cell r="G1340">
            <v>0</v>
          </cell>
        </row>
        <row r="1341">
          <cell r="A1341" t="str">
            <v>IDResidentialDLC Space HeatingNew ParticipantsHigh Participation Case0</v>
          </cell>
          <cell r="B1341" t="str">
            <v>ID</v>
          </cell>
          <cell r="C1341" t="str">
            <v>Residential</v>
          </cell>
          <cell r="D1341" t="str">
            <v>DLC Space Heating</v>
          </cell>
          <cell r="E1341" t="str">
            <v>New Participants</v>
          </cell>
          <cell r="F1341" t="str">
            <v>High Participation Case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16746.686550000006</v>
          </cell>
          <cell r="S1341">
            <v>34271.919000000009</v>
          </cell>
          <cell r="T1341">
            <v>69833.664450000011</v>
          </cell>
          <cell r="U1341">
            <v>36847.527750000037</v>
          </cell>
          <cell r="V1341">
            <v>20100.588749999937</v>
          </cell>
          <cell r="W1341">
            <v>2583.0255000000179</v>
          </cell>
          <cell r="X1341">
            <v>2585.7149999999965</v>
          </cell>
          <cell r="Y1341">
            <v>2585.2035000000324</v>
          </cell>
          <cell r="Z1341">
            <v>2584.5764999999665</v>
          </cell>
          <cell r="AA1341">
            <v>2584.3950000000186</v>
          </cell>
          <cell r="AB1341">
            <v>2584.7249999999767</v>
          </cell>
          <cell r="AC1341">
            <v>2592.8595000000205</v>
          </cell>
          <cell r="AD1341">
            <v>2694.0321599718882</v>
          </cell>
          <cell r="AE1341">
            <v>2731.0805338135397</v>
          </cell>
          <cell r="AF1341">
            <v>2768.6383974915661</v>
          </cell>
          <cell r="AG1341">
            <v>2806.7127575183695</v>
          </cell>
          <cell r="AH1341">
            <v>2845.3107167601411</v>
          </cell>
          <cell r="AI1341">
            <v>2884.4394757617847</v>
          </cell>
          <cell r="AJ1341">
            <v>2924.1063340901455</v>
          </cell>
          <cell r="AK1341">
            <v>2964.3186916958948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</row>
        <row r="1342">
          <cell r="A1342" t="str">
            <v>IDResidentialDLC Space HeatingIncentive CostsHigh Participation Case0</v>
          </cell>
          <cell r="B1342" t="str">
            <v>ID</v>
          </cell>
          <cell r="C1342" t="str">
            <v>Residential</v>
          </cell>
          <cell r="D1342" t="str">
            <v>DLC Space Heating</v>
          </cell>
          <cell r="E1342" t="str">
            <v>Incentive Costs</v>
          </cell>
          <cell r="F1342" t="str">
            <v>High Participation Case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351680.42</v>
          </cell>
          <cell r="S1342">
            <v>1071390.72</v>
          </cell>
          <cell r="T1342">
            <v>2537897.67</v>
          </cell>
          <cell r="U1342">
            <v>3311695.75</v>
          </cell>
          <cell r="V1342">
            <v>3733808.12</v>
          </cell>
          <cell r="W1342">
            <v>3788051.65</v>
          </cell>
          <cell r="X1342">
            <v>3842351.67</v>
          </cell>
          <cell r="Y1342">
            <v>3896640.94</v>
          </cell>
          <cell r="Z1342">
            <v>3950917.05</v>
          </cell>
          <cell r="AA1342">
            <v>4005189.34</v>
          </cell>
          <cell r="AB1342">
            <v>4059468.57</v>
          </cell>
          <cell r="AC1342">
            <v>4113918.62</v>
          </cell>
          <cell r="AD1342">
            <v>4170493.29</v>
          </cell>
          <cell r="AE1342">
            <v>4227845.9800000004</v>
          </cell>
          <cell r="AF1342">
            <v>4285987.3899999997</v>
          </cell>
          <cell r="AG1342">
            <v>4344928.3600000003</v>
          </cell>
          <cell r="AH1342">
            <v>4404679.88</v>
          </cell>
          <cell r="AI1342">
            <v>4465253.1100000003</v>
          </cell>
          <cell r="AJ1342">
            <v>4526659.34</v>
          </cell>
          <cell r="AK1342">
            <v>4588910.04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</row>
        <row r="1343">
          <cell r="A1343" t="str">
            <v>IDResidentialDLC Space HeatingParticipantsHigh Participation Case0</v>
          </cell>
          <cell r="B1343" t="str">
            <v>ID</v>
          </cell>
          <cell r="C1343" t="str">
            <v>Residential</v>
          </cell>
          <cell r="D1343" t="str">
            <v>DLC Space Heating</v>
          </cell>
          <cell r="E1343" t="str">
            <v>Participants</v>
          </cell>
          <cell r="F1343" t="str">
            <v>High Participation Case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16746.686550000006</v>
          </cell>
          <cell r="S1343">
            <v>51018.605550000015</v>
          </cell>
          <cell r="T1343">
            <v>120852.27000000002</v>
          </cell>
          <cell r="U1343">
            <v>157699.79775000006</v>
          </cell>
          <cell r="V1343">
            <v>177800.38649999999</v>
          </cell>
          <cell r="W1343">
            <v>180383.41200000001</v>
          </cell>
          <cell r="X1343">
            <v>182969.12700000001</v>
          </cell>
          <cell r="Y1343">
            <v>185554.33050000004</v>
          </cell>
          <cell r="Z1343">
            <v>188138.90700000001</v>
          </cell>
          <cell r="AA1343">
            <v>190723.30200000003</v>
          </cell>
          <cell r="AB1343">
            <v>193308.027</v>
          </cell>
          <cell r="AC1343">
            <v>195900.88650000002</v>
          </cell>
          <cell r="AD1343">
            <v>198594.91865997191</v>
          </cell>
          <cell r="AE1343">
            <v>201325.99919378545</v>
          </cell>
          <cell r="AF1343">
            <v>204094.63759127702</v>
          </cell>
          <cell r="AG1343">
            <v>206901.35034879539</v>
          </cell>
          <cell r="AH1343">
            <v>209746.66106555553</v>
          </cell>
          <cell r="AI1343">
            <v>212631.10054131731</v>
          </cell>
          <cell r="AJ1343">
            <v>215555.20687540746</v>
          </cell>
          <cell r="AK1343">
            <v>218519.52556710335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</row>
        <row r="1344">
          <cell r="A1344" t="str">
            <v>IDSmall C&amp;IDLC Space HeatingProgram Annual BenefitsHigh Participation Case0</v>
          </cell>
          <cell r="B1344" t="str">
            <v>ID</v>
          </cell>
          <cell r="C1344" t="str">
            <v>Small C&amp;I</v>
          </cell>
          <cell r="D1344" t="str">
            <v>DLC Space Heating</v>
          </cell>
          <cell r="E1344" t="str">
            <v>Program Annual Benefits</v>
          </cell>
          <cell r="F1344" t="str">
            <v>High Participation Case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573231.01</v>
          </cell>
          <cell r="S1344">
            <v>1745288.43</v>
          </cell>
          <cell r="T1344">
            <v>4127886.26</v>
          </cell>
          <cell r="U1344">
            <v>5388069.9000000004</v>
          </cell>
          <cell r="V1344">
            <v>6066603.5300000003</v>
          </cell>
          <cell r="W1344">
            <v>6146956.6100000003</v>
          </cell>
          <cell r="X1344">
            <v>6226381.7599999998</v>
          </cell>
          <cell r="Y1344">
            <v>6305886.3200000003</v>
          </cell>
          <cell r="Z1344">
            <v>6389191.79</v>
          </cell>
          <cell r="AA1344">
            <v>6482465.1100000003</v>
          </cell>
          <cell r="AB1344">
            <v>6568214.9500000002</v>
          </cell>
          <cell r="AC1344">
            <v>6654117.0800000001</v>
          </cell>
          <cell r="AD1344">
            <v>6743128.8899999997</v>
          </cell>
          <cell r="AE1344">
            <v>6833331.4100000001</v>
          </cell>
          <cell r="AF1344">
            <v>6924740.5700000003</v>
          </cell>
          <cell r="AG1344">
            <v>7017372.5</v>
          </cell>
          <cell r="AH1344">
            <v>7111243.5700000003</v>
          </cell>
          <cell r="AI1344">
            <v>7206370.3399999999</v>
          </cell>
          <cell r="AJ1344">
            <v>7302769.6200000001</v>
          </cell>
          <cell r="AK1344">
            <v>7400458.4299999997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</row>
        <row r="1345">
          <cell r="A1345" t="str">
            <v>IDSmall C&amp;IDLC Space HeatingProgram Annual CostsHigh Participation Case0</v>
          </cell>
          <cell r="B1345" t="str">
            <v>ID</v>
          </cell>
          <cell r="C1345" t="str">
            <v>Small C&amp;I</v>
          </cell>
          <cell r="D1345" t="str">
            <v>DLC Space Heating</v>
          </cell>
          <cell r="E1345" t="str">
            <v>Program Annual Costs</v>
          </cell>
          <cell r="F1345" t="str">
            <v>High Participation Case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5834317.1500000004</v>
          </cell>
          <cell r="S1345">
            <v>12509121.98</v>
          </cell>
          <cell r="T1345">
            <v>26286343.199999999</v>
          </cell>
          <cell r="U1345">
            <v>16130618.27</v>
          </cell>
          <cell r="V1345">
            <v>10911310.720000001</v>
          </cell>
          <cell r="W1345">
            <v>4823091.07</v>
          </cell>
          <cell r="X1345">
            <v>4899046.41</v>
          </cell>
          <cell r="Y1345">
            <v>4974249.76</v>
          </cell>
          <cell r="Z1345">
            <v>5049879.66</v>
          </cell>
          <cell r="AA1345">
            <v>5126289.05</v>
          </cell>
          <cell r="AB1345">
            <v>5203203.5</v>
          </cell>
          <cell r="AC1345">
            <v>5283869.59</v>
          </cell>
          <cell r="AD1345">
            <v>5405233.1200000001</v>
          </cell>
          <cell r="AE1345">
            <v>5502775.29</v>
          </cell>
          <cell r="AF1345">
            <v>5602414.6799999997</v>
          </cell>
          <cell r="AG1345">
            <v>5704204.7300000004</v>
          </cell>
          <cell r="AH1345">
            <v>5808200.4400000004</v>
          </cell>
          <cell r="AI1345">
            <v>5914458.3899999997</v>
          </cell>
          <cell r="AJ1345">
            <v>6023036.7800000003</v>
          </cell>
          <cell r="AK1345">
            <v>6133995.5099999998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</row>
        <row r="1346">
          <cell r="A1346" t="str">
            <v>IDSmall C&amp;IDLC Space HeatingNon-Incentive CostsHigh Participation Case0</v>
          </cell>
          <cell r="B1346" t="str">
            <v>ID</v>
          </cell>
          <cell r="C1346" t="str">
            <v>Small C&amp;I</v>
          </cell>
          <cell r="D1346" t="str">
            <v>DLC Space Heating</v>
          </cell>
          <cell r="E1346" t="str">
            <v>Non-Incentive Costs</v>
          </cell>
          <cell r="F1346" t="str">
            <v>High Participation Case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5482636.7300000004</v>
          </cell>
          <cell r="S1346">
            <v>11437731.27</v>
          </cell>
          <cell r="T1346">
            <v>23748445.530000001</v>
          </cell>
          <cell r="U1346">
            <v>12818922.52</v>
          </cell>
          <cell r="V1346">
            <v>7177502.6100000003</v>
          </cell>
          <cell r="W1346">
            <v>1035039.42</v>
          </cell>
          <cell r="X1346">
            <v>1056694.75</v>
          </cell>
          <cell r="Y1346">
            <v>1077608.81</v>
          </cell>
          <cell r="Z1346">
            <v>1098962.6200000001</v>
          </cell>
          <cell r="AA1346">
            <v>1121099.71</v>
          </cell>
          <cell r="AB1346">
            <v>1143734.93</v>
          </cell>
          <cell r="AC1346">
            <v>1169950.97</v>
          </cell>
          <cell r="AD1346">
            <v>1234739.83</v>
          </cell>
          <cell r="AE1346">
            <v>1274929.31</v>
          </cell>
          <cell r="AF1346">
            <v>1316427.29</v>
          </cell>
          <cell r="AG1346">
            <v>1359276.37</v>
          </cell>
          <cell r="AH1346">
            <v>1403520.56</v>
          </cell>
          <cell r="AI1346">
            <v>1449205.28</v>
          </cell>
          <cell r="AJ1346">
            <v>1496377.44</v>
          </cell>
          <cell r="AK1346">
            <v>1545085.48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</row>
        <row r="1347">
          <cell r="A1347" t="str">
            <v>IDSmall C&amp;IDLC Space HeatingSummer Peak Reduction @Meter  (MW)High Participation Case0</v>
          </cell>
          <cell r="B1347" t="str">
            <v>ID</v>
          </cell>
          <cell r="C1347" t="str">
            <v>Small C&amp;I</v>
          </cell>
          <cell r="D1347" t="str">
            <v>DLC Space Heating</v>
          </cell>
          <cell r="E1347" t="str">
            <v>Summer Peak Reduction @Meter  (MW)</v>
          </cell>
          <cell r="F1347" t="str">
            <v>High Participation Case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5.1061481672101516</v>
          </cell>
          <cell r="S1347">
            <v>15.546439584201273</v>
          </cell>
          <cell r="T1347">
            <v>36.769815927493447</v>
          </cell>
          <cell r="U1347">
            <v>47.99510590524666</v>
          </cell>
          <cell r="V1347">
            <v>54.039254216657497</v>
          </cell>
          <cell r="W1347">
            <v>54.75501228123791</v>
          </cell>
          <cell r="X1347">
            <v>55.462504704051796</v>
          </cell>
          <cell r="Y1347">
            <v>56.170704503007471</v>
          </cell>
          <cell r="Z1347">
            <v>56.91276145592839</v>
          </cell>
          <cell r="AA1347">
            <v>57.74360864977195</v>
          </cell>
          <cell r="AB1347">
            <v>58.507439221742665</v>
          </cell>
          <cell r="AC1347">
            <v>59.27262640549219</v>
          </cell>
          <cell r="AD1347">
            <v>60.065513565673378</v>
          </cell>
          <cell r="AE1347">
            <v>60.869007140432515</v>
          </cell>
          <cell r="AF1347">
            <v>61.683249011282939</v>
          </cell>
          <cell r="AG1347">
            <v>62.508382957680382</v>
          </cell>
          <cell r="AH1347">
            <v>63.344554682411669</v>
          </cell>
          <cell r="AI1347">
            <v>64.191911837323005</v>
          </cell>
          <cell r="AJ1347">
            <v>65.050604049392433</v>
          </cell>
          <cell r="AK1347">
            <v>65.920782947151125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</row>
        <row r="1348">
          <cell r="A1348" t="str">
            <v>IDSmall C&amp;IDLC Space HeatingSummer Peak Reduction @Generation (MW)High Participation Case0</v>
          </cell>
          <cell r="B1348" t="str">
            <v>ID</v>
          </cell>
          <cell r="C1348" t="str">
            <v>Small C&amp;I</v>
          </cell>
          <cell r="D1348" t="str">
            <v>DLC Space Heating</v>
          </cell>
          <cell r="E1348" t="str">
            <v>Summer Peak Reduction @Generation (MW)</v>
          </cell>
          <cell r="F1348" t="str">
            <v>High Participation Case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5.6309529854545115</v>
          </cell>
          <cell r="S1348">
            <v>17.1442871462299</v>
          </cell>
          <cell r="T1348">
            <v>40.548980952242438</v>
          </cell>
          <cell r="U1348">
            <v>52.92799504328039</v>
          </cell>
          <cell r="V1348">
            <v>59.593354892652727</v>
          </cell>
          <cell r="W1348">
            <v>60.382677857562754</v>
          </cell>
          <cell r="X1348">
            <v>61.162885646285609</v>
          </cell>
          <cell r="Y1348">
            <v>61.94387351456492</v>
          </cell>
          <cell r="Z1348">
            <v>62.762198341341403</v>
          </cell>
          <cell r="AA1348">
            <v>63.678439181486489</v>
          </cell>
          <cell r="AB1348">
            <v>64.520775498172327</v>
          </cell>
          <cell r="AC1348">
            <v>65.364607857843168</v>
          </cell>
          <cell r="AD1348">
            <v>66.238987169908881</v>
          </cell>
          <cell r="AE1348">
            <v>67.125063013269198</v>
          </cell>
          <cell r="AF1348">
            <v>68.022991851877961</v>
          </cell>
          <cell r="AG1348">
            <v>68.932932242700019</v>
          </cell>
          <cell r="AH1348">
            <v>69.855044863709381</v>
          </cell>
          <cell r="AI1348">
            <v>70.789492542261797</v>
          </cell>
          <cell r="AJ1348">
            <v>71.73644028384696</v>
          </cell>
          <cell r="AK1348">
            <v>72.696055301225314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</row>
        <row r="1349">
          <cell r="A1349" t="str">
            <v>IDSmall C&amp;IDLC Space HeatingWinter Peak Reduction @Meter  (MW)High Participation Case0</v>
          </cell>
          <cell r="B1349" t="str">
            <v>ID</v>
          </cell>
          <cell r="C1349" t="str">
            <v>Small C&amp;I</v>
          </cell>
          <cell r="D1349" t="str">
            <v>DLC Space Heating</v>
          </cell>
          <cell r="E1349" t="str">
            <v>Winter Peak Reduction @Meter  (MW)</v>
          </cell>
          <cell r="F1349" t="str">
            <v>High Participation Case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</row>
        <row r="1350">
          <cell r="A1350" t="str">
            <v>IDSmall C&amp;IDLC Space HeatingWinter Peak Reduction @Generation (MW)High Participation Case0</v>
          </cell>
          <cell r="B1350" t="str">
            <v>ID</v>
          </cell>
          <cell r="C1350" t="str">
            <v>Small C&amp;I</v>
          </cell>
          <cell r="D1350" t="str">
            <v>DLC Space Heating</v>
          </cell>
          <cell r="E1350" t="str">
            <v>Winter Peak Reduction @Generation (MW)</v>
          </cell>
          <cell r="F1350" t="str">
            <v>High Participation Case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AZ1350">
            <v>0</v>
          </cell>
        </row>
        <row r="1351">
          <cell r="A1351" t="str">
            <v>IDSmall C&amp;IDLC Space HeatingProgram Annual BenefitsHigh Participation Case0</v>
          </cell>
          <cell r="B1351" t="str">
            <v>ID</v>
          </cell>
          <cell r="C1351" t="str">
            <v>Small C&amp;I</v>
          </cell>
          <cell r="D1351" t="str">
            <v>DLC Space Heating</v>
          </cell>
          <cell r="E1351" t="str">
            <v>Program Annual Benefits</v>
          </cell>
          <cell r="F1351" t="str">
            <v>High Participation Case</v>
          </cell>
          <cell r="G1351">
            <v>0</v>
          </cell>
        </row>
        <row r="1352">
          <cell r="A1352" t="str">
            <v>IDSmall C&amp;IDLC Space HeatingNew ParticipantsHigh Participation Case0</v>
          </cell>
          <cell r="B1352" t="str">
            <v>ID</v>
          </cell>
          <cell r="C1352" t="str">
            <v>Small C&amp;I</v>
          </cell>
          <cell r="D1352" t="str">
            <v>DLC Space Heating</v>
          </cell>
          <cell r="E1352" t="str">
            <v>New Participants</v>
          </cell>
          <cell r="F1352" t="str">
            <v>High Participation Case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16746.686550000006</v>
          </cell>
          <cell r="S1352">
            <v>34271.919000000009</v>
          </cell>
          <cell r="T1352">
            <v>69833.664450000011</v>
          </cell>
          <cell r="U1352">
            <v>36847.527750000037</v>
          </cell>
          <cell r="V1352">
            <v>20100.588749999937</v>
          </cell>
          <cell r="W1352">
            <v>2583.0255000000179</v>
          </cell>
          <cell r="X1352">
            <v>2585.7149999999965</v>
          </cell>
          <cell r="Y1352">
            <v>2585.2035000000324</v>
          </cell>
          <cell r="Z1352">
            <v>2584.5764999999665</v>
          </cell>
          <cell r="AA1352">
            <v>2584.3950000000186</v>
          </cell>
          <cell r="AB1352">
            <v>2584.7249999999767</v>
          </cell>
          <cell r="AC1352">
            <v>2592.8595000000205</v>
          </cell>
          <cell r="AD1352">
            <v>2694.0321599718882</v>
          </cell>
          <cell r="AE1352">
            <v>2731.0805338135397</v>
          </cell>
          <cell r="AF1352">
            <v>2768.6383974915661</v>
          </cell>
          <cell r="AG1352">
            <v>2806.7127575183695</v>
          </cell>
          <cell r="AH1352">
            <v>2845.3107167601411</v>
          </cell>
          <cell r="AI1352">
            <v>2884.4394757617847</v>
          </cell>
          <cell r="AJ1352">
            <v>2924.1063340901455</v>
          </cell>
          <cell r="AK1352">
            <v>2964.3186916958948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</row>
        <row r="1353">
          <cell r="A1353" t="str">
            <v>IDSmall C&amp;IDLC Space HeatingIncentive CostsHigh Participation Case0</v>
          </cell>
          <cell r="B1353" t="str">
            <v>ID</v>
          </cell>
          <cell r="C1353" t="str">
            <v>Small C&amp;I</v>
          </cell>
          <cell r="D1353" t="str">
            <v>DLC Space Heating</v>
          </cell>
          <cell r="E1353" t="str">
            <v>Incentive Costs</v>
          </cell>
          <cell r="F1353" t="str">
            <v>High Participation Case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351680.42</v>
          </cell>
          <cell r="S1353">
            <v>1071390.72</v>
          </cell>
          <cell r="T1353">
            <v>2537897.67</v>
          </cell>
          <cell r="U1353">
            <v>3311695.75</v>
          </cell>
          <cell r="V1353">
            <v>3733808.12</v>
          </cell>
          <cell r="W1353">
            <v>3788051.65</v>
          </cell>
          <cell r="X1353">
            <v>3842351.67</v>
          </cell>
          <cell r="Y1353">
            <v>3896640.94</v>
          </cell>
          <cell r="Z1353">
            <v>3950917.05</v>
          </cell>
          <cell r="AA1353">
            <v>4005189.34</v>
          </cell>
          <cell r="AB1353">
            <v>4059468.57</v>
          </cell>
          <cell r="AC1353">
            <v>4113918.62</v>
          </cell>
          <cell r="AD1353">
            <v>4170493.29</v>
          </cell>
          <cell r="AE1353">
            <v>4227845.9800000004</v>
          </cell>
          <cell r="AF1353">
            <v>4285987.3899999997</v>
          </cell>
          <cell r="AG1353">
            <v>4344928.3600000003</v>
          </cell>
          <cell r="AH1353">
            <v>4404679.88</v>
          </cell>
          <cell r="AI1353">
            <v>4465253.1100000003</v>
          </cell>
          <cell r="AJ1353">
            <v>4526659.34</v>
          </cell>
          <cell r="AK1353">
            <v>4588910.04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</row>
        <row r="1354">
          <cell r="A1354" t="str">
            <v>IDSmall C&amp;IDLC Space HeatingParticipantsHigh Participation Case0</v>
          </cell>
          <cell r="B1354" t="str">
            <v>ID</v>
          </cell>
          <cell r="C1354" t="str">
            <v>Small C&amp;I</v>
          </cell>
          <cell r="D1354" t="str">
            <v>DLC Space Heating</v>
          </cell>
          <cell r="E1354" t="str">
            <v>Participants</v>
          </cell>
          <cell r="F1354" t="str">
            <v>High Participation Case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16746.686550000006</v>
          </cell>
          <cell r="S1354">
            <v>51018.605550000015</v>
          </cell>
          <cell r="T1354">
            <v>120852.27000000002</v>
          </cell>
          <cell r="U1354">
            <v>157699.79775000006</v>
          </cell>
          <cell r="V1354">
            <v>177800.38649999999</v>
          </cell>
          <cell r="W1354">
            <v>180383.41200000001</v>
          </cell>
          <cell r="X1354">
            <v>182969.12700000001</v>
          </cell>
          <cell r="Y1354">
            <v>185554.33050000004</v>
          </cell>
          <cell r="Z1354">
            <v>188138.90700000001</v>
          </cell>
          <cell r="AA1354">
            <v>190723.30200000003</v>
          </cell>
          <cell r="AB1354">
            <v>193308.027</v>
          </cell>
          <cell r="AC1354">
            <v>195900.88650000002</v>
          </cell>
          <cell r="AD1354">
            <v>198594.91865997191</v>
          </cell>
          <cell r="AE1354">
            <v>201325.99919378545</v>
          </cell>
          <cell r="AF1354">
            <v>204094.63759127702</v>
          </cell>
          <cell r="AG1354">
            <v>206901.35034879539</v>
          </cell>
          <cell r="AH1354">
            <v>209746.66106555553</v>
          </cell>
          <cell r="AI1354">
            <v>212631.10054131731</v>
          </cell>
          <cell r="AJ1354">
            <v>215555.20687540746</v>
          </cell>
          <cell r="AK1354">
            <v>218519.52556710335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</row>
        <row r="1355">
          <cell r="A1355" t="str">
            <v>IDMedium C&amp;IDLC Water HeatingProgram Annual BenefitsHigh Participation Case0</v>
          </cell>
          <cell r="B1355" t="str">
            <v>ID</v>
          </cell>
          <cell r="C1355" t="str">
            <v>Medium C&amp;I</v>
          </cell>
          <cell r="D1355" t="str">
            <v>DLC Water Heating</v>
          </cell>
          <cell r="E1355" t="str">
            <v>Program Annual Benefits</v>
          </cell>
          <cell r="F1355" t="str">
            <v>High Participation Case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573231.01</v>
          </cell>
          <cell r="S1355">
            <v>1745288.43</v>
          </cell>
          <cell r="T1355">
            <v>4127886.26</v>
          </cell>
          <cell r="U1355">
            <v>5388069.9000000004</v>
          </cell>
          <cell r="V1355">
            <v>6066603.5300000003</v>
          </cell>
          <cell r="W1355">
            <v>6146956.6100000003</v>
          </cell>
          <cell r="X1355">
            <v>6226381.7599999998</v>
          </cell>
          <cell r="Y1355">
            <v>6305886.3200000003</v>
          </cell>
          <cell r="Z1355">
            <v>6389191.79</v>
          </cell>
          <cell r="AA1355">
            <v>6482465.1100000003</v>
          </cell>
          <cell r="AB1355">
            <v>6568214.9500000002</v>
          </cell>
          <cell r="AC1355">
            <v>6654117.0800000001</v>
          </cell>
          <cell r="AD1355">
            <v>6743128.8899999997</v>
          </cell>
          <cell r="AE1355">
            <v>6833331.4100000001</v>
          </cell>
          <cell r="AF1355">
            <v>6924740.5700000003</v>
          </cell>
          <cell r="AG1355">
            <v>7017372.5</v>
          </cell>
          <cell r="AH1355">
            <v>7111243.5700000003</v>
          </cell>
          <cell r="AI1355">
            <v>7206370.3399999999</v>
          </cell>
          <cell r="AJ1355">
            <v>7302769.6200000001</v>
          </cell>
          <cell r="AK1355">
            <v>7400458.4299999997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</row>
        <row r="1356">
          <cell r="A1356" t="str">
            <v>IDMedium C&amp;IDLC Water HeatingProgram Annual CostsHigh Participation Case0</v>
          </cell>
          <cell r="B1356" t="str">
            <v>ID</v>
          </cell>
          <cell r="C1356" t="str">
            <v>Medium C&amp;I</v>
          </cell>
          <cell r="D1356" t="str">
            <v>DLC Water Heating</v>
          </cell>
          <cell r="E1356" t="str">
            <v>Program Annual Costs</v>
          </cell>
          <cell r="F1356" t="str">
            <v>High Participation Case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5834317.1500000004</v>
          </cell>
          <cell r="S1356">
            <v>12509121.98</v>
          </cell>
          <cell r="T1356">
            <v>26286343.199999999</v>
          </cell>
          <cell r="U1356">
            <v>16130618.27</v>
          </cell>
          <cell r="V1356">
            <v>10911310.720000001</v>
          </cell>
          <cell r="W1356">
            <v>4823091.07</v>
          </cell>
          <cell r="X1356">
            <v>4899046.41</v>
          </cell>
          <cell r="Y1356">
            <v>4974249.76</v>
          </cell>
          <cell r="Z1356">
            <v>5049879.66</v>
          </cell>
          <cell r="AA1356">
            <v>5126289.05</v>
          </cell>
          <cell r="AB1356">
            <v>5203203.5</v>
          </cell>
          <cell r="AC1356">
            <v>5283869.59</v>
          </cell>
          <cell r="AD1356">
            <v>5405233.1200000001</v>
          </cell>
          <cell r="AE1356">
            <v>5502775.29</v>
          </cell>
          <cell r="AF1356">
            <v>5602414.6799999997</v>
          </cell>
          <cell r="AG1356">
            <v>5704204.7300000004</v>
          </cell>
          <cell r="AH1356">
            <v>5808200.4400000004</v>
          </cell>
          <cell r="AI1356">
            <v>5914458.3899999997</v>
          </cell>
          <cell r="AJ1356">
            <v>6023036.7800000003</v>
          </cell>
          <cell r="AK1356">
            <v>6133995.5099999998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</row>
        <row r="1357">
          <cell r="A1357" t="str">
            <v>IDMedium C&amp;IDLC Water HeatingNon-Incentive CostsHigh Participation Case0</v>
          </cell>
          <cell r="B1357" t="str">
            <v>ID</v>
          </cell>
          <cell r="C1357" t="str">
            <v>Medium C&amp;I</v>
          </cell>
          <cell r="D1357" t="str">
            <v>DLC Water Heating</v>
          </cell>
          <cell r="E1357" t="str">
            <v>Non-Incentive Costs</v>
          </cell>
          <cell r="F1357" t="str">
            <v>High Participation Case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5482636.7300000004</v>
          </cell>
          <cell r="S1357">
            <v>11437731.27</v>
          </cell>
          <cell r="T1357">
            <v>23748445.530000001</v>
          </cell>
          <cell r="U1357">
            <v>12818922.52</v>
          </cell>
          <cell r="V1357">
            <v>7177502.6100000003</v>
          </cell>
          <cell r="W1357">
            <v>1035039.42</v>
          </cell>
          <cell r="X1357">
            <v>1056694.75</v>
          </cell>
          <cell r="Y1357">
            <v>1077608.81</v>
          </cell>
          <cell r="Z1357">
            <v>1098962.6200000001</v>
          </cell>
          <cell r="AA1357">
            <v>1121099.71</v>
          </cell>
          <cell r="AB1357">
            <v>1143734.93</v>
          </cell>
          <cell r="AC1357">
            <v>1169950.97</v>
          </cell>
          <cell r="AD1357">
            <v>1234739.83</v>
          </cell>
          <cell r="AE1357">
            <v>1274929.31</v>
          </cell>
          <cell r="AF1357">
            <v>1316427.29</v>
          </cell>
          <cell r="AG1357">
            <v>1359276.37</v>
          </cell>
          <cell r="AH1357">
            <v>1403520.56</v>
          </cell>
          <cell r="AI1357">
            <v>1449205.28</v>
          </cell>
          <cell r="AJ1357">
            <v>1496377.44</v>
          </cell>
          <cell r="AK1357">
            <v>1545085.48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</row>
        <row r="1358">
          <cell r="A1358" t="str">
            <v>IDMedium C&amp;IDLC Water HeatingSummer Peak Reduction @Meter  (MW)High Participation Case0</v>
          </cell>
          <cell r="B1358" t="str">
            <v>ID</v>
          </cell>
          <cell r="C1358" t="str">
            <v>Medium C&amp;I</v>
          </cell>
          <cell r="D1358" t="str">
            <v>DLC Water Heating</v>
          </cell>
          <cell r="E1358" t="str">
            <v>Summer Peak Reduction @Meter  (MW)</v>
          </cell>
          <cell r="F1358" t="str">
            <v>High Participation Case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5.1061481672101516</v>
          </cell>
          <cell r="S1358">
            <v>15.546439584201273</v>
          </cell>
          <cell r="T1358">
            <v>36.769815927493447</v>
          </cell>
          <cell r="U1358">
            <v>47.99510590524666</v>
          </cell>
          <cell r="V1358">
            <v>54.039254216657497</v>
          </cell>
          <cell r="W1358">
            <v>54.75501228123791</v>
          </cell>
          <cell r="X1358">
            <v>55.462504704051796</v>
          </cell>
          <cell r="Y1358">
            <v>56.170704503007471</v>
          </cell>
          <cell r="Z1358">
            <v>56.91276145592839</v>
          </cell>
          <cell r="AA1358">
            <v>57.74360864977195</v>
          </cell>
          <cell r="AB1358">
            <v>58.507439221742665</v>
          </cell>
          <cell r="AC1358">
            <v>59.27262640549219</v>
          </cell>
          <cell r="AD1358">
            <v>60.065513565673378</v>
          </cell>
          <cell r="AE1358">
            <v>60.869007140432515</v>
          </cell>
          <cell r="AF1358">
            <v>61.683249011282939</v>
          </cell>
          <cell r="AG1358">
            <v>62.508382957680382</v>
          </cell>
          <cell r="AH1358">
            <v>63.344554682411669</v>
          </cell>
          <cell r="AI1358">
            <v>64.191911837323005</v>
          </cell>
          <cell r="AJ1358">
            <v>65.050604049392433</v>
          </cell>
          <cell r="AK1358">
            <v>65.920782947151125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</row>
        <row r="1359">
          <cell r="A1359" t="str">
            <v>IDMedium C&amp;IDLC Water HeatingSummer Peak Reduction @Generation (MW)High Participation Case0</v>
          </cell>
          <cell r="B1359" t="str">
            <v>ID</v>
          </cell>
          <cell r="C1359" t="str">
            <v>Medium C&amp;I</v>
          </cell>
          <cell r="D1359" t="str">
            <v>DLC Water Heating</v>
          </cell>
          <cell r="E1359" t="str">
            <v>Summer Peak Reduction @Generation (MW)</v>
          </cell>
          <cell r="F1359" t="str">
            <v>High Participation Case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5.6309529854545115</v>
          </cell>
          <cell r="S1359">
            <v>17.1442871462299</v>
          </cell>
          <cell r="T1359">
            <v>40.548980952242438</v>
          </cell>
          <cell r="U1359">
            <v>52.92799504328039</v>
          </cell>
          <cell r="V1359">
            <v>59.593354892652727</v>
          </cell>
          <cell r="W1359">
            <v>60.382677857562754</v>
          </cell>
          <cell r="X1359">
            <v>61.162885646285609</v>
          </cell>
          <cell r="Y1359">
            <v>61.94387351456492</v>
          </cell>
          <cell r="Z1359">
            <v>62.762198341341403</v>
          </cell>
          <cell r="AA1359">
            <v>63.678439181486489</v>
          </cell>
          <cell r="AB1359">
            <v>64.520775498172327</v>
          </cell>
          <cell r="AC1359">
            <v>65.364607857843168</v>
          </cell>
          <cell r="AD1359">
            <v>66.238987169908881</v>
          </cell>
          <cell r="AE1359">
            <v>67.125063013269198</v>
          </cell>
          <cell r="AF1359">
            <v>68.022991851877961</v>
          </cell>
          <cell r="AG1359">
            <v>68.932932242700019</v>
          </cell>
          <cell r="AH1359">
            <v>69.855044863709381</v>
          </cell>
          <cell r="AI1359">
            <v>70.789492542261797</v>
          </cell>
          <cell r="AJ1359">
            <v>71.73644028384696</v>
          </cell>
          <cell r="AK1359">
            <v>72.696055301225314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</row>
        <row r="1360">
          <cell r="A1360" t="str">
            <v>IDMedium C&amp;IDLC Water HeatingWinter Peak Reduction @Meter  (MW)High Participation Case0</v>
          </cell>
          <cell r="B1360" t="str">
            <v>ID</v>
          </cell>
          <cell r="C1360" t="str">
            <v>Medium C&amp;I</v>
          </cell>
          <cell r="D1360" t="str">
            <v>DLC Water Heating</v>
          </cell>
          <cell r="E1360" t="str">
            <v>Winter Peak Reduction @Meter  (MW)</v>
          </cell>
          <cell r="F1360" t="str">
            <v>High Participation Case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</row>
        <row r="1361">
          <cell r="A1361" t="str">
            <v>IDMedium C&amp;IDLC Water HeatingWinter Peak Reduction @Generation (MW)High Participation Case0</v>
          </cell>
          <cell r="B1361" t="str">
            <v>ID</v>
          </cell>
          <cell r="C1361" t="str">
            <v>Medium C&amp;I</v>
          </cell>
          <cell r="D1361" t="str">
            <v>DLC Water Heating</v>
          </cell>
          <cell r="E1361" t="str">
            <v>Winter Peak Reduction @Generation (MW)</v>
          </cell>
          <cell r="F1361" t="str">
            <v>High Participation Case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</row>
        <row r="1362">
          <cell r="A1362" t="str">
            <v>IDMedium C&amp;IDLC Water HeatingProgram Annual BenefitsHigh Participation Case0</v>
          </cell>
          <cell r="B1362" t="str">
            <v>ID</v>
          </cell>
          <cell r="C1362" t="str">
            <v>Medium C&amp;I</v>
          </cell>
          <cell r="D1362" t="str">
            <v>DLC Water Heating</v>
          </cell>
          <cell r="E1362" t="str">
            <v>Program Annual Benefits</v>
          </cell>
          <cell r="F1362" t="str">
            <v>High Participation Case</v>
          </cell>
          <cell r="G1362">
            <v>0</v>
          </cell>
        </row>
        <row r="1363">
          <cell r="A1363" t="str">
            <v>IDMedium C&amp;IDLC Water HeatingNew ParticipantsHigh Participation Case0</v>
          </cell>
          <cell r="B1363" t="str">
            <v>ID</v>
          </cell>
          <cell r="C1363" t="str">
            <v>Medium C&amp;I</v>
          </cell>
          <cell r="D1363" t="str">
            <v>DLC Water Heating</v>
          </cell>
          <cell r="E1363" t="str">
            <v>New Participants</v>
          </cell>
          <cell r="F1363" t="str">
            <v>High Participation Case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16746.686550000006</v>
          </cell>
          <cell r="S1363">
            <v>34271.919000000009</v>
          </cell>
          <cell r="T1363">
            <v>69833.664450000011</v>
          </cell>
          <cell r="U1363">
            <v>36847.527750000037</v>
          </cell>
          <cell r="V1363">
            <v>20100.588749999937</v>
          </cell>
          <cell r="W1363">
            <v>2583.0255000000179</v>
          </cell>
          <cell r="X1363">
            <v>2585.7149999999965</v>
          </cell>
          <cell r="Y1363">
            <v>2585.2035000000324</v>
          </cell>
          <cell r="Z1363">
            <v>2584.5764999999665</v>
          </cell>
          <cell r="AA1363">
            <v>2584.3950000000186</v>
          </cell>
          <cell r="AB1363">
            <v>2584.7249999999767</v>
          </cell>
          <cell r="AC1363">
            <v>2592.8595000000205</v>
          </cell>
          <cell r="AD1363">
            <v>2694.0321599718882</v>
          </cell>
          <cell r="AE1363">
            <v>2731.0805338135397</v>
          </cell>
          <cell r="AF1363">
            <v>2768.6383974915661</v>
          </cell>
          <cell r="AG1363">
            <v>2806.7127575183695</v>
          </cell>
          <cell r="AH1363">
            <v>2845.3107167601411</v>
          </cell>
          <cell r="AI1363">
            <v>2884.4394757617847</v>
          </cell>
          <cell r="AJ1363">
            <v>2924.1063340901455</v>
          </cell>
          <cell r="AK1363">
            <v>2964.3186916958948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</row>
        <row r="1364">
          <cell r="A1364" t="str">
            <v>IDMedium C&amp;IDLC Water HeatingIncentive CostsHigh Participation Case0</v>
          </cell>
          <cell r="B1364" t="str">
            <v>ID</v>
          </cell>
          <cell r="C1364" t="str">
            <v>Medium C&amp;I</v>
          </cell>
          <cell r="D1364" t="str">
            <v>DLC Water Heating</v>
          </cell>
          <cell r="E1364" t="str">
            <v>Incentive Costs</v>
          </cell>
          <cell r="F1364" t="str">
            <v>High Participation Case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351680.42</v>
          </cell>
          <cell r="S1364">
            <v>1071390.72</v>
          </cell>
          <cell r="T1364">
            <v>2537897.67</v>
          </cell>
          <cell r="U1364">
            <v>3311695.75</v>
          </cell>
          <cell r="V1364">
            <v>3733808.12</v>
          </cell>
          <cell r="W1364">
            <v>3788051.65</v>
          </cell>
          <cell r="X1364">
            <v>3842351.67</v>
          </cell>
          <cell r="Y1364">
            <v>3896640.94</v>
          </cell>
          <cell r="Z1364">
            <v>3950917.05</v>
          </cell>
          <cell r="AA1364">
            <v>4005189.34</v>
          </cell>
          <cell r="AB1364">
            <v>4059468.57</v>
          </cell>
          <cell r="AC1364">
            <v>4113918.62</v>
          </cell>
          <cell r="AD1364">
            <v>4170493.29</v>
          </cell>
          <cell r="AE1364">
            <v>4227845.9800000004</v>
          </cell>
          <cell r="AF1364">
            <v>4285987.3899999997</v>
          </cell>
          <cell r="AG1364">
            <v>4344928.3600000003</v>
          </cell>
          <cell r="AH1364">
            <v>4404679.88</v>
          </cell>
          <cell r="AI1364">
            <v>4465253.1100000003</v>
          </cell>
          <cell r="AJ1364">
            <v>4526659.34</v>
          </cell>
          <cell r="AK1364">
            <v>4588910.04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</row>
        <row r="1365">
          <cell r="A1365" t="str">
            <v>IDMedium C&amp;IDLC Water HeatingParticipantsHigh Participation Case0</v>
          </cell>
          <cell r="B1365" t="str">
            <v>ID</v>
          </cell>
          <cell r="C1365" t="str">
            <v>Medium C&amp;I</v>
          </cell>
          <cell r="D1365" t="str">
            <v>DLC Water Heating</v>
          </cell>
          <cell r="E1365" t="str">
            <v>Participants</v>
          </cell>
          <cell r="F1365" t="str">
            <v>High Participation Case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16746.686550000006</v>
          </cell>
          <cell r="S1365">
            <v>51018.605550000015</v>
          </cell>
          <cell r="T1365">
            <v>120852.27000000002</v>
          </cell>
          <cell r="U1365">
            <v>157699.79775000006</v>
          </cell>
          <cell r="V1365">
            <v>177800.38649999999</v>
          </cell>
          <cell r="W1365">
            <v>180383.41200000001</v>
          </cell>
          <cell r="X1365">
            <v>182969.12700000001</v>
          </cell>
          <cell r="Y1365">
            <v>185554.33050000004</v>
          </cell>
          <cell r="Z1365">
            <v>188138.90700000001</v>
          </cell>
          <cell r="AA1365">
            <v>190723.30200000003</v>
          </cell>
          <cell r="AB1365">
            <v>193308.027</v>
          </cell>
          <cell r="AC1365">
            <v>195900.88650000002</v>
          </cell>
          <cell r="AD1365">
            <v>198594.91865997191</v>
          </cell>
          <cell r="AE1365">
            <v>201325.99919378545</v>
          </cell>
          <cell r="AF1365">
            <v>204094.63759127702</v>
          </cell>
          <cell r="AG1365">
            <v>206901.35034879539</v>
          </cell>
          <cell r="AH1365">
            <v>209746.66106555553</v>
          </cell>
          <cell r="AI1365">
            <v>212631.10054131731</v>
          </cell>
          <cell r="AJ1365">
            <v>215555.20687540746</v>
          </cell>
          <cell r="AK1365">
            <v>218519.52556710335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</row>
        <row r="1366">
          <cell r="A1366" t="str">
            <v>IDResidentialDLC Water HeatingProgram Annual BenefitsHigh Participation Case0</v>
          </cell>
          <cell r="B1366" t="str">
            <v>ID</v>
          </cell>
          <cell r="C1366" t="str">
            <v>Residential</v>
          </cell>
          <cell r="D1366" t="str">
            <v>DLC Water Heating</v>
          </cell>
          <cell r="E1366" t="str">
            <v>Program Annual Benefits</v>
          </cell>
          <cell r="F1366" t="str">
            <v>High Participation Case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573231.01</v>
          </cell>
          <cell r="S1366">
            <v>1745288.43</v>
          </cell>
          <cell r="T1366">
            <v>4127886.26</v>
          </cell>
          <cell r="U1366">
            <v>5388069.9000000004</v>
          </cell>
          <cell r="V1366">
            <v>6066603.5300000003</v>
          </cell>
          <cell r="W1366">
            <v>6146956.6100000003</v>
          </cell>
          <cell r="X1366">
            <v>6226381.7599999998</v>
          </cell>
          <cell r="Y1366">
            <v>6305886.3200000003</v>
          </cell>
          <cell r="Z1366">
            <v>6389191.79</v>
          </cell>
          <cell r="AA1366">
            <v>6482465.1100000003</v>
          </cell>
          <cell r="AB1366">
            <v>6568214.9500000002</v>
          </cell>
          <cell r="AC1366">
            <v>6654117.0800000001</v>
          </cell>
          <cell r="AD1366">
            <v>6743128.8899999997</v>
          </cell>
          <cell r="AE1366">
            <v>6833331.4100000001</v>
          </cell>
          <cell r="AF1366">
            <v>6924740.5700000003</v>
          </cell>
          <cell r="AG1366">
            <v>7017372.5</v>
          </cell>
          <cell r="AH1366">
            <v>7111243.5700000003</v>
          </cell>
          <cell r="AI1366">
            <v>7206370.3399999999</v>
          </cell>
          <cell r="AJ1366">
            <v>7302769.6200000001</v>
          </cell>
          <cell r="AK1366">
            <v>7400458.4299999997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</row>
        <row r="1367">
          <cell r="A1367" t="str">
            <v>IDResidentialDLC Water HeatingProgram Annual CostsHigh Participation Case0</v>
          </cell>
          <cell r="B1367" t="str">
            <v>ID</v>
          </cell>
          <cell r="C1367" t="str">
            <v>Residential</v>
          </cell>
          <cell r="D1367" t="str">
            <v>DLC Water Heating</v>
          </cell>
          <cell r="E1367" t="str">
            <v>Program Annual Costs</v>
          </cell>
          <cell r="F1367" t="str">
            <v>High Participation Case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5834317.1500000004</v>
          </cell>
          <cell r="S1367">
            <v>12509121.98</v>
          </cell>
          <cell r="T1367">
            <v>26286343.199999999</v>
          </cell>
          <cell r="U1367">
            <v>16130618.27</v>
          </cell>
          <cell r="V1367">
            <v>10911310.720000001</v>
          </cell>
          <cell r="W1367">
            <v>4823091.07</v>
          </cell>
          <cell r="X1367">
            <v>4899046.41</v>
          </cell>
          <cell r="Y1367">
            <v>4974249.76</v>
          </cell>
          <cell r="Z1367">
            <v>5049879.66</v>
          </cell>
          <cell r="AA1367">
            <v>5126289.05</v>
          </cell>
          <cell r="AB1367">
            <v>5203203.5</v>
          </cell>
          <cell r="AC1367">
            <v>5283869.59</v>
          </cell>
          <cell r="AD1367">
            <v>5405233.1200000001</v>
          </cell>
          <cell r="AE1367">
            <v>5502775.29</v>
          </cell>
          <cell r="AF1367">
            <v>5602414.6799999997</v>
          </cell>
          <cell r="AG1367">
            <v>5704204.7300000004</v>
          </cell>
          <cell r="AH1367">
            <v>5808200.4400000004</v>
          </cell>
          <cell r="AI1367">
            <v>5914458.3899999997</v>
          </cell>
          <cell r="AJ1367">
            <v>6023036.7800000003</v>
          </cell>
          <cell r="AK1367">
            <v>6133995.5099999998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</row>
        <row r="1368">
          <cell r="A1368" t="str">
            <v>IDResidentialDLC Water HeatingNon-Incentive CostsHigh Participation Case0</v>
          </cell>
          <cell r="B1368" t="str">
            <v>ID</v>
          </cell>
          <cell r="C1368" t="str">
            <v>Residential</v>
          </cell>
          <cell r="D1368" t="str">
            <v>DLC Water Heating</v>
          </cell>
          <cell r="E1368" t="str">
            <v>Non-Incentive Costs</v>
          </cell>
          <cell r="F1368" t="str">
            <v>High Participation Case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5482636.7300000004</v>
          </cell>
          <cell r="S1368">
            <v>11437731.27</v>
          </cell>
          <cell r="T1368">
            <v>23748445.530000001</v>
          </cell>
          <cell r="U1368">
            <v>12818922.52</v>
          </cell>
          <cell r="V1368">
            <v>7177502.6100000003</v>
          </cell>
          <cell r="W1368">
            <v>1035039.42</v>
          </cell>
          <cell r="X1368">
            <v>1056694.75</v>
          </cell>
          <cell r="Y1368">
            <v>1077608.81</v>
          </cell>
          <cell r="Z1368">
            <v>1098962.6200000001</v>
          </cell>
          <cell r="AA1368">
            <v>1121099.71</v>
          </cell>
          <cell r="AB1368">
            <v>1143734.93</v>
          </cell>
          <cell r="AC1368">
            <v>1169950.97</v>
          </cell>
          <cell r="AD1368">
            <v>1234739.83</v>
          </cell>
          <cell r="AE1368">
            <v>1274929.31</v>
          </cell>
          <cell r="AF1368">
            <v>1316427.29</v>
          </cell>
          <cell r="AG1368">
            <v>1359276.37</v>
          </cell>
          <cell r="AH1368">
            <v>1403520.56</v>
          </cell>
          <cell r="AI1368">
            <v>1449205.28</v>
          </cell>
          <cell r="AJ1368">
            <v>1496377.44</v>
          </cell>
          <cell r="AK1368">
            <v>1545085.48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</row>
        <row r="1369">
          <cell r="A1369" t="str">
            <v>IDResidentialDLC Water HeatingSummer Peak Reduction @Meter  (MW)High Participation Case0</v>
          </cell>
          <cell r="B1369" t="str">
            <v>ID</v>
          </cell>
          <cell r="C1369" t="str">
            <v>Residential</v>
          </cell>
          <cell r="D1369" t="str">
            <v>DLC Water Heating</v>
          </cell>
          <cell r="E1369" t="str">
            <v>Summer Peak Reduction @Meter  (MW)</v>
          </cell>
          <cell r="F1369" t="str">
            <v>High Participation Case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5.1061481672101516</v>
          </cell>
          <cell r="S1369">
            <v>15.546439584201273</v>
          </cell>
          <cell r="T1369">
            <v>36.769815927493447</v>
          </cell>
          <cell r="U1369">
            <v>47.99510590524666</v>
          </cell>
          <cell r="V1369">
            <v>54.039254216657497</v>
          </cell>
          <cell r="W1369">
            <v>54.75501228123791</v>
          </cell>
          <cell r="X1369">
            <v>55.462504704051796</v>
          </cell>
          <cell r="Y1369">
            <v>56.170704503007471</v>
          </cell>
          <cell r="Z1369">
            <v>56.91276145592839</v>
          </cell>
          <cell r="AA1369">
            <v>57.74360864977195</v>
          </cell>
          <cell r="AB1369">
            <v>58.507439221742665</v>
          </cell>
          <cell r="AC1369">
            <v>59.27262640549219</v>
          </cell>
          <cell r="AD1369">
            <v>60.065513565673378</v>
          </cell>
          <cell r="AE1369">
            <v>60.869007140432515</v>
          </cell>
          <cell r="AF1369">
            <v>61.683249011282939</v>
          </cell>
          <cell r="AG1369">
            <v>62.508382957680382</v>
          </cell>
          <cell r="AH1369">
            <v>63.344554682411669</v>
          </cell>
          <cell r="AI1369">
            <v>64.191911837323005</v>
          </cell>
          <cell r="AJ1369">
            <v>65.050604049392433</v>
          </cell>
          <cell r="AK1369">
            <v>65.920782947151125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</row>
        <row r="1370">
          <cell r="A1370" t="str">
            <v>IDResidentialDLC Water HeatingSummer Peak Reduction @Generation (MW)High Participation Case0</v>
          </cell>
          <cell r="B1370" t="str">
            <v>ID</v>
          </cell>
          <cell r="C1370" t="str">
            <v>Residential</v>
          </cell>
          <cell r="D1370" t="str">
            <v>DLC Water Heating</v>
          </cell>
          <cell r="E1370" t="str">
            <v>Summer Peak Reduction @Generation (MW)</v>
          </cell>
          <cell r="F1370" t="str">
            <v>High Participation Case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5.6309529854545115</v>
          </cell>
          <cell r="S1370">
            <v>17.1442871462299</v>
          </cell>
          <cell r="T1370">
            <v>40.548980952242438</v>
          </cell>
          <cell r="U1370">
            <v>52.92799504328039</v>
          </cell>
          <cell r="V1370">
            <v>59.593354892652727</v>
          </cell>
          <cell r="W1370">
            <v>60.382677857562754</v>
          </cell>
          <cell r="X1370">
            <v>61.162885646285609</v>
          </cell>
          <cell r="Y1370">
            <v>61.94387351456492</v>
          </cell>
          <cell r="Z1370">
            <v>62.762198341341403</v>
          </cell>
          <cell r="AA1370">
            <v>63.678439181486489</v>
          </cell>
          <cell r="AB1370">
            <v>64.520775498172327</v>
          </cell>
          <cell r="AC1370">
            <v>65.364607857843168</v>
          </cell>
          <cell r="AD1370">
            <v>66.238987169908881</v>
          </cell>
          <cell r="AE1370">
            <v>67.125063013269198</v>
          </cell>
          <cell r="AF1370">
            <v>68.022991851877961</v>
          </cell>
          <cell r="AG1370">
            <v>68.932932242700019</v>
          </cell>
          <cell r="AH1370">
            <v>69.855044863709381</v>
          </cell>
          <cell r="AI1370">
            <v>70.789492542261797</v>
          </cell>
          <cell r="AJ1370">
            <v>71.73644028384696</v>
          </cell>
          <cell r="AK1370">
            <v>72.696055301225314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</row>
        <row r="1371">
          <cell r="A1371" t="str">
            <v>IDResidentialDLC Water HeatingWinter Peak Reduction @Meter  (MW)High Participation Case0</v>
          </cell>
          <cell r="B1371" t="str">
            <v>ID</v>
          </cell>
          <cell r="C1371" t="str">
            <v>Residential</v>
          </cell>
          <cell r="D1371" t="str">
            <v>DLC Water Heating</v>
          </cell>
          <cell r="E1371" t="str">
            <v>Winter Peak Reduction @Meter  (MW)</v>
          </cell>
          <cell r="F1371" t="str">
            <v>High Participation Case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</row>
        <row r="1372">
          <cell r="A1372" t="str">
            <v>IDResidentialDLC Water HeatingWinter Peak Reduction @Generation (MW)High Participation Case0</v>
          </cell>
          <cell r="B1372" t="str">
            <v>ID</v>
          </cell>
          <cell r="C1372" t="str">
            <v>Residential</v>
          </cell>
          <cell r="D1372" t="str">
            <v>DLC Water Heating</v>
          </cell>
          <cell r="E1372" t="str">
            <v>Winter Peak Reduction @Generation (MW)</v>
          </cell>
          <cell r="F1372" t="str">
            <v>High Participation Case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</row>
        <row r="1373">
          <cell r="A1373" t="str">
            <v>IDResidentialDLC Water HeatingProgram Annual BenefitsHigh Participation Case0</v>
          </cell>
          <cell r="B1373" t="str">
            <v>ID</v>
          </cell>
          <cell r="C1373" t="str">
            <v>Residential</v>
          </cell>
          <cell r="D1373" t="str">
            <v>DLC Water Heating</v>
          </cell>
          <cell r="E1373" t="str">
            <v>Program Annual Benefits</v>
          </cell>
          <cell r="F1373" t="str">
            <v>High Participation Case</v>
          </cell>
          <cell r="G1373">
            <v>0</v>
          </cell>
        </row>
        <row r="1374">
          <cell r="A1374" t="str">
            <v>IDResidentialDLC Water HeatingNew ParticipantsHigh Participation Case0</v>
          </cell>
          <cell r="B1374" t="str">
            <v>ID</v>
          </cell>
          <cell r="C1374" t="str">
            <v>Residential</v>
          </cell>
          <cell r="D1374" t="str">
            <v>DLC Water Heating</v>
          </cell>
          <cell r="E1374" t="str">
            <v>New Participants</v>
          </cell>
          <cell r="F1374" t="str">
            <v>High Participation Case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16746.686550000006</v>
          </cell>
          <cell r="S1374">
            <v>34271.919000000009</v>
          </cell>
          <cell r="T1374">
            <v>69833.664450000011</v>
          </cell>
          <cell r="U1374">
            <v>36847.527750000037</v>
          </cell>
          <cell r="V1374">
            <v>20100.588749999937</v>
          </cell>
          <cell r="W1374">
            <v>2583.0255000000179</v>
          </cell>
          <cell r="X1374">
            <v>2585.7149999999965</v>
          </cell>
          <cell r="Y1374">
            <v>2585.2035000000324</v>
          </cell>
          <cell r="Z1374">
            <v>2584.5764999999665</v>
          </cell>
          <cell r="AA1374">
            <v>2584.3950000000186</v>
          </cell>
          <cell r="AB1374">
            <v>2584.7249999999767</v>
          </cell>
          <cell r="AC1374">
            <v>2592.8595000000205</v>
          </cell>
          <cell r="AD1374">
            <v>2694.0321599718882</v>
          </cell>
          <cell r="AE1374">
            <v>2731.0805338135397</v>
          </cell>
          <cell r="AF1374">
            <v>2768.6383974915661</v>
          </cell>
          <cell r="AG1374">
            <v>2806.7127575183695</v>
          </cell>
          <cell r="AH1374">
            <v>2845.3107167601411</v>
          </cell>
          <cell r="AI1374">
            <v>2884.4394757617847</v>
          </cell>
          <cell r="AJ1374">
            <v>2924.1063340901455</v>
          </cell>
          <cell r="AK1374">
            <v>2964.3186916958948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</row>
        <row r="1375">
          <cell r="A1375" t="str">
            <v>IDResidentialDLC Water HeatingIncentive CostsHigh Participation Case0</v>
          </cell>
          <cell r="B1375" t="str">
            <v>ID</v>
          </cell>
          <cell r="C1375" t="str">
            <v>Residential</v>
          </cell>
          <cell r="D1375" t="str">
            <v>DLC Water Heating</v>
          </cell>
          <cell r="E1375" t="str">
            <v>Incentive Costs</v>
          </cell>
          <cell r="F1375" t="str">
            <v>High Participation Case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351680.42</v>
          </cell>
          <cell r="S1375">
            <v>1071390.72</v>
          </cell>
          <cell r="T1375">
            <v>2537897.67</v>
          </cell>
          <cell r="U1375">
            <v>3311695.75</v>
          </cell>
          <cell r="V1375">
            <v>3733808.12</v>
          </cell>
          <cell r="W1375">
            <v>3788051.65</v>
          </cell>
          <cell r="X1375">
            <v>3842351.67</v>
          </cell>
          <cell r="Y1375">
            <v>3896640.94</v>
          </cell>
          <cell r="Z1375">
            <v>3950917.05</v>
          </cell>
          <cell r="AA1375">
            <v>4005189.34</v>
          </cell>
          <cell r="AB1375">
            <v>4059468.57</v>
          </cell>
          <cell r="AC1375">
            <v>4113918.62</v>
          </cell>
          <cell r="AD1375">
            <v>4170493.29</v>
          </cell>
          <cell r="AE1375">
            <v>4227845.9800000004</v>
          </cell>
          <cell r="AF1375">
            <v>4285987.3899999997</v>
          </cell>
          <cell r="AG1375">
            <v>4344928.3600000003</v>
          </cell>
          <cell r="AH1375">
            <v>4404679.88</v>
          </cell>
          <cell r="AI1375">
            <v>4465253.1100000003</v>
          </cell>
          <cell r="AJ1375">
            <v>4526659.34</v>
          </cell>
          <cell r="AK1375">
            <v>4588910.04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</row>
        <row r="1376">
          <cell r="A1376" t="str">
            <v>IDResidentialDLC Water HeatingParticipantsHigh Participation Case0</v>
          </cell>
          <cell r="B1376" t="str">
            <v>ID</v>
          </cell>
          <cell r="C1376" t="str">
            <v>Residential</v>
          </cell>
          <cell r="D1376" t="str">
            <v>DLC Water Heating</v>
          </cell>
          <cell r="E1376" t="str">
            <v>Participants</v>
          </cell>
          <cell r="F1376" t="str">
            <v>High Participation Case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16746.686550000006</v>
          </cell>
          <cell r="S1376">
            <v>51018.605550000015</v>
          </cell>
          <cell r="T1376">
            <v>120852.27000000002</v>
          </cell>
          <cell r="U1376">
            <v>157699.79775000006</v>
          </cell>
          <cell r="V1376">
            <v>177800.38649999999</v>
          </cell>
          <cell r="W1376">
            <v>180383.41200000001</v>
          </cell>
          <cell r="X1376">
            <v>182969.12700000001</v>
          </cell>
          <cell r="Y1376">
            <v>185554.33050000004</v>
          </cell>
          <cell r="Z1376">
            <v>188138.90700000001</v>
          </cell>
          <cell r="AA1376">
            <v>190723.30200000003</v>
          </cell>
          <cell r="AB1376">
            <v>193308.027</v>
          </cell>
          <cell r="AC1376">
            <v>195900.88650000002</v>
          </cell>
          <cell r="AD1376">
            <v>198594.91865997191</v>
          </cell>
          <cell r="AE1376">
            <v>201325.99919378545</v>
          </cell>
          <cell r="AF1376">
            <v>204094.63759127702</v>
          </cell>
          <cell r="AG1376">
            <v>206901.35034879539</v>
          </cell>
          <cell r="AH1376">
            <v>209746.66106555553</v>
          </cell>
          <cell r="AI1376">
            <v>212631.10054131731</v>
          </cell>
          <cell r="AJ1376">
            <v>215555.20687540746</v>
          </cell>
          <cell r="AK1376">
            <v>218519.52556710335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</row>
        <row r="1377">
          <cell r="A1377" t="str">
            <v>IDSmall C&amp;IDLC Water HeatingProgram Annual BenefitsHigh Participation Case0</v>
          </cell>
          <cell r="B1377" t="str">
            <v>ID</v>
          </cell>
          <cell r="C1377" t="str">
            <v>Small C&amp;I</v>
          </cell>
          <cell r="D1377" t="str">
            <v>DLC Water Heating</v>
          </cell>
          <cell r="E1377" t="str">
            <v>Program Annual Benefits</v>
          </cell>
          <cell r="F1377" t="str">
            <v>High Participation Case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573231.01</v>
          </cell>
          <cell r="S1377">
            <v>1745288.43</v>
          </cell>
          <cell r="T1377">
            <v>4127886.26</v>
          </cell>
          <cell r="U1377">
            <v>5388069.9000000004</v>
          </cell>
          <cell r="V1377">
            <v>6066603.5300000003</v>
          </cell>
          <cell r="W1377">
            <v>6146956.6100000003</v>
          </cell>
          <cell r="X1377">
            <v>6226381.7599999998</v>
          </cell>
          <cell r="Y1377">
            <v>6305886.3200000003</v>
          </cell>
          <cell r="Z1377">
            <v>6389191.79</v>
          </cell>
          <cell r="AA1377">
            <v>6482465.1100000003</v>
          </cell>
          <cell r="AB1377">
            <v>6568214.9500000002</v>
          </cell>
          <cell r="AC1377">
            <v>6654117.0800000001</v>
          </cell>
          <cell r="AD1377">
            <v>6743128.8899999997</v>
          </cell>
          <cell r="AE1377">
            <v>6833331.4100000001</v>
          </cell>
          <cell r="AF1377">
            <v>6924740.5700000003</v>
          </cell>
          <cell r="AG1377">
            <v>7017372.5</v>
          </cell>
          <cell r="AH1377">
            <v>7111243.5700000003</v>
          </cell>
          <cell r="AI1377">
            <v>7206370.3399999999</v>
          </cell>
          <cell r="AJ1377">
            <v>7302769.6200000001</v>
          </cell>
          <cell r="AK1377">
            <v>7400458.4299999997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</row>
        <row r="1378">
          <cell r="A1378" t="str">
            <v>IDSmall C&amp;IDLC Water HeatingProgram Annual CostsHigh Participation Case0</v>
          </cell>
          <cell r="B1378" t="str">
            <v>ID</v>
          </cell>
          <cell r="C1378" t="str">
            <v>Small C&amp;I</v>
          </cell>
          <cell r="D1378" t="str">
            <v>DLC Water Heating</v>
          </cell>
          <cell r="E1378" t="str">
            <v>Program Annual Costs</v>
          </cell>
          <cell r="F1378" t="str">
            <v>High Participation Case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5834317.1500000004</v>
          </cell>
          <cell r="S1378">
            <v>12509121.98</v>
          </cell>
          <cell r="T1378">
            <v>26286343.199999999</v>
          </cell>
          <cell r="U1378">
            <v>16130618.27</v>
          </cell>
          <cell r="V1378">
            <v>10911310.720000001</v>
          </cell>
          <cell r="W1378">
            <v>4823091.07</v>
          </cell>
          <cell r="X1378">
            <v>4899046.41</v>
          </cell>
          <cell r="Y1378">
            <v>4974249.76</v>
          </cell>
          <cell r="Z1378">
            <v>5049879.66</v>
          </cell>
          <cell r="AA1378">
            <v>5126289.05</v>
          </cell>
          <cell r="AB1378">
            <v>5203203.5</v>
          </cell>
          <cell r="AC1378">
            <v>5283869.59</v>
          </cell>
          <cell r="AD1378">
            <v>5405233.1200000001</v>
          </cell>
          <cell r="AE1378">
            <v>5502775.29</v>
          </cell>
          <cell r="AF1378">
            <v>5602414.6799999997</v>
          </cell>
          <cell r="AG1378">
            <v>5704204.7300000004</v>
          </cell>
          <cell r="AH1378">
            <v>5808200.4400000004</v>
          </cell>
          <cell r="AI1378">
            <v>5914458.3899999997</v>
          </cell>
          <cell r="AJ1378">
            <v>6023036.7800000003</v>
          </cell>
          <cell r="AK1378">
            <v>6133995.5099999998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</row>
        <row r="1379">
          <cell r="A1379" t="str">
            <v>IDSmall C&amp;IDLC Water HeatingNon-Incentive CostsHigh Participation Case0</v>
          </cell>
          <cell r="B1379" t="str">
            <v>ID</v>
          </cell>
          <cell r="C1379" t="str">
            <v>Small C&amp;I</v>
          </cell>
          <cell r="D1379" t="str">
            <v>DLC Water Heating</v>
          </cell>
          <cell r="E1379" t="str">
            <v>Non-Incentive Costs</v>
          </cell>
          <cell r="F1379" t="str">
            <v>High Participation Case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5482636.7300000004</v>
          </cell>
          <cell r="S1379">
            <v>11437731.27</v>
          </cell>
          <cell r="T1379">
            <v>23748445.530000001</v>
          </cell>
          <cell r="U1379">
            <v>12818922.52</v>
          </cell>
          <cell r="V1379">
            <v>7177502.6100000003</v>
          </cell>
          <cell r="W1379">
            <v>1035039.42</v>
          </cell>
          <cell r="X1379">
            <v>1056694.75</v>
          </cell>
          <cell r="Y1379">
            <v>1077608.81</v>
          </cell>
          <cell r="Z1379">
            <v>1098962.6200000001</v>
          </cell>
          <cell r="AA1379">
            <v>1121099.71</v>
          </cell>
          <cell r="AB1379">
            <v>1143734.93</v>
          </cell>
          <cell r="AC1379">
            <v>1169950.97</v>
          </cell>
          <cell r="AD1379">
            <v>1234739.83</v>
          </cell>
          <cell r="AE1379">
            <v>1274929.31</v>
          </cell>
          <cell r="AF1379">
            <v>1316427.29</v>
          </cell>
          <cell r="AG1379">
            <v>1359276.37</v>
          </cell>
          <cell r="AH1379">
            <v>1403520.56</v>
          </cell>
          <cell r="AI1379">
            <v>1449205.28</v>
          </cell>
          <cell r="AJ1379">
            <v>1496377.44</v>
          </cell>
          <cell r="AK1379">
            <v>1545085.48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</row>
        <row r="1380">
          <cell r="A1380" t="str">
            <v>IDSmall C&amp;IDLC Water HeatingSummer Peak Reduction @Meter  (MW)High Participation Case0</v>
          </cell>
          <cell r="B1380" t="str">
            <v>ID</v>
          </cell>
          <cell r="C1380" t="str">
            <v>Small C&amp;I</v>
          </cell>
          <cell r="D1380" t="str">
            <v>DLC Water Heating</v>
          </cell>
          <cell r="E1380" t="str">
            <v>Summer Peak Reduction @Meter  (MW)</v>
          </cell>
          <cell r="F1380" t="str">
            <v>High Participation Case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5.1061481672101516</v>
          </cell>
          <cell r="S1380">
            <v>15.546439584201273</v>
          </cell>
          <cell r="T1380">
            <v>36.769815927493447</v>
          </cell>
          <cell r="U1380">
            <v>47.99510590524666</v>
          </cell>
          <cell r="V1380">
            <v>54.039254216657497</v>
          </cell>
          <cell r="W1380">
            <v>54.75501228123791</v>
          </cell>
          <cell r="X1380">
            <v>55.462504704051796</v>
          </cell>
          <cell r="Y1380">
            <v>56.170704503007471</v>
          </cell>
          <cell r="Z1380">
            <v>56.91276145592839</v>
          </cell>
          <cell r="AA1380">
            <v>57.74360864977195</v>
          </cell>
          <cell r="AB1380">
            <v>58.507439221742665</v>
          </cell>
          <cell r="AC1380">
            <v>59.27262640549219</v>
          </cell>
          <cell r="AD1380">
            <v>60.065513565673378</v>
          </cell>
          <cell r="AE1380">
            <v>60.869007140432515</v>
          </cell>
          <cell r="AF1380">
            <v>61.683249011282939</v>
          </cell>
          <cell r="AG1380">
            <v>62.508382957680382</v>
          </cell>
          <cell r="AH1380">
            <v>63.344554682411669</v>
          </cell>
          <cell r="AI1380">
            <v>64.191911837323005</v>
          </cell>
          <cell r="AJ1380">
            <v>65.050604049392433</v>
          </cell>
          <cell r="AK1380">
            <v>65.920782947151125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</row>
        <row r="1381">
          <cell r="A1381" t="str">
            <v>IDSmall C&amp;IDLC Water HeatingSummer Peak Reduction @Generation (MW)High Participation Case0</v>
          </cell>
          <cell r="B1381" t="str">
            <v>ID</v>
          </cell>
          <cell r="C1381" t="str">
            <v>Small C&amp;I</v>
          </cell>
          <cell r="D1381" t="str">
            <v>DLC Water Heating</v>
          </cell>
          <cell r="E1381" t="str">
            <v>Summer Peak Reduction @Generation (MW)</v>
          </cell>
          <cell r="F1381" t="str">
            <v>High Participation Case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5.6309529854545115</v>
          </cell>
          <cell r="S1381">
            <v>17.1442871462299</v>
          </cell>
          <cell r="T1381">
            <v>40.548980952242438</v>
          </cell>
          <cell r="U1381">
            <v>52.92799504328039</v>
          </cell>
          <cell r="V1381">
            <v>59.593354892652727</v>
          </cell>
          <cell r="W1381">
            <v>60.382677857562754</v>
          </cell>
          <cell r="X1381">
            <v>61.162885646285609</v>
          </cell>
          <cell r="Y1381">
            <v>61.94387351456492</v>
          </cell>
          <cell r="Z1381">
            <v>62.762198341341403</v>
          </cell>
          <cell r="AA1381">
            <v>63.678439181486489</v>
          </cell>
          <cell r="AB1381">
            <v>64.520775498172327</v>
          </cell>
          <cell r="AC1381">
            <v>65.364607857843168</v>
          </cell>
          <cell r="AD1381">
            <v>66.238987169908881</v>
          </cell>
          <cell r="AE1381">
            <v>67.125063013269198</v>
          </cell>
          <cell r="AF1381">
            <v>68.022991851877961</v>
          </cell>
          <cell r="AG1381">
            <v>68.932932242700019</v>
          </cell>
          <cell r="AH1381">
            <v>69.855044863709381</v>
          </cell>
          <cell r="AI1381">
            <v>70.789492542261797</v>
          </cell>
          <cell r="AJ1381">
            <v>71.73644028384696</v>
          </cell>
          <cell r="AK1381">
            <v>72.696055301225314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</row>
        <row r="1382">
          <cell r="A1382" t="str">
            <v>IDSmall C&amp;IDLC Water HeatingWinter Peak Reduction @Meter  (MW)High Participation Case0</v>
          </cell>
          <cell r="B1382" t="str">
            <v>ID</v>
          </cell>
          <cell r="C1382" t="str">
            <v>Small C&amp;I</v>
          </cell>
          <cell r="D1382" t="str">
            <v>DLC Water Heating</v>
          </cell>
          <cell r="E1382" t="str">
            <v>Winter Peak Reduction @Meter  (MW)</v>
          </cell>
          <cell r="F1382" t="str">
            <v>High Participation Case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</row>
        <row r="1383">
          <cell r="A1383" t="str">
            <v>IDSmall C&amp;IDLC Water HeatingWinter Peak Reduction @Generation (MW)High Participation Case0</v>
          </cell>
          <cell r="B1383" t="str">
            <v>ID</v>
          </cell>
          <cell r="C1383" t="str">
            <v>Small C&amp;I</v>
          </cell>
          <cell r="D1383" t="str">
            <v>DLC Water Heating</v>
          </cell>
          <cell r="E1383" t="str">
            <v>Winter Peak Reduction @Generation (MW)</v>
          </cell>
          <cell r="F1383" t="str">
            <v>High Participation Case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</row>
        <row r="1384">
          <cell r="A1384" t="str">
            <v>IDSmall C&amp;IDLC Water HeatingProgram Annual BenefitsHigh Participation Case0</v>
          </cell>
          <cell r="B1384" t="str">
            <v>ID</v>
          </cell>
          <cell r="C1384" t="str">
            <v>Small C&amp;I</v>
          </cell>
          <cell r="D1384" t="str">
            <v>DLC Water Heating</v>
          </cell>
          <cell r="E1384" t="str">
            <v>Program Annual Benefits</v>
          </cell>
          <cell r="F1384" t="str">
            <v>High Participation Case</v>
          </cell>
          <cell r="G1384">
            <v>0</v>
          </cell>
        </row>
        <row r="1385">
          <cell r="A1385" t="str">
            <v>IDSmall C&amp;IDLC Water HeatingNew ParticipantsHigh Participation Case0</v>
          </cell>
          <cell r="B1385" t="str">
            <v>ID</v>
          </cell>
          <cell r="C1385" t="str">
            <v>Small C&amp;I</v>
          </cell>
          <cell r="D1385" t="str">
            <v>DLC Water Heating</v>
          </cell>
          <cell r="E1385" t="str">
            <v>New Participants</v>
          </cell>
          <cell r="F1385" t="str">
            <v>High Participation Case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16746.686550000006</v>
          </cell>
          <cell r="S1385">
            <v>34271.919000000009</v>
          </cell>
          <cell r="T1385">
            <v>69833.664450000011</v>
          </cell>
          <cell r="U1385">
            <v>36847.527750000037</v>
          </cell>
          <cell r="V1385">
            <v>20100.588749999937</v>
          </cell>
          <cell r="W1385">
            <v>2583.0255000000179</v>
          </cell>
          <cell r="X1385">
            <v>2585.7149999999965</v>
          </cell>
          <cell r="Y1385">
            <v>2585.2035000000324</v>
          </cell>
          <cell r="Z1385">
            <v>2584.5764999999665</v>
          </cell>
          <cell r="AA1385">
            <v>2584.3950000000186</v>
          </cell>
          <cell r="AB1385">
            <v>2584.7249999999767</v>
          </cell>
          <cell r="AC1385">
            <v>2592.8595000000205</v>
          </cell>
          <cell r="AD1385">
            <v>2694.0321599718882</v>
          </cell>
          <cell r="AE1385">
            <v>2731.0805338135397</v>
          </cell>
          <cell r="AF1385">
            <v>2768.6383974915661</v>
          </cell>
          <cell r="AG1385">
            <v>2806.7127575183695</v>
          </cell>
          <cell r="AH1385">
            <v>2845.3107167601411</v>
          </cell>
          <cell r="AI1385">
            <v>2884.4394757617847</v>
          </cell>
          <cell r="AJ1385">
            <v>2924.1063340901455</v>
          </cell>
          <cell r="AK1385">
            <v>2964.3186916958948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</row>
        <row r="1386">
          <cell r="A1386" t="str">
            <v>IDSmall C&amp;IDLC Water HeatingIncentive CostsHigh Participation Case0</v>
          </cell>
          <cell r="B1386" t="str">
            <v>ID</v>
          </cell>
          <cell r="C1386" t="str">
            <v>Small C&amp;I</v>
          </cell>
          <cell r="D1386" t="str">
            <v>DLC Water Heating</v>
          </cell>
          <cell r="E1386" t="str">
            <v>Incentive Costs</v>
          </cell>
          <cell r="F1386" t="str">
            <v>High Participation Case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351680.42</v>
          </cell>
          <cell r="S1386">
            <v>1071390.72</v>
          </cell>
          <cell r="T1386">
            <v>2537897.67</v>
          </cell>
          <cell r="U1386">
            <v>3311695.75</v>
          </cell>
          <cell r="V1386">
            <v>3733808.12</v>
          </cell>
          <cell r="W1386">
            <v>3788051.65</v>
          </cell>
          <cell r="X1386">
            <v>3842351.67</v>
          </cell>
          <cell r="Y1386">
            <v>3896640.94</v>
          </cell>
          <cell r="Z1386">
            <v>3950917.05</v>
          </cell>
          <cell r="AA1386">
            <v>4005189.34</v>
          </cell>
          <cell r="AB1386">
            <v>4059468.57</v>
          </cell>
          <cell r="AC1386">
            <v>4113918.62</v>
          </cell>
          <cell r="AD1386">
            <v>4170493.29</v>
          </cell>
          <cell r="AE1386">
            <v>4227845.9800000004</v>
          </cell>
          <cell r="AF1386">
            <v>4285987.3899999997</v>
          </cell>
          <cell r="AG1386">
            <v>4344928.3600000003</v>
          </cell>
          <cell r="AH1386">
            <v>4404679.88</v>
          </cell>
          <cell r="AI1386">
            <v>4465253.1100000003</v>
          </cell>
          <cell r="AJ1386">
            <v>4526659.34</v>
          </cell>
          <cell r="AK1386">
            <v>4588910.04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</row>
        <row r="1387">
          <cell r="A1387" t="str">
            <v>IDSmall C&amp;IDLC Water HeatingParticipantsHigh Participation Case0</v>
          </cell>
          <cell r="B1387" t="str">
            <v>ID</v>
          </cell>
          <cell r="C1387" t="str">
            <v>Small C&amp;I</v>
          </cell>
          <cell r="D1387" t="str">
            <v>DLC Water Heating</v>
          </cell>
          <cell r="E1387" t="str">
            <v>Participants</v>
          </cell>
          <cell r="F1387" t="str">
            <v>High Participation Case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16746.686550000006</v>
          </cell>
          <cell r="S1387">
            <v>51018.605550000015</v>
          </cell>
          <cell r="T1387">
            <v>120852.27000000002</v>
          </cell>
          <cell r="U1387">
            <v>157699.79775000006</v>
          </cell>
          <cell r="V1387">
            <v>177800.38649999999</v>
          </cell>
          <cell r="W1387">
            <v>180383.41200000001</v>
          </cell>
          <cell r="X1387">
            <v>182969.12700000001</v>
          </cell>
          <cell r="Y1387">
            <v>185554.33050000004</v>
          </cell>
          <cell r="Z1387">
            <v>188138.90700000001</v>
          </cell>
          <cell r="AA1387">
            <v>190723.30200000003</v>
          </cell>
          <cell r="AB1387">
            <v>193308.027</v>
          </cell>
          <cell r="AC1387">
            <v>195900.88650000002</v>
          </cell>
          <cell r="AD1387">
            <v>198594.91865997191</v>
          </cell>
          <cell r="AE1387">
            <v>201325.99919378545</v>
          </cell>
          <cell r="AF1387">
            <v>204094.63759127702</v>
          </cell>
          <cell r="AG1387">
            <v>206901.35034879539</v>
          </cell>
          <cell r="AH1387">
            <v>209746.66106555553</v>
          </cell>
          <cell r="AI1387">
            <v>212631.10054131731</v>
          </cell>
          <cell r="AJ1387">
            <v>215555.20687540746</v>
          </cell>
          <cell r="AK1387">
            <v>218519.52556710335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</row>
        <row r="1388">
          <cell r="A1388" t="str">
            <v>IDExtra Large C&amp;IReal Time PricingProgram Annual BenefitsHigh Participation Case0</v>
          </cell>
          <cell r="B1388" t="str">
            <v>ID</v>
          </cell>
          <cell r="C1388" t="str">
            <v>Extra Large C&amp;I</v>
          </cell>
          <cell r="D1388" t="str">
            <v>Real Time Pricing</v>
          </cell>
          <cell r="E1388" t="str">
            <v>Program Annual Benefits</v>
          </cell>
          <cell r="F1388" t="str">
            <v>High Participation Case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573231.01</v>
          </cell>
          <cell r="S1388">
            <v>1745288.43</v>
          </cell>
          <cell r="T1388">
            <v>4127886.26</v>
          </cell>
          <cell r="U1388">
            <v>5388069.9000000004</v>
          </cell>
          <cell r="V1388">
            <v>6066603.5300000003</v>
          </cell>
          <cell r="W1388">
            <v>6146956.6100000003</v>
          </cell>
          <cell r="X1388">
            <v>6226381.7599999998</v>
          </cell>
          <cell r="Y1388">
            <v>6305886.3200000003</v>
          </cell>
          <cell r="Z1388">
            <v>6389191.79</v>
          </cell>
          <cell r="AA1388">
            <v>6482465.1100000003</v>
          </cell>
          <cell r="AB1388">
            <v>6568214.9500000002</v>
          </cell>
          <cell r="AC1388">
            <v>6654117.0800000001</v>
          </cell>
          <cell r="AD1388">
            <v>6743128.8899999997</v>
          </cell>
          <cell r="AE1388">
            <v>6833331.4100000001</v>
          </cell>
          <cell r="AF1388">
            <v>6924740.5700000003</v>
          </cell>
          <cell r="AG1388">
            <v>7017372.5</v>
          </cell>
          <cell r="AH1388">
            <v>7111243.5700000003</v>
          </cell>
          <cell r="AI1388">
            <v>7206370.3399999999</v>
          </cell>
          <cell r="AJ1388">
            <v>7302769.6200000001</v>
          </cell>
          <cell r="AK1388">
            <v>7400458.4299999997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</row>
        <row r="1389">
          <cell r="A1389" t="str">
            <v>IDExtra Large C&amp;IReal Time PricingProgram Annual CostsHigh Participation Case0</v>
          </cell>
          <cell r="B1389" t="str">
            <v>ID</v>
          </cell>
          <cell r="C1389" t="str">
            <v>Extra Large C&amp;I</v>
          </cell>
          <cell r="D1389" t="str">
            <v>Real Time Pricing</v>
          </cell>
          <cell r="E1389" t="str">
            <v>Program Annual Costs</v>
          </cell>
          <cell r="F1389" t="str">
            <v>High Participation Case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5834317.1500000004</v>
          </cell>
          <cell r="S1389">
            <v>12509121.98</v>
          </cell>
          <cell r="T1389">
            <v>26286343.199999999</v>
          </cell>
          <cell r="U1389">
            <v>16130618.27</v>
          </cell>
          <cell r="V1389">
            <v>10911310.720000001</v>
          </cell>
          <cell r="W1389">
            <v>4823091.07</v>
          </cell>
          <cell r="X1389">
            <v>4899046.41</v>
          </cell>
          <cell r="Y1389">
            <v>4974249.76</v>
          </cell>
          <cell r="Z1389">
            <v>5049879.66</v>
          </cell>
          <cell r="AA1389">
            <v>5126289.05</v>
          </cell>
          <cell r="AB1389">
            <v>5203203.5</v>
          </cell>
          <cell r="AC1389">
            <v>5283869.59</v>
          </cell>
          <cell r="AD1389">
            <v>5405233.1200000001</v>
          </cell>
          <cell r="AE1389">
            <v>5502775.29</v>
          </cell>
          <cell r="AF1389">
            <v>5602414.6799999997</v>
          </cell>
          <cell r="AG1389">
            <v>5704204.7300000004</v>
          </cell>
          <cell r="AH1389">
            <v>5808200.4400000004</v>
          </cell>
          <cell r="AI1389">
            <v>5914458.3899999997</v>
          </cell>
          <cell r="AJ1389">
            <v>6023036.7800000003</v>
          </cell>
          <cell r="AK1389">
            <v>6133995.5099999998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</row>
        <row r="1390">
          <cell r="A1390" t="str">
            <v>IDExtra Large C&amp;IReal Time PricingNon-Incentive CostsHigh Participation Case0</v>
          </cell>
          <cell r="B1390" t="str">
            <v>ID</v>
          </cell>
          <cell r="C1390" t="str">
            <v>Extra Large C&amp;I</v>
          </cell>
          <cell r="D1390" t="str">
            <v>Real Time Pricing</v>
          </cell>
          <cell r="E1390" t="str">
            <v>Non-Incentive Costs</v>
          </cell>
          <cell r="F1390" t="str">
            <v>High Participation Case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5482636.7300000004</v>
          </cell>
          <cell r="S1390">
            <v>11437731.27</v>
          </cell>
          <cell r="T1390">
            <v>23748445.530000001</v>
          </cell>
          <cell r="U1390">
            <v>12818922.52</v>
          </cell>
          <cell r="V1390">
            <v>7177502.6100000003</v>
          </cell>
          <cell r="W1390">
            <v>1035039.42</v>
          </cell>
          <cell r="X1390">
            <v>1056694.75</v>
          </cell>
          <cell r="Y1390">
            <v>1077608.81</v>
          </cell>
          <cell r="Z1390">
            <v>1098962.6200000001</v>
          </cell>
          <cell r="AA1390">
            <v>1121099.71</v>
          </cell>
          <cell r="AB1390">
            <v>1143734.93</v>
          </cell>
          <cell r="AC1390">
            <v>1169950.97</v>
          </cell>
          <cell r="AD1390">
            <v>1234739.83</v>
          </cell>
          <cell r="AE1390">
            <v>1274929.31</v>
          </cell>
          <cell r="AF1390">
            <v>1316427.29</v>
          </cell>
          <cell r="AG1390">
            <v>1359276.37</v>
          </cell>
          <cell r="AH1390">
            <v>1403520.56</v>
          </cell>
          <cell r="AI1390">
            <v>1449205.28</v>
          </cell>
          <cell r="AJ1390">
            <v>1496377.44</v>
          </cell>
          <cell r="AK1390">
            <v>1545085.48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</row>
        <row r="1391">
          <cell r="A1391" t="str">
            <v>IDExtra Large C&amp;IReal Time PricingSummer Peak Reduction @Meter  (MW)High Participation Case0</v>
          </cell>
          <cell r="B1391" t="str">
            <v>ID</v>
          </cell>
          <cell r="C1391" t="str">
            <v>Extra Large C&amp;I</v>
          </cell>
          <cell r="D1391" t="str">
            <v>Real Time Pricing</v>
          </cell>
          <cell r="E1391" t="str">
            <v>Summer Peak Reduction @Meter  (MW)</v>
          </cell>
          <cell r="F1391" t="str">
            <v>High Participation Case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5.1061481672101516</v>
          </cell>
          <cell r="S1391">
            <v>15.546439584201273</v>
          </cell>
          <cell r="T1391">
            <v>36.769815927493447</v>
          </cell>
          <cell r="U1391">
            <v>47.99510590524666</v>
          </cell>
          <cell r="V1391">
            <v>54.039254216657497</v>
          </cell>
          <cell r="W1391">
            <v>54.75501228123791</v>
          </cell>
          <cell r="X1391">
            <v>55.462504704051796</v>
          </cell>
          <cell r="Y1391">
            <v>56.170704503007471</v>
          </cell>
          <cell r="Z1391">
            <v>56.91276145592839</v>
          </cell>
          <cell r="AA1391">
            <v>57.74360864977195</v>
          </cell>
          <cell r="AB1391">
            <v>58.507439221742665</v>
          </cell>
          <cell r="AC1391">
            <v>59.27262640549219</v>
          </cell>
          <cell r="AD1391">
            <v>60.065513565673378</v>
          </cell>
          <cell r="AE1391">
            <v>60.869007140432515</v>
          </cell>
          <cell r="AF1391">
            <v>61.683249011282939</v>
          </cell>
          <cell r="AG1391">
            <v>62.508382957680382</v>
          </cell>
          <cell r="AH1391">
            <v>63.344554682411669</v>
          </cell>
          <cell r="AI1391">
            <v>64.191911837323005</v>
          </cell>
          <cell r="AJ1391">
            <v>65.050604049392433</v>
          </cell>
          <cell r="AK1391">
            <v>65.920782947151125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</row>
        <row r="1392">
          <cell r="A1392" t="str">
            <v>IDExtra Large C&amp;IReal Time PricingSummer Peak Reduction @Generation (MW)High Participation Case0</v>
          </cell>
          <cell r="B1392" t="str">
            <v>ID</v>
          </cell>
          <cell r="C1392" t="str">
            <v>Extra Large C&amp;I</v>
          </cell>
          <cell r="D1392" t="str">
            <v>Real Time Pricing</v>
          </cell>
          <cell r="E1392" t="str">
            <v>Summer Peak Reduction @Generation (MW)</v>
          </cell>
          <cell r="F1392" t="str">
            <v>High Participation Case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5.6309529854545115</v>
          </cell>
          <cell r="S1392">
            <v>17.1442871462299</v>
          </cell>
          <cell r="T1392">
            <v>40.548980952242438</v>
          </cell>
          <cell r="U1392">
            <v>52.92799504328039</v>
          </cell>
          <cell r="V1392">
            <v>59.593354892652727</v>
          </cell>
          <cell r="W1392">
            <v>60.382677857562754</v>
          </cell>
          <cell r="X1392">
            <v>61.162885646285609</v>
          </cell>
          <cell r="Y1392">
            <v>61.94387351456492</v>
          </cell>
          <cell r="Z1392">
            <v>62.762198341341403</v>
          </cell>
          <cell r="AA1392">
            <v>63.678439181486489</v>
          </cell>
          <cell r="AB1392">
            <v>64.520775498172327</v>
          </cell>
          <cell r="AC1392">
            <v>65.364607857843168</v>
          </cell>
          <cell r="AD1392">
            <v>66.238987169908881</v>
          </cell>
          <cell r="AE1392">
            <v>67.125063013269198</v>
          </cell>
          <cell r="AF1392">
            <v>68.022991851877961</v>
          </cell>
          <cell r="AG1392">
            <v>68.932932242700019</v>
          </cell>
          <cell r="AH1392">
            <v>69.855044863709381</v>
          </cell>
          <cell r="AI1392">
            <v>70.789492542261797</v>
          </cell>
          <cell r="AJ1392">
            <v>71.73644028384696</v>
          </cell>
          <cell r="AK1392">
            <v>72.696055301225314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</row>
        <row r="1393">
          <cell r="A1393" t="str">
            <v>IDExtra Large C&amp;IReal Time PricingWinter Peak Reduction @Meter  (MW)High Participation Case0</v>
          </cell>
          <cell r="B1393" t="str">
            <v>ID</v>
          </cell>
          <cell r="C1393" t="str">
            <v>Extra Large C&amp;I</v>
          </cell>
          <cell r="D1393" t="str">
            <v>Real Time Pricing</v>
          </cell>
          <cell r="E1393" t="str">
            <v>Winter Peak Reduction @Meter  (MW)</v>
          </cell>
          <cell r="F1393" t="str">
            <v>High Participation Case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</row>
        <row r="1394">
          <cell r="A1394" t="str">
            <v>IDExtra Large C&amp;IReal Time PricingWinter Peak Reduction @Generation (MW)High Participation Case0</v>
          </cell>
          <cell r="B1394" t="str">
            <v>ID</v>
          </cell>
          <cell r="C1394" t="str">
            <v>Extra Large C&amp;I</v>
          </cell>
          <cell r="D1394" t="str">
            <v>Real Time Pricing</v>
          </cell>
          <cell r="E1394" t="str">
            <v>Winter Peak Reduction @Generation (MW)</v>
          </cell>
          <cell r="F1394" t="str">
            <v>High Participation Case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</row>
        <row r="1395">
          <cell r="A1395" t="str">
            <v>IDExtra Large C&amp;IReal Time PricingProgram Annual BenefitsHigh Participation Case0</v>
          </cell>
          <cell r="B1395" t="str">
            <v>ID</v>
          </cell>
          <cell r="C1395" t="str">
            <v>Extra Large C&amp;I</v>
          </cell>
          <cell r="D1395" t="str">
            <v>Real Time Pricing</v>
          </cell>
          <cell r="E1395" t="str">
            <v>Program Annual Benefits</v>
          </cell>
          <cell r="F1395" t="str">
            <v>High Participation Case</v>
          </cell>
          <cell r="G1395">
            <v>0</v>
          </cell>
        </row>
        <row r="1396">
          <cell r="A1396" t="str">
            <v>IDExtra Large C&amp;IReal Time PricingNew ParticipantsHigh Participation Case0</v>
          </cell>
          <cell r="B1396" t="str">
            <v>ID</v>
          </cell>
          <cell r="C1396" t="str">
            <v>Extra Large C&amp;I</v>
          </cell>
          <cell r="D1396" t="str">
            <v>Real Time Pricing</v>
          </cell>
          <cell r="E1396" t="str">
            <v>New Participants</v>
          </cell>
          <cell r="F1396" t="str">
            <v>High Participation Case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16746.686550000006</v>
          </cell>
          <cell r="S1396">
            <v>34271.919000000009</v>
          </cell>
          <cell r="T1396">
            <v>69833.664450000011</v>
          </cell>
          <cell r="U1396">
            <v>36847.527750000037</v>
          </cell>
          <cell r="V1396">
            <v>20100.588749999937</v>
          </cell>
          <cell r="W1396">
            <v>2583.0255000000179</v>
          </cell>
          <cell r="X1396">
            <v>2585.7149999999965</v>
          </cell>
          <cell r="Y1396">
            <v>2585.2035000000324</v>
          </cell>
          <cell r="Z1396">
            <v>2584.5764999999665</v>
          </cell>
          <cell r="AA1396">
            <v>2584.3950000000186</v>
          </cell>
          <cell r="AB1396">
            <v>2584.7249999999767</v>
          </cell>
          <cell r="AC1396">
            <v>2592.8595000000205</v>
          </cell>
          <cell r="AD1396">
            <v>2694.0321599718882</v>
          </cell>
          <cell r="AE1396">
            <v>2731.0805338135397</v>
          </cell>
          <cell r="AF1396">
            <v>2768.6383974915661</v>
          </cell>
          <cell r="AG1396">
            <v>2806.7127575183695</v>
          </cell>
          <cell r="AH1396">
            <v>2845.3107167601411</v>
          </cell>
          <cell r="AI1396">
            <v>2884.4394757617847</v>
          </cell>
          <cell r="AJ1396">
            <v>2924.1063340901455</v>
          </cell>
          <cell r="AK1396">
            <v>2964.3186916958948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</row>
        <row r="1397">
          <cell r="A1397" t="str">
            <v>IDExtra Large C&amp;IReal Time PricingIncentive CostsHigh Participation Case0</v>
          </cell>
          <cell r="B1397" t="str">
            <v>ID</v>
          </cell>
          <cell r="C1397" t="str">
            <v>Extra Large C&amp;I</v>
          </cell>
          <cell r="D1397" t="str">
            <v>Real Time Pricing</v>
          </cell>
          <cell r="E1397" t="str">
            <v>Incentive Costs</v>
          </cell>
          <cell r="F1397" t="str">
            <v>High Participation Case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351680.42</v>
          </cell>
          <cell r="S1397">
            <v>1071390.72</v>
          </cell>
          <cell r="T1397">
            <v>2537897.67</v>
          </cell>
          <cell r="U1397">
            <v>3311695.75</v>
          </cell>
          <cell r="V1397">
            <v>3733808.12</v>
          </cell>
          <cell r="W1397">
            <v>3788051.65</v>
          </cell>
          <cell r="X1397">
            <v>3842351.67</v>
          </cell>
          <cell r="Y1397">
            <v>3896640.94</v>
          </cell>
          <cell r="Z1397">
            <v>3950917.05</v>
          </cell>
          <cell r="AA1397">
            <v>4005189.34</v>
          </cell>
          <cell r="AB1397">
            <v>4059468.57</v>
          </cell>
          <cell r="AC1397">
            <v>4113918.62</v>
          </cell>
          <cell r="AD1397">
            <v>4170493.29</v>
          </cell>
          <cell r="AE1397">
            <v>4227845.9800000004</v>
          </cell>
          <cell r="AF1397">
            <v>4285987.3899999997</v>
          </cell>
          <cell r="AG1397">
            <v>4344928.3600000003</v>
          </cell>
          <cell r="AH1397">
            <v>4404679.88</v>
          </cell>
          <cell r="AI1397">
            <v>4465253.1100000003</v>
          </cell>
          <cell r="AJ1397">
            <v>4526659.34</v>
          </cell>
          <cell r="AK1397">
            <v>4588910.04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</row>
        <row r="1398">
          <cell r="A1398" t="str">
            <v>IDExtra Large C&amp;IReal Time PricingParticipantsHigh Participation Case0</v>
          </cell>
          <cell r="B1398" t="str">
            <v>ID</v>
          </cell>
          <cell r="C1398" t="str">
            <v>Extra Large C&amp;I</v>
          </cell>
          <cell r="D1398" t="str">
            <v>Real Time Pricing</v>
          </cell>
          <cell r="E1398" t="str">
            <v>Participants</v>
          </cell>
          <cell r="F1398" t="str">
            <v>High Participation Case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16746.686550000006</v>
          </cell>
          <cell r="S1398">
            <v>51018.605550000015</v>
          </cell>
          <cell r="T1398">
            <v>120852.27000000002</v>
          </cell>
          <cell r="U1398">
            <v>157699.79775000006</v>
          </cell>
          <cell r="V1398">
            <v>177800.38649999999</v>
          </cell>
          <cell r="W1398">
            <v>180383.41200000001</v>
          </cell>
          <cell r="X1398">
            <v>182969.12700000001</v>
          </cell>
          <cell r="Y1398">
            <v>185554.33050000004</v>
          </cell>
          <cell r="Z1398">
            <v>188138.90700000001</v>
          </cell>
          <cell r="AA1398">
            <v>190723.30200000003</v>
          </cell>
          <cell r="AB1398">
            <v>193308.027</v>
          </cell>
          <cell r="AC1398">
            <v>195900.88650000002</v>
          </cell>
          <cell r="AD1398">
            <v>198594.91865997191</v>
          </cell>
          <cell r="AE1398">
            <v>201325.99919378545</v>
          </cell>
          <cell r="AF1398">
            <v>204094.63759127702</v>
          </cell>
          <cell r="AG1398">
            <v>206901.35034879539</v>
          </cell>
          <cell r="AH1398">
            <v>209746.66106555553</v>
          </cell>
          <cell r="AI1398">
            <v>212631.10054131731</v>
          </cell>
          <cell r="AJ1398">
            <v>215555.20687540746</v>
          </cell>
          <cell r="AK1398">
            <v>218519.52556710335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</row>
        <row r="1399">
          <cell r="A1399" t="str">
            <v>IDLarge C&amp;IReal Time PricingProgram Annual BenefitsHigh Participation Case0</v>
          </cell>
          <cell r="B1399" t="str">
            <v>ID</v>
          </cell>
          <cell r="C1399" t="str">
            <v>Large C&amp;I</v>
          </cell>
          <cell r="D1399" t="str">
            <v>Real Time Pricing</v>
          </cell>
          <cell r="E1399" t="str">
            <v>Program Annual Benefits</v>
          </cell>
          <cell r="F1399" t="str">
            <v>High Participation Case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573231.01</v>
          </cell>
          <cell r="S1399">
            <v>1745288.43</v>
          </cell>
          <cell r="T1399">
            <v>4127886.26</v>
          </cell>
          <cell r="U1399">
            <v>5388069.9000000004</v>
          </cell>
          <cell r="V1399">
            <v>6066603.5300000003</v>
          </cell>
          <cell r="W1399">
            <v>6146956.6100000003</v>
          </cell>
          <cell r="X1399">
            <v>6226381.7599999998</v>
          </cell>
          <cell r="Y1399">
            <v>6305886.3200000003</v>
          </cell>
          <cell r="Z1399">
            <v>6389191.79</v>
          </cell>
          <cell r="AA1399">
            <v>6482465.1100000003</v>
          </cell>
          <cell r="AB1399">
            <v>6568214.9500000002</v>
          </cell>
          <cell r="AC1399">
            <v>6654117.0800000001</v>
          </cell>
          <cell r="AD1399">
            <v>6743128.8899999997</v>
          </cell>
          <cell r="AE1399">
            <v>6833331.4100000001</v>
          </cell>
          <cell r="AF1399">
            <v>6924740.5700000003</v>
          </cell>
          <cell r="AG1399">
            <v>7017372.5</v>
          </cell>
          <cell r="AH1399">
            <v>7111243.5700000003</v>
          </cell>
          <cell r="AI1399">
            <v>7206370.3399999999</v>
          </cell>
          <cell r="AJ1399">
            <v>7302769.6200000001</v>
          </cell>
          <cell r="AK1399">
            <v>7400458.4299999997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</row>
        <row r="1400">
          <cell r="A1400" t="str">
            <v>IDLarge C&amp;IReal Time PricingProgram Annual CostsHigh Participation Case0</v>
          </cell>
          <cell r="B1400" t="str">
            <v>ID</v>
          </cell>
          <cell r="C1400" t="str">
            <v>Large C&amp;I</v>
          </cell>
          <cell r="D1400" t="str">
            <v>Real Time Pricing</v>
          </cell>
          <cell r="E1400" t="str">
            <v>Program Annual Costs</v>
          </cell>
          <cell r="F1400" t="str">
            <v>High Participation Case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5834317.1500000004</v>
          </cell>
          <cell r="S1400">
            <v>12509121.98</v>
          </cell>
          <cell r="T1400">
            <v>26286343.199999999</v>
          </cell>
          <cell r="U1400">
            <v>16130618.27</v>
          </cell>
          <cell r="V1400">
            <v>10911310.720000001</v>
          </cell>
          <cell r="W1400">
            <v>4823091.07</v>
          </cell>
          <cell r="X1400">
            <v>4899046.41</v>
          </cell>
          <cell r="Y1400">
            <v>4974249.76</v>
          </cell>
          <cell r="Z1400">
            <v>5049879.66</v>
          </cell>
          <cell r="AA1400">
            <v>5126289.05</v>
          </cell>
          <cell r="AB1400">
            <v>5203203.5</v>
          </cell>
          <cell r="AC1400">
            <v>5283869.59</v>
          </cell>
          <cell r="AD1400">
            <v>5405233.1200000001</v>
          </cell>
          <cell r="AE1400">
            <v>5502775.29</v>
          </cell>
          <cell r="AF1400">
            <v>5602414.6799999997</v>
          </cell>
          <cell r="AG1400">
            <v>5704204.7300000004</v>
          </cell>
          <cell r="AH1400">
            <v>5808200.4400000004</v>
          </cell>
          <cell r="AI1400">
            <v>5914458.3899999997</v>
          </cell>
          <cell r="AJ1400">
            <v>6023036.7800000003</v>
          </cell>
          <cell r="AK1400">
            <v>6133995.5099999998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</row>
        <row r="1401">
          <cell r="A1401" t="str">
            <v>IDLarge C&amp;IReal Time PricingNon-Incentive CostsHigh Participation Case0</v>
          </cell>
          <cell r="B1401" t="str">
            <v>ID</v>
          </cell>
          <cell r="C1401" t="str">
            <v>Large C&amp;I</v>
          </cell>
          <cell r="D1401" t="str">
            <v>Real Time Pricing</v>
          </cell>
          <cell r="E1401" t="str">
            <v>Non-Incentive Costs</v>
          </cell>
          <cell r="F1401" t="str">
            <v>High Participation Case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5482636.7300000004</v>
          </cell>
          <cell r="S1401">
            <v>11437731.27</v>
          </cell>
          <cell r="T1401">
            <v>23748445.530000001</v>
          </cell>
          <cell r="U1401">
            <v>12818922.52</v>
          </cell>
          <cell r="V1401">
            <v>7177502.6100000003</v>
          </cell>
          <cell r="W1401">
            <v>1035039.42</v>
          </cell>
          <cell r="X1401">
            <v>1056694.75</v>
          </cell>
          <cell r="Y1401">
            <v>1077608.81</v>
          </cell>
          <cell r="Z1401">
            <v>1098962.6200000001</v>
          </cell>
          <cell r="AA1401">
            <v>1121099.71</v>
          </cell>
          <cell r="AB1401">
            <v>1143734.93</v>
          </cell>
          <cell r="AC1401">
            <v>1169950.97</v>
          </cell>
          <cell r="AD1401">
            <v>1234739.83</v>
          </cell>
          <cell r="AE1401">
            <v>1274929.31</v>
          </cell>
          <cell r="AF1401">
            <v>1316427.29</v>
          </cell>
          <cell r="AG1401">
            <v>1359276.37</v>
          </cell>
          <cell r="AH1401">
            <v>1403520.56</v>
          </cell>
          <cell r="AI1401">
            <v>1449205.28</v>
          </cell>
          <cell r="AJ1401">
            <v>1496377.44</v>
          </cell>
          <cell r="AK1401">
            <v>1545085.48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</row>
        <row r="1402">
          <cell r="A1402" t="str">
            <v>IDLarge C&amp;IReal Time PricingSummer Peak Reduction @Meter  (MW)High Participation Case0</v>
          </cell>
          <cell r="B1402" t="str">
            <v>ID</v>
          </cell>
          <cell r="C1402" t="str">
            <v>Large C&amp;I</v>
          </cell>
          <cell r="D1402" t="str">
            <v>Real Time Pricing</v>
          </cell>
          <cell r="E1402" t="str">
            <v>Summer Peak Reduction @Meter  (MW)</v>
          </cell>
          <cell r="F1402" t="str">
            <v>High Participation Case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5.1061481672101516</v>
          </cell>
          <cell r="S1402">
            <v>15.546439584201273</v>
          </cell>
          <cell r="T1402">
            <v>36.769815927493447</v>
          </cell>
          <cell r="U1402">
            <v>47.99510590524666</v>
          </cell>
          <cell r="V1402">
            <v>54.039254216657497</v>
          </cell>
          <cell r="W1402">
            <v>54.75501228123791</v>
          </cell>
          <cell r="X1402">
            <v>55.462504704051796</v>
          </cell>
          <cell r="Y1402">
            <v>56.170704503007471</v>
          </cell>
          <cell r="Z1402">
            <v>56.91276145592839</v>
          </cell>
          <cell r="AA1402">
            <v>57.74360864977195</v>
          </cell>
          <cell r="AB1402">
            <v>58.507439221742665</v>
          </cell>
          <cell r="AC1402">
            <v>59.27262640549219</v>
          </cell>
          <cell r="AD1402">
            <v>60.065513565673378</v>
          </cell>
          <cell r="AE1402">
            <v>60.869007140432515</v>
          </cell>
          <cell r="AF1402">
            <v>61.683249011282939</v>
          </cell>
          <cell r="AG1402">
            <v>62.508382957680382</v>
          </cell>
          <cell r="AH1402">
            <v>63.344554682411669</v>
          </cell>
          <cell r="AI1402">
            <v>64.191911837323005</v>
          </cell>
          <cell r="AJ1402">
            <v>65.050604049392433</v>
          </cell>
          <cell r="AK1402">
            <v>65.920782947151125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</row>
        <row r="1403">
          <cell r="A1403" t="str">
            <v>IDLarge C&amp;IReal Time PricingSummer Peak Reduction @Generation (MW)High Participation Case0</v>
          </cell>
          <cell r="B1403" t="str">
            <v>ID</v>
          </cell>
          <cell r="C1403" t="str">
            <v>Large C&amp;I</v>
          </cell>
          <cell r="D1403" t="str">
            <v>Real Time Pricing</v>
          </cell>
          <cell r="E1403" t="str">
            <v>Summer Peak Reduction @Generation (MW)</v>
          </cell>
          <cell r="F1403" t="str">
            <v>High Participation Case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5.6309529854545115</v>
          </cell>
          <cell r="S1403">
            <v>17.1442871462299</v>
          </cell>
          <cell r="T1403">
            <v>40.548980952242438</v>
          </cell>
          <cell r="U1403">
            <v>52.92799504328039</v>
          </cell>
          <cell r="V1403">
            <v>59.593354892652727</v>
          </cell>
          <cell r="W1403">
            <v>60.382677857562754</v>
          </cell>
          <cell r="X1403">
            <v>61.162885646285609</v>
          </cell>
          <cell r="Y1403">
            <v>61.94387351456492</v>
          </cell>
          <cell r="Z1403">
            <v>62.762198341341403</v>
          </cell>
          <cell r="AA1403">
            <v>63.678439181486489</v>
          </cell>
          <cell r="AB1403">
            <v>64.520775498172327</v>
          </cell>
          <cell r="AC1403">
            <v>65.364607857843168</v>
          </cell>
          <cell r="AD1403">
            <v>66.238987169908881</v>
          </cell>
          <cell r="AE1403">
            <v>67.125063013269198</v>
          </cell>
          <cell r="AF1403">
            <v>68.022991851877961</v>
          </cell>
          <cell r="AG1403">
            <v>68.932932242700019</v>
          </cell>
          <cell r="AH1403">
            <v>69.855044863709381</v>
          </cell>
          <cell r="AI1403">
            <v>70.789492542261797</v>
          </cell>
          <cell r="AJ1403">
            <v>71.73644028384696</v>
          </cell>
          <cell r="AK1403">
            <v>72.696055301225314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</row>
        <row r="1404">
          <cell r="A1404" t="str">
            <v>IDLarge C&amp;IReal Time PricingWinter Peak Reduction @Meter  (MW)High Participation Case0</v>
          </cell>
          <cell r="B1404" t="str">
            <v>ID</v>
          </cell>
          <cell r="C1404" t="str">
            <v>Large C&amp;I</v>
          </cell>
          <cell r="D1404" t="str">
            <v>Real Time Pricing</v>
          </cell>
          <cell r="E1404" t="str">
            <v>Winter Peak Reduction @Meter  (MW)</v>
          </cell>
          <cell r="F1404" t="str">
            <v>High Participation Case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</row>
        <row r="1405">
          <cell r="A1405" t="str">
            <v>IDLarge C&amp;IReal Time PricingWinter Peak Reduction @Generation (MW)High Participation Case0</v>
          </cell>
          <cell r="B1405" t="str">
            <v>ID</v>
          </cell>
          <cell r="C1405" t="str">
            <v>Large C&amp;I</v>
          </cell>
          <cell r="D1405" t="str">
            <v>Real Time Pricing</v>
          </cell>
          <cell r="E1405" t="str">
            <v>Winter Peak Reduction @Generation (MW)</v>
          </cell>
          <cell r="F1405" t="str">
            <v>High Participation Case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</row>
        <row r="1406">
          <cell r="A1406" t="str">
            <v>IDLarge C&amp;IReal Time PricingProgram Annual BenefitsHigh Participation Case0</v>
          </cell>
          <cell r="B1406" t="str">
            <v>ID</v>
          </cell>
          <cell r="C1406" t="str">
            <v>Large C&amp;I</v>
          </cell>
          <cell r="D1406" t="str">
            <v>Real Time Pricing</v>
          </cell>
          <cell r="E1406" t="str">
            <v>Program Annual Benefits</v>
          </cell>
          <cell r="F1406" t="str">
            <v>High Participation Case</v>
          </cell>
          <cell r="G1406">
            <v>0</v>
          </cell>
        </row>
        <row r="1407">
          <cell r="A1407" t="str">
            <v>IDLarge C&amp;IReal Time PricingNew ParticipantsHigh Participation Case0</v>
          </cell>
          <cell r="B1407" t="str">
            <v>ID</v>
          </cell>
          <cell r="C1407" t="str">
            <v>Large C&amp;I</v>
          </cell>
          <cell r="D1407" t="str">
            <v>Real Time Pricing</v>
          </cell>
          <cell r="E1407" t="str">
            <v>New Participants</v>
          </cell>
          <cell r="F1407" t="str">
            <v>High Participation Case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16746.686550000006</v>
          </cell>
          <cell r="S1407">
            <v>34271.919000000009</v>
          </cell>
          <cell r="T1407">
            <v>69833.664450000011</v>
          </cell>
          <cell r="U1407">
            <v>36847.527750000037</v>
          </cell>
          <cell r="V1407">
            <v>20100.588749999937</v>
          </cell>
          <cell r="W1407">
            <v>2583.0255000000179</v>
          </cell>
          <cell r="X1407">
            <v>2585.7149999999965</v>
          </cell>
          <cell r="Y1407">
            <v>2585.2035000000324</v>
          </cell>
          <cell r="Z1407">
            <v>2584.5764999999665</v>
          </cell>
          <cell r="AA1407">
            <v>2584.3950000000186</v>
          </cell>
          <cell r="AB1407">
            <v>2584.7249999999767</v>
          </cell>
          <cell r="AC1407">
            <v>2592.8595000000205</v>
          </cell>
          <cell r="AD1407">
            <v>2694.0321599718882</v>
          </cell>
          <cell r="AE1407">
            <v>2731.0805338135397</v>
          </cell>
          <cell r="AF1407">
            <v>2768.6383974915661</v>
          </cell>
          <cell r="AG1407">
            <v>2806.7127575183695</v>
          </cell>
          <cell r="AH1407">
            <v>2845.3107167601411</v>
          </cell>
          <cell r="AI1407">
            <v>2884.4394757617847</v>
          </cell>
          <cell r="AJ1407">
            <v>2924.1063340901455</v>
          </cell>
          <cell r="AK1407">
            <v>2964.3186916958948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</row>
        <row r="1408">
          <cell r="A1408" t="str">
            <v>IDLarge C&amp;IReal Time PricingIncentive CostsHigh Participation Case0</v>
          </cell>
          <cell r="B1408" t="str">
            <v>ID</v>
          </cell>
          <cell r="C1408" t="str">
            <v>Large C&amp;I</v>
          </cell>
          <cell r="D1408" t="str">
            <v>Real Time Pricing</v>
          </cell>
          <cell r="E1408" t="str">
            <v>Incentive Costs</v>
          </cell>
          <cell r="F1408" t="str">
            <v>High Participation Case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351680.42</v>
          </cell>
          <cell r="S1408">
            <v>1071390.72</v>
          </cell>
          <cell r="T1408">
            <v>2537897.67</v>
          </cell>
          <cell r="U1408">
            <v>3311695.75</v>
          </cell>
          <cell r="V1408">
            <v>3733808.12</v>
          </cell>
          <cell r="W1408">
            <v>3788051.65</v>
          </cell>
          <cell r="X1408">
            <v>3842351.67</v>
          </cell>
          <cell r="Y1408">
            <v>3896640.94</v>
          </cell>
          <cell r="Z1408">
            <v>3950917.05</v>
          </cell>
          <cell r="AA1408">
            <v>4005189.34</v>
          </cell>
          <cell r="AB1408">
            <v>4059468.57</v>
          </cell>
          <cell r="AC1408">
            <v>4113918.62</v>
          </cell>
          <cell r="AD1408">
            <v>4170493.29</v>
          </cell>
          <cell r="AE1408">
            <v>4227845.9800000004</v>
          </cell>
          <cell r="AF1408">
            <v>4285987.3899999997</v>
          </cell>
          <cell r="AG1408">
            <v>4344928.3600000003</v>
          </cell>
          <cell r="AH1408">
            <v>4404679.88</v>
          </cell>
          <cell r="AI1408">
            <v>4465253.1100000003</v>
          </cell>
          <cell r="AJ1408">
            <v>4526659.34</v>
          </cell>
          <cell r="AK1408">
            <v>4588910.04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</row>
        <row r="1409">
          <cell r="A1409" t="str">
            <v>IDLarge C&amp;IReal Time PricingParticipantsHigh Participation Case0</v>
          </cell>
          <cell r="B1409" t="str">
            <v>ID</v>
          </cell>
          <cell r="C1409" t="str">
            <v>Large C&amp;I</v>
          </cell>
          <cell r="D1409" t="str">
            <v>Real Time Pricing</v>
          </cell>
          <cell r="E1409" t="str">
            <v>Participants</v>
          </cell>
          <cell r="F1409" t="str">
            <v>High Participation Case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16746.686550000006</v>
          </cell>
          <cell r="S1409">
            <v>51018.605550000015</v>
          </cell>
          <cell r="T1409">
            <v>120852.27000000002</v>
          </cell>
          <cell r="U1409">
            <v>157699.79775000006</v>
          </cell>
          <cell r="V1409">
            <v>177800.38649999999</v>
          </cell>
          <cell r="W1409">
            <v>180383.41200000001</v>
          </cell>
          <cell r="X1409">
            <v>182969.12700000001</v>
          </cell>
          <cell r="Y1409">
            <v>185554.33050000004</v>
          </cell>
          <cell r="Z1409">
            <v>188138.90700000001</v>
          </cell>
          <cell r="AA1409">
            <v>190723.30200000003</v>
          </cell>
          <cell r="AB1409">
            <v>193308.027</v>
          </cell>
          <cell r="AC1409">
            <v>195900.88650000002</v>
          </cell>
          <cell r="AD1409">
            <v>198594.91865997191</v>
          </cell>
          <cell r="AE1409">
            <v>201325.99919378545</v>
          </cell>
          <cell r="AF1409">
            <v>204094.63759127702</v>
          </cell>
          <cell r="AG1409">
            <v>206901.35034879539</v>
          </cell>
          <cell r="AH1409">
            <v>209746.66106555553</v>
          </cell>
          <cell r="AI1409">
            <v>212631.10054131731</v>
          </cell>
          <cell r="AJ1409">
            <v>215555.20687540746</v>
          </cell>
          <cell r="AK1409">
            <v>218519.52556710335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</row>
        <row r="1410">
          <cell r="A1410" t="str">
            <v>IDExtra Large C&amp;ITime-Of-UseProgram Annual BenefitsHigh Participation Case0</v>
          </cell>
          <cell r="B1410" t="str">
            <v>ID</v>
          </cell>
          <cell r="C1410" t="str">
            <v>Extra Large C&amp;I</v>
          </cell>
          <cell r="D1410" t="str">
            <v>Time-Of-Use</v>
          </cell>
          <cell r="E1410" t="str">
            <v>Program Annual Benefits</v>
          </cell>
          <cell r="F1410" t="str">
            <v>High Participation Case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573231.01</v>
          </cell>
          <cell r="S1410">
            <v>1745288.43</v>
          </cell>
          <cell r="T1410">
            <v>4127886.26</v>
          </cell>
          <cell r="U1410">
            <v>5388069.9000000004</v>
          </cell>
          <cell r="V1410">
            <v>6066603.5300000003</v>
          </cell>
          <cell r="W1410">
            <v>6146956.6100000003</v>
          </cell>
          <cell r="X1410">
            <v>6226381.7599999998</v>
          </cell>
          <cell r="Y1410">
            <v>6305886.3200000003</v>
          </cell>
          <cell r="Z1410">
            <v>6389191.79</v>
          </cell>
          <cell r="AA1410">
            <v>6482465.1100000003</v>
          </cell>
          <cell r="AB1410">
            <v>6568214.9500000002</v>
          </cell>
          <cell r="AC1410">
            <v>6654117.0800000001</v>
          </cell>
          <cell r="AD1410">
            <v>6743128.8899999997</v>
          </cell>
          <cell r="AE1410">
            <v>6833331.4100000001</v>
          </cell>
          <cell r="AF1410">
            <v>6924740.5700000003</v>
          </cell>
          <cell r="AG1410">
            <v>7017372.5</v>
          </cell>
          <cell r="AH1410">
            <v>7111243.5700000003</v>
          </cell>
          <cell r="AI1410">
            <v>7206370.3399999999</v>
          </cell>
          <cell r="AJ1410">
            <v>7302769.6200000001</v>
          </cell>
          <cell r="AK1410">
            <v>7400458.4299999997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</row>
        <row r="1411">
          <cell r="A1411" t="str">
            <v>IDExtra Large C&amp;ITime-Of-UseProgram Annual CostsHigh Participation Case0</v>
          </cell>
          <cell r="B1411" t="str">
            <v>ID</v>
          </cell>
          <cell r="C1411" t="str">
            <v>Extra Large C&amp;I</v>
          </cell>
          <cell r="D1411" t="str">
            <v>Time-Of-Use</v>
          </cell>
          <cell r="E1411" t="str">
            <v>Program Annual Costs</v>
          </cell>
          <cell r="F1411" t="str">
            <v>High Participation Case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5834317.1500000004</v>
          </cell>
          <cell r="S1411">
            <v>12509121.98</v>
          </cell>
          <cell r="T1411">
            <v>26286343.199999999</v>
          </cell>
          <cell r="U1411">
            <v>16130618.27</v>
          </cell>
          <cell r="V1411">
            <v>10911310.720000001</v>
          </cell>
          <cell r="W1411">
            <v>4823091.07</v>
          </cell>
          <cell r="X1411">
            <v>4899046.41</v>
          </cell>
          <cell r="Y1411">
            <v>4974249.76</v>
          </cell>
          <cell r="Z1411">
            <v>5049879.66</v>
          </cell>
          <cell r="AA1411">
            <v>5126289.05</v>
          </cell>
          <cell r="AB1411">
            <v>5203203.5</v>
          </cell>
          <cell r="AC1411">
            <v>5283869.59</v>
          </cell>
          <cell r="AD1411">
            <v>5405233.1200000001</v>
          </cell>
          <cell r="AE1411">
            <v>5502775.29</v>
          </cell>
          <cell r="AF1411">
            <v>5602414.6799999997</v>
          </cell>
          <cell r="AG1411">
            <v>5704204.7300000004</v>
          </cell>
          <cell r="AH1411">
            <v>5808200.4400000004</v>
          </cell>
          <cell r="AI1411">
            <v>5914458.3899999997</v>
          </cell>
          <cell r="AJ1411">
            <v>6023036.7800000003</v>
          </cell>
          <cell r="AK1411">
            <v>6133995.5099999998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</row>
        <row r="1412">
          <cell r="A1412" t="str">
            <v>IDExtra Large C&amp;ITime-Of-UseNon-Incentive CostsHigh Participation Case0</v>
          </cell>
          <cell r="B1412" t="str">
            <v>ID</v>
          </cell>
          <cell r="C1412" t="str">
            <v>Extra Large C&amp;I</v>
          </cell>
          <cell r="D1412" t="str">
            <v>Time-Of-Use</v>
          </cell>
          <cell r="E1412" t="str">
            <v>Non-Incentive Costs</v>
          </cell>
          <cell r="F1412" t="str">
            <v>High Participation Case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5482636.7300000004</v>
          </cell>
          <cell r="S1412">
            <v>11437731.27</v>
          </cell>
          <cell r="T1412">
            <v>23748445.530000001</v>
          </cell>
          <cell r="U1412">
            <v>12818922.52</v>
          </cell>
          <cell r="V1412">
            <v>7177502.6100000003</v>
          </cell>
          <cell r="W1412">
            <v>1035039.42</v>
          </cell>
          <cell r="X1412">
            <v>1056694.75</v>
          </cell>
          <cell r="Y1412">
            <v>1077608.81</v>
          </cell>
          <cell r="Z1412">
            <v>1098962.6200000001</v>
          </cell>
          <cell r="AA1412">
            <v>1121099.71</v>
          </cell>
          <cell r="AB1412">
            <v>1143734.93</v>
          </cell>
          <cell r="AC1412">
            <v>1169950.97</v>
          </cell>
          <cell r="AD1412">
            <v>1234739.83</v>
          </cell>
          <cell r="AE1412">
            <v>1274929.31</v>
          </cell>
          <cell r="AF1412">
            <v>1316427.29</v>
          </cell>
          <cell r="AG1412">
            <v>1359276.37</v>
          </cell>
          <cell r="AH1412">
            <v>1403520.56</v>
          </cell>
          <cell r="AI1412">
            <v>1449205.28</v>
          </cell>
          <cell r="AJ1412">
            <v>1496377.44</v>
          </cell>
          <cell r="AK1412">
            <v>1545085.48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</row>
        <row r="1413">
          <cell r="A1413" t="str">
            <v>IDExtra Large C&amp;ITime-Of-UseSummer Peak Reduction @Meter  (MW)High Participation Case0</v>
          </cell>
          <cell r="B1413" t="str">
            <v>ID</v>
          </cell>
          <cell r="C1413" t="str">
            <v>Extra Large C&amp;I</v>
          </cell>
          <cell r="D1413" t="str">
            <v>Time-Of-Use</v>
          </cell>
          <cell r="E1413" t="str">
            <v>Summer Peak Reduction @Meter  (MW)</v>
          </cell>
          <cell r="F1413" t="str">
            <v>High Participation Case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5.1061481672101516</v>
          </cell>
          <cell r="S1413">
            <v>15.546439584201273</v>
          </cell>
          <cell r="T1413">
            <v>36.769815927493447</v>
          </cell>
          <cell r="U1413">
            <v>47.99510590524666</v>
          </cell>
          <cell r="V1413">
            <v>54.039254216657497</v>
          </cell>
          <cell r="W1413">
            <v>54.75501228123791</v>
          </cell>
          <cell r="X1413">
            <v>55.462504704051796</v>
          </cell>
          <cell r="Y1413">
            <v>56.170704503007471</v>
          </cell>
          <cell r="Z1413">
            <v>56.91276145592839</v>
          </cell>
          <cell r="AA1413">
            <v>57.74360864977195</v>
          </cell>
          <cell r="AB1413">
            <v>58.507439221742665</v>
          </cell>
          <cell r="AC1413">
            <v>59.27262640549219</v>
          </cell>
          <cell r="AD1413">
            <v>60.065513565673378</v>
          </cell>
          <cell r="AE1413">
            <v>60.869007140432515</v>
          </cell>
          <cell r="AF1413">
            <v>61.683249011282939</v>
          </cell>
          <cell r="AG1413">
            <v>62.508382957680382</v>
          </cell>
          <cell r="AH1413">
            <v>63.344554682411669</v>
          </cell>
          <cell r="AI1413">
            <v>64.191911837323005</v>
          </cell>
          <cell r="AJ1413">
            <v>65.050604049392433</v>
          </cell>
          <cell r="AK1413">
            <v>65.920782947151125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</row>
        <row r="1414">
          <cell r="A1414" t="str">
            <v>IDExtra Large C&amp;ITime-Of-UseSummer Peak Reduction @Generation (MW)High Participation Case0</v>
          </cell>
          <cell r="B1414" t="str">
            <v>ID</v>
          </cell>
          <cell r="C1414" t="str">
            <v>Extra Large C&amp;I</v>
          </cell>
          <cell r="D1414" t="str">
            <v>Time-Of-Use</v>
          </cell>
          <cell r="E1414" t="str">
            <v>Summer Peak Reduction @Generation (MW)</v>
          </cell>
          <cell r="F1414" t="str">
            <v>High Participation Case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5.6309529854545115</v>
          </cell>
          <cell r="S1414">
            <v>17.1442871462299</v>
          </cell>
          <cell r="T1414">
            <v>40.548980952242438</v>
          </cell>
          <cell r="U1414">
            <v>52.92799504328039</v>
          </cell>
          <cell r="V1414">
            <v>59.593354892652727</v>
          </cell>
          <cell r="W1414">
            <v>60.382677857562754</v>
          </cell>
          <cell r="X1414">
            <v>61.162885646285609</v>
          </cell>
          <cell r="Y1414">
            <v>61.94387351456492</v>
          </cell>
          <cell r="Z1414">
            <v>62.762198341341403</v>
          </cell>
          <cell r="AA1414">
            <v>63.678439181486489</v>
          </cell>
          <cell r="AB1414">
            <v>64.520775498172327</v>
          </cell>
          <cell r="AC1414">
            <v>65.364607857843168</v>
          </cell>
          <cell r="AD1414">
            <v>66.238987169908881</v>
          </cell>
          <cell r="AE1414">
            <v>67.125063013269198</v>
          </cell>
          <cell r="AF1414">
            <v>68.022991851877961</v>
          </cell>
          <cell r="AG1414">
            <v>68.932932242700019</v>
          </cell>
          <cell r="AH1414">
            <v>69.855044863709381</v>
          </cell>
          <cell r="AI1414">
            <v>70.789492542261797</v>
          </cell>
          <cell r="AJ1414">
            <v>71.73644028384696</v>
          </cell>
          <cell r="AK1414">
            <v>72.696055301225314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</row>
        <row r="1415">
          <cell r="A1415" t="str">
            <v>IDExtra Large C&amp;ITime-Of-UseWinter Peak Reduction @Meter  (MW)High Participation Case0</v>
          </cell>
          <cell r="B1415" t="str">
            <v>ID</v>
          </cell>
          <cell r="C1415" t="str">
            <v>Extra Large C&amp;I</v>
          </cell>
          <cell r="D1415" t="str">
            <v>Time-Of-Use</v>
          </cell>
          <cell r="E1415" t="str">
            <v>Winter Peak Reduction @Meter  (MW)</v>
          </cell>
          <cell r="F1415" t="str">
            <v>High Participation Case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</row>
        <row r="1416">
          <cell r="A1416" t="str">
            <v>IDExtra Large C&amp;ITime-Of-UseWinter Peak Reduction @Generation (MW)High Participation Case0</v>
          </cell>
          <cell r="B1416" t="str">
            <v>ID</v>
          </cell>
          <cell r="C1416" t="str">
            <v>Extra Large C&amp;I</v>
          </cell>
          <cell r="D1416" t="str">
            <v>Time-Of-Use</v>
          </cell>
          <cell r="E1416" t="str">
            <v>Winter Peak Reduction @Generation (MW)</v>
          </cell>
          <cell r="F1416" t="str">
            <v>High Participation Case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</row>
        <row r="1417">
          <cell r="A1417" t="str">
            <v>IDExtra Large C&amp;ITime-Of-UseProgram Annual BenefitsHigh Participation Case0</v>
          </cell>
          <cell r="B1417" t="str">
            <v>ID</v>
          </cell>
          <cell r="C1417" t="str">
            <v>Extra Large C&amp;I</v>
          </cell>
          <cell r="D1417" t="str">
            <v>Time-Of-Use</v>
          </cell>
          <cell r="E1417" t="str">
            <v>Program Annual Benefits</v>
          </cell>
          <cell r="F1417" t="str">
            <v>High Participation Case</v>
          </cell>
          <cell r="G1417">
            <v>0</v>
          </cell>
        </row>
        <row r="1418">
          <cell r="A1418" t="str">
            <v>IDExtra Large C&amp;ITime-Of-UseNew ParticipantsHigh Participation Case0</v>
          </cell>
          <cell r="B1418" t="str">
            <v>ID</v>
          </cell>
          <cell r="C1418" t="str">
            <v>Extra Large C&amp;I</v>
          </cell>
          <cell r="D1418" t="str">
            <v>Time-Of-Use</v>
          </cell>
          <cell r="E1418" t="str">
            <v>New Participants</v>
          </cell>
          <cell r="F1418" t="str">
            <v>High Participation Case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16746.686550000006</v>
          </cell>
          <cell r="S1418">
            <v>34271.919000000009</v>
          </cell>
          <cell r="T1418">
            <v>69833.664450000011</v>
          </cell>
          <cell r="U1418">
            <v>36847.527750000037</v>
          </cell>
          <cell r="V1418">
            <v>20100.588749999937</v>
          </cell>
          <cell r="W1418">
            <v>2583.0255000000179</v>
          </cell>
          <cell r="X1418">
            <v>2585.7149999999965</v>
          </cell>
          <cell r="Y1418">
            <v>2585.2035000000324</v>
          </cell>
          <cell r="Z1418">
            <v>2584.5764999999665</v>
          </cell>
          <cell r="AA1418">
            <v>2584.3950000000186</v>
          </cell>
          <cell r="AB1418">
            <v>2584.7249999999767</v>
          </cell>
          <cell r="AC1418">
            <v>2592.8595000000205</v>
          </cell>
          <cell r="AD1418">
            <v>2694.0321599718882</v>
          </cell>
          <cell r="AE1418">
            <v>2731.0805338135397</v>
          </cell>
          <cell r="AF1418">
            <v>2768.6383974915661</v>
          </cell>
          <cell r="AG1418">
            <v>2806.7127575183695</v>
          </cell>
          <cell r="AH1418">
            <v>2845.3107167601411</v>
          </cell>
          <cell r="AI1418">
            <v>2884.4394757617847</v>
          </cell>
          <cell r="AJ1418">
            <v>2924.1063340901455</v>
          </cell>
          <cell r="AK1418">
            <v>2964.3186916958948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</row>
        <row r="1419">
          <cell r="A1419" t="str">
            <v>IDExtra Large C&amp;ITime-Of-UseIncentive CostsHigh Participation Case0</v>
          </cell>
          <cell r="B1419" t="str">
            <v>ID</v>
          </cell>
          <cell r="C1419" t="str">
            <v>Extra Large C&amp;I</v>
          </cell>
          <cell r="D1419" t="str">
            <v>Time-Of-Use</v>
          </cell>
          <cell r="E1419" t="str">
            <v>Incentive Costs</v>
          </cell>
          <cell r="F1419" t="str">
            <v>High Participation Case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351680.42</v>
          </cell>
          <cell r="S1419">
            <v>1071390.72</v>
          </cell>
          <cell r="T1419">
            <v>2537897.67</v>
          </cell>
          <cell r="U1419">
            <v>3311695.75</v>
          </cell>
          <cell r="V1419">
            <v>3733808.12</v>
          </cell>
          <cell r="W1419">
            <v>3788051.65</v>
          </cell>
          <cell r="X1419">
            <v>3842351.67</v>
          </cell>
          <cell r="Y1419">
            <v>3896640.94</v>
          </cell>
          <cell r="Z1419">
            <v>3950917.05</v>
          </cell>
          <cell r="AA1419">
            <v>4005189.34</v>
          </cell>
          <cell r="AB1419">
            <v>4059468.57</v>
          </cell>
          <cell r="AC1419">
            <v>4113918.62</v>
          </cell>
          <cell r="AD1419">
            <v>4170493.29</v>
          </cell>
          <cell r="AE1419">
            <v>4227845.9800000004</v>
          </cell>
          <cell r="AF1419">
            <v>4285987.3899999997</v>
          </cell>
          <cell r="AG1419">
            <v>4344928.3600000003</v>
          </cell>
          <cell r="AH1419">
            <v>4404679.88</v>
          </cell>
          <cell r="AI1419">
            <v>4465253.1100000003</v>
          </cell>
          <cell r="AJ1419">
            <v>4526659.34</v>
          </cell>
          <cell r="AK1419">
            <v>4588910.04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</row>
        <row r="1420">
          <cell r="A1420" t="str">
            <v>IDExtra Large C&amp;ITime-Of-UseParticipantsHigh Participation Case0</v>
          </cell>
          <cell r="B1420" t="str">
            <v>ID</v>
          </cell>
          <cell r="C1420" t="str">
            <v>Extra Large C&amp;I</v>
          </cell>
          <cell r="D1420" t="str">
            <v>Time-Of-Use</v>
          </cell>
          <cell r="E1420" t="str">
            <v>Participants</v>
          </cell>
          <cell r="F1420" t="str">
            <v>High Participation Case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16746.686550000006</v>
          </cell>
          <cell r="S1420">
            <v>51018.605550000015</v>
          </cell>
          <cell r="T1420">
            <v>120852.27000000002</v>
          </cell>
          <cell r="U1420">
            <v>157699.79775000006</v>
          </cell>
          <cell r="V1420">
            <v>177800.38649999999</v>
          </cell>
          <cell r="W1420">
            <v>180383.41200000001</v>
          </cell>
          <cell r="X1420">
            <v>182969.12700000001</v>
          </cell>
          <cell r="Y1420">
            <v>185554.33050000004</v>
          </cell>
          <cell r="Z1420">
            <v>188138.90700000001</v>
          </cell>
          <cell r="AA1420">
            <v>190723.30200000003</v>
          </cell>
          <cell r="AB1420">
            <v>193308.027</v>
          </cell>
          <cell r="AC1420">
            <v>195900.88650000002</v>
          </cell>
          <cell r="AD1420">
            <v>198594.91865997191</v>
          </cell>
          <cell r="AE1420">
            <v>201325.99919378545</v>
          </cell>
          <cell r="AF1420">
            <v>204094.63759127702</v>
          </cell>
          <cell r="AG1420">
            <v>206901.35034879539</v>
          </cell>
          <cell r="AH1420">
            <v>209746.66106555553</v>
          </cell>
          <cell r="AI1420">
            <v>212631.10054131731</v>
          </cell>
          <cell r="AJ1420">
            <v>215555.20687540746</v>
          </cell>
          <cell r="AK1420">
            <v>218519.52556710335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</row>
        <row r="1421">
          <cell r="A1421" t="str">
            <v>IDIrrigationTime-Of-UseProgram Annual BenefitsHigh Participation Case0</v>
          </cell>
          <cell r="B1421" t="str">
            <v>ID</v>
          </cell>
          <cell r="C1421" t="str">
            <v>Irrigation</v>
          </cell>
          <cell r="D1421" t="str">
            <v>Time-Of-Use</v>
          </cell>
          <cell r="E1421" t="str">
            <v>Program Annual Benefits</v>
          </cell>
          <cell r="F1421" t="str">
            <v>High Participation Case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573231.01</v>
          </cell>
          <cell r="S1421">
            <v>1745288.43</v>
          </cell>
          <cell r="T1421">
            <v>4127886.26</v>
          </cell>
          <cell r="U1421">
            <v>5388069.9000000004</v>
          </cell>
          <cell r="V1421">
            <v>6066603.5300000003</v>
          </cell>
          <cell r="W1421">
            <v>6146956.6100000003</v>
          </cell>
          <cell r="X1421">
            <v>6226381.7599999998</v>
          </cell>
          <cell r="Y1421">
            <v>6305886.3200000003</v>
          </cell>
          <cell r="Z1421">
            <v>6389191.79</v>
          </cell>
          <cell r="AA1421">
            <v>6482465.1100000003</v>
          </cell>
          <cell r="AB1421">
            <v>6568214.9500000002</v>
          </cell>
          <cell r="AC1421">
            <v>6654117.0800000001</v>
          </cell>
          <cell r="AD1421">
            <v>6743128.8899999997</v>
          </cell>
          <cell r="AE1421">
            <v>6833331.4100000001</v>
          </cell>
          <cell r="AF1421">
            <v>6924740.5700000003</v>
          </cell>
          <cell r="AG1421">
            <v>7017372.5</v>
          </cell>
          <cell r="AH1421">
            <v>7111243.5700000003</v>
          </cell>
          <cell r="AI1421">
            <v>7206370.3399999999</v>
          </cell>
          <cell r="AJ1421">
            <v>7302769.6200000001</v>
          </cell>
          <cell r="AK1421">
            <v>7400458.4299999997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</row>
        <row r="1422">
          <cell r="A1422" t="str">
            <v>IDIrrigationTime-Of-UseProgram Annual CostsHigh Participation Case0</v>
          </cell>
          <cell r="B1422" t="str">
            <v>ID</v>
          </cell>
          <cell r="C1422" t="str">
            <v>Irrigation</v>
          </cell>
          <cell r="D1422" t="str">
            <v>Time-Of-Use</v>
          </cell>
          <cell r="E1422" t="str">
            <v>Program Annual Costs</v>
          </cell>
          <cell r="F1422" t="str">
            <v>High Participation Case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5834317.1500000004</v>
          </cell>
          <cell r="S1422">
            <v>12509121.98</v>
          </cell>
          <cell r="T1422">
            <v>26286343.199999999</v>
          </cell>
          <cell r="U1422">
            <v>16130618.27</v>
          </cell>
          <cell r="V1422">
            <v>10911310.720000001</v>
          </cell>
          <cell r="W1422">
            <v>4823091.07</v>
          </cell>
          <cell r="X1422">
            <v>4899046.41</v>
          </cell>
          <cell r="Y1422">
            <v>4974249.76</v>
          </cell>
          <cell r="Z1422">
            <v>5049879.66</v>
          </cell>
          <cell r="AA1422">
            <v>5126289.05</v>
          </cell>
          <cell r="AB1422">
            <v>5203203.5</v>
          </cell>
          <cell r="AC1422">
            <v>5283869.59</v>
          </cell>
          <cell r="AD1422">
            <v>5405233.1200000001</v>
          </cell>
          <cell r="AE1422">
            <v>5502775.29</v>
          </cell>
          <cell r="AF1422">
            <v>5602414.6799999997</v>
          </cell>
          <cell r="AG1422">
            <v>5704204.7300000004</v>
          </cell>
          <cell r="AH1422">
            <v>5808200.4400000004</v>
          </cell>
          <cell r="AI1422">
            <v>5914458.3899999997</v>
          </cell>
          <cell r="AJ1422">
            <v>6023036.7800000003</v>
          </cell>
          <cell r="AK1422">
            <v>6133995.5099999998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</row>
        <row r="1423">
          <cell r="A1423" t="str">
            <v>IDIrrigationTime-Of-UseNon-Incentive CostsHigh Participation Case0</v>
          </cell>
          <cell r="B1423" t="str">
            <v>ID</v>
          </cell>
          <cell r="C1423" t="str">
            <v>Irrigation</v>
          </cell>
          <cell r="D1423" t="str">
            <v>Time-Of-Use</v>
          </cell>
          <cell r="E1423" t="str">
            <v>Non-Incentive Costs</v>
          </cell>
          <cell r="F1423" t="str">
            <v>High Participation Case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5482636.7300000004</v>
          </cell>
          <cell r="S1423">
            <v>11437731.27</v>
          </cell>
          <cell r="T1423">
            <v>23748445.530000001</v>
          </cell>
          <cell r="U1423">
            <v>12818922.52</v>
          </cell>
          <cell r="V1423">
            <v>7177502.6100000003</v>
          </cell>
          <cell r="W1423">
            <v>1035039.42</v>
          </cell>
          <cell r="X1423">
            <v>1056694.75</v>
          </cell>
          <cell r="Y1423">
            <v>1077608.81</v>
          </cell>
          <cell r="Z1423">
            <v>1098962.6200000001</v>
          </cell>
          <cell r="AA1423">
            <v>1121099.71</v>
          </cell>
          <cell r="AB1423">
            <v>1143734.93</v>
          </cell>
          <cell r="AC1423">
            <v>1169950.97</v>
          </cell>
          <cell r="AD1423">
            <v>1234739.83</v>
          </cell>
          <cell r="AE1423">
            <v>1274929.31</v>
          </cell>
          <cell r="AF1423">
            <v>1316427.29</v>
          </cell>
          <cell r="AG1423">
            <v>1359276.37</v>
          </cell>
          <cell r="AH1423">
            <v>1403520.56</v>
          </cell>
          <cell r="AI1423">
            <v>1449205.28</v>
          </cell>
          <cell r="AJ1423">
            <v>1496377.44</v>
          </cell>
          <cell r="AK1423">
            <v>1545085.48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</row>
        <row r="1424">
          <cell r="A1424" t="str">
            <v>IDIrrigationTime-Of-UseSummer Peak Reduction @Meter  (MW)High Participation Case0</v>
          </cell>
          <cell r="B1424" t="str">
            <v>ID</v>
          </cell>
          <cell r="C1424" t="str">
            <v>Irrigation</v>
          </cell>
          <cell r="D1424" t="str">
            <v>Time-Of-Use</v>
          </cell>
          <cell r="E1424" t="str">
            <v>Summer Peak Reduction @Meter  (MW)</v>
          </cell>
          <cell r="F1424" t="str">
            <v>High Participation Case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5.1061481672101516</v>
          </cell>
          <cell r="S1424">
            <v>15.546439584201273</v>
          </cell>
          <cell r="T1424">
            <v>36.769815927493447</v>
          </cell>
          <cell r="U1424">
            <v>47.99510590524666</v>
          </cell>
          <cell r="V1424">
            <v>54.039254216657497</v>
          </cell>
          <cell r="W1424">
            <v>54.75501228123791</v>
          </cell>
          <cell r="X1424">
            <v>55.462504704051796</v>
          </cell>
          <cell r="Y1424">
            <v>56.170704503007471</v>
          </cell>
          <cell r="Z1424">
            <v>56.91276145592839</v>
          </cell>
          <cell r="AA1424">
            <v>57.74360864977195</v>
          </cell>
          <cell r="AB1424">
            <v>58.507439221742665</v>
          </cell>
          <cell r="AC1424">
            <v>59.27262640549219</v>
          </cell>
          <cell r="AD1424">
            <v>60.065513565673378</v>
          </cell>
          <cell r="AE1424">
            <v>60.869007140432515</v>
          </cell>
          <cell r="AF1424">
            <v>61.683249011282939</v>
          </cell>
          <cell r="AG1424">
            <v>62.508382957680382</v>
          </cell>
          <cell r="AH1424">
            <v>63.344554682411669</v>
          </cell>
          <cell r="AI1424">
            <v>64.191911837323005</v>
          </cell>
          <cell r="AJ1424">
            <v>65.050604049392433</v>
          </cell>
          <cell r="AK1424">
            <v>65.920782947151125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</row>
        <row r="1425">
          <cell r="A1425" t="str">
            <v>IDIrrigationTime-Of-UseSummer Peak Reduction @Generation (MW)High Participation Case0</v>
          </cell>
          <cell r="B1425" t="str">
            <v>ID</v>
          </cell>
          <cell r="C1425" t="str">
            <v>Irrigation</v>
          </cell>
          <cell r="D1425" t="str">
            <v>Time-Of-Use</v>
          </cell>
          <cell r="E1425" t="str">
            <v>Summer Peak Reduction @Generation (MW)</v>
          </cell>
          <cell r="F1425" t="str">
            <v>High Participation Case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5.6309529854545115</v>
          </cell>
          <cell r="S1425">
            <v>17.1442871462299</v>
          </cell>
          <cell r="T1425">
            <v>40.548980952242438</v>
          </cell>
          <cell r="U1425">
            <v>52.92799504328039</v>
          </cell>
          <cell r="V1425">
            <v>59.593354892652727</v>
          </cell>
          <cell r="W1425">
            <v>60.382677857562754</v>
          </cell>
          <cell r="X1425">
            <v>61.162885646285609</v>
          </cell>
          <cell r="Y1425">
            <v>61.94387351456492</v>
          </cell>
          <cell r="Z1425">
            <v>62.762198341341403</v>
          </cell>
          <cell r="AA1425">
            <v>63.678439181486489</v>
          </cell>
          <cell r="AB1425">
            <v>64.520775498172327</v>
          </cell>
          <cell r="AC1425">
            <v>65.364607857843168</v>
          </cell>
          <cell r="AD1425">
            <v>66.238987169908881</v>
          </cell>
          <cell r="AE1425">
            <v>67.125063013269198</v>
          </cell>
          <cell r="AF1425">
            <v>68.022991851877961</v>
          </cell>
          <cell r="AG1425">
            <v>68.932932242700019</v>
          </cell>
          <cell r="AH1425">
            <v>69.855044863709381</v>
          </cell>
          <cell r="AI1425">
            <v>70.789492542261797</v>
          </cell>
          <cell r="AJ1425">
            <v>71.73644028384696</v>
          </cell>
          <cell r="AK1425">
            <v>72.696055301225314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</row>
        <row r="1426">
          <cell r="A1426" t="str">
            <v>IDIrrigationTime-Of-UseWinter Peak Reduction @Meter  (MW)High Participation Case0</v>
          </cell>
          <cell r="B1426" t="str">
            <v>ID</v>
          </cell>
          <cell r="C1426" t="str">
            <v>Irrigation</v>
          </cell>
          <cell r="D1426" t="str">
            <v>Time-Of-Use</v>
          </cell>
          <cell r="E1426" t="str">
            <v>Winter Peak Reduction @Meter  (MW)</v>
          </cell>
          <cell r="F1426" t="str">
            <v>High Participation Case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</row>
        <row r="1427">
          <cell r="A1427" t="str">
            <v>IDIrrigationTime-Of-UseWinter Peak Reduction @Generation (MW)High Participation Case0</v>
          </cell>
          <cell r="B1427" t="str">
            <v>ID</v>
          </cell>
          <cell r="C1427" t="str">
            <v>Irrigation</v>
          </cell>
          <cell r="D1427" t="str">
            <v>Time-Of-Use</v>
          </cell>
          <cell r="E1427" t="str">
            <v>Winter Peak Reduction @Generation (MW)</v>
          </cell>
          <cell r="F1427" t="str">
            <v>High Participation Case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</row>
        <row r="1428">
          <cell r="A1428" t="str">
            <v>IDIrrigationTime-Of-UseProgram Annual BenefitsHigh Participation Case0</v>
          </cell>
          <cell r="B1428" t="str">
            <v>ID</v>
          </cell>
          <cell r="C1428" t="str">
            <v>Irrigation</v>
          </cell>
          <cell r="D1428" t="str">
            <v>Time-Of-Use</v>
          </cell>
          <cell r="E1428" t="str">
            <v>Program Annual Benefits</v>
          </cell>
          <cell r="F1428" t="str">
            <v>High Participation Case</v>
          </cell>
          <cell r="G1428">
            <v>0</v>
          </cell>
        </row>
        <row r="1429">
          <cell r="A1429" t="str">
            <v>IDIrrigationTime-Of-UseNew ParticipantsHigh Participation Case0</v>
          </cell>
          <cell r="B1429" t="str">
            <v>ID</v>
          </cell>
          <cell r="C1429" t="str">
            <v>Irrigation</v>
          </cell>
          <cell r="D1429" t="str">
            <v>Time-Of-Use</v>
          </cell>
          <cell r="E1429" t="str">
            <v>New Participants</v>
          </cell>
          <cell r="F1429" t="str">
            <v>High Participation Case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16746.686550000006</v>
          </cell>
          <cell r="S1429">
            <v>34271.919000000009</v>
          </cell>
          <cell r="T1429">
            <v>69833.664450000011</v>
          </cell>
          <cell r="U1429">
            <v>36847.527750000037</v>
          </cell>
          <cell r="V1429">
            <v>20100.588749999937</v>
          </cell>
          <cell r="W1429">
            <v>2583.0255000000179</v>
          </cell>
          <cell r="X1429">
            <v>2585.7149999999965</v>
          </cell>
          <cell r="Y1429">
            <v>2585.2035000000324</v>
          </cell>
          <cell r="Z1429">
            <v>2584.5764999999665</v>
          </cell>
          <cell r="AA1429">
            <v>2584.3950000000186</v>
          </cell>
          <cell r="AB1429">
            <v>2584.7249999999767</v>
          </cell>
          <cell r="AC1429">
            <v>2592.8595000000205</v>
          </cell>
          <cell r="AD1429">
            <v>2694.0321599718882</v>
          </cell>
          <cell r="AE1429">
            <v>2731.0805338135397</v>
          </cell>
          <cell r="AF1429">
            <v>2768.6383974915661</v>
          </cell>
          <cell r="AG1429">
            <v>2806.7127575183695</v>
          </cell>
          <cell r="AH1429">
            <v>2845.3107167601411</v>
          </cell>
          <cell r="AI1429">
            <v>2884.4394757617847</v>
          </cell>
          <cell r="AJ1429">
            <v>2924.1063340901455</v>
          </cell>
          <cell r="AK1429">
            <v>2964.3186916958948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</row>
        <row r="1430">
          <cell r="A1430" t="str">
            <v>IDIrrigationTime-Of-UseIncentive CostsHigh Participation Case0</v>
          </cell>
          <cell r="B1430" t="str">
            <v>ID</v>
          </cell>
          <cell r="C1430" t="str">
            <v>Irrigation</v>
          </cell>
          <cell r="D1430" t="str">
            <v>Time-Of-Use</v>
          </cell>
          <cell r="E1430" t="str">
            <v>Incentive Costs</v>
          </cell>
          <cell r="F1430" t="str">
            <v>High Participation Case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351680.42</v>
          </cell>
          <cell r="S1430">
            <v>1071390.72</v>
          </cell>
          <cell r="T1430">
            <v>2537897.67</v>
          </cell>
          <cell r="U1430">
            <v>3311695.75</v>
          </cell>
          <cell r="V1430">
            <v>3733808.12</v>
          </cell>
          <cell r="W1430">
            <v>3788051.65</v>
          </cell>
          <cell r="X1430">
            <v>3842351.67</v>
          </cell>
          <cell r="Y1430">
            <v>3896640.94</v>
          </cell>
          <cell r="Z1430">
            <v>3950917.05</v>
          </cell>
          <cell r="AA1430">
            <v>4005189.34</v>
          </cell>
          <cell r="AB1430">
            <v>4059468.57</v>
          </cell>
          <cell r="AC1430">
            <v>4113918.62</v>
          </cell>
          <cell r="AD1430">
            <v>4170493.29</v>
          </cell>
          <cell r="AE1430">
            <v>4227845.9800000004</v>
          </cell>
          <cell r="AF1430">
            <v>4285987.3899999997</v>
          </cell>
          <cell r="AG1430">
            <v>4344928.3600000003</v>
          </cell>
          <cell r="AH1430">
            <v>4404679.88</v>
          </cell>
          <cell r="AI1430">
            <v>4465253.1100000003</v>
          </cell>
          <cell r="AJ1430">
            <v>4526659.34</v>
          </cell>
          <cell r="AK1430">
            <v>4588910.04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</row>
        <row r="1431">
          <cell r="A1431" t="str">
            <v>IDIrrigationTime-Of-UseParticipantsHigh Participation Case0</v>
          </cell>
          <cell r="B1431" t="str">
            <v>ID</v>
          </cell>
          <cell r="C1431" t="str">
            <v>Irrigation</v>
          </cell>
          <cell r="D1431" t="str">
            <v>Time-Of-Use</v>
          </cell>
          <cell r="E1431" t="str">
            <v>Participants</v>
          </cell>
          <cell r="F1431" t="str">
            <v>High Participation Case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16746.686550000006</v>
          </cell>
          <cell r="S1431">
            <v>51018.605550000015</v>
          </cell>
          <cell r="T1431">
            <v>120852.27000000002</v>
          </cell>
          <cell r="U1431">
            <v>157699.79775000006</v>
          </cell>
          <cell r="V1431">
            <v>177800.38649999999</v>
          </cell>
          <cell r="W1431">
            <v>180383.41200000001</v>
          </cell>
          <cell r="X1431">
            <v>182969.12700000001</v>
          </cell>
          <cell r="Y1431">
            <v>185554.33050000004</v>
          </cell>
          <cell r="Z1431">
            <v>188138.90700000001</v>
          </cell>
          <cell r="AA1431">
            <v>190723.30200000003</v>
          </cell>
          <cell r="AB1431">
            <v>193308.027</v>
          </cell>
          <cell r="AC1431">
            <v>195900.88650000002</v>
          </cell>
          <cell r="AD1431">
            <v>198594.91865997191</v>
          </cell>
          <cell r="AE1431">
            <v>201325.99919378545</v>
          </cell>
          <cell r="AF1431">
            <v>204094.63759127702</v>
          </cell>
          <cell r="AG1431">
            <v>206901.35034879539</v>
          </cell>
          <cell r="AH1431">
            <v>209746.66106555553</v>
          </cell>
          <cell r="AI1431">
            <v>212631.10054131731</v>
          </cell>
          <cell r="AJ1431">
            <v>215555.20687540746</v>
          </cell>
          <cell r="AK1431">
            <v>218519.52556710335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</row>
        <row r="1432">
          <cell r="A1432" t="str">
            <v>IDLarge C&amp;ITime-Of-UseProgram Annual BenefitsHigh Participation Case0</v>
          </cell>
          <cell r="B1432" t="str">
            <v>ID</v>
          </cell>
          <cell r="C1432" t="str">
            <v>Large C&amp;I</v>
          </cell>
          <cell r="D1432" t="str">
            <v>Time-Of-Use</v>
          </cell>
          <cell r="E1432" t="str">
            <v>Program Annual Benefits</v>
          </cell>
          <cell r="F1432" t="str">
            <v>High Participation Case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573231.01</v>
          </cell>
          <cell r="S1432">
            <v>1745288.43</v>
          </cell>
          <cell r="T1432">
            <v>4127886.26</v>
          </cell>
          <cell r="U1432">
            <v>5388069.9000000004</v>
          </cell>
          <cell r="V1432">
            <v>6066603.5300000003</v>
          </cell>
          <cell r="W1432">
            <v>6146956.6100000003</v>
          </cell>
          <cell r="X1432">
            <v>6226381.7599999998</v>
          </cell>
          <cell r="Y1432">
            <v>6305886.3200000003</v>
          </cell>
          <cell r="Z1432">
            <v>6389191.79</v>
          </cell>
          <cell r="AA1432">
            <v>6482465.1100000003</v>
          </cell>
          <cell r="AB1432">
            <v>6568214.9500000002</v>
          </cell>
          <cell r="AC1432">
            <v>6654117.0800000001</v>
          </cell>
          <cell r="AD1432">
            <v>6743128.8899999997</v>
          </cell>
          <cell r="AE1432">
            <v>6833331.4100000001</v>
          </cell>
          <cell r="AF1432">
            <v>6924740.5700000003</v>
          </cell>
          <cell r="AG1432">
            <v>7017372.5</v>
          </cell>
          <cell r="AH1432">
            <v>7111243.5700000003</v>
          </cell>
          <cell r="AI1432">
            <v>7206370.3399999999</v>
          </cell>
          <cell r="AJ1432">
            <v>7302769.6200000001</v>
          </cell>
          <cell r="AK1432">
            <v>7400458.4299999997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</row>
        <row r="1433">
          <cell r="A1433" t="str">
            <v>IDLarge C&amp;ITime-Of-UseProgram Annual CostsHigh Participation Case0</v>
          </cell>
          <cell r="B1433" t="str">
            <v>ID</v>
          </cell>
          <cell r="C1433" t="str">
            <v>Large C&amp;I</v>
          </cell>
          <cell r="D1433" t="str">
            <v>Time-Of-Use</v>
          </cell>
          <cell r="E1433" t="str">
            <v>Program Annual Costs</v>
          </cell>
          <cell r="F1433" t="str">
            <v>High Participation Case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5834317.1500000004</v>
          </cell>
          <cell r="S1433">
            <v>12509121.98</v>
          </cell>
          <cell r="T1433">
            <v>26286343.199999999</v>
          </cell>
          <cell r="U1433">
            <v>16130618.27</v>
          </cell>
          <cell r="V1433">
            <v>10911310.720000001</v>
          </cell>
          <cell r="W1433">
            <v>4823091.07</v>
          </cell>
          <cell r="X1433">
            <v>4899046.41</v>
          </cell>
          <cell r="Y1433">
            <v>4974249.76</v>
          </cell>
          <cell r="Z1433">
            <v>5049879.66</v>
          </cell>
          <cell r="AA1433">
            <v>5126289.05</v>
          </cell>
          <cell r="AB1433">
            <v>5203203.5</v>
          </cell>
          <cell r="AC1433">
            <v>5283869.59</v>
          </cell>
          <cell r="AD1433">
            <v>5405233.1200000001</v>
          </cell>
          <cell r="AE1433">
            <v>5502775.29</v>
          </cell>
          <cell r="AF1433">
            <v>5602414.6799999997</v>
          </cell>
          <cell r="AG1433">
            <v>5704204.7300000004</v>
          </cell>
          <cell r="AH1433">
            <v>5808200.4400000004</v>
          </cell>
          <cell r="AI1433">
            <v>5914458.3899999997</v>
          </cell>
          <cell r="AJ1433">
            <v>6023036.7800000003</v>
          </cell>
          <cell r="AK1433">
            <v>6133995.5099999998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</row>
        <row r="1434">
          <cell r="A1434" t="str">
            <v>IDLarge C&amp;ITime-Of-UseNon-Incentive CostsHigh Participation Case0</v>
          </cell>
          <cell r="B1434" t="str">
            <v>ID</v>
          </cell>
          <cell r="C1434" t="str">
            <v>Large C&amp;I</v>
          </cell>
          <cell r="D1434" t="str">
            <v>Time-Of-Use</v>
          </cell>
          <cell r="E1434" t="str">
            <v>Non-Incentive Costs</v>
          </cell>
          <cell r="F1434" t="str">
            <v>High Participation Case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5482636.7300000004</v>
          </cell>
          <cell r="S1434">
            <v>11437731.27</v>
          </cell>
          <cell r="T1434">
            <v>23748445.530000001</v>
          </cell>
          <cell r="U1434">
            <v>12818922.52</v>
          </cell>
          <cell r="V1434">
            <v>7177502.6100000003</v>
          </cell>
          <cell r="W1434">
            <v>1035039.42</v>
          </cell>
          <cell r="X1434">
            <v>1056694.75</v>
          </cell>
          <cell r="Y1434">
            <v>1077608.81</v>
          </cell>
          <cell r="Z1434">
            <v>1098962.6200000001</v>
          </cell>
          <cell r="AA1434">
            <v>1121099.71</v>
          </cell>
          <cell r="AB1434">
            <v>1143734.93</v>
          </cell>
          <cell r="AC1434">
            <v>1169950.97</v>
          </cell>
          <cell r="AD1434">
            <v>1234739.83</v>
          </cell>
          <cell r="AE1434">
            <v>1274929.31</v>
          </cell>
          <cell r="AF1434">
            <v>1316427.29</v>
          </cell>
          <cell r="AG1434">
            <v>1359276.37</v>
          </cell>
          <cell r="AH1434">
            <v>1403520.56</v>
          </cell>
          <cell r="AI1434">
            <v>1449205.28</v>
          </cell>
          <cell r="AJ1434">
            <v>1496377.44</v>
          </cell>
          <cell r="AK1434">
            <v>1545085.48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0</v>
          </cell>
        </row>
        <row r="1435">
          <cell r="A1435" t="str">
            <v>IDLarge C&amp;ITime-Of-UseSummer Peak Reduction @Meter  (MW)High Participation Case0</v>
          </cell>
          <cell r="B1435" t="str">
            <v>ID</v>
          </cell>
          <cell r="C1435" t="str">
            <v>Large C&amp;I</v>
          </cell>
          <cell r="D1435" t="str">
            <v>Time-Of-Use</v>
          </cell>
          <cell r="E1435" t="str">
            <v>Summer Peak Reduction @Meter  (MW)</v>
          </cell>
          <cell r="F1435" t="str">
            <v>High Participation Case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5.1061481672101516</v>
          </cell>
          <cell r="S1435">
            <v>15.546439584201273</v>
          </cell>
          <cell r="T1435">
            <v>36.769815927493447</v>
          </cell>
          <cell r="U1435">
            <v>47.99510590524666</v>
          </cell>
          <cell r="V1435">
            <v>54.039254216657497</v>
          </cell>
          <cell r="W1435">
            <v>54.75501228123791</v>
          </cell>
          <cell r="X1435">
            <v>55.462504704051796</v>
          </cell>
          <cell r="Y1435">
            <v>56.170704503007471</v>
          </cell>
          <cell r="Z1435">
            <v>56.91276145592839</v>
          </cell>
          <cell r="AA1435">
            <v>57.74360864977195</v>
          </cell>
          <cell r="AB1435">
            <v>58.507439221742665</v>
          </cell>
          <cell r="AC1435">
            <v>59.27262640549219</v>
          </cell>
          <cell r="AD1435">
            <v>60.065513565673378</v>
          </cell>
          <cell r="AE1435">
            <v>60.869007140432515</v>
          </cell>
          <cell r="AF1435">
            <v>61.683249011282939</v>
          </cell>
          <cell r="AG1435">
            <v>62.508382957680382</v>
          </cell>
          <cell r="AH1435">
            <v>63.344554682411669</v>
          </cell>
          <cell r="AI1435">
            <v>64.191911837323005</v>
          </cell>
          <cell r="AJ1435">
            <v>65.050604049392433</v>
          </cell>
          <cell r="AK1435">
            <v>65.920782947151125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</row>
        <row r="1436">
          <cell r="A1436" t="str">
            <v>IDLarge C&amp;ITime-Of-UseSummer Peak Reduction @Generation (MW)High Participation Case0</v>
          </cell>
          <cell r="B1436" t="str">
            <v>ID</v>
          </cell>
          <cell r="C1436" t="str">
            <v>Large C&amp;I</v>
          </cell>
          <cell r="D1436" t="str">
            <v>Time-Of-Use</v>
          </cell>
          <cell r="E1436" t="str">
            <v>Summer Peak Reduction @Generation (MW)</v>
          </cell>
          <cell r="F1436" t="str">
            <v>High Participation Case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5.6309529854545115</v>
          </cell>
          <cell r="S1436">
            <v>17.1442871462299</v>
          </cell>
          <cell r="T1436">
            <v>40.548980952242438</v>
          </cell>
          <cell r="U1436">
            <v>52.92799504328039</v>
          </cell>
          <cell r="V1436">
            <v>59.593354892652727</v>
          </cell>
          <cell r="W1436">
            <v>60.382677857562754</v>
          </cell>
          <cell r="X1436">
            <v>61.162885646285609</v>
          </cell>
          <cell r="Y1436">
            <v>61.94387351456492</v>
          </cell>
          <cell r="Z1436">
            <v>62.762198341341403</v>
          </cell>
          <cell r="AA1436">
            <v>63.678439181486489</v>
          </cell>
          <cell r="AB1436">
            <v>64.520775498172327</v>
          </cell>
          <cell r="AC1436">
            <v>65.364607857843168</v>
          </cell>
          <cell r="AD1436">
            <v>66.238987169908881</v>
          </cell>
          <cell r="AE1436">
            <v>67.125063013269198</v>
          </cell>
          <cell r="AF1436">
            <v>68.022991851877961</v>
          </cell>
          <cell r="AG1436">
            <v>68.932932242700019</v>
          </cell>
          <cell r="AH1436">
            <v>69.855044863709381</v>
          </cell>
          <cell r="AI1436">
            <v>70.789492542261797</v>
          </cell>
          <cell r="AJ1436">
            <v>71.73644028384696</v>
          </cell>
          <cell r="AK1436">
            <v>72.696055301225314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</row>
        <row r="1437">
          <cell r="A1437" t="str">
            <v>IDLarge C&amp;ITime-Of-UseWinter Peak Reduction @Meter  (MW)High Participation Case0</v>
          </cell>
          <cell r="B1437" t="str">
            <v>ID</v>
          </cell>
          <cell r="C1437" t="str">
            <v>Large C&amp;I</v>
          </cell>
          <cell r="D1437" t="str">
            <v>Time-Of-Use</v>
          </cell>
          <cell r="E1437" t="str">
            <v>Winter Peak Reduction @Meter  (MW)</v>
          </cell>
          <cell r="F1437" t="str">
            <v>High Participation Case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</row>
        <row r="1438">
          <cell r="A1438" t="str">
            <v>IDLarge C&amp;ITime-Of-UseWinter Peak Reduction @Generation (MW)High Participation Case0</v>
          </cell>
          <cell r="B1438" t="str">
            <v>ID</v>
          </cell>
          <cell r="C1438" t="str">
            <v>Large C&amp;I</v>
          </cell>
          <cell r="D1438" t="str">
            <v>Time-Of-Use</v>
          </cell>
          <cell r="E1438" t="str">
            <v>Winter Peak Reduction @Generation (MW)</v>
          </cell>
          <cell r="F1438" t="str">
            <v>High Participation Case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</row>
        <row r="1439">
          <cell r="A1439" t="str">
            <v>IDLarge C&amp;ITime-Of-UseProgram Annual BenefitsHigh Participation Case0</v>
          </cell>
          <cell r="B1439" t="str">
            <v>ID</v>
          </cell>
          <cell r="C1439" t="str">
            <v>Large C&amp;I</v>
          </cell>
          <cell r="D1439" t="str">
            <v>Time-Of-Use</v>
          </cell>
          <cell r="E1439" t="str">
            <v>Program Annual Benefits</v>
          </cell>
          <cell r="F1439" t="str">
            <v>High Participation Case</v>
          </cell>
          <cell r="G1439">
            <v>0</v>
          </cell>
        </row>
        <row r="1440">
          <cell r="A1440" t="str">
            <v>IDLarge C&amp;ITime-Of-UseNew ParticipantsHigh Participation Case0</v>
          </cell>
          <cell r="B1440" t="str">
            <v>ID</v>
          </cell>
          <cell r="C1440" t="str">
            <v>Large C&amp;I</v>
          </cell>
          <cell r="D1440" t="str">
            <v>Time-Of-Use</v>
          </cell>
          <cell r="E1440" t="str">
            <v>New Participants</v>
          </cell>
          <cell r="F1440" t="str">
            <v>High Participation Case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16746.686550000006</v>
          </cell>
          <cell r="S1440">
            <v>34271.919000000009</v>
          </cell>
          <cell r="T1440">
            <v>69833.664450000011</v>
          </cell>
          <cell r="U1440">
            <v>36847.527750000037</v>
          </cell>
          <cell r="V1440">
            <v>20100.588749999937</v>
          </cell>
          <cell r="W1440">
            <v>2583.0255000000179</v>
          </cell>
          <cell r="X1440">
            <v>2585.7149999999965</v>
          </cell>
          <cell r="Y1440">
            <v>2585.2035000000324</v>
          </cell>
          <cell r="Z1440">
            <v>2584.5764999999665</v>
          </cell>
          <cell r="AA1440">
            <v>2584.3950000000186</v>
          </cell>
          <cell r="AB1440">
            <v>2584.7249999999767</v>
          </cell>
          <cell r="AC1440">
            <v>2592.8595000000205</v>
          </cell>
          <cell r="AD1440">
            <v>2694.0321599718882</v>
          </cell>
          <cell r="AE1440">
            <v>2731.0805338135397</v>
          </cell>
          <cell r="AF1440">
            <v>2768.6383974915661</v>
          </cell>
          <cell r="AG1440">
            <v>2806.7127575183695</v>
          </cell>
          <cell r="AH1440">
            <v>2845.3107167601411</v>
          </cell>
          <cell r="AI1440">
            <v>2884.4394757617847</v>
          </cell>
          <cell r="AJ1440">
            <v>2924.1063340901455</v>
          </cell>
          <cell r="AK1440">
            <v>2964.3186916958948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</row>
        <row r="1441">
          <cell r="A1441" t="str">
            <v>IDLarge C&amp;ITime-Of-UseIncentive CostsHigh Participation Case0</v>
          </cell>
          <cell r="B1441" t="str">
            <v>ID</v>
          </cell>
          <cell r="C1441" t="str">
            <v>Large C&amp;I</v>
          </cell>
          <cell r="D1441" t="str">
            <v>Time-Of-Use</v>
          </cell>
          <cell r="E1441" t="str">
            <v>Incentive Costs</v>
          </cell>
          <cell r="F1441" t="str">
            <v>High Participation Case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351680.42</v>
          </cell>
          <cell r="S1441">
            <v>1071390.72</v>
          </cell>
          <cell r="T1441">
            <v>2537897.67</v>
          </cell>
          <cell r="U1441">
            <v>3311695.75</v>
          </cell>
          <cell r="V1441">
            <v>3733808.12</v>
          </cell>
          <cell r="W1441">
            <v>3788051.65</v>
          </cell>
          <cell r="X1441">
            <v>3842351.67</v>
          </cell>
          <cell r="Y1441">
            <v>3896640.94</v>
          </cell>
          <cell r="Z1441">
            <v>3950917.05</v>
          </cell>
          <cell r="AA1441">
            <v>4005189.34</v>
          </cell>
          <cell r="AB1441">
            <v>4059468.57</v>
          </cell>
          <cell r="AC1441">
            <v>4113918.62</v>
          </cell>
          <cell r="AD1441">
            <v>4170493.29</v>
          </cell>
          <cell r="AE1441">
            <v>4227845.9800000004</v>
          </cell>
          <cell r="AF1441">
            <v>4285987.3899999997</v>
          </cell>
          <cell r="AG1441">
            <v>4344928.3600000003</v>
          </cell>
          <cell r="AH1441">
            <v>4404679.88</v>
          </cell>
          <cell r="AI1441">
            <v>4465253.1100000003</v>
          </cell>
          <cell r="AJ1441">
            <v>4526659.34</v>
          </cell>
          <cell r="AK1441">
            <v>4588910.04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</row>
        <row r="1442">
          <cell r="A1442" t="str">
            <v>IDLarge C&amp;ITime-Of-UseParticipantsHigh Participation Case0</v>
          </cell>
          <cell r="B1442" t="str">
            <v>ID</v>
          </cell>
          <cell r="C1442" t="str">
            <v>Large C&amp;I</v>
          </cell>
          <cell r="D1442" t="str">
            <v>Time-Of-Use</v>
          </cell>
          <cell r="E1442" t="str">
            <v>Participants</v>
          </cell>
          <cell r="F1442" t="str">
            <v>High Participation Case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16746.686550000006</v>
          </cell>
          <cell r="S1442">
            <v>51018.605550000015</v>
          </cell>
          <cell r="T1442">
            <v>120852.27000000002</v>
          </cell>
          <cell r="U1442">
            <v>157699.79775000006</v>
          </cell>
          <cell r="V1442">
            <v>177800.38649999999</v>
          </cell>
          <cell r="W1442">
            <v>180383.41200000001</v>
          </cell>
          <cell r="X1442">
            <v>182969.12700000001</v>
          </cell>
          <cell r="Y1442">
            <v>185554.33050000004</v>
          </cell>
          <cell r="Z1442">
            <v>188138.90700000001</v>
          </cell>
          <cell r="AA1442">
            <v>190723.30200000003</v>
          </cell>
          <cell r="AB1442">
            <v>193308.027</v>
          </cell>
          <cell r="AC1442">
            <v>195900.88650000002</v>
          </cell>
          <cell r="AD1442">
            <v>198594.91865997191</v>
          </cell>
          <cell r="AE1442">
            <v>201325.99919378545</v>
          </cell>
          <cell r="AF1442">
            <v>204094.63759127702</v>
          </cell>
          <cell r="AG1442">
            <v>206901.35034879539</v>
          </cell>
          <cell r="AH1442">
            <v>209746.66106555553</v>
          </cell>
          <cell r="AI1442">
            <v>212631.10054131731</v>
          </cell>
          <cell r="AJ1442">
            <v>215555.20687540746</v>
          </cell>
          <cell r="AK1442">
            <v>218519.52556710335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</row>
        <row r="1443">
          <cell r="A1443" t="str">
            <v>IDMedium C&amp;ITime-Of-UseProgram Annual BenefitsHigh Participation Case0</v>
          </cell>
          <cell r="B1443" t="str">
            <v>ID</v>
          </cell>
          <cell r="C1443" t="str">
            <v>Medium C&amp;I</v>
          </cell>
          <cell r="D1443" t="str">
            <v>Time-Of-Use</v>
          </cell>
          <cell r="E1443" t="str">
            <v>Program Annual Benefits</v>
          </cell>
          <cell r="F1443" t="str">
            <v>High Participation Case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573231.01</v>
          </cell>
          <cell r="S1443">
            <v>1745288.43</v>
          </cell>
          <cell r="T1443">
            <v>4127886.26</v>
          </cell>
          <cell r="U1443">
            <v>5388069.9000000004</v>
          </cell>
          <cell r="V1443">
            <v>6066603.5300000003</v>
          </cell>
          <cell r="W1443">
            <v>6146956.6100000003</v>
          </cell>
          <cell r="X1443">
            <v>6226381.7599999998</v>
          </cell>
          <cell r="Y1443">
            <v>6305886.3200000003</v>
          </cell>
          <cell r="Z1443">
            <v>6389191.79</v>
          </cell>
          <cell r="AA1443">
            <v>6482465.1100000003</v>
          </cell>
          <cell r="AB1443">
            <v>6568214.9500000002</v>
          </cell>
          <cell r="AC1443">
            <v>6654117.0800000001</v>
          </cell>
          <cell r="AD1443">
            <v>6743128.8899999997</v>
          </cell>
          <cell r="AE1443">
            <v>6833331.4100000001</v>
          </cell>
          <cell r="AF1443">
            <v>6924740.5700000003</v>
          </cell>
          <cell r="AG1443">
            <v>7017372.5</v>
          </cell>
          <cell r="AH1443">
            <v>7111243.5700000003</v>
          </cell>
          <cell r="AI1443">
            <v>7206370.3399999999</v>
          </cell>
          <cell r="AJ1443">
            <v>7302769.6200000001</v>
          </cell>
          <cell r="AK1443">
            <v>7400458.4299999997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</row>
        <row r="1444">
          <cell r="A1444" t="str">
            <v>IDMedium C&amp;ITime-Of-UseProgram Annual CostsHigh Participation Case0</v>
          </cell>
          <cell r="B1444" t="str">
            <v>ID</v>
          </cell>
          <cell r="C1444" t="str">
            <v>Medium C&amp;I</v>
          </cell>
          <cell r="D1444" t="str">
            <v>Time-Of-Use</v>
          </cell>
          <cell r="E1444" t="str">
            <v>Program Annual Costs</v>
          </cell>
          <cell r="F1444" t="str">
            <v>High Participation Case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5834317.1500000004</v>
          </cell>
          <cell r="S1444">
            <v>12509121.98</v>
          </cell>
          <cell r="T1444">
            <v>26286343.199999999</v>
          </cell>
          <cell r="U1444">
            <v>16130618.27</v>
          </cell>
          <cell r="V1444">
            <v>10911310.720000001</v>
          </cell>
          <cell r="W1444">
            <v>4823091.07</v>
          </cell>
          <cell r="X1444">
            <v>4899046.41</v>
          </cell>
          <cell r="Y1444">
            <v>4974249.76</v>
          </cell>
          <cell r="Z1444">
            <v>5049879.66</v>
          </cell>
          <cell r="AA1444">
            <v>5126289.05</v>
          </cell>
          <cell r="AB1444">
            <v>5203203.5</v>
          </cell>
          <cell r="AC1444">
            <v>5283869.59</v>
          </cell>
          <cell r="AD1444">
            <v>5405233.1200000001</v>
          </cell>
          <cell r="AE1444">
            <v>5502775.29</v>
          </cell>
          <cell r="AF1444">
            <v>5602414.6799999997</v>
          </cell>
          <cell r="AG1444">
            <v>5704204.7300000004</v>
          </cell>
          <cell r="AH1444">
            <v>5808200.4400000004</v>
          </cell>
          <cell r="AI1444">
            <v>5914458.3899999997</v>
          </cell>
          <cell r="AJ1444">
            <v>6023036.7800000003</v>
          </cell>
          <cell r="AK1444">
            <v>6133995.5099999998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</row>
        <row r="1445">
          <cell r="A1445" t="str">
            <v>IDMedium C&amp;ITime-Of-UseNon-Incentive CostsHigh Participation Case0</v>
          </cell>
          <cell r="B1445" t="str">
            <v>ID</v>
          </cell>
          <cell r="C1445" t="str">
            <v>Medium C&amp;I</v>
          </cell>
          <cell r="D1445" t="str">
            <v>Time-Of-Use</v>
          </cell>
          <cell r="E1445" t="str">
            <v>Non-Incentive Costs</v>
          </cell>
          <cell r="F1445" t="str">
            <v>High Participation Case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5482636.7300000004</v>
          </cell>
          <cell r="S1445">
            <v>11437731.27</v>
          </cell>
          <cell r="T1445">
            <v>23748445.530000001</v>
          </cell>
          <cell r="U1445">
            <v>12818922.52</v>
          </cell>
          <cell r="V1445">
            <v>7177502.6100000003</v>
          </cell>
          <cell r="W1445">
            <v>1035039.42</v>
          </cell>
          <cell r="X1445">
            <v>1056694.75</v>
          </cell>
          <cell r="Y1445">
            <v>1077608.81</v>
          </cell>
          <cell r="Z1445">
            <v>1098962.6200000001</v>
          </cell>
          <cell r="AA1445">
            <v>1121099.71</v>
          </cell>
          <cell r="AB1445">
            <v>1143734.93</v>
          </cell>
          <cell r="AC1445">
            <v>1169950.97</v>
          </cell>
          <cell r="AD1445">
            <v>1234739.83</v>
          </cell>
          <cell r="AE1445">
            <v>1274929.31</v>
          </cell>
          <cell r="AF1445">
            <v>1316427.29</v>
          </cell>
          <cell r="AG1445">
            <v>1359276.37</v>
          </cell>
          <cell r="AH1445">
            <v>1403520.56</v>
          </cell>
          <cell r="AI1445">
            <v>1449205.28</v>
          </cell>
          <cell r="AJ1445">
            <v>1496377.44</v>
          </cell>
          <cell r="AK1445">
            <v>1545085.48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</row>
        <row r="1446">
          <cell r="A1446" t="str">
            <v>IDMedium C&amp;ITime-Of-UseSummer Peak Reduction @Meter  (MW)High Participation Case0</v>
          </cell>
          <cell r="B1446" t="str">
            <v>ID</v>
          </cell>
          <cell r="C1446" t="str">
            <v>Medium C&amp;I</v>
          </cell>
          <cell r="D1446" t="str">
            <v>Time-Of-Use</v>
          </cell>
          <cell r="E1446" t="str">
            <v>Summer Peak Reduction @Meter  (MW)</v>
          </cell>
          <cell r="F1446" t="str">
            <v>High Participation Case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5.1061481672101516</v>
          </cell>
          <cell r="S1446">
            <v>15.546439584201273</v>
          </cell>
          <cell r="T1446">
            <v>36.769815927493447</v>
          </cell>
          <cell r="U1446">
            <v>47.99510590524666</v>
          </cell>
          <cell r="V1446">
            <v>54.039254216657497</v>
          </cell>
          <cell r="W1446">
            <v>54.75501228123791</v>
          </cell>
          <cell r="X1446">
            <v>55.462504704051796</v>
          </cell>
          <cell r="Y1446">
            <v>56.170704503007471</v>
          </cell>
          <cell r="Z1446">
            <v>56.91276145592839</v>
          </cell>
          <cell r="AA1446">
            <v>57.74360864977195</v>
          </cell>
          <cell r="AB1446">
            <v>58.507439221742665</v>
          </cell>
          <cell r="AC1446">
            <v>59.27262640549219</v>
          </cell>
          <cell r="AD1446">
            <v>60.065513565673378</v>
          </cell>
          <cell r="AE1446">
            <v>60.869007140432515</v>
          </cell>
          <cell r="AF1446">
            <v>61.683249011282939</v>
          </cell>
          <cell r="AG1446">
            <v>62.508382957680382</v>
          </cell>
          <cell r="AH1446">
            <v>63.344554682411669</v>
          </cell>
          <cell r="AI1446">
            <v>64.191911837323005</v>
          </cell>
          <cell r="AJ1446">
            <v>65.050604049392433</v>
          </cell>
          <cell r="AK1446">
            <v>65.920782947151125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AZ1446">
            <v>0</v>
          </cell>
        </row>
        <row r="1447">
          <cell r="A1447" t="str">
            <v>IDMedium C&amp;ITime-Of-UseSummer Peak Reduction @Generation (MW)High Participation Case0</v>
          </cell>
          <cell r="B1447" t="str">
            <v>ID</v>
          </cell>
          <cell r="C1447" t="str">
            <v>Medium C&amp;I</v>
          </cell>
          <cell r="D1447" t="str">
            <v>Time-Of-Use</v>
          </cell>
          <cell r="E1447" t="str">
            <v>Summer Peak Reduction @Generation (MW)</v>
          </cell>
          <cell r="F1447" t="str">
            <v>High Participation Case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5.6309529854545115</v>
          </cell>
          <cell r="S1447">
            <v>17.1442871462299</v>
          </cell>
          <cell r="T1447">
            <v>40.548980952242438</v>
          </cell>
          <cell r="U1447">
            <v>52.92799504328039</v>
          </cell>
          <cell r="V1447">
            <v>59.593354892652727</v>
          </cell>
          <cell r="W1447">
            <v>60.382677857562754</v>
          </cell>
          <cell r="X1447">
            <v>61.162885646285609</v>
          </cell>
          <cell r="Y1447">
            <v>61.94387351456492</v>
          </cell>
          <cell r="Z1447">
            <v>62.762198341341403</v>
          </cell>
          <cell r="AA1447">
            <v>63.678439181486489</v>
          </cell>
          <cell r="AB1447">
            <v>64.520775498172327</v>
          </cell>
          <cell r="AC1447">
            <v>65.364607857843168</v>
          </cell>
          <cell r="AD1447">
            <v>66.238987169908881</v>
          </cell>
          <cell r="AE1447">
            <v>67.125063013269198</v>
          </cell>
          <cell r="AF1447">
            <v>68.022991851877961</v>
          </cell>
          <cell r="AG1447">
            <v>68.932932242700019</v>
          </cell>
          <cell r="AH1447">
            <v>69.855044863709381</v>
          </cell>
          <cell r="AI1447">
            <v>70.789492542261797</v>
          </cell>
          <cell r="AJ1447">
            <v>71.73644028384696</v>
          </cell>
          <cell r="AK1447">
            <v>72.696055301225314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</row>
        <row r="1448">
          <cell r="A1448" t="str">
            <v>IDMedium C&amp;ITime-Of-UseWinter Peak Reduction @Meter  (MW)High Participation Case0</v>
          </cell>
          <cell r="B1448" t="str">
            <v>ID</v>
          </cell>
          <cell r="C1448" t="str">
            <v>Medium C&amp;I</v>
          </cell>
          <cell r="D1448" t="str">
            <v>Time-Of-Use</v>
          </cell>
          <cell r="E1448" t="str">
            <v>Winter Peak Reduction @Meter  (MW)</v>
          </cell>
          <cell r="F1448" t="str">
            <v>High Participation Case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</row>
        <row r="1449">
          <cell r="A1449" t="str">
            <v>IDMedium C&amp;ITime-Of-UseWinter Peak Reduction @Generation (MW)High Participation Case0</v>
          </cell>
          <cell r="B1449" t="str">
            <v>ID</v>
          </cell>
          <cell r="C1449" t="str">
            <v>Medium C&amp;I</v>
          </cell>
          <cell r="D1449" t="str">
            <v>Time-Of-Use</v>
          </cell>
          <cell r="E1449" t="str">
            <v>Winter Peak Reduction @Generation (MW)</v>
          </cell>
          <cell r="F1449" t="str">
            <v>High Participation Case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</row>
        <row r="1450">
          <cell r="A1450" t="str">
            <v>IDMedium C&amp;ITime-Of-UseProgram Annual BenefitsHigh Participation Case0</v>
          </cell>
          <cell r="B1450" t="str">
            <v>ID</v>
          </cell>
          <cell r="C1450" t="str">
            <v>Medium C&amp;I</v>
          </cell>
          <cell r="D1450" t="str">
            <v>Time-Of-Use</v>
          </cell>
          <cell r="E1450" t="str">
            <v>Program Annual Benefits</v>
          </cell>
          <cell r="F1450" t="str">
            <v>High Participation Case</v>
          </cell>
          <cell r="G1450">
            <v>0</v>
          </cell>
        </row>
        <row r="1451">
          <cell r="A1451" t="str">
            <v>IDMedium C&amp;ITime-Of-UseNew ParticipantsHigh Participation Case0</v>
          </cell>
          <cell r="B1451" t="str">
            <v>ID</v>
          </cell>
          <cell r="C1451" t="str">
            <v>Medium C&amp;I</v>
          </cell>
          <cell r="D1451" t="str">
            <v>Time-Of-Use</v>
          </cell>
          <cell r="E1451" t="str">
            <v>New Participants</v>
          </cell>
          <cell r="F1451" t="str">
            <v>High Participation Case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16746.686550000006</v>
          </cell>
          <cell r="S1451">
            <v>34271.919000000009</v>
          </cell>
          <cell r="T1451">
            <v>69833.664450000011</v>
          </cell>
          <cell r="U1451">
            <v>36847.527750000037</v>
          </cell>
          <cell r="V1451">
            <v>20100.588749999937</v>
          </cell>
          <cell r="W1451">
            <v>2583.0255000000179</v>
          </cell>
          <cell r="X1451">
            <v>2585.7149999999965</v>
          </cell>
          <cell r="Y1451">
            <v>2585.2035000000324</v>
          </cell>
          <cell r="Z1451">
            <v>2584.5764999999665</v>
          </cell>
          <cell r="AA1451">
            <v>2584.3950000000186</v>
          </cell>
          <cell r="AB1451">
            <v>2584.7249999999767</v>
          </cell>
          <cell r="AC1451">
            <v>2592.8595000000205</v>
          </cell>
          <cell r="AD1451">
            <v>2694.0321599718882</v>
          </cell>
          <cell r="AE1451">
            <v>2731.0805338135397</v>
          </cell>
          <cell r="AF1451">
            <v>2768.6383974915661</v>
          </cell>
          <cell r="AG1451">
            <v>2806.7127575183695</v>
          </cell>
          <cell r="AH1451">
            <v>2845.3107167601411</v>
          </cell>
          <cell r="AI1451">
            <v>2884.4394757617847</v>
          </cell>
          <cell r="AJ1451">
            <v>2924.1063340901455</v>
          </cell>
          <cell r="AK1451">
            <v>2964.3186916958948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</row>
        <row r="1452">
          <cell r="A1452" t="str">
            <v>IDMedium C&amp;ITime-Of-UseIncentive CostsHigh Participation Case0</v>
          </cell>
          <cell r="B1452" t="str">
            <v>ID</v>
          </cell>
          <cell r="C1452" t="str">
            <v>Medium C&amp;I</v>
          </cell>
          <cell r="D1452" t="str">
            <v>Time-Of-Use</v>
          </cell>
          <cell r="E1452" t="str">
            <v>Incentive Costs</v>
          </cell>
          <cell r="F1452" t="str">
            <v>High Participation Case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351680.42</v>
          </cell>
          <cell r="S1452">
            <v>1071390.72</v>
          </cell>
          <cell r="T1452">
            <v>2537897.67</v>
          </cell>
          <cell r="U1452">
            <v>3311695.75</v>
          </cell>
          <cell r="V1452">
            <v>3733808.12</v>
          </cell>
          <cell r="W1452">
            <v>3788051.65</v>
          </cell>
          <cell r="X1452">
            <v>3842351.67</v>
          </cell>
          <cell r="Y1452">
            <v>3896640.94</v>
          </cell>
          <cell r="Z1452">
            <v>3950917.05</v>
          </cell>
          <cell r="AA1452">
            <v>4005189.34</v>
          </cell>
          <cell r="AB1452">
            <v>4059468.57</v>
          </cell>
          <cell r="AC1452">
            <v>4113918.62</v>
          </cell>
          <cell r="AD1452">
            <v>4170493.29</v>
          </cell>
          <cell r="AE1452">
            <v>4227845.9800000004</v>
          </cell>
          <cell r="AF1452">
            <v>4285987.3899999997</v>
          </cell>
          <cell r="AG1452">
            <v>4344928.3600000003</v>
          </cell>
          <cell r="AH1452">
            <v>4404679.88</v>
          </cell>
          <cell r="AI1452">
            <v>4465253.1100000003</v>
          </cell>
          <cell r="AJ1452">
            <v>4526659.34</v>
          </cell>
          <cell r="AK1452">
            <v>4588910.04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</row>
        <row r="1453">
          <cell r="A1453" t="str">
            <v>IDMedium C&amp;ITime-Of-UseParticipantsHigh Participation Case0</v>
          </cell>
          <cell r="B1453" t="str">
            <v>ID</v>
          </cell>
          <cell r="C1453" t="str">
            <v>Medium C&amp;I</v>
          </cell>
          <cell r="D1453" t="str">
            <v>Time-Of-Use</v>
          </cell>
          <cell r="E1453" t="str">
            <v>Participants</v>
          </cell>
          <cell r="F1453" t="str">
            <v>High Participation Case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16746.686550000006</v>
          </cell>
          <cell r="S1453">
            <v>51018.605550000015</v>
          </cell>
          <cell r="T1453">
            <v>120852.27000000002</v>
          </cell>
          <cell r="U1453">
            <v>157699.79775000006</v>
          </cell>
          <cell r="V1453">
            <v>177800.38649999999</v>
          </cell>
          <cell r="W1453">
            <v>180383.41200000001</v>
          </cell>
          <cell r="X1453">
            <v>182969.12700000001</v>
          </cell>
          <cell r="Y1453">
            <v>185554.33050000004</v>
          </cell>
          <cell r="Z1453">
            <v>188138.90700000001</v>
          </cell>
          <cell r="AA1453">
            <v>190723.30200000003</v>
          </cell>
          <cell r="AB1453">
            <v>193308.027</v>
          </cell>
          <cell r="AC1453">
            <v>195900.88650000002</v>
          </cell>
          <cell r="AD1453">
            <v>198594.91865997191</v>
          </cell>
          <cell r="AE1453">
            <v>201325.99919378545</v>
          </cell>
          <cell r="AF1453">
            <v>204094.63759127702</v>
          </cell>
          <cell r="AG1453">
            <v>206901.35034879539</v>
          </cell>
          <cell r="AH1453">
            <v>209746.66106555553</v>
          </cell>
          <cell r="AI1453">
            <v>212631.10054131731</v>
          </cell>
          <cell r="AJ1453">
            <v>215555.20687540746</v>
          </cell>
          <cell r="AK1453">
            <v>218519.52556710335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</row>
        <row r="1454">
          <cell r="A1454" t="str">
            <v>IDResidentialTime-Of-UseProgram Annual BenefitsHigh Participation Case0</v>
          </cell>
          <cell r="B1454" t="str">
            <v>ID</v>
          </cell>
          <cell r="C1454" t="str">
            <v>Residential</v>
          </cell>
          <cell r="D1454" t="str">
            <v>Time-Of-Use</v>
          </cell>
          <cell r="E1454" t="str">
            <v>Program Annual Benefits</v>
          </cell>
          <cell r="F1454" t="str">
            <v>High Participation Case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573231.01</v>
          </cell>
          <cell r="S1454">
            <v>1745288.43</v>
          </cell>
          <cell r="T1454">
            <v>4127886.26</v>
          </cell>
          <cell r="U1454">
            <v>5388069.9000000004</v>
          </cell>
          <cell r="V1454">
            <v>6066603.5300000003</v>
          </cell>
          <cell r="W1454">
            <v>6146956.6100000003</v>
          </cell>
          <cell r="X1454">
            <v>6226381.7599999998</v>
          </cell>
          <cell r="Y1454">
            <v>6305886.3200000003</v>
          </cell>
          <cell r="Z1454">
            <v>6389191.79</v>
          </cell>
          <cell r="AA1454">
            <v>6482465.1100000003</v>
          </cell>
          <cell r="AB1454">
            <v>6568214.9500000002</v>
          </cell>
          <cell r="AC1454">
            <v>6654117.0800000001</v>
          </cell>
          <cell r="AD1454">
            <v>6743128.8899999997</v>
          </cell>
          <cell r="AE1454">
            <v>6833331.4100000001</v>
          </cell>
          <cell r="AF1454">
            <v>6924740.5700000003</v>
          </cell>
          <cell r="AG1454">
            <v>7017372.5</v>
          </cell>
          <cell r="AH1454">
            <v>7111243.5700000003</v>
          </cell>
          <cell r="AI1454">
            <v>7206370.3399999999</v>
          </cell>
          <cell r="AJ1454">
            <v>7302769.6200000001</v>
          </cell>
          <cell r="AK1454">
            <v>7400458.4299999997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</row>
        <row r="1455">
          <cell r="A1455" t="str">
            <v>IDResidentialTime-Of-UseProgram Annual CostsHigh Participation Case0</v>
          </cell>
          <cell r="B1455" t="str">
            <v>ID</v>
          </cell>
          <cell r="C1455" t="str">
            <v>Residential</v>
          </cell>
          <cell r="D1455" t="str">
            <v>Time-Of-Use</v>
          </cell>
          <cell r="E1455" t="str">
            <v>Program Annual Costs</v>
          </cell>
          <cell r="F1455" t="str">
            <v>High Participation Case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5834317.1500000004</v>
          </cell>
          <cell r="S1455">
            <v>12509121.98</v>
          </cell>
          <cell r="T1455">
            <v>26286343.199999999</v>
          </cell>
          <cell r="U1455">
            <v>16130618.27</v>
          </cell>
          <cell r="V1455">
            <v>10911310.720000001</v>
          </cell>
          <cell r="W1455">
            <v>4823091.07</v>
          </cell>
          <cell r="X1455">
            <v>4899046.41</v>
          </cell>
          <cell r="Y1455">
            <v>4974249.76</v>
          </cell>
          <cell r="Z1455">
            <v>5049879.66</v>
          </cell>
          <cell r="AA1455">
            <v>5126289.05</v>
          </cell>
          <cell r="AB1455">
            <v>5203203.5</v>
          </cell>
          <cell r="AC1455">
            <v>5283869.59</v>
          </cell>
          <cell r="AD1455">
            <v>5405233.1200000001</v>
          </cell>
          <cell r="AE1455">
            <v>5502775.29</v>
          </cell>
          <cell r="AF1455">
            <v>5602414.6799999997</v>
          </cell>
          <cell r="AG1455">
            <v>5704204.7300000004</v>
          </cell>
          <cell r="AH1455">
            <v>5808200.4400000004</v>
          </cell>
          <cell r="AI1455">
            <v>5914458.3899999997</v>
          </cell>
          <cell r="AJ1455">
            <v>6023036.7800000003</v>
          </cell>
          <cell r="AK1455">
            <v>6133995.5099999998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</row>
        <row r="1456">
          <cell r="A1456" t="str">
            <v>IDResidentialTime-Of-UseNon-Incentive CostsHigh Participation Case0</v>
          </cell>
          <cell r="B1456" t="str">
            <v>ID</v>
          </cell>
          <cell r="C1456" t="str">
            <v>Residential</v>
          </cell>
          <cell r="D1456" t="str">
            <v>Time-Of-Use</v>
          </cell>
          <cell r="E1456" t="str">
            <v>Non-Incentive Costs</v>
          </cell>
          <cell r="F1456" t="str">
            <v>High Participation Case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5482636.7300000004</v>
          </cell>
          <cell r="S1456">
            <v>11437731.27</v>
          </cell>
          <cell r="T1456">
            <v>23748445.530000001</v>
          </cell>
          <cell r="U1456">
            <v>12818922.52</v>
          </cell>
          <cell r="V1456">
            <v>7177502.6100000003</v>
          </cell>
          <cell r="W1456">
            <v>1035039.42</v>
          </cell>
          <cell r="X1456">
            <v>1056694.75</v>
          </cell>
          <cell r="Y1456">
            <v>1077608.81</v>
          </cell>
          <cell r="Z1456">
            <v>1098962.6200000001</v>
          </cell>
          <cell r="AA1456">
            <v>1121099.71</v>
          </cell>
          <cell r="AB1456">
            <v>1143734.93</v>
          </cell>
          <cell r="AC1456">
            <v>1169950.97</v>
          </cell>
          <cell r="AD1456">
            <v>1234739.83</v>
          </cell>
          <cell r="AE1456">
            <v>1274929.31</v>
          </cell>
          <cell r="AF1456">
            <v>1316427.29</v>
          </cell>
          <cell r="AG1456">
            <v>1359276.37</v>
          </cell>
          <cell r="AH1456">
            <v>1403520.56</v>
          </cell>
          <cell r="AI1456">
            <v>1449205.28</v>
          </cell>
          <cell r="AJ1456">
            <v>1496377.44</v>
          </cell>
          <cell r="AK1456">
            <v>1545085.48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</row>
        <row r="1457">
          <cell r="A1457" t="str">
            <v>IDResidentialTime-Of-UseSummer Peak Reduction @Meter  (MW)High Participation Case0</v>
          </cell>
          <cell r="B1457" t="str">
            <v>ID</v>
          </cell>
          <cell r="C1457" t="str">
            <v>Residential</v>
          </cell>
          <cell r="D1457" t="str">
            <v>Time-Of-Use</v>
          </cell>
          <cell r="E1457" t="str">
            <v>Summer Peak Reduction @Meter  (MW)</v>
          </cell>
          <cell r="F1457" t="str">
            <v>High Participation Case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5.1061481672101516</v>
          </cell>
          <cell r="S1457">
            <v>15.546439584201273</v>
          </cell>
          <cell r="T1457">
            <v>36.769815927493447</v>
          </cell>
          <cell r="U1457">
            <v>47.99510590524666</v>
          </cell>
          <cell r="V1457">
            <v>54.039254216657497</v>
          </cell>
          <cell r="W1457">
            <v>54.75501228123791</v>
          </cell>
          <cell r="X1457">
            <v>55.462504704051796</v>
          </cell>
          <cell r="Y1457">
            <v>56.170704503007471</v>
          </cell>
          <cell r="Z1457">
            <v>56.91276145592839</v>
          </cell>
          <cell r="AA1457">
            <v>57.74360864977195</v>
          </cell>
          <cell r="AB1457">
            <v>58.507439221742665</v>
          </cell>
          <cell r="AC1457">
            <v>59.27262640549219</v>
          </cell>
          <cell r="AD1457">
            <v>60.065513565673378</v>
          </cell>
          <cell r="AE1457">
            <v>60.869007140432515</v>
          </cell>
          <cell r="AF1457">
            <v>61.683249011282939</v>
          </cell>
          <cell r="AG1457">
            <v>62.508382957680382</v>
          </cell>
          <cell r="AH1457">
            <v>63.344554682411669</v>
          </cell>
          <cell r="AI1457">
            <v>64.191911837323005</v>
          </cell>
          <cell r="AJ1457">
            <v>65.050604049392433</v>
          </cell>
          <cell r="AK1457">
            <v>65.920782947151125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</row>
        <row r="1458">
          <cell r="A1458" t="str">
            <v>IDResidentialTime-Of-UseSummer Peak Reduction @Generation (MW)High Participation Case0</v>
          </cell>
          <cell r="B1458" t="str">
            <v>ID</v>
          </cell>
          <cell r="C1458" t="str">
            <v>Residential</v>
          </cell>
          <cell r="D1458" t="str">
            <v>Time-Of-Use</v>
          </cell>
          <cell r="E1458" t="str">
            <v>Summer Peak Reduction @Generation (MW)</v>
          </cell>
          <cell r="F1458" t="str">
            <v>High Participation Case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5.6309529854545115</v>
          </cell>
          <cell r="S1458">
            <v>17.1442871462299</v>
          </cell>
          <cell r="T1458">
            <v>40.548980952242438</v>
          </cell>
          <cell r="U1458">
            <v>52.92799504328039</v>
          </cell>
          <cell r="V1458">
            <v>59.593354892652727</v>
          </cell>
          <cell r="W1458">
            <v>60.382677857562754</v>
          </cell>
          <cell r="X1458">
            <v>61.162885646285609</v>
          </cell>
          <cell r="Y1458">
            <v>61.94387351456492</v>
          </cell>
          <cell r="Z1458">
            <v>62.762198341341403</v>
          </cell>
          <cell r="AA1458">
            <v>63.678439181486489</v>
          </cell>
          <cell r="AB1458">
            <v>64.520775498172327</v>
          </cell>
          <cell r="AC1458">
            <v>65.364607857843168</v>
          </cell>
          <cell r="AD1458">
            <v>66.238987169908881</v>
          </cell>
          <cell r="AE1458">
            <v>67.125063013269198</v>
          </cell>
          <cell r="AF1458">
            <v>68.022991851877961</v>
          </cell>
          <cell r="AG1458">
            <v>68.932932242700019</v>
          </cell>
          <cell r="AH1458">
            <v>69.855044863709381</v>
          </cell>
          <cell r="AI1458">
            <v>70.789492542261797</v>
          </cell>
          <cell r="AJ1458">
            <v>71.73644028384696</v>
          </cell>
          <cell r="AK1458">
            <v>72.696055301225314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</row>
        <row r="1459">
          <cell r="A1459" t="str">
            <v>IDResidentialTime-Of-UseWinter Peak Reduction @Meter  (MW)High Participation Case0</v>
          </cell>
          <cell r="B1459" t="str">
            <v>ID</v>
          </cell>
          <cell r="C1459" t="str">
            <v>Residential</v>
          </cell>
          <cell r="D1459" t="str">
            <v>Time-Of-Use</v>
          </cell>
          <cell r="E1459" t="str">
            <v>Winter Peak Reduction @Meter  (MW)</v>
          </cell>
          <cell r="F1459" t="str">
            <v>High Participation Case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</row>
        <row r="1460">
          <cell r="A1460" t="str">
            <v>IDResidentialTime-Of-UseWinter Peak Reduction @Generation (MW)High Participation Case0</v>
          </cell>
          <cell r="B1460" t="str">
            <v>ID</v>
          </cell>
          <cell r="C1460" t="str">
            <v>Residential</v>
          </cell>
          <cell r="D1460" t="str">
            <v>Time-Of-Use</v>
          </cell>
          <cell r="E1460" t="str">
            <v>Winter Peak Reduction @Generation (MW)</v>
          </cell>
          <cell r="F1460" t="str">
            <v>High Participation Case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</row>
        <row r="1461">
          <cell r="A1461" t="str">
            <v>IDResidentialTime-Of-UseProgram Annual BenefitsHigh Participation Case0</v>
          </cell>
          <cell r="B1461" t="str">
            <v>ID</v>
          </cell>
          <cell r="C1461" t="str">
            <v>Residential</v>
          </cell>
          <cell r="D1461" t="str">
            <v>Time-Of-Use</v>
          </cell>
          <cell r="E1461" t="str">
            <v>Program Annual Benefits</v>
          </cell>
          <cell r="F1461" t="str">
            <v>High Participation Case</v>
          </cell>
          <cell r="G1461">
            <v>0</v>
          </cell>
        </row>
        <row r="1462">
          <cell r="A1462" t="str">
            <v>IDResidentialTime-Of-UseNew ParticipantsHigh Participation Case0</v>
          </cell>
          <cell r="B1462" t="str">
            <v>ID</v>
          </cell>
          <cell r="C1462" t="str">
            <v>Residential</v>
          </cell>
          <cell r="D1462" t="str">
            <v>Time-Of-Use</v>
          </cell>
          <cell r="E1462" t="str">
            <v>New Participants</v>
          </cell>
          <cell r="F1462" t="str">
            <v>High Participation Case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16746.686550000006</v>
          </cell>
          <cell r="S1462">
            <v>34271.919000000009</v>
          </cell>
          <cell r="T1462">
            <v>69833.664450000011</v>
          </cell>
          <cell r="U1462">
            <v>36847.527750000037</v>
          </cell>
          <cell r="V1462">
            <v>20100.588749999937</v>
          </cell>
          <cell r="W1462">
            <v>2583.0255000000179</v>
          </cell>
          <cell r="X1462">
            <v>2585.7149999999965</v>
          </cell>
          <cell r="Y1462">
            <v>2585.2035000000324</v>
          </cell>
          <cell r="Z1462">
            <v>2584.5764999999665</v>
          </cell>
          <cell r="AA1462">
            <v>2584.3950000000186</v>
          </cell>
          <cell r="AB1462">
            <v>2584.7249999999767</v>
          </cell>
          <cell r="AC1462">
            <v>2592.8595000000205</v>
          </cell>
          <cell r="AD1462">
            <v>2694.0321599718882</v>
          </cell>
          <cell r="AE1462">
            <v>2731.0805338135397</v>
          </cell>
          <cell r="AF1462">
            <v>2768.6383974915661</v>
          </cell>
          <cell r="AG1462">
            <v>2806.7127575183695</v>
          </cell>
          <cell r="AH1462">
            <v>2845.3107167601411</v>
          </cell>
          <cell r="AI1462">
            <v>2884.4394757617847</v>
          </cell>
          <cell r="AJ1462">
            <v>2924.1063340901455</v>
          </cell>
          <cell r="AK1462">
            <v>2964.3186916958948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</row>
        <row r="1463">
          <cell r="A1463" t="str">
            <v>IDResidentialTime-Of-UseIncentive CostsHigh Participation Case0</v>
          </cell>
          <cell r="B1463" t="str">
            <v>ID</v>
          </cell>
          <cell r="C1463" t="str">
            <v>Residential</v>
          </cell>
          <cell r="D1463" t="str">
            <v>Time-Of-Use</v>
          </cell>
          <cell r="E1463" t="str">
            <v>Incentive Costs</v>
          </cell>
          <cell r="F1463" t="str">
            <v>High Participation Case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351680.42</v>
          </cell>
          <cell r="S1463">
            <v>1071390.72</v>
          </cell>
          <cell r="T1463">
            <v>2537897.67</v>
          </cell>
          <cell r="U1463">
            <v>3311695.75</v>
          </cell>
          <cell r="V1463">
            <v>3733808.12</v>
          </cell>
          <cell r="W1463">
            <v>3788051.65</v>
          </cell>
          <cell r="X1463">
            <v>3842351.67</v>
          </cell>
          <cell r="Y1463">
            <v>3896640.94</v>
          </cell>
          <cell r="Z1463">
            <v>3950917.05</v>
          </cell>
          <cell r="AA1463">
            <v>4005189.34</v>
          </cell>
          <cell r="AB1463">
            <v>4059468.57</v>
          </cell>
          <cell r="AC1463">
            <v>4113918.62</v>
          </cell>
          <cell r="AD1463">
            <v>4170493.29</v>
          </cell>
          <cell r="AE1463">
            <v>4227845.9800000004</v>
          </cell>
          <cell r="AF1463">
            <v>4285987.3899999997</v>
          </cell>
          <cell r="AG1463">
            <v>4344928.3600000003</v>
          </cell>
          <cell r="AH1463">
            <v>4404679.88</v>
          </cell>
          <cell r="AI1463">
            <v>4465253.1100000003</v>
          </cell>
          <cell r="AJ1463">
            <v>4526659.34</v>
          </cell>
          <cell r="AK1463">
            <v>4588910.04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</row>
        <row r="1464">
          <cell r="A1464" t="str">
            <v>IDResidentialTime-Of-UseParticipantsHigh Participation Case0</v>
          </cell>
          <cell r="B1464" t="str">
            <v>ID</v>
          </cell>
          <cell r="C1464" t="str">
            <v>Residential</v>
          </cell>
          <cell r="D1464" t="str">
            <v>Time-Of-Use</v>
          </cell>
          <cell r="E1464" t="str">
            <v>Participants</v>
          </cell>
          <cell r="F1464" t="str">
            <v>High Participation Case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16746.686550000006</v>
          </cell>
          <cell r="S1464">
            <v>51018.605550000015</v>
          </cell>
          <cell r="T1464">
            <v>120852.27000000002</v>
          </cell>
          <cell r="U1464">
            <v>157699.79775000006</v>
          </cell>
          <cell r="V1464">
            <v>177800.38649999999</v>
          </cell>
          <cell r="W1464">
            <v>180383.41200000001</v>
          </cell>
          <cell r="X1464">
            <v>182969.12700000001</v>
          </cell>
          <cell r="Y1464">
            <v>185554.33050000004</v>
          </cell>
          <cell r="Z1464">
            <v>188138.90700000001</v>
          </cell>
          <cell r="AA1464">
            <v>190723.30200000003</v>
          </cell>
          <cell r="AB1464">
            <v>193308.027</v>
          </cell>
          <cell r="AC1464">
            <v>195900.88650000002</v>
          </cell>
          <cell r="AD1464">
            <v>198594.91865997191</v>
          </cell>
          <cell r="AE1464">
            <v>201325.99919378545</v>
          </cell>
          <cell r="AF1464">
            <v>204094.63759127702</v>
          </cell>
          <cell r="AG1464">
            <v>206901.35034879539</v>
          </cell>
          <cell r="AH1464">
            <v>209746.66106555553</v>
          </cell>
          <cell r="AI1464">
            <v>212631.10054131731</v>
          </cell>
          <cell r="AJ1464">
            <v>215555.20687540746</v>
          </cell>
          <cell r="AK1464">
            <v>218519.52556710335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</row>
        <row r="1465">
          <cell r="A1465" t="str">
            <v>IDSmall C&amp;ITime-Of-UseProgram Annual BenefitsHigh Participation Case0</v>
          </cell>
          <cell r="B1465" t="str">
            <v>ID</v>
          </cell>
          <cell r="C1465" t="str">
            <v>Small C&amp;I</v>
          </cell>
          <cell r="D1465" t="str">
            <v>Time-Of-Use</v>
          </cell>
          <cell r="E1465" t="str">
            <v>Program Annual Benefits</v>
          </cell>
          <cell r="F1465" t="str">
            <v>High Participation Case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573231.01</v>
          </cell>
          <cell r="S1465">
            <v>1745288.43</v>
          </cell>
          <cell r="T1465">
            <v>4127886.26</v>
          </cell>
          <cell r="U1465">
            <v>5388069.9000000004</v>
          </cell>
          <cell r="V1465">
            <v>6066603.5300000003</v>
          </cell>
          <cell r="W1465">
            <v>6146956.6100000003</v>
          </cell>
          <cell r="X1465">
            <v>6226381.7599999998</v>
          </cell>
          <cell r="Y1465">
            <v>6305886.3200000003</v>
          </cell>
          <cell r="Z1465">
            <v>6389191.79</v>
          </cell>
          <cell r="AA1465">
            <v>6482465.1100000003</v>
          </cell>
          <cell r="AB1465">
            <v>6568214.9500000002</v>
          </cell>
          <cell r="AC1465">
            <v>6654117.0800000001</v>
          </cell>
          <cell r="AD1465">
            <v>6743128.8899999997</v>
          </cell>
          <cell r="AE1465">
            <v>6833331.4100000001</v>
          </cell>
          <cell r="AF1465">
            <v>6924740.5700000003</v>
          </cell>
          <cell r="AG1465">
            <v>7017372.5</v>
          </cell>
          <cell r="AH1465">
            <v>7111243.5700000003</v>
          </cell>
          <cell r="AI1465">
            <v>7206370.3399999999</v>
          </cell>
          <cell r="AJ1465">
            <v>7302769.6200000001</v>
          </cell>
          <cell r="AK1465">
            <v>7400458.4299999997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</row>
        <row r="1466">
          <cell r="A1466" t="str">
            <v>IDSmall C&amp;ITime-Of-UseProgram Annual CostsHigh Participation Case0</v>
          </cell>
          <cell r="B1466" t="str">
            <v>ID</v>
          </cell>
          <cell r="C1466" t="str">
            <v>Small C&amp;I</v>
          </cell>
          <cell r="D1466" t="str">
            <v>Time-Of-Use</v>
          </cell>
          <cell r="E1466" t="str">
            <v>Program Annual Costs</v>
          </cell>
          <cell r="F1466" t="str">
            <v>High Participation Case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5834317.1500000004</v>
          </cell>
          <cell r="S1466">
            <v>12509121.98</v>
          </cell>
          <cell r="T1466">
            <v>26286343.199999999</v>
          </cell>
          <cell r="U1466">
            <v>16130618.27</v>
          </cell>
          <cell r="V1466">
            <v>10911310.720000001</v>
          </cell>
          <cell r="W1466">
            <v>4823091.07</v>
          </cell>
          <cell r="X1466">
            <v>4899046.41</v>
          </cell>
          <cell r="Y1466">
            <v>4974249.76</v>
          </cell>
          <cell r="Z1466">
            <v>5049879.66</v>
          </cell>
          <cell r="AA1466">
            <v>5126289.05</v>
          </cell>
          <cell r="AB1466">
            <v>5203203.5</v>
          </cell>
          <cell r="AC1466">
            <v>5283869.59</v>
          </cell>
          <cell r="AD1466">
            <v>5405233.1200000001</v>
          </cell>
          <cell r="AE1466">
            <v>5502775.29</v>
          </cell>
          <cell r="AF1466">
            <v>5602414.6799999997</v>
          </cell>
          <cell r="AG1466">
            <v>5704204.7300000004</v>
          </cell>
          <cell r="AH1466">
            <v>5808200.4400000004</v>
          </cell>
          <cell r="AI1466">
            <v>5914458.3899999997</v>
          </cell>
          <cell r="AJ1466">
            <v>6023036.7800000003</v>
          </cell>
          <cell r="AK1466">
            <v>6133995.5099999998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</row>
        <row r="1467">
          <cell r="A1467" t="str">
            <v>IDSmall C&amp;ITime-Of-UseNon-Incentive CostsHigh Participation Case0</v>
          </cell>
          <cell r="B1467" t="str">
            <v>ID</v>
          </cell>
          <cell r="C1467" t="str">
            <v>Small C&amp;I</v>
          </cell>
          <cell r="D1467" t="str">
            <v>Time-Of-Use</v>
          </cell>
          <cell r="E1467" t="str">
            <v>Non-Incentive Costs</v>
          </cell>
          <cell r="F1467" t="str">
            <v>High Participation Case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5482636.7300000004</v>
          </cell>
          <cell r="S1467">
            <v>11437731.27</v>
          </cell>
          <cell r="T1467">
            <v>23748445.530000001</v>
          </cell>
          <cell r="U1467">
            <v>12818922.52</v>
          </cell>
          <cell r="V1467">
            <v>7177502.6100000003</v>
          </cell>
          <cell r="W1467">
            <v>1035039.42</v>
          </cell>
          <cell r="X1467">
            <v>1056694.75</v>
          </cell>
          <cell r="Y1467">
            <v>1077608.81</v>
          </cell>
          <cell r="Z1467">
            <v>1098962.6200000001</v>
          </cell>
          <cell r="AA1467">
            <v>1121099.71</v>
          </cell>
          <cell r="AB1467">
            <v>1143734.93</v>
          </cell>
          <cell r="AC1467">
            <v>1169950.97</v>
          </cell>
          <cell r="AD1467">
            <v>1234739.83</v>
          </cell>
          <cell r="AE1467">
            <v>1274929.31</v>
          </cell>
          <cell r="AF1467">
            <v>1316427.29</v>
          </cell>
          <cell r="AG1467">
            <v>1359276.37</v>
          </cell>
          <cell r="AH1467">
            <v>1403520.56</v>
          </cell>
          <cell r="AI1467">
            <v>1449205.28</v>
          </cell>
          <cell r="AJ1467">
            <v>1496377.44</v>
          </cell>
          <cell r="AK1467">
            <v>1545085.48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</row>
        <row r="1468">
          <cell r="A1468" t="str">
            <v>IDSmall C&amp;ITime-Of-UseSummer Peak Reduction @Meter  (MW)High Participation Case0</v>
          </cell>
          <cell r="B1468" t="str">
            <v>ID</v>
          </cell>
          <cell r="C1468" t="str">
            <v>Small C&amp;I</v>
          </cell>
          <cell r="D1468" t="str">
            <v>Time-Of-Use</v>
          </cell>
          <cell r="E1468" t="str">
            <v>Summer Peak Reduction @Meter  (MW)</v>
          </cell>
          <cell r="F1468" t="str">
            <v>High Participation Case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5.1061481672101516</v>
          </cell>
          <cell r="S1468">
            <v>15.546439584201273</v>
          </cell>
          <cell r="T1468">
            <v>36.769815927493447</v>
          </cell>
          <cell r="U1468">
            <v>47.99510590524666</v>
          </cell>
          <cell r="V1468">
            <v>54.039254216657497</v>
          </cell>
          <cell r="W1468">
            <v>54.75501228123791</v>
          </cell>
          <cell r="X1468">
            <v>55.462504704051796</v>
          </cell>
          <cell r="Y1468">
            <v>56.170704503007471</v>
          </cell>
          <cell r="Z1468">
            <v>56.91276145592839</v>
          </cell>
          <cell r="AA1468">
            <v>57.74360864977195</v>
          </cell>
          <cell r="AB1468">
            <v>58.507439221742665</v>
          </cell>
          <cell r="AC1468">
            <v>59.27262640549219</v>
          </cell>
          <cell r="AD1468">
            <v>60.065513565673378</v>
          </cell>
          <cell r="AE1468">
            <v>60.869007140432515</v>
          </cell>
          <cell r="AF1468">
            <v>61.683249011282939</v>
          </cell>
          <cell r="AG1468">
            <v>62.508382957680382</v>
          </cell>
          <cell r="AH1468">
            <v>63.344554682411669</v>
          </cell>
          <cell r="AI1468">
            <v>64.191911837323005</v>
          </cell>
          <cell r="AJ1468">
            <v>65.050604049392433</v>
          </cell>
          <cell r="AK1468">
            <v>65.920782947151125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</row>
        <row r="1469">
          <cell r="A1469" t="str">
            <v>IDSmall C&amp;ITime-Of-UseSummer Peak Reduction @Generation (MW)High Participation Case0</v>
          </cell>
          <cell r="B1469" t="str">
            <v>ID</v>
          </cell>
          <cell r="C1469" t="str">
            <v>Small C&amp;I</v>
          </cell>
          <cell r="D1469" t="str">
            <v>Time-Of-Use</v>
          </cell>
          <cell r="E1469" t="str">
            <v>Summer Peak Reduction @Generation (MW)</v>
          </cell>
          <cell r="F1469" t="str">
            <v>High Participation Case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5.6309529854545115</v>
          </cell>
          <cell r="S1469">
            <v>17.1442871462299</v>
          </cell>
          <cell r="T1469">
            <v>40.548980952242438</v>
          </cell>
          <cell r="U1469">
            <v>52.92799504328039</v>
          </cell>
          <cell r="V1469">
            <v>59.593354892652727</v>
          </cell>
          <cell r="W1469">
            <v>60.382677857562754</v>
          </cell>
          <cell r="X1469">
            <v>61.162885646285609</v>
          </cell>
          <cell r="Y1469">
            <v>61.94387351456492</v>
          </cell>
          <cell r="Z1469">
            <v>62.762198341341403</v>
          </cell>
          <cell r="AA1469">
            <v>63.678439181486489</v>
          </cell>
          <cell r="AB1469">
            <v>64.520775498172327</v>
          </cell>
          <cell r="AC1469">
            <v>65.364607857843168</v>
          </cell>
          <cell r="AD1469">
            <v>66.238987169908881</v>
          </cell>
          <cell r="AE1469">
            <v>67.125063013269198</v>
          </cell>
          <cell r="AF1469">
            <v>68.022991851877961</v>
          </cell>
          <cell r="AG1469">
            <v>68.932932242700019</v>
          </cell>
          <cell r="AH1469">
            <v>69.855044863709381</v>
          </cell>
          <cell r="AI1469">
            <v>70.789492542261797</v>
          </cell>
          <cell r="AJ1469">
            <v>71.73644028384696</v>
          </cell>
          <cell r="AK1469">
            <v>72.696055301225314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</row>
        <row r="1470">
          <cell r="A1470" t="str">
            <v>IDSmall C&amp;ITime-Of-UseWinter Peak Reduction @Meter  (MW)High Participation Case0</v>
          </cell>
          <cell r="B1470" t="str">
            <v>ID</v>
          </cell>
          <cell r="C1470" t="str">
            <v>Small C&amp;I</v>
          </cell>
          <cell r="D1470" t="str">
            <v>Time-Of-Use</v>
          </cell>
          <cell r="E1470" t="str">
            <v>Winter Peak Reduction @Meter  (MW)</v>
          </cell>
          <cell r="F1470" t="str">
            <v>High Participation Case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</row>
        <row r="1471">
          <cell r="A1471" t="str">
            <v>IDSmall C&amp;ITime-Of-UseWinter Peak Reduction @Generation (MW)High Participation Case0</v>
          </cell>
          <cell r="B1471" t="str">
            <v>ID</v>
          </cell>
          <cell r="C1471" t="str">
            <v>Small C&amp;I</v>
          </cell>
          <cell r="D1471" t="str">
            <v>Time-Of-Use</v>
          </cell>
          <cell r="E1471" t="str">
            <v>Winter Peak Reduction @Generation (MW)</v>
          </cell>
          <cell r="F1471" t="str">
            <v>High Participation Case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</row>
        <row r="1472">
          <cell r="A1472" t="str">
            <v>IDSmall C&amp;ITime-Of-UseProgram Annual BenefitsHigh Participation Case0</v>
          </cell>
          <cell r="B1472" t="str">
            <v>ID</v>
          </cell>
          <cell r="C1472" t="str">
            <v>Small C&amp;I</v>
          </cell>
          <cell r="D1472" t="str">
            <v>Time-Of-Use</v>
          </cell>
          <cell r="E1472" t="str">
            <v>Program Annual Benefits</v>
          </cell>
          <cell r="F1472" t="str">
            <v>High Participation Case</v>
          </cell>
          <cell r="G1472">
            <v>0</v>
          </cell>
        </row>
        <row r="1473">
          <cell r="A1473" t="str">
            <v>IDSmall C&amp;ITime-Of-UseNew ParticipantsHigh Participation Case0</v>
          </cell>
          <cell r="B1473" t="str">
            <v>ID</v>
          </cell>
          <cell r="C1473" t="str">
            <v>Small C&amp;I</v>
          </cell>
          <cell r="D1473" t="str">
            <v>Time-Of-Use</v>
          </cell>
          <cell r="E1473" t="str">
            <v>New Participants</v>
          </cell>
          <cell r="F1473" t="str">
            <v>High Participation Case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16746.686550000006</v>
          </cell>
          <cell r="S1473">
            <v>34271.919000000009</v>
          </cell>
          <cell r="T1473">
            <v>69833.664450000011</v>
          </cell>
          <cell r="U1473">
            <v>36847.527750000037</v>
          </cell>
          <cell r="V1473">
            <v>20100.588749999937</v>
          </cell>
          <cell r="W1473">
            <v>2583.0255000000179</v>
          </cell>
          <cell r="X1473">
            <v>2585.7149999999965</v>
          </cell>
          <cell r="Y1473">
            <v>2585.2035000000324</v>
          </cell>
          <cell r="Z1473">
            <v>2584.5764999999665</v>
          </cell>
          <cell r="AA1473">
            <v>2584.3950000000186</v>
          </cell>
          <cell r="AB1473">
            <v>2584.7249999999767</v>
          </cell>
          <cell r="AC1473">
            <v>2592.8595000000205</v>
          </cell>
          <cell r="AD1473">
            <v>2694.0321599718882</v>
          </cell>
          <cell r="AE1473">
            <v>2731.0805338135397</v>
          </cell>
          <cell r="AF1473">
            <v>2768.6383974915661</v>
          </cell>
          <cell r="AG1473">
            <v>2806.7127575183695</v>
          </cell>
          <cell r="AH1473">
            <v>2845.3107167601411</v>
          </cell>
          <cell r="AI1473">
            <v>2884.4394757617847</v>
          </cell>
          <cell r="AJ1473">
            <v>2924.1063340901455</v>
          </cell>
          <cell r="AK1473">
            <v>2964.3186916958948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</row>
        <row r="1474">
          <cell r="A1474" t="str">
            <v>IDSmall C&amp;ITime-Of-UseIncentive CostsHigh Participation Case0</v>
          </cell>
          <cell r="B1474" t="str">
            <v>ID</v>
          </cell>
          <cell r="C1474" t="str">
            <v>Small C&amp;I</v>
          </cell>
          <cell r="D1474" t="str">
            <v>Time-Of-Use</v>
          </cell>
          <cell r="E1474" t="str">
            <v>Incentive Costs</v>
          </cell>
          <cell r="F1474" t="str">
            <v>High Participation Case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351680.42</v>
          </cell>
          <cell r="S1474">
            <v>1071390.72</v>
          </cell>
          <cell r="T1474">
            <v>2537897.67</v>
          </cell>
          <cell r="U1474">
            <v>3311695.75</v>
          </cell>
          <cell r="V1474">
            <v>3733808.12</v>
          </cell>
          <cell r="W1474">
            <v>3788051.65</v>
          </cell>
          <cell r="X1474">
            <v>3842351.67</v>
          </cell>
          <cell r="Y1474">
            <v>3896640.94</v>
          </cell>
          <cell r="Z1474">
            <v>3950917.05</v>
          </cell>
          <cell r="AA1474">
            <v>4005189.34</v>
          </cell>
          <cell r="AB1474">
            <v>4059468.57</v>
          </cell>
          <cell r="AC1474">
            <v>4113918.62</v>
          </cell>
          <cell r="AD1474">
            <v>4170493.29</v>
          </cell>
          <cell r="AE1474">
            <v>4227845.9800000004</v>
          </cell>
          <cell r="AF1474">
            <v>4285987.3899999997</v>
          </cell>
          <cell r="AG1474">
            <v>4344928.3600000003</v>
          </cell>
          <cell r="AH1474">
            <v>4404679.88</v>
          </cell>
          <cell r="AI1474">
            <v>4465253.1100000003</v>
          </cell>
          <cell r="AJ1474">
            <v>4526659.34</v>
          </cell>
          <cell r="AK1474">
            <v>4588910.04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</row>
        <row r="1475">
          <cell r="A1475" t="str">
            <v>IDSmall C&amp;ITime-Of-UseParticipantsHigh Participation Case0</v>
          </cell>
          <cell r="B1475" t="str">
            <v>ID</v>
          </cell>
          <cell r="C1475" t="str">
            <v>Small C&amp;I</v>
          </cell>
          <cell r="D1475" t="str">
            <v>Time-Of-Use</v>
          </cell>
          <cell r="E1475" t="str">
            <v>Participants</v>
          </cell>
          <cell r="F1475" t="str">
            <v>High Participation Case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16746.686550000006</v>
          </cell>
          <cell r="S1475">
            <v>51018.605550000015</v>
          </cell>
          <cell r="T1475">
            <v>120852.27000000002</v>
          </cell>
          <cell r="U1475">
            <v>157699.79775000006</v>
          </cell>
          <cell r="V1475">
            <v>177800.38649999999</v>
          </cell>
          <cell r="W1475">
            <v>180383.41200000001</v>
          </cell>
          <cell r="X1475">
            <v>182969.12700000001</v>
          </cell>
          <cell r="Y1475">
            <v>185554.33050000004</v>
          </cell>
          <cell r="Z1475">
            <v>188138.90700000001</v>
          </cell>
          <cell r="AA1475">
            <v>190723.30200000003</v>
          </cell>
          <cell r="AB1475">
            <v>193308.027</v>
          </cell>
          <cell r="AC1475">
            <v>195900.88650000002</v>
          </cell>
          <cell r="AD1475">
            <v>198594.91865997191</v>
          </cell>
          <cell r="AE1475">
            <v>201325.99919378545</v>
          </cell>
          <cell r="AF1475">
            <v>204094.63759127702</v>
          </cell>
          <cell r="AG1475">
            <v>206901.35034879539</v>
          </cell>
          <cell r="AH1475">
            <v>209746.66106555553</v>
          </cell>
          <cell r="AI1475">
            <v>212631.10054131731</v>
          </cell>
          <cell r="AJ1475">
            <v>215555.20687540746</v>
          </cell>
          <cell r="AK1475">
            <v>218519.52556710335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</row>
        <row r="1476">
          <cell r="A1476" t="str">
            <v>IDResidentialDemand ChargeProgram Annual BenefitsHigh Participation Case0</v>
          </cell>
          <cell r="B1476" t="str">
            <v>ID</v>
          </cell>
          <cell r="C1476" t="str">
            <v>Residential</v>
          </cell>
          <cell r="D1476" t="str">
            <v>Demand Charge</v>
          </cell>
          <cell r="E1476" t="str">
            <v>Program Annual Benefits</v>
          </cell>
          <cell r="F1476" t="str">
            <v>High Participation Case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573231.01</v>
          </cell>
          <cell r="S1476">
            <v>1745288.43</v>
          </cell>
          <cell r="T1476">
            <v>4127886.26</v>
          </cell>
          <cell r="U1476">
            <v>5388069.9000000004</v>
          </cell>
          <cell r="V1476">
            <v>6066603.5300000003</v>
          </cell>
          <cell r="W1476">
            <v>6146956.6100000003</v>
          </cell>
          <cell r="X1476">
            <v>6226381.7599999998</v>
          </cell>
          <cell r="Y1476">
            <v>6305886.3200000003</v>
          </cell>
          <cell r="Z1476">
            <v>6389191.79</v>
          </cell>
          <cell r="AA1476">
            <v>6482465.1100000003</v>
          </cell>
          <cell r="AB1476">
            <v>6568214.9500000002</v>
          </cell>
          <cell r="AC1476">
            <v>6654117.0800000001</v>
          </cell>
          <cell r="AD1476">
            <v>6743128.8899999997</v>
          </cell>
          <cell r="AE1476">
            <v>6833331.4100000001</v>
          </cell>
          <cell r="AF1476">
            <v>6924740.5700000003</v>
          </cell>
          <cell r="AG1476">
            <v>7017372.5</v>
          </cell>
          <cell r="AH1476">
            <v>7111243.5700000003</v>
          </cell>
          <cell r="AI1476">
            <v>7206370.3399999999</v>
          </cell>
          <cell r="AJ1476">
            <v>7302769.6200000001</v>
          </cell>
          <cell r="AK1476">
            <v>7400458.4299999997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</row>
        <row r="1477">
          <cell r="A1477" t="str">
            <v>IDResidentialDemand ChargeProgram Annual CostsHigh Participation Case0</v>
          </cell>
          <cell r="B1477" t="str">
            <v>ID</v>
          </cell>
          <cell r="C1477" t="str">
            <v>Residential</v>
          </cell>
          <cell r="D1477" t="str">
            <v>Demand Charge</v>
          </cell>
          <cell r="E1477" t="str">
            <v>Program Annual Costs</v>
          </cell>
          <cell r="F1477" t="str">
            <v>High Participation Case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5834317.1500000004</v>
          </cell>
          <cell r="S1477">
            <v>12509121.98</v>
          </cell>
          <cell r="T1477">
            <v>26286343.199999999</v>
          </cell>
          <cell r="U1477">
            <v>16130618.27</v>
          </cell>
          <cell r="V1477">
            <v>10911310.720000001</v>
          </cell>
          <cell r="W1477">
            <v>4823091.07</v>
          </cell>
          <cell r="X1477">
            <v>4899046.41</v>
          </cell>
          <cell r="Y1477">
            <v>4974249.76</v>
          </cell>
          <cell r="Z1477">
            <v>5049879.66</v>
          </cell>
          <cell r="AA1477">
            <v>5126289.05</v>
          </cell>
          <cell r="AB1477">
            <v>5203203.5</v>
          </cell>
          <cell r="AC1477">
            <v>5283869.59</v>
          </cell>
          <cell r="AD1477">
            <v>5405233.1200000001</v>
          </cell>
          <cell r="AE1477">
            <v>5502775.29</v>
          </cell>
          <cell r="AF1477">
            <v>5602414.6799999997</v>
          </cell>
          <cell r="AG1477">
            <v>5704204.7300000004</v>
          </cell>
          <cell r="AH1477">
            <v>5808200.4400000004</v>
          </cell>
          <cell r="AI1477">
            <v>5914458.3899999997</v>
          </cell>
          <cell r="AJ1477">
            <v>6023036.7800000003</v>
          </cell>
          <cell r="AK1477">
            <v>6133995.5099999998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</row>
        <row r="1478">
          <cell r="A1478" t="str">
            <v>IDResidentialDemand ChargeNon-Incentive CostsHigh Participation Case0</v>
          </cell>
          <cell r="B1478" t="str">
            <v>ID</v>
          </cell>
          <cell r="C1478" t="str">
            <v>Residential</v>
          </cell>
          <cell r="D1478" t="str">
            <v>Demand Charge</v>
          </cell>
          <cell r="E1478" t="str">
            <v>Non-Incentive Costs</v>
          </cell>
          <cell r="F1478" t="str">
            <v>High Participation Case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5482636.7300000004</v>
          </cell>
          <cell r="S1478">
            <v>11437731.27</v>
          </cell>
          <cell r="T1478">
            <v>23748445.530000001</v>
          </cell>
          <cell r="U1478">
            <v>12818922.52</v>
          </cell>
          <cell r="V1478">
            <v>7177502.6100000003</v>
          </cell>
          <cell r="W1478">
            <v>1035039.42</v>
          </cell>
          <cell r="X1478">
            <v>1056694.75</v>
          </cell>
          <cell r="Y1478">
            <v>1077608.81</v>
          </cell>
          <cell r="Z1478">
            <v>1098962.6200000001</v>
          </cell>
          <cell r="AA1478">
            <v>1121099.71</v>
          </cell>
          <cell r="AB1478">
            <v>1143734.93</v>
          </cell>
          <cell r="AC1478">
            <v>1169950.97</v>
          </cell>
          <cell r="AD1478">
            <v>1234739.83</v>
          </cell>
          <cell r="AE1478">
            <v>1274929.31</v>
          </cell>
          <cell r="AF1478">
            <v>1316427.29</v>
          </cell>
          <cell r="AG1478">
            <v>1359276.37</v>
          </cell>
          <cell r="AH1478">
            <v>1403520.56</v>
          </cell>
          <cell r="AI1478">
            <v>1449205.28</v>
          </cell>
          <cell r="AJ1478">
            <v>1496377.44</v>
          </cell>
          <cell r="AK1478">
            <v>1545085.48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</row>
        <row r="1479">
          <cell r="A1479" t="str">
            <v>IDResidentialDemand ChargeSummer Peak Reduction @Meter  (MW)High Participation Case0</v>
          </cell>
          <cell r="B1479" t="str">
            <v>ID</v>
          </cell>
          <cell r="C1479" t="str">
            <v>Residential</v>
          </cell>
          <cell r="D1479" t="str">
            <v>Demand Charge</v>
          </cell>
          <cell r="E1479" t="str">
            <v>Summer Peak Reduction @Meter  (MW)</v>
          </cell>
          <cell r="F1479" t="str">
            <v>High Participation Case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5.1061481672101516</v>
          </cell>
          <cell r="S1479">
            <v>15.546439584201273</v>
          </cell>
          <cell r="T1479">
            <v>36.769815927493447</v>
          </cell>
          <cell r="U1479">
            <v>47.99510590524666</v>
          </cell>
          <cell r="V1479">
            <v>54.039254216657497</v>
          </cell>
          <cell r="W1479">
            <v>54.75501228123791</v>
          </cell>
          <cell r="X1479">
            <v>55.462504704051796</v>
          </cell>
          <cell r="Y1479">
            <v>56.170704503007471</v>
          </cell>
          <cell r="Z1479">
            <v>56.91276145592839</v>
          </cell>
          <cell r="AA1479">
            <v>57.74360864977195</v>
          </cell>
          <cell r="AB1479">
            <v>58.507439221742665</v>
          </cell>
          <cell r="AC1479">
            <v>59.27262640549219</v>
          </cell>
          <cell r="AD1479">
            <v>60.065513565673378</v>
          </cell>
          <cell r="AE1479">
            <v>60.869007140432515</v>
          </cell>
          <cell r="AF1479">
            <v>61.683249011282939</v>
          </cell>
          <cell r="AG1479">
            <v>62.508382957680382</v>
          </cell>
          <cell r="AH1479">
            <v>63.344554682411669</v>
          </cell>
          <cell r="AI1479">
            <v>64.191911837323005</v>
          </cell>
          <cell r="AJ1479">
            <v>65.050604049392433</v>
          </cell>
          <cell r="AK1479">
            <v>65.920782947151125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</row>
        <row r="1480">
          <cell r="A1480" t="str">
            <v>IDResidentialDemand ChargeSummer Peak Reduction @Generation (MW)High Participation Case0</v>
          </cell>
          <cell r="B1480" t="str">
            <v>ID</v>
          </cell>
          <cell r="C1480" t="str">
            <v>Residential</v>
          </cell>
          <cell r="D1480" t="str">
            <v>Demand Charge</v>
          </cell>
          <cell r="E1480" t="str">
            <v>Summer Peak Reduction @Generation (MW)</v>
          </cell>
          <cell r="F1480" t="str">
            <v>High Participation Case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5.6309529854545115</v>
          </cell>
          <cell r="S1480">
            <v>17.1442871462299</v>
          </cell>
          <cell r="T1480">
            <v>40.548980952242438</v>
          </cell>
          <cell r="U1480">
            <v>52.92799504328039</v>
          </cell>
          <cell r="V1480">
            <v>59.593354892652727</v>
          </cell>
          <cell r="W1480">
            <v>60.382677857562754</v>
          </cell>
          <cell r="X1480">
            <v>61.162885646285609</v>
          </cell>
          <cell r="Y1480">
            <v>61.94387351456492</v>
          </cell>
          <cell r="Z1480">
            <v>62.762198341341403</v>
          </cell>
          <cell r="AA1480">
            <v>63.678439181486489</v>
          </cell>
          <cell r="AB1480">
            <v>64.520775498172327</v>
          </cell>
          <cell r="AC1480">
            <v>65.364607857843168</v>
          </cell>
          <cell r="AD1480">
            <v>66.238987169908881</v>
          </cell>
          <cell r="AE1480">
            <v>67.125063013269198</v>
          </cell>
          <cell r="AF1480">
            <v>68.022991851877961</v>
          </cell>
          <cell r="AG1480">
            <v>68.932932242700019</v>
          </cell>
          <cell r="AH1480">
            <v>69.855044863709381</v>
          </cell>
          <cell r="AI1480">
            <v>70.789492542261797</v>
          </cell>
          <cell r="AJ1480">
            <v>71.73644028384696</v>
          </cell>
          <cell r="AK1480">
            <v>72.696055301225314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</row>
        <row r="1481">
          <cell r="A1481" t="str">
            <v>IDResidentialDemand ChargeWinter Peak Reduction @Meter  (MW)High Participation Case0</v>
          </cell>
          <cell r="B1481" t="str">
            <v>ID</v>
          </cell>
          <cell r="C1481" t="str">
            <v>Residential</v>
          </cell>
          <cell r="D1481" t="str">
            <v>Demand Charge</v>
          </cell>
          <cell r="E1481" t="str">
            <v>Winter Peak Reduction @Meter  (MW)</v>
          </cell>
          <cell r="F1481" t="str">
            <v>High Participation Case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</row>
        <row r="1482">
          <cell r="A1482" t="str">
            <v>IDResidentialDemand ChargeWinter Peak Reduction @Generation (MW)High Participation Case0</v>
          </cell>
          <cell r="B1482" t="str">
            <v>ID</v>
          </cell>
          <cell r="C1482" t="str">
            <v>Residential</v>
          </cell>
          <cell r="D1482" t="str">
            <v>Demand Charge</v>
          </cell>
          <cell r="E1482" t="str">
            <v>Winter Peak Reduction @Generation (MW)</v>
          </cell>
          <cell r="F1482" t="str">
            <v>High Participation Case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</row>
        <row r="1483">
          <cell r="A1483" t="str">
            <v>IDResidentialDemand ChargeProgram Annual BenefitsHigh Participation Case0</v>
          </cell>
          <cell r="B1483" t="str">
            <v>ID</v>
          </cell>
          <cell r="C1483" t="str">
            <v>Residential</v>
          </cell>
          <cell r="D1483" t="str">
            <v>Demand Charge</v>
          </cell>
          <cell r="E1483" t="str">
            <v>Program Annual Benefits</v>
          </cell>
          <cell r="F1483" t="str">
            <v>High Participation Case</v>
          </cell>
          <cell r="G1483">
            <v>0</v>
          </cell>
        </row>
        <row r="1484">
          <cell r="A1484" t="str">
            <v>IDResidentialDemand ChargeNew ParticipantsHigh Participation Case0</v>
          </cell>
          <cell r="B1484" t="str">
            <v>ID</v>
          </cell>
          <cell r="C1484" t="str">
            <v>Residential</v>
          </cell>
          <cell r="D1484" t="str">
            <v>Demand Charge</v>
          </cell>
          <cell r="E1484" t="str">
            <v>New Participants</v>
          </cell>
          <cell r="F1484" t="str">
            <v>High Participation Case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16746.686550000006</v>
          </cell>
          <cell r="S1484">
            <v>34271.919000000009</v>
          </cell>
          <cell r="T1484">
            <v>69833.664450000011</v>
          </cell>
          <cell r="U1484">
            <v>36847.527750000037</v>
          </cell>
          <cell r="V1484">
            <v>20100.588749999937</v>
          </cell>
          <cell r="W1484">
            <v>2583.0255000000179</v>
          </cell>
          <cell r="X1484">
            <v>2585.7149999999965</v>
          </cell>
          <cell r="Y1484">
            <v>2585.2035000000324</v>
          </cell>
          <cell r="Z1484">
            <v>2584.5764999999665</v>
          </cell>
          <cell r="AA1484">
            <v>2584.3950000000186</v>
          </cell>
          <cell r="AB1484">
            <v>2584.7249999999767</v>
          </cell>
          <cell r="AC1484">
            <v>2592.8595000000205</v>
          </cell>
          <cell r="AD1484">
            <v>2694.0321599718882</v>
          </cell>
          <cell r="AE1484">
            <v>2731.0805338135397</v>
          </cell>
          <cell r="AF1484">
            <v>2768.6383974915661</v>
          </cell>
          <cell r="AG1484">
            <v>2806.7127575183695</v>
          </cell>
          <cell r="AH1484">
            <v>2845.3107167601411</v>
          </cell>
          <cell r="AI1484">
            <v>2884.4394757617847</v>
          </cell>
          <cell r="AJ1484">
            <v>2924.1063340901455</v>
          </cell>
          <cell r="AK1484">
            <v>2964.3186916958948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</row>
        <row r="1485">
          <cell r="A1485" t="str">
            <v>IDResidentialDemand ChargeIncentive CostsHigh Participation Case0</v>
          </cell>
          <cell r="B1485" t="str">
            <v>ID</v>
          </cell>
          <cell r="C1485" t="str">
            <v>Residential</v>
          </cell>
          <cell r="D1485" t="str">
            <v>Demand Charge</v>
          </cell>
          <cell r="E1485" t="str">
            <v>Incentive Costs</v>
          </cell>
          <cell r="F1485" t="str">
            <v>High Participation Case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351680.42</v>
          </cell>
          <cell r="S1485">
            <v>1071390.72</v>
          </cell>
          <cell r="T1485">
            <v>2537897.67</v>
          </cell>
          <cell r="U1485">
            <v>3311695.75</v>
          </cell>
          <cell r="V1485">
            <v>3733808.12</v>
          </cell>
          <cell r="W1485">
            <v>3788051.65</v>
          </cell>
          <cell r="X1485">
            <v>3842351.67</v>
          </cell>
          <cell r="Y1485">
            <v>3896640.94</v>
          </cell>
          <cell r="Z1485">
            <v>3950917.05</v>
          </cell>
          <cell r="AA1485">
            <v>4005189.34</v>
          </cell>
          <cell r="AB1485">
            <v>4059468.57</v>
          </cell>
          <cell r="AC1485">
            <v>4113918.62</v>
          </cell>
          <cell r="AD1485">
            <v>4170493.29</v>
          </cell>
          <cell r="AE1485">
            <v>4227845.9800000004</v>
          </cell>
          <cell r="AF1485">
            <v>4285987.3899999997</v>
          </cell>
          <cell r="AG1485">
            <v>4344928.3600000003</v>
          </cell>
          <cell r="AH1485">
            <v>4404679.88</v>
          </cell>
          <cell r="AI1485">
            <v>4465253.1100000003</v>
          </cell>
          <cell r="AJ1485">
            <v>4526659.34</v>
          </cell>
          <cell r="AK1485">
            <v>4588910.04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</row>
        <row r="1486">
          <cell r="A1486" t="str">
            <v>IDResidentialDemand ChargeParticipantsHigh Participation Case0</v>
          </cell>
          <cell r="B1486" t="str">
            <v>ID</v>
          </cell>
          <cell r="C1486" t="str">
            <v>Residential</v>
          </cell>
          <cell r="D1486" t="str">
            <v>Demand Charge</v>
          </cell>
          <cell r="E1486" t="str">
            <v>Participants</v>
          </cell>
          <cell r="F1486" t="str">
            <v>High Participation Case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16746.686550000006</v>
          </cell>
          <cell r="S1486">
            <v>51018.605550000015</v>
          </cell>
          <cell r="T1486">
            <v>120852.27000000002</v>
          </cell>
          <cell r="U1486">
            <v>157699.79775000006</v>
          </cell>
          <cell r="V1486">
            <v>177800.38649999999</v>
          </cell>
          <cell r="W1486">
            <v>180383.41200000001</v>
          </cell>
          <cell r="X1486">
            <v>182969.12700000001</v>
          </cell>
          <cell r="Y1486">
            <v>185554.33050000004</v>
          </cell>
          <cell r="Z1486">
            <v>188138.90700000001</v>
          </cell>
          <cell r="AA1486">
            <v>190723.30200000003</v>
          </cell>
          <cell r="AB1486">
            <v>193308.027</v>
          </cell>
          <cell r="AC1486">
            <v>195900.88650000002</v>
          </cell>
          <cell r="AD1486">
            <v>198594.91865997191</v>
          </cell>
          <cell r="AE1486">
            <v>201325.99919378545</v>
          </cell>
          <cell r="AF1486">
            <v>204094.63759127702</v>
          </cell>
          <cell r="AG1486">
            <v>206901.35034879539</v>
          </cell>
          <cell r="AH1486">
            <v>209746.66106555553</v>
          </cell>
          <cell r="AI1486">
            <v>212631.10054131731</v>
          </cell>
          <cell r="AJ1486">
            <v>215555.20687540746</v>
          </cell>
          <cell r="AK1486">
            <v>218519.52556710335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</row>
        <row r="1487">
          <cell r="A1487" t="str">
            <v>IDResidentialTime-Of-Use EV ChargingProgram Annual BenefitsHigh Participation Case0</v>
          </cell>
          <cell r="B1487" t="str">
            <v>ID</v>
          </cell>
          <cell r="C1487" t="str">
            <v>Residential</v>
          </cell>
          <cell r="D1487" t="str">
            <v>Time-Of-Use EV Charging</v>
          </cell>
          <cell r="E1487" t="str">
            <v>Program Annual Benefits</v>
          </cell>
          <cell r="F1487" t="str">
            <v>High Participation Case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573231.01</v>
          </cell>
          <cell r="S1487">
            <v>1745288.43</v>
          </cell>
          <cell r="T1487">
            <v>4127886.26</v>
          </cell>
          <cell r="U1487">
            <v>5388069.9000000004</v>
          </cell>
          <cell r="V1487">
            <v>6066603.5300000003</v>
          </cell>
          <cell r="W1487">
            <v>6146956.6100000003</v>
          </cell>
          <cell r="X1487">
            <v>6226381.7599999998</v>
          </cell>
          <cell r="Y1487">
            <v>6305886.3200000003</v>
          </cell>
          <cell r="Z1487">
            <v>6389191.79</v>
          </cell>
          <cell r="AA1487">
            <v>6482465.1100000003</v>
          </cell>
          <cell r="AB1487">
            <v>6568214.9500000002</v>
          </cell>
          <cell r="AC1487">
            <v>6654117.0800000001</v>
          </cell>
          <cell r="AD1487">
            <v>6743128.8899999997</v>
          </cell>
          <cell r="AE1487">
            <v>6833331.4100000001</v>
          </cell>
          <cell r="AF1487">
            <v>6924740.5700000003</v>
          </cell>
          <cell r="AG1487">
            <v>7017372.5</v>
          </cell>
          <cell r="AH1487">
            <v>7111243.5700000003</v>
          </cell>
          <cell r="AI1487">
            <v>7206370.3399999999</v>
          </cell>
          <cell r="AJ1487">
            <v>7302769.6200000001</v>
          </cell>
          <cell r="AK1487">
            <v>7400458.4299999997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</row>
        <row r="1488">
          <cell r="A1488" t="str">
            <v>IDResidentialTime-Of-Use EV ChargingProgram Annual CostsHigh Participation Case0</v>
          </cell>
          <cell r="B1488" t="str">
            <v>ID</v>
          </cell>
          <cell r="C1488" t="str">
            <v>Residential</v>
          </cell>
          <cell r="D1488" t="str">
            <v>Time-Of-Use EV Charging</v>
          </cell>
          <cell r="E1488" t="str">
            <v>Program Annual Costs</v>
          </cell>
          <cell r="F1488" t="str">
            <v>High Participation Case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5834317.1500000004</v>
          </cell>
          <cell r="S1488">
            <v>12509121.98</v>
          </cell>
          <cell r="T1488">
            <v>26286343.199999999</v>
          </cell>
          <cell r="U1488">
            <v>16130618.27</v>
          </cell>
          <cell r="V1488">
            <v>10911310.720000001</v>
          </cell>
          <cell r="W1488">
            <v>4823091.07</v>
          </cell>
          <cell r="X1488">
            <v>4899046.41</v>
          </cell>
          <cell r="Y1488">
            <v>4974249.76</v>
          </cell>
          <cell r="Z1488">
            <v>5049879.66</v>
          </cell>
          <cell r="AA1488">
            <v>5126289.05</v>
          </cell>
          <cell r="AB1488">
            <v>5203203.5</v>
          </cell>
          <cell r="AC1488">
            <v>5283869.59</v>
          </cell>
          <cell r="AD1488">
            <v>5405233.1200000001</v>
          </cell>
          <cell r="AE1488">
            <v>5502775.29</v>
          </cell>
          <cell r="AF1488">
            <v>5602414.6799999997</v>
          </cell>
          <cell r="AG1488">
            <v>5704204.7300000004</v>
          </cell>
          <cell r="AH1488">
            <v>5808200.4400000004</v>
          </cell>
          <cell r="AI1488">
            <v>5914458.3899999997</v>
          </cell>
          <cell r="AJ1488">
            <v>6023036.7800000003</v>
          </cell>
          <cell r="AK1488">
            <v>6133995.5099999998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</row>
        <row r="1489">
          <cell r="A1489" t="str">
            <v>IDResidentialTime-Of-Use EV ChargingNon-Incentive CostsHigh Participation Case0</v>
          </cell>
          <cell r="B1489" t="str">
            <v>ID</v>
          </cell>
          <cell r="C1489" t="str">
            <v>Residential</v>
          </cell>
          <cell r="D1489" t="str">
            <v>Time-Of-Use EV Charging</v>
          </cell>
          <cell r="E1489" t="str">
            <v>Non-Incentive Costs</v>
          </cell>
          <cell r="F1489" t="str">
            <v>High Participation Case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5482636.7300000004</v>
          </cell>
          <cell r="S1489">
            <v>11437731.27</v>
          </cell>
          <cell r="T1489">
            <v>23748445.530000001</v>
          </cell>
          <cell r="U1489">
            <v>12818922.52</v>
          </cell>
          <cell r="V1489">
            <v>7177502.6100000003</v>
          </cell>
          <cell r="W1489">
            <v>1035039.42</v>
          </cell>
          <cell r="X1489">
            <v>1056694.75</v>
          </cell>
          <cell r="Y1489">
            <v>1077608.81</v>
          </cell>
          <cell r="Z1489">
            <v>1098962.6200000001</v>
          </cell>
          <cell r="AA1489">
            <v>1121099.71</v>
          </cell>
          <cell r="AB1489">
            <v>1143734.93</v>
          </cell>
          <cell r="AC1489">
            <v>1169950.97</v>
          </cell>
          <cell r="AD1489">
            <v>1234739.83</v>
          </cell>
          <cell r="AE1489">
            <v>1274929.31</v>
          </cell>
          <cell r="AF1489">
            <v>1316427.29</v>
          </cell>
          <cell r="AG1489">
            <v>1359276.37</v>
          </cell>
          <cell r="AH1489">
            <v>1403520.56</v>
          </cell>
          <cell r="AI1489">
            <v>1449205.28</v>
          </cell>
          <cell r="AJ1489">
            <v>1496377.44</v>
          </cell>
          <cell r="AK1489">
            <v>1545085.48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</row>
        <row r="1490">
          <cell r="A1490" t="str">
            <v>IDResidentialTime-Of-Use EV ChargingSummer Peak Reduction @Meter  (MW)High Participation Case0</v>
          </cell>
          <cell r="B1490" t="str">
            <v>ID</v>
          </cell>
          <cell r="C1490" t="str">
            <v>Residential</v>
          </cell>
          <cell r="D1490" t="str">
            <v>Time-Of-Use EV Charging</v>
          </cell>
          <cell r="E1490" t="str">
            <v>Summer Peak Reduction @Meter  (MW)</v>
          </cell>
          <cell r="F1490" t="str">
            <v>High Participation Case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5.1061481672101516</v>
          </cell>
          <cell r="S1490">
            <v>15.546439584201273</v>
          </cell>
          <cell r="T1490">
            <v>36.769815927493447</v>
          </cell>
          <cell r="U1490">
            <v>47.99510590524666</v>
          </cell>
          <cell r="V1490">
            <v>54.039254216657497</v>
          </cell>
          <cell r="W1490">
            <v>54.75501228123791</v>
          </cell>
          <cell r="X1490">
            <v>55.462504704051796</v>
          </cell>
          <cell r="Y1490">
            <v>56.170704503007471</v>
          </cell>
          <cell r="Z1490">
            <v>56.91276145592839</v>
          </cell>
          <cell r="AA1490">
            <v>57.74360864977195</v>
          </cell>
          <cell r="AB1490">
            <v>58.507439221742665</v>
          </cell>
          <cell r="AC1490">
            <v>59.27262640549219</v>
          </cell>
          <cell r="AD1490">
            <v>60.065513565673378</v>
          </cell>
          <cell r="AE1490">
            <v>60.869007140432515</v>
          </cell>
          <cell r="AF1490">
            <v>61.683249011282939</v>
          </cell>
          <cell r="AG1490">
            <v>62.508382957680382</v>
          </cell>
          <cell r="AH1490">
            <v>63.344554682411669</v>
          </cell>
          <cell r="AI1490">
            <v>64.191911837323005</v>
          </cell>
          <cell r="AJ1490">
            <v>65.050604049392433</v>
          </cell>
          <cell r="AK1490">
            <v>65.920782947151125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</row>
        <row r="1491">
          <cell r="A1491" t="str">
            <v>IDResidentialTime-Of-Use EV ChargingSummer Peak Reduction @Generation (MW)High Participation Case0</v>
          </cell>
          <cell r="B1491" t="str">
            <v>ID</v>
          </cell>
          <cell r="C1491" t="str">
            <v>Residential</v>
          </cell>
          <cell r="D1491" t="str">
            <v>Time-Of-Use EV Charging</v>
          </cell>
          <cell r="E1491" t="str">
            <v>Summer Peak Reduction @Generation (MW)</v>
          </cell>
          <cell r="F1491" t="str">
            <v>High Participation Case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5.6309529854545115</v>
          </cell>
          <cell r="S1491">
            <v>17.1442871462299</v>
          </cell>
          <cell r="T1491">
            <v>40.548980952242438</v>
          </cell>
          <cell r="U1491">
            <v>52.92799504328039</v>
          </cell>
          <cell r="V1491">
            <v>59.593354892652727</v>
          </cell>
          <cell r="W1491">
            <v>60.382677857562754</v>
          </cell>
          <cell r="X1491">
            <v>61.162885646285609</v>
          </cell>
          <cell r="Y1491">
            <v>61.94387351456492</v>
          </cell>
          <cell r="Z1491">
            <v>62.762198341341403</v>
          </cell>
          <cell r="AA1491">
            <v>63.678439181486489</v>
          </cell>
          <cell r="AB1491">
            <v>64.520775498172327</v>
          </cell>
          <cell r="AC1491">
            <v>65.364607857843168</v>
          </cell>
          <cell r="AD1491">
            <v>66.238987169908881</v>
          </cell>
          <cell r="AE1491">
            <v>67.125063013269198</v>
          </cell>
          <cell r="AF1491">
            <v>68.022991851877961</v>
          </cell>
          <cell r="AG1491">
            <v>68.932932242700019</v>
          </cell>
          <cell r="AH1491">
            <v>69.855044863709381</v>
          </cell>
          <cell r="AI1491">
            <v>70.789492542261797</v>
          </cell>
          <cell r="AJ1491">
            <v>71.73644028384696</v>
          </cell>
          <cell r="AK1491">
            <v>72.696055301225314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</row>
        <row r="1492">
          <cell r="A1492" t="str">
            <v>IDResidentialTime-Of-Use EV ChargingWinter Peak Reduction @Meter  (MW)High Participation Case0</v>
          </cell>
          <cell r="B1492" t="str">
            <v>ID</v>
          </cell>
          <cell r="C1492" t="str">
            <v>Residential</v>
          </cell>
          <cell r="D1492" t="str">
            <v>Time-Of-Use EV Charging</v>
          </cell>
          <cell r="E1492" t="str">
            <v>Winter Peak Reduction @Meter  (MW)</v>
          </cell>
          <cell r="F1492" t="str">
            <v>High Participation Case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</row>
        <row r="1493">
          <cell r="A1493" t="str">
            <v>IDResidentialTime-Of-Use EV ChargingWinter Peak Reduction @Generation (MW)High Participation Case0</v>
          </cell>
          <cell r="B1493" t="str">
            <v>ID</v>
          </cell>
          <cell r="C1493" t="str">
            <v>Residential</v>
          </cell>
          <cell r="D1493" t="str">
            <v>Time-Of-Use EV Charging</v>
          </cell>
          <cell r="E1493" t="str">
            <v>Winter Peak Reduction @Generation (MW)</v>
          </cell>
          <cell r="F1493" t="str">
            <v>High Participation Case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</row>
        <row r="1494">
          <cell r="A1494" t="str">
            <v>IDResidentialTime-Of-Use EV ChargingProgram Annual BenefitsHigh Participation Case0</v>
          </cell>
          <cell r="B1494" t="str">
            <v>ID</v>
          </cell>
          <cell r="C1494" t="str">
            <v>Residential</v>
          </cell>
          <cell r="D1494" t="str">
            <v>Time-Of-Use EV Charging</v>
          </cell>
          <cell r="E1494" t="str">
            <v>Program Annual Benefits</v>
          </cell>
          <cell r="F1494" t="str">
            <v>High Participation Case</v>
          </cell>
          <cell r="G1494">
            <v>0</v>
          </cell>
        </row>
        <row r="1495">
          <cell r="A1495" t="str">
            <v>IDResidentialTime-Of-Use EV ChargingNew ParticipantsHigh Participation Case0</v>
          </cell>
          <cell r="B1495" t="str">
            <v>ID</v>
          </cell>
          <cell r="C1495" t="str">
            <v>Residential</v>
          </cell>
          <cell r="D1495" t="str">
            <v>Time-Of-Use EV Charging</v>
          </cell>
          <cell r="E1495" t="str">
            <v>New Participants</v>
          </cell>
          <cell r="F1495" t="str">
            <v>High Participation Case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16746.686550000006</v>
          </cell>
          <cell r="S1495">
            <v>34271.919000000009</v>
          </cell>
          <cell r="T1495">
            <v>69833.664450000011</v>
          </cell>
          <cell r="U1495">
            <v>36847.527750000037</v>
          </cell>
          <cell r="V1495">
            <v>20100.588749999937</v>
          </cell>
          <cell r="W1495">
            <v>2583.0255000000179</v>
          </cell>
          <cell r="X1495">
            <v>2585.7149999999965</v>
          </cell>
          <cell r="Y1495">
            <v>2585.2035000000324</v>
          </cell>
          <cell r="Z1495">
            <v>2584.5764999999665</v>
          </cell>
          <cell r="AA1495">
            <v>2584.3950000000186</v>
          </cell>
          <cell r="AB1495">
            <v>2584.7249999999767</v>
          </cell>
          <cell r="AC1495">
            <v>2592.8595000000205</v>
          </cell>
          <cell r="AD1495">
            <v>2694.0321599718882</v>
          </cell>
          <cell r="AE1495">
            <v>2731.0805338135397</v>
          </cell>
          <cell r="AF1495">
            <v>2768.6383974915661</v>
          </cell>
          <cell r="AG1495">
            <v>2806.7127575183695</v>
          </cell>
          <cell r="AH1495">
            <v>2845.3107167601411</v>
          </cell>
          <cell r="AI1495">
            <v>2884.4394757617847</v>
          </cell>
          <cell r="AJ1495">
            <v>2924.1063340901455</v>
          </cell>
          <cell r="AK1495">
            <v>2964.3186916958948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</row>
        <row r="1496">
          <cell r="A1496" t="str">
            <v>IDResidentialTime-Of-Use EV ChargingIncentive CostsHigh Participation Case0</v>
          </cell>
          <cell r="B1496" t="str">
            <v>ID</v>
          </cell>
          <cell r="C1496" t="str">
            <v>Residential</v>
          </cell>
          <cell r="D1496" t="str">
            <v>Time-Of-Use EV Charging</v>
          </cell>
          <cell r="E1496" t="str">
            <v>Incentive Costs</v>
          </cell>
          <cell r="F1496" t="str">
            <v>High Participation Case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351680.42</v>
          </cell>
          <cell r="S1496">
            <v>1071390.72</v>
          </cell>
          <cell r="T1496">
            <v>2537897.67</v>
          </cell>
          <cell r="U1496">
            <v>3311695.75</v>
          </cell>
          <cell r="V1496">
            <v>3733808.12</v>
          </cell>
          <cell r="W1496">
            <v>3788051.65</v>
          </cell>
          <cell r="X1496">
            <v>3842351.67</v>
          </cell>
          <cell r="Y1496">
            <v>3896640.94</v>
          </cell>
          <cell r="Z1496">
            <v>3950917.05</v>
          </cell>
          <cell r="AA1496">
            <v>4005189.34</v>
          </cell>
          <cell r="AB1496">
            <v>4059468.57</v>
          </cell>
          <cell r="AC1496">
            <v>4113918.62</v>
          </cell>
          <cell r="AD1496">
            <v>4170493.29</v>
          </cell>
          <cell r="AE1496">
            <v>4227845.9800000004</v>
          </cell>
          <cell r="AF1496">
            <v>4285987.3899999997</v>
          </cell>
          <cell r="AG1496">
            <v>4344928.3600000003</v>
          </cell>
          <cell r="AH1496">
            <v>4404679.88</v>
          </cell>
          <cell r="AI1496">
            <v>4465253.1100000003</v>
          </cell>
          <cell r="AJ1496">
            <v>4526659.34</v>
          </cell>
          <cell r="AK1496">
            <v>4588910.04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</row>
        <row r="1497">
          <cell r="A1497" t="str">
            <v>IDResidentialTime-Of-Use EV ChargingParticipantsHigh Participation Case0</v>
          </cell>
          <cell r="B1497" t="str">
            <v>ID</v>
          </cell>
          <cell r="C1497" t="str">
            <v>Residential</v>
          </cell>
          <cell r="D1497" t="str">
            <v>Time-Of-Use EV Charging</v>
          </cell>
          <cell r="E1497" t="str">
            <v>Participants</v>
          </cell>
          <cell r="F1497" t="str">
            <v>High Participation Case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16746.686550000006</v>
          </cell>
          <cell r="S1497">
            <v>51018.605550000015</v>
          </cell>
          <cell r="T1497">
            <v>120852.27000000002</v>
          </cell>
          <cell r="U1497">
            <v>157699.79775000006</v>
          </cell>
          <cell r="V1497">
            <v>177800.38649999999</v>
          </cell>
          <cell r="W1497">
            <v>180383.41200000001</v>
          </cell>
          <cell r="X1497">
            <v>182969.12700000001</v>
          </cell>
          <cell r="Y1497">
            <v>185554.33050000004</v>
          </cell>
          <cell r="Z1497">
            <v>188138.90700000001</v>
          </cell>
          <cell r="AA1497">
            <v>190723.30200000003</v>
          </cell>
          <cell r="AB1497">
            <v>193308.027</v>
          </cell>
          <cell r="AC1497">
            <v>195900.88650000002</v>
          </cell>
          <cell r="AD1497">
            <v>198594.91865997191</v>
          </cell>
          <cell r="AE1497">
            <v>201325.99919378545</v>
          </cell>
          <cell r="AF1497">
            <v>204094.63759127702</v>
          </cell>
          <cell r="AG1497">
            <v>206901.35034879539</v>
          </cell>
          <cell r="AH1497">
            <v>209746.66106555553</v>
          </cell>
          <cell r="AI1497">
            <v>212631.10054131731</v>
          </cell>
          <cell r="AJ1497">
            <v>215555.20687540746</v>
          </cell>
          <cell r="AK1497">
            <v>218519.52556710335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</row>
        <row r="1498">
          <cell r="A1498" t="str">
            <v>ORExtra Large C&amp;ICritical Peak PricingProgram Annual BenefitsLow Participation Case0</v>
          </cell>
          <cell r="B1498" t="str">
            <v>OR</v>
          </cell>
          <cell r="C1498" t="str">
            <v>Extra Large C&amp;I</v>
          </cell>
          <cell r="D1498" t="str">
            <v>Critical Peak Pricing</v>
          </cell>
          <cell r="E1498" t="str">
            <v>Program Annual Benefits</v>
          </cell>
          <cell r="F1498" t="str">
            <v>Low Participation Case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573231.01</v>
          </cell>
          <cell r="S1498">
            <v>1745288.43</v>
          </cell>
          <cell r="T1498">
            <v>4127886.26</v>
          </cell>
          <cell r="U1498">
            <v>5388069.9000000004</v>
          </cell>
          <cell r="V1498">
            <v>6066603.5300000003</v>
          </cell>
          <cell r="W1498">
            <v>6146956.6100000003</v>
          </cell>
          <cell r="X1498">
            <v>6226381.7599999998</v>
          </cell>
          <cell r="Y1498">
            <v>6305886.3200000003</v>
          </cell>
          <cell r="Z1498">
            <v>6389191.79</v>
          </cell>
          <cell r="AA1498">
            <v>6482465.1100000003</v>
          </cell>
          <cell r="AB1498">
            <v>6568214.9500000002</v>
          </cell>
          <cell r="AC1498">
            <v>6654117.0800000001</v>
          </cell>
          <cell r="AD1498">
            <v>6743128.8899999997</v>
          </cell>
          <cell r="AE1498">
            <v>6833331.4100000001</v>
          </cell>
          <cell r="AF1498">
            <v>6924740.5700000003</v>
          </cell>
          <cell r="AG1498">
            <v>7017372.5</v>
          </cell>
          <cell r="AH1498">
            <v>7111243.5700000003</v>
          </cell>
          <cell r="AI1498">
            <v>7206370.3399999999</v>
          </cell>
          <cell r="AJ1498">
            <v>7302769.6200000001</v>
          </cell>
          <cell r="AK1498">
            <v>7400458.4299999997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</row>
        <row r="1499">
          <cell r="A1499" t="str">
            <v>ORExtra Large C&amp;ICritical Peak PricingProgram Annual CostsLow Participation Case0</v>
          </cell>
          <cell r="B1499" t="str">
            <v>OR</v>
          </cell>
          <cell r="C1499" t="str">
            <v>Extra Large C&amp;I</v>
          </cell>
          <cell r="D1499" t="str">
            <v>Critical Peak Pricing</v>
          </cell>
          <cell r="E1499" t="str">
            <v>Program Annual Costs</v>
          </cell>
          <cell r="F1499" t="str">
            <v>Low Participation Case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5834317.1500000004</v>
          </cell>
          <cell r="S1499">
            <v>12509121.98</v>
          </cell>
          <cell r="T1499">
            <v>26286343.199999999</v>
          </cell>
          <cell r="U1499">
            <v>16130618.27</v>
          </cell>
          <cell r="V1499">
            <v>10911310.720000001</v>
          </cell>
          <cell r="W1499">
            <v>4823091.07</v>
          </cell>
          <cell r="X1499">
            <v>4899046.41</v>
          </cell>
          <cell r="Y1499">
            <v>4974249.76</v>
          </cell>
          <cell r="Z1499">
            <v>5049879.66</v>
          </cell>
          <cell r="AA1499">
            <v>5126289.05</v>
          </cell>
          <cell r="AB1499">
            <v>5203203.5</v>
          </cell>
          <cell r="AC1499">
            <v>5283869.59</v>
          </cell>
          <cell r="AD1499">
            <v>5405233.1200000001</v>
          </cell>
          <cell r="AE1499">
            <v>5502775.29</v>
          </cell>
          <cell r="AF1499">
            <v>5602414.6799999997</v>
          </cell>
          <cell r="AG1499">
            <v>5704204.7300000004</v>
          </cell>
          <cell r="AH1499">
            <v>5808200.4400000004</v>
          </cell>
          <cell r="AI1499">
            <v>5914458.3899999997</v>
          </cell>
          <cell r="AJ1499">
            <v>6023036.7800000003</v>
          </cell>
          <cell r="AK1499">
            <v>6133995.5099999998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</row>
        <row r="1500">
          <cell r="A1500" t="str">
            <v>ORExtra Large C&amp;ICritical Peak PricingNon-Incentive CostsLow Participation Case0</v>
          </cell>
          <cell r="B1500" t="str">
            <v>OR</v>
          </cell>
          <cell r="C1500" t="str">
            <v>Extra Large C&amp;I</v>
          </cell>
          <cell r="D1500" t="str">
            <v>Critical Peak Pricing</v>
          </cell>
          <cell r="E1500" t="str">
            <v>Non-Incentive Costs</v>
          </cell>
          <cell r="F1500" t="str">
            <v>Low Participation Case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5482636.7300000004</v>
          </cell>
          <cell r="S1500">
            <v>11437731.27</v>
          </cell>
          <cell r="T1500">
            <v>23748445.530000001</v>
          </cell>
          <cell r="U1500">
            <v>12818922.52</v>
          </cell>
          <cell r="V1500">
            <v>7177502.6100000003</v>
          </cell>
          <cell r="W1500">
            <v>1035039.42</v>
          </cell>
          <cell r="X1500">
            <v>1056694.75</v>
          </cell>
          <cell r="Y1500">
            <v>1077608.81</v>
          </cell>
          <cell r="Z1500">
            <v>1098962.6200000001</v>
          </cell>
          <cell r="AA1500">
            <v>1121099.71</v>
          </cell>
          <cell r="AB1500">
            <v>1143734.93</v>
          </cell>
          <cell r="AC1500">
            <v>1169950.97</v>
          </cell>
          <cell r="AD1500">
            <v>1234739.83</v>
          </cell>
          <cell r="AE1500">
            <v>1274929.31</v>
          </cell>
          <cell r="AF1500">
            <v>1316427.29</v>
          </cell>
          <cell r="AG1500">
            <v>1359276.37</v>
          </cell>
          <cell r="AH1500">
            <v>1403520.56</v>
          </cell>
          <cell r="AI1500">
            <v>1449205.28</v>
          </cell>
          <cell r="AJ1500">
            <v>1496377.44</v>
          </cell>
          <cell r="AK1500">
            <v>1545085.48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</row>
        <row r="1501">
          <cell r="A1501" t="str">
            <v>ORExtra Large C&amp;ICritical Peak PricingSummer Peak Reduction @Meter  (MW)Low Participation Case0</v>
          </cell>
          <cell r="B1501" t="str">
            <v>OR</v>
          </cell>
          <cell r="C1501" t="str">
            <v>Extra Large C&amp;I</v>
          </cell>
          <cell r="D1501" t="str">
            <v>Critical Peak Pricing</v>
          </cell>
          <cell r="E1501" t="str">
            <v>Summer Peak Reduction @Meter  (MW)</v>
          </cell>
          <cell r="F1501" t="str">
            <v>Low Participation Case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5.1061481672101516</v>
          </cell>
          <cell r="S1501">
            <v>15.546439584201273</v>
          </cell>
          <cell r="T1501">
            <v>36.769815927493447</v>
          </cell>
          <cell r="U1501">
            <v>47.99510590524666</v>
          </cell>
          <cell r="V1501">
            <v>54.039254216657497</v>
          </cell>
          <cell r="W1501">
            <v>54.75501228123791</v>
          </cell>
          <cell r="X1501">
            <v>55.462504704051796</v>
          </cell>
          <cell r="Y1501">
            <v>56.170704503007471</v>
          </cell>
          <cell r="Z1501">
            <v>56.91276145592839</v>
          </cell>
          <cell r="AA1501">
            <v>57.74360864977195</v>
          </cell>
          <cell r="AB1501">
            <v>58.507439221742665</v>
          </cell>
          <cell r="AC1501">
            <v>59.27262640549219</v>
          </cell>
          <cell r="AD1501">
            <v>60.065513565673378</v>
          </cell>
          <cell r="AE1501">
            <v>60.869007140432515</v>
          </cell>
          <cell r="AF1501">
            <v>61.683249011282939</v>
          </cell>
          <cell r="AG1501">
            <v>62.508382957680382</v>
          </cell>
          <cell r="AH1501">
            <v>63.344554682411669</v>
          </cell>
          <cell r="AI1501">
            <v>64.191911837323005</v>
          </cell>
          <cell r="AJ1501">
            <v>65.050604049392433</v>
          </cell>
          <cell r="AK1501">
            <v>65.920782947151125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</row>
        <row r="1502">
          <cell r="A1502" t="str">
            <v>ORExtra Large C&amp;ICritical Peak PricingSummer Peak Reduction @Generation (MW)Low Participation Case0</v>
          </cell>
          <cell r="B1502" t="str">
            <v>OR</v>
          </cell>
          <cell r="C1502" t="str">
            <v>Extra Large C&amp;I</v>
          </cell>
          <cell r="D1502" t="str">
            <v>Critical Peak Pricing</v>
          </cell>
          <cell r="E1502" t="str">
            <v>Summer Peak Reduction @Generation (MW)</v>
          </cell>
          <cell r="F1502" t="str">
            <v>Low Participation Case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5.6309529854545115</v>
          </cell>
          <cell r="S1502">
            <v>17.1442871462299</v>
          </cell>
          <cell r="T1502">
            <v>40.548980952242438</v>
          </cell>
          <cell r="U1502">
            <v>52.92799504328039</v>
          </cell>
          <cell r="V1502">
            <v>59.593354892652727</v>
          </cell>
          <cell r="W1502">
            <v>60.382677857562754</v>
          </cell>
          <cell r="X1502">
            <v>61.162885646285609</v>
          </cell>
          <cell r="Y1502">
            <v>61.94387351456492</v>
          </cell>
          <cell r="Z1502">
            <v>62.762198341341403</v>
          </cell>
          <cell r="AA1502">
            <v>63.678439181486489</v>
          </cell>
          <cell r="AB1502">
            <v>64.520775498172327</v>
          </cell>
          <cell r="AC1502">
            <v>65.364607857843168</v>
          </cell>
          <cell r="AD1502">
            <v>66.238987169908881</v>
          </cell>
          <cell r="AE1502">
            <v>67.125063013269198</v>
          </cell>
          <cell r="AF1502">
            <v>68.022991851877961</v>
          </cell>
          <cell r="AG1502">
            <v>68.932932242700019</v>
          </cell>
          <cell r="AH1502">
            <v>69.855044863709381</v>
          </cell>
          <cell r="AI1502">
            <v>70.789492542261797</v>
          </cell>
          <cell r="AJ1502">
            <v>71.73644028384696</v>
          </cell>
          <cell r="AK1502">
            <v>72.696055301225314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</row>
        <row r="1503">
          <cell r="A1503" t="str">
            <v>ORExtra Large C&amp;ICritical Peak PricingWinter Peak Reduction @Meter  (MW)Low Participation Case0</v>
          </cell>
          <cell r="B1503" t="str">
            <v>OR</v>
          </cell>
          <cell r="C1503" t="str">
            <v>Extra Large C&amp;I</v>
          </cell>
          <cell r="D1503" t="str">
            <v>Critical Peak Pricing</v>
          </cell>
          <cell r="E1503" t="str">
            <v>Winter Peak Reduction @Meter  (MW)</v>
          </cell>
          <cell r="F1503" t="str">
            <v>Low Participation Case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</row>
        <row r="1504">
          <cell r="A1504" t="str">
            <v>ORExtra Large C&amp;ICritical Peak PricingWinter Peak Reduction @Generation (MW)Low Participation Case0</v>
          </cell>
          <cell r="B1504" t="str">
            <v>OR</v>
          </cell>
          <cell r="C1504" t="str">
            <v>Extra Large C&amp;I</v>
          </cell>
          <cell r="D1504" t="str">
            <v>Critical Peak Pricing</v>
          </cell>
          <cell r="E1504" t="str">
            <v>Winter Peak Reduction @Generation (MW)</v>
          </cell>
          <cell r="F1504" t="str">
            <v>Low Participation Case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</row>
        <row r="1505">
          <cell r="A1505" t="str">
            <v>ORExtra Large C&amp;ICritical Peak PricingProgram Annual BenefitsLow Participation Case0</v>
          </cell>
          <cell r="B1505" t="str">
            <v>OR</v>
          </cell>
          <cell r="C1505" t="str">
            <v>Extra Large C&amp;I</v>
          </cell>
          <cell r="D1505" t="str">
            <v>Critical Peak Pricing</v>
          </cell>
          <cell r="E1505" t="str">
            <v>Program Annual Benefits</v>
          </cell>
          <cell r="F1505" t="str">
            <v>Low Participation Case</v>
          </cell>
          <cell r="G1505">
            <v>0</v>
          </cell>
        </row>
        <row r="1506">
          <cell r="A1506" t="str">
            <v>ORExtra Large C&amp;ICritical Peak PricingNew ParticipantsLow Participation Case0</v>
          </cell>
          <cell r="B1506" t="str">
            <v>OR</v>
          </cell>
          <cell r="C1506" t="str">
            <v>Extra Large C&amp;I</v>
          </cell>
          <cell r="D1506" t="str">
            <v>Critical Peak Pricing</v>
          </cell>
          <cell r="E1506" t="str">
            <v>New Participants</v>
          </cell>
          <cell r="F1506" t="str">
            <v>Low Participation Case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16746.686550000006</v>
          </cell>
          <cell r="S1506">
            <v>34271.919000000009</v>
          </cell>
          <cell r="T1506">
            <v>69833.664450000011</v>
          </cell>
          <cell r="U1506">
            <v>36847.527750000037</v>
          </cell>
          <cell r="V1506">
            <v>20100.588749999937</v>
          </cell>
          <cell r="W1506">
            <v>2583.0255000000179</v>
          </cell>
          <cell r="X1506">
            <v>2585.7149999999965</v>
          </cell>
          <cell r="Y1506">
            <v>2585.2035000000324</v>
          </cell>
          <cell r="Z1506">
            <v>2584.5764999999665</v>
          </cell>
          <cell r="AA1506">
            <v>2584.3950000000186</v>
          </cell>
          <cell r="AB1506">
            <v>2584.7249999999767</v>
          </cell>
          <cell r="AC1506">
            <v>2592.8595000000205</v>
          </cell>
          <cell r="AD1506">
            <v>2694.0321599718882</v>
          </cell>
          <cell r="AE1506">
            <v>2731.0805338135397</v>
          </cell>
          <cell r="AF1506">
            <v>2768.6383974915661</v>
          </cell>
          <cell r="AG1506">
            <v>2806.7127575183695</v>
          </cell>
          <cell r="AH1506">
            <v>2845.3107167601411</v>
          </cell>
          <cell r="AI1506">
            <v>2884.4394757617847</v>
          </cell>
          <cell r="AJ1506">
            <v>2924.1063340901455</v>
          </cell>
          <cell r="AK1506">
            <v>2964.3186916958948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</row>
        <row r="1507">
          <cell r="A1507" t="str">
            <v>ORExtra Large C&amp;ICritical Peak PricingIncentive CostsLow Participation Case0</v>
          </cell>
          <cell r="B1507" t="str">
            <v>OR</v>
          </cell>
          <cell r="C1507" t="str">
            <v>Extra Large C&amp;I</v>
          </cell>
          <cell r="D1507" t="str">
            <v>Critical Peak Pricing</v>
          </cell>
          <cell r="E1507" t="str">
            <v>Incentive Costs</v>
          </cell>
          <cell r="F1507" t="str">
            <v>Low Participation Case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351680.42</v>
          </cell>
          <cell r="S1507">
            <v>1071390.72</v>
          </cell>
          <cell r="T1507">
            <v>2537897.67</v>
          </cell>
          <cell r="U1507">
            <v>3311695.75</v>
          </cell>
          <cell r="V1507">
            <v>3733808.12</v>
          </cell>
          <cell r="W1507">
            <v>3788051.65</v>
          </cell>
          <cell r="X1507">
            <v>3842351.67</v>
          </cell>
          <cell r="Y1507">
            <v>3896640.94</v>
          </cell>
          <cell r="Z1507">
            <v>3950917.05</v>
          </cell>
          <cell r="AA1507">
            <v>4005189.34</v>
          </cell>
          <cell r="AB1507">
            <v>4059468.57</v>
          </cell>
          <cell r="AC1507">
            <v>4113918.62</v>
          </cell>
          <cell r="AD1507">
            <v>4170493.29</v>
          </cell>
          <cell r="AE1507">
            <v>4227845.9800000004</v>
          </cell>
          <cell r="AF1507">
            <v>4285987.3899999997</v>
          </cell>
          <cell r="AG1507">
            <v>4344928.3600000003</v>
          </cell>
          <cell r="AH1507">
            <v>4404679.88</v>
          </cell>
          <cell r="AI1507">
            <v>4465253.1100000003</v>
          </cell>
          <cell r="AJ1507">
            <v>4526659.34</v>
          </cell>
          <cell r="AK1507">
            <v>4588910.04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</row>
        <row r="1508">
          <cell r="A1508" t="str">
            <v>ORExtra Large C&amp;ICritical Peak PricingParticipantsLow Participation Case0</v>
          </cell>
          <cell r="B1508" t="str">
            <v>OR</v>
          </cell>
          <cell r="C1508" t="str">
            <v>Extra Large C&amp;I</v>
          </cell>
          <cell r="D1508" t="str">
            <v>Critical Peak Pricing</v>
          </cell>
          <cell r="E1508" t="str">
            <v>Participants</v>
          </cell>
          <cell r="F1508" t="str">
            <v>Low Participation Case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16746.686550000006</v>
          </cell>
          <cell r="S1508">
            <v>51018.605550000015</v>
          </cell>
          <cell r="T1508">
            <v>120852.27000000002</v>
          </cell>
          <cell r="U1508">
            <v>157699.79775000006</v>
          </cell>
          <cell r="V1508">
            <v>177800.38649999999</v>
          </cell>
          <cell r="W1508">
            <v>180383.41200000001</v>
          </cell>
          <cell r="X1508">
            <v>182969.12700000001</v>
          </cell>
          <cell r="Y1508">
            <v>185554.33050000004</v>
          </cell>
          <cell r="Z1508">
            <v>188138.90700000001</v>
          </cell>
          <cell r="AA1508">
            <v>190723.30200000003</v>
          </cell>
          <cell r="AB1508">
            <v>193308.027</v>
          </cell>
          <cell r="AC1508">
            <v>195900.88650000002</v>
          </cell>
          <cell r="AD1508">
            <v>198594.91865997191</v>
          </cell>
          <cell r="AE1508">
            <v>201325.99919378545</v>
          </cell>
          <cell r="AF1508">
            <v>204094.63759127702</v>
          </cell>
          <cell r="AG1508">
            <v>206901.35034879539</v>
          </cell>
          <cell r="AH1508">
            <v>209746.66106555553</v>
          </cell>
          <cell r="AI1508">
            <v>212631.10054131731</v>
          </cell>
          <cell r="AJ1508">
            <v>215555.20687540746</v>
          </cell>
          <cell r="AK1508">
            <v>218519.52556710335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</row>
        <row r="1509">
          <cell r="A1509" t="str">
            <v>ORIrrigationCritical Peak PricingProgram Annual BenefitsLow Participation Case0</v>
          </cell>
          <cell r="B1509" t="str">
            <v>OR</v>
          </cell>
          <cell r="C1509" t="str">
            <v>Irrigation</v>
          </cell>
          <cell r="D1509" t="str">
            <v>Critical Peak Pricing</v>
          </cell>
          <cell r="E1509" t="str">
            <v>Program Annual Benefits</v>
          </cell>
          <cell r="F1509" t="str">
            <v>Low Participation Case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573231.01</v>
          </cell>
          <cell r="S1509">
            <v>1745288.43</v>
          </cell>
          <cell r="T1509">
            <v>4127886.26</v>
          </cell>
          <cell r="U1509">
            <v>5388069.9000000004</v>
          </cell>
          <cell r="V1509">
            <v>6066603.5300000003</v>
          </cell>
          <cell r="W1509">
            <v>6146956.6100000003</v>
          </cell>
          <cell r="X1509">
            <v>6226381.7599999998</v>
          </cell>
          <cell r="Y1509">
            <v>6305886.3200000003</v>
          </cell>
          <cell r="Z1509">
            <v>6389191.79</v>
          </cell>
          <cell r="AA1509">
            <v>6482465.1100000003</v>
          </cell>
          <cell r="AB1509">
            <v>6568214.9500000002</v>
          </cell>
          <cell r="AC1509">
            <v>6654117.0800000001</v>
          </cell>
          <cell r="AD1509">
            <v>6743128.8899999997</v>
          </cell>
          <cell r="AE1509">
            <v>6833331.4100000001</v>
          </cell>
          <cell r="AF1509">
            <v>6924740.5700000003</v>
          </cell>
          <cell r="AG1509">
            <v>7017372.5</v>
          </cell>
          <cell r="AH1509">
            <v>7111243.5700000003</v>
          </cell>
          <cell r="AI1509">
            <v>7206370.3399999999</v>
          </cell>
          <cell r="AJ1509">
            <v>7302769.6200000001</v>
          </cell>
          <cell r="AK1509">
            <v>7400458.4299999997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</row>
        <row r="1510">
          <cell r="A1510" t="str">
            <v>ORIrrigationCritical Peak PricingProgram Annual CostsLow Participation Case0</v>
          </cell>
          <cell r="B1510" t="str">
            <v>OR</v>
          </cell>
          <cell r="C1510" t="str">
            <v>Irrigation</v>
          </cell>
          <cell r="D1510" t="str">
            <v>Critical Peak Pricing</v>
          </cell>
          <cell r="E1510" t="str">
            <v>Program Annual Costs</v>
          </cell>
          <cell r="F1510" t="str">
            <v>Low Participation Case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5834317.1500000004</v>
          </cell>
          <cell r="S1510">
            <v>12509121.98</v>
          </cell>
          <cell r="T1510">
            <v>26286343.199999999</v>
          </cell>
          <cell r="U1510">
            <v>16130618.27</v>
          </cell>
          <cell r="V1510">
            <v>10911310.720000001</v>
          </cell>
          <cell r="W1510">
            <v>4823091.07</v>
          </cell>
          <cell r="X1510">
            <v>4899046.41</v>
          </cell>
          <cell r="Y1510">
            <v>4974249.76</v>
          </cell>
          <cell r="Z1510">
            <v>5049879.66</v>
          </cell>
          <cell r="AA1510">
            <v>5126289.05</v>
          </cell>
          <cell r="AB1510">
            <v>5203203.5</v>
          </cell>
          <cell r="AC1510">
            <v>5283869.59</v>
          </cell>
          <cell r="AD1510">
            <v>5405233.1200000001</v>
          </cell>
          <cell r="AE1510">
            <v>5502775.29</v>
          </cell>
          <cell r="AF1510">
            <v>5602414.6799999997</v>
          </cell>
          <cell r="AG1510">
            <v>5704204.7300000004</v>
          </cell>
          <cell r="AH1510">
            <v>5808200.4400000004</v>
          </cell>
          <cell r="AI1510">
            <v>5914458.3899999997</v>
          </cell>
          <cell r="AJ1510">
            <v>6023036.7800000003</v>
          </cell>
          <cell r="AK1510">
            <v>6133995.5099999998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</row>
        <row r="1511">
          <cell r="A1511" t="str">
            <v>ORIrrigationCritical Peak PricingNon-Incentive CostsLow Participation Case0</v>
          </cell>
          <cell r="B1511" t="str">
            <v>OR</v>
          </cell>
          <cell r="C1511" t="str">
            <v>Irrigation</v>
          </cell>
          <cell r="D1511" t="str">
            <v>Critical Peak Pricing</v>
          </cell>
          <cell r="E1511" t="str">
            <v>Non-Incentive Costs</v>
          </cell>
          <cell r="F1511" t="str">
            <v>Low Participation Case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5482636.7300000004</v>
          </cell>
          <cell r="S1511">
            <v>11437731.27</v>
          </cell>
          <cell r="T1511">
            <v>23748445.530000001</v>
          </cell>
          <cell r="U1511">
            <v>12818922.52</v>
          </cell>
          <cell r="V1511">
            <v>7177502.6100000003</v>
          </cell>
          <cell r="W1511">
            <v>1035039.42</v>
          </cell>
          <cell r="X1511">
            <v>1056694.75</v>
          </cell>
          <cell r="Y1511">
            <v>1077608.81</v>
          </cell>
          <cell r="Z1511">
            <v>1098962.6200000001</v>
          </cell>
          <cell r="AA1511">
            <v>1121099.71</v>
          </cell>
          <cell r="AB1511">
            <v>1143734.93</v>
          </cell>
          <cell r="AC1511">
            <v>1169950.97</v>
          </cell>
          <cell r="AD1511">
            <v>1234739.83</v>
          </cell>
          <cell r="AE1511">
            <v>1274929.31</v>
          </cell>
          <cell r="AF1511">
            <v>1316427.29</v>
          </cell>
          <cell r="AG1511">
            <v>1359276.37</v>
          </cell>
          <cell r="AH1511">
            <v>1403520.56</v>
          </cell>
          <cell r="AI1511">
            <v>1449205.28</v>
          </cell>
          <cell r="AJ1511">
            <v>1496377.44</v>
          </cell>
          <cell r="AK1511">
            <v>1545085.48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</row>
        <row r="1512">
          <cell r="A1512" t="str">
            <v>ORIrrigationCritical Peak PricingSummer Peak Reduction @Meter  (MW)Low Participation Case0</v>
          </cell>
          <cell r="B1512" t="str">
            <v>OR</v>
          </cell>
          <cell r="C1512" t="str">
            <v>Irrigation</v>
          </cell>
          <cell r="D1512" t="str">
            <v>Critical Peak Pricing</v>
          </cell>
          <cell r="E1512" t="str">
            <v>Summer Peak Reduction @Meter  (MW)</v>
          </cell>
          <cell r="F1512" t="str">
            <v>Low Participation Case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5.1061481672101516</v>
          </cell>
          <cell r="S1512">
            <v>15.546439584201273</v>
          </cell>
          <cell r="T1512">
            <v>36.769815927493447</v>
          </cell>
          <cell r="U1512">
            <v>47.99510590524666</v>
          </cell>
          <cell r="V1512">
            <v>54.039254216657497</v>
          </cell>
          <cell r="W1512">
            <v>54.75501228123791</v>
          </cell>
          <cell r="X1512">
            <v>55.462504704051796</v>
          </cell>
          <cell r="Y1512">
            <v>56.170704503007471</v>
          </cell>
          <cell r="Z1512">
            <v>56.91276145592839</v>
          </cell>
          <cell r="AA1512">
            <v>57.74360864977195</v>
          </cell>
          <cell r="AB1512">
            <v>58.507439221742665</v>
          </cell>
          <cell r="AC1512">
            <v>59.27262640549219</v>
          </cell>
          <cell r="AD1512">
            <v>60.065513565673378</v>
          </cell>
          <cell r="AE1512">
            <v>60.869007140432515</v>
          </cell>
          <cell r="AF1512">
            <v>61.683249011282939</v>
          </cell>
          <cell r="AG1512">
            <v>62.508382957680382</v>
          </cell>
          <cell r="AH1512">
            <v>63.344554682411669</v>
          </cell>
          <cell r="AI1512">
            <v>64.191911837323005</v>
          </cell>
          <cell r="AJ1512">
            <v>65.050604049392433</v>
          </cell>
          <cell r="AK1512">
            <v>65.920782947151125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</row>
        <row r="1513">
          <cell r="A1513" t="str">
            <v>ORIrrigationCritical Peak PricingSummer Peak Reduction @Generation (MW)Low Participation Case0</v>
          </cell>
          <cell r="B1513" t="str">
            <v>OR</v>
          </cell>
          <cell r="C1513" t="str">
            <v>Irrigation</v>
          </cell>
          <cell r="D1513" t="str">
            <v>Critical Peak Pricing</v>
          </cell>
          <cell r="E1513" t="str">
            <v>Summer Peak Reduction @Generation (MW)</v>
          </cell>
          <cell r="F1513" t="str">
            <v>Low Participation Case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5.6309529854545115</v>
          </cell>
          <cell r="S1513">
            <v>17.1442871462299</v>
          </cell>
          <cell r="T1513">
            <v>40.548980952242438</v>
          </cell>
          <cell r="U1513">
            <v>52.92799504328039</v>
          </cell>
          <cell r="V1513">
            <v>59.593354892652727</v>
          </cell>
          <cell r="W1513">
            <v>60.382677857562754</v>
          </cell>
          <cell r="X1513">
            <v>61.162885646285609</v>
          </cell>
          <cell r="Y1513">
            <v>61.94387351456492</v>
          </cell>
          <cell r="Z1513">
            <v>62.762198341341403</v>
          </cell>
          <cell r="AA1513">
            <v>63.678439181486489</v>
          </cell>
          <cell r="AB1513">
            <v>64.520775498172327</v>
          </cell>
          <cell r="AC1513">
            <v>65.364607857843168</v>
          </cell>
          <cell r="AD1513">
            <v>66.238987169908881</v>
          </cell>
          <cell r="AE1513">
            <v>67.125063013269198</v>
          </cell>
          <cell r="AF1513">
            <v>68.022991851877961</v>
          </cell>
          <cell r="AG1513">
            <v>68.932932242700019</v>
          </cell>
          <cell r="AH1513">
            <v>69.855044863709381</v>
          </cell>
          <cell r="AI1513">
            <v>70.789492542261797</v>
          </cell>
          <cell r="AJ1513">
            <v>71.73644028384696</v>
          </cell>
          <cell r="AK1513">
            <v>72.696055301225314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</row>
        <row r="1514">
          <cell r="A1514" t="str">
            <v>ORIrrigationCritical Peak PricingWinter Peak Reduction @Meter  (MW)Low Participation Case0</v>
          </cell>
          <cell r="B1514" t="str">
            <v>OR</v>
          </cell>
          <cell r="C1514" t="str">
            <v>Irrigation</v>
          </cell>
          <cell r="D1514" t="str">
            <v>Critical Peak Pricing</v>
          </cell>
          <cell r="E1514" t="str">
            <v>Winter Peak Reduction @Meter  (MW)</v>
          </cell>
          <cell r="F1514" t="str">
            <v>Low Participation Case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</row>
        <row r="1515">
          <cell r="A1515" t="str">
            <v>ORIrrigationCritical Peak PricingWinter Peak Reduction @Generation (MW)Low Participation Case0</v>
          </cell>
          <cell r="B1515" t="str">
            <v>OR</v>
          </cell>
          <cell r="C1515" t="str">
            <v>Irrigation</v>
          </cell>
          <cell r="D1515" t="str">
            <v>Critical Peak Pricing</v>
          </cell>
          <cell r="E1515" t="str">
            <v>Winter Peak Reduction @Generation (MW)</v>
          </cell>
          <cell r="F1515" t="str">
            <v>Low Participation Case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</row>
        <row r="1516">
          <cell r="A1516" t="str">
            <v>ORIrrigationCritical Peak PricingProgram Annual BenefitsLow Participation Case0</v>
          </cell>
          <cell r="B1516" t="str">
            <v>OR</v>
          </cell>
          <cell r="C1516" t="str">
            <v>Irrigation</v>
          </cell>
          <cell r="D1516" t="str">
            <v>Critical Peak Pricing</v>
          </cell>
          <cell r="E1516" t="str">
            <v>Program Annual Benefits</v>
          </cell>
          <cell r="F1516" t="str">
            <v>Low Participation Case</v>
          </cell>
          <cell r="G1516">
            <v>0</v>
          </cell>
        </row>
        <row r="1517">
          <cell r="A1517" t="str">
            <v>ORIrrigationCritical Peak PricingNew ParticipantsLow Participation Case0</v>
          </cell>
          <cell r="B1517" t="str">
            <v>OR</v>
          </cell>
          <cell r="C1517" t="str">
            <v>Irrigation</v>
          </cell>
          <cell r="D1517" t="str">
            <v>Critical Peak Pricing</v>
          </cell>
          <cell r="E1517" t="str">
            <v>New Participants</v>
          </cell>
          <cell r="F1517" t="str">
            <v>Low Participation Case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16746.686550000006</v>
          </cell>
          <cell r="S1517">
            <v>34271.919000000009</v>
          </cell>
          <cell r="T1517">
            <v>69833.664450000011</v>
          </cell>
          <cell r="U1517">
            <v>36847.527750000037</v>
          </cell>
          <cell r="V1517">
            <v>20100.588749999937</v>
          </cell>
          <cell r="W1517">
            <v>2583.0255000000179</v>
          </cell>
          <cell r="X1517">
            <v>2585.7149999999965</v>
          </cell>
          <cell r="Y1517">
            <v>2585.2035000000324</v>
          </cell>
          <cell r="Z1517">
            <v>2584.5764999999665</v>
          </cell>
          <cell r="AA1517">
            <v>2584.3950000000186</v>
          </cell>
          <cell r="AB1517">
            <v>2584.7249999999767</v>
          </cell>
          <cell r="AC1517">
            <v>2592.8595000000205</v>
          </cell>
          <cell r="AD1517">
            <v>2694.0321599718882</v>
          </cell>
          <cell r="AE1517">
            <v>2731.0805338135397</v>
          </cell>
          <cell r="AF1517">
            <v>2768.6383974915661</v>
          </cell>
          <cell r="AG1517">
            <v>2806.7127575183695</v>
          </cell>
          <cell r="AH1517">
            <v>2845.3107167601411</v>
          </cell>
          <cell r="AI1517">
            <v>2884.4394757617847</v>
          </cell>
          <cell r="AJ1517">
            <v>2924.1063340901455</v>
          </cell>
          <cell r="AK1517">
            <v>2964.3186916958948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</row>
        <row r="1518">
          <cell r="A1518" t="str">
            <v>ORIrrigationCritical Peak PricingIncentive CostsLow Participation Case0</v>
          </cell>
          <cell r="B1518" t="str">
            <v>OR</v>
          </cell>
          <cell r="C1518" t="str">
            <v>Irrigation</v>
          </cell>
          <cell r="D1518" t="str">
            <v>Critical Peak Pricing</v>
          </cell>
          <cell r="E1518" t="str">
            <v>Incentive Costs</v>
          </cell>
          <cell r="F1518" t="str">
            <v>Low Participation Case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351680.42</v>
          </cell>
          <cell r="S1518">
            <v>1071390.72</v>
          </cell>
          <cell r="T1518">
            <v>2537897.67</v>
          </cell>
          <cell r="U1518">
            <v>3311695.75</v>
          </cell>
          <cell r="V1518">
            <v>3733808.12</v>
          </cell>
          <cell r="W1518">
            <v>3788051.65</v>
          </cell>
          <cell r="X1518">
            <v>3842351.67</v>
          </cell>
          <cell r="Y1518">
            <v>3896640.94</v>
          </cell>
          <cell r="Z1518">
            <v>3950917.05</v>
          </cell>
          <cell r="AA1518">
            <v>4005189.34</v>
          </cell>
          <cell r="AB1518">
            <v>4059468.57</v>
          </cell>
          <cell r="AC1518">
            <v>4113918.62</v>
          </cell>
          <cell r="AD1518">
            <v>4170493.29</v>
          </cell>
          <cell r="AE1518">
            <v>4227845.9800000004</v>
          </cell>
          <cell r="AF1518">
            <v>4285987.3899999997</v>
          </cell>
          <cell r="AG1518">
            <v>4344928.3600000003</v>
          </cell>
          <cell r="AH1518">
            <v>4404679.88</v>
          </cell>
          <cell r="AI1518">
            <v>4465253.1100000003</v>
          </cell>
          <cell r="AJ1518">
            <v>4526659.34</v>
          </cell>
          <cell r="AK1518">
            <v>4588910.04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</row>
        <row r="1519">
          <cell r="A1519" t="str">
            <v>ORIrrigationCritical Peak PricingParticipantsLow Participation Case0</v>
          </cell>
          <cell r="B1519" t="str">
            <v>OR</v>
          </cell>
          <cell r="C1519" t="str">
            <v>Irrigation</v>
          </cell>
          <cell r="D1519" t="str">
            <v>Critical Peak Pricing</v>
          </cell>
          <cell r="E1519" t="str">
            <v>Participants</v>
          </cell>
          <cell r="F1519" t="str">
            <v>Low Participation Case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16746.686550000006</v>
          </cell>
          <cell r="S1519">
            <v>51018.605550000015</v>
          </cell>
          <cell r="T1519">
            <v>120852.27000000002</v>
          </cell>
          <cell r="U1519">
            <v>157699.79775000006</v>
          </cell>
          <cell r="V1519">
            <v>177800.38649999999</v>
          </cell>
          <cell r="W1519">
            <v>180383.41200000001</v>
          </cell>
          <cell r="X1519">
            <v>182969.12700000001</v>
          </cell>
          <cell r="Y1519">
            <v>185554.33050000004</v>
          </cell>
          <cell r="Z1519">
            <v>188138.90700000001</v>
          </cell>
          <cell r="AA1519">
            <v>190723.30200000003</v>
          </cell>
          <cell r="AB1519">
            <v>193308.027</v>
          </cell>
          <cell r="AC1519">
            <v>195900.88650000002</v>
          </cell>
          <cell r="AD1519">
            <v>198594.91865997191</v>
          </cell>
          <cell r="AE1519">
            <v>201325.99919378545</v>
          </cell>
          <cell r="AF1519">
            <v>204094.63759127702</v>
          </cell>
          <cell r="AG1519">
            <v>206901.35034879539</v>
          </cell>
          <cell r="AH1519">
            <v>209746.66106555553</v>
          </cell>
          <cell r="AI1519">
            <v>212631.10054131731</v>
          </cell>
          <cell r="AJ1519">
            <v>215555.20687540746</v>
          </cell>
          <cell r="AK1519">
            <v>218519.52556710335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</row>
        <row r="1520">
          <cell r="A1520" t="str">
            <v>ORLarge C&amp;ICritical Peak PricingProgram Annual BenefitsLow Participation Case0</v>
          </cell>
          <cell r="B1520" t="str">
            <v>OR</v>
          </cell>
          <cell r="C1520" t="str">
            <v>Large C&amp;I</v>
          </cell>
          <cell r="D1520" t="str">
            <v>Critical Peak Pricing</v>
          </cell>
          <cell r="E1520" t="str">
            <v>Program Annual Benefits</v>
          </cell>
          <cell r="F1520" t="str">
            <v>Low Participation Case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573231.01</v>
          </cell>
          <cell r="S1520">
            <v>1745288.43</v>
          </cell>
          <cell r="T1520">
            <v>4127886.26</v>
          </cell>
          <cell r="U1520">
            <v>5388069.9000000004</v>
          </cell>
          <cell r="V1520">
            <v>6066603.5300000003</v>
          </cell>
          <cell r="W1520">
            <v>6146956.6100000003</v>
          </cell>
          <cell r="X1520">
            <v>6226381.7599999998</v>
          </cell>
          <cell r="Y1520">
            <v>6305886.3200000003</v>
          </cell>
          <cell r="Z1520">
            <v>6389191.79</v>
          </cell>
          <cell r="AA1520">
            <v>6482465.1100000003</v>
          </cell>
          <cell r="AB1520">
            <v>6568214.9500000002</v>
          </cell>
          <cell r="AC1520">
            <v>6654117.0800000001</v>
          </cell>
          <cell r="AD1520">
            <v>6743128.8899999997</v>
          </cell>
          <cell r="AE1520">
            <v>6833331.4100000001</v>
          </cell>
          <cell r="AF1520">
            <v>6924740.5700000003</v>
          </cell>
          <cell r="AG1520">
            <v>7017372.5</v>
          </cell>
          <cell r="AH1520">
            <v>7111243.5700000003</v>
          </cell>
          <cell r="AI1520">
            <v>7206370.3399999999</v>
          </cell>
          <cell r="AJ1520">
            <v>7302769.6200000001</v>
          </cell>
          <cell r="AK1520">
            <v>7400458.4299999997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</row>
        <row r="1521">
          <cell r="A1521" t="str">
            <v>ORLarge C&amp;ICritical Peak PricingProgram Annual CostsLow Participation Case0</v>
          </cell>
          <cell r="B1521" t="str">
            <v>OR</v>
          </cell>
          <cell r="C1521" t="str">
            <v>Large C&amp;I</v>
          </cell>
          <cell r="D1521" t="str">
            <v>Critical Peak Pricing</v>
          </cell>
          <cell r="E1521" t="str">
            <v>Program Annual Costs</v>
          </cell>
          <cell r="F1521" t="str">
            <v>Low Participation Case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5834317.1500000004</v>
          </cell>
          <cell r="S1521">
            <v>12509121.98</v>
          </cell>
          <cell r="T1521">
            <v>26286343.199999999</v>
          </cell>
          <cell r="U1521">
            <v>16130618.27</v>
          </cell>
          <cell r="V1521">
            <v>10911310.720000001</v>
          </cell>
          <cell r="W1521">
            <v>4823091.07</v>
          </cell>
          <cell r="X1521">
            <v>4899046.41</v>
          </cell>
          <cell r="Y1521">
            <v>4974249.76</v>
          </cell>
          <cell r="Z1521">
            <v>5049879.66</v>
          </cell>
          <cell r="AA1521">
            <v>5126289.05</v>
          </cell>
          <cell r="AB1521">
            <v>5203203.5</v>
          </cell>
          <cell r="AC1521">
            <v>5283869.59</v>
          </cell>
          <cell r="AD1521">
            <v>5405233.1200000001</v>
          </cell>
          <cell r="AE1521">
            <v>5502775.29</v>
          </cell>
          <cell r="AF1521">
            <v>5602414.6799999997</v>
          </cell>
          <cell r="AG1521">
            <v>5704204.7300000004</v>
          </cell>
          <cell r="AH1521">
            <v>5808200.4400000004</v>
          </cell>
          <cell r="AI1521">
            <v>5914458.3899999997</v>
          </cell>
          <cell r="AJ1521">
            <v>6023036.7800000003</v>
          </cell>
          <cell r="AK1521">
            <v>6133995.5099999998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</row>
        <row r="1522">
          <cell r="A1522" t="str">
            <v>ORLarge C&amp;ICritical Peak PricingNon-Incentive CostsLow Participation Case0</v>
          </cell>
          <cell r="B1522" t="str">
            <v>OR</v>
          </cell>
          <cell r="C1522" t="str">
            <v>Large C&amp;I</v>
          </cell>
          <cell r="D1522" t="str">
            <v>Critical Peak Pricing</v>
          </cell>
          <cell r="E1522" t="str">
            <v>Non-Incentive Costs</v>
          </cell>
          <cell r="F1522" t="str">
            <v>Low Participation Case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5482636.7300000004</v>
          </cell>
          <cell r="S1522">
            <v>11437731.27</v>
          </cell>
          <cell r="T1522">
            <v>23748445.530000001</v>
          </cell>
          <cell r="U1522">
            <v>12818922.52</v>
          </cell>
          <cell r="V1522">
            <v>7177502.6100000003</v>
          </cell>
          <cell r="W1522">
            <v>1035039.42</v>
          </cell>
          <cell r="X1522">
            <v>1056694.75</v>
          </cell>
          <cell r="Y1522">
            <v>1077608.81</v>
          </cell>
          <cell r="Z1522">
            <v>1098962.6200000001</v>
          </cell>
          <cell r="AA1522">
            <v>1121099.71</v>
          </cell>
          <cell r="AB1522">
            <v>1143734.93</v>
          </cell>
          <cell r="AC1522">
            <v>1169950.97</v>
          </cell>
          <cell r="AD1522">
            <v>1234739.83</v>
          </cell>
          <cell r="AE1522">
            <v>1274929.31</v>
          </cell>
          <cell r="AF1522">
            <v>1316427.29</v>
          </cell>
          <cell r="AG1522">
            <v>1359276.37</v>
          </cell>
          <cell r="AH1522">
            <v>1403520.56</v>
          </cell>
          <cell r="AI1522">
            <v>1449205.28</v>
          </cell>
          <cell r="AJ1522">
            <v>1496377.44</v>
          </cell>
          <cell r="AK1522">
            <v>1545085.48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</row>
        <row r="1523">
          <cell r="A1523" t="str">
            <v>ORLarge C&amp;ICritical Peak PricingSummer Peak Reduction @Meter  (MW)Low Participation Case0</v>
          </cell>
          <cell r="B1523" t="str">
            <v>OR</v>
          </cell>
          <cell r="C1523" t="str">
            <v>Large C&amp;I</v>
          </cell>
          <cell r="D1523" t="str">
            <v>Critical Peak Pricing</v>
          </cell>
          <cell r="E1523" t="str">
            <v>Summer Peak Reduction @Meter  (MW)</v>
          </cell>
          <cell r="F1523" t="str">
            <v>Low Participation Case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5.1061481672101516</v>
          </cell>
          <cell r="S1523">
            <v>15.546439584201273</v>
          </cell>
          <cell r="T1523">
            <v>36.769815927493447</v>
          </cell>
          <cell r="U1523">
            <v>47.99510590524666</v>
          </cell>
          <cell r="V1523">
            <v>54.039254216657497</v>
          </cell>
          <cell r="W1523">
            <v>54.75501228123791</v>
          </cell>
          <cell r="X1523">
            <v>55.462504704051796</v>
          </cell>
          <cell r="Y1523">
            <v>56.170704503007471</v>
          </cell>
          <cell r="Z1523">
            <v>56.91276145592839</v>
          </cell>
          <cell r="AA1523">
            <v>57.74360864977195</v>
          </cell>
          <cell r="AB1523">
            <v>58.507439221742665</v>
          </cell>
          <cell r="AC1523">
            <v>59.27262640549219</v>
          </cell>
          <cell r="AD1523">
            <v>60.065513565673378</v>
          </cell>
          <cell r="AE1523">
            <v>60.869007140432515</v>
          </cell>
          <cell r="AF1523">
            <v>61.683249011282939</v>
          </cell>
          <cell r="AG1523">
            <v>62.508382957680382</v>
          </cell>
          <cell r="AH1523">
            <v>63.344554682411669</v>
          </cell>
          <cell r="AI1523">
            <v>64.191911837323005</v>
          </cell>
          <cell r="AJ1523">
            <v>65.050604049392433</v>
          </cell>
          <cell r="AK1523">
            <v>65.920782947151125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</row>
        <row r="1524">
          <cell r="A1524" t="str">
            <v>ORLarge C&amp;ICritical Peak PricingSummer Peak Reduction @Generation (MW)Low Participation Case0</v>
          </cell>
          <cell r="B1524" t="str">
            <v>OR</v>
          </cell>
          <cell r="C1524" t="str">
            <v>Large C&amp;I</v>
          </cell>
          <cell r="D1524" t="str">
            <v>Critical Peak Pricing</v>
          </cell>
          <cell r="E1524" t="str">
            <v>Summer Peak Reduction @Generation (MW)</v>
          </cell>
          <cell r="F1524" t="str">
            <v>Low Participation Case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5.6309529854545115</v>
          </cell>
          <cell r="S1524">
            <v>17.1442871462299</v>
          </cell>
          <cell r="T1524">
            <v>40.548980952242438</v>
          </cell>
          <cell r="U1524">
            <v>52.92799504328039</v>
          </cell>
          <cell r="V1524">
            <v>59.593354892652727</v>
          </cell>
          <cell r="W1524">
            <v>60.382677857562754</v>
          </cell>
          <cell r="X1524">
            <v>61.162885646285609</v>
          </cell>
          <cell r="Y1524">
            <v>61.94387351456492</v>
          </cell>
          <cell r="Z1524">
            <v>62.762198341341403</v>
          </cell>
          <cell r="AA1524">
            <v>63.678439181486489</v>
          </cell>
          <cell r="AB1524">
            <v>64.520775498172327</v>
          </cell>
          <cell r="AC1524">
            <v>65.364607857843168</v>
          </cell>
          <cell r="AD1524">
            <v>66.238987169908881</v>
          </cell>
          <cell r="AE1524">
            <v>67.125063013269198</v>
          </cell>
          <cell r="AF1524">
            <v>68.022991851877961</v>
          </cell>
          <cell r="AG1524">
            <v>68.932932242700019</v>
          </cell>
          <cell r="AH1524">
            <v>69.855044863709381</v>
          </cell>
          <cell r="AI1524">
            <v>70.789492542261797</v>
          </cell>
          <cell r="AJ1524">
            <v>71.73644028384696</v>
          </cell>
          <cell r="AK1524">
            <v>72.696055301225314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</row>
        <row r="1525">
          <cell r="A1525" t="str">
            <v>ORLarge C&amp;ICritical Peak PricingWinter Peak Reduction @Meter  (MW)Low Participation Case0</v>
          </cell>
          <cell r="B1525" t="str">
            <v>OR</v>
          </cell>
          <cell r="C1525" t="str">
            <v>Large C&amp;I</v>
          </cell>
          <cell r="D1525" t="str">
            <v>Critical Peak Pricing</v>
          </cell>
          <cell r="E1525" t="str">
            <v>Winter Peak Reduction @Meter  (MW)</v>
          </cell>
          <cell r="F1525" t="str">
            <v>Low Participation Case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</row>
        <row r="1526">
          <cell r="A1526" t="str">
            <v>ORLarge C&amp;ICritical Peak PricingWinter Peak Reduction @Generation (MW)Low Participation Case0</v>
          </cell>
          <cell r="B1526" t="str">
            <v>OR</v>
          </cell>
          <cell r="C1526" t="str">
            <v>Large C&amp;I</v>
          </cell>
          <cell r="D1526" t="str">
            <v>Critical Peak Pricing</v>
          </cell>
          <cell r="E1526" t="str">
            <v>Winter Peak Reduction @Generation (MW)</v>
          </cell>
          <cell r="F1526" t="str">
            <v>Low Participation Case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</row>
        <row r="1527">
          <cell r="A1527" t="str">
            <v>ORLarge C&amp;ICritical Peak PricingProgram Annual BenefitsLow Participation Case0</v>
          </cell>
          <cell r="B1527" t="str">
            <v>OR</v>
          </cell>
          <cell r="C1527" t="str">
            <v>Large C&amp;I</v>
          </cell>
          <cell r="D1527" t="str">
            <v>Critical Peak Pricing</v>
          </cell>
          <cell r="E1527" t="str">
            <v>Program Annual Benefits</v>
          </cell>
          <cell r="F1527" t="str">
            <v>Low Participation Case</v>
          </cell>
          <cell r="G1527">
            <v>0</v>
          </cell>
        </row>
        <row r="1528">
          <cell r="A1528" t="str">
            <v>ORLarge C&amp;ICritical Peak PricingNew ParticipantsLow Participation Case0</v>
          </cell>
          <cell r="B1528" t="str">
            <v>OR</v>
          </cell>
          <cell r="C1528" t="str">
            <v>Large C&amp;I</v>
          </cell>
          <cell r="D1528" t="str">
            <v>Critical Peak Pricing</v>
          </cell>
          <cell r="E1528" t="str">
            <v>New Participants</v>
          </cell>
          <cell r="F1528" t="str">
            <v>Low Participation Case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16746.686550000006</v>
          </cell>
          <cell r="S1528">
            <v>34271.919000000009</v>
          </cell>
          <cell r="T1528">
            <v>69833.664450000011</v>
          </cell>
          <cell r="U1528">
            <v>36847.527750000037</v>
          </cell>
          <cell r="V1528">
            <v>20100.588749999937</v>
          </cell>
          <cell r="W1528">
            <v>2583.0255000000179</v>
          </cell>
          <cell r="X1528">
            <v>2585.7149999999965</v>
          </cell>
          <cell r="Y1528">
            <v>2585.2035000000324</v>
          </cell>
          <cell r="Z1528">
            <v>2584.5764999999665</v>
          </cell>
          <cell r="AA1528">
            <v>2584.3950000000186</v>
          </cell>
          <cell r="AB1528">
            <v>2584.7249999999767</v>
          </cell>
          <cell r="AC1528">
            <v>2592.8595000000205</v>
          </cell>
          <cell r="AD1528">
            <v>2694.0321599718882</v>
          </cell>
          <cell r="AE1528">
            <v>2731.0805338135397</v>
          </cell>
          <cell r="AF1528">
            <v>2768.6383974915661</v>
          </cell>
          <cell r="AG1528">
            <v>2806.7127575183695</v>
          </cell>
          <cell r="AH1528">
            <v>2845.3107167601411</v>
          </cell>
          <cell r="AI1528">
            <v>2884.4394757617847</v>
          </cell>
          <cell r="AJ1528">
            <v>2924.1063340901455</v>
          </cell>
          <cell r="AK1528">
            <v>2964.3186916958948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</row>
        <row r="1529">
          <cell r="A1529" t="str">
            <v>ORLarge C&amp;ICritical Peak PricingIncentive CostsLow Participation Case0</v>
          </cell>
          <cell r="B1529" t="str">
            <v>OR</v>
          </cell>
          <cell r="C1529" t="str">
            <v>Large C&amp;I</v>
          </cell>
          <cell r="D1529" t="str">
            <v>Critical Peak Pricing</v>
          </cell>
          <cell r="E1529" t="str">
            <v>Incentive Costs</v>
          </cell>
          <cell r="F1529" t="str">
            <v>Low Participation Case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351680.42</v>
          </cell>
          <cell r="S1529">
            <v>1071390.72</v>
          </cell>
          <cell r="T1529">
            <v>2537897.67</v>
          </cell>
          <cell r="U1529">
            <v>3311695.75</v>
          </cell>
          <cell r="V1529">
            <v>3733808.12</v>
          </cell>
          <cell r="W1529">
            <v>3788051.65</v>
          </cell>
          <cell r="X1529">
            <v>3842351.67</v>
          </cell>
          <cell r="Y1529">
            <v>3896640.94</v>
          </cell>
          <cell r="Z1529">
            <v>3950917.05</v>
          </cell>
          <cell r="AA1529">
            <v>4005189.34</v>
          </cell>
          <cell r="AB1529">
            <v>4059468.57</v>
          </cell>
          <cell r="AC1529">
            <v>4113918.62</v>
          </cell>
          <cell r="AD1529">
            <v>4170493.29</v>
          </cell>
          <cell r="AE1529">
            <v>4227845.9800000004</v>
          </cell>
          <cell r="AF1529">
            <v>4285987.3899999997</v>
          </cell>
          <cell r="AG1529">
            <v>4344928.3600000003</v>
          </cell>
          <cell r="AH1529">
            <v>4404679.88</v>
          </cell>
          <cell r="AI1529">
            <v>4465253.1100000003</v>
          </cell>
          <cell r="AJ1529">
            <v>4526659.34</v>
          </cell>
          <cell r="AK1529">
            <v>4588910.04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</row>
        <row r="1530">
          <cell r="A1530" t="str">
            <v>ORLarge C&amp;ICritical Peak PricingParticipantsLow Participation Case0</v>
          </cell>
          <cell r="B1530" t="str">
            <v>OR</v>
          </cell>
          <cell r="C1530" t="str">
            <v>Large C&amp;I</v>
          </cell>
          <cell r="D1530" t="str">
            <v>Critical Peak Pricing</v>
          </cell>
          <cell r="E1530" t="str">
            <v>Participants</v>
          </cell>
          <cell r="F1530" t="str">
            <v>Low Participation Case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16746.686550000006</v>
          </cell>
          <cell r="S1530">
            <v>51018.605550000015</v>
          </cell>
          <cell r="T1530">
            <v>120852.27000000002</v>
          </cell>
          <cell r="U1530">
            <v>157699.79775000006</v>
          </cell>
          <cell r="V1530">
            <v>177800.38649999999</v>
          </cell>
          <cell r="W1530">
            <v>180383.41200000001</v>
          </cell>
          <cell r="X1530">
            <v>182969.12700000001</v>
          </cell>
          <cell r="Y1530">
            <v>185554.33050000004</v>
          </cell>
          <cell r="Z1530">
            <v>188138.90700000001</v>
          </cell>
          <cell r="AA1530">
            <v>190723.30200000003</v>
          </cell>
          <cell r="AB1530">
            <v>193308.027</v>
          </cell>
          <cell r="AC1530">
            <v>195900.88650000002</v>
          </cell>
          <cell r="AD1530">
            <v>198594.91865997191</v>
          </cell>
          <cell r="AE1530">
            <v>201325.99919378545</v>
          </cell>
          <cell r="AF1530">
            <v>204094.63759127702</v>
          </cell>
          <cell r="AG1530">
            <v>206901.35034879539</v>
          </cell>
          <cell r="AH1530">
            <v>209746.66106555553</v>
          </cell>
          <cell r="AI1530">
            <v>212631.10054131731</v>
          </cell>
          <cell r="AJ1530">
            <v>215555.20687540746</v>
          </cell>
          <cell r="AK1530">
            <v>218519.52556710335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</row>
        <row r="1531">
          <cell r="A1531" t="str">
            <v>ORMedium C&amp;ICritical Peak PricingProgram Annual BenefitsLow Participation Case0</v>
          </cell>
          <cell r="B1531" t="str">
            <v>OR</v>
          </cell>
          <cell r="C1531" t="str">
            <v>Medium C&amp;I</v>
          </cell>
          <cell r="D1531" t="str">
            <v>Critical Peak Pricing</v>
          </cell>
          <cell r="E1531" t="str">
            <v>Program Annual Benefits</v>
          </cell>
          <cell r="F1531" t="str">
            <v>Low Participation Case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573231.01</v>
          </cell>
          <cell r="S1531">
            <v>1745288.43</v>
          </cell>
          <cell r="T1531">
            <v>4127886.26</v>
          </cell>
          <cell r="U1531">
            <v>5388069.9000000004</v>
          </cell>
          <cell r="V1531">
            <v>6066603.5300000003</v>
          </cell>
          <cell r="W1531">
            <v>6146956.6100000003</v>
          </cell>
          <cell r="X1531">
            <v>6226381.7599999998</v>
          </cell>
          <cell r="Y1531">
            <v>6305886.3200000003</v>
          </cell>
          <cell r="Z1531">
            <v>6389191.79</v>
          </cell>
          <cell r="AA1531">
            <v>6482465.1100000003</v>
          </cell>
          <cell r="AB1531">
            <v>6568214.9500000002</v>
          </cell>
          <cell r="AC1531">
            <v>6654117.0800000001</v>
          </cell>
          <cell r="AD1531">
            <v>6743128.8899999997</v>
          </cell>
          <cell r="AE1531">
            <v>6833331.4100000001</v>
          </cell>
          <cell r="AF1531">
            <v>6924740.5700000003</v>
          </cell>
          <cell r="AG1531">
            <v>7017372.5</v>
          </cell>
          <cell r="AH1531">
            <v>7111243.5700000003</v>
          </cell>
          <cell r="AI1531">
            <v>7206370.3399999999</v>
          </cell>
          <cell r="AJ1531">
            <v>7302769.6200000001</v>
          </cell>
          <cell r="AK1531">
            <v>7400458.4299999997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</row>
        <row r="1532">
          <cell r="A1532" t="str">
            <v>ORMedium C&amp;ICritical Peak PricingProgram Annual CostsLow Participation Case0</v>
          </cell>
          <cell r="B1532" t="str">
            <v>OR</v>
          </cell>
          <cell r="C1532" t="str">
            <v>Medium C&amp;I</v>
          </cell>
          <cell r="D1532" t="str">
            <v>Critical Peak Pricing</v>
          </cell>
          <cell r="E1532" t="str">
            <v>Program Annual Costs</v>
          </cell>
          <cell r="F1532" t="str">
            <v>Low Participation Case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5834317.1500000004</v>
          </cell>
          <cell r="S1532">
            <v>12509121.98</v>
          </cell>
          <cell r="T1532">
            <v>26286343.199999999</v>
          </cell>
          <cell r="U1532">
            <v>16130618.27</v>
          </cell>
          <cell r="V1532">
            <v>10911310.720000001</v>
          </cell>
          <cell r="W1532">
            <v>4823091.07</v>
          </cell>
          <cell r="X1532">
            <v>4899046.41</v>
          </cell>
          <cell r="Y1532">
            <v>4974249.76</v>
          </cell>
          <cell r="Z1532">
            <v>5049879.66</v>
          </cell>
          <cell r="AA1532">
            <v>5126289.05</v>
          </cell>
          <cell r="AB1532">
            <v>5203203.5</v>
          </cell>
          <cell r="AC1532">
            <v>5283869.59</v>
          </cell>
          <cell r="AD1532">
            <v>5405233.1200000001</v>
          </cell>
          <cell r="AE1532">
            <v>5502775.29</v>
          </cell>
          <cell r="AF1532">
            <v>5602414.6799999997</v>
          </cell>
          <cell r="AG1532">
            <v>5704204.7300000004</v>
          </cell>
          <cell r="AH1532">
            <v>5808200.4400000004</v>
          </cell>
          <cell r="AI1532">
            <v>5914458.3899999997</v>
          </cell>
          <cell r="AJ1532">
            <v>6023036.7800000003</v>
          </cell>
          <cell r="AK1532">
            <v>6133995.5099999998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</row>
        <row r="1533">
          <cell r="A1533" t="str">
            <v>ORMedium C&amp;ICritical Peak PricingNon-Incentive CostsLow Participation Case0</v>
          </cell>
          <cell r="B1533" t="str">
            <v>OR</v>
          </cell>
          <cell r="C1533" t="str">
            <v>Medium C&amp;I</v>
          </cell>
          <cell r="D1533" t="str">
            <v>Critical Peak Pricing</v>
          </cell>
          <cell r="E1533" t="str">
            <v>Non-Incentive Costs</v>
          </cell>
          <cell r="F1533" t="str">
            <v>Low Participation Case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5482636.7300000004</v>
          </cell>
          <cell r="S1533">
            <v>11437731.27</v>
          </cell>
          <cell r="T1533">
            <v>23748445.530000001</v>
          </cell>
          <cell r="U1533">
            <v>12818922.52</v>
          </cell>
          <cell r="V1533">
            <v>7177502.6100000003</v>
          </cell>
          <cell r="W1533">
            <v>1035039.42</v>
          </cell>
          <cell r="X1533">
            <v>1056694.75</v>
          </cell>
          <cell r="Y1533">
            <v>1077608.81</v>
          </cell>
          <cell r="Z1533">
            <v>1098962.6200000001</v>
          </cell>
          <cell r="AA1533">
            <v>1121099.71</v>
          </cell>
          <cell r="AB1533">
            <v>1143734.93</v>
          </cell>
          <cell r="AC1533">
            <v>1169950.97</v>
          </cell>
          <cell r="AD1533">
            <v>1234739.83</v>
          </cell>
          <cell r="AE1533">
            <v>1274929.31</v>
          </cell>
          <cell r="AF1533">
            <v>1316427.29</v>
          </cell>
          <cell r="AG1533">
            <v>1359276.37</v>
          </cell>
          <cell r="AH1533">
            <v>1403520.56</v>
          </cell>
          <cell r="AI1533">
            <v>1449205.28</v>
          </cell>
          <cell r="AJ1533">
            <v>1496377.44</v>
          </cell>
          <cell r="AK1533">
            <v>1545085.48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</row>
        <row r="1534">
          <cell r="A1534" t="str">
            <v>ORMedium C&amp;ICritical Peak PricingSummer Peak Reduction @Meter  (MW)Low Participation Case0</v>
          </cell>
          <cell r="B1534" t="str">
            <v>OR</v>
          </cell>
          <cell r="C1534" t="str">
            <v>Medium C&amp;I</v>
          </cell>
          <cell r="D1534" t="str">
            <v>Critical Peak Pricing</v>
          </cell>
          <cell r="E1534" t="str">
            <v>Summer Peak Reduction @Meter  (MW)</v>
          </cell>
          <cell r="F1534" t="str">
            <v>Low Participation Case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5.1061481672101516</v>
          </cell>
          <cell r="S1534">
            <v>15.546439584201273</v>
          </cell>
          <cell r="T1534">
            <v>36.769815927493447</v>
          </cell>
          <cell r="U1534">
            <v>47.99510590524666</v>
          </cell>
          <cell r="V1534">
            <v>54.039254216657497</v>
          </cell>
          <cell r="W1534">
            <v>54.75501228123791</v>
          </cell>
          <cell r="X1534">
            <v>55.462504704051796</v>
          </cell>
          <cell r="Y1534">
            <v>56.170704503007471</v>
          </cell>
          <cell r="Z1534">
            <v>56.91276145592839</v>
          </cell>
          <cell r="AA1534">
            <v>57.74360864977195</v>
          </cell>
          <cell r="AB1534">
            <v>58.507439221742665</v>
          </cell>
          <cell r="AC1534">
            <v>59.27262640549219</v>
          </cell>
          <cell r="AD1534">
            <v>60.065513565673378</v>
          </cell>
          <cell r="AE1534">
            <v>60.869007140432515</v>
          </cell>
          <cell r="AF1534">
            <v>61.683249011282939</v>
          </cell>
          <cell r="AG1534">
            <v>62.508382957680382</v>
          </cell>
          <cell r="AH1534">
            <v>63.344554682411669</v>
          </cell>
          <cell r="AI1534">
            <v>64.191911837323005</v>
          </cell>
          <cell r="AJ1534">
            <v>65.050604049392433</v>
          </cell>
          <cell r="AK1534">
            <v>65.920782947151125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</row>
        <row r="1535">
          <cell r="A1535" t="str">
            <v>ORMedium C&amp;ICritical Peak PricingSummer Peak Reduction @Generation (MW)Low Participation Case0</v>
          </cell>
          <cell r="B1535" t="str">
            <v>OR</v>
          </cell>
          <cell r="C1535" t="str">
            <v>Medium C&amp;I</v>
          </cell>
          <cell r="D1535" t="str">
            <v>Critical Peak Pricing</v>
          </cell>
          <cell r="E1535" t="str">
            <v>Summer Peak Reduction @Generation (MW)</v>
          </cell>
          <cell r="F1535" t="str">
            <v>Low Participation Case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5.6309529854545115</v>
          </cell>
          <cell r="S1535">
            <v>17.1442871462299</v>
          </cell>
          <cell r="T1535">
            <v>40.548980952242438</v>
          </cell>
          <cell r="U1535">
            <v>52.92799504328039</v>
          </cell>
          <cell r="V1535">
            <v>59.593354892652727</v>
          </cell>
          <cell r="W1535">
            <v>60.382677857562754</v>
          </cell>
          <cell r="X1535">
            <v>61.162885646285609</v>
          </cell>
          <cell r="Y1535">
            <v>61.94387351456492</v>
          </cell>
          <cell r="Z1535">
            <v>62.762198341341403</v>
          </cell>
          <cell r="AA1535">
            <v>63.678439181486489</v>
          </cell>
          <cell r="AB1535">
            <v>64.520775498172327</v>
          </cell>
          <cell r="AC1535">
            <v>65.364607857843168</v>
          </cell>
          <cell r="AD1535">
            <v>66.238987169908881</v>
          </cell>
          <cell r="AE1535">
            <v>67.125063013269198</v>
          </cell>
          <cell r="AF1535">
            <v>68.022991851877961</v>
          </cell>
          <cell r="AG1535">
            <v>68.932932242700019</v>
          </cell>
          <cell r="AH1535">
            <v>69.855044863709381</v>
          </cell>
          <cell r="AI1535">
            <v>70.789492542261797</v>
          </cell>
          <cell r="AJ1535">
            <v>71.73644028384696</v>
          </cell>
          <cell r="AK1535">
            <v>72.696055301225314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</row>
        <row r="1536">
          <cell r="A1536" t="str">
            <v>ORMedium C&amp;ICritical Peak PricingWinter Peak Reduction @Meter  (MW)Low Participation Case0</v>
          </cell>
          <cell r="B1536" t="str">
            <v>OR</v>
          </cell>
          <cell r="C1536" t="str">
            <v>Medium C&amp;I</v>
          </cell>
          <cell r="D1536" t="str">
            <v>Critical Peak Pricing</v>
          </cell>
          <cell r="E1536" t="str">
            <v>Winter Peak Reduction @Meter  (MW)</v>
          </cell>
          <cell r="F1536" t="str">
            <v>Low Participation Case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</row>
        <row r="1537">
          <cell r="A1537" t="str">
            <v>ORMedium C&amp;ICritical Peak PricingWinter Peak Reduction @Generation (MW)Low Participation Case0</v>
          </cell>
          <cell r="B1537" t="str">
            <v>OR</v>
          </cell>
          <cell r="C1537" t="str">
            <v>Medium C&amp;I</v>
          </cell>
          <cell r="D1537" t="str">
            <v>Critical Peak Pricing</v>
          </cell>
          <cell r="E1537" t="str">
            <v>Winter Peak Reduction @Generation (MW)</v>
          </cell>
          <cell r="F1537" t="str">
            <v>Low Participation Case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</row>
        <row r="1538">
          <cell r="A1538" t="str">
            <v>ORMedium C&amp;ICritical Peak PricingProgram Annual BenefitsLow Participation Case0</v>
          </cell>
          <cell r="B1538" t="str">
            <v>OR</v>
          </cell>
          <cell r="C1538" t="str">
            <v>Medium C&amp;I</v>
          </cell>
          <cell r="D1538" t="str">
            <v>Critical Peak Pricing</v>
          </cell>
          <cell r="E1538" t="str">
            <v>Program Annual Benefits</v>
          </cell>
          <cell r="F1538" t="str">
            <v>Low Participation Case</v>
          </cell>
          <cell r="G1538">
            <v>0</v>
          </cell>
        </row>
        <row r="1539">
          <cell r="A1539" t="str">
            <v>ORMedium C&amp;ICritical Peak PricingNew ParticipantsLow Participation Case0</v>
          </cell>
          <cell r="B1539" t="str">
            <v>OR</v>
          </cell>
          <cell r="C1539" t="str">
            <v>Medium C&amp;I</v>
          </cell>
          <cell r="D1539" t="str">
            <v>Critical Peak Pricing</v>
          </cell>
          <cell r="E1539" t="str">
            <v>New Participants</v>
          </cell>
          <cell r="F1539" t="str">
            <v>Low Participation Case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16746.686550000006</v>
          </cell>
          <cell r="S1539">
            <v>34271.919000000009</v>
          </cell>
          <cell r="T1539">
            <v>69833.664450000011</v>
          </cell>
          <cell r="U1539">
            <v>36847.527750000037</v>
          </cell>
          <cell r="V1539">
            <v>20100.588749999937</v>
          </cell>
          <cell r="W1539">
            <v>2583.0255000000179</v>
          </cell>
          <cell r="X1539">
            <v>2585.7149999999965</v>
          </cell>
          <cell r="Y1539">
            <v>2585.2035000000324</v>
          </cell>
          <cell r="Z1539">
            <v>2584.5764999999665</v>
          </cell>
          <cell r="AA1539">
            <v>2584.3950000000186</v>
          </cell>
          <cell r="AB1539">
            <v>2584.7249999999767</v>
          </cell>
          <cell r="AC1539">
            <v>2592.8595000000205</v>
          </cell>
          <cell r="AD1539">
            <v>2694.0321599718882</v>
          </cell>
          <cell r="AE1539">
            <v>2731.0805338135397</v>
          </cell>
          <cell r="AF1539">
            <v>2768.6383974915661</v>
          </cell>
          <cell r="AG1539">
            <v>2806.7127575183695</v>
          </cell>
          <cell r="AH1539">
            <v>2845.3107167601411</v>
          </cell>
          <cell r="AI1539">
            <v>2884.4394757617847</v>
          </cell>
          <cell r="AJ1539">
            <v>2924.1063340901455</v>
          </cell>
          <cell r="AK1539">
            <v>2964.3186916958948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</row>
        <row r="1540">
          <cell r="A1540" t="str">
            <v>ORMedium C&amp;ICritical Peak PricingIncentive CostsLow Participation Case0</v>
          </cell>
          <cell r="B1540" t="str">
            <v>OR</v>
          </cell>
          <cell r="C1540" t="str">
            <v>Medium C&amp;I</v>
          </cell>
          <cell r="D1540" t="str">
            <v>Critical Peak Pricing</v>
          </cell>
          <cell r="E1540" t="str">
            <v>Incentive Costs</v>
          </cell>
          <cell r="F1540" t="str">
            <v>Low Participation Case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351680.42</v>
          </cell>
          <cell r="S1540">
            <v>1071390.72</v>
          </cell>
          <cell r="T1540">
            <v>2537897.67</v>
          </cell>
          <cell r="U1540">
            <v>3311695.75</v>
          </cell>
          <cell r="V1540">
            <v>3733808.12</v>
          </cell>
          <cell r="W1540">
            <v>3788051.65</v>
          </cell>
          <cell r="X1540">
            <v>3842351.67</v>
          </cell>
          <cell r="Y1540">
            <v>3896640.94</v>
          </cell>
          <cell r="Z1540">
            <v>3950917.05</v>
          </cell>
          <cell r="AA1540">
            <v>4005189.34</v>
          </cell>
          <cell r="AB1540">
            <v>4059468.57</v>
          </cell>
          <cell r="AC1540">
            <v>4113918.62</v>
          </cell>
          <cell r="AD1540">
            <v>4170493.29</v>
          </cell>
          <cell r="AE1540">
            <v>4227845.9800000004</v>
          </cell>
          <cell r="AF1540">
            <v>4285987.3899999997</v>
          </cell>
          <cell r="AG1540">
            <v>4344928.3600000003</v>
          </cell>
          <cell r="AH1540">
            <v>4404679.88</v>
          </cell>
          <cell r="AI1540">
            <v>4465253.1100000003</v>
          </cell>
          <cell r="AJ1540">
            <v>4526659.34</v>
          </cell>
          <cell r="AK1540">
            <v>4588910.04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</row>
        <row r="1541">
          <cell r="A1541" t="str">
            <v>ORMedium C&amp;ICritical Peak PricingParticipantsLow Participation Case0</v>
          </cell>
          <cell r="B1541" t="str">
            <v>OR</v>
          </cell>
          <cell r="C1541" t="str">
            <v>Medium C&amp;I</v>
          </cell>
          <cell r="D1541" t="str">
            <v>Critical Peak Pricing</v>
          </cell>
          <cell r="E1541" t="str">
            <v>Participants</v>
          </cell>
          <cell r="F1541" t="str">
            <v>Low Participation Case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16746.686550000006</v>
          </cell>
          <cell r="S1541">
            <v>51018.605550000015</v>
          </cell>
          <cell r="T1541">
            <v>120852.27000000002</v>
          </cell>
          <cell r="U1541">
            <v>157699.79775000006</v>
          </cell>
          <cell r="V1541">
            <v>177800.38649999999</v>
          </cell>
          <cell r="W1541">
            <v>180383.41200000001</v>
          </cell>
          <cell r="X1541">
            <v>182969.12700000001</v>
          </cell>
          <cell r="Y1541">
            <v>185554.33050000004</v>
          </cell>
          <cell r="Z1541">
            <v>188138.90700000001</v>
          </cell>
          <cell r="AA1541">
            <v>190723.30200000003</v>
          </cell>
          <cell r="AB1541">
            <v>193308.027</v>
          </cell>
          <cell r="AC1541">
            <v>195900.88650000002</v>
          </cell>
          <cell r="AD1541">
            <v>198594.91865997191</v>
          </cell>
          <cell r="AE1541">
            <v>201325.99919378545</v>
          </cell>
          <cell r="AF1541">
            <v>204094.63759127702</v>
          </cell>
          <cell r="AG1541">
            <v>206901.35034879539</v>
          </cell>
          <cell r="AH1541">
            <v>209746.66106555553</v>
          </cell>
          <cell r="AI1541">
            <v>212631.10054131731</v>
          </cell>
          <cell r="AJ1541">
            <v>215555.20687540746</v>
          </cell>
          <cell r="AK1541">
            <v>218519.52556710335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</row>
        <row r="1542">
          <cell r="A1542" t="str">
            <v>ORResidentialCritical Peak PricingProgram Annual BenefitsLow Participation Case0</v>
          </cell>
          <cell r="B1542" t="str">
            <v>OR</v>
          </cell>
          <cell r="C1542" t="str">
            <v>Residential</v>
          </cell>
          <cell r="D1542" t="str">
            <v>Critical Peak Pricing</v>
          </cell>
          <cell r="E1542" t="str">
            <v>Program Annual Benefits</v>
          </cell>
          <cell r="F1542" t="str">
            <v>Low Participation Case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573231.01</v>
          </cell>
          <cell r="S1542">
            <v>1745288.43</v>
          </cell>
          <cell r="T1542">
            <v>4127886.26</v>
          </cell>
          <cell r="U1542">
            <v>5388069.9000000004</v>
          </cell>
          <cell r="V1542">
            <v>6066603.5300000003</v>
          </cell>
          <cell r="W1542">
            <v>6146956.6100000003</v>
          </cell>
          <cell r="X1542">
            <v>6226381.7599999998</v>
          </cell>
          <cell r="Y1542">
            <v>6305886.3200000003</v>
          </cell>
          <cell r="Z1542">
            <v>6389191.79</v>
          </cell>
          <cell r="AA1542">
            <v>6482465.1100000003</v>
          </cell>
          <cell r="AB1542">
            <v>6568214.9500000002</v>
          </cell>
          <cell r="AC1542">
            <v>6654117.0800000001</v>
          </cell>
          <cell r="AD1542">
            <v>6743128.8899999997</v>
          </cell>
          <cell r="AE1542">
            <v>6833331.4100000001</v>
          </cell>
          <cell r="AF1542">
            <v>6924740.5700000003</v>
          </cell>
          <cell r="AG1542">
            <v>7017372.5</v>
          </cell>
          <cell r="AH1542">
            <v>7111243.5700000003</v>
          </cell>
          <cell r="AI1542">
            <v>7206370.3399999999</v>
          </cell>
          <cell r="AJ1542">
            <v>7302769.6200000001</v>
          </cell>
          <cell r="AK1542">
            <v>7400458.4299999997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</row>
        <row r="1543">
          <cell r="A1543" t="str">
            <v>ORResidentialCritical Peak PricingProgram Annual CostsLow Participation Case0</v>
          </cell>
          <cell r="B1543" t="str">
            <v>OR</v>
          </cell>
          <cell r="C1543" t="str">
            <v>Residential</v>
          </cell>
          <cell r="D1543" t="str">
            <v>Critical Peak Pricing</v>
          </cell>
          <cell r="E1543" t="str">
            <v>Program Annual Costs</v>
          </cell>
          <cell r="F1543" t="str">
            <v>Low Participation Case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5834317.1500000004</v>
          </cell>
          <cell r="S1543">
            <v>12509121.98</v>
          </cell>
          <cell r="T1543">
            <v>26286343.199999999</v>
          </cell>
          <cell r="U1543">
            <v>16130618.27</v>
          </cell>
          <cell r="V1543">
            <v>10911310.720000001</v>
          </cell>
          <cell r="W1543">
            <v>4823091.07</v>
          </cell>
          <cell r="X1543">
            <v>4899046.41</v>
          </cell>
          <cell r="Y1543">
            <v>4974249.76</v>
          </cell>
          <cell r="Z1543">
            <v>5049879.66</v>
          </cell>
          <cell r="AA1543">
            <v>5126289.05</v>
          </cell>
          <cell r="AB1543">
            <v>5203203.5</v>
          </cell>
          <cell r="AC1543">
            <v>5283869.59</v>
          </cell>
          <cell r="AD1543">
            <v>5405233.1200000001</v>
          </cell>
          <cell r="AE1543">
            <v>5502775.29</v>
          </cell>
          <cell r="AF1543">
            <v>5602414.6799999997</v>
          </cell>
          <cell r="AG1543">
            <v>5704204.7300000004</v>
          </cell>
          <cell r="AH1543">
            <v>5808200.4400000004</v>
          </cell>
          <cell r="AI1543">
            <v>5914458.3899999997</v>
          </cell>
          <cell r="AJ1543">
            <v>6023036.7800000003</v>
          </cell>
          <cell r="AK1543">
            <v>6133995.5099999998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</row>
        <row r="1544">
          <cell r="A1544" t="str">
            <v>ORResidentialCritical Peak PricingNon-Incentive CostsLow Participation Case0</v>
          </cell>
          <cell r="B1544" t="str">
            <v>OR</v>
          </cell>
          <cell r="C1544" t="str">
            <v>Residential</v>
          </cell>
          <cell r="D1544" t="str">
            <v>Critical Peak Pricing</v>
          </cell>
          <cell r="E1544" t="str">
            <v>Non-Incentive Costs</v>
          </cell>
          <cell r="F1544" t="str">
            <v>Low Participation Case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5482636.7300000004</v>
          </cell>
          <cell r="S1544">
            <v>11437731.27</v>
          </cell>
          <cell r="T1544">
            <v>23748445.530000001</v>
          </cell>
          <cell r="U1544">
            <v>12818922.52</v>
          </cell>
          <cell r="V1544">
            <v>7177502.6100000003</v>
          </cell>
          <cell r="W1544">
            <v>1035039.42</v>
          </cell>
          <cell r="X1544">
            <v>1056694.75</v>
          </cell>
          <cell r="Y1544">
            <v>1077608.81</v>
          </cell>
          <cell r="Z1544">
            <v>1098962.6200000001</v>
          </cell>
          <cell r="AA1544">
            <v>1121099.71</v>
          </cell>
          <cell r="AB1544">
            <v>1143734.93</v>
          </cell>
          <cell r="AC1544">
            <v>1169950.97</v>
          </cell>
          <cell r="AD1544">
            <v>1234739.83</v>
          </cell>
          <cell r="AE1544">
            <v>1274929.31</v>
          </cell>
          <cell r="AF1544">
            <v>1316427.29</v>
          </cell>
          <cell r="AG1544">
            <v>1359276.37</v>
          </cell>
          <cell r="AH1544">
            <v>1403520.56</v>
          </cell>
          <cell r="AI1544">
            <v>1449205.28</v>
          </cell>
          <cell r="AJ1544">
            <v>1496377.44</v>
          </cell>
          <cell r="AK1544">
            <v>1545085.48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</row>
        <row r="1545">
          <cell r="A1545" t="str">
            <v>ORResidentialCritical Peak PricingSummer Peak Reduction @Meter  (MW)Low Participation Case0</v>
          </cell>
          <cell r="B1545" t="str">
            <v>OR</v>
          </cell>
          <cell r="C1545" t="str">
            <v>Residential</v>
          </cell>
          <cell r="D1545" t="str">
            <v>Critical Peak Pricing</v>
          </cell>
          <cell r="E1545" t="str">
            <v>Summer Peak Reduction @Meter  (MW)</v>
          </cell>
          <cell r="F1545" t="str">
            <v>Low Participation Case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5.1061481672101516</v>
          </cell>
          <cell r="S1545">
            <v>15.546439584201273</v>
          </cell>
          <cell r="T1545">
            <v>36.769815927493447</v>
          </cell>
          <cell r="U1545">
            <v>47.99510590524666</v>
          </cell>
          <cell r="V1545">
            <v>54.039254216657497</v>
          </cell>
          <cell r="W1545">
            <v>54.75501228123791</v>
          </cell>
          <cell r="X1545">
            <v>55.462504704051796</v>
          </cell>
          <cell r="Y1545">
            <v>56.170704503007471</v>
          </cell>
          <cell r="Z1545">
            <v>56.91276145592839</v>
          </cell>
          <cell r="AA1545">
            <v>57.74360864977195</v>
          </cell>
          <cell r="AB1545">
            <v>58.507439221742665</v>
          </cell>
          <cell r="AC1545">
            <v>59.27262640549219</v>
          </cell>
          <cell r="AD1545">
            <v>60.065513565673378</v>
          </cell>
          <cell r="AE1545">
            <v>60.869007140432515</v>
          </cell>
          <cell r="AF1545">
            <v>61.683249011282939</v>
          </cell>
          <cell r="AG1545">
            <v>62.508382957680382</v>
          </cell>
          <cell r="AH1545">
            <v>63.344554682411669</v>
          </cell>
          <cell r="AI1545">
            <v>64.191911837323005</v>
          </cell>
          <cell r="AJ1545">
            <v>65.050604049392433</v>
          </cell>
          <cell r="AK1545">
            <v>65.920782947151125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</row>
        <row r="1546">
          <cell r="A1546" t="str">
            <v>ORResidentialCritical Peak PricingSummer Peak Reduction @Generation (MW)Low Participation Case0</v>
          </cell>
          <cell r="B1546" t="str">
            <v>OR</v>
          </cell>
          <cell r="C1546" t="str">
            <v>Residential</v>
          </cell>
          <cell r="D1546" t="str">
            <v>Critical Peak Pricing</v>
          </cell>
          <cell r="E1546" t="str">
            <v>Summer Peak Reduction @Generation (MW)</v>
          </cell>
          <cell r="F1546" t="str">
            <v>Low Participation Case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5.6309529854545115</v>
          </cell>
          <cell r="S1546">
            <v>17.1442871462299</v>
          </cell>
          <cell r="T1546">
            <v>40.548980952242438</v>
          </cell>
          <cell r="U1546">
            <v>52.92799504328039</v>
          </cell>
          <cell r="V1546">
            <v>59.593354892652727</v>
          </cell>
          <cell r="W1546">
            <v>60.382677857562754</v>
          </cell>
          <cell r="X1546">
            <v>61.162885646285609</v>
          </cell>
          <cell r="Y1546">
            <v>61.94387351456492</v>
          </cell>
          <cell r="Z1546">
            <v>62.762198341341403</v>
          </cell>
          <cell r="AA1546">
            <v>63.678439181486489</v>
          </cell>
          <cell r="AB1546">
            <v>64.520775498172327</v>
          </cell>
          <cell r="AC1546">
            <v>65.364607857843168</v>
          </cell>
          <cell r="AD1546">
            <v>66.238987169908881</v>
          </cell>
          <cell r="AE1546">
            <v>67.125063013269198</v>
          </cell>
          <cell r="AF1546">
            <v>68.022991851877961</v>
          </cell>
          <cell r="AG1546">
            <v>68.932932242700019</v>
          </cell>
          <cell r="AH1546">
            <v>69.855044863709381</v>
          </cell>
          <cell r="AI1546">
            <v>70.789492542261797</v>
          </cell>
          <cell r="AJ1546">
            <v>71.73644028384696</v>
          </cell>
          <cell r="AK1546">
            <v>72.696055301225314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</row>
        <row r="1547">
          <cell r="A1547" t="str">
            <v>ORResidentialCritical Peak PricingWinter Peak Reduction @Meter  (MW)Low Participation Case0</v>
          </cell>
          <cell r="B1547" t="str">
            <v>OR</v>
          </cell>
          <cell r="C1547" t="str">
            <v>Residential</v>
          </cell>
          <cell r="D1547" t="str">
            <v>Critical Peak Pricing</v>
          </cell>
          <cell r="E1547" t="str">
            <v>Winter Peak Reduction @Meter  (MW)</v>
          </cell>
          <cell r="F1547" t="str">
            <v>Low Participation Case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</row>
        <row r="1548">
          <cell r="A1548" t="str">
            <v>ORResidentialCritical Peak PricingWinter Peak Reduction @Generation (MW)Low Participation Case0</v>
          </cell>
          <cell r="B1548" t="str">
            <v>OR</v>
          </cell>
          <cell r="C1548" t="str">
            <v>Residential</v>
          </cell>
          <cell r="D1548" t="str">
            <v>Critical Peak Pricing</v>
          </cell>
          <cell r="E1548" t="str">
            <v>Winter Peak Reduction @Generation (MW)</v>
          </cell>
          <cell r="F1548" t="str">
            <v>Low Participation Case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</row>
        <row r="1549">
          <cell r="A1549" t="str">
            <v>ORResidentialCritical Peak PricingProgram Annual BenefitsLow Participation Case0</v>
          </cell>
          <cell r="B1549" t="str">
            <v>OR</v>
          </cell>
          <cell r="C1549" t="str">
            <v>Residential</v>
          </cell>
          <cell r="D1549" t="str">
            <v>Critical Peak Pricing</v>
          </cell>
          <cell r="E1549" t="str">
            <v>Program Annual Benefits</v>
          </cell>
          <cell r="F1549" t="str">
            <v>Low Participation Case</v>
          </cell>
          <cell r="G1549">
            <v>0</v>
          </cell>
        </row>
        <row r="1550">
          <cell r="A1550" t="str">
            <v>ORResidentialCritical Peak PricingNew ParticipantsLow Participation Case0</v>
          </cell>
          <cell r="B1550" t="str">
            <v>OR</v>
          </cell>
          <cell r="C1550" t="str">
            <v>Residential</v>
          </cell>
          <cell r="D1550" t="str">
            <v>Critical Peak Pricing</v>
          </cell>
          <cell r="E1550" t="str">
            <v>New Participants</v>
          </cell>
          <cell r="F1550" t="str">
            <v>Low Participation Case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16746.686550000006</v>
          </cell>
          <cell r="S1550">
            <v>34271.919000000009</v>
          </cell>
          <cell r="T1550">
            <v>69833.664450000011</v>
          </cell>
          <cell r="U1550">
            <v>36847.527750000037</v>
          </cell>
          <cell r="V1550">
            <v>20100.588749999937</v>
          </cell>
          <cell r="W1550">
            <v>2583.0255000000179</v>
          </cell>
          <cell r="X1550">
            <v>2585.7149999999965</v>
          </cell>
          <cell r="Y1550">
            <v>2585.2035000000324</v>
          </cell>
          <cell r="Z1550">
            <v>2584.5764999999665</v>
          </cell>
          <cell r="AA1550">
            <v>2584.3950000000186</v>
          </cell>
          <cell r="AB1550">
            <v>2584.7249999999767</v>
          </cell>
          <cell r="AC1550">
            <v>2592.8595000000205</v>
          </cell>
          <cell r="AD1550">
            <v>2694.0321599718882</v>
          </cell>
          <cell r="AE1550">
            <v>2731.0805338135397</v>
          </cell>
          <cell r="AF1550">
            <v>2768.6383974915661</v>
          </cell>
          <cell r="AG1550">
            <v>2806.7127575183695</v>
          </cell>
          <cell r="AH1550">
            <v>2845.3107167601411</v>
          </cell>
          <cell r="AI1550">
            <v>2884.4394757617847</v>
          </cell>
          <cell r="AJ1550">
            <v>2924.1063340901455</v>
          </cell>
          <cell r="AK1550">
            <v>2964.3186916958948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</row>
        <row r="1551">
          <cell r="A1551" t="str">
            <v>ORResidentialCritical Peak PricingIncentive CostsLow Participation Case0</v>
          </cell>
          <cell r="B1551" t="str">
            <v>OR</v>
          </cell>
          <cell r="C1551" t="str">
            <v>Residential</v>
          </cell>
          <cell r="D1551" t="str">
            <v>Critical Peak Pricing</v>
          </cell>
          <cell r="E1551" t="str">
            <v>Incentive Costs</v>
          </cell>
          <cell r="F1551" t="str">
            <v>Low Participation Case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351680.42</v>
          </cell>
          <cell r="S1551">
            <v>1071390.72</v>
          </cell>
          <cell r="T1551">
            <v>2537897.67</v>
          </cell>
          <cell r="U1551">
            <v>3311695.75</v>
          </cell>
          <cell r="V1551">
            <v>3733808.12</v>
          </cell>
          <cell r="W1551">
            <v>3788051.65</v>
          </cell>
          <cell r="X1551">
            <v>3842351.67</v>
          </cell>
          <cell r="Y1551">
            <v>3896640.94</v>
          </cell>
          <cell r="Z1551">
            <v>3950917.05</v>
          </cell>
          <cell r="AA1551">
            <v>4005189.34</v>
          </cell>
          <cell r="AB1551">
            <v>4059468.57</v>
          </cell>
          <cell r="AC1551">
            <v>4113918.62</v>
          </cell>
          <cell r="AD1551">
            <v>4170493.29</v>
          </cell>
          <cell r="AE1551">
            <v>4227845.9800000004</v>
          </cell>
          <cell r="AF1551">
            <v>4285987.3899999997</v>
          </cell>
          <cell r="AG1551">
            <v>4344928.3600000003</v>
          </cell>
          <cell r="AH1551">
            <v>4404679.88</v>
          </cell>
          <cell r="AI1551">
            <v>4465253.1100000003</v>
          </cell>
          <cell r="AJ1551">
            <v>4526659.34</v>
          </cell>
          <cell r="AK1551">
            <v>4588910.04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</row>
        <row r="1552">
          <cell r="A1552" t="str">
            <v>ORResidentialCritical Peak PricingParticipantsLow Participation Case0</v>
          </cell>
          <cell r="B1552" t="str">
            <v>OR</v>
          </cell>
          <cell r="C1552" t="str">
            <v>Residential</v>
          </cell>
          <cell r="D1552" t="str">
            <v>Critical Peak Pricing</v>
          </cell>
          <cell r="E1552" t="str">
            <v>Participants</v>
          </cell>
          <cell r="F1552" t="str">
            <v>Low Participation Case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16746.686550000006</v>
          </cell>
          <cell r="S1552">
            <v>51018.605550000015</v>
          </cell>
          <cell r="T1552">
            <v>120852.27000000002</v>
          </cell>
          <cell r="U1552">
            <v>157699.79775000006</v>
          </cell>
          <cell r="V1552">
            <v>177800.38649999999</v>
          </cell>
          <cell r="W1552">
            <v>180383.41200000001</v>
          </cell>
          <cell r="X1552">
            <v>182969.12700000001</v>
          </cell>
          <cell r="Y1552">
            <v>185554.33050000004</v>
          </cell>
          <cell r="Z1552">
            <v>188138.90700000001</v>
          </cell>
          <cell r="AA1552">
            <v>190723.30200000003</v>
          </cell>
          <cell r="AB1552">
            <v>193308.027</v>
          </cell>
          <cell r="AC1552">
            <v>195900.88650000002</v>
          </cell>
          <cell r="AD1552">
            <v>198594.91865997191</v>
          </cell>
          <cell r="AE1552">
            <v>201325.99919378545</v>
          </cell>
          <cell r="AF1552">
            <v>204094.63759127702</v>
          </cell>
          <cell r="AG1552">
            <v>206901.35034879539</v>
          </cell>
          <cell r="AH1552">
            <v>209746.66106555553</v>
          </cell>
          <cell r="AI1552">
            <v>212631.10054131731</v>
          </cell>
          <cell r="AJ1552">
            <v>215555.20687540746</v>
          </cell>
          <cell r="AK1552">
            <v>218519.52556710335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</row>
        <row r="1553">
          <cell r="A1553" t="str">
            <v>ORSmall C&amp;ICritical Peak PricingProgram Annual BenefitsLow Participation Case0</v>
          </cell>
          <cell r="B1553" t="str">
            <v>OR</v>
          </cell>
          <cell r="C1553" t="str">
            <v>Small C&amp;I</v>
          </cell>
          <cell r="D1553" t="str">
            <v>Critical Peak Pricing</v>
          </cell>
          <cell r="E1553" t="str">
            <v>Program Annual Benefits</v>
          </cell>
          <cell r="F1553" t="str">
            <v>Low Participation Case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573231.01</v>
          </cell>
          <cell r="S1553">
            <v>1745288.43</v>
          </cell>
          <cell r="T1553">
            <v>4127886.26</v>
          </cell>
          <cell r="U1553">
            <v>5388069.9000000004</v>
          </cell>
          <cell r="V1553">
            <v>6066603.5300000003</v>
          </cell>
          <cell r="W1553">
            <v>6146956.6100000003</v>
          </cell>
          <cell r="X1553">
            <v>6226381.7599999998</v>
          </cell>
          <cell r="Y1553">
            <v>6305886.3200000003</v>
          </cell>
          <cell r="Z1553">
            <v>6389191.79</v>
          </cell>
          <cell r="AA1553">
            <v>6482465.1100000003</v>
          </cell>
          <cell r="AB1553">
            <v>6568214.9500000002</v>
          </cell>
          <cell r="AC1553">
            <v>6654117.0800000001</v>
          </cell>
          <cell r="AD1553">
            <v>6743128.8899999997</v>
          </cell>
          <cell r="AE1553">
            <v>6833331.4100000001</v>
          </cell>
          <cell r="AF1553">
            <v>6924740.5700000003</v>
          </cell>
          <cell r="AG1553">
            <v>7017372.5</v>
          </cell>
          <cell r="AH1553">
            <v>7111243.5700000003</v>
          </cell>
          <cell r="AI1553">
            <v>7206370.3399999999</v>
          </cell>
          <cell r="AJ1553">
            <v>7302769.6200000001</v>
          </cell>
          <cell r="AK1553">
            <v>7400458.4299999997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</row>
        <row r="1554">
          <cell r="A1554" t="str">
            <v>ORSmall C&amp;ICritical Peak PricingProgram Annual CostsLow Participation Case0</v>
          </cell>
          <cell r="B1554" t="str">
            <v>OR</v>
          </cell>
          <cell r="C1554" t="str">
            <v>Small C&amp;I</v>
          </cell>
          <cell r="D1554" t="str">
            <v>Critical Peak Pricing</v>
          </cell>
          <cell r="E1554" t="str">
            <v>Program Annual Costs</v>
          </cell>
          <cell r="F1554" t="str">
            <v>Low Participation Case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5834317.1500000004</v>
          </cell>
          <cell r="S1554">
            <v>12509121.98</v>
          </cell>
          <cell r="T1554">
            <v>26286343.199999999</v>
          </cell>
          <cell r="U1554">
            <v>16130618.27</v>
          </cell>
          <cell r="V1554">
            <v>10911310.720000001</v>
          </cell>
          <cell r="W1554">
            <v>4823091.07</v>
          </cell>
          <cell r="X1554">
            <v>4899046.41</v>
          </cell>
          <cell r="Y1554">
            <v>4974249.76</v>
          </cell>
          <cell r="Z1554">
            <v>5049879.66</v>
          </cell>
          <cell r="AA1554">
            <v>5126289.05</v>
          </cell>
          <cell r="AB1554">
            <v>5203203.5</v>
          </cell>
          <cell r="AC1554">
            <v>5283869.59</v>
          </cell>
          <cell r="AD1554">
            <v>5405233.1200000001</v>
          </cell>
          <cell r="AE1554">
            <v>5502775.29</v>
          </cell>
          <cell r="AF1554">
            <v>5602414.6799999997</v>
          </cell>
          <cell r="AG1554">
            <v>5704204.7300000004</v>
          </cell>
          <cell r="AH1554">
            <v>5808200.4400000004</v>
          </cell>
          <cell r="AI1554">
            <v>5914458.3899999997</v>
          </cell>
          <cell r="AJ1554">
            <v>6023036.7800000003</v>
          </cell>
          <cell r="AK1554">
            <v>6133995.5099999998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</row>
        <row r="1555">
          <cell r="A1555" t="str">
            <v>ORSmall C&amp;ICritical Peak PricingNon-Incentive CostsLow Participation Case0</v>
          </cell>
          <cell r="B1555" t="str">
            <v>OR</v>
          </cell>
          <cell r="C1555" t="str">
            <v>Small C&amp;I</v>
          </cell>
          <cell r="D1555" t="str">
            <v>Critical Peak Pricing</v>
          </cell>
          <cell r="E1555" t="str">
            <v>Non-Incentive Costs</v>
          </cell>
          <cell r="F1555" t="str">
            <v>Low Participation Case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5482636.7300000004</v>
          </cell>
          <cell r="S1555">
            <v>11437731.27</v>
          </cell>
          <cell r="T1555">
            <v>23748445.530000001</v>
          </cell>
          <cell r="U1555">
            <v>12818922.52</v>
          </cell>
          <cell r="V1555">
            <v>7177502.6100000003</v>
          </cell>
          <cell r="W1555">
            <v>1035039.42</v>
          </cell>
          <cell r="X1555">
            <v>1056694.75</v>
          </cell>
          <cell r="Y1555">
            <v>1077608.81</v>
          </cell>
          <cell r="Z1555">
            <v>1098962.6200000001</v>
          </cell>
          <cell r="AA1555">
            <v>1121099.71</v>
          </cell>
          <cell r="AB1555">
            <v>1143734.93</v>
          </cell>
          <cell r="AC1555">
            <v>1169950.97</v>
          </cell>
          <cell r="AD1555">
            <v>1234739.83</v>
          </cell>
          <cell r="AE1555">
            <v>1274929.31</v>
          </cell>
          <cell r="AF1555">
            <v>1316427.29</v>
          </cell>
          <cell r="AG1555">
            <v>1359276.37</v>
          </cell>
          <cell r="AH1555">
            <v>1403520.56</v>
          </cell>
          <cell r="AI1555">
            <v>1449205.28</v>
          </cell>
          <cell r="AJ1555">
            <v>1496377.44</v>
          </cell>
          <cell r="AK1555">
            <v>1545085.48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</row>
        <row r="1556">
          <cell r="A1556" t="str">
            <v>ORSmall C&amp;ICritical Peak PricingSummer Peak Reduction @Meter  (MW)Low Participation Case0</v>
          </cell>
          <cell r="B1556" t="str">
            <v>OR</v>
          </cell>
          <cell r="C1556" t="str">
            <v>Small C&amp;I</v>
          </cell>
          <cell r="D1556" t="str">
            <v>Critical Peak Pricing</v>
          </cell>
          <cell r="E1556" t="str">
            <v>Summer Peak Reduction @Meter  (MW)</v>
          </cell>
          <cell r="F1556" t="str">
            <v>Low Participation Case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5.1061481672101516</v>
          </cell>
          <cell r="S1556">
            <v>15.546439584201273</v>
          </cell>
          <cell r="T1556">
            <v>36.769815927493447</v>
          </cell>
          <cell r="U1556">
            <v>47.99510590524666</v>
          </cell>
          <cell r="V1556">
            <v>54.039254216657497</v>
          </cell>
          <cell r="W1556">
            <v>54.75501228123791</v>
          </cell>
          <cell r="X1556">
            <v>55.462504704051796</v>
          </cell>
          <cell r="Y1556">
            <v>56.170704503007471</v>
          </cell>
          <cell r="Z1556">
            <v>56.91276145592839</v>
          </cell>
          <cell r="AA1556">
            <v>57.74360864977195</v>
          </cell>
          <cell r="AB1556">
            <v>58.507439221742665</v>
          </cell>
          <cell r="AC1556">
            <v>59.27262640549219</v>
          </cell>
          <cell r="AD1556">
            <v>60.065513565673378</v>
          </cell>
          <cell r="AE1556">
            <v>60.869007140432515</v>
          </cell>
          <cell r="AF1556">
            <v>61.683249011282939</v>
          </cell>
          <cell r="AG1556">
            <v>62.508382957680382</v>
          </cell>
          <cell r="AH1556">
            <v>63.344554682411669</v>
          </cell>
          <cell r="AI1556">
            <v>64.191911837323005</v>
          </cell>
          <cell r="AJ1556">
            <v>65.050604049392433</v>
          </cell>
          <cell r="AK1556">
            <v>65.920782947151125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</row>
        <row r="1557">
          <cell r="A1557" t="str">
            <v>ORSmall C&amp;ICritical Peak PricingSummer Peak Reduction @Generation (MW)Low Participation Case0</v>
          </cell>
          <cell r="B1557" t="str">
            <v>OR</v>
          </cell>
          <cell r="C1557" t="str">
            <v>Small C&amp;I</v>
          </cell>
          <cell r="D1557" t="str">
            <v>Critical Peak Pricing</v>
          </cell>
          <cell r="E1557" t="str">
            <v>Summer Peak Reduction @Generation (MW)</v>
          </cell>
          <cell r="F1557" t="str">
            <v>Low Participation Case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5.6309529854545115</v>
          </cell>
          <cell r="S1557">
            <v>17.1442871462299</v>
          </cell>
          <cell r="T1557">
            <v>40.548980952242438</v>
          </cell>
          <cell r="U1557">
            <v>52.92799504328039</v>
          </cell>
          <cell r="V1557">
            <v>59.593354892652727</v>
          </cell>
          <cell r="W1557">
            <v>60.382677857562754</v>
          </cell>
          <cell r="X1557">
            <v>61.162885646285609</v>
          </cell>
          <cell r="Y1557">
            <v>61.94387351456492</v>
          </cell>
          <cell r="Z1557">
            <v>62.762198341341403</v>
          </cell>
          <cell r="AA1557">
            <v>63.678439181486489</v>
          </cell>
          <cell r="AB1557">
            <v>64.520775498172327</v>
          </cell>
          <cell r="AC1557">
            <v>65.364607857843168</v>
          </cell>
          <cell r="AD1557">
            <v>66.238987169908881</v>
          </cell>
          <cell r="AE1557">
            <v>67.125063013269198</v>
          </cell>
          <cell r="AF1557">
            <v>68.022991851877961</v>
          </cell>
          <cell r="AG1557">
            <v>68.932932242700019</v>
          </cell>
          <cell r="AH1557">
            <v>69.855044863709381</v>
          </cell>
          <cell r="AI1557">
            <v>70.789492542261797</v>
          </cell>
          <cell r="AJ1557">
            <v>71.73644028384696</v>
          </cell>
          <cell r="AK1557">
            <v>72.696055301225314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</row>
        <row r="1558">
          <cell r="A1558" t="str">
            <v>ORSmall C&amp;ICritical Peak PricingWinter Peak Reduction @Meter  (MW)Low Participation Case0</v>
          </cell>
          <cell r="B1558" t="str">
            <v>OR</v>
          </cell>
          <cell r="C1558" t="str">
            <v>Small C&amp;I</v>
          </cell>
          <cell r="D1558" t="str">
            <v>Critical Peak Pricing</v>
          </cell>
          <cell r="E1558" t="str">
            <v>Winter Peak Reduction @Meter  (MW)</v>
          </cell>
          <cell r="F1558" t="str">
            <v>Low Participation Case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</row>
        <row r="1559">
          <cell r="A1559" t="str">
            <v>ORSmall C&amp;ICritical Peak PricingWinter Peak Reduction @Generation (MW)Low Participation Case0</v>
          </cell>
          <cell r="B1559" t="str">
            <v>OR</v>
          </cell>
          <cell r="C1559" t="str">
            <v>Small C&amp;I</v>
          </cell>
          <cell r="D1559" t="str">
            <v>Critical Peak Pricing</v>
          </cell>
          <cell r="E1559" t="str">
            <v>Winter Peak Reduction @Generation (MW)</v>
          </cell>
          <cell r="F1559" t="str">
            <v>Low Participation Case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</row>
        <row r="1560">
          <cell r="A1560" t="str">
            <v>ORSmall C&amp;ICritical Peak PricingProgram Annual BenefitsLow Participation Case0</v>
          </cell>
          <cell r="B1560" t="str">
            <v>OR</v>
          </cell>
          <cell r="C1560" t="str">
            <v>Small C&amp;I</v>
          </cell>
          <cell r="D1560" t="str">
            <v>Critical Peak Pricing</v>
          </cell>
          <cell r="E1560" t="str">
            <v>Program Annual Benefits</v>
          </cell>
          <cell r="F1560" t="str">
            <v>Low Participation Case</v>
          </cell>
          <cell r="G1560">
            <v>0</v>
          </cell>
        </row>
        <row r="1561">
          <cell r="A1561" t="str">
            <v>ORSmall C&amp;ICritical Peak PricingNew ParticipantsLow Participation Case0</v>
          </cell>
          <cell r="B1561" t="str">
            <v>OR</v>
          </cell>
          <cell r="C1561" t="str">
            <v>Small C&amp;I</v>
          </cell>
          <cell r="D1561" t="str">
            <v>Critical Peak Pricing</v>
          </cell>
          <cell r="E1561" t="str">
            <v>New Participants</v>
          </cell>
          <cell r="F1561" t="str">
            <v>Low Participation Case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16746.686550000006</v>
          </cell>
          <cell r="S1561">
            <v>34271.919000000009</v>
          </cell>
          <cell r="T1561">
            <v>69833.664450000011</v>
          </cell>
          <cell r="U1561">
            <v>36847.527750000037</v>
          </cell>
          <cell r="V1561">
            <v>20100.588749999937</v>
          </cell>
          <cell r="W1561">
            <v>2583.0255000000179</v>
          </cell>
          <cell r="X1561">
            <v>2585.7149999999965</v>
          </cell>
          <cell r="Y1561">
            <v>2585.2035000000324</v>
          </cell>
          <cell r="Z1561">
            <v>2584.5764999999665</v>
          </cell>
          <cell r="AA1561">
            <v>2584.3950000000186</v>
          </cell>
          <cell r="AB1561">
            <v>2584.7249999999767</v>
          </cell>
          <cell r="AC1561">
            <v>2592.8595000000205</v>
          </cell>
          <cell r="AD1561">
            <v>2694.0321599718882</v>
          </cell>
          <cell r="AE1561">
            <v>2731.0805338135397</v>
          </cell>
          <cell r="AF1561">
            <v>2768.6383974915661</v>
          </cell>
          <cell r="AG1561">
            <v>2806.7127575183695</v>
          </cell>
          <cell r="AH1561">
            <v>2845.3107167601411</v>
          </cell>
          <cell r="AI1561">
            <v>2884.4394757617847</v>
          </cell>
          <cell r="AJ1561">
            <v>2924.1063340901455</v>
          </cell>
          <cell r="AK1561">
            <v>2964.3186916958948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</row>
        <row r="1562">
          <cell r="A1562" t="str">
            <v>ORSmall C&amp;ICritical Peak PricingIncentive CostsLow Participation Case0</v>
          </cell>
          <cell r="B1562" t="str">
            <v>OR</v>
          </cell>
          <cell r="C1562" t="str">
            <v>Small C&amp;I</v>
          </cell>
          <cell r="D1562" t="str">
            <v>Critical Peak Pricing</v>
          </cell>
          <cell r="E1562" t="str">
            <v>Incentive Costs</v>
          </cell>
          <cell r="F1562" t="str">
            <v>Low Participation Case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351680.42</v>
          </cell>
          <cell r="S1562">
            <v>1071390.72</v>
          </cell>
          <cell r="T1562">
            <v>2537897.67</v>
          </cell>
          <cell r="U1562">
            <v>3311695.75</v>
          </cell>
          <cell r="V1562">
            <v>3733808.12</v>
          </cell>
          <cell r="W1562">
            <v>3788051.65</v>
          </cell>
          <cell r="X1562">
            <v>3842351.67</v>
          </cell>
          <cell r="Y1562">
            <v>3896640.94</v>
          </cell>
          <cell r="Z1562">
            <v>3950917.05</v>
          </cell>
          <cell r="AA1562">
            <v>4005189.34</v>
          </cell>
          <cell r="AB1562">
            <v>4059468.57</v>
          </cell>
          <cell r="AC1562">
            <v>4113918.62</v>
          </cell>
          <cell r="AD1562">
            <v>4170493.29</v>
          </cell>
          <cell r="AE1562">
            <v>4227845.9800000004</v>
          </cell>
          <cell r="AF1562">
            <v>4285987.3899999997</v>
          </cell>
          <cell r="AG1562">
            <v>4344928.3600000003</v>
          </cell>
          <cell r="AH1562">
            <v>4404679.88</v>
          </cell>
          <cell r="AI1562">
            <v>4465253.1100000003</v>
          </cell>
          <cell r="AJ1562">
            <v>4526659.34</v>
          </cell>
          <cell r="AK1562">
            <v>4588910.04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</row>
        <row r="1563">
          <cell r="A1563" t="str">
            <v>ORSmall C&amp;ICritical Peak PricingParticipantsLow Participation Case0</v>
          </cell>
          <cell r="B1563" t="str">
            <v>OR</v>
          </cell>
          <cell r="C1563" t="str">
            <v>Small C&amp;I</v>
          </cell>
          <cell r="D1563" t="str">
            <v>Critical Peak Pricing</v>
          </cell>
          <cell r="E1563" t="str">
            <v>Participants</v>
          </cell>
          <cell r="F1563" t="str">
            <v>Low Participation Case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16746.686550000006</v>
          </cell>
          <cell r="S1563">
            <v>51018.605550000015</v>
          </cell>
          <cell r="T1563">
            <v>120852.27000000002</v>
          </cell>
          <cell r="U1563">
            <v>157699.79775000006</v>
          </cell>
          <cell r="V1563">
            <v>177800.38649999999</v>
          </cell>
          <cell r="W1563">
            <v>180383.41200000001</v>
          </cell>
          <cell r="X1563">
            <v>182969.12700000001</v>
          </cell>
          <cell r="Y1563">
            <v>185554.33050000004</v>
          </cell>
          <cell r="Z1563">
            <v>188138.90700000001</v>
          </cell>
          <cell r="AA1563">
            <v>190723.30200000003</v>
          </cell>
          <cell r="AB1563">
            <v>193308.027</v>
          </cell>
          <cell r="AC1563">
            <v>195900.88650000002</v>
          </cell>
          <cell r="AD1563">
            <v>198594.91865997191</v>
          </cell>
          <cell r="AE1563">
            <v>201325.99919378545</v>
          </cell>
          <cell r="AF1563">
            <v>204094.63759127702</v>
          </cell>
          <cell r="AG1563">
            <v>206901.35034879539</v>
          </cell>
          <cell r="AH1563">
            <v>209746.66106555553</v>
          </cell>
          <cell r="AI1563">
            <v>212631.10054131731</v>
          </cell>
          <cell r="AJ1563">
            <v>215555.20687540746</v>
          </cell>
          <cell r="AK1563">
            <v>218519.52556710335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</row>
        <row r="1564">
          <cell r="A1564" t="str">
            <v>ORExtra Large C&amp;ICurtail AgreementsProgram Annual BenefitsLow Participation Case0</v>
          </cell>
          <cell r="B1564" t="str">
            <v>OR</v>
          </cell>
          <cell r="C1564" t="str">
            <v>Extra Large C&amp;I</v>
          </cell>
          <cell r="D1564" t="str">
            <v>Curtail Agreements</v>
          </cell>
          <cell r="E1564" t="str">
            <v>Program Annual Benefits</v>
          </cell>
          <cell r="F1564" t="str">
            <v>Low Participation Case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573231.01</v>
          </cell>
          <cell r="S1564">
            <v>1745288.43</v>
          </cell>
          <cell r="T1564">
            <v>4127886.26</v>
          </cell>
          <cell r="U1564">
            <v>5388069.9000000004</v>
          </cell>
          <cell r="V1564">
            <v>6066603.5300000003</v>
          </cell>
          <cell r="W1564">
            <v>6146956.6100000003</v>
          </cell>
          <cell r="X1564">
            <v>6226381.7599999998</v>
          </cell>
          <cell r="Y1564">
            <v>6305886.3200000003</v>
          </cell>
          <cell r="Z1564">
            <v>6389191.79</v>
          </cell>
          <cell r="AA1564">
            <v>6482465.1100000003</v>
          </cell>
          <cell r="AB1564">
            <v>6568214.9500000002</v>
          </cell>
          <cell r="AC1564">
            <v>6654117.0800000001</v>
          </cell>
          <cell r="AD1564">
            <v>6743128.8899999997</v>
          </cell>
          <cell r="AE1564">
            <v>6833331.4100000001</v>
          </cell>
          <cell r="AF1564">
            <v>6924740.5700000003</v>
          </cell>
          <cell r="AG1564">
            <v>7017372.5</v>
          </cell>
          <cell r="AH1564">
            <v>7111243.5700000003</v>
          </cell>
          <cell r="AI1564">
            <v>7206370.3399999999</v>
          </cell>
          <cell r="AJ1564">
            <v>7302769.6200000001</v>
          </cell>
          <cell r="AK1564">
            <v>7400458.4299999997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</row>
        <row r="1565">
          <cell r="A1565" t="str">
            <v>ORExtra Large C&amp;ICurtail AgreementsProgram Annual CostsLow Participation Case0</v>
          </cell>
          <cell r="B1565" t="str">
            <v>OR</v>
          </cell>
          <cell r="C1565" t="str">
            <v>Extra Large C&amp;I</v>
          </cell>
          <cell r="D1565" t="str">
            <v>Curtail Agreements</v>
          </cell>
          <cell r="E1565" t="str">
            <v>Program Annual Costs</v>
          </cell>
          <cell r="F1565" t="str">
            <v>Low Participation Case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5834317.1500000004</v>
          </cell>
          <cell r="S1565">
            <v>12509121.98</v>
          </cell>
          <cell r="T1565">
            <v>26286343.199999999</v>
          </cell>
          <cell r="U1565">
            <v>16130618.27</v>
          </cell>
          <cell r="V1565">
            <v>10911310.720000001</v>
          </cell>
          <cell r="W1565">
            <v>4823091.07</v>
          </cell>
          <cell r="X1565">
            <v>4899046.41</v>
          </cell>
          <cell r="Y1565">
            <v>4974249.76</v>
          </cell>
          <cell r="Z1565">
            <v>5049879.66</v>
          </cell>
          <cell r="AA1565">
            <v>5126289.05</v>
          </cell>
          <cell r="AB1565">
            <v>5203203.5</v>
          </cell>
          <cell r="AC1565">
            <v>5283869.59</v>
          </cell>
          <cell r="AD1565">
            <v>5405233.1200000001</v>
          </cell>
          <cell r="AE1565">
            <v>5502775.29</v>
          </cell>
          <cell r="AF1565">
            <v>5602414.6799999997</v>
          </cell>
          <cell r="AG1565">
            <v>5704204.7300000004</v>
          </cell>
          <cell r="AH1565">
            <v>5808200.4400000004</v>
          </cell>
          <cell r="AI1565">
            <v>5914458.3899999997</v>
          </cell>
          <cell r="AJ1565">
            <v>6023036.7800000003</v>
          </cell>
          <cell r="AK1565">
            <v>6133995.5099999998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</row>
        <row r="1566">
          <cell r="A1566" t="str">
            <v>ORExtra Large C&amp;ICurtail AgreementsNon-Incentive CostsLow Participation Case0</v>
          </cell>
          <cell r="B1566" t="str">
            <v>OR</v>
          </cell>
          <cell r="C1566" t="str">
            <v>Extra Large C&amp;I</v>
          </cell>
          <cell r="D1566" t="str">
            <v>Curtail Agreements</v>
          </cell>
          <cell r="E1566" t="str">
            <v>Non-Incentive Costs</v>
          </cell>
          <cell r="F1566" t="str">
            <v>Low Participation Case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5482636.7300000004</v>
          </cell>
          <cell r="S1566">
            <v>11437731.27</v>
          </cell>
          <cell r="T1566">
            <v>23748445.530000001</v>
          </cell>
          <cell r="U1566">
            <v>12818922.52</v>
          </cell>
          <cell r="V1566">
            <v>7177502.6100000003</v>
          </cell>
          <cell r="W1566">
            <v>1035039.42</v>
          </cell>
          <cell r="X1566">
            <v>1056694.75</v>
          </cell>
          <cell r="Y1566">
            <v>1077608.81</v>
          </cell>
          <cell r="Z1566">
            <v>1098962.6200000001</v>
          </cell>
          <cell r="AA1566">
            <v>1121099.71</v>
          </cell>
          <cell r="AB1566">
            <v>1143734.93</v>
          </cell>
          <cell r="AC1566">
            <v>1169950.97</v>
          </cell>
          <cell r="AD1566">
            <v>1234739.83</v>
          </cell>
          <cell r="AE1566">
            <v>1274929.31</v>
          </cell>
          <cell r="AF1566">
            <v>1316427.29</v>
          </cell>
          <cell r="AG1566">
            <v>1359276.37</v>
          </cell>
          <cell r="AH1566">
            <v>1403520.56</v>
          </cell>
          <cell r="AI1566">
            <v>1449205.28</v>
          </cell>
          <cell r="AJ1566">
            <v>1496377.44</v>
          </cell>
          <cell r="AK1566">
            <v>1545085.48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</row>
        <row r="1567">
          <cell r="A1567" t="str">
            <v>ORExtra Large C&amp;ICurtail AgreementsSummer Peak Reduction @Meter  (MW)Low Participation Case0</v>
          </cell>
          <cell r="B1567" t="str">
            <v>OR</v>
          </cell>
          <cell r="C1567" t="str">
            <v>Extra Large C&amp;I</v>
          </cell>
          <cell r="D1567" t="str">
            <v>Curtail Agreements</v>
          </cell>
          <cell r="E1567" t="str">
            <v>Summer Peak Reduction @Meter  (MW)</v>
          </cell>
          <cell r="F1567" t="str">
            <v>Low Participation Case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5.1061481672101516</v>
          </cell>
          <cell r="S1567">
            <v>15.546439584201273</v>
          </cell>
          <cell r="T1567">
            <v>36.769815927493447</v>
          </cell>
          <cell r="U1567">
            <v>47.99510590524666</v>
          </cell>
          <cell r="V1567">
            <v>54.039254216657497</v>
          </cell>
          <cell r="W1567">
            <v>54.75501228123791</v>
          </cell>
          <cell r="X1567">
            <v>55.462504704051796</v>
          </cell>
          <cell r="Y1567">
            <v>56.170704503007471</v>
          </cell>
          <cell r="Z1567">
            <v>56.91276145592839</v>
          </cell>
          <cell r="AA1567">
            <v>57.74360864977195</v>
          </cell>
          <cell r="AB1567">
            <v>58.507439221742665</v>
          </cell>
          <cell r="AC1567">
            <v>59.27262640549219</v>
          </cell>
          <cell r="AD1567">
            <v>60.065513565673378</v>
          </cell>
          <cell r="AE1567">
            <v>60.869007140432515</v>
          </cell>
          <cell r="AF1567">
            <v>61.683249011282939</v>
          </cell>
          <cell r="AG1567">
            <v>62.508382957680382</v>
          </cell>
          <cell r="AH1567">
            <v>63.344554682411669</v>
          </cell>
          <cell r="AI1567">
            <v>64.191911837323005</v>
          </cell>
          <cell r="AJ1567">
            <v>65.050604049392433</v>
          </cell>
          <cell r="AK1567">
            <v>65.920782947151125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</row>
        <row r="1568">
          <cell r="A1568" t="str">
            <v>ORExtra Large C&amp;ICurtail AgreementsSummer Peak Reduction @Generation (MW)Low Participation Case0</v>
          </cell>
          <cell r="B1568" t="str">
            <v>OR</v>
          </cell>
          <cell r="C1568" t="str">
            <v>Extra Large C&amp;I</v>
          </cell>
          <cell r="D1568" t="str">
            <v>Curtail Agreements</v>
          </cell>
          <cell r="E1568" t="str">
            <v>Summer Peak Reduction @Generation (MW)</v>
          </cell>
          <cell r="F1568" t="str">
            <v>Low Participation Case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5.6309529854545115</v>
          </cell>
          <cell r="S1568">
            <v>17.1442871462299</v>
          </cell>
          <cell r="T1568">
            <v>40.548980952242438</v>
          </cell>
          <cell r="U1568">
            <v>52.92799504328039</v>
          </cell>
          <cell r="V1568">
            <v>59.593354892652727</v>
          </cell>
          <cell r="W1568">
            <v>60.382677857562754</v>
          </cell>
          <cell r="X1568">
            <v>61.162885646285609</v>
          </cell>
          <cell r="Y1568">
            <v>61.94387351456492</v>
          </cell>
          <cell r="Z1568">
            <v>62.762198341341403</v>
          </cell>
          <cell r="AA1568">
            <v>63.678439181486489</v>
          </cell>
          <cell r="AB1568">
            <v>64.520775498172327</v>
          </cell>
          <cell r="AC1568">
            <v>65.364607857843168</v>
          </cell>
          <cell r="AD1568">
            <v>66.238987169908881</v>
          </cell>
          <cell r="AE1568">
            <v>67.125063013269198</v>
          </cell>
          <cell r="AF1568">
            <v>68.022991851877961</v>
          </cell>
          <cell r="AG1568">
            <v>68.932932242700019</v>
          </cell>
          <cell r="AH1568">
            <v>69.855044863709381</v>
          </cell>
          <cell r="AI1568">
            <v>70.789492542261797</v>
          </cell>
          <cell r="AJ1568">
            <v>71.73644028384696</v>
          </cell>
          <cell r="AK1568">
            <v>72.696055301225314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</row>
        <row r="1569">
          <cell r="A1569" t="str">
            <v>ORExtra Large C&amp;ICurtail AgreementsWinter Peak Reduction @Meter  (MW)Low Participation Case0</v>
          </cell>
          <cell r="B1569" t="str">
            <v>OR</v>
          </cell>
          <cell r="C1569" t="str">
            <v>Extra Large C&amp;I</v>
          </cell>
          <cell r="D1569" t="str">
            <v>Curtail Agreements</v>
          </cell>
          <cell r="E1569" t="str">
            <v>Winter Peak Reduction @Meter  (MW)</v>
          </cell>
          <cell r="F1569" t="str">
            <v>Low Participation Case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</row>
        <row r="1570">
          <cell r="A1570" t="str">
            <v>ORExtra Large C&amp;ICurtail AgreementsWinter Peak Reduction @Generation (MW)Low Participation Case0</v>
          </cell>
          <cell r="B1570" t="str">
            <v>OR</v>
          </cell>
          <cell r="C1570" t="str">
            <v>Extra Large C&amp;I</v>
          </cell>
          <cell r="D1570" t="str">
            <v>Curtail Agreements</v>
          </cell>
          <cell r="E1570" t="str">
            <v>Winter Peak Reduction @Generation (MW)</v>
          </cell>
          <cell r="F1570" t="str">
            <v>Low Participation Case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</row>
        <row r="1571">
          <cell r="A1571" t="str">
            <v>ORExtra Large C&amp;ICurtail AgreementsProgram Annual BenefitsLow Participation Case0</v>
          </cell>
          <cell r="B1571" t="str">
            <v>OR</v>
          </cell>
          <cell r="C1571" t="str">
            <v>Extra Large C&amp;I</v>
          </cell>
          <cell r="D1571" t="str">
            <v>Curtail Agreements</v>
          </cell>
          <cell r="E1571" t="str">
            <v>Program Annual Benefits</v>
          </cell>
          <cell r="F1571" t="str">
            <v>Low Participation Case</v>
          </cell>
          <cell r="G1571">
            <v>0</v>
          </cell>
        </row>
        <row r="1572">
          <cell r="A1572" t="str">
            <v>ORExtra Large C&amp;ICurtail AgreementsNew ParticipantsLow Participation Case0</v>
          </cell>
          <cell r="B1572" t="str">
            <v>OR</v>
          </cell>
          <cell r="C1572" t="str">
            <v>Extra Large C&amp;I</v>
          </cell>
          <cell r="D1572" t="str">
            <v>Curtail Agreements</v>
          </cell>
          <cell r="E1572" t="str">
            <v>New Participants</v>
          </cell>
          <cell r="F1572" t="str">
            <v>Low Participation Case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16746.686550000006</v>
          </cell>
          <cell r="S1572">
            <v>34271.919000000009</v>
          </cell>
          <cell r="T1572">
            <v>69833.664450000011</v>
          </cell>
          <cell r="U1572">
            <v>36847.527750000037</v>
          </cell>
          <cell r="V1572">
            <v>20100.588749999937</v>
          </cell>
          <cell r="W1572">
            <v>2583.0255000000179</v>
          </cell>
          <cell r="X1572">
            <v>2585.7149999999965</v>
          </cell>
          <cell r="Y1572">
            <v>2585.2035000000324</v>
          </cell>
          <cell r="Z1572">
            <v>2584.5764999999665</v>
          </cell>
          <cell r="AA1572">
            <v>2584.3950000000186</v>
          </cell>
          <cell r="AB1572">
            <v>2584.7249999999767</v>
          </cell>
          <cell r="AC1572">
            <v>2592.8595000000205</v>
          </cell>
          <cell r="AD1572">
            <v>2694.0321599718882</v>
          </cell>
          <cell r="AE1572">
            <v>2731.0805338135397</v>
          </cell>
          <cell r="AF1572">
            <v>2768.6383974915661</v>
          </cell>
          <cell r="AG1572">
            <v>2806.7127575183695</v>
          </cell>
          <cell r="AH1572">
            <v>2845.3107167601411</v>
          </cell>
          <cell r="AI1572">
            <v>2884.4394757617847</v>
          </cell>
          <cell r="AJ1572">
            <v>2924.1063340901455</v>
          </cell>
          <cell r="AK1572">
            <v>2964.3186916958948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</row>
        <row r="1573">
          <cell r="A1573" t="str">
            <v>ORExtra Large C&amp;ICurtail AgreementsIncentive CostsLow Participation Case0</v>
          </cell>
          <cell r="B1573" t="str">
            <v>OR</v>
          </cell>
          <cell r="C1573" t="str">
            <v>Extra Large C&amp;I</v>
          </cell>
          <cell r="D1573" t="str">
            <v>Curtail Agreements</v>
          </cell>
          <cell r="E1573" t="str">
            <v>Incentive Costs</v>
          </cell>
          <cell r="F1573" t="str">
            <v>Low Participation Case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351680.42</v>
          </cell>
          <cell r="S1573">
            <v>1071390.72</v>
          </cell>
          <cell r="T1573">
            <v>2537897.67</v>
          </cell>
          <cell r="U1573">
            <v>3311695.75</v>
          </cell>
          <cell r="V1573">
            <v>3733808.12</v>
          </cell>
          <cell r="W1573">
            <v>3788051.65</v>
          </cell>
          <cell r="X1573">
            <v>3842351.67</v>
          </cell>
          <cell r="Y1573">
            <v>3896640.94</v>
          </cell>
          <cell r="Z1573">
            <v>3950917.05</v>
          </cell>
          <cell r="AA1573">
            <v>4005189.34</v>
          </cell>
          <cell r="AB1573">
            <v>4059468.57</v>
          </cell>
          <cell r="AC1573">
            <v>4113918.62</v>
          </cell>
          <cell r="AD1573">
            <v>4170493.29</v>
          </cell>
          <cell r="AE1573">
            <v>4227845.9800000004</v>
          </cell>
          <cell r="AF1573">
            <v>4285987.3899999997</v>
          </cell>
          <cell r="AG1573">
            <v>4344928.3600000003</v>
          </cell>
          <cell r="AH1573">
            <v>4404679.88</v>
          </cell>
          <cell r="AI1573">
            <v>4465253.1100000003</v>
          </cell>
          <cell r="AJ1573">
            <v>4526659.34</v>
          </cell>
          <cell r="AK1573">
            <v>4588910.04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</row>
        <row r="1574">
          <cell r="A1574" t="str">
            <v>ORExtra Large C&amp;ICurtail AgreementsParticipantsLow Participation Case0</v>
          </cell>
          <cell r="B1574" t="str">
            <v>OR</v>
          </cell>
          <cell r="C1574" t="str">
            <v>Extra Large C&amp;I</v>
          </cell>
          <cell r="D1574" t="str">
            <v>Curtail Agreements</v>
          </cell>
          <cell r="E1574" t="str">
            <v>Participants</v>
          </cell>
          <cell r="F1574" t="str">
            <v>Low Participation Case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16746.686550000006</v>
          </cell>
          <cell r="S1574">
            <v>51018.605550000015</v>
          </cell>
          <cell r="T1574">
            <v>120852.27000000002</v>
          </cell>
          <cell r="U1574">
            <v>157699.79775000006</v>
          </cell>
          <cell r="V1574">
            <v>177800.38649999999</v>
          </cell>
          <cell r="W1574">
            <v>180383.41200000001</v>
          </cell>
          <cell r="X1574">
            <v>182969.12700000001</v>
          </cell>
          <cell r="Y1574">
            <v>185554.33050000004</v>
          </cell>
          <cell r="Z1574">
            <v>188138.90700000001</v>
          </cell>
          <cell r="AA1574">
            <v>190723.30200000003</v>
          </cell>
          <cell r="AB1574">
            <v>193308.027</v>
          </cell>
          <cell r="AC1574">
            <v>195900.88650000002</v>
          </cell>
          <cell r="AD1574">
            <v>198594.91865997191</v>
          </cell>
          <cell r="AE1574">
            <v>201325.99919378545</v>
          </cell>
          <cell r="AF1574">
            <v>204094.63759127702</v>
          </cell>
          <cell r="AG1574">
            <v>206901.35034879539</v>
          </cell>
          <cell r="AH1574">
            <v>209746.66106555553</v>
          </cell>
          <cell r="AI1574">
            <v>212631.10054131731</v>
          </cell>
          <cell r="AJ1574">
            <v>215555.20687540746</v>
          </cell>
          <cell r="AK1574">
            <v>218519.52556710335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</row>
        <row r="1575">
          <cell r="A1575" t="str">
            <v>ORLarge C&amp;ICurtail AgreementsProgram Annual BenefitsLow Participation Case0</v>
          </cell>
          <cell r="B1575" t="str">
            <v>OR</v>
          </cell>
          <cell r="C1575" t="str">
            <v>Large C&amp;I</v>
          </cell>
          <cell r="D1575" t="str">
            <v>Curtail Agreements</v>
          </cell>
          <cell r="E1575" t="str">
            <v>Program Annual Benefits</v>
          </cell>
          <cell r="F1575" t="str">
            <v>Low Participation Case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573231.01</v>
          </cell>
          <cell r="S1575">
            <v>1745288.43</v>
          </cell>
          <cell r="T1575">
            <v>4127886.26</v>
          </cell>
          <cell r="U1575">
            <v>5388069.9000000004</v>
          </cell>
          <cell r="V1575">
            <v>6066603.5300000003</v>
          </cell>
          <cell r="W1575">
            <v>6146956.6100000003</v>
          </cell>
          <cell r="X1575">
            <v>6226381.7599999998</v>
          </cell>
          <cell r="Y1575">
            <v>6305886.3200000003</v>
          </cell>
          <cell r="Z1575">
            <v>6389191.79</v>
          </cell>
          <cell r="AA1575">
            <v>6482465.1100000003</v>
          </cell>
          <cell r="AB1575">
            <v>6568214.9500000002</v>
          </cell>
          <cell r="AC1575">
            <v>6654117.0800000001</v>
          </cell>
          <cell r="AD1575">
            <v>6743128.8899999997</v>
          </cell>
          <cell r="AE1575">
            <v>6833331.4100000001</v>
          </cell>
          <cell r="AF1575">
            <v>6924740.5700000003</v>
          </cell>
          <cell r="AG1575">
            <v>7017372.5</v>
          </cell>
          <cell r="AH1575">
            <v>7111243.5700000003</v>
          </cell>
          <cell r="AI1575">
            <v>7206370.3399999999</v>
          </cell>
          <cell r="AJ1575">
            <v>7302769.6200000001</v>
          </cell>
          <cell r="AK1575">
            <v>7400458.4299999997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</row>
        <row r="1576">
          <cell r="A1576" t="str">
            <v>ORLarge C&amp;ICurtail AgreementsProgram Annual CostsLow Participation Case0</v>
          </cell>
          <cell r="B1576" t="str">
            <v>OR</v>
          </cell>
          <cell r="C1576" t="str">
            <v>Large C&amp;I</v>
          </cell>
          <cell r="D1576" t="str">
            <v>Curtail Agreements</v>
          </cell>
          <cell r="E1576" t="str">
            <v>Program Annual Costs</v>
          </cell>
          <cell r="F1576" t="str">
            <v>Low Participation Case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5834317.1500000004</v>
          </cell>
          <cell r="S1576">
            <v>12509121.98</v>
          </cell>
          <cell r="T1576">
            <v>26286343.199999999</v>
          </cell>
          <cell r="U1576">
            <v>16130618.27</v>
          </cell>
          <cell r="V1576">
            <v>10911310.720000001</v>
          </cell>
          <cell r="W1576">
            <v>4823091.07</v>
          </cell>
          <cell r="X1576">
            <v>4899046.41</v>
          </cell>
          <cell r="Y1576">
            <v>4974249.76</v>
          </cell>
          <cell r="Z1576">
            <v>5049879.66</v>
          </cell>
          <cell r="AA1576">
            <v>5126289.05</v>
          </cell>
          <cell r="AB1576">
            <v>5203203.5</v>
          </cell>
          <cell r="AC1576">
            <v>5283869.59</v>
          </cell>
          <cell r="AD1576">
            <v>5405233.1200000001</v>
          </cell>
          <cell r="AE1576">
            <v>5502775.29</v>
          </cell>
          <cell r="AF1576">
            <v>5602414.6799999997</v>
          </cell>
          <cell r="AG1576">
            <v>5704204.7300000004</v>
          </cell>
          <cell r="AH1576">
            <v>5808200.4400000004</v>
          </cell>
          <cell r="AI1576">
            <v>5914458.3899999997</v>
          </cell>
          <cell r="AJ1576">
            <v>6023036.7800000003</v>
          </cell>
          <cell r="AK1576">
            <v>6133995.5099999998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</row>
        <row r="1577">
          <cell r="A1577" t="str">
            <v>ORLarge C&amp;ICurtail AgreementsNon-Incentive CostsLow Participation Case0</v>
          </cell>
          <cell r="B1577" t="str">
            <v>OR</v>
          </cell>
          <cell r="C1577" t="str">
            <v>Large C&amp;I</v>
          </cell>
          <cell r="D1577" t="str">
            <v>Curtail Agreements</v>
          </cell>
          <cell r="E1577" t="str">
            <v>Non-Incentive Costs</v>
          </cell>
          <cell r="F1577" t="str">
            <v>Low Participation Case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5482636.7300000004</v>
          </cell>
          <cell r="S1577">
            <v>11437731.27</v>
          </cell>
          <cell r="T1577">
            <v>23748445.530000001</v>
          </cell>
          <cell r="U1577">
            <v>12818922.52</v>
          </cell>
          <cell r="V1577">
            <v>7177502.6100000003</v>
          </cell>
          <cell r="W1577">
            <v>1035039.42</v>
          </cell>
          <cell r="X1577">
            <v>1056694.75</v>
          </cell>
          <cell r="Y1577">
            <v>1077608.81</v>
          </cell>
          <cell r="Z1577">
            <v>1098962.6200000001</v>
          </cell>
          <cell r="AA1577">
            <v>1121099.71</v>
          </cell>
          <cell r="AB1577">
            <v>1143734.93</v>
          </cell>
          <cell r="AC1577">
            <v>1169950.97</v>
          </cell>
          <cell r="AD1577">
            <v>1234739.83</v>
          </cell>
          <cell r="AE1577">
            <v>1274929.31</v>
          </cell>
          <cell r="AF1577">
            <v>1316427.29</v>
          </cell>
          <cell r="AG1577">
            <v>1359276.37</v>
          </cell>
          <cell r="AH1577">
            <v>1403520.56</v>
          </cell>
          <cell r="AI1577">
            <v>1449205.28</v>
          </cell>
          <cell r="AJ1577">
            <v>1496377.44</v>
          </cell>
          <cell r="AK1577">
            <v>1545085.48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</row>
        <row r="1578">
          <cell r="A1578" t="str">
            <v>ORLarge C&amp;ICurtail AgreementsSummer Peak Reduction @Meter  (MW)Low Participation Case0</v>
          </cell>
          <cell r="B1578" t="str">
            <v>OR</v>
          </cell>
          <cell r="C1578" t="str">
            <v>Large C&amp;I</v>
          </cell>
          <cell r="D1578" t="str">
            <v>Curtail Agreements</v>
          </cell>
          <cell r="E1578" t="str">
            <v>Summer Peak Reduction @Meter  (MW)</v>
          </cell>
          <cell r="F1578" t="str">
            <v>Low Participation Case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5.1061481672101516</v>
          </cell>
          <cell r="S1578">
            <v>15.546439584201273</v>
          </cell>
          <cell r="T1578">
            <v>36.769815927493447</v>
          </cell>
          <cell r="U1578">
            <v>47.99510590524666</v>
          </cell>
          <cell r="V1578">
            <v>54.039254216657497</v>
          </cell>
          <cell r="W1578">
            <v>54.75501228123791</v>
          </cell>
          <cell r="X1578">
            <v>55.462504704051796</v>
          </cell>
          <cell r="Y1578">
            <v>56.170704503007471</v>
          </cell>
          <cell r="Z1578">
            <v>56.91276145592839</v>
          </cell>
          <cell r="AA1578">
            <v>57.74360864977195</v>
          </cell>
          <cell r="AB1578">
            <v>58.507439221742665</v>
          </cell>
          <cell r="AC1578">
            <v>59.27262640549219</v>
          </cell>
          <cell r="AD1578">
            <v>60.065513565673378</v>
          </cell>
          <cell r="AE1578">
            <v>60.869007140432515</v>
          </cell>
          <cell r="AF1578">
            <v>61.683249011282939</v>
          </cell>
          <cell r="AG1578">
            <v>62.508382957680382</v>
          </cell>
          <cell r="AH1578">
            <v>63.344554682411669</v>
          </cell>
          <cell r="AI1578">
            <v>64.191911837323005</v>
          </cell>
          <cell r="AJ1578">
            <v>65.050604049392433</v>
          </cell>
          <cell r="AK1578">
            <v>65.920782947151125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</row>
        <row r="1579">
          <cell r="A1579" t="str">
            <v>ORLarge C&amp;ICurtail AgreementsSummer Peak Reduction @Generation (MW)Low Participation Case0</v>
          </cell>
          <cell r="B1579" t="str">
            <v>OR</v>
          </cell>
          <cell r="C1579" t="str">
            <v>Large C&amp;I</v>
          </cell>
          <cell r="D1579" t="str">
            <v>Curtail Agreements</v>
          </cell>
          <cell r="E1579" t="str">
            <v>Summer Peak Reduction @Generation (MW)</v>
          </cell>
          <cell r="F1579" t="str">
            <v>Low Participation Case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5.6309529854545115</v>
          </cell>
          <cell r="S1579">
            <v>17.1442871462299</v>
          </cell>
          <cell r="T1579">
            <v>40.548980952242438</v>
          </cell>
          <cell r="U1579">
            <v>52.92799504328039</v>
          </cell>
          <cell r="V1579">
            <v>59.593354892652727</v>
          </cell>
          <cell r="W1579">
            <v>60.382677857562754</v>
          </cell>
          <cell r="X1579">
            <v>61.162885646285609</v>
          </cell>
          <cell r="Y1579">
            <v>61.94387351456492</v>
          </cell>
          <cell r="Z1579">
            <v>62.762198341341403</v>
          </cell>
          <cell r="AA1579">
            <v>63.678439181486489</v>
          </cell>
          <cell r="AB1579">
            <v>64.520775498172327</v>
          </cell>
          <cell r="AC1579">
            <v>65.364607857843168</v>
          </cell>
          <cell r="AD1579">
            <v>66.238987169908881</v>
          </cell>
          <cell r="AE1579">
            <v>67.125063013269198</v>
          </cell>
          <cell r="AF1579">
            <v>68.022991851877961</v>
          </cell>
          <cell r="AG1579">
            <v>68.932932242700019</v>
          </cell>
          <cell r="AH1579">
            <v>69.855044863709381</v>
          </cell>
          <cell r="AI1579">
            <v>70.789492542261797</v>
          </cell>
          <cell r="AJ1579">
            <v>71.73644028384696</v>
          </cell>
          <cell r="AK1579">
            <v>72.696055301225314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</row>
        <row r="1580">
          <cell r="A1580" t="str">
            <v>ORLarge C&amp;ICurtail AgreementsWinter Peak Reduction @Meter  (MW)Low Participation Case0</v>
          </cell>
          <cell r="B1580" t="str">
            <v>OR</v>
          </cell>
          <cell r="C1580" t="str">
            <v>Large C&amp;I</v>
          </cell>
          <cell r="D1580" t="str">
            <v>Curtail Agreements</v>
          </cell>
          <cell r="E1580" t="str">
            <v>Winter Peak Reduction @Meter  (MW)</v>
          </cell>
          <cell r="F1580" t="str">
            <v>Low Participation Case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</row>
        <row r="1581">
          <cell r="A1581" t="str">
            <v>ORLarge C&amp;ICurtail AgreementsWinter Peak Reduction @Generation (MW)Low Participation Case0</v>
          </cell>
          <cell r="B1581" t="str">
            <v>OR</v>
          </cell>
          <cell r="C1581" t="str">
            <v>Large C&amp;I</v>
          </cell>
          <cell r="D1581" t="str">
            <v>Curtail Agreements</v>
          </cell>
          <cell r="E1581" t="str">
            <v>Winter Peak Reduction @Generation (MW)</v>
          </cell>
          <cell r="F1581" t="str">
            <v>Low Participation Case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</row>
        <row r="1582">
          <cell r="A1582" t="str">
            <v>ORLarge C&amp;ICurtail AgreementsProgram Annual BenefitsLow Participation Case0</v>
          </cell>
          <cell r="B1582" t="str">
            <v>OR</v>
          </cell>
          <cell r="C1582" t="str">
            <v>Large C&amp;I</v>
          </cell>
          <cell r="D1582" t="str">
            <v>Curtail Agreements</v>
          </cell>
          <cell r="E1582" t="str">
            <v>Program Annual Benefits</v>
          </cell>
          <cell r="F1582" t="str">
            <v>Low Participation Case</v>
          </cell>
          <cell r="G1582">
            <v>0</v>
          </cell>
        </row>
        <row r="1583">
          <cell r="A1583" t="str">
            <v>ORLarge C&amp;ICurtail AgreementsNew ParticipantsLow Participation Case0</v>
          </cell>
          <cell r="B1583" t="str">
            <v>OR</v>
          </cell>
          <cell r="C1583" t="str">
            <v>Large C&amp;I</v>
          </cell>
          <cell r="D1583" t="str">
            <v>Curtail Agreements</v>
          </cell>
          <cell r="E1583" t="str">
            <v>New Participants</v>
          </cell>
          <cell r="F1583" t="str">
            <v>Low Participation Case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16746.686550000006</v>
          </cell>
          <cell r="S1583">
            <v>34271.919000000009</v>
          </cell>
          <cell r="T1583">
            <v>69833.664450000011</v>
          </cell>
          <cell r="U1583">
            <v>36847.527750000037</v>
          </cell>
          <cell r="V1583">
            <v>20100.588749999937</v>
          </cell>
          <cell r="W1583">
            <v>2583.0255000000179</v>
          </cell>
          <cell r="X1583">
            <v>2585.7149999999965</v>
          </cell>
          <cell r="Y1583">
            <v>2585.2035000000324</v>
          </cell>
          <cell r="Z1583">
            <v>2584.5764999999665</v>
          </cell>
          <cell r="AA1583">
            <v>2584.3950000000186</v>
          </cell>
          <cell r="AB1583">
            <v>2584.7249999999767</v>
          </cell>
          <cell r="AC1583">
            <v>2592.8595000000205</v>
          </cell>
          <cell r="AD1583">
            <v>2694.0321599718882</v>
          </cell>
          <cell r="AE1583">
            <v>2731.0805338135397</v>
          </cell>
          <cell r="AF1583">
            <v>2768.6383974915661</v>
          </cell>
          <cell r="AG1583">
            <v>2806.7127575183695</v>
          </cell>
          <cell r="AH1583">
            <v>2845.3107167601411</v>
          </cell>
          <cell r="AI1583">
            <v>2884.4394757617847</v>
          </cell>
          <cell r="AJ1583">
            <v>2924.1063340901455</v>
          </cell>
          <cell r="AK1583">
            <v>2964.3186916958948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</row>
        <row r="1584">
          <cell r="A1584" t="str">
            <v>ORLarge C&amp;ICurtail AgreementsIncentive CostsLow Participation Case0</v>
          </cell>
          <cell r="B1584" t="str">
            <v>OR</v>
          </cell>
          <cell r="C1584" t="str">
            <v>Large C&amp;I</v>
          </cell>
          <cell r="D1584" t="str">
            <v>Curtail Agreements</v>
          </cell>
          <cell r="E1584" t="str">
            <v>Incentive Costs</v>
          </cell>
          <cell r="F1584" t="str">
            <v>Low Participation Case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351680.42</v>
          </cell>
          <cell r="S1584">
            <v>1071390.72</v>
          </cell>
          <cell r="T1584">
            <v>2537897.67</v>
          </cell>
          <cell r="U1584">
            <v>3311695.75</v>
          </cell>
          <cell r="V1584">
            <v>3733808.12</v>
          </cell>
          <cell r="W1584">
            <v>3788051.65</v>
          </cell>
          <cell r="X1584">
            <v>3842351.67</v>
          </cell>
          <cell r="Y1584">
            <v>3896640.94</v>
          </cell>
          <cell r="Z1584">
            <v>3950917.05</v>
          </cell>
          <cell r="AA1584">
            <v>4005189.34</v>
          </cell>
          <cell r="AB1584">
            <v>4059468.57</v>
          </cell>
          <cell r="AC1584">
            <v>4113918.62</v>
          </cell>
          <cell r="AD1584">
            <v>4170493.29</v>
          </cell>
          <cell r="AE1584">
            <v>4227845.9800000004</v>
          </cell>
          <cell r="AF1584">
            <v>4285987.3899999997</v>
          </cell>
          <cell r="AG1584">
            <v>4344928.3600000003</v>
          </cell>
          <cell r="AH1584">
            <v>4404679.88</v>
          </cell>
          <cell r="AI1584">
            <v>4465253.1100000003</v>
          </cell>
          <cell r="AJ1584">
            <v>4526659.34</v>
          </cell>
          <cell r="AK1584">
            <v>4588910.04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</row>
        <row r="1585">
          <cell r="A1585" t="str">
            <v>ORLarge C&amp;ICurtail AgreementsParticipantsLow Participation Case0</v>
          </cell>
          <cell r="B1585" t="str">
            <v>OR</v>
          </cell>
          <cell r="C1585" t="str">
            <v>Large C&amp;I</v>
          </cell>
          <cell r="D1585" t="str">
            <v>Curtail Agreements</v>
          </cell>
          <cell r="E1585" t="str">
            <v>Participants</v>
          </cell>
          <cell r="F1585" t="str">
            <v>Low Participation Case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16746.686550000006</v>
          </cell>
          <cell r="S1585">
            <v>51018.605550000015</v>
          </cell>
          <cell r="T1585">
            <v>120852.27000000002</v>
          </cell>
          <cell r="U1585">
            <v>157699.79775000006</v>
          </cell>
          <cell r="V1585">
            <v>177800.38649999999</v>
          </cell>
          <cell r="W1585">
            <v>180383.41200000001</v>
          </cell>
          <cell r="X1585">
            <v>182969.12700000001</v>
          </cell>
          <cell r="Y1585">
            <v>185554.33050000004</v>
          </cell>
          <cell r="Z1585">
            <v>188138.90700000001</v>
          </cell>
          <cell r="AA1585">
            <v>190723.30200000003</v>
          </cell>
          <cell r="AB1585">
            <v>193308.027</v>
          </cell>
          <cell r="AC1585">
            <v>195900.88650000002</v>
          </cell>
          <cell r="AD1585">
            <v>198594.91865997191</v>
          </cell>
          <cell r="AE1585">
            <v>201325.99919378545</v>
          </cell>
          <cell r="AF1585">
            <v>204094.63759127702</v>
          </cell>
          <cell r="AG1585">
            <v>206901.35034879539</v>
          </cell>
          <cell r="AH1585">
            <v>209746.66106555553</v>
          </cell>
          <cell r="AI1585">
            <v>212631.10054131731</v>
          </cell>
          <cell r="AJ1585">
            <v>215555.20687540746</v>
          </cell>
          <cell r="AK1585">
            <v>218519.52556710335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</row>
        <row r="1586">
          <cell r="A1586" t="str">
            <v>ORExtra Large C&amp;ICurtail Agreements - Non-FirmProgram Annual BenefitsLow Participation Case0</v>
          </cell>
          <cell r="B1586" t="str">
            <v>OR</v>
          </cell>
          <cell r="C1586" t="str">
            <v>Extra Large C&amp;I</v>
          </cell>
          <cell r="D1586" t="str">
            <v>Curtail Agreements - Non-Firm</v>
          </cell>
          <cell r="E1586" t="str">
            <v>Program Annual Benefits</v>
          </cell>
          <cell r="F1586" t="str">
            <v>Low Participation Case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573231.01</v>
          </cell>
          <cell r="S1586">
            <v>1745288.43</v>
          </cell>
          <cell r="T1586">
            <v>4127886.26</v>
          </cell>
          <cell r="U1586">
            <v>5388069.9000000004</v>
          </cell>
          <cell r="V1586">
            <v>6066603.5300000003</v>
          </cell>
          <cell r="W1586">
            <v>6146956.6100000003</v>
          </cell>
          <cell r="X1586">
            <v>6226381.7599999998</v>
          </cell>
          <cell r="Y1586">
            <v>6305886.3200000003</v>
          </cell>
          <cell r="Z1586">
            <v>6389191.79</v>
          </cell>
          <cell r="AA1586">
            <v>6482465.1100000003</v>
          </cell>
          <cell r="AB1586">
            <v>6568214.9500000002</v>
          </cell>
          <cell r="AC1586">
            <v>6654117.0800000001</v>
          </cell>
          <cell r="AD1586">
            <v>6743128.8899999997</v>
          </cell>
          <cell r="AE1586">
            <v>6833331.4100000001</v>
          </cell>
          <cell r="AF1586">
            <v>6924740.5700000003</v>
          </cell>
          <cell r="AG1586">
            <v>7017372.5</v>
          </cell>
          <cell r="AH1586">
            <v>7111243.5700000003</v>
          </cell>
          <cell r="AI1586">
            <v>7206370.3399999999</v>
          </cell>
          <cell r="AJ1586">
            <v>7302769.6200000001</v>
          </cell>
          <cell r="AK1586">
            <v>7400458.4299999997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</row>
        <row r="1587">
          <cell r="A1587" t="str">
            <v>ORExtra Large C&amp;ICurtail Agreements - Non-FirmProgram Annual CostsLow Participation Case0</v>
          </cell>
          <cell r="B1587" t="str">
            <v>OR</v>
          </cell>
          <cell r="C1587" t="str">
            <v>Extra Large C&amp;I</v>
          </cell>
          <cell r="D1587" t="str">
            <v>Curtail Agreements - Non-Firm</v>
          </cell>
          <cell r="E1587" t="str">
            <v>Program Annual Costs</v>
          </cell>
          <cell r="F1587" t="str">
            <v>Low Participation Case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5834317.1500000004</v>
          </cell>
          <cell r="S1587">
            <v>12509121.98</v>
          </cell>
          <cell r="T1587">
            <v>26286343.199999999</v>
          </cell>
          <cell r="U1587">
            <v>16130618.27</v>
          </cell>
          <cell r="V1587">
            <v>10911310.720000001</v>
          </cell>
          <cell r="W1587">
            <v>4823091.07</v>
          </cell>
          <cell r="X1587">
            <v>4899046.41</v>
          </cell>
          <cell r="Y1587">
            <v>4974249.76</v>
          </cell>
          <cell r="Z1587">
            <v>5049879.66</v>
          </cell>
          <cell r="AA1587">
            <v>5126289.05</v>
          </cell>
          <cell r="AB1587">
            <v>5203203.5</v>
          </cell>
          <cell r="AC1587">
            <v>5283869.59</v>
          </cell>
          <cell r="AD1587">
            <v>5405233.1200000001</v>
          </cell>
          <cell r="AE1587">
            <v>5502775.29</v>
          </cell>
          <cell r="AF1587">
            <v>5602414.6799999997</v>
          </cell>
          <cell r="AG1587">
            <v>5704204.7300000004</v>
          </cell>
          <cell r="AH1587">
            <v>5808200.4400000004</v>
          </cell>
          <cell r="AI1587">
            <v>5914458.3899999997</v>
          </cell>
          <cell r="AJ1587">
            <v>6023036.7800000003</v>
          </cell>
          <cell r="AK1587">
            <v>6133995.5099999998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</row>
        <row r="1588">
          <cell r="A1588" t="str">
            <v>ORExtra Large C&amp;ICurtail Agreements - Non-FirmNon-Incentive CostsLow Participation Case0</v>
          </cell>
          <cell r="B1588" t="str">
            <v>OR</v>
          </cell>
          <cell r="C1588" t="str">
            <v>Extra Large C&amp;I</v>
          </cell>
          <cell r="D1588" t="str">
            <v>Curtail Agreements - Non-Firm</v>
          </cell>
          <cell r="E1588" t="str">
            <v>Non-Incentive Costs</v>
          </cell>
          <cell r="F1588" t="str">
            <v>Low Participation Case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5482636.7300000004</v>
          </cell>
          <cell r="S1588">
            <v>11437731.27</v>
          </cell>
          <cell r="T1588">
            <v>23748445.530000001</v>
          </cell>
          <cell r="U1588">
            <v>12818922.52</v>
          </cell>
          <cell r="V1588">
            <v>7177502.6100000003</v>
          </cell>
          <cell r="W1588">
            <v>1035039.42</v>
          </cell>
          <cell r="X1588">
            <v>1056694.75</v>
          </cell>
          <cell r="Y1588">
            <v>1077608.81</v>
          </cell>
          <cell r="Z1588">
            <v>1098962.6200000001</v>
          </cell>
          <cell r="AA1588">
            <v>1121099.71</v>
          </cell>
          <cell r="AB1588">
            <v>1143734.93</v>
          </cell>
          <cell r="AC1588">
            <v>1169950.97</v>
          </cell>
          <cell r="AD1588">
            <v>1234739.83</v>
          </cell>
          <cell r="AE1588">
            <v>1274929.31</v>
          </cell>
          <cell r="AF1588">
            <v>1316427.29</v>
          </cell>
          <cell r="AG1588">
            <v>1359276.37</v>
          </cell>
          <cell r="AH1588">
            <v>1403520.56</v>
          </cell>
          <cell r="AI1588">
            <v>1449205.28</v>
          </cell>
          <cell r="AJ1588">
            <v>1496377.44</v>
          </cell>
          <cell r="AK1588">
            <v>1545085.48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</row>
        <row r="1589">
          <cell r="A1589" t="str">
            <v>ORExtra Large C&amp;ICurtail Agreements - Non-FirmSummer Peak Reduction @Meter  (MW)Low Participation Case0</v>
          </cell>
          <cell r="B1589" t="str">
            <v>OR</v>
          </cell>
          <cell r="C1589" t="str">
            <v>Extra Large C&amp;I</v>
          </cell>
          <cell r="D1589" t="str">
            <v>Curtail Agreements - Non-Firm</v>
          </cell>
          <cell r="E1589" t="str">
            <v>Summer Peak Reduction @Meter  (MW)</v>
          </cell>
          <cell r="F1589" t="str">
            <v>Low Participation Case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5.1061481672101516</v>
          </cell>
          <cell r="S1589">
            <v>15.546439584201273</v>
          </cell>
          <cell r="T1589">
            <v>36.769815927493447</v>
          </cell>
          <cell r="U1589">
            <v>47.99510590524666</v>
          </cell>
          <cell r="V1589">
            <v>54.039254216657497</v>
          </cell>
          <cell r="W1589">
            <v>54.75501228123791</v>
          </cell>
          <cell r="X1589">
            <v>55.462504704051796</v>
          </cell>
          <cell r="Y1589">
            <v>56.170704503007471</v>
          </cell>
          <cell r="Z1589">
            <v>56.91276145592839</v>
          </cell>
          <cell r="AA1589">
            <v>57.74360864977195</v>
          </cell>
          <cell r="AB1589">
            <v>58.507439221742665</v>
          </cell>
          <cell r="AC1589">
            <v>59.27262640549219</v>
          </cell>
          <cell r="AD1589">
            <v>60.065513565673378</v>
          </cell>
          <cell r="AE1589">
            <v>60.869007140432515</v>
          </cell>
          <cell r="AF1589">
            <v>61.683249011282939</v>
          </cell>
          <cell r="AG1589">
            <v>62.508382957680382</v>
          </cell>
          <cell r="AH1589">
            <v>63.344554682411669</v>
          </cell>
          <cell r="AI1589">
            <v>64.191911837323005</v>
          </cell>
          <cell r="AJ1589">
            <v>65.050604049392433</v>
          </cell>
          <cell r="AK1589">
            <v>65.920782947151125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</row>
        <row r="1590">
          <cell r="A1590" t="str">
            <v>ORExtra Large C&amp;ICurtail Agreements - Non-FirmSummer Peak Reduction @Generation (MW)Low Participation Case0</v>
          </cell>
          <cell r="B1590" t="str">
            <v>OR</v>
          </cell>
          <cell r="C1590" t="str">
            <v>Extra Large C&amp;I</v>
          </cell>
          <cell r="D1590" t="str">
            <v>Curtail Agreements - Non-Firm</v>
          </cell>
          <cell r="E1590" t="str">
            <v>Summer Peak Reduction @Generation (MW)</v>
          </cell>
          <cell r="F1590" t="str">
            <v>Low Participation Case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5.6309529854545115</v>
          </cell>
          <cell r="S1590">
            <v>17.1442871462299</v>
          </cell>
          <cell r="T1590">
            <v>40.548980952242438</v>
          </cell>
          <cell r="U1590">
            <v>52.92799504328039</v>
          </cell>
          <cell r="V1590">
            <v>59.593354892652727</v>
          </cell>
          <cell r="W1590">
            <v>60.382677857562754</v>
          </cell>
          <cell r="X1590">
            <v>61.162885646285609</v>
          </cell>
          <cell r="Y1590">
            <v>61.94387351456492</v>
          </cell>
          <cell r="Z1590">
            <v>62.762198341341403</v>
          </cell>
          <cell r="AA1590">
            <v>63.678439181486489</v>
          </cell>
          <cell r="AB1590">
            <v>64.520775498172327</v>
          </cell>
          <cell r="AC1590">
            <v>65.364607857843168</v>
          </cell>
          <cell r="AD1590">
            <v>66.238987169908881</v>
          </cell>
          <cell r="AE1590">
            <v>67.125063013269198</v>
          </cell>
          <cell r="AF1590">
            <v>68.022991851877961</v>
          </cell>
          <cell r="AG1590">
            <v>68.932932242700019</v>
          </cell>
          <cell r="AH1590">
            <v>69.855044863709381</v>
          </cell>
          <cell r="AI1590">
            <v>70.789492542261797</v>
          </cell>
          <cell r="AJ1590">
            <v>71.73644028384696</v>
          </cell>
          <cell r="AK1590">
            <v>72.696055301225314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</row>
        <row r="1591">
          <cell r="A1591" t="str">
            <v>ORExtra Large C&amp;ICurtail Agreements - Non-FirmWinter Peak Reduction @Meter  (MW)Low Participation Case0</v>
          </cell>
          <cell r="B1591" t="str">
            <v>OR</v>
          </cell>
          <cell r="C1591" t="str">
            <v>Extra Large C&amp;I</v>
          </cell>
          <cell r="D1591" t="str">
            <v>Curtail Agreements - Non-Firm</v>
          </cell>
          <cell r="E1591" t="str">
            <v>Winter Peak Reduction @Meter  (MW)</v>
          </cell>
          <cell r="F1591" t="str">
            <v>Low Participation Case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</row>
        <row r="1592">
          <cell r="A1592" t="str">
            <v>ORExtra Large C&amp;ICurtail Agreements - Non-FirmWinter Peak Reduction @Generation (MW)Low Participation Case0</v>
          </cell>
          <cell r="B1592" t="str">
            <v>OR</v>
          </cell>
          <cell r="C1592" t="str">
            <v>Extra Large C&amp;I</v>
          </cell>
          <cell r="D1592" t="str">
            <v>Curtail Agreements - Non-Firm</v>
          </cell>
          <cell r="E1592" t="str">
            <v>Winter Peak Reduction @Generation (MW)</v>
          </cell>
          <cell r="F1592" t="str">
            <v>Low Participation Case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</row>
        <row r="1593">
          <cell r="A1593" t="str">
            <v>ORExtra Large C&amp;ICurtail Agreements - Non-FirmProgram Annual BenefitsLow Participation Case0</v>
          </cell>
          <cell r="B1593" t="str">
            <v>OR</v>
          </cell>
          <cell r="C1593" t="str">
            <v>Extra Large C&amp;I</v>
          </cell>
          <cell r="D1593" t="str">
            <v>Curtail Agreements - Non-Firm</v>
          </cell>
          <cell r="E1593" t="str">
            <v>Program Annual Benefits</v>
          </cell>
          <cell r="F1593" t="str">
            <v>Low Participation Case</v>
          </cell>
          <cell r="G1593">
            <v>0</v>
          </cell>
        </row>
        <row r="1594">
          <cell r="A1594" t="str">
            <v>ORExtra Large C&amp;ICurtail Agreements - Non-FirmNew ParticipantsLow Participation Case0</v>
          </cell>
          <cell r="B1594" t="str">
            <v>OR</v>
          </cell>
          <cell r="C1594" t="str">
            <v>Extra Large C&amp;I</v>
          </cell>
          <cell r="D1594" t="str">
            <v>Curtail Agreements - Non-Firm</v>
          </cell>
          <cell r="E1594" t="str">
            <v>New Participants</v>
          </cell>
          <cell r="F1594" t="str">
            <v>Low Participation Case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16746.686550000006</v>
          </cell>
          <cell r="S1594">
            <v>34271.919000000009</v>
          </cell>
          <cell r="T1594">
            <v>69833.664450000011</v>
          </cell>
          <cell r="U1594">
            <v>36847.527750000037</v>
          </cell>
          <cell r="V1594">
            <v>20100.588749999937</v>
          </cell>
          <cell r="W1594">
            <v>2583.0255000000179</v>
          </cell>
          <cell r="X1594">
            <v>2585.7149999999965</v>
          </cell>
          <cell r="Y1594">
            <v>2585.2035000000324</v>
          </cell>
          <cell r="Z1594">
            <v>2584.5764999999665</v>
          </cell>
          <cell r="AA1594">
            <v>2584.3950000000186</v>
          </cell>
          <cell r="AB1594">
            <v>2584.7249999999767</v>
          </cell>
          <cell r="AC1594">
            <v>2592.8595000000205</v>
          </cell>
          <cell r="AD1594">
            <v>2694.0321599718882</v>
          </cell>
          <cell r="AE1594">
            <v>2731.0805338135397</v>
          </cell>
          <cell r="AF1594">
            <v>2768.6383974915661</v>
          </cell>
          <cell r="AG1594">
            <v>2806.7127575183695</v>
          </cell>
          <cell r="AH1594">
            <v>2845.3107167601411</v>
          </cell>
          <cell r="AI1594">
            <v>2884.4394757617847</v>
          </cell>
          <cell r="AJ1594">
            <v>2924.1063340901455</v>
          </cell>
          <cell r="AK1594">
            <v>2964.3186916958948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</row>
        <row r="1595">
          <cell r="A1595" t="str">
            <v>ORExtra Large C&amp;ICurtail Agreements - Non-FirmIncentive CostsLow Participation Case0</v>
          </cell>
          <cell r="B1595" t="str">
            <v>OR</v>
          </cell>
          <cell r="C1595" t="str">
            <v>Extra Large C&amp;I</v>
          </cell>
          <cell r="D1595" t="str">
            <v>Curtail Agreements - Non-Firm</v>
          </cell>
          <cell r="E1595" t="str">
            <v>Incentive Costs</v>
          </cell>
          <cell r="F1595" t="str">
            <v>Low Participation Case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351680.42</v>
          </cell>
          <cell r="S1595">
            <v>1071390.72</v>
          </cell>
          <cell r="T1595">
            <v>2537897.67</v>
          </cell>
          <cell r="U1595">
            <v>3311695.75</v>
          </cell>
          <cell r="V1595">
            <v>3733808.12</v>
          </cell>
          <cell r="W1595">
            <v>3788051.65</v>
          </cell>
          <cell r="X1595">
            <v>3842351.67</v>
          </cell>
          <cell r="Y1595">
            <v>3896640.94</v>
          </cell>
          <cell r="Z1595">
            <v>3950917.05</v>
          </cell>
          <cell r="AA1595">
            <v>4005189.34</v>
          </cell>
          <cell r="AB1595">
            <v>4059468.57</v>
          </cell>
          <cell r="AC1595">
            <v>4113918.62</v>
          </cell>
          <cell r="AD1595">
            <v>4170493.29</v>
          </cell>
          <cell r="AE1595">
            <v>4227845.9800000004</v>
          </cell>
          <cell r="AF1595">
            <v>4285987.3899999997</v>
          </cell>
          <cell r="AG1595">
            <v>4344928.3600000003</v>
          </cell>
          <cell r="AH1595">
            <v>4404679.88</v>
          </cell>
          <cell r="AI1595">
            <v>4465253.1100000003</v>
          </cell>
          <cell r="AJ1595">
            <v>4526659.34</v>
          </cell>
          <cell r="AK1595">
            <v>4588910.04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</row>
        <row r="1596">
          <cell r="A1596" t="str">
            <v>ORExtra Large C&amp;ICurtail Agreements - Non-FirmParticipantsLow Participation Case0</v>
          </cell>
          <cell r="B1596" t="str">
            <v>OR</v>
          </cell>
          <cell r="C1596" t="str">
            <v>Extra Large C&amp;I</v>
          </cell>
          <cell r="D1596" t="str">
            <v>Curtail Agreements - Non-Firm</v>
          </cell>
          <cell r="E1596" t="str">
            <v>Participants</v>
          </cell>
          <cell r="F1596" t="str">
            <v>Low Participation Case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16746.686550000006</v>
          </cell>
          <cell r="S1596">
            <v>51018.605550000015</v>
          </cell>
          <cell r="T1596">
            <v>120852.27000000002</v>
          </cell>
          <cell r="U1596">
            <v>157699.79775000006</v>
          </cell>
          <cell r="V1596">
            <v>177800.38649999999</v>
          </cell>
          <cell r="W1596">
            <v>180383.41200000001</v>
          </cell>
          <cell r="X1596">
            <v>182969.12700000001</v>
          </cell>
          <cell r="Y1596">
            <v>185554.33050000004</v>
          </cell>
          <cell r="Z1596">
            <v>188138.90700000001</v>
          </cell>
          <cell r="AA1596">
            <v>190723.30200000003</v>
          </cell>
          <cell r="AB1596">
            <v>193308.027</v>
          </cell>
          <cell r="AC1596">
            <v>195900.88650000002</v>
          </cell>
          <cell r="AD1596">
            <v>198594.91865997191</v>
          </cell>
          <cell r="AE1596">
            <v>201325.99919378545</v>
          </cell>
          <cell r="AF1596">
            <v>204094.63759127702</v>
          </cell>
          <cell r="AG1596">
            <v>206901.35034879539</v>
          </cell>
          <cell r="AH1596">
            <v>209746.66106555553</v>
          </cell>
          <cell r="AI1596">
            <v>212631.10054131731</v>
          </cell>
          <cell r="AJ1596">
            <v>215555.20687540746</v>
          </cell>
          <cell r="AK1596">
            <v>218519.52556710335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</row>
        <row r="1597">
          <cell r="A1597" t="str">
            <v>ORLarge C&amp;ICurtail Agreements - Non-FirmProgram Annual BenefitsLow Participation Case0</v>
          </cell>
          <cell r="B1597" t="str">
            <v>OR</v>
          </cell>
          <cell r="C1597" t="str">
            <v>Large C&amp;I</v>
          </cell>
          <cell r="D1597" t="str">
            <v>Curtail Agreements - Non-Firm</v>
          </cell>
          <cell r="E1597" t="str">
            <v>Program Annual Benefits</v>
          </cell>
          <cell r="F1597" t="str">
            <v>Low Participation Case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573231.01</v>
          </cell>
          <cell r="S1597">
            <v>1745288.43</v>
          </cell>
          <cell r="T1597">
            <v>4127886.26</v>
          </cell>
          <cell r="U1597">
            <v>5388069.9000000004</v>
          </cell>
          <cell r="V1597">
            <v>6066603.5300000003</v>
          </cell>
          <cell r="W1597">
            <v>6146956.6100000003</v>
          </cell>
          <cell r="X1597">
            <v>6226381.7599999998</v>
          </cell>
          <cell r="Y1597">
            <v>6305886.3200000003</v>
          </cell>
          <cell r="Z1597">
            <v>6389191.79</v>
          </cell>
          <cell r="AA1597">
            <v>6482465.1100000003</v>
          </cell>
          <cell r="AB1597">
            <v>6568214.9500000002</v>
          </cell>
          <cell r="AC1597">
            <v>6654117.0800000001</v>
          </cell>
          <cell r="AD1597">
            <v>6743128.8899999997</v>
          </cell>
          <cell r="AE1597">
            <v>6833331.4100000001</v>
          </cell>
          <cell r="AF1597">
            <v>6924740.5700000003</v>
          </cell>
          <cell r="AG1597">
            <v>7017372.5</v>
          </cell>
          <cell r="AH1597">
            <v>7111243.5700000003</v>
          </cell>
          <cell r="AI1597">
            <v>7206370.3399999999</v>
          </cell>
          <cell r="AJ1597">
            <v>7302769.6200000001</v>
          </cell>
          <cell r="AK1597">
            <v>7400458.4299999997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</row>
        <row r="1598">
          <cell r="A1598" t="str">
            <v>ORLarge C&amp;ICurtail Agreements - Non-FirmProgram Annual CostsLow Participation Case0</v>
          </cell>
          <cell r="B1598" t="str">
            <v>OR</v>
          </cell>
          <cell r="C1598" t="str">
            <v>Large C&amp;I</v>
          </cell>
          <cell r="D1598" t="str">
            <v>Curtail Agreements - Non-Firm</v>
          </cell>
          <cell r="E1598" t="str">
            <v>Program Annual Costs</v>
          </cell>
          <cell r="F1598" t="str">
            <v>Low Participation Case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5834317.1500000004</v>
          </cell>
          <cell r="S1598">
            <v>12509121.98</v>
          </cell>
          <cell r="T1598">
            <v>26286343.199999999</v>
          </cell>
          <cell r="U1598">
            <v>16130618.27</v>
          </cell>
          <cell r="V1598">
            <v>10911310.720000001</v>
          </cell>
          <cell r="W1598">
            <v>4823091.07</v>
          </cell>
          <cell r="X1598">
            <v>4899046.41</v>
          </cell>
          <cell r="Y1598">
            <v>4974249.76</v>
          </cell>
          <cell r="Z1598">
            <v>5049879.66</v>
          </cell>
          <cell r="AA1598">
            <v>5126289.05</v>
          </cell>
          <cell r="AB1598">
            <v>5203203.5</v>
          </cell>
          <cell r="AC1598">
            <v>5283869.59</v>
          </cell>
          <cell r="AD1598">
            <v>5405233.1200000001</v>
          </cell>
          <cell r="AE1598">
            <v>5502775.29</v>
          </cell>
          <cell r="AF1598">
            <v>5602414.6799999997</v>
          </cell>
          <cell r="AG1598">
            <v>5704204.7300000004</v>
          </cell>
          <cell r="AH1598">
            <v>5808200.4400000004</v>
          </cell>
          <cell r="AI1598">
            <v>5914458.3899999997</v>
          </cell>
          <cell r="AJ1598">
            <v>6023036.7800000003</v>
          </cell>
          <cell r="AK1598">
            <v>6133995.5099999998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</row>
        <row r="1599">
          <cell r="A1599" t="str">
            <v>ORLarge C&amp;ICurtail Agreements - Non-FirmNon-Incentive CostsLow Participation Case0</v>
          </cell>
          <cell r="B1599" t="str">
            <v>OR</v>
          </cell>
          <cell r="C1599" t="str">
            <v>Large C&amp;I</v>
          </cell>
          <cell r="D1599" t="str">
            <v>Curtail Agreements - Non-Firm</v>
          </cell>
          <cell r="E1599" t="str">
            <v>Non-Incentive Costs</v>
          </cell>
          <cell r="F1599" t="str">
            <v>Low Participation Case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5482636.7300000004</v>
          </cell>
          <cell r="S1599">
            <v>11437731.27</v>
          </cell>
          <cell r="T1599">
            <v>23748445.530000001</v>
          </cell>
          <cell r="U1599">
            <v>12818922.52</v>
          </cell>
          <cell r="V1599">
            <v>7177502.6100000003</v>
          </cell>
          <cell r="W1599">
            <v>1035039.42</v>
          </cell>
          <cell r="X1599">
            <v>1056694.75</v>
          </cell>
          <cell r="Y1599">
            <v>1077608.81</v>
          </cell>
          <cell r="Z1599">
            <v>1098962.6200000001</v>
          </cell>
          <cell r="AA1599">
            <v>1121099.71</v>
          </cell>
          <cell r="AB1599">
            <v>1143734.93</v>
          </cell>
          <cell r="AC1599">
            <v>1169950.97</v>
          </cell>
          <cell r="AD1599">
            <v>1234739.83</v>
          </cell>
          <cell r="AE1599">
            <v>1274929.31</v>
          </cell>
          <cell r="AF1599">
            <v>1316427.29</v>
          </cell>
          <cell r="AG1599">
            <v>1359276.37</v>
          </cell>
          <cell r="AH1599">
            <v>1403520.56</v>
          </cell>
          <cell r="AI1599">
            <v>1449205.28</v>
          </cell>
          <cell r="AJ1599">
            <v>1496377.44</v>
          </cell>
          <cell r="AK1599">
            <v>1545085.48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</row>
        <row r="1600">
          <cell r="A1600" t="str">
            <v>ORLarge C&amp;ICurtail Agreements - Non-FirmSummer Peak Reduction @Meter  (MW)Low Participation Case0</v>
          </cell>
          <cell r="B1600" t="str">
            <v>OR</v>
          </cell>
          <cell r="C1600" t="str">
            <v>Large C&amp;I</v>
          </cell>
          <cell r="D1600" t="str">
            <v>Curtail Agreements - Non-Firm</v>
          </cell>
          <cell r="E1600" t="str">
            <v>Summer Peak Reduction @Meter  (MW)</v>
          </cell>
          <cell r="F1600" t="str">
            <v>Low Participation Case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5.1061481672101516</v>
          </cell>
          <cell r="S1600">
            <v>15.546439584201273</v>
          </cell>
          <cell r="T1600">
            <v>36.769815927493447</v>
          </cell>
          <cell r="U1600">
            <v>47.99510590524666</v>
          </cell>
          <cell r="V1600">
            <v>54.039254216657497</v>
          </cell>
          <cell r="W1600">
            <v>54.75501228123791</v>
          </cell>
          <cell r="X1600">
            <v>55.462504704051796</v>
          </cell>
          <cell r="Y1600">
            <v>56.170704503007471</v>
          </cell>
          <cell r="Z1600">
            <v>56.91276145592839</v>
          </cell>
          <cell r="AA1600">
            <v>57.74360864977195</v>
          </cell>
          <cell r="AB1600">
            <v>58.507439221742665</v>
          </cell>
          <cell r="AC1600">
            <v>59.27262640549219</v>
          </cell>
          <cell r="AD1600">
            <v>60.065513565673378</v>
          </cell>
          <cell r="AE1600">
            <v>60.869007140432515</v>
          </cell>
          <cell r="AF1600">
            <v>61.683249011282939</v>
          </cell>
          <cell r="AG1600">
            <v>62.508382957680382</v>
          </cell>
          <cell r="AH1600">
            <v>63.344554682411669</v>
          </cell>
          <cell r="AI1600">
            <v>64.191911837323005</v>
          </cell>
          <cell r="AJ1600">
            <v>65.050604049392433</v>
          </cell>
          <cell r="AK1600">
            <v>65.920782947151125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</row>
        <row r="1601">
          <cell r="A1601" t="str">
            <v>ORLarge C&amp;ICurtail Agreements - Non-FirmSummer Peak Reduction @Generation (MW)Low Participation Case0</v>
          </cell>
          <cell r="B1601" t="str">
            <v>OR</v>
          </cell>
          <cell r="C1601" t="str">
            <v>Large C&amp;I</v>
          </cell>
          <cell r="D1601" t="str">
            <v>Curtail Agreements - Non-Firm</v>
          </cell>
          <cell r="E1601" t="str">
            <v>Summer Peak Reduction @Generation (MW)</v>
          </cell>
          <cell r="F1601" t="str">
            <v>Low Participation Case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5.6309529854545115</v>
          </cell>
          <cell r="S1601">
            <v>17.1442871462299</v>
          </cell>
          <cell r="T1601">
            <v>40.548980952242438</v>
          </cell>
          <cell r="U1601">
            <v>52.92799504328039</v>
          </cell>
          <cell r="V1601">
            <v>59.593354892652727</v>
          </cell>
          <cell r="W1601">
            <v>60.382677857562754</v>
          </cell>
          <cell r="X1601">
            <v>61.162885646285609</v>
          </cell>
          <cell r="Y1601">
            <v>61.94387351456492</v>
          </cell>
          <cell r="Z1601">
            <v>62.762198341341403</v>
          </cell>
          <cell r="AA1601">
            <v>63.678439181486489</v>
          </cell>
          <cell r="AB1601">
            <v>64.520775498172327</v>
          </cell>
          <cell r="AC1601">
            <v>65.364607857843168</v>
          </cell>
          <cell r="AD1601">
            <v>66.238987169908881</v>
          </cell>
          <cell r="AE1601">
            <v>67.125063013269198</v>
          </cell>
          <cell r="AF1601">
            <v>68.022991851877961</v>
          </cell>
          <cell r="AG1601">
            <v>68.932932242700019</v>
          </cell>
          <cell r="AH1601">
            <v>69.855044863709381</v>
          </cell>
          <cell r="AI1601">
            <v>70.789492542261797</v>
          </cell>
          <cell r="AJ1601">
            <v>71.73644028384696</v>
          </cell>
          <cell r="AK1601">
            <v>72.696055301225314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</row>
        <row r="1602">
          <cell r="A1602" t="str">
            <v>ORLarge C&amp;ICurtail Agreements - Non-FirmWinter Peak Reduction @Meter  (MW)Low Participation Case0</v>
          </cell>
          <cell r="B1602" t="str">
            <v>OR</v>
          </cell>
          <cell r="C1602" t="str">
            <v>Large C&amp;I</v>
          </cell>
          <cell r="D1602" t="str">
            <v>Curtail Agreements - Non-Firm</v>
          </cell>
          <cell r="E1602" t="str">
            <v>Winter Peak Reduction @Meter  (MW)</v>
          </cell>
          <cell r="F1602" t="str">
            <v>Low Participation Case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</row>
        <row r="1603">
          <cell r="A1603" t="str">
            <v>ORLarge C&amp;ICurtail Agreements - Non-FirmWinter Peak Reduction @Generation (MW)Low Participation Case0</v>
          </cell>
          <cell r="B1603" t="str">
            <v>OR</v>
          </cell>
          <cell r="C1603" t="str">
            <v>Large C&amp;I</v>
          </cell>
          <cell r="D1603" t="str">
            <v>Curtail Agreements - Non-Firm</v>
          </cell>
          <cell r="E1603" t="str">
            <v>Winter Peak Reduction @Generation (MW)</v>
          </cell>
          <cell r="F1603" t="str">
            <v>Low Participation Case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A1604" t="str">
            <v>ORLarge C&amp;ICurtail Agreements - Non-FirmProgram Annual BenefitsLow Participation Case0</v>
          </cell>
          <cell r="B1604" t="str">
            <v>OR</v>
          </cell>
          <cell r="C1604" t="str">
            <v>Large C&amp;I</v>
          </cell>
          <cell r="D1604" t="str">
            <v>Curtail Agreements - Non-Firm</v>
          </cell>
          <cell r="E1604" t="str">
            <v>Program Annual Benefits</v>
          </cell>
          <cell r="F1604" t="str">
            <v>Low Participation Case</v>
          </cell>
          <cell r="G1604">
            <v>0</v>
          </cell>
        </row>
        <row r="1605">
          <cell r="A1605" t="str">
            <v>ORLarge C&amp;ICurtail Agreements - Non-FirmNew ParticipantsLow Participation Case0</v>
          </cell>
          <cell r="B1605" t="str">
            <v>OR</v>
          </cell>
          <cell r="C1605" t="str">
            <v>Large C&amp;I</v>
          </cell>
          <cell r="D1605" t="str">
            <v>Curtail Agreements - Non-Firm</v>
          </cell>
          <cell r="E1605" t="str">
            <v>New Participants</v>
          </cell>
          <cell r="F1605" t="str">
            <v>Low Participation Case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16746.686550000006</v>
          </cell>
          <cell r="S1605">
            <v>34271.919000000009</v>
          </cell>
          <cell r="T1605">
            <v>69833.664450000011</v>
          </cell>
          <cell r="U1605">
            <v>36847.527750000037</v>
          </cell>
          <cell r="V1605">
            <v>20100.588749999937</v>
          </cell>
          <cell r="W1605">
            <v>2583.0255000000179</v>
          </cell>
          <cell r="X1605">
            <v>2585.7149999999965</v>
          </cell>
          <cell r="Y1605">
            <v>2585.2035000000324</v>
          </cell>
          <cell r="Z1605">
            <v>2584.5764999999665</v>
          </cell>
          <cell r="AA1605">
            <v>2584.3950000000186</v>
          </cell>
          <cell r="AB1605">
            <v>2584.7249999999767</v>
          </cell>
          <cell r="AC1605">
            <v>2592.8595000000205</v>
          </cell>
          <cell r="AD1605">
            <v>2694.0321599718882</v>
          </cell>
          <cell r="AE1605">
            <v>2731.0805338135397</v>
          </cell>
          <cell r="AF1605">
            <v>2768.6383974915661</v>
          </cell>
          <cell r="AG1605">
            <v>2806.7127575183695</v>
          </cell>
          <cell r="AH1605">
            <v>2845.3107167601411</v>
          </cell>
          <cell r="AI1605">
            <v>2884.4394757617847</v>
          </cell>
          <cell r="AJ1605">
            <v>2924.1063340901455</v>
          </cell>
          <cell r="AK1605">
            <v>2964.3186916958948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</row>
        <row r="1606">
          <cell r="A1606" t="str">
            <v>ORLarge C&amp;ICurtail Agreements - Non-FirmIncentive CostsLow Participation Case0</v>
          </cell>
          <cell r="B1606" t="str">
            <v>OR</v>
          </cell>
          <cell r="C1606" t="str">
            <v>Large C&amp;I</v>
          </cell>
          <cell r="D1606" t="str">
            <v>Curtail Agreements - Non-Firm</v>
          </cell>
          <cell r="E1606" t="str">
            <v>Incentive Costs</v>
          </cell>
          <cell r="F1606" t="str">
            <v>Low Participation Case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351680.42</v>
          </cell>
          <cell r="S1606">
            <v>1071390.72</v>
          </cell>
          <cell r="T1606">
            <v>2537897.67</v>
          </cell>
          <cell r="U1606">
            <v>3311695.75</v>
          </cell>
          <cell r="V1606">
            <v>3733808.12</v>
          </cell>
          <cell r="W1606">
            <v>3788051.65</v>
          </cell>
          <cell r="X1606">
            <v>3842351.67</v>
          </cell>
          <cell r="Y1606">
            <v>3896640.94</v>
          </cell>
          <cell r="Z1606">
            <v>3950917.05</v>
          </cell>
          <cell r="AA1606">
            <v>4005189.34</v>
          </cell>
          <cell r="AB1606">
            <v>4059468.57</v>
          </cell>
          <cell r="AC1606">
            <v>4113918.62</v>
          </cell>
          <cell r="AD1606">
            <v>4170493.29</v>
          </cell>
          <cell r="AE1606">
            <v>4227845.9800000004</v>
          </cell>
          <cell r="AF1606">
            <v>4285987.3899999997</v>
          </cell>
          <cell r="AG1606">
            <v>4344928.3600000003</v>
          </cell>
          <cell r="AH1606">
            <v>4404679.88</v>
          </cell>
          <cell r="AI1606">
            <v>4465253.1100000003</v>
          </cell>
          <cell r="AJ1606">
            <v>4526659.34</v>
          </cell>
          <cell r="AK1606">
            <v>4588910.04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</row>
        <row r="1607">
          <cell r="A1607" t="str">
            <v>ORLarge C&amp;ICurtail Agreements - Non-FirmParticipantsLow Participation Case0</v>
          </cell>
          <cell r="B1607" t="str">
            <v>OR</v>
          </cell>
          <cell r="C1607" t="str">
            <v>Large C&amp;I</v>
          </cell>
          <cell r="D1607" t="str">
            <v>Curtail Agreements - Non-Firm</v>
          </cell>
          <cell r="E1607" t="str">
            <v>Participants</v>
          </cell>
          <cell r="F1607" t="str">
            <v>Low Participation Case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16746.686550000006</v>
          </cell>
          <cell r="S1607">
            <v>51018.605550000015</v>
          </cell>
          <cell r="T1607">
            <v>120852.27000000002</v>
          </cell>
          <cell r="U1607">
            <v>157699.79775000006</v>
          </cell>
          <cell r="V1607">
            <v>177800.38649999999</v>
          </cell>
          <cell r="W1607">
            <v>180383.41200000001</v>
          </cell>
          <cell r="X1607">
            <v>182969.12700000001</v>
          </cell>
          <cell r="Y1607">
            <v>185554.33050000004</v>
          </cell>
          <cell r="Z1607">
            <v>188138.90700000001</v>
          </cell>
          <cell r="AA1607">
            <v>190723.30200000003</v>
          </cell>
          <cell r="AB1607">
            <v>193308.027</v>
          </cell>
          <cell r="AC1607">
            <v>195900.88650000002</v>
          </cell>
          <cell r="AD1607">
            <v>198594.91865997191</v>
          </cell>
          <cell r="AE1607">
            <v>201325.99919378545</v>
          </cell>
          <cell r="AF1607">
            <v>204094.63759127702</v>
          </cell>
          <cell r="AG1607">
            <v>206901.35034879539</v>
          </cell>
          <cell r="AH1607">
            <v>209746.66106555553</v>
          </cell>
          <cell r="AI1607">
            <v>212631.10054131731</v>
          </cell>
          <cell r="AJ1607">
            <v>215555.20687540746</v>
          </cell>
          <cell r="AK1607">
            <v>218519.52556710335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</row>
        <row r="1608">
          <cell r="A1608" t="str">
            <v>ORMedium C&amp;IDLC Central ACProgram Annual BenefitsLow Participation Case0</v>
          </cell>
          <cell r="B1608" t="str">
            <v>OR</v>
          </cell>
          <cell r="C1608" t="str">
            <v>Medium C&amp;I</v>
          </cell>
          <cell r="D1608" t="str">
            <v>DLC Central AC</v>
          </cell>
          <cell r="E1608" t="str">
            <v>Program Annual Benefits</v>
          </cell>
          <cell r="F1608" t="str">
            <v>Low Participation Case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573231.01</v>
          </cell>
          <cell r="S1608">
            <v>1745288.43</v>
          </cell>
          <cell r="T1608">
            <v>4127886.26</v>
          </cell>
          <cell r="U1608">
            <v>5388069.9000000004</v>
          </cell>
          <cell r="V1608">
            <v>6066603.5300000003</v>
          </cell>
          <cell r="W1608">
            <v>6146956.6100000003</v>
          </cell>
          <cell r="X1608">
            <v>6226381.7599999998</v>
          </cell>
          <cell r="Y1608">
            <v>6305886.3200000003</v>
          </cell>
          <cell r="Z1608">
            <v>6389191.79</v>
          </cell>
          <cell r="AA1608">
            <v>6482465.1100000003</v>
          </cell>
          <cell r="AB1608">
            <v>6568214.9500000002</v>
          </cell>
          <cell r="AC1608">
            <v>6654117.0800000001</v>
          </cell>
          <cell r="AD1608">
            <v>6743128.8899999997</v>
          </cell>
          <cell r="AE1608">
            <v>6833331.4100000001</v>
          </cell>
          <cell r="AF1608">
            <v>6924740.5700000003</v>
          </cell>
          <cell r="AG1608">
            <v>7017372.5</v>
          </cell>
          <cell r="AH1608">
            <v>7111243.5700000003</v>
          </cell>
          <cell r="AI1608">
            <v>7206370.3399999999</v>
          </cell>
          <cell r="AJ1608">
            <v>7302769.6200000001</v>
          </cell>
          <cell r="AK1608">
            <v>7400458.4299999997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</row>
        <row r="1609">
          <cell r="A1609" t="str">
            <v>ORMedium C&amp;IDLC Central ACProgram Annual CostsLow Participation Case0</v>
          </cell>
          <cell r="B1609" t="str">
            <v>OR</v>
          </cell>
          <cell r="C1609" t="str">
            <v>Medium C&amp;I</v>
          </cell>
          <cell r="D1609" t="str">
            <v>DLC Central AC</v>
          </cell>
          <cell r="E1609" t="str">
            <v>Program Annual Costs</v>
          </cell>
          <cell r="F1609" t="str">
            <v>Low Participation Case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5834317.1500000004</v>
          </cell>
          <cell r="S1609">
            <v>12509121.98</v>
          </cell>
          <cell r="T1609">
            <v>26286343.199999999</v>
          </cell>
          <cell r="U1609">
            <v>16130618.27</v>
          </cell>
          <cell r="V1609">
            <v>10911310.720000001</v>
          </cell>
          <cell r="W1609">
            <v>4823091.07</v>
          </cell>
          <cell r="X1609">
            <v>4899046.41</v>
          </cell>
          <cell r="Y1609">
            <v>4974249.76</v>
          </cell>
          <cell r="Z1609">
            <v>5049879.66</v>
          </cell>
          <cell r="AA1609">
            <v>5126289.05</v>
          </cell>
          <cell r="AB1609">
            <v>5203203.5</v>
          </cell>
          <cell r="AC1609">
            <v>5283869.59</v>
          </cell>
          <cell r="AD1609">
            <v>5405233.1200000001</v>
          </cell>
          <cell r="AE1609">
            <v>5502775.29</v>
          </cell>
          <cell r="AF1609">
            <v>5602414.6799999997</v>
          </cell>
          <cell r="AG1609">
            <v>5704204.7300000004</v>
          </cell>
          <cell r="AH1609">
            <v>5808200.4400000004</v>
          </cell>
          <cell r="AI1609">
            <v>5914458.3899999997</v>
          </cell>
          <cell r="AJ1609">
            <v>6023036.7800000003</v>
          </cell>
          <cell r="AK1609">
            <v>6133995.5099999998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</row>
        <row r="1610">
          <cell r="A1610" t="str">
            <v>ORMedium C&amp;IDLC Central ACNon-Incentive CostsLow Participation Case0</v>
          </cell>
          <cell r="B1610" t="str">
            <v>OR</v>
          </cell>
          <cell r="C1610" t="str">
            <v>Medium C&amp;I</v>
          </cell>
          <cell r="D1610" t="str">
            <v>DLC Central AC</v>
          </cell>
          <cell r="E1610" t="str">
            <v>Non-Incentive Costs</v>
          </cell>
          <cell r="F1610" t="str">
            <v>Low Participation Case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5482636.7300000004</v>
          </cell>
          <cell r="S1610">
            <v>11437731.27</v>
          </cell>
          <cell r="T1610">
            <v>23748445.530000001</v>
          </cell>
          <cell r="U1610">
            <v>12818922.52</v>
          </cell>
          <cell r="V1610">
            <v>7177502.6100000003</v>
          </cell>
          <cell r="W1610">
            <v>1035039.42</v>
          </cell>
          <cell r="X1610">
            <v>1056694.75</v>
          </cell>
          <cell r="Y1610">
            <v>1077608.81</v>
          </cell>
          <cell r="Z1610">
            <v>1098962.6200000001</v>
          </cell>
          <cell r="AA1610">
            <v>1121099.71</v>
          </cell>
          <cell r="AB1610">
            <v>1143734.93</v>
          </cell>
          <cell r="AC1610">
            <v>1169950.97</v>
          </cell>
          <cell r="AD1610">
            <v>1234739.83</v>
          </cell>
          <cell r="AE1610">
            <v>1274929.31</v>
          </cell>
          <cell r="AF1610">
            <v>1316427.29</v>
          </cell>
          <cell r="AG1610">
            <v>1359276.37</v>
          </cell>
          <cell r="AH1610">
            <v>1403520.56</v>
          </cell>
          <cell r="AI1610">
            <v>1449205.28</v>
          </cell>
          <cell r="AJ1610">
            <v>1496377.44</v>
          </cell>
          <cell r="AK1610">
            <v>1545085.48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</row>
        <row r="1611">
          <cell r="A1611" t="str">
            <v>ORMedium C&amp;IDLC Central ACSummer Peak Reduction @Meter  (MW)Low Participation Case0</v>
          </cell>
          <cell r="B1611" t="str">
            <v>OR</v>
          </cell>
          <cell r="C1611" t="str">
            <v>Medium C&amp;I</v>
          </cell>
          <cell r="D1611" t="str">
            <v>DLC Central AC</v>
          </cell>
          <cell r="E1611" t="str">
            <v>Summer Peak Reduction @Meter  (MW)</v>
          </cell>
          <cell r="F1611" t="str">
            <v>Low Participation Case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5.1061481672101516</v>
          </cell>
          <cell r="S1611">
            <v>15.546439584201273</v>
          </cell>
          <cell r="T1611">
            <v>36.769815927493447</v>
          </cell>
          <cell r="U1611">
            <v>47.99510590524666</v>
          </cell>
          <cell r="V1611">
            <v>54.039254216657497</v>
          </cell>
          <cell r="W1611">
            <v>54.75501228123791</v>
          </cell>
          <cell r="X1611">
            <v>55.462504704051796</v>
          </cell>
          <cell r="Y1611">
            <v>56.170704503007471</v>
          </cell>
          <cell r="Z1611">
            <v>56.91276145592839</v>
          </cell>
          <cell r="AA1611">
            <v>57.74360864977195</v>
          </cell>
          <cell r="AB1611">
            <v>58.507439221742665</v>
          </cell>
          <cell r="AC1611">
            <v>59.27262640549219</v>
          </cell>
          <cell r="AD1611">
            <v>60.065513565673378</v>
          </cell>
          <cell r="AE1611">
            <v>60.869007140432515</v>
          </cell>
          <cell r="AF1611">
            <v>61.683249011282939</v>
          </cell>
          <cell r="AG1611">
            <v>62.508382957680382</v>
          </cell>
          <cell r="AH1611">
            <v>63.344554682411669</v>
          </cell>
          <cell r="AI1611">
            <v>64.191911837323005</v>
          </cell>
          <cell r="AJ1611">
            <v>65.050604049392433</v>
          </cell>
          <cell r="AK1611">
            <v>65.920782947151125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</row>
        <row r="1612">
          <cell r="A1612" t="str">
            <v>ORMedium C&amp;IDLC Central ACSummer Peak Reduction @Generation (MW)Low Participation Case0</v>
          </cell>
          <cell r="B1612" t="str">
            <v>OR</v>
          </cell>
          <cell r="C1612" t="str">
            <v>Medium C&amp;I</v>
          </cell>
          <cell r="D1612" t="str">
            <v>DLC Central AC</v>
          </cell>
          <cell r="E1612" t="str">
            <v>Summer Peak Reduction @Generation (MW)</v>
          </cell>
          <cell r="F1612" t="str">
            <v>Low Participation Case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5.6309529854545115</v>
          </cell>
          <cell r="S1612">
            <v>17.1442871462299</v>
          </cell>
          <cell r="T1612">
            <v>40.548980952242438</v>
          </cell>
          <cell r="U1612">
            <v>52.92799504328039</v>
          </cell>
          <cell r="V1612">
            <v>59.593354892652727</v>
          </cell>
          <cell r="W1612">
            <v>60.382677857562754</v>
          </cell>
          <cell r="X1612">
            <v>61.162885646285609</v>
          </cell>
          <cell r="Y1612">
            <v>61.94387351456492</v>
          </cell>
          <cell r="Z1612">
            <v>62.762198341341403</v>
          </cell>
          <cell r="AA1612">
            <v>63.678439181486489</v>
          </cell>
          <cell r="AB1612">
            <v>64.520775498172327</v>
          </cell>
          <cell r="AC1612">
            <v>65.364607857843168</v>
          </cell>
          <cell r="AD1612">
            <v>66.238987169908881</v>
          </cell>
          <cell r="AE1612">
            <v>67.125063013269198</v>
          </cell>
          <cell r="AF1612">
            <v>68.022991851877961</v>
          </cell>
          <cell r="AG1612">
            <v>68.932932242700019</v>
          </cell>
          <cell r="AH1612">
            <v>69.855044863709381</v>
          </cell>
          <cell r="AI1612">
            <v>70.789492542261797</v>
          </cell>
          <cell r="AJ1612">
            <v>71.73644028384696</v>
          </cell>
          <cell r="AK1612">
            <v>72.696055301225314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</row>
        <row r="1613">
          <cell r="A1613" t="str">
            <v>ORMedium C&amp;IDLC Central ACWinter Peak Reduction @Meter  (MW)Low Participation Case0</v>
          </cell>
          <cell r="B1613" t="str">
            <v>OR</v>
          </cell>
          <cell r="C1613" t="str">
            <v>Medium C&amp;I</v>
          </cell>
          <cell r="D1613" t="str">
            <v>DLC Central AC</v>
          </cell>
          <cell r="E1613" t="str">
            <v>Winter Peak Reduction @Meter  (MW)</v>
          </cell>
          <cell r="F1613" t="str">
            <v>Low Participation Case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</row>
        <row r="1614">
          <cell r="A1614" t="str">
            <v>ORMedium C&amp;IDLC Central ACWinter Peak Reduction @Generation (MW)Low Participation Case0</v>
          </cell>
          <cell r="B1614" t="str">
            <v>OR</v>
          </cell>
          <cell r="C1614" t="str">
            <v>Medium C&amp;I</v>
          </cell>
          <cell r="D1614" t="str">
            <v>DLC Central AC</v>
          </cell>
          <cell r="E1614" t="str">
            <v>Winter Peak Reduction @Generation (MW)</v>
          </cell>
          <cell r="F1614" t="str">
            <v>Low Participation Case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</row>
        <row r="1615">
          <cell r="A1615" t="str">
            <v>ORMedium C&amp;IDLC Central ACProgram Annual BenefitsLow Participation Case0</v>
          </cell>
          <cell r="B1615" t="str">
            <v>OR</v>
          </cell>
          <cell r="C1615" t="str">
            <v>Medium C&amp;I</v>
          </cell>
          <cell r="D1615" t="str">
            <v>DLC Central AC</v>
          </cell>
          <cell r="E1615" t="str">
            <v>Program Annual Benefits</v>
          </cell>
          <cell r="F1615" t="str">
            <v>Low Participation Case</v>
          </cell>
          <cell r="G1615">
            <v>0</v>
          </cell>
        </row>
        <row r="1616">
          <cell r="A1616" t="str">
            <v>ORMedium C&amp;IDLC Central ACNew ParticipantsLow Participation Case0</v>
          </cell>
          <cell r="B1616" t="str">
            <v>OR</v>
          </cell>
          <cell r="C1616" t="str">
            <v>Medium C&amp;I</v>
          </cell>
          <cell r="D1616" t="str">
            <v>DLC Central AC</v>
          </cell>
          <cell r="E1616" t="str">
            <v>New Participants</v>
          </cell>
          <cell r="F1616" t="str">
            <v>Low Participation Case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16746.686550000006</v>
          </cell>
          <cell r="S1616">
            <v>34271.919000000009</v>
          </cell>
          <cell r="T1616">
            <v>69833.664450000011</v>
          </cell>
          <cell r="U1616">
            <v>36847.527750000037</v>
          </cell>
          <cell r="V1616">
            <v>20100.588749999937</v>
          </cell>
          <cell r="W1616">
            <v>2583.0255000000179</v>
          </cell>
          <cell r="X1616">
            <v>2585.7149999999965</v>
          </cell>
          <cell r="Y1616">
            <v>2585.2035000000324</v>
          </cell>
          <cell r="Z1616">
            <v>2584.5764999999665</v>
          </cell>
          <cell r="AA1616">
            <v>2584.3950000000186</v>
          </cell>
          <cell r="AB1616">
            <v>2584.7249999999767</v>
          </cell>
          <cell r="AC1616">
            <v>2592.8595000000205</v>
          </cell>
          <cell r="AD1616">
            <v>2694.0321599718882</v>
          </cell>
          <cell r="AE1616">
            <v>2731.0805338135397</v>
          </cell>
          <cell r="AF1616">
            <v>2768.6383974915661</v>
          </cell>
          <cell r="AG1616">
            <v>2806.7127575183695</v>
          </cell>
          <cell r="AH1616">
            <v>2845.3107167601411</v>
          </cell>
          <cell r="AI1616">
            <v>2884.4394757617847</v>
          </cell>
          <cell r="AJ1616">
            <v>2924.1063340901455</v>
          </cell>
          <cell r="AK1616">
            <v>2964.3186916958948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</row>
        <row r="1617">
          <cell r="A1617" t="str">
            <v>ORMedium C&amp;IDLC Central ACIncentive CostsLow Participation Case0</v>
          </cell>
          <cell r="B1617" t="str">
            <v>OR</v>
          </cell>
          <cell r="C1617" t="str">
            <v>Medium C&amp;I</v>
          </cell>
          <cell r="D1617" t="str">
            <v>DLC Central AC</v>
          </cell>
          <cell r="E1617" t="str">
            <v>Incentive Costs</v>
          </cell>
          <cell r="F1617" t="str">
            <v>Low Participation Case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351680.42</v>
          </cell>
          <cell r="S1617">
            <v>1071390.72</v>
          </cell>
          <cell r="T1617">
            <v>2537897.67</v>
          </cell>
          <cell r="U1617">
            <v>3311695.75</v>
          </cell>
          <cell r="V1617">
            <v>3733808.12</v>
          </cell>
          <cell r="W1617">
            <v>3788051.65</v>
          </cell>
          <cell r="X1617">
            <v>3842351.67</v>
          </cell>
          <cell r="Y1617">
            <v>3896640.94</v>
          </cell>
          <cell r="Z1617">
            <v>3950917.05</v>
          </cell>
          <cell r="AA1617">
            <v>4005189.34</v>
          </cell>
          <cell r="AB1617">
            <v>4059468.57</v>
          </cell>
          <cell r="AC1617">
            <v>4113918.62</v>
          </cell>
          <cell r="AD1617">
            <v>4170493.29</v>
          </cell>
          <cell r="AE1617">
            <v>4227845.9800000004</v>
          </cell>
          <cell r="AF1617">
            <v>4285987.3899999997</v>
          </cell>
          <cell r="AG1617">
            <v>4344928.3600000003</v>
          </cell>
          <cell r="AH1617">
            <v>4404679.88</v>
          </cell>
          <cell r="AI1617">
            <v>4465253.1100000003</v>
          </cell>
          <cell r="AJ1617">
            <v>4526659.34</v>
          </cell>
          <cell r="AK1617">
            <v>4588910.04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</row>
        <row r="1618">
          <cell r="A1618" t="str">
            <v>ORMedium C&amp;IDLC Central ACParticipantsLow Participation Case0</v>
          </cell>
          <cell r="B1618" t="str">
            <v>OR</v>
          </cell>
          <cell r="C1618" t="str">
            <v>Medium C&amp;I</v>
          </cell>
          <cell r="D1618" t="str">
            <v>DLC Central AC</v>
          </cell>
          <cell r="E1618" t="str">
            <v>Participants</v>
          </cell>
          <cell r="F1618" t="str">
            <v>Low Participation Case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16746.686550000006</v>
          </cell>
          <cell r="S1618">
            <v>51018.605550000015</v>
          </cell>
          <cell r="T1618">
            <v>120852.27000000002</v>
          </cell>
          <cell r="U1618">
            <v>157699.79775000006</v>
          </cell>
          <cell r="V1618">
            <v>177800.38649999999</v>
          </cell>
          <cell r="W1618">
            <v>180383.41200000001</v>
          </cell>
          <cell r="X1618">
            <v>182969.12700000001</v>
          </cell>
          <cell r="Y1618">
            <v>185554.33050000004</v>
          </cell>
          <cell r="Z1618">
            <v>188138.90700000001</v>
          </cell>
          <cell r="AA1618">
            <v>190723.30200000003</v>
          </cell>
          <cell r="AB1618">
            <v>193308.027</v>
          </cell>
          <cell r="AC1618">
            <v>195900.88650000002</v>
          </cell>
          <cell r="AD1618">
            <v>198594.91865997191</v>
          </cell>
          <cell r="AE1618">
            <v>201325.99919378545</v>
          </cell>
          <cell r="AF1618">
            <v>204094.63759127702</v>
          </cell>
          <cell r="AG1618">
            <v>206901.35034879539</v>
          </cell>
          <cell r="AH1618">
            <v>209746.66106555553</v>
          </cell>
          <cell r="AI1618">
            <v>212631.10054131731</v>
          </cell>
          <cell r="AJ1618">
            <v>215555.20687540746</v>
          </cell>
          <cell r="AK1618">
            <v>218519.52556710335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</row>
        <row r="1619">
          <cell r="A1619" t="str">
            <v>ORResidentialDLC Central ACProgram Annual BenefitsLow Participation Case0</v>
          </cell>
          <cell r="B1619" t="str">
            <v>OR</v>
          </cell>
          <cell r="C1619" t="str">
            <v>Residential</v>
          </cell>
          <cell r="D1619" t="str">
            <v>DLC Central AC</v>
          </cell>
          <cell r="E1619" t="str">
            <v>Program Annual Benefits</v>
          </cell>
          <cell r="F1619" t="str">
            <v>Low Participation Case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573231.01</v>
          </cell>
          <cell r="S1619">
            <v>1745288.43</v>
          </cell>
          <cell r="T1619">
            <v>4127886.26</v>
          </cell>
          <cell r="U1619">
            <v>5388069.9000000004</v>
          </cell>
          <cell r="V1619">
            <v>6066603.5300000003</v>
          </cell>
          <cell r="W1619">
            <v>6146956.6100000003</v>
          </cell>
          <cell r="X1619">
            <v>6226381.7599999998</v>
          </cell>
          <cell r="Y1619">
            <v>6305886.3200000003</v>
          </cell>
          <cell r="Z1619">
            <v>6389191.79</v>
          </cell>
          <cell r="AA1619">
            <v>6482465.1100000003</v>
          </cell>
          <cell r="AB1619">
            <v>6568214.9500000002</v>
          </cell>
          <cell r="AC1619">
            <v>6654117.0800000001</v>
          </cell>
          <cell r="AD1619">
            <v>6743128.8899999997</v>
          </cell>
          <cell r="AE1619">
            <v>6833331.4100000001</v>
          </cell>
          <cell r="AF1619">
            <v>6924740.5700000003</v>
          </cell>
          <cell r="AG1619">
            <v>7017372.5</v>
          </cell>
          <cell r="AH1619">
            <v>7111243.5700000003</v>
          </cell>
          <cell r="AI1619">
            <v>7206370.3399999999</v>
          </cell>
          <cell r="AJ1619">
            <v>7302769.6200000001</v>
          </cell>
          <cell r="AK1619">
            <v>7400458.4299999997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</row>
        <row r="1620">
          <cell r="A1620" t="str">
            <v>ORResidentialDLC Central ACProgram Annual CostsLow Participation Case0</v>
          </cell>
          <cell r="B1620" t="str">
            <v>OR</v>
          </cell>
          <cell r="C1620" t="str">
            <v>Residential</v>
          </cell>
          <cell r="D1620" t="str">
            <v>DLC Central AC</v>
          </cell>
          <cell r="E1620" t="str">
            <v>Program Annual Costs</v>
          </cell>
          <cell r="F1620" t="str">
            <v>Low Participation Case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5834317.1500000004</v>
          </cell>
          <cell r="S1620">
            <v>12509121.98</v>
          </cell>
          <cell r="T1620">
            <v>26286343.199999999</v>
          </cell>
          <cell r="U1620">
            <v>16130618.27</v>
          </cell>
          <cell r="V1620">
            <v>10911310.720000001</v>
          </cell>
          <cell r="W1620">
            <v>4823091.07</v>
          </cell>
          <cell r="X1620">
            <v>4899046.41</v>
          </cell>
          <cell r="Y1620">
            <v>4974249.76</v>
          </cell>
          <cell r="Z1620">
            <v>5049879.66</v>
          </cell>
          <cell r="AA1620">
            <v>5126289.05</v>
          </cell>
          <cell r="AB1620">
            <v>5203203.5</v>
          </cell>
          <cell r="AC1620">
            <v>5283869.59</v>
          </cell>
          <cell r="AD1620">
            <v>5405233.1200000001</v>
          </cell>
          <cell r="AE1620">
            <v>5502775.29</v>
          </cell>
          <cell r="AF1620">
            <v>5602414.6799999997</v>
          </cell>
          <cell r="AG1620">
            <v>5704204.7300000004</v>
          </cell>
          <cell r="AH1620">
            <v>5808200.4400000004</v>
          </cell>
          <cell r="AI1620">
            <v>5914458.3899999997</v>
          </cell>
          <cell r="AJ1620">
            <v>6023036.7800000003</v>
          </cell>
          <cell r="AK1620">
            <v>6133995.5099999998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</row>
        <row r="1621">
          <cell r="A1621" t="str">
            <v>ORResidentialDLC Central ACNon-Incentive CostsLow Participation Case0</v>
          </cell>
          <cell r="B1621" t="str">
            <v>OR</v>
          </cell>
          <cell r="C1621" t="str">
            <v>Residential</v>
          </cell>
          <cell r="D1621" t="str">
            <v>DLC Central AC</v>
          </cell>
          <cell r="E1621" t="str">
            <v>Non-Incentive Costs</v>
          </cell>
          <cell r="F1621" t="str">
            <v>Low Participation Case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5482636.7300000004</v>
          </cell>
          <cell r="S1621">
            <v>11437731.27</v>
          </cell>
          <cell r="T1621">
            <v>23748445.530000001</v>
          </cell>
          <cell r="U1621">
            <v>12818922.52</v>
          </cell>
          <cell r="V1621">
            <v>7177502.6100000003</v>
          </cell>
          <cell r="W1621">
            <v>1035039.42</v>
          </cell>
          <cell r="X1621">
            <v>1056694.75</v>
          </cell>
          <cell r="Y1621">
            <v>1077608.81</v>
          </cell>
          <cell r="Z1621">
            <v>1098962.6200000001</v>
          </cell>
          <cell r="AA1621">
            <v>1121099.71</v>
          </cell>
          <cell r="AB1621">
            <v>1143734.93</v>
          </cell>
          <cell r="AC1621">
            <v>1169950.97</v>
          </cell>
          <cell r="AD1621">
            <v>1234739.83</v>
          </cell>
          <cell r="AE1621">
            <v>1274929.31</v>
          </cell>
          <cell r="AF1621">
            <v>1316427.29</v>
          </cell>
          <cell r="AG1621">
            <v>1359276.37</v>
          </cell>
          <cell r="AH1621">
            <v>1403520.56</v>
          </cell>
          <cell r="AI1621">
            <v>1449205.28</v>
          </cell>
          <cell r="AJ1621">
            <v>1496377.44</v>
          </cell>
          <cell r="AK1621">
            <v>1545085.48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</row>
        <row r="1622">
          <cell r="A1622" t="str">
            <v>ORResidentialDLC Central ACSummer Peak Reduction @Meter  (MW)Low Participation Case0</v>
          </cell>
          <cell r="B1622" t="str">
            <v>OR</v>
          </cell>
          <cell r="C1622" t="str">
            <v>Residential</v>
          </cell>
          <cell r="D1622" t="str">
            <v>DLC Central AC</v>
          </cell>
          <cell r="E1622" t="str">
            <v>Summer Peak Reduction @Meter  (MW)</v>
          </cell>
          <cell r="F1622" t="str">
            <v>Low Participation Case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5.1061481672101516</v>
          </cell>
          <cell r="S1622">
            <v>15.546439584201273</v>
          </cell>
          <cell r="T1622">
            <v>36.769815927493447</v>
          </cell>
          <cell r="U1622">
            <v>47.99510590524666</v>
          </cell>
          <cell r="V1622">
            <v>54.039254216657497</v>
          </cell>
          <cell r="W1622">
            <v>54.75501228123791</v>
          </cell>
          <cell r="X1622">
            <v>55.462504704051796</v>
          </cell>
          <cell r="Y1622">
            <v>56.170704503007471</v>
          </cell>
          <cell r="Z1622">
            <v>56.91276145592839</v>
          </cell>
          <cell r="AA1622">
            <v>57.74360864977195</v>
          </cell>
          <cell r="AB1622">
            <v>58.507439221742665</v>
          </cell>
          <cell r="AC1622">
            <v>59.27262640549219</v>
          </cell>
          <cell r="AD1622">
            <v>60.065513565673378</v>
          </cell>
          <cell r="AE1622">
            <v>60.869007140432515</v>
          </cell>
          <cell r="AF1622">
            <v>61.683249011282939</v>
          </cell>
          <cell r="AG1622">
            <v>62.508382957680382</v>
          </cell>
          <cell r="AH1622">
            <v>63.344554682411669</v>
          </cell>
          <cell r="AI1622">
            <v>64.191911837323005</v>
          </cell>
          <cell r="AJ1622">
            <v>65.050604049392433</v>
          </cell>
          <cell r="AK1622">
            <v>65.920782947151125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</row>
        <row r="1623">
          <cell r="A1623" t="str">
            <v>ORResidentialDLC Central ACSummer Peak Reduction @Generation (MW)Low Participation Case0</v>
          </cell>
          <cell r="B1623" t="str">
            <v>OR</v>
          </cell>
          <cell r="C1623" t="str">
            <v>Residential</v>
          </cell>
          <cell r="D1623" t="str">
            <v>DLC Central AC</v>
          </cell>
          <cell r="E1623" t="str">
            <v>Summer Peak Reduction @Generation (MW)</v>
          </cell>
          <cell r="F1623" t="str">
            <v>Low Participation Case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5.6309529854545115</v>
          </cell>
          <cell r="S1623">
            <v>17.1442871462299</v>
          </cell>
          <cell r="T1623">
            <v>40.548980952242438</v>
          </cell>
          <cell r="U1623">
            <v>52.92799504328039</v>
          </cell>
          <cell r="V1623">
            <v>59.593354892652727</v>
          </cell>
          <cell r="W1623">
            <v>60.382677857562754</v>
          </cell>
          <cell r="X1623">
            <v>61.162885646285609</v>
          </cell>
          <cell r="Y1623">
            <v>61.94387351456492</v>
          </cell>
          <cell r="Z1623">
            <v>62.762198341341403</v>
          </cell>
          <cell r="AA1623">
            <v>63.678439181486489</v>
          </cell>
          <cell r="AB1623">
            <v>64.520775498172327</v>
          </cell>
          <cell r="AC1623">
            <v>65.364607857843168</v>
          </cell>
          <cell r="AD1623">
            <v>66.238987169908881</v>
          </cell>
          <cell r="AE1623">
            <v>67.125063013269198</v>
          </cell>
          <cell r="AF1623">
            <v>68.022991851877961</v>
          </cell>
          <cell r="AG1623">
            <v>68.932932242700019</v>
          </cell>
          <cell r="AH1623">
            <v>69.855044863709381</v>
          </cell>
          <cell r="AI1623">
            <v>70.789492542261797</v>
          </cell>
          <cell r="AJ1623">
            <v>71.73644028384696</v>
          </cell>
          <cell r="AK1623">
            <v>72.696055301225314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</row>
        <row r="1624">
          <cell r="A1624" t="str">
            <v>ORResidentialDLC Central ACWinter Peak Reduction @Meter  (MW)Low Participation Case0</v>
          </cell>
          <cell r="B1624" t="str">
            <v>OR</v>
          </cell>
          <cell r="C1624" t="str">
            <v>Residential</v>
          </cell>
          <cell r="D1624" t="str">
            <v>DLC Central AC</v>
          </cell>
          <cell r="E1624" t="str">
            <v>Winter Peak Reduction @Meter  (MW)</v>
          </cell>
          <cell r="F1624" t="str">
            <v>Low Participation Case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</row>
        <row r="1625">
          <cell r="A1625" t="str">
            <v>ORResidentialDLC Central ACWinter Peak Reduction @Generation (MW)Low Participation Case0</v>
          </cell>
          <cell r="B1625" t="str">
            <v>OR</v>
          </cell>
          <cell r="C1625" t="str">
            <v>Residential</v>
          </cell>
          <cell r="D1625" t="str">
            <v>DLC Central AC</v>
          </cell>
          <cell r="E1625" t="str">
            <v>Winter Peak Reduction @Generation (MW)</v>
          </cell>
          <cell r="F1625" t="str">
            <v>Low Participation Case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</row>
        <row r="1626">
          <cell r="A1626" t="str">
            <v>ORResidentialDLC Central ACProgram Annual BenefitsLow Participation Case0</v>
          </cell>
          <cell r="B1626" t="str">
            <v>OR</v>
          </cell>
          <cell r="C1626" t="str">
            <v>Residential</v>
          </cell>
          <cell r="D1626" t="str">
            <v>DLC Central AC</v>
          </cell>
          <cell r="E1626" t="str">
            <v>Program Annual Benefits</v>
          </cell>
          <cell r="F1626" t="str">
            <v>Low Participation Case</v>
          </cell>
          <cell r="G1626">
            <v>0</v>
          </cell>
        </row>
        <row r="1627">
          <cell r="A1627" t="str">
            <v>ORResidentialDLC Central ACNew ParticipantsLow Participation Case0</v>
          </cell>
          <cell r="B1627" t="str">
            <v>OR</v>
          </cell>
          <cell r="C1627" t="str">
            <v>Residential</v>
          </cell>
          <cell r="D1627" t="str">
            <v>DLC Central AC</v>
          </cell>
          <cell r="E1627" t="str">
            <v>New Participants</v>
          </cell>
          <cell r="F1627" t="str">
            <v>Low Participation Case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16746.686550000006</v>
          </cell>
          <cell r="S1627">
            <v>34271.919000000009</v>
          </cell>
          <cell r="T1627">
            <v>69833.664450000011</v>
          </cell>
          <cell r="U1627">
            <v>36847.527750000037</v>
          </cell>
          <cell r="V1627">
            <v>20100.588749999937</v>
          </cell>
          <cell r="W1627">
            <v>2583.0255000000179</v>
          </cell>
          <cell r="X1627">
            <v>2585.7149999999965</v>
          </cell>
          <cell r="Y1627">
            <v>2585.2035000000324</v>
          </cell>
          <cell r="Z1627">
            <v>2584.5764999999665</v>
          </cell>
          <cell r="AA1627">
            <v>2584.3950000000186</v>
          </cell>
          <cell r="AB1627">
            <v>2584.7249999999767</v>
          </cell>
          <cell r="AC1627">
            <v>2592.8595000000205</v>
          </cell>
          <cell r="AD1627">
            <v>2694.0321599718882</v>
          </cell>
          <cell r="AE1627">
            <v>2731.0805338135397</v>
          </cell>
          <cell r="AF1627">
            <v>2768.6383974915661</v>
          </cell>
          <cell r="AG1627">
            <v>2806.7127575183695</v>
          </cell>
          <cell r="AH1627">
            <v>2845.3107167601411</v>
          </cell>
          <cell r="AI1627">
            <v>2884.4394757617847</v>
          </cell>
          <cell r="AJ1627">
            <v>2924.1063340901455</v>
          </cell>
          <cell r="AK1627">
            <v>2964.3186916958948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</row>
        <row r="1628">
          <cell r="A1628" t="str">
            <v>ORResidentialDLC Central ACIncentive CostsLow Participation Case0</v>
          </cell>
          <cell r="B1628" t="str">
            <v>OR</v>
          </cell>
          <cell r="C1628" t="str">
            <v>Residential</v>
          </cell>
          <cell r="D1628" t="str">
            <v>DLC Central AC</v>
          </cell>
          <cell r="E1628" t="str">
            <v>Incentive Costs</v>
          </cell>
          <cell r="F1628" t="str">
            <v>Low Participation Case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351680.42</v>
          </cell>
          <cell r="S1628">
            <v>1071390.72</v>
          </cell>
          <cell r="T1628">
            <v>2537897.67</v>
          </cell>
          <cell r="U1628">
            <v>3311695.75</v>
          </cell>
          <cell r="V1628">
            <v>3733808.12</v>
          </cell>
          <cell r="W1628">
            <v>3788051.65</v>
          </cell>
          <cell r="X1628">
            <v>3842351.67</v>
          </cell>
          <cell r="Y1628">
            <v>3896640.94</v>
          </cell>
          <cell r="Z1628">
            <v>3950917.05</v>
          </cell>
          <cell r="AA1628">
            <v>4005189.34</v>
          </cell>
          <cell r="AB1628">
            <v>4059468.57</v>
          </cell>
          <cell r="AC1628">
            <v>4113918.62</v>
          </cell>
          <cell r="AD1628">
            <v>4170493.29</v>
          </cell>
          <cell r="AE1628">
            <v>4227845.9800000004</v>
          </cell>
          <cell r="AF1628">
            <v>4285987.3899999997</v>
          </cell>
          <cell r="AG1628">
            <v>4344928.3600000003</v>
          </cell>
          <cell r="AH1628">
            <v>4404679.88</v>
          </cell>
          <cell r="AI1628">
            <v>4465253.1100000003</v>
          </cell>
          <cell r="AJ1628">
            <v>4526659.34</v>
          </cell>
          <cell r="AK1628">
            <v>4588910.04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</row>
        <row r="1629">
          <cell r="A1629" t="str">
            <v>ORResidentialDLC Central ACParticipantsLow Participation Case0</v>
          </cell>
          <cell r="B1629" t="str">
            <v>OR</v>
          </cell>
          <cell r="C1629" t="str">
            <v>Residential</v>
          </cell>
          <cell r="D1629" t="str">
            <v>DLC Central AC</v>
          </cell>
          <cell r="E1629" t="str">
            <v>Participants</v>
          </cell>
          <cell r="F1629" t="str">
            <v>Low Participation Case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16746.686550000006</v>
          </cell>
          <cell r="S1629">
            <v>51018.605550000015</v>
          </cell>
          <cell r="T1629">
            <v>120852.27000000002</v>
          </cell>
          <cell r="U1629">
            <v>157699.79775000006</v>
          </cell>
          <cell r="V1629">
            <v>177800.38649999999</v>
          </cell>
          <cell r="W1629">
            <v>180383.41200000001</v>
          </cell>
          <cell r="X1629">
            <v>182969.12700000001</v>
          </cell>
          <cell r="Y1629">
            <v>185554.33050000004</v>
          </cell>
          <cell r="Z1629">
            <v>188138.90700000001</v>
          </cell>
          <cell r="AA1629">
            <v>190723.30200000003</v>
          </cell>
          <cell r="AB1629">
            <v>193308.027</v>
          </cell>
          <cell r="AC1629">
            <v>195900.88650000002</v>
          </cell>
          <cell r="AD1629">
            <v>198594.91865997191</v>
          </cell>
          <cell r="AE1629">
            <v>201325.99919378545</v>
          </cell>
          <cell r="AF1629">
            <v>204094.63759127702</v>
          </cell>
          <cell r="AG1629">
            <v>206901.35034879539</v>
          </cell>
          <cell r="AH1629">
            <v>209746.66106555553</v>
          </cell>
          <cell r="AI1629">
            <v>212631.10054131731</v>
          </cell>
          <cell r="AJ1629">
            <v>215555.20687540746</v>
          </cell>
          <cell r="AK1629">
            <v>218519.52556710335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</row>
        <row r="1630">
          <cell r="A1630" t="str">
            <v>ORSmall C&amp;IDLC Central ACProgram Annual BenefitsLow Participation Case0</v>
          </cell>
          <cell r="B1630" t="str">
            <v>OR</v>
          </cell>
          <cell r="C1630" t="str">
            <v>Small C&amp;I</v>
          </cell>
          <cell r="D1630" t="str">
            <v>DLC Central AC</v>
          </cell>
          <cell r="E1630" t="str">
            <v>Program Annual Benefits</v>
          </cell>
          <cell r="F1630" t="str">
            <v>Low Participation Case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573231.01</v>
          </cell>
          <cell r="S1630">
            <v>1745288.43</v>
          </cell>
          <cell r="T1630">
            <v>4127886.26</v>
          </cell>
          <cell r="U1630">
            <v>5388069.9000000004</v>
          </cell>
          <cell r="V1630">
            <v>6066603.5300000003</v>
          </cell>
          <cell r="W1630">
            <v>6146956.6100000003</v>
          </cell>
          <cell r="X1630">
            <v>6226381.7599999998</v>
          </cell>
          <cell r="Y1630">
            <v>6305886.3200000003</v>
          </cell>
          <cell r="Z1630">
            <v>6389191.79</v>
          </cell>
          <cell r="AA1630">
            <v>6482465.1100000003</v>
          </cell>
          <cell r="AB1630">
            <v>6568214.9500000002</v>
          </cell>
          <cell r="AC1630">
            <v>6654117.0800000001</v>
          </cell>
          <cell r="AD1630">
            <v>6743128.8899999997</v>
          </cell>
          <cell r="AE1630">
            <v>6833331.4100000001</v>
          </cell>
          <cell r="AF1630">
            <v>6924740.5700000003</v>
          </cell>
          <cell r="AG1630">
            <v>7017372.5</v>
          </cell>
          <cell r="AH1630">
            <v>7111243.5700000003</v>
          </cell>
          <cell r="AI1630">
            <v>7206370.3399999999</v>
          </cell>
          <cell r="AJ1630">
            <v>7302769.6200000001</v>
          </cell>
          <cell r="AK1630">
            <v>7400458.4299999997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</row>
        <row r="1631">
          <cell r="A1631" t="str">
            <v>ORSmall C&amp;IDLC Central ACProgram Annual CostsLow Participation Case0</v>
          </cell>
          <cell r="B1631" t="str">
            <v>OR</v>
          </cell>
          <cell r="C1631" t="str">
            <v>Small C&amp;I</v>
          </cell>
          <cell r="D1631" t="str">
            <v>DLC Central AC</v>
          </cell>
          <cell r="E1631" t="str">
            <v>Program Annual Costs</v>
          </cell>
          <cell r="F1631" t="str">
            <v>Low Participation Case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5834317.1500000004</v>
          </cell>
          <cell r="S1631">
            <v>12509121.98</v>
          </cell>
          <cell r="T1631">
            <v>26286343.199999999</v>
          </cell>
          <cell r="U1631">
            <v>16130618.27</v>
          </cell>
          <cell r="V1631">
            <v>10911310.720000001</v>
          </cell>
          <cell r="W1631">
            <v>4823091.07</v>
          </cell>
          <cell r="X1631">
            <v>4899046.41</v>
          </cell>
          <cell r="Y1631">
            <v>4974249.76</v>
          </cell>
          <cell r="Z1631">
            <v>5049879.66</v>
          </cell>
          <cell r="AA1631">
            <v>5126289.05</v>
          </cell>
          <cell r="AB1631">
            <v>5203203.5</v>
          </cell>
          <cell r="AC1631">
            <v>5283869.59</v>
          </cell>
          <cell r="AD1631">
            <v>5405233.1200000001</v>
          </cell>
          <cell r="AE1631">
            <v>5502775.29</v>
          </cell>
          <cell r="AF1631">
            <v>5602414.6799999997</v>
          </cell>
          <cell r="AG1631">
            <v>5704204.7300000004</v>
          </cell>
          <cell r="AH1631">
            <v>5808200.4400000004</v>
          </cell>
          <cell r="AI1631">
            <v>5914458.3899999997</v>
          </cell>
          <cell r="AJ1631">
            <v>6023036.7800000003</v>
          </cell>
          <cell r="AK1631">
            <v>6133995.5099999998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</row>
        <row r="1632">
          <cell r="A1632" t="str">
            <v>ORSmall C&amp;IDLC Central ACNon-Incentive CostsLow Participation Case0</v>
          </cell>
          <cell r="B1632" t="str">
            <v>OR</v>
          </cell>
          <cell r="C1632" t="str">
            <v>Small C&amp;I</v>
          </cell>
          <cell r="D1632" t="str">
            <v>DLC Central AC</v>
          </cell>
          <cell r="E1632" t="str">
            <v>Non-Incentive Costs</v>
          </cell>
          <cell r="F1632" t="str">
            <v>Low Participation Case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5482636.7300000004</v>
          </cell>
          <cell r="S1632">
            <v>11437731.27</v>
          </cell>
          <cell r="T1632">
            <v>23748445.530000001</v>
          </cell>
          <cell r="U1632">
            <v>12818922.52</v>
          </cell>
          <cell r="V1632">
            <v>7177502.6100000003</v>
          </cell>
          <cell r="W1632">
            <v>1035039.42</v>
          </cell>
          <cell r="X1632">
            <v>1056694.75</v>
          </cell>
          <cell r="Y1632">
            <v>1077608.81</v>
          </cell>
          <cell r="Z1632">
            <v>1098962.6200000001</v>
          </cell>
          <cell r="AA1632">
            <v>1121099.71</v>
          </cell>
          <cell r="AB1632">
            <v>1143734.93</v>
          </cell>
          <cell r="AC1632">
            <v>1169950.97</v>
          </cell>
          <cell r="AD1632">
            <v>1234739.83</v>
          </cell>
          <cell r="AE1632">
            <v>1274929.31</v>
          </cell>
          <cell r="AF1632">
            <v>1316427.29</v>
          </cell>
          <cell r="AG1632">
            <v>1359276.37</v>
          </cell>
          <cell r="AH1632">
            <v>1403520.56</v>
          </cell>
          <cell r="AI1632">
            <v>1449205.28</v>
          </cell>
          <cell r="AJ1632">
            <v>1496377.44</v>
          </cell>
          <cell r="AK1632">
            <v>1545085.48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</row>
        <row r="1633">
          <cell r="A1633" t="str">
            <v>ORSmall C&amp;IDLC Central ACSummer Peak Reduction @Meter  (MW)Low Participation Case0</v>
          </cell>
          <cell r="B1633" t="str">
            <v>OR</v>
          </cell>
          <cell r="C1633" t="str">
            <v>Small C&amp;I</v>
          </cell>
          <cell r="D1633" t="str">
            <v>DLC Central AC</v>
          </cell>
          <cell r="E1633" t="str">
            <v>Summer Peak Reduction @Meter  (MW)</v>
          </cell>
          <cell r="F1633" t="str">
            <v>Low Participation Case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5.1061481672101516</v>
          </cell>
          <cell r="S1633">
            <v>15.546439584201273</v>
          </cell>
          <cell r="T1633">
            <v>36.769815927493447</v>
          </cell>
          <cell r="U1633">
            <v>47.99510590524666</v>
          </cell>
          <cell r="V1633">
            <v>54.039254216657497</v>
          </cell>
          <cell r="W1633">
            <v>54.75501228123791</v>
          </cell>
          <cell r="X1633">
            <v>55.462504704051796</v>
          </cell>
          <cell r="Y1633">
            <v>56.170704503007471</v>
          </cell>
          <cell r="Z1633">
            <v>56.91276145592839</v>
          </cell>
          <cell r="AA1633">
            <v>57.74360864977195</v>
          </cell>
          <cell r="AB1633">
            <v>58.507439221742665</v>
          </cell>
          <cell r="AC1633">
            <v>59.27262640549219</v>
          </cell>
          <cell r="AD1633">
            <v>60.065513565673378</v>
          </cell>
          <cell r="AE1633">
            <v>60.869007140432515</v>
          </cell>
          <cell r="AF1633">
            <v>61.683249011282939</v>
          </cell>
          <cell r="AG1633">
            <v>62.508382957680382</v>
          </cell>
          <cell r="AH1633">
            <v>63.344554682411669</v>
          </cell>
          <cell r="AI1633">
            <v>64.191911837323005</v>
          </cell>
          <cell r="AJ1633">
            <v>65.050604049392433</v>
          </cell>
          <cell r="AK1633">
            <v>65.920782947151125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</row>
        <row r="1634">
          <cell r="A1634" t="str">
            <v>ORSmall C&amp;IDLC Central ACSummer Peak Reduction @Generation (MW)Low Participation Case0</v>
          </cell>
          <cell r="B1634" t="str">
            <v>OR</v>
          </cell>
          <cell r="C1634" t="str">
            <v>Small C&amp;I</v>
          </cell>
          <cell r="D1634" t="str">
            <v>DLC Central AC</v>
          </cell>
          <cell r="E1634" t="str">
            <v>Summer Peak Reduction @Generation (MW)</v>
          </cell>
          <cell r="F1634" t="str">
            <v>Low Participation Case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5.6309529854545115</v>
          </cell>
          <cell r="S1634">
            <v>17.1442871462299</v>
          </cell>
          <cell r="T1634">
            <v>40.548980952242438</v>
          </cell>
          <cell r="U1634">
            <v>52.92799504328039</v>
          </cell>
          <cell r="V1634">
            <v>59.593354892652727</v>
          </cell>
          <cell r="W1634">
            <v>60.382677857562754</v>
          </cell>
          <cell r="X1634">
            <v>61.162885646285609</v>
          </cell>
          <cell r="Y1634">
            <v>61.94387351456492</v>
          </cell>
          <cell r="Z1634">
            <v>62.762198341341403</v>
          </cell>
          <cell r="AA1634">
            <v>63.678439181486489</v>
          </cell>
          <cell r="AB1634">
            <v>64.520775498172327</v>
          </cell>
          <cell r="AC1634">
            <v>65.364607857843168</v>
          </cell>
          <cell r="AD1634">
            <v>66.238987169908881</v>
          </cell>
          <cell r="AE1634">
            <v>67.125063013269198</v>
          </cell>
          <cell r="AF1634">
            <v>68.022991851877961</v>
          </cell>
          <cell r="AG1634">
            <v>68.932932242700019</v>
          </cell>
          <cell r="AH1634">
            <v>69.855044863709381</v>
          </cell>
          <cell r="AI1634">
            <v>70.789492542261797</v>
          </cell>
          <cell r="AJ1634">
            <v>71.73644028384696</v>
          </cell>
          <cell r="AK1634">
            <v>72.696055301225314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</row>
        <row r="1635">
          <cell r="A1635" t="str">
            <v>ORSmall C&amp;IDLC Central ACWinter Peak Reduction @Meter  (MW)Low Participation Case0</v>
          </cell>
          <cell r="B1635" t="str">
            <v>OR</v>
          </cell>
          <cell r="C1635" t="str">
            <v>Small C&amp;I</v>
          </cell>
          <cell r="D1635" t="str">
            <v>DLC Central AC</v>
          </cell>
          <cell r="E1635" t="str">
            <v>Winter Peak Reduction @Meter  (MW)</v>
          </cell>
          <cell r="F1635" t="str">
            <v>Low Participation Case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</row>
        <row r="1636">
          <cell r="A1636" t="str">
            <v>ORSmall C&amp;IDLC Central ACWinter Peak Reduction @Generation (MW)Low Participation Case0</v>
          </cell>
          <cell r="B1636" t="str">
            <v>OR</v>
          </cell>
          <cell r="C1636" t="str">
            <v>Small C&amp;I</v>
          </cell>
          <cell r="D1636" t="str">
            <v>DLC Central AC</v>
          </cell>
          <cell r="E1636" t="str">
            <v>Winter Peak Reduction @Generation (MW)</v>
          </cell>
          <cell r="F1636" t="str">
            <v>Low Participation Case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</row>
        <row r="1637">
          <cell r="A1637" t="str">
            <v>ORSmall C&amp;IDLC Central ACProgram Annual BenefitsLow Participation Case0</v>
          </cell>
          <cell r="B1637" t="str">
            <v>OR</v>
          </cell>
          <cell r="C1637" t="str">
            <v>Small C&amp;I</v>
          </cell>
          <cell r="D1637" t="str">
            <v>DLC Central AC</v>
          </cell>
          <cell r="E1637" t="str">
            <v>Program Annual Benefits</v>
          </cell>
          <cell r="F1637" t="str">
            <v>Low Participation Case</v>
          </cell>
          <cell r="G1637">
            <v>0</v>
          </cell>
        </row>
        <row r="1638">
          <cell r="A1638" t="str">
            <v>ORSmall C&amp;IDLC Central ACNew ParticipantsLow Participation Case0</v>
          </cell>
          <cell r="B1638" t="str">
            <v>OR</v>
          </cell>
          <cell r="C1638" t="str">
            <v>Small C&amp;I</v>
          </cell>
          <cell r="D1638" t="str">
            <v>DLC Central AC</v>
          </cell>
          <cell r="E1638" t="str">
            <v>New Participants</v>
          </cell>
          <cell r="F1638" t="str">
            <v>Low Participation Case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16746.686550000006</v>
          </cell>
          <cell r="S1638">
            <v>34271.919000000009</v>
          </cell>
          <cell r="T1638">
            <v>69833.664450000011</v>
          </cell>
          <cell r="U1638">
            <v>36847.527750000037</v>
          </cell>
          <cell r="V1638">
            <v>20100.588749999937</v>
          </cell>
          <cell r="W1638">
            <v>2583.0255000000179</v>
          </cell>
          <cell r="X1638">
            <v>2585.7149999999965</v>
          </cell>
          <cell r="Y1638">
            <v>2585.2035000000324</v>
          </cell>
          <cell r="Z1638">
            <v>2584.5764999999665</v>
          </cell>
          <cell r="AA1638">
            <v>2584.3950000000186</v>
          </cell>
          <cell r="AB1638">
            <v>2584.7249999999767</v>
          </cell>
          <cell r="AC1638">
            <v>2592.8595000000205</v>
          </cell>
          <cell r="AD1638">
            <v>2694.0321599718882</v>
          </cell>
          <cell r="AE1638">
            <v>2731.0805338135397</v>
          </cell>
          <cell r="AF1638">
            <v>2768.6383974915661</v>
          </cell>
          <cell r="AG1638">
            <v>2806.7127575183695</v>
          </cell>
          <cell r="AH1638">
            <v>2845.3107167601411</v>
          </cell>
          <cell r="AI1638">
            <v>2884.4394757617847</v>
          </cell>
          <cell r="AJ1638">
            <v>2924.1063340901455</v>
          </cell>
          <cell r="AK1638">
            <v>2964.3186916958948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</row>
        <row r="1639">
          <cell r="A1639" t="str">
            <v>ORSmall C&amp;IDLC Central ACIncentive CostsLow Participation Case0</v>
          </cell>
          <cell r="B1639" t="str">
            <v>OR</v>
          </cell>
          <cell r="C1639" t="str">
            <v>Small C&amp;I</v>
          </cell>
          <cell r="D1639" t="str">
            <v>DLC Central AC</v>
          </cell>
          <cell r="E1639" t="str">
            <v>Incentive Costs</v>
          </cell>
          <cell r="F1639" t="str">
            <v>Low Participation Case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351680.42</v>
          </cell>
          <cell r="S1639">
            <v>1071390.72</v>
          </cell>
          <cell r="T1639">
            <v>2537897.67</v>
          </cell>
          <cell r="U1639">
            <v>3311695.75</v>
          </cell>
          <cell r="V1639">
            <v>3733808.12</v>
          </cell>
          <cell r="W1639">
            <v>3788051.65</v>
          </cell>
          <cell r="X1639">
            <v>3842351.67</v>
          </cell>
          <cell r="Y1639">
            <v>3896640.94</v>
          </cell>
          <cell r="Z1639">
            <v>3950917.05</v>
          </cell>
          <cell r="AA1639">
            <v>4005189.34</v>
          </cell>
          <cell r="AB1639">
            <v>4059468.57</v>
          </cell>
          <cell r="AC1639">
            <v>4113918.62</v>
          </cell>
          <cell r="AD1639">
            <v>4170493.29</v>
          </cell>
          <cell r="AE1639">
            <v>4227845.9800000004</v>
          </cell>
          <cell r="AF1639">
            <v>4285987.3899999997</v>
          </cell>
          <cell r="AG1639">
            <v>4344928.3600000003</v>
          </cell>
          <cell r="AH1639">
            <v>4404679.88</v>
          </cell>
          <cell r="AI1639">
            <v>4465253.1100000003</v>
          </cell>
          <cell r="AJ1639">
            <v>4526659.34</v>
          </cell>
          <cell r="AK1639">
            <v>4588910.04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</row>
        <row r="1640">
          <cell r="A1640" t="str">
            <v>ORSmall C&amp;IDLC Central ACParticipantsLow Participation Case0</v>
          </cell>
          <cell r="B1640" t="str">
            <v>OR</v>
          </cell>
          <cell r="C1640" t="str">
            <v>Small C&amp;I</v>
          </cell>
          <cell r="D1640" t="str">
            <v>DLC Central AC</v>
          </cell>
          <cell r="E1640" t="str">
            <v>Participants</v>
          </cell>
          <cell r="F1640" t="str">
            <v>Low Participation Case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16746.686550000006</v>
          </cell>
          <cell r="S1640">
            <v>51018.605550000015</v>
          </cell>
          <cell r="T1640">
            <v>120852.27000000002</v>
          </cell>
          <cell r="U1640">
            <v>157699.79775000006</v>
          </cell>
          <cell r="V1640">
            <v>177800.38649999999</v>
          </cell>
          <cell r="W1640">
            <v>180383.41200000001</v>
          </cell>
          <cell r="X1640">
            <v>182969.12700000001</v>
          </cell>
          <cell r="Y1640">
            <v>185554.33050000004</v>
          </cell>
          <cell r="Z1640">
            <v>188138.90700000001</v>
          </cell>
          <cell r="AA1640">
            <v>190723.30200000003</v>
          </cell>
          <cell r="AB1640">
            <v>193308.027</v>
          </cell>
          <cell r="AC1640">
            <v>195900.88650000002</v>
          </cell>
          <cell r="AD1640">
            <v>198594.91865997191</v>
          </cell>
          <cell r="AE1640">
            <v>201325.99919378545</v>
          </cell>
          <cell r="AF1640">
            <v>204094.63759127702</v>
          </cell>
          <cell r="AG1640">
            <v>206901.35034879539</v>
          </cell>
          <cell r="AH1640">
            <v>209746.66106555553</v>
          </cell>
          <cell r="AI1640">
            <v>212631.10054131731</v>
          </cell>
          <cell r="AJ1640">
            <v>215555.20687540746</v>
          </cell>
          <cell r="AK1640">
            <v>218519.52556710335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</row>
        <row r="1641">
          <cell r="A1641" t="str">
            <v>ORResidentialDLC Elec Vehicle ChargingProgram Annual BenefitsLow Participation Case0</v>
          </cell>
          <cell r="B1641" t="str">
            <v>OR</v>
          </cell>
          <cell r="C1641" t="str">
            <v>Residential</v>
          </cell>
          <cell r="D1641" t="str">
            <v>DLC Elec Vehicle Charging</v>
          </cell>
          <cell r="E1641" t="str">
            <v>Program Annual Benefits</v>
          </cell>
          <cell r="F1641" t="str">
            <v>Low Participation Case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573231.01</v>
          </cell>
          <cell r="S1641">
            <v>1745288.43</v>
          </cell>
          <cell r="T1641">
            <v>4127886.26</v>
          </cell>
          <cell r="U1641">
            <v>5388069.9000000004</v>
          </cell>
          <cell r="V1641">
            <v>6066603.5300000003</v>
          </cell>
          <cell r="W1641">
            <v>6146956.6100000003</v>
          </cell>
          <cell r="X1641">
            <v>6226381.7599999998</v>
          </cell>
          <cell r="Y1641">
            <v>6305886.3200000003</v>
          </cell>
          <cell r="Z1641">
            <v>6389191.79</v>
          </cell>
          <cell r="AA1641">
            <v>6482465.1100000003</v>
          </cell>
          <cell r="AB1641">
            <v>6568214.9500000002</v>
          </cell>
          <cell r="AC1641">
            <v>6654117.0800000001</v>
          </cell>
          <cell r="AD1641">
            <v>6743128.8899999997</v>
          </cell>
          <cell r="AE1641">
            <v>6833331.4100000001</v>
          </cell>
          <cell r="AF1641">
            <v>6924740.5700000003</v>
          </cell>
          <cell r="AG1641">
            <v>7017372.5</v>
          </cell>
          <cell r="AH1641">
            <v>7111243.5700000003</v>
          </cell>
          <cell r="AI1641">
            <v>7206370.3399999999</v>
          </cell>
          <cell r="AJ1641">
            <v>7302769.6200000001</v>
          </cell>
          <cell r="AK1641">
            <v>7400458.4299999997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</row>
        <row r="1642">
          <cell r="A1642" t="str">
            <v>ORResidentialDLC Elec Vehicle ChargingProgram Annual CostsLow Participation Case0</v>
          </cell>
          <cell r="B1642" t="str">
            <v>OR</v>
          </cell>
          <cell r="C1642" t="str">
            <v>Residential</v>
          </cell>
          <cell r="D1642" t="str">
            <v>DLC Elec Vehicle Charging</v>
          </cell>
          <cell r="E1642" t="str">
            <v>Program Annual Costs</v>
          </cell>
          <cell r="F1642" t="str">
            <v>Low Participation Case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5834317.1500000004</v>
          </cell>
          <cell r="S1642">
            <v>12509121.98</v>
          </cell>
          <cell r="T1642">
            <v>26286343.199999999</v>
          </cell>
          <cell r="U1642">
            <v>16130618.27</v>
          </cell>
          <cell r="V1642">
            <v>10911310.720000001</v>
          </cell>
          <cell r="W1642">
            <v>4823091.07</v>
          </cell>
          <cell r="X1642">
            <v>4899046.41</v>
          </cell>
          <cell r="Y1642">
            <v>4974249.76</v>
          </cell>
          <cell r="Z1642">
            <v>5049879.66</v>
          </cell>
          <cell r="AA1642">
            <v>5126289.05</v>
          </cell>
          <cell r="AB1642">
            <v>5203203.5</v>
          </cell>
          <cell r="AC1642">
            <v>5283869.59</v>
          </cell>
          <cell r="AD1642">
            <v>5405233.1200000001</v>
          </cell>
          <cell r="AE1642">
            <v>5502775.29</v>
          </cell>
          <cell r="AF1642">
            <v>5602414.6799999997</v>
          </cell>
          <cell r="AG1642">
            <v>5704204.7300000004</v>
          </cell>
          <cell r="AH1642">
            <v>5808200.4400000004</v>
          </cell>
          <cell r="AI1642">
            <v>5914458.3899999997</v>
          </cell>
          <cell r="AJ1642">
            <v>6023036.7800000003</v>
          </cell>
          <cell r="AK1642">
            <v>6133995.5099999998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</row>
        <row r="1643">
          <cell r="A1643" t="str">
            <v>ORResidentialDLC Elec Vehicle ChargingNon-Incentive CostsLow Participation Case0</v>
          </cell>
          <cell r="B1643" t="str">
            <v>OR</v>
          </cell>
          <cell r="C1643" t="str">
            <v>Residential</v>
          </cell>
          <cell r="D1643" t="str">
            <v>DLC Elec Vehicle Charging</v>
          </cell>
          <cell r="E1643" t="str">
            <v>Non-Incentive Costs</v>
          </cell>
          <cell r="F1643" t="str">
            <v>Low Participation Case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5482636.7300000004</v>
          </cell>
          <cell r="S1643">
            <v>11437731.27</v>
          </cell>
          <cell r="T1643">
            <v>23748445.530000001</v>
          </cell>
          <cell r="U1643">
            <v>12818922.52</v>
          </cell>
          <cell r="V1643">
            <v>7177502.6100000003</v>
          </cell>
          <cell r="W1643">
            <v>1035039.42</v>
          </cell>
          <cell r="X1643">
            <v>1056694.75</v>
          </cell>
          <cell r="Y1643">
            <v>1077608.81</v>
          </cell>
          <cell r="Z1643">
            <v>1098962.6200000001</v>
          </cell>
          <cell r="AA1643">
            <v>1121099.71</v>
          </cell>
          <cell r="AB1643">
            <v>1143734.93</v>
          </cell>
          <cell r="AC1643">
            <v>1169950.97</v>
          </cell>
          <cell r="AD1643">
            <v>1234739.83</v>
          </cell>
          <cell r="AE1643">
            <v>1274929.31</v>
          </cell>
          <cell r="AF1643">
            <v>1316427.29</v>
          </cell>
          <cell r="AG1643">
            <v>1359276.37</v>
          </cell>
          <cell r="AH1643">
            <v>1403520.56</v>
          </cell>
          <cell r="AI1643">
            <v>1449205.28</v>
          </cell>
          <cell r="AJ1643">
            <v>1496377.44</v>
          </cell>
          <cell r="AK1643">
            <v>1545085.48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</row>
        <row r="1644">
          <cell r="A1644" t="str">
            <v>ORResidentialDLC Elec Vehicle ChargingSummer Peak Reduction @Meter  (MW)Low Participation Case0</v>
          </cell>
          <cell r="B1644" t="str">
            <v>OR</v>
          </cell>
          <cell r="C1644" t="str">
            <v>Residential</v>
          </cell>
          <cell r="D1644" t="str">
            <v>DLC Elec Vehicle Charging</v>
          </cell>
          <cell r="E1644" t="str">
            <v>Summer Peak Reduction @Meter  (MW)</v>
          </cell>
          <cell r="F1644" t="str">
            <v>Low Participation Case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5.1061481672101516</v>
          </cell>
          <cell r="S1644">
            <v>15.546439584201273</v>
          </cell>
          <cell r="T1644">
            <v>36.769815927493447</v>
          </cell>
          <cell r="U1644">
            <v>47.99510590524666</v>
          </cell>
          <cell r="V1644">
            <v>54.039254216657497</v>
          </cell>
          <cell r="W1644">
            <v>54.75501228123791</v>
          </cell>
          <cell r="X1644">
            <v>55.462504704051796</v>
          </cell>
          <cell r="Y1644">
            <v>56.170704503007471</v>
          </cell>
          <cell r="Z1644">
            <v>56.91276145592839</v>
          </cell>
          <cell r="AA1644">
            <v>57.74360864977195</v>
          </cell>
          <cell r="AB1644">
            <v>58.507439221742665</v>
          </cell>
          <cell r="AC1644">
            <v>59.27262640549219</v>
          </cell>
          <cell r="AD1644">
            <v>60.065513565673378</v>
          </cell>
          <cell r="AE1644">
            <v>60.869007140432515</v>
          </cell>
          <cell r="AF1644">
            <v>61.683249011282939</v>
          </cell>
          <cell r="AG1644">
            <v>62.508382957680382</v>
          </cell>
          <cell r="AH1644">
            <v>63.344554682411669</v>
          </cell>
          <cell r="AI1644">
            <v>64.191911837323005</v>
          </cell>
          <cell r="AJ1644">
            <v>65.050604049392433</v>
          </cell>
          <cell r="AK1644">
            <v>65.920782947151125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</row>
        <row r="1645">
          <cell r="A1645" t="str">
            <v>ORResidentialDLC Elec Vehicle ChargingSummer Peak Reduction @Generation (MW)Low Participation Case0</v>
          </cell>
          <cell r="B1645" t="str">
            <v>OR</v>
          </cell>
          <cell r="C1645" t="str">
            <v>Residential</v>
          </cell>
          <cell r="D1645" t="str">
            <v>DLC Elec Vehicle Charging</v>
          </cell>
          <cell r="E1645" t="str">
            <v>Summer Peak Reduction @Generation (MW)</v>
          </cell>
          <cell r="F1645" t="str">
            <v>Low Participation Case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5.6309529854545115</v>
          </cell>
          <cell r="S1645">
            <v>17.1442871462299</v>
          </cell>
          <cell r="T1645">
            <v>40.548980952242438</v>
          </cell>
          <cell r="U1645">
            <v>52.92799504328039</v>
          </cell>
          <cell r="V1645">
            <v>59.593354892652727</v>
          </cell>
          <cell r="W1645">
            <v>60.382677857562754</v>
          </cell>
          <cell r="X1645">
            <v>61.162885646285609</v>
          </cell>
          <cell r="Y1645">
            <v>61.94387351456492</v>
          </cell>
          <cell r="Z1645">
            <v>62.762198341341403</v>
          </cell>
          <cell r="AA1645">
            <v>63.678439181486489</v>
          </cell>
          <cell r="AB1645">
            <v>64.520775498172327</v>
          </cell>
          <cell r="AC1645">
            <v>65.364607857843168</v>
          </cell>
          <cell r="AD1645">
            <v>66.238987169908881</v>
          </cell>
          <cell r="AE1645">
            <v>67.125063013269198</v>
          </cell>
          <cell r="AF1645">
            <v>68.022991851877961</v>
          </cell>
          <cell r="AG1645">
            <v>68.932932242700019</v>
          </cell>
          <cell r="AH1645">
            <v>69.855044863709381</v>
          </cell>
          <cell r="AI1645">
            <v>70.789492542261797</v>
          </cell>
          <cell r="AJ1645">
            <v>71.73644028384696</v>
          </cell>
          <cell r="AK1645">
            <v>72.696055301225314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0</v>
          </cell>
          <cell r="AZ1645">
            <v>0</v>
          </cell>
        </row>
        <row r="1646">
          <cell r="A1646" t="str">
            <v>ORResidentialDLC Elec Vehicle ChargingWinter Peak Reduction @Meter  (MW)Low Participation Case0</v>
          </cell>
          <cell r="B1646" t="str">
            <v>OR</v>
          </cell>
          <cell r="C1646" t="str">
            <v>Residential</v>
          </cell>
          <cell r="D1646" t="str">
            <v>DLC Elec Vehicle Charging</v>
          </cell>
          <cell r="E1646" t="str">
            <v>Winter Peak Reduction @Meter  (MW)</v>
          </cell>
          <cell r="F1646" t="str">
            <v>Low Participation Case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</row>
        <row r="1647">
          <cell r="A1647" t="str">
            <v>ORResidentialDLC Elec Vehicle ChargingWinter Peak Reduction @Generation (MW)Low Participation Case0</v>
          </cell>
          <cell r="B1647" t="str">
            <v>OR</v>
          </cell>
          <cell r="C1647" t="str">
            <v>Residential</v>
          </cell>
          <cell r="D1647" t="str">
            <v>DLC Elec Vehicle Charging</v>
          </cell>
          <cell r="E1647" t="str">
            <v>Winter Peak Reduction @Generation (MW)</v>
          </cell>
          <cell r="F1647" t="str">
            <v>Low Participation Case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</row>
        <row r="1648">
          <cell r="A1648" t="str">
            <v>ORResidentialDLC Elec Vehicle ChargingProgram Annual BenefitsLow Participation Case0</v>
          </cell>
          <cell r="B1648" t="str">
            <v>OR</v>
          </cell>
          <cell r="C1648" t="str">
            <v>Residential</v>
          </cell>
          <cell r="D1648" t="str">
            <v>DLC Elec Vehicle Charging</v>
          </cell>
          <cell r="E1648" t="str">
            <v>Program Annual Benefits</v>
          </cell>
          <cell r="F1648" t="str">
            <v>Low Participation Case</v>
          </cell>
          <cell r="G1648">
            <v>0</v>
          </cell>
        </row>
        <row r="1649">
          <cell r="A1649" t="str">
            <v>ORResidentialDLC Elec Vehicle ChargingNew ParticipantsLow Participation Case0</v>
          </cell>
          <cell r="B1649" t="str">
            <v>OR</v>
          </cell>
          <cell r="C1649" t="str">
            <v>Residential</v>
          </cell>
          <cell r="D1649" t="str">
            <v>DLC Elec Vehicle Charging</v>
          </cell>
          <cell r="E1649" t="str">
            <v>New Participants</v>
          </cell>
          <cell r="F1649" t="str">
            <v>Low Participation Case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16746.686550000006</v>
          </cell>
          <cell r="S1649">
            <v>34271.919000000009</v>
          </cell>
          <cell r="T1649">
            <v>69833.664450000011</v>
          </cell>
          <cell r="U1649">
            <v>36847.527750000037</v>
          </cell>
          <cell r="V1649">
            <v>20100.588749999937</v>
          </cell>
          <cell r="W1649">
            <v>2583.0255000000179</v>
          </cell>
          <cell r="X1649">
            <v>2585.7149999999965</v>
          </cell>
          <cell r="Y1649">
            <v>2585.2035000000324</v>
          </cell>
          <cell r="Z1649">
            <v>2584.5764999999665</v>
          </cell>
          <cell r="AA1649">
            <v>2584.3950000000186</v>
          </cell>
          <cell r="AB1649">
            <v>2584.7249999999767</v>
          </cell>
          <cell r="AC1649">
            <v>2592.8595000000205</v>
          </cell>
          <cell r="AD1649">
            <v>2694.0321599718882</v>
          </cell>
          <cell r="AE1649">
            <v>2731.0805338135397</v>
          </cell>
          <cell r="AF1649">
            <v>2768.6383974915661</v>
          </cell>
          <cell r="AG1649">
            <v>2806.7127575183695</v>
          </cell>
          <cell r="AH1649">
            <v>2845.3107167601411</v>
          </cell>
          <cell r="AI1649">
            <v>2884.4394757617847</v>
          </cell>
          <cell r="AJ1649">
            <v>2924.1063340901455</v>
          </cell>
          <cell r="AK1649">
            <v>2964.3186916958948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</row>
        <row r="1650">
          <cell r="A1650" t="str">
            <v>ORResidentialDLC Elec Vehicle ChargingIncentive CostsLow Participation Case0</v>
          </cell>
          <cell r="B1650" t="str">
            <v>OR</v>
          </cell>
          <cell r="C1650" t="str">
            <v>Residential</v>
          </cell>
          <cell r="D1650" t="str">
            <v>DLC Elec Vehicle Charging</v>
          </cell>
          <cell r="E1650" t="str">
            <v>Incentive Costs</v>
          </cell>
          <cell r="F1650" t="str">
            <v>Low Participation Case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351680.42</v>
          </cell>
          <cell r="S1650">
            <v>1071390.72</v>
          </cell>
          <cell r="T1650">
            <v>2537897.67</v>
          </cell>
          <cell r="U1650">
            <v>3311695.75</v>
          </cell>
          <cell r="V1650">
            <v>3733808.12</v>
          </cell>
          <cell r="W1650">
            <v>3788051.65</v>
          </cell>
          <cell r="X1650">
            <v>3842351.67</v>
          </cell>
          <cell r="Y1650">
            <v>3896640.94</v>
          </cell>
          <cell r="Z1650">
            <v>3950917.05</v>
          </cell>
          <cell r="AA1650">
            <v>4005189.34</v>
          </cell>
          <cell r="AB1650">
            <v>4059468.57</v>
          </cell>
          <cell r="AC1650">
            <v>4113918.62</v>
          </cell>
          <cell r="AD1650">
            <v>4170493.29</v>
          </cell>
          <cell r="AE1650">
            <v>4227845.9800000004</v>
          </cell>
          <cell r="AF1650">
            <v>4285987.3899999997</v>
          </cell>
          <cell r="AG1650">
            <v>4344928.3600000003</v>
          </cell>
          <cell r="AH1650">
            <v>4404679.88</v>
          </cell>
          <cell r="AI1650">
            <v>4465253.1100000003</v>
          </cell>
          <cell r="AJ1650">
            <v>4526659.34</v>
          </cell>
          <cell r="AK1650">
            <v>4588910.04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</row>
        <row r="1651">
          <cell r="A1651" t="str">
            <v>ORResidentialDLC Elec Vehicle ChargingParticipantsLow Participation Case0</v>
          </cell>
          <cell r="B1651" t="str">
            <v>OR</v>
          </cell>
          <cell r="C1651" t="str">
            <v>Residential</v>
          </cell>
          <cell r="D1651" t="str">
            <v>DLC Elec Vehicle Charging</v>
          </cell>
          <cell r="E1651" t="str">
            <v>Participants</v>
          </cell>
          <cell r="F1651" t="str">
            <v>Low Participation Case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16746.686550000006</v>
          </cell>
          <cell r="S1651">
            <v>51018.605550000015</v>
          </cell>
          <cell r="T1651">
            <v>120852.27000000002</v>
          </cell>
          <cell r="U1651">
            <v>157699.79775000006</v>
          </cell>
          <cell r="V1651">
            <v>177800.38649999999</v>
          </cell>
          <cell r="W1651">
            <v>180383.41200000001</v>
          </cell>
          <cell r="X1651">
            <v>182969.12700000001</v>
          </cell>
          <cell r="Y1651">
            <v>185554.33050000004</v>
          </cell>
          <cell r="Z1651">
            <v>188138.90700000001</v>
          </cell>
          <cell r="AA1651">
            <v>190723.30200000003</v>
          </cell>
          <cell r="AB1651">
            <v>193308.027</v>
          </cell>
          <cell r="AC1651">
            <v>195900.88650000002</v>
          </cell>
          <cell r="AD1651">
            <v>198594.91865997191</v>
          </cell>
          <cell r="AE1651">
            <v>201325.99919378545</v>
          </cell>
          <cell r="AF1651">
            <v>204094.63759127702</v>
          </cell>
          <cell r="AG1651">
            <v>206901.35034879539</v>
          </cell>
          <cell r="AH1651">
            <v>209746.66106555553</v>
          </cell>
          <cell r="AI1651">
            <v>212631.10054131731</v>
          </cell>
          <cell r="AJ1651">
            <v>215555.20687540746</v>
          </cell>
          <cell r="AK1651">
            <v>218519.52556710335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</row>
        <row r="1652">
          <cell r="A1652" t="str">
            <v>ORIrrigationDLC IrrigationProgram Annual BenefitsLow Participation Case0</v>
          </cell>
          <cell r="B1652" t="str">
            <v>OR</v>
          </cell>
          <cell r="C1652" t="str">
            <v>Irrigation</v>
          </cell>
          <cell r="D1652" t="str">
            <v>DLC Irrigation</v>
          </cell>
          <cell r="E1652" t="str">
            <v>Program Annual Benefits</v>
          </cell>
          <cell r="F1652" t="str">
            <v>Low Participation Case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573231.01</v>
          </cell>
          <cell r="S1652">
            <v>1745288.43</v>
          </cell>
          <cell r="T1652">
            <v>4127886.26</v>
          </cell>
          <cell r="U1652">
            <v>5388069.9000000004</v>
          </cell>
          <cell r="V1652">
            <v>6066603.5300000003</v>
          </cell>
          <cell r="W1652">
            <v>6146956.6100000003</v>
          </cell>
          <cell r="X1652">
            <v>6226381.7599999998</v>
          </cell>
          <cell r="Y1652">
            <v>6305886.3200000003</v>
          </cell>
          <cell r="Z1652">
            <v>6389191.79</v>
          </cell>
          <cell r="AA1652">
            <v>6482465.1100000003</v>
          </cell>
          <cell r="AB1652">
            <v>6568214.9500000002</v>
          </cell>
          <cell r="AC1652">
            <v>6654117.0800000001</v>
          </cell>
          <cell r="AD1652">
            <v>6743128.8899999997</v>
          </cell>
          <cell r="AE1652">
            <v>6833331.4100000001</v>
          </cell>
          <cell r="AF1652">
            <v>6924740.5700000003</v>
          </cell>
          <cell r="AG1652">
            <v>7017372.5</v>
          </cell>
          <cell r="AH1652">
            <v>7111243.5700000003</v>
          </cell>
          <cell r="AI1652">
            <v>7206370.3399999999</v>
          </cell>
          <cell r="AJ1652">
            <v>7302769.6200000001</v>
          </cell>
          <cell r="AK1652">
            <v>7400458.4299999997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</row>
        <row r="1653">
          <cell r="A1653" t="str">
            <v>ORIrrigationDLC IrrigationProgram Annual CostsLow Participation Case0</v>
          </cell>
          <cell r="B1653" t="str">
            <v>OR</v>
          </cell>
          <cell r="C1653" t="str">
            <v>Irrigation</v>
          </cell>
          <cell r="D1653" t="str">
            <v>DLC Irrigation</v>
          </cell>
          <cell r="E1653" t="str">
            <v>Program Annual Costs</v>
          </cell>
          <cell r="F1653" t="str">
            <v>Low Participation Case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5834317.1500000004</v>
          </cell>
          <cell r="S1653">
            <v>12509121.98</v>
          </cell>
          <cell r="T1653">
            <v>26286343.199999999</v>
          </cell>
          <cell r="U1653">
            <v>16130618.27</v>
          </cell>
          <cell r="V1653">
            <v>10911310.720000001</v>
          </cell>
          <cell r="W1653">
            <v>4823091.07</v>
          </cell>
          <cell r="X1653">
            <v>4899046.41</v>
          </cell>
          <cell r="Y1653">
            <v>4974249.76</v>
          </cell>
          <cell r="Z1653">
            <v>5049879.66</v>
          </cell>
          <cell r="AA1653">
            <v>5126289.05</v>
          </cell>
          <cell r="AB1653">
            <v>5203203.5</v>
          </cell>
          <cell r="AC1653">
            <v>5283869.59</v>
          </cell>
          <cell r="AD1653">
            <v>5405233.1200000001</v>
          </cell>
          <cell r="AE1653">
            <v>5502775.29</v>
          </cell>
          <cell r="AF1653">
            <v>5602414.6799999997</v>
          </cell>
          <cell r="AG1653">
            <v>5704204.7300000004</v>
          </cell>
          <cell r="AH1653">
            <v>5808200.4400000004</v>
          </cell>
          <cell r="AI1653">
            <v>5914458.3899999997</v>
          </cell>
          <cell r="AJ1653">
            <v>6023036.7800000003</v>
          </cell>
          <cell r="AK1653">
            <v>6133995.5099999998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</row>
        <row r="1654">
          <cell r="A1654" t="str">
            <v>ORIrrigationDLC IrrigationNon-Incentive CostsLow Participation Case0</v>
          </cell>
          <cell r="B1654" t="str">
            <v>OR</v>
          </cell>
          <cell r="C1654" t="str">
            <v>Irrigation</v>
          </cell>
          <cell r="D1654" t="str">
            <v>DLC Irrigation</v>
          </cell>
          <cell r="E1654" t="str">
            <v>Non-Incentive Costs</v>
          </cell>
          <cell r="F1654" t="str">
            <v>Low Participation Case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5482636.7300000004</v>
          </cell>
          <cell r="S1654">
            <v>11437731.27</v>
          </cell>
          <cell r="T1654">
            <v>23748445.530000001</v>
          </cell>
          <cell r="U1654">
            <v>12818922.52</v>
          </cell>
          <cell r="V1654">
            <v>7177502.6100000003</v>
          </cell>
          <cell r="W1654">
            <v>1035039.42</v>
          </cell>
          <cell r="X1654">
            <v>1056694.75</v>
          </cell>
          <cell r="Y1654">
            <v>1077608.81</v>
          </cell>
          <cell r="Z1654">
            <v>1098962.6200000001</v>
          </cell>
          <cell r="AA1654">
            <v>1121099.71</v>
          </cell>
          <cell r="AB1654">
            <v>1143734.93</v>
          </cell>
          <cell r="AC1654">
            <v>1169950.97</v>
          </cell>
          <cell r="AD1654">
            <v>1234739.83</v>
          </cell>
          <cell r="AE1654">
            <v>1274929.31</v>
          </cell>
          <cell r="AF1654">
            <v>1316427.29</v>
          </cell>
          <cell r="AG1654">
            <v>1359276.37</v>
          </cell>
          <cell r="AH1654">
            <v>1403520.56</v>
          </cell>
          <cell r="AI1654">
            <v>1449205.28</v>
          </cell>
          <cell r="AJ1654">
            <v>1496377.44</v>
          </cell>
          <cell r="AK1654">
            <v>1545085.48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</row>
        <row r="1655">
          <cell r="A1655" t="str">
            <v>ORIrrigationDLC IrrigationSummer Peak Reduction @Meter  (MW)Low Participation Case0</v>
          </cell>
          <cell r="B1655" t="str">
            <v>OR</v>
          </cell>
          <cell r="C1655" t="str">
            <v>Irrigation</v>
          </cell>
          <cell r="D1655" t="str">
            <v>DLC Irrigation</v>
          </cell>
          <cell r="E1655" t="str">
            <v>Summer Peak Reduction @Meter  (MW)</v>
          </cell>
          <cell r="F1655" t="str">
            <v>Low Participation Case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5.1061481672101516</v>
          </cell>
          <cell r="S1655">
            <v>15.546439584201273</v>
          </cell>
          <cell r="T1655">
            <v>36.769815927493447</v>
          </cell>
          <cell r="U1655">
            <v>47.99510590524666</v>
          </cell>
          <cell r="V1655">
            <v>54.039254216657497</v>
          </cell>
          <cell r="W1655">
            <v>54.75501228123791</v>
          </cell>
          <cell r="X1655">
            <v>55.462504704051796</v>
          </cell>
          <cell r="Y1655">
            <v>56.170704503007471</v>
          </cell>
          <cell r="Z1655">
            <v>56.91276145592839</v>
          </cell>
          <cell r="AA1655">
            <v>57.74360864977195</v>
          </cell>
          <cell r="AB1655">
            <v>58.507439221742665</v>
          </cell>
          <cell r="AC1655">
            <v>59.27262640549219</v>
          </cell>
          <cell r="AD1655">
            <v>60.065513565673378</v>
          </cell>
          <cell r="AE1655">
            <v>60.869007140432515</v>
          </cell>
          <cell r="AF1655">
            <v>61.683249011282939</v>
          </cell>
          <cell r="AG1655">
            <v>62.508382957680382</v>
          </cell>
          <cell r="AH1655">
            <v>63.344554682411669</v>
          </cell>
          <cell r="AI1655">
            <v>64.191911837323005</v>
          </cell>
          <cell r="AJ1655">
            <v>65.050604049392433</v>
          </cell>
          <cell r="AK1655">
            <v>65.920782947151125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</row>
        <row r="1656">
          <cell r="A1656" t="str">
            <v>ORIrrigationDLC IrrigationSummer Peak Reduction @Generation (MW)Low Participation Case0</v>
          </cell>
          <cell r="B1656" t="str">
            <v>OR</v>
          </cell>
          <cell r="C1656" t="str">
            <v>Irrigation</v>
          </cell>
          <cell r="D1656" t="str">
            <v>DLC Irrigation</v>
          </cell>
          <cell r="E1656" t="str">
            <v>Summer Peak Reduction @Generation (MW)</v>
          </cell>
          <cell r="F1656" t="str">
            <v>Low Participation Case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5.6309529854545115</v>
          </cell>
          <cell r="S1656">
            <v>17.1442871462299</v>
          </cell>
          <cell r="T1656">
            <v>40.548980952242438</v>
          </cell>
          <cell r="U1656">
            <v>52.92799504328039</v>
          </cell>
          <cell r="V1656">
            <v>59.593354892652727</v>
          </cell>
          <cell r="W1656">
            <v>60.382677857562754</v>
          </cell>
          <cell r="X1656">
            <v>61.162885646285609</v>
          </cell>
          <cell r="Y1656">
            <v>61.94387351456492</v>
          </cell>
          <cell r="Z1656">
            <v>62.762198341341403</v>
          </cell>
          <cell r="AA1656">
            <v>63.678439181486489</v>
          </cell>
          <cell r="AB1656">
            <v>64.520775498172327</v>
          </cell>
          <cell r="AC1656">
            <v>65.364607857843168</v>
          </cell>
          <cell r="AD1656">
            <v>66.238987169908881</v>
          </cell>
          <cell r="AE1656">
            <v>67.125063013269198</v>
          </cell>
          <cell r="AF1656">
            <v>68.022991851877961</v>
          </cell>
          <cell r="AG1656">
            <v>68.932932242700019</v>
          </cell>
          <cell r="AH1656">
            <v>69.855044863709381</v>
          </cell>
          <cell r="AI1656">
            <v>70.789492542261797</v>
          </cell>
          <cell r="AJ1656">
            <v>71.73644028384696</v>
          </cell>
          <cell r="AK1656">
            <v>72.696055301225314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</row>
        <row r="1657">
          <cell r="A1657" t="str">
            <v>ORIrrigationDLC IrrigationWinter Peak Reduction @Meter  (MW)Low Participation Case0</v>
          </cell>
          <cell r="B1657" t="str">
            <v>OR</v>
          </cell>
          <cell r="C1657" t="str">
            <v>Irrigation</v>
          </cell>
          <cell r="D1657" t="str">
            <v>DLC Irrigation</v>
          </cell>
          <cell r="E1657" t="str">
            <v>Winter Peak Reduction @Meter  (MW)</v>
          </cell>
          <cell r="F1657" t="str">
            <v>Low Participation Case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</row>
        <row r="1658">
          <cell r="A1658" t="str">
            <v>ORIrrigationDLC IrrigationWinter Peak Reduction @Generation (MW)Low Participation Case0</v>
          </cell>
          <cell r="B1658" t="str">
            <v>OR</v>
          </cell>
          <cell r="C1658" t="str">
            <v>Irrigation</v>
          </cell>
          <cell r="D1658" t="str">
            <v>DLC Irrigation</v>
          </cell>
          <cell r="E1658" t="str">
            <v>Winter Peak Reduction @Generation (MW)</v>
          </cell>
          <cell r="F1658" t="str">
            <v>Low Participation Case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</row>
        <row r="1659">
          <cell r="A1659" t="str">
            <v>ORIrrigationDLC IrrigationProgram Annual BenefitsLow Participation Case0</v>
          </cell>
          <cell r="B1659" t="str">
            <v>OR</v>
          </cell>
          <cell r="C1659" t="str">
            <v>Irrigation</v>
          </cell>
          <cell r="D1659" t="str">
            <v>DLC Irrigation</v>
          </cell>
          <cell r="E1659" t="str">
            <v>Program Annual Benefits</v>
          </cell>
          <cell r="F1659" t="str">
            <v>Low Participation Case</v>
          </cell>
          <cell r="G1659">
            <v>0</v>
          </cell>
        </row>
        <row r="1660">
          <cell r="A1660" t="str">
            <v>ORIrrigationDLC IrrigationNew ParticipantsLow Participation Case0</v>
          </cell>
          <cell r="B1660" t="str">
            <v>OR</v>
          </cell>
          <cell r="C1660" t="str">
            <v>Irrigation</v>
          </cell>
          <cell r="D1660" t="str">
            <v>DLC Irrigation</v>
          </cell>
          <cell r="E1660" t="str">
            <v>New Participants</v>
          </cell>
          <cell r="F1660" t="str">
            <v>Low Participation Case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16746.686550000006</v>
          </cell>
          <cell r="S1660">
            <v>34271.919000000009</v>
          </cell>
          <cell r="T1660">
            <v>69833.664450000011</v>
          </cell>
          <cell r="U1660">
            <v>36847.527750000037</v>
          </cell>
          <cell r="V1660">
            <v>20100.588749999937</v>
          </cell>
          <cell r="W1660">
            <v>2583.0255000000179</v>
          </cell>
          <cell r="X1660">
            <v>2585.7149999999965</v>
          </cell>
          <cell r="Y1660">
            <v>2585.2035000000324</v>
          </cell>
          <cell r="Z1660">
            <v>2584.5764999999665</v>
          </cell>
          <cell r="AA1660">
            <v>2584.3950000000186</v>
          </cell>
          <cell r="AB1660">
            <v>2584.7249999999767</v>
          </cell>
          <cell r="AC1660">
            <v>2592.8595000000205</v>
          </cell>
          <cell r="AD1660">
            <v>2694.0321599718882</v>
          </cell>
          <cell r="AE1660">
            <v>2731.0805338135397</v>
          </cell>
          <cell r="AF1660">
            <v>2768.6383974915661</v>
          </cell>
          <cell r="AG1660">
            <v>2806.7127575183695</v>
          </cell>
          <cell r="AH1660">
            <v>2845.3107167601411</v>
          </cell>
          <cell r="AI1660">
            <v>2884.4394757617847</v>
          </cell>
          <cell r="AJ1660">
            <v>2924.1063340901455</v>
          </cell>
          <cell r="AK1660">
            <v>2964.3186916958948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</row>
        <row r="1661">
          <cell r="A1661" t="str">
            <v>ORIrrigationDLC IrrigationIncentive CostsLow Participation Case0</v>
          </cell>
          <cell r="B1661" t="str">
            <v>OR</v>
          </cell>
          <cell r="C1661" t="str">
            <v>Irrigation</v>
          </cell>
          <cell r="D1661" t="str">
            <v>DLC Irrigation</v>
          </cell>
          <cell r="E1661" t="str">
            <v>Incentive Costs</v>
          </cell>
          <cell r="F1661" t="str">
            <v>Low Participation Case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351680.42</v>
          </cell>
          <cell r="S1661">
            <v>1071390.72</v>
          </cell>
          <cell r="T1661">
            <v>2537897.67</v>
          </cell>
          <cell r="U1661">
            <v>3311695.75</v>
          </cell>
          <cell r="V1661">
            <v>3733808.12</v>
          </cell>
          <cell r="W1661">
            <v>3788051.65</v>
          </cell>
          <cell r="X1661">
            <v>3842351.67</v>
          </cell>
          <cell r="Y1661">
            <v>3896640.94</v>
          </cell>
          <cell r="Z1661">
            <v>3950917.05</v>
          </cell>
          <cell r="AA1661">
            <v>4005189.34</v>
          </cell>
          <cell r="AB1661">
            <v>4059468.57</v>
          </cell>
          <cell r="AC1661">
            <v>4113918.62</v>
          </cell>
          <cell r="AD1661">
            <v>4170493.29</v>
          </cell>
          <cell r="AE1661">
            <v>4227845.9800000004</v>
          </cell>
          <cell r="AF1661">
            <v>4285987.3899999997</v>
          </cell>
          <cell r="AG1661">
            <v>4344928.3600000003</v>
          </cell>
          <cell r="AH1661">
            <v>4404679.88</v>
          </cell>
          <cell r="AI1661">
            <v>4465253.1100000003</v>
          </cell>
          <cell r="AJ1661">
            <v>4526659.34</v>
          </cell>
          <cell r="AK1661">
            <v>4588910.04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AZ1661">
            <v>0</v>
          </cell>
        </row>
        <row r="1662">
          <cell r="A1662" t="str">
            <v>ORIrrigationDLC IrrigationParticipantsLow Participation Case0</v>
          </cell>
          <cell r="B1662" t="str">
            <v>OR</v>
          </cell>
          <cell r="C1662" t="str">
            <v>Irrigation</v>
          </cell>
          <cell r="D1662" t="str">
            <v>DLC Irrigation</v>
          </cell>
          <cell r="E1662" t="str">
            <v>Participants</v>
          </cell>
          <cell r="F1662" t="str">
            <v>Low Participation Case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16746.686550000006</v>
          </cell>
          <cell r="S1662">
            <v>51018.605550000015</v>
          </cell>
          <cell r="T1662">
            <v>120852.27000000002</v>
          </cell>
          <cell r="U1662">
            <v>157699.79775000006</v>
          </cell>
          <cell r="V1662">
            <v>177800.38649999999</v>
          </cell>
          <cell r="W1662">
            <v>180383.41200000001</v>
          </cell>
          <cell r="X1662">
            <v>182969.12700000001</v>
          </cell>
          <cell r="Y1662">
            <v>185554.33050000004</v>
          </cell>
          <cell r="Z1662">
            <v>188138.90700000001</v>
          </cell>
          <cell r="AA1662">
            <v>190723.30200000003</v>
          </cell>
          <cell r="AB1662">
            <v>193308.027</v>
          </cell>
          <cell r="AC1662">
            <v>195900.88650000002</v>
          </cell>
          <cell r="AD1662">
            <v>198594.91865997191</v>
          </cell>
          <cell r="AE1662">
            <v>201325.99919378545</v>
          </cell>
          <cell r="AF1662">
            <v>204094.63759127702</v>
          </cell>
          <cell r="AG1662">
            <v>206901.35034879539</v>
          </cell>
          <cell r="AH1662">
            <v>209746.66106555553</v>
          </cell>
          <cell r="AI1662">
            <v>212631.10054131731</v>
          </cell>
          <cell r="AJ1662">
            <v>215555.20687540746</v>
          </cell>
          <cell r="AK1662">
            <v>218519.52556710335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</row>
        <row r="1663">
          <cell r="A1663" t="str">
            <v>ORResidentialDLC Room ACProgram Annual BenefitsLow Participation Case0</v>
          </cell>
          <cell r="B1663" t="str">
            <v>OR</v>
          </cell>
          <cell r="C1663" t="str">
            <v>Residential</v>
          </cell>
          <cell r="D1663" t="str">
            <v>DLC Room AC</v>
          </cell>
          <cell r="E1663" t="str">
            <v>Program Annual Benefits</v>
          </cell>
          <cell r="F1663" t="str">
            <v>Low Participation Case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573231.01</v>
          </cell>
          <cell r="S1663">
            <v>1745288.43</v>
          </cell>
          <cell r="T1663">
            <v>4127886.26</v>
          </cell>
          <cell r="U1663">
            <v>5388069.9000000004</v>
          </cell>
          <cell r="V1663">
            <v>6066603.5300000003</v>
          </cell>
          <cell r="W1663">
            <v>6146956.6100000003</v>
          </cell>
          <cell r="X1663">
            <v>6226381.7599999998</v>
          </cell>
          <cell r="Y1663">
            <v>6305886.3200000003</v>
          </cell>
          <cell r="Z1663">
            <v>6389191.79</v>
          </cell>
          <cell r="AA1663">
            <v>6482465.1100000003</v>
          </cell>
          <cell r="AB1663">
            <v>6568214.9500000002</v>
          </cell>
          <cell r="AC1663">
            <v>6654117.0800000001</v>
          </cell>
          <cell r="AD1663">
            <v>6743128.8899999997</v>
          </cell>
          <cell r="AE1663">
            <v>6833331.4100000001</v>
          </cell>
          <cell r="AF1663">
            <v>6924740.5700000003</v>
          </cell>
          <cell r="AG1663">
            <v>7017372.5</v>
          </cell>
          <cell r="AH1663">
            <v>7111243.5700000003</v>
          </cell>
          <cell r="AI1663">
            <v>7206370.3399999999</v>
          </cell>
          <cell r="AJ1663">
            <v>7302769.6200000001</v>
          </cell>
          <cell r="AK1663">
            <v>7400458.4299999997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</row>
        <row r="1664">
          <cell r="A1664" t="str">
            <v>ORResidentialDLC Room ACProgram Annual CostsLow Participation Case0</v>
          </cell>
          <cell r="B1664" t="str">
            <v>OR</v>
          </cell>
          <cell r="C1664" t="str">
            <v>Residential</v>
          </cell>
          <cell r="D1664" t="str">
            <v>DLC Room AC</v>
          </cell>
          <cell r="E1664" t="str">
            <v>Program Annual Costs</v>
          </cell>
          <cell r="F1664" t="str">
            <v>Low Participation Case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5834317.1500000004</v>
          </cell>
          <cell r="S1664">
            <v>12509121.98</v>
          </cell>
          <cell r="T1664">
            <v>26286343.199999999</v>
          </cell>
          <cell r="U1664">
            <v>16130618.27</v>
          </cell>
          <cell r="V1664">
            <v>10911310.720000001</v>
          </cell>
          <cell r="W1664">
            <v>4823091.07</v>
          </cell>
          <cell r="X1664">
            <v>4899046.41</v>
          </cell>
          <cell r="Y1664">
            <v>4974249.76</v>
          </cell>
          <cell r="Z1664">
            <v>5049879.66</v>
          </cell>
          <cell r="AA1664">
            <v>5126289.05</v>
          </cell>
          <cell r="AB1664">
            <v>5203203.5</v>
          </cell>
          <cell r="AC1664">
            <v>5283869.59</v>
          </cell>
          <cell r="AD1664">
            <v>5405233.1200000001</v>
          </cell>
          <cell r="AE1664">
            <v>5502775.29</v>
          </cell>
          <cell r="AF1664">
            <v>5602414.6799999997</v>
          </cell>
          <cell r="AG1664">
            <v>5704204.7300000004</v>
          </cell>
          <cell r="AH1664">
            <v>5808200.4400000004</v>
          </cell>
          <cell r="AI1664">
            <v>5914458.3899999997</v>
          </cell>
          <cell r="AJ1664">
            <v>6023036.7800000003</v>
          </cell>
          <cell r="AK1664">
            <v>6133995.5099999998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</row>
        <row r="1665">
          <cell r="A1665" t="str">
            <v>ORResidentialDLC Room ACNon-Incentive CostsLow Participation Case0</v>
          </cell>
          <cell r="B1665" t="str">
            <v>OR</v>
          </cell>
          <cell r="C1665" t="str">
            <v>Residential</v>
          </cell>
          <cell r="D1665" t="str">
            <v>DLC Room AC</v>
          </cell>
          <cell r="E1665" t="str">
            <v>Non-Incentive Costs</v>
          </cell>
          <cell r="F1665" t="str">
            <v>Low Participation Case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5482636.7300000004</v>
          </cell>
          <cell r="S1665">
            <v>11437731.27</v>
          </cell>
          <cell r="T1665">
            <v>23748445.530000001</v>
          </cell>
          <cell r="U1665">
            <v>12818922.52</v>
          </cell>
          <cell r="V1665">
            <v>7177502.6100000003</v>
          </cell>
          <cell r="W1665">
            <v>1035039.42</v>
          </cell>
          <cell r="X1665">
            <v>1056694.75</v>
          </cell>
          <cell r="Y1665">
            <v>1077608.81</v>
          </cell>
          <cell r="Z1665">
            <v>1098962.6200000001</v>
          </cell>
          <cell r="AA1665">
            <v>1121099.71</v>
          </cell>
          <cell r="AB1665">
            <v>1143734.93</v>
          </cell>
          <cell r="AC1665">
            <v>1169950.97</v>
          </cell>
          <cell r="AD1665">
            <v>1234739.83</v>
          </cell>
          <cell r="AE1665">
            <v>1274929.31</v>
          </cell>
          <cell r="AF1665">
            <v>1316427.29</v>
          </cell>
          <cell r="AG1665">
            <v>1359276.37</v>
          </cell>
          <cell r="AH1665">
            <v>1403520.56</v>
          </cell>
          <cell r="AI1665">
            <v>1449205.28</v>
          </cell>
          <cell r="AJ1665">
            <v>1496377.44</v>
          </cell>
          <cell r="AK1665">
            <v>1545085.48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</row>
        <row r="1666">
          <cell r="A1666" t="str">
            <v>ORResidentialDLC Room ACSummer Peak Reduction @Meter  (MW)Low Participation Case0</v>
          </cell>
          <cell r="B1666" t="str">
            <v>OR</v>
          </cell>
          <cell r="C1666" t="str">
            <v>Residential</v>
          </cell>
          <cell r="D1666" t="str">
            <v>DLC Room AC</v>
          </cell>
          <cell r="E1666" t="str">
            <v>Summer Peak Reduction @Meter  (MW)</v>
          </cell>
          <cell r="F1666" t="str">
            <v>Low Participation Case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5.1061481672101516</v>
          </cell>
          <cell r="S1666">
            <v>15.546439584201273</v>
          </cell>
          <cell r="T1666">
            <v>36.769815927493447</v>
          </cell>
          <cell r="U1666">
            <v>47.99510590524666</v>
          </cell>
          <cell r="V1666">
            <v>54.039254216657497</v>
          </cell>
          <cell r="W1666">
            <v>54.75501228123791</v>
          </cell>
          <cell r="X1666">
            <v>55.462504704051796</v>
          </cell>
          <cell r="Y1666">
            <v>56.170704503007471</v>
          </cell>
          <cell r="Z1666">
            <v>56.91276145592839</v>
          </cell>
          <cell r="AA1666">
            <v>57.74360864977195</v>
          </cell>
          <cell r="AB1666">
            <v>58.507439221742665</v>
          </cell>
          <cell r="AC1666">
            <v>59.27262640549219</v>
          </cell>
          <cell r="AD1666">
            <v>60.065513565673378</v>
          </cell>
          <cell r="AE1666">
            <v>60.869007140432515</v>
          </cell>
          <cell r="AF1666">
            <v>61.683249011282939</v>
          </cell>
          <cell r="AG1666">
            <v>62.508382957680382</v>
          </cell>
          <cell r="AH1666">
            <v>63.344554682411669</v>
          </cell>
          <cell r="AI1666">
            <v>64.191911837323005</v>
          </cell>
          <cell r="AJ1666">
            <v>65.050604049392433</v>
          </cell>
          <cell r="AK1666">
            <v>65.920782947151125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</row>
        <row r="1667">
          <cell r="A1667" t="str">
            <v>ORResidentialDLC Room ACSummer Peak Reduction @Generation (MW)Low Participation Case0</v>
          </cell>
          <cell r="B1667" t="str">
            <v>OR</v>
          </cell>
          <cell r="C1667" t="str">
            <v>Residential</v>
          </cell>
          <cell r="D1667" t="str">
            <v>DLC Room AC</v>
          </cell>
          <cell r="E1667" t="str">
            <v>Summer Peak Reduction @Generation (MW)</v>
          </cell>
          <cell r="F1667" t="str">
            <v>Low Participation Case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5.6309529854545115</v>
          </cell>
          <cell r="S1667">
            <v>17.1442871462299</v>
          </cell>
          <cell r="T1667">
            <v>40.548980952242438</v>
          </cell>
          <cell r="U1667">
            <v>52.92799504328039</v>
          </cell>
          <cell r="V1667">
            <v>59.593354892652727</v>
          </cell>
          <cell r="W1667">
            <v>60.382677857562754</v>
          </cell>
          <cell r="X1667">
            <v>61.162885646285609</v>
          </cell>
          <cell r="Y1667">
            <v>61.94387351456492</v>
          </cell>
          <cell r="Z1667">
            <v>62.762198341341403</v>
          </cell>
          <cell r="AA1667">
            <v>63.678439181486489</v>
          </cell>
          <cell r="AB1667">
            <v>64.520775498172327</v>
          </cell>
          <cell r="AC1667">
            <v>65.364607857843168</v>
          </cell>
          <cell r="AD1667">
            <v>66.238987169908881</v>
          </cell>
          <cell r="AE1667">
            <v>67.125063013269198</v>
          </cell>
          <cell r="AF1667">
            <v>68.022991851877961</v>
          </cell>
          <cell r="AG1667">
            <v>68.932932242700019</v>
          </cell>
          <cell r="AH1667">
            <v>69.855044863709381</v>
          </cell>
          <cell r="AI1667">
            <v>70.789492542261797</v>
          </cell>
          <cell r="AJ1667">
            <v>71.73644028384696</v>
          </cell>
          <cell r="AK1667">
            <v>72.696055301225314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</row>
        <row r="1668">
          <cell r="A1668" t="str">
            <v>ORResidentialDLC Room ACWinter Peak Reduction @Meter  (MW)Low Participation Case0</v>
          </cell>
          <cell r="B1668" t="str">
            <v>OR</v>
          </cell>
          <cell r="C1668" t="str">
            <v>Residential</v>
          </cell>
          <cell r="D1668" t="str">
            <v>DLC Room AC</v>
          </cell>
          <cell r="E1668" t="str">
            <v>Winter Peak Reduction @Meter  (MW)</v>
          </cell>
          <cell r="F1668" t="str">
            <v>Low Participation Case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</row>
        <row r="1669">
          <cell r="A1669" t="str">
            <v>ORResidentialDLC Room ACWinter Peak Reduction @Generation (MW)Low Participation Case0</v>
          </cell>
          <cell r="B1669" t="str">
            <v>OR</v>
          </cell>
          <cell r="C1669" t="str">
            <v>Residential</v>
          </cell>
          <cell r="D1669" t="str">
            <v>DLC Room AC</v>
          </cell>
          <cell r="E1669" t="str">
            <v>Winter Peak Reduction @Generation (MW)</v>
          </cell>
          <cell r="F1669" t="str">
            <v>Low Participation Case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</row>
        <row r="1670">
          <cell r="A1670" t="str">
            <v>ORResidentialDLC Room ACProgram Annual BenefitsLow Participation Case0</v>
          </cell>
          <cell r="B1670" t="str">
            <v>OR</v>
          </cell>
          <cell r="C1670" t="str">
            <v>Residential</v>
          </cell>
          <cell r="D1670" t="str">
            <v>DLC Room AC</v>
          </cell>
          <cell r="E1670" t="str">
            <v>Program Annual Benefits</v>
          </cell>
          <cell r="F1670" t="str">
            <v>Low Participation Case</v>
          </cell>
          <cell r="G1670">
            <v>0</v>
          </cell>
        </row>
        <row r="1671">
          <cell r="A1671" t="str">
            <v>ORResidentialDLC Room ACNew ParticipantsLow Participation Case0</v>
          </cell>
          <cell r="B1671" t="str">
            <v>OR</v>
          </cell>
          <cell r="C1671" t="str">
            <v>Residential</v>
          </cell>
          <cell r="D1671" t="str">
            <v>DLC Room AC</v>
          </cell>
          <cell r="E1671" t="str">
            <v>New Participants</v>
          </cell>
          <cell r="F1671" t="str">
            <v>Low Participation Case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16746.686550000006</v>
          </cell>
          <cell r="S1671">
            <v>34271.919000000009</v>
          </cell>
          <cell r="T1671">
            <v>69833.664450000011</v>
          </cell>
          <cell r="U1671">
            <v>36847.527750000037</v>
          </cell>
          <cell r="V1671">
            <v>20100.588749999937</v>
          </cell>
          <cell r="W1671">
            <v>2583.0255000000179</v>
          </cell>
          <cell r="X1671">
            <v>2585.7149999999965</v>
          </cell>
          <cell r="Y1671">
            <v>2585.2035000000324</v>
          </cell>
          <cell r="Z1671">
            <v>2584.5764999999665</v>
          </cell>
          <cell r="AA1671">
            <v>2584.3950000000186</v>
          </cell>
          <cell r="AB1671">
            <v>2584.7249999999767</v>
          </cell>
          <cell r="AC1671">
            <v>2592.8595000000205</v>
          </cell>
          <cell r="AD1671">
            <v>2694.0321599718882</v>
          </cell>
          <cell r="AE1671">
            <v>2731.0805338135397</v>
          </cell>
          <cell r="AF1671">
            <v>2768.6383974915661</v>
          </cell>
          <cell r="AG1671">
            <v>2806.7127575183695</v>
          </cell>
          <cell r="AH1671">
            <v>2845.3107167601411</v>
          </cell>
          <cell r="AI1671">
            <v>2884.4394757617847</v>
          </cell>
          <cell r="AJ1671">
            <v>2924.1063340901455</v>
          </cell>
          <cell r="AK1671">
            <v>2964.3186916958948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</row>
        <row r="1672">
          <cell r="A1672" t="str">
            <v>ORResidentialDLC Room ACIncentive CostsLow Participation Case0</v>
          </cell>
          <cell r="B1672" t="str">
            <v>OR</v>
          </cell>
          <cell r="C1672" t="str">
            <v>Residential</v>
          </cell>
          <cell r="D1672" t="str">
            <v>DLC Room AC</v>
          </cell>
          <cell r="E1672" t="str">
            <v>Incentive Costs</v>
          </cell>
          <cell r="F1672" t="str">
            <v>Low Participation Case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351680.42</v>
          </cell>
          <cell r="S1672">
            <v>1071390.72</v>
          </cell>
          <cell r="T1672">
            <v>2537897.67</v>
          </cell>
          <cell r="U1672">
            <v>3311695.75</v>
          </cell>
          <cell r="V1672">
            <v>3733808.12</v>
          </cell>
          <cell r="W1672">
            <v>3788051.65</v>
          </cell>
          <cell r="X1672">
            <v>3842351.67</v>
          </cell>
          <cell r="Y1672">
            <v>3896640.94</v>
          </cell>
          <cell r="Z1672">
            <v>3950917.05</v>
          </cell>
          <cell r="AA1672">
            <v>4005189.34</v>
          </cell>
          <cell r="AB1672">
            <v>4059468.57</v>
          </cell>
          <cell r="AC1672">
            <v>4113918.62</v>
          </cell>
          <cell r="AD1672">
            <v>4170493.29</v>
          </cell>
          <cell r="AE1672">
            <v>4227845.9800000004</v>
          </cell>
          <cell r="AF1672">
            <v>4285987.3899999997</v>
          </cell>
          <cell r="AG1672">
            <v>4344928.3600000003</v>
          </cell>
          <cell r="AH1672">
            <v>4404679.88</v>
          </cell>
          <cell r="AI1672">
            <v>4465253.1100000003</v>
          </cell>
          <cell r="AJ1672">
            <v>4526659.34</v>
          </cell>
          <cell r="AK1672">
            <v>4588910.04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</row>
        <row r="1673">
          <cell r="A1673" t="str">
            <v>ORResidentialDLC Room ACParticipantsLow Participation Case0</v>
          </cell>
          <cell r="B1673" t="str">
            <v>OR</v>
          </cell>
          <cell r="C1673" t="str">
            <v>Residential</v>
          </cell>
          <cell r="D1673" t="str">
            <v>DLC Room AC</v>
          </cell>
          <cell r="E1673" t="str">
            <v>Participants</v>
          </cell>
          <cell r="F1673" t="str">
            <v>Low Participation Case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16746.686550000006</v>
          </cell>
          <cell r="S1673">
            <v>51018.605550000015</v>
          </cell>
          <cell r="T1673">
            <v>120852.27000000002</v>
          </cell>
          <cell r="U1673">
            <v>157699.79775000006</v>
          </cell>
          <cell r="V1673">
            <v>177800.38649999999</v>
          </cell>
          <cell r="W1673">
            <v>180383.41200000001</v>
          </cell>
          <cell r="X1673">
            <v>182969.12700000001</v>
          </cell>
          <cell r="Y1673">
            <v>185554.33050000004</v>
          </cell>
          <cell r="Z1673">
            <v>188138.90700000001</v>
          </cell>
          <cell r="AA1673">
            <v>190723.30200000003</v>
          </cell>
          <cell r="AB1673">
            <v>193308.027</v>
          </cell>
          <cell r="AC1673">
            <v>195900.88650000002</v>
          </cell>
          <cell r="AD1673">
            <v>198594.91865997191</v>
          </cell>
          <cell r="AE1673">
            <v>201325.99919378545</v>
          </cell>
          <cell r="AF1673">
            <v>204094.63759127702</v>
          </cell>
          <cell r="AG1673">
            <v>206901.35034879539</v>
          </cell>
          <cell r="AH1673">
            <v>209746.66106555553</v>
          </cell>
          <cell r="AI1673">
            <v>212631.10054131731</v>
          </cell>
          <cell r="AJ1673">
            <v>215555.20687540746</v>
          </cell>
          <cell r="AK1673">
            <v>218519.52556710335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</row>
        <row r="1674">
          <cell r="A1674" t="str">
            <v>ORResidentialDLC Smart AppliancesProgram Annual BenefitsLow Participation Case0</v>
          </cell>
          <cell r="B1674" t="str">
            <v>OR</v>
          </cell>
          <cell r="C1674" t="str">
            <v>Residential</v>
          </cell>
          <cell r="D1674" t="str">
            <v>DLC Smart Appliances</v>
          </cell>
          <cell r="E1674" t="str">
            <v>Program Annual Benefits</v>
          </cell>
          <cell r="F1674" t="str">
            <v>Low Participation Case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573231.01</v>
          </cell>
          <cell r="S1674">
            <v>1745288.43</v>
          </cell>
          <cell r="T1674">
            <v>4127886.26</v>
          </cell>
          <cell r="U1674">
            <v>5388069.9000000004</v>
          </cell>
          <cell r="V1674">
            <v>6066603.5300000003</v>
          </cell>
          <cell r="W1674">
            <v>6146956.6100000003</v>
          </cell>
          <cell r="X1674">
            <v>6226381.7599999998</v>
          </cell>
          <cell r="Y1674">
            <v>6305886.3200000003</v>
          </cell>
          <cell r="Z1674">
            <v>6389191.79</v>
          </cell>
          <cell r="AA1674">
            <v>6482465.1100000003</v>
          </cell>
          <cell r="AB1674">
            <v>6568214.9500000002</v>
          </cell>
          <cell r="AC1674">
            <v>6654117.0800000001</v>
          </cell>
          <cell r="AD1674">
            <v>6743128.8899999997</v>
          </cell>
          <cell r="AE1674">
            <v>6833331.4100000001</v>
          </cell>
          <cell r="AF1674">
            <v>6924740.5700000003</v>
          </cell>
          <cell r="AG1674">
            <v>7017372.5</v>
          </cell>
          <cell r="AH1674">
            <v>7111243.5700000003</v>
          </cell>
          <cell r="AI1674">
            <v>7206370.3399999999</v>
          </cell>
          <cell r="AJ1674">
            <v>7302769.6200000001</v>
          </cell>
          <cell r="AK1674">
            <v>7400458.4299999997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</row>
        <row r="1675">
          <cell r="A1675" t="str">
            <v>ORResidentialDLC Smart AppliancesProgram Annual CostsLow Participation Case0</v>
          </cell>
          <cell r="B1675" t="str">
            <v>OR</v>
          </cell>
          <cell r="C1675" t="str">
            <v>Residential</v>
          </cell>
          <cell r="D1675" t="str">
            <v>DLC Smart Appliances</v>
          </cell>
          <cell r="E1675" t="str">
            <v>Program Annual Costs</v>
          </cell>
          <cell r="F1675" t="str">
            <v>Low Participation Case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5834317.1500000004</v>
          </cell>
          <cell r="S1675">
            <v>12509121.98</v>
          </cell>
          <cell r="T1675">
            <v>26286343.199999999</v>
          </cell>
          <cell r="U1675">
            <v>16130618.27</v>
          </cell>
          <cell r="V1675">
            <v>10911310.720000001</v>
          </cell>
          <cell r="W1675">
            <v>4823091.07</v>
          </cell>
          <cell r="X1675">
            <v>4899046.41</v>
          </cell>
          <cell r="Y1675">
            <v>4974249.76</v>
          </cell>
          <cell r="Z1675">
            <v>5049879.66</v>
          </cell>
          <cell r="AA1675">
            <v>5126289.05</v>
          </cell>
          <cell r="AB1675">
            <v>5203203.5</v>
          </cell>
          <cell r="AC1675">
            <v>5283869.59</v>
          </cell>
          <cell r="AD1675">
            <v>5405233.1200000001</v>
          </cell>
          <cell r="AE1675">
            <v>5502775.29</v>
          </cell>
          <cell r="AF1675">
            <v>5602414.6799999997</v>
          </cell>
          <cell r="AG1675">
            <v>5704204.7300000004</v>
          </cell>
          <cell r="AH1675">
            <v>5808200.4400000004</v>
          </cell>
          <cell r="AI1675">
            <v>5914458.3899999997</v>
          </cell>
          <cell r="AJ1675">
            <v>6023036.7800000003</v>
          </cell>
          <cell r="AK1675">
            <v>6133995.5099999998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</row>
        <row r="1676">
          <cell r="A1676" t="str">
            <v>ORResidentialDLC Smart AppliancesNon-Incentive CostsLow Participation Case0</v>
          </cell>
          <cell r="B1676" t="str">
            <v>OR</v>
          </cell>
          <cell r="C1676" t="str">
            <v>Residential</v>
          </cell>
          <cell r="D1676" t="str">
            <v>DLC Smart Appliances</v>
          </cell>
          <cell r="E1676" t="str">
            <v>Non-Incentive Costs</v>
          </cell>
          <cell r="F1676" t="str">
            <v>Low Participation Case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5482636.7300000004</v>
          </cell>
          <cell r="S1676">
            <v>11437731.27</v>
          </cell>
          <cell r="T1676">
            <v>23748445.530000001</v>
          </cell>
          <cell r="U1676">
            <v>12818922.52</v>
          </cell>
          <cell r="V1676">
            <v>7177502.6100000003</v>
          </cell>
          <cell r="W1676">
            <v>1035039.42</v>
          </cell>
          <cell r="X1676">
            <v>1056694.75</v>
          </cell>
          <cell r="Y1676">
            <v>1077608.81</v>
          </cell>
          <cell r="Z1676">
            <v>1098962.6200000001</v>
          </cell>
          <cell r="AA1676">
            <v>1121099.71</v>
          </cell>
          <cell r="AB1676">
            <v>1143734.93</v>
          </cell>
          <cell r="AC1676">
            <v>1169950.97</v>
          </cell>
          <cell r="AD1676">
            <v>1234739.83</v>
          </cell>
          <cell r="AE1676">
            <v>1274929.31</v>
          </cell>
          <cell r="AF1676">
            <v>1316427.29</v>
          </cell>
          <cell r="AG1676">
            <v>1359276.37</v>
          </cell>
          <cell r="AH1676">
            <v>1403520.56</v>
          </cell>
          <cell r="AI1676">
            <v>1449205.28</v>
          </cell>
          <cell r="AJ1676">
            <v>1496377.44</v>
          </cell>
          <cell r="AK1676">
            <v>1545085.48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</row>
        <row r="1677">
          <cell r="A1677" t="str">
            <v>ORResidentialDLC Smart AppliancesSummer Peak Reduction @Meter  (MW)Low Participation Case0</v>
          </cell>
          <cell r="B1677" t="str">
            <v>OR</v>
          </cell>
          <cell r="C1677" t="str">
            <v>Residential</v>
          </cell>
          <cell r="D1677" t="str">
            <v>DLC Smart Appliances</v>
          </cell>
          <cell r="E1677" t="str">
            <v>Summer Peak Reduction @Meter  (MW)</v>
          </cell>
          <cell r="F1677" t="str">
            <v>Low Participation Case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5.1061481672101516</v>
          </cell>
          <cell r="S1677">
            <v>15.546439584201273</v>
          </cell>
          <cell r="T1677">
            <v>36.769815927493447</v>
          </cell>
          <cell r="U1677">
            <v>47.99510590524666</v>
          </cell>
          <cell r="V1677">
            <v>54.039254216657497</v>
          </cell>
          <cell r="W1677">
            <v>54.75501228123791</v>
          </cell>
          <cell r="X1677">
            <v>55.462504704051796</v>
          </cell>
          <cell r="Y1677">
            <v>56.170704503007471</v>
          </cell>
          <cell r="Z1677">
            <v>56.91276145592839</v>
          </cell>
          <cell r="AA1677">
            <v>57.74360864977195</v>
          </cell>
          <cell r="AB1677">
            <v>58.507439221742665</v>
          </cell>
          <cell r="AC1677">
            <v>59.27262640549219</v>
          </cell>
          <cell r="AD1677">
            <v>60.065513565673378</v>
          </cell>
          <cell r="AE1677">
            <v>60.869007140432515</v>
          </cell>
          <cell r="AF1677">
            <v>61.683249011282939</v>
          </cell>
          <cell r="AG1677">
            <v>62.508382957680382</v>
          </cell>
          <cell r="AH1677">
            <v>63.344554682411669</v>
          </cell>
          <cell r="AI1677">
            <v>64.191911837323005</v>
          </cell>
          <cell r="AJ1677">
            <v>65.050604049392433</v>
          </cell>
          <cell r="AK1677">
            <v>65.920782947151125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</row>
        <row r="1678">
          <cell r="A1678" t="str">
            <v>ORResidentialDLC Smart AppliancesSummer Peak Reduction @Generation (MW)Low Participation Case0</v>
          </cell>
          <cell r="B1678" t="str">
            <v>OR</v>
          </cell>
          <cell r="C1678" t="str">
            <v>Residential</v>
          </cell>
          <cell r="D1678" t="str">
            <v>DLC Smart Appliances</v>
          </cell>
          <cell r="E1678" t="str">
            <v>Summer Peak Reduction @Generation (MW)</v>
          </cell>
          <cell r="F1678" t="str">
            <v>Low Participation Case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5.6309529854545115</v>
          </cell>
          <cell r="S1678">
            <v>17.1442871462299</v>
          </cell>
          <cell r="T1678">
            <v>40.548980952242438</v>
          </cell>
          <cell r="U1678">
            <v>52.92799504328039</v>
          </cell>
          <cell r="V1678">
            <v>59.593354892652727</v>
          </cell>
          <cell r="W1678">
            <v>60.382677857562754</v>
          </cell>
          <cell r="X1678">
            <v>61.162885646285609</v>
          </cell>
          <cell r="Y1678">
            <v>61.94387351456492</v>
          </cell>
          <cell r="Z1678">
            <v>62.762198341341403</v>
          </cell>
          <cell r="AA1678">
            <v>63.678439181486489</v>
          </cell>
          <cell r="AB1678">
            <v>64.520775498172327</v>
          </cell>
          <cell r="AC1678">
            <v>65.364607857843168</v>
          </cell>
          <cell r="AD1678">
            <v>66.238987169908881</v>
          </cell>
          <cell r="AE1678">
            <v>67.125063013269198</v>
          </cell>
          <cell r="AF1678">
            <v>68.022991851877961</v>
          </cell>
          <cell r="AG1678">
            <v>68.932932242700019</v>
          </cell>
          <cell r="AH1678">
            <v>69.855044863709381</v>
          </cell>
          <cell r="AI1678">
            <v>70.789492542261797</v>
          </cell>
          <cell r="AJ1678">
            <v>71.73644028384696</v>
          </cell>
          <cell r="AK1678">
            <v>72.696055301225314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</row>
        <row r="1679">
          <cell r="A1679" t="str">
            <v>ORResidentialDLC Smart AppliancesWinter Peak Reduction @Meter  (MW)Low Participation Case0</v>
          </cell>
          <cell r="B1679" t="str">
            <v>OR</v>
          </cell>
          <cell r="C1679" t="str">
            <v>Residential</v>
          </cell>
          <cell r="D1679" t="str">
            <v>DLC Smart Appliances</v>
          </cell>
          <cell r="E1679" t="str">
            <v>Winter Peak Reduction @Meter  (MW)</v>
          </cell>
          <cell r="F1679" t="str">
            <v>Low Participation Case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</row>
        <row r="1680">
          <cell r="A1680" t="str">
            <v>ORResidentialDLC Smart AppliancesWinter Peak Reduction @Generation (MW)Low Participation Case0</v>
          </cell>
          <cell r="B1680" t="str">
            <v>OR</v>
          </cell>
          <cell r="C1680" t="str">
            <v>Residential</v>
          </cell>
          <cell r="D1680" t="str">
            <v>DLC Smart Appliances</v>
          </cell>
          <cell r="E1680" t="str">
            <v>Winter Peak Reduction @Generation (MW)</v>
          </cell>
          <cell r="F1680" t="str">
            <v>Low Participation Case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</row>
        <row r="1681">
          <cell r="A1681" t="str">
            <v>ORResidentialDLC Smart AppliancesProgram Annual BenefitsLow Participation Case0</v>
          </cell>
          <cell r="B1681" t="str">
            <v>OR</v>
          </cell>
          <cell r="C1681" t="str">
            <v>Residential</v>
          </cell>
          <cell r="D1681" t="str">
            <v>DLC Smart Appliances</v>
          </cell>
          <cell r="E1681" t="str">
            <v>Program Annual Benefits</v>
          </cell>
          <cell r="F1681" t="str">
            <v>Low Participation Case</v>
          </cell>
          <cell r="G1681">
            <v>0</v>
          </cell>
        </row>
        <row r="1682">
          <cell r="A1682" t="str">
            <v>ORResidentialDLC Smart AppliancesNew ParticipantsLow Participation Case0</v>
          </cell>
          <cell r="B1682" t="str">
            <v>OR</v>
          </cell>
          <cell r="C1682" t="str">
            <v>Residential</v>
          </cell>
          <cell r="D1682" t="str">
            <v>DLC Smart Appliances</v>
          </cell>
          <cell r="E1682" t="str">
            <v>New Participants</v>
          </cell>
          <cell r="F1682" t="str">
            <v>Low Participation Case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16746.686550000006</v>
          </cell>
          <cell r="S1682">
            <v>34271.919000000009</v>
          </cell>
          <cell r="T1682">
            <v>69833.664450000011</v>
          </cell>
          <cell r="U1682">
            <v>36847.527750000037</v>
          </cell>
          <cell r="V1682">
            <v>20100.588749999937</v>
          </cell>
          <cell r="W1682">
            <v>2583.0255000000179</v>
          </cell>
          <cell r="X1682">
            <v>2585.7149999999965</v>
          </cell>
          <cell r="Y1682">
            <v>2585.2035000000324</v>
          </cell>
          <cell r="Z1682">
            <v>2584.5764999999665</v>
          </cell>
          <cell r="AA1682">
            <v>2584.3950000000186</v>
          </cell>
          <cell r="AB1682">
            <v>2584.7249999999767</v>
          </cell>
          <cell r="AC1682">
            <v>2592.8595000000205</v>
          </cell>
          <cell r="AD1682">
            <v>2694.0321599718882</v>
          </cell>
          <cell r="AE1682">
            <v>2731.0805338135397</v>
          </cell>
          <cell r="AF1682">
            <v>2768.6383974915661</v>
          </cell>
          <cell r="AG1682">
            <v>2806.7127575183695</v>
          </cell>
          <cell r="AH1682">
            <v>2845.3107167601411</v>
          </cell>
          <cell r="AI1682">
            <v>2884.4394757617847</v>
          </cell>
          <cell r="AJ1682">
            <v>2924.1063340901455</v>
          </cell>
          <cell r="AK1682">
            <v>2964.3186916958948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</row>
        <row r="1683">
          <cell r="A1683" t="str">
            <v>ORResidentialDLC Smart AppliancesIncentive CostsLow Participation Case0</v>
          </cell>
          <cell r="B1683" t="str">
            <v>OR</v>
          </cell>
          <cell r="C1683" t="str">
            <v>Residential</v>
          </cell>
          <cell r="D1683" t="str">
            <v>DLC Smart Appliances</v>
          </cell>
          <cell r="E1683" t="str">
            <v>Incentive Costs</v>
          </cell>
          <cell r="F1683" t="str">
            <v>Low Participation Case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351680.42</v>
          </cell>
          <cell r="S1683">
            <v>1071390.72</v>
          </cell>
          <cell r="T1683">
            <v>2537897.67</v>
          </cell>
          <cell r="U1683">
            <v>3311695.75</v>
          </cell>
          <cell r="V1683">
            <v>3733808.12</v>
          </cell>
          <cell r="W1683">
            <v>3788051.65</v>
          </cell>
          <cell r="X1683">
            <v>3842351.67</v>
          </cell>
          <cell r="Y1683">
            <v>3896640.94</v>
          </cell>
          <cell r="Z1683">
            <v>3950917.05</v>
          </cell>
          <cell r="AA1683">
            <v>4005189.34</v>
          </cell>
          <cell r="AB1683">
            <v>4059468.57</v>
          </cell>
          <cell r="AC1683">
            <v>4113918.62</v>
          </cell>
          <cell r="AD1683">
            <v>4170493.29</v>
          </cell>
          <cell r="AE1683">
            <v>4227845.9800000004</v>
          </cell>
          <cell r="AF1683">
            <v>4285987.3899999997</v>
          </cell>
          <cell r="AG1683">
            <v>4344928.3600000003</v>
          </cell>
          <cell r="AH1683">
            <v>4404679.88</v>
          </cell>
          <cell r="AI1683">
            <v>4465253.1100000003</v>
          </cell>
          <cell r="AJ1683">
            <v>4526659.34</v>
          </cell>
          <cell r="AK1683">
            <v>4588910.04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</row>
        <row r="1684">
          <cell r="A1684" t="str">
            <v>ORResidentialDLC Smart AppliancesParticipantsLow Participation Case0</v>
          </cell>
          <cell r="B1684" t="str">
            <v>OR</v>
          </cell>
          <cell r="C1684" t="str">
            <v>Residential</v>
          </cell>
          <cell r="D1684" t="str">
            <v>DLC Smart Appliances</v>
          </cell>
          <cell r="E1684" t="str">
            <v>Participants</v>
          </cell>
          <cell r="F1684" t="str">
            <v>Low Participation Case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16746.686550000006</v>
          </cell>
          <cell r="S1684">
            <v>51018.605550000015</v>
          </cell>
          <cell r="T1684">
            <v>120852.27000000002</v>
          </cell>
          <cell r="U1684">
            <v>157699.79775000006</v>
          </cell>
          <cell r="V1684">
            <v>177800.38649999999</v>
          </cell>
          <cell r="W1684">
            <v>180383.41200000001</v>
          </cell>
          <cell r="X1684">
            <v>182969.12700000001</v>
          </cell>
          <cell r="Y1684">
            <v>185554.33050000004</v>
          </cell>
          <cell r="Z1684">
            <v>188138.90700000001</v>
          </cell>
          <cell r="AA1684">
            <v>190723.30200000003</v>
          </cell>
          <cell r="AB1684">
            <v>193308.027</v>
          </cell>
          <cell r="AC1684">
            <v>195900.88650000002</v>
          </cell>
          <cell r="AD1684">
            <v>198594.91865997191</v>
          </cell>
          <cell r="AE1684">
            <v>201325.99919378545</v>
          </cell>
          <cell r="AF1684">
            <v>204094.63759127702</v>
          </cell>
          <cell r="AG1684">
            <v>206901.35034879539</v>
          </cell>
          <cell r="AH1684">
            <v>209746.66106555553</v>
          </cell>
          <cell r="AI1684">
            <v>212631.10054131731</v>
          </cell>
          <cell r="AJ1684">
            <v>215555.20687540746</v>
          </cell>
          <cell r="AK1684">
            <v>218519.52556710335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</row>
        <row r="1685">
          <cell r="A1685" t="str">
            <v>ORResidentialDLC Smart ThermostatsProgram Annual BenefitsLow Participation Case0</v>
          </cell>
          <cell r="B1685" t="str">
            <v>OR</v>
          </cell>
          <cell r="C1685" t="str">
            <v>Residential</v>
          </cell>
          <cell r="D1685" t="str">
            <v>DLC Smart Thermostats</v>
          </cell>
          <cell r="E1685" t="str">
            <v>Program Annual Benefits</v>
          </cell>
          <cell r="F1685" t="str">
            <v>Low Participation Case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573231.01</v>
          </cell>
          <cell r="S1685">
            <v>1745288.43</v>
          </cell>
          <cell r="T1685">
            <v>4127886.26</v>
          </cell>
          <cell r="U1685">
            <v>5388069.9000000004</v>
          </cell>
          <cell r="V1685">
            <v>6066603.5300000003</v>
          </cell>
          <cell r="W1685">
            <v>6146956.6100000003</v>
          </cell>
          <cell r="X1685">
            <v>6226381.7599999998</v>
          </cell>
          <cell r="Y1685">
            <v>6305886.3200000003</v>
          </cell>
          <cell r="Z1685">
            <v>6389191.79</v>
          </cell>
          <cell r="AA1685">
            <v>6482465.1100000003</v>
          </cell>
          <cell r="AB1685">
            <v>6568214.9500000002</v>
          </cell>
          <cell r="AC1685">
            <v>6654117.0800000001</v>
          </cell>
          <cell r="AD1685">
            <v>6743128.8899999997</v>
          </cell>
          <cell r="AE1685">
            <v>6833331.4100000001</v>
          </cell>
          <cell r="AF1685">
            <v>6924740.5700000003</v>
          </cell>
          <cell r="AG1685">
            <v>7017372.5</v>
          </cell>
          <cell r="AH1685">
            <v>7111243.5700000003</v>
          </cell>
          <cell r="AI1685">
            <v>7206370.3399999999</v>
          </cell>
          <cell r="AJ1685">
            <v>7302769.6200000001</v>
          </cell>
          <cell r="AK1685">
            <v>7400458.4299999997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</row>
        <row r="1686">
          <cell r="A1686" t="str">
            <v>ORResidentialDLC Smart ThermostatsProgram Annual CostsLow Participation Case0</v>
          </cell>
          <cell r="B1686" t="str">
            <v>OR</v>
          </cell>
          <cell r="C1686" t="str">
            <v>Residential</v>
          </cell>
          <cell r="D1686" t="str">
            <v>DLC Smart Thermostats</v>
          </cell>
          <cell r="E1686" t="str">
            <v>Program Annual Costs</v>
          </cell>
          <cell r="F1686" t="str">
            <v>Low Participation Case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5834317.1500000004</v>
          </cell>
          <cell r="S1686">
            <v>12509121.98</v>
          </cell>
          <cell r="T1686">
            <v>26286343.199999999</v>
          </cell>
          <cell r="U1686">
            <v>16130618.27</v>
          </cell>
          <cell r="V1686">
            <v>10911310.720000001</v>
          </cell>
          <cell r="W1686">
            <v>4823091.07</v>
          </cell>
          <cell r="X1686">
            <v>4899046.41</v>
          </cell>
          <cell r="Y1686">
            <v>4974249.76</v>
          </cell>
          <cell r="Z1686">
            <v>5049879.66</v>
          </cell>
          <cell r="AA1686">
            <v>5126289.05</v>
          </cell>
          <cell r="AB1686">
            <v>5203203.5</v>
          </cell>
          <cell r="AC1686">
            <v>5283869.59</v>
          </cell>
          <cell r="AD1686">
            <v>5405233.1200000001</v>
          </cell>
          <cell r="AE1686">
            <v>5502775.29</v>
          </cell>
          <cell r="AF1686">
            <v>5602414.6799999997</v>
          </cell>
          <cell r="AG1686">
            <v>5704204.7300000004</v>
          </cell>
          <cell r="AH1686">
            <v>5808200.4400000004</v>
          </cell>
          <cell r="AI1686">
            <v>5914458.3899999997</v>
          </cell>
          <cell r="AJ1686">
            <v>6023036.7800000003</v>
          </cell>
          <cell r="AK1686">
            <v>6133995.5099999998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</row>
        <row r="1687">
          <cell r="A1687" t="str">
            <v>ORResidentialDLC Smart ThermostatsNon-Incentive CostsLow Participation Case0</v>
          </cell>
          <cell r="B1687" t="str">
            <v>OR</v>
          </cell>
          <cell r="C1687" t="str">
            <v>Residential</v>
          </cell>
          <cell r="D1687" t="str">
            <v>DLC Smart Thermostats</v>
          </cell>
          <cell r="E1687" t="str">
            <v>Non-Incentive Costs</v>
          </cell>
          <cell r="F1687" t="str">
            <v>Low Participation Case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5482636.7300000004</v>
          </cell>
          <cell r="S1687">
            <v>11437731.27</v>
          </cell>
          <cell r="T1687">
            <v>23748445.530000001</v>
          </cell>
          <cell r="U1687">
            <v>12818922.52</v>
          </cell>
          <cell r="V1687">
            <v>7177502.6100000003</v>
          </cell>
          <cell r="W1687">
            <v>1035039.42</v>
          </cell>
          <cell r="X1687">
            <v>1056694.75</v>
          </cell>
          <cell r="Y1687">
            <v>1077608.81</v>
          </cell>
          <cell r="Z1687">
            <v>1098962.6200000001</v>
          </cell>
          <cell r="AA1687">
            <v>1121099.71</v>
          </cell>
          <cell r="AB1687">
            <v>1143734.93</v>
          </cell>
          <cell r="AC1687">
            <v>1169950.97</v>
          </cell>
          <cell r="AD1687">
            <v>1234739.83</v>
          </cell>
          <cell r="AE1687">
            <v>1274929.31</v>
          </cell>
          <cell r="AF1687">
            <v>1316427.29</v>
          </cell>
          <cell r="AG1687">
            <v>1359276.37</v>
          </cell>
          <cell r="AH1687">
            <v>1403520.56</v>
          </cell>
          <cell r="AI1687">
            <v>1449205.28</v>
          </cell>
          <cell r="AJ1687">
            <v>1496377.44</v>
          </cell>
          <cell r="AK1687">
            <v>1545085.48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</row>
        <row r="1688">
          <cell r="A1688" t="str">
            <v>ORResidentialDLC Smart ThermostatsSummer Peak Reduction @Meter  (MW)Low Participation Case0</v>
          </cell>
          <cell r="B1688" t="str">
            <v>OR</v>
          </cell>
          <cell r="C1688" t="str">
            <v>Residential</v>
          </cell>
          <cell r="D1688" t="str">
            <v>DLC Smart Thermostats</v>
          </cell>
          <cell r="E1688" t="str">
            <v>Summer Peak Reduction @Meter  (MW)</v>
          </cell>
          <cell r="F1688" t="str">
            <v>Low Participation Case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5.1061481672101516</v>
          </cell>
          <cell r="S1688">
            <v>15.546439584201273</v>
          </cell>
          <cell r="T1688">
            <v>36.769815927493447</v>
          </cell>
          <cell r="U1688">
            <v>47.99510590524666</v>
          </cell>
          <cell r="V1688">
            <v>54.039254216657497</v>
          </cell>
          <cell r="W1688">
            <v>54.75501228123791</v>
          </cell>
          <cell r="X1688">
            <v>55.462504704051796</v>
          </cell>
          <cell r="Y1688">
            <v>56.170704503007471</v>
          </cell>
          <cell r="Z1688">
            <v>56.91276145592839</v>
          </cell>
          <cell r="AA1688">
            <v>57.74360864977195</v>
          </cell>
          <cell r="AB1688">
            <v>58.507439221742665</v>
          </cell>
          <cell r="AC1688">
            <v>59.27262640549219</v>
          </cell>
          <cell r="AD1688">
            <v>60.065513565673378</v>
          </cell>
          <cell r="AE1688">
            <v>60.869007140432515</v>
          </cell>
          <cell r="AF1688">
            <v>61.683249011282939</v>
          </cell>
          <cell r="AG1688">
            <v>62.508382957680382</v>
          </cell>
          <cell r="AH1688">
            <v>63.344554682411669</v>
          </cell>
          <cell r="AI1688">
            <v>64.191911837323005</v>
          </cell>
          <cell r="AJ1688">
            <v>65.050604049392433</v>
          </cell>
          <cell r="AK1688">
            <v>65.920782947151125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</row>
        <row r="1689">
          <cell r="A1689" t="str">
            <v>ORResidentialDLC Smart ThermostatsSummer Peak Reduction @Generation (MW)Low Participation Case0</v>
          </cell>
          <cell r="B1689" t="str">
            <v>OR</v>
          </cell>
          <cell r="C1689" t="str">
            <v>Residential</v>
          </cell>
          <cell r="D1689" t="str">
            <v>DLC Smart Thermostats</v>
          </cell>
          <cell r="E1689" t="str">
            <v>Summer Peak Reduction @Generation (MW)</v>
          </cell>
          <cell r="F1689" t="str">
            <v>Low Participation Case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5.6309529854545115</v>
          </cell>
          <cell r="S1689">
            <v>17.1442871462299</v>
          </cell>
          <cell r="T1689">
            <v>40.548980952242438</v>
          </cell>
          <cell r="U1689">
            <v>52.92799504328039</v>
          </cell>
          <cell r="V1689">
            <v>59.593354892652727</v>
          </cell>
          <cell r="W1689">
            <v>60.382677857562754</v>
          </cell>
          <cell r="X1689">
            <v>61.162885646285609</v>
          </cell>
          <cell r="Y1689">
            <v>61.94387351456492</v>
          </cell>
          <cell r="Z1689">
            <v>62.762198341341403</v>
          </cell>
          <cell r="AA1689">
            <v>63.678439181486489</v>
          </cell>
          <cell r="AB1689">
            <v>64.520775498172327</v>
          </cell>
          <cell r="AC1689">
            <v>65.364607857843168</v>
          </cell>
          <cell r="AD1689">
            <v>66.238987169908881</v>
          </cell>
          <cell r="AE1689">
            <v>67.125063013269198</v>
          </cell>
          <cell r="AF1689">
            <v>68.022991851877961</v>
          </cell>
          <cell r="AG1689">
            <v>68.932932242700019</v>
          </cell>
          <cell r="AH1689">
            <v>69.855044863709381</v>
          </cell>
          <cell r="AI1689">
            <v>70.789492542261797</v>
          </cell>
          <cell r="AJ1689">
            <v>71.73644028384696</v>
          </cell>
          <cell r="AK1689">
            <v>72.696055301225314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</row>
        <row r="1690">
          <cell r="A1690" t="str">
            <v>ORResidentialDLC Smart ThermostatsWinter Peak Reduction @Meter  (MW)Low Participation Case0</v>
          </cell>
          <cell r="B1690" t="str">
            <v>OR</v>
          </cell>
          <cell r="C1690" t="str">
            <v>Residential</v>
          </cell>
          <cell r="D1690" t="str">
            <v>DLC Smart Thermostats</v>
          </cell>
          <cell r="E1690" t="str">
            <v>Winter Peak Reduction @Meter  (MW)</v>
          </cell>
          <cell r="F1690" t="str">
            <v>Low Participation Case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</row>
        <row r="1691">
          <cell r="A1691" t="str">
            <v>ORResidentialDLC Smart ThermostatsWinter Peak Reduction @Generation (MW)Low Participation Case0</v>
          </cell>
          <cell r="B1691" t="str">
            <v>OR</v>
          </cell>
          <cell r="C1691" t="str">
            <v>Residential</v>
          </cell>
          <cell r="D1691" t="str">
            <v>DLC Smart Thermostats</v>
          </cell>
          <cell r="E1691" t="str">
            <v>Winter Peak Reduction @Generation (MW)</v>
          </cell>
          <cell r="F1691" t="str">
            <v>Low Participation Case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</row>
        <row r="1692">
          <cell r="A1692" t="str">
            <v>ORResidentialDLC Smart ThermostatsProgram Annual BenefitsLow Participation Case0</v>
          </cell>
          <cell r="B1692" t="str">
            <v>OR</v>
          </cell>
          <cell r="C1692" t="str">
            <v>Residential</v>
          </cell>
          <cell r="D1692" t="str">
            <v>DLC Smart Thermostats</v>
          </cell>
          <cell r="E1692" t="str">
            <v>Program Annual Benefits</v>
          </cell>
          <cell r="F1692" t="str">
            <v>Low Participation Case</v>
          </cell>
          <cell r="G1692">
            <v>0</v>
          </cell>
        </row>
        <row r="1693">
          <cell r="A1693" t="str">
            <v>ORResidentialDLC Smart ThermostatsNew ParticipantsLow Participation Case0</v>
          </cell>
          <cell r="B1693" t="str">
            <v>OR</v>
          </cell>
          <cell r="C1693" t="str">
            <v>Residential</v>
          </cell>
          <cell r="D1693" t="str">
            <v>DLC Smart Thermostats</v>
          </cell>
          <cell r="E1693" t="str">
            <v>New Participants</v>
          </cell>
          <cell r="F1693" t="str">
            <v>Low Participation Case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16746.686550000006</v>
          </cell>
          <cell r="S1693">
            <v>34271.919000000009</v>
          </cell>
          <cell r="T1693">
            <v>69833.664450000011</v>
          </cell>
          <cell r="U1693">
            <v>36847.527750000037</v>
          </cell>
          <cell r="V1693">
            <v>20100.588749999937</v>
          </cell>
          <cell r="W1693">
            <v>2583.0255000000179</v>
          </cell>
          <cell r="X1693">
            <v>2585.7149999999965</v>
          </cell>
          <cell r="Y1693">
            <v>2585.2035000000324</v>
          </cell>
          <cell r="Z1693">
            <v>2584.5764999999665</v>
          </cell>
          <cell r="AA1693">
            <v>2584.3950000000186</v>
          </cell>
          <cell r="AB1693">
            <v>2584.7249999999767</v>
          </cell>
          <cell r="AC1693">
            <v>2592.8595000000205</v>
          </cell>
          <cell r="AD1693">
            <v>2694.0321599718882</v>
          </cell>
          <cell r="AE1693">
            <v>2731.0805338135397</v>
          </cell>
          <cell r="AF1693">
            <v>2768.6383974915661</v>
          </cell>
          <cell r="AG1693">
            <v>2806.7127575183695</v>
          </cell>
          <cell r="AH1693">
            <v>2845.3107167601411</v>
          </cell>
          <cell r="AI1693">
            <v>2884.4394757617847</v>
          </cell>
          <cell r="AJ1693">
            <v>2924.1063340901455</v>
          </cell>
          <cell r="AK1693">
            <v>2964.3186916958948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</row>
        <row r="1694">
          <cell r="A1694" t="str">
            <v>ORResidentialDLC Smart ThermostatsIncentive CostsLow Participation Case0</v>
          </cell>
          <cell r="B1694" t="str">
            <v>OR</v>
          </cell>
          <cell r="C1694" t="str">
            <v>Residential</v>
          </cell>
          <cell r="D1694" t="str">
            <v>DLC Smart Thermostats</v>
          </cell>
          <cell r="E1694" t="str">
            <v>Incentive Costs</v>
          </cell>
          <cell r="F1694" t="str">
            <v>Low Participation Case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351680.42</v>
          </cell>
          <cell r="S1694">
            <v>1071390.72</v>
          </cell>
          <cell r="T1694">
            <v>2537897.67</v>
          </cell>
          <cell r="U1694">
            <v>3311695.75</v>
          </cell>
          <cell r="V1694">
            <v>3733808.12</v>
          </cell>
          <cell r="W1694">
            <v>3788051.65</v>
          </cell>
          <cell r="X1694">
            <v>3842351.67</v>
          </cell>
          <cell r="Y1694">
            <v>3896640.94</v>
          </cell>
          <cell r="Z1694">
            <v>3950917.05</v>
          </cell>
          <cell r="AA1694">
            <v>4005189.34</v>
          </cell>
          <cell r="AB1694">
            <v>4059468.57</v>
          </cell>
          <cell r="AC1694">
            <v>4113918.62</v>
          </cell>
          <cell r="AD1694">
            <v>4170493.29</v>
          </cell>
          <cell r="AE1694">
            <v>4227845.9800000004</v>
          </cell>
          <cell r="AF1694">
            <v>4285987.3899999997</v>
          </cell>
          <cell r="AG1694">
            <v>4344928.3600000003</v>
          </cell>
          <cell r="AH1694">
            <v>4404679.88</v>
          </cell>
          <cell r="AI1694">
            <v>4465253.1100000003</v>
          </cell>
          <cell r="AJ1694">
            <v>4526659.34</v>
          </cell>
          <cell r="AK1694">
            <v>4588910.04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</row>
        <row r="1695">
          <cell r="A1695" t="str">
            <v>ORResidentialDLC Smart ThermostatsParticipantsLow Participation Case0</v>
          </cell>
          <cell r="B1695" t="str">
            <v>OR</v>
          </cell>
          <cell r="C1695" t="str">
            <v>Residential</v>
          </cell>
          <cell r="D1695" t="str">
            <v>DLC Smart Thermostats</v>
          </cell>
          <cell r="E1695" t="str">
            <v>Participants</v>
          </cell>
          <cell r="F1695" t="str">
            <v>Low Participation Case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16746.686550000006</v>
          </cell>
          <cell r="S1695">
            <v>51018.605550000015</v>
          </cell>
          <cell r="T1695">
            <v>120852.27000000002</v>
          </cell>
          <cell r="U1695">
            <v>157699.79775000006</v>
          </cell>
          <cell r="V1695">
            <v>177800.38649999999</v>
          </cell>
          <cell r="W1695">
            <v>180383.41200000001</v>
          </cell>
          <cell r="X1695">
            <v>182969.12700000001</v>
          </cell>
          <cell r="Y1695">
            <v>185554.33050000004</v>
          </cell>
          <cell r="Z1695">
            <v>188138.90700000001</v>
          </cell>
          <cell r="AA1695">
            <v>190723.30200000003</v>
          </cell>
          <cell r="AB1695">
            <v>193308.027</v>
          </cell>
          <cell r="AC1695">
            <v>195900.88650000002</v>
          </cell>
          <cell r="AD1695">
            <v>198594.91865997191</v>
          </cell>
          <cell r="AE1695">
            <v>201325.99919378545</v>
          </cell>
          <cell r="AF1695">
            <v>204094.63759127702</v>
          </cell>
          <cell r="AG1695">
            <v>206901.35034879539</v>
          </cell>
          <cell r="AH1695">
            <v>209746.66106555553</v>
          </cell>
          <cell r="AI1695">
            <v>212631.10054131731</v>
          </cell>
          <cell r="AJ1695">
            <v>215555.20687540746</v>
          </cell>
          <cell r="AK1695">
            <v>218519.52556710335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</row>
        <row r="1696">
          <cell r="A1696" t="str">
            <v>ORMedium C&amp;IDLC Space HeatingProgram Annual BenefitsLow Participation Case0</v>
          </cell>
          <cell r="B1696" t="str">
            <v>OR</v>
          </cell>
          <cell r="C1696" t="str">
            <v>Medium C&amp;I</v>
          </cell>
          <cell r="D1696" t="str">
            <v>DLC Space Heating</v>
          </cell>
          <cell r="E1696" t="str">
            <v>Program Annual Benefits</v>
          </cell>
          <cell r="F1696" t="str">
            <v>Low Participation Case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573231.01</v>
          </cell>
          <cell r="S1696">
            <v>1745288.43</v>
          </cell>
          <cell r="T1696">
            <v>4127886.26</v>
          </cell>
          <cell r="U1696">
            <v>5388069.9000000004</v>
          </cell>
          <cell r="V1696">
            <v>6066603.5300000003</v>
          </cell>
          <cell r="W1696">
            <v>6146956.6100000003</v>
          </cell>
          <cell r="X1696">
            <v>6226381.7599999998</v>
          </cell>
          <cell r="Y1696">
            <v>6305886.3200000003</v>
          </cell>
          <cell r="Z1696">
            <v>6389191.79</v>
          </cell>
          <cell r="AA1696">
            <v>6482465.1100000003</v>
          </cell>
          <cell r="AB1696">
            <v>6568214.9500000002</v>
          </cell>
          <cell r="AC1696">
            <v>6654117.0800000001</v>
          </cell>
          <cell r="AD1696">
            <v>6743128.8899999997</v>
          </cell>
          <cell r="AE1696">
            <v>6833331.4100000001</v>
          </cell>
          <cell r="AF1696">
            <v>6924740.5700000003</v>
          </cell>
          <cell r="AG1696">
            <v>7017372.5</v>
          </cell>
          <cell r="AH1696">
            <v>7111243.5700000003</v>
          </cell>
          <cell r="AI1696">
            <v>7206370.3399999999</v>
          </cell>
          <cell r="AJ1696">
            <v>7302769.6200000001</v>
          </cell>
          <cell r="AK1696">
            <v>7400458.4299999997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</row>
        <row r="1697">
          <cell r="A1697" t="str">
            <v>ORMedium C&amp;IDLC Space HeatingProgram Annual CostsLow Participation Case0</v>
          </cell>
          <cell r="B1697" t="str">
            <v>OR</v>
          </cell>
          <cell r="C1697" t="str">
            <v>Medium C&amp;I</v>
          </cell>
          <cell r="D1697" t="str">
            <v>DLC Space Heating</v>
          </cell>
          <cell r="E1697" t="str">
            <v>Program Annual Costs</v>
          </cell>
          <cell r="F1697" t="str">
            <v>Low Participation Case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5834317.1500000004</v>
          </cell>
          <cell r="S1697">
            <v>12509121.98</v>
          </cell>
          <cell r="T1697">
            <v>26286343.199999999</v>
          </cell>
          <cell r="U1697">
            <v>16130618.27</v>
          </cell>
          <cell r="V1697">
            <v>10911310.720000001</v>
          </cell>
          <cell r="W1697">
            <v>4823091.07</v>
          </cell>
          <cell r="X1697">
            <v>4899046.41</v>
          </cell>
          <cell r="Y1697">
            <v>4974249.76</v>
          </cell>
          <cell r="Z1697">
            <v>5049879.66</v>
          </cell>
          <cell r="AA1697">
            <v>5126289.05</v>
          </cell>
          <cell r="AB1697">
            <v>5203203.5</v>
          </cell>
          <cell r="AC1697">
            <v>5283869.59</v>
          </cell>
          <cell r="AD1697">
            <v>5405233.1200000001</v>
          </cell>
          <cell r="AE1697">
            <v>5502775.29</v>
          </cell>
          <cell r="AF1697">
            <v>5602414.6799999997</v>
          </cell>
          <cell r="AG1697">
            <v>5704204.7300000004</v>
          </cell>
          <cell r="AH1697">
            <v>5808200.4400000004</v>
          </cell>
          <cell r="AI1697">
            <v>5914458.3899999997</v>
          </cell>
          <cell r="AJ1697">
            <v>6023036.7800000003</v>
          </cell>
          <cell r="AK1697">
            <v>6133995.5099999998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</row>
        <row r="1698">
          <cell r="A1698" t="str">
            <v>ORMedium C&amp;IDLC Space HeatingNon-Incentive CostsLow Participation Case0</v>
          </cell>
          <cell r="B1698" t="str">
            <v>OR</v>
          </cell>
          <cell r="C1698" t="str">
            <v>Medium C&amp;I</v>
          </cell>
          <cell r="D1698" t="str">
            <v>DLC Space Heating</v>
          </cell>
          <cell r="E1698" t="str">
            <v>Non-Incentive Costs</v>
          </cell>
          <cell r="F1698" t="str">
            <v>Low Participation Case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5482636.7300000004</v>
          </cell>
          <cell r="S1698">
            <v>11437731.27</v>
          </cell>
          <cell r="T1698">
            <v>23748445.530000001</v>
          </cell>
          <cell r="U1698">
            <v>12818922.52</v>
          </cell>
          <cell r="V1698">
            <v>7177502.6100000003</v>
          </cell>
          <cell r="W1698">
            <v>1035039.42</v>
          </cell>
          <cell r="X1698">
            <v>1056694.75</v>
          </cell>
          <cell r="Y1698">
            <v>1077608.81</v>
          </cell>
          <cell r="Z1698">
            <v>1098962.6200000001</v>
          </cell>
          <cell r="AA1698">
            <v>1121099.71</v>
          </cell>
          <cell r="AB1698">
            <v>1143734.93</v>
          </cell>
          <cell r="AC1698">
            <v>1169950.97</v>
          </cell>
          <cell r="AD1698">
            <v>1234739.83</v>
          </cell>
          <cell r="AE1698">
            <v>1274929.31</v>
          </cell>
          <cell r="AF1698">
            <v>1316427.29</v>
          </cell>
          <cell r="AG1698">
            <v>1359276.37</v>
          </cell>
          <cell r="AH1698">
            <v>1403520.56</v>
          </cell>
          <cell r="AI1698">
            <v>1449205.28</v>
          </cell>
          <cell r="AJ1698">
            <v>1496377.44</v>
          </cell>
          <cell r="AK1698">
            <v>1545085.48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</row>
        <row r="1699">
          <cell r="A1699" t="str">
            <v>ORMedium C&amp;IDLC Space HeatingSummer Peak Reduction @Meter  (MW)Low Participation Case0</v>
          </cell>
          <cell r="B1699" t="str">
            <v>OR</v>
          </cell>
          <cell r="C1699" t="str">
            <v>Medium C&amp;I</v>
          </cell>
          <cell r="D1699" t="str">
            <v>DLC Space Heating</v>
          </cell>
          <cell r="E1699" t="str">
            <v>Summer Peak Reduction @Meter  (MW)</v>
          </cell>
          <cell r="F1699" t="str">
            <v>Low Participation Case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5.1061481672101516</v>
          </cell>
          <cell r="S1699">
            <v>15.546439584201273</v>
          </cell>
          <cell r="T1699">
            <v>36.769815927493447</v>
          </cell>
          <cell r="U1699">
            <v>47.99510590524666</v>
          </cell>
          <cell r="V1699">
            <v>54.039254216657497</v>
          </cell>
          <cell r="W1699">
            <v>54.75501228123791</v>
          </cell>
          <cell r="X1699">
            <v>55.462504704051796</v>
          </cell>
          <cell r="Y1699">
            <v>56.170704503007471</v>
          </cell>
          <cell r="Z1699">
            <v>56.91276145592839</v>
          </cell>
          <cell r="AA1699">
            <v>57.74360864977195</v>
          </cell>
          <cell r="AB1699">
            <v>58.507439221742665</v>
          </cell>
          <cell r="AC1699">
            <v>59.27262640549219</v>
          </cell>
          <cell r="AD1699">
            <v>60.065513565673378</v>
          </cell>
          <cell r="AE1699">
            <v>60.869007140432515</v>
          </cell>
          <cell r="AF1699">
            <v>61.683249011282939</v>
          </cell>
          <cell r="AG1699">
            <v>62.508382957680382</v>
          </cell>
          <cell r="AH1699">
            <v>63.344554682411669</v>
          </cell>
          <cell r="AI1699">
            <v>64.191911837323005</v>
          </cell>
          <cell r="AJ1699">
            <v>65.050604049392433</v>
          </cell>
          <cell r="AK1699">
            <v>65.920782947151125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</row>
        <row r="1700">
          <cell r="A1700" t="str">
            <v>ORMedium C&amp;IDLC Space HeatingSummer Peak Reduction @Generation (MW)Low Participation Case0</v>
          </cell>
          <cell r="B1700" t="str">
            <v>OR</v>
          </cell>
          <cell r="C1700" t="str">
            <v>Medium C&amp;I</v>
          </cell>
          <cell r="D1700" t="str">
            <v>DLC Space Heating</v>
          </cell>
          <cell r="E1700" t="str">
            <v>Summer Peak Reduction @Generation (MW)</v>
          </cell>
          <cell r="F1700" t="str">
            <v>Low Participation Case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5.6309529854545115</v>
          </cell>
          <cell r="S1700">
            <v>17.1442871462299</v>
          </cell>
          <cell r="T1700">
            <v>40.548980952242438</v>
          </cell>
          <cell r="U1700">
            <v>52.92799504328039</v>
          </cell>
          <cell r="V1700">
            <v>59.593354892652727</v>
          </cell>
          <cell r="W1700">
            <v>60.382677857562754</v>
          </cell>
          <cell r="X1700">
            <v>61.162885646285609</v>
          </cell>
          <cell r="Y1700">
            <v>61.94387351456492</v>
          </cell>
          <cell r="Z1700">
            <v>62.762198341341403</v>
          </cell>
          <cell r="AA1700">
            <v>63.678439181486489</v>
          </cell>
          <cell r="AB1700">
            <v>64.520775498172327</v>
          </cell>
          <cell r="AC1700">
            <v>65.364607857843168</v>
          </cell>
          <cell r="AD1700">
            <v>66.238987169908881</v>
          </cell>
          <cell r="AE1700">
            <v>67.125063013269198</v>
          </cell>
          <cell r="AF1700">
            <v>68.022991851877961</v>
          </cell>
          <cell r="AG1700">
            <v>68.932932242700019</v>
          </cell>
          <cell r="AH1700">
            <v>69.855044863709381</v>
          </cell>
          <cell r="AI1700">
            <v>70.789492542261797</v>
          </cell>
          <cell r="AJ1700">
            <v>71.73644028384696</v>
          </cell>
          <cell r="AK1700">
            <v>72.696055301225314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</row>
        <row r="1701">
          <cell r="A1701" t="str">
            <v>ORMedium C&amp;IDLC Space HeatingWinter Peak Reduction @Meter  (MW)Low Participation Case0</v>
          </cell>
          <cell r="B1701" t="str">
            <v>OR</v>
          </cell>
          <cell r="C1701" t="str">
            <v>Medium C&amp;I</v>
          </cell>
          <cell r="D1701" t="str">
            <v>DLC Space Heating</v>
          </cell>
          <cell r="E1701" t="str">
            <v>Winter Peak Reduction @Meter  (MW)</v>
          </cell>
          <cell r="F1701" t="str">
            <v>Low Participation Case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</row>
        <row r="1702">
          <cell r="A1702" t="str">
            <v>ORMedium C&amp;IDLC Space HeatingWinter Peak Reduction @Generation (MW)Low Participation Case0</v>
          </cell>
          <cell r="B1702" t="str">
            <v>OR</v>
          </cell>
          <cell r="C1702" t="str">
            <v>Medium C&amp;I</v>
          </cell>
          <cell r="D1702" t="str">
            <v>DLC Space Heating</v>
          </cell>
          <cell r="E1702" t="str">
            <v>Winter Peak Reduction @Generation (MW)</v>
          </cell>
          <cell r="F1702" t="str">
            <v>Low Participation Case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</row>
        <row r="1703">
          <cell r="A1703" t="str">
            <v>ORMedium C&amp;IDLC Space HeatingProgram Annual BenefitsLow Participation Case0</v>
          </cell>
          <cell r="B1703" t="str">
            <v>OR</v>
          </cell>
          <cell r="C1703" t="str">
            <v>Medium C&amp;I</v>
          </cell>
          <cell r="D1703" t="str">
            <v>DLC Space Heating</v>
          </cell>
          <cell r="E1703" t="str">
            <v>Program Annual Benefits</v>
          </cell>
          <cell r="F1703" t="str">
            <v>Low Participation Case</v>
          </cell>
          <cell r="G1703">
            <v>0</v>
          </cell>
        </row>
        <row r="1704">
          <cell r="A1704" t="str">
            <v>ORMedium C&amp;IDLC Space HeatingNew ParticipantsLow Participation Case0</v>
          </cell>
          <cell r="B1704" t="str">
            <v>OR</v>
          </cell>
          <cell r="C1704" t="str">
            <v>Medium C&amp;I</v>
          </cell>
          <cell r="D1704" t="str">
            <v>DLC Space Heating</v>
          </cell>
          <cell r="E1704" t="str">
            <v>New Participants</v>
          </cell>
          <cell r="F1704" t="str">
            <v>Low Participation Case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16746.686550000006</v>
          </cell>
          <cell r="S1704">
            <v>34271.919000000009</v>
          </cell>
          <cell r="T1704">
            <v>69833.664450000011</v>
          </cell>
          <cell r="U1704">
            <v>36847.527750000037</v>
          </cell>
          <cell r="V1704">
            <v>20100.588749999937</v>
          </cell>
          <cell r="W1704">
            <v>2583.0255000000179</v>
          </cell>
          <cell r="X1704">
            <v>2585.7149999999965</v>
          </cell>
          <cell r="Y1704">
            <v>2585.2035000000324</v>
          </cell>
          <cell r="Z1704">
            <v>2584.5764999999665</v>
          </cell>
          <cell r="AA1704">
            <v>2584.3950000000186</v>
          </cell>
          <cell r="AB1704">
            <v>2584.7249999999767</v>
          </cell>
          <cell r="AC1704">
            <v>2592.8595000000205</v>
          </cell>
          <cell r="AD1704">
            <v>2694.0321599718882</v>
          </cell>
          <cell r="AE1704">
            <v>2731.0805338135397</v>
          </cell>
          <cell r="AF1704">
            <v>2768.6383974915661</v>
          </cell>
          <cell r="AG1704">
            <v>2806.7127575183695</v>
          </cell>
          <cell r="AH1704">
            <v>2845.3107167601411</v>
          </cell>
          <cell r="AI1704">
            <v>2884.4394757617847</v>
          </cell>
          <cell r="AJ1704">
            <v>2924.1063340901455</v>
          </cell>
          <cell r="AK1704">
            <v>2964.3186916958948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</row>
        <row r="1705">
          <cell r="A1705" t="str">
            <v>ORMedium C&amp;IDLC Space HeatingIncentive CostsLow Participation Case0</v>
          </cell>
          <cell r="B1705" t="str">
            <v>OR</v>
          </cell>
          <cell r="C1705" t="str">
            <v>Medium C&amp;I</v>
          </cell>
          <cell r="D1705" t="str">
            <v>DLC Space Heating</v>
          </cell>
          <cell r="E1705" t="str">
            <v>Incentive Costs</v>
          </cell>
          <cell r="F1705" t="str">
            <v>Low Participation Case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351680.42</v>
          </cell>
          <cell r="S1705">
            <v>1071390.72</v>
          </cell>
          <cell r="T1705">
            <v>2537897.67</v>
          </cell>
          <cell r="U1705">
            <v>3311695.75</v>
          </cell>
          <cell r="V1705">
            <v>3733808.12</v>
          </cell>
          <cell r="W1705">
            <v>3788051.65</v>
          </cell>
          <cell r="X1705">
            <v>3842351.67</v>
          </cell>
          <cell r="Y1705">
            <v>3896640.94</v>
          </cell>
          <cell r="Z1705">
            <v>3950917.05</v>
          </cell>
          <cell r="AA1705">
            <v>4005189.34</v>
          </cell>
          <cell r="AB1705">
            <v>4059468.57</v>
          </cell>
          <cell r="AC1705">
            <v>4113918.62</v>
          </cell>
          <cell r="AD1705">
            <v>4170493.29</v>
          </cell>
          <cell r="AE1705">
            <v>4227845.9800000004</v>
          </cell>
          <cell r="AF1705">
            <v>4285987.3899999997</v>
          </cell>
          <cell r="AG1705">
            <v>4344928.3600000003</v>
          </cell>
          <cell r="AH1705">
            <v>4404679.88</v>
          </cell>
          <cell r="AI1705">
            <v>4465253.1100000003</v>
          </cell>
          <cell r="AJ1705">
            <v>4526659.34</v>
          </cell>
          <cell r="AK1705">
            <v>4588910.04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</row>
        <row r="1706">
          <cell r="A1706" t="str">
            <v>ORMedium C&amp;IDLC Space HeatingParticipantsLow Participation Case0</v>
          </cell>
          <cell r="B1706" t="str">
            <v>OR</v>
          </cell>
          <cell r="C1706" t="str">
            <v>Medium C&amp;I</v>
          </cell>
          <cell r="D1706" t="str">
            <v>DLC Space Heating</v>
          </cell>
          <cell r="E1706" t="str">
            <v>Participants</v>
          </cell>
          <cell r="F1706" t="str">
            <v>Low Participation Case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16746.686550000006</v>
          </cell>
          <cell r="S1706">
            <v>51018.605550000015</v>
          </cell>
          <cell r="T1706">
            <v>120852.27000000002</v>
          </cell>
          <cell r="U1706">
            <v>157699.79775000006</v>
          </cell>
          <cell r="V1706">
            <v>177800.38649999999</v>
          </cell>
          <cell r="W1706">
            <v>180383.41200000001</v>
          </cell>
          <cell r="X1706">
            <v>182969.12700000001</v>
          </cell>
          <cell r="Y1706">
            <v>185554.33050000004</v>
          </cell>
          <cell r="Z1706">
            <v>188138.90700000001</v>
          </cell>
          <cell r="AA1706">
            <v>190723.30200000003</v>
          </cell>
          <cell r="AB1706">
            <v>193308.027</v>
          </cell>
          <cell r="AC1706">
            <v>195900.88650000002</v>
          </cell>
          <cell r="AD1706">
            <v>198594.91865997191</v>
          </cell>
          <cell r="AE1706">
            <v>201325.99919378545</v>
          </cell>
          <cell r="AF1706">
            <v>204094.63759127702</v>
          </cell>
          <cell r="AG1706">
            <v>206901.35034879539</v>
          </cell>
          <cell r="AH1706">
            <v>209746.66106555553</v>
          </cell>
          <cell r="AI1706">
            <v>212631.10054131731</v>
          </cell>
          <cell r="AJ1706">
            <v>215555.20687540746</v>
          </cell>
          <cell r="AK1706">
            <v>218519.52556710335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</row>
        <row r="1707">
          <cell r="A1707" t="str">
            <v>ORResidentialDLC Space HeatingProgram Annual BenefitsLow Participation Case0</v>
          </cell>
          <cell r="B1707" t="str">
            <v>OR</v>
          </cell>
          <cell r="C1707" t="str">
            <v>Residential</v>
          </cell>
          <cell r="D1707" t="str">
            <v>DLC Space Heating</v>
          </cell>
          <cell r="E1707" t="str">
            <v>Program Annual Benefits</v>
          </cell>
          <cell r="F1707" t="str">
            <v>Low Participation Case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573231.01</v>
          </cell>
          <cell r="S1707">
            <v>1745288.43</v>
          </cell>
          <cell r="T1707">
            <v>4127886.26</v>
          </cell>
          <cell r="U1707">
            <v>5388069.9000000004</v>
          </cell>
          <cell r="V1707">
            <v>6066603.5300000003</v>
          </cell>
          <cell r="W1707">
            <v>6146956.6100000003</v>
          </cell>
          <cell r="X1707">
            <v>6226381.7599999998</v>
          </cell>
          <cell r="Y1707">
            <v>6305886.3200000003</v>
          </cell>
          <cell r="Z1707">
            <v>6389191.79</v>
          </cell>
          <cell r="AA1707">
            <v>6482465.1100000003</v>
          </cell>
          <cell r="AB1707">
            <v>6568214.9500000002</v>
          </cell>
          <cell r="AC1707">
            <v>6654117.0800000001</v>
          </cell>
          <cell r="AD1707">
            <v>6743128.8899999997</v>
          </cell>
          <cell r="AE1707">
            <v>6833331.4100000001</v>
          </cell>
          <cell r="AF1707">
            <v>6924740.5700000003</v>
          </cell>
          <cell r="AG1707">
            <v>7017372.5</v>
          </cell>
          <cell r="AH1707">
            <v>7111243.5700000003</v>
          </cell>
          <cell r="AI1707">
            <v>7206370.3399999999</v>
          </cell>
          <cell r="AJ1707">
            <v>7302769.6200000001</v>
          </cell>
          <cell r="AK1707">
            <v>7400458.4299999997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</row>
        <row r="1708">
          <cell r="A1708" t="str">
            <v>ORResidentialDLC Space HeatingProgram Annual CostsLow Participation Case0</v>
          </cell>
          <cell r="B1708" t="str">
            <v>OR</v>
          </cell>
          <cell r="C1708" t="str">
            <v>Residential</v>
          </cell>
          <cell r="D1708" t="str">
            <v>DLC Space Heating</v>
          </cell>
          <cell r="E1708" t="str">
            <v>Program Annual Costs</v>
          </cell>
          <cell r="F1708" t="str">
            <v>Low Participation Case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5834317.1500000004</v>
          </cell>
          <cell r="S1708">
            <v>12509121.98</v>
          </cell>
          <cell r="T1708">
            <v>26286343.199999999</v>
          </cell>
          <cell r="U1708">
            <v>16130618.27</v>
          </cell>
          <cell r="V1708">
            <v>10911310.720000001</v>
          </cell>
          <cell r="W1708">
            <v>4823091.07</v>
          </cell>
          <cell r="X1708">
            <v>4899046.41</v>
          </cell>
          <cell r="Y1708">
            <v>4974249.76</v>
          </cell>
          <cell r="Z1708">
            <v>5049879.66</v>
          </cell>
          <cell r="AA1708">
            <v>5126289.05</v>
          </cell>
          <cell r="AB1708">
            <v>5203203.5</v>
          </cell>
          <cell r="AC1708">
            <v>5283869.59</v>
          </cell>
          <cell r="AD1708">
            <v>5405233.1200000001</v>
          </cell>
          <cell r="AE1708">
            <v>5502775.29</v>
          </cell>
          <cell r="AF1708">
            <v>5602414.6799999997</v>
          </cell>
          <cell r="AG1708">
            <v>5704204.7300000004</v>
          </cell>
          <cell r="AH1708">
            <v>5808200.4400000004</v>
          </cell>
          <cell r="AI1708">
            <v>5914458.3899999997</v>
          </cell>
          <cell r="AJ1708">
            <v>6023036.7800000003</v>
          </cell>
          <cell r="AK1708">
            <v>6133995.5099999998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</row>
        <row r="1709">
          <cell r="A1709" t="str">
            <v>ORResidentialDLC Space HeatingNon-Incentive CostsLow Participation Case0</v>
          </cell>
          <cell r="B1709" t="str">
            <v>OR</v>
          </cell>
          <cell r="C1709" t="str">
            <v>Residential</v>
          </cell>
          <cell r="D1709" t="str">
            <v>DLC Space Heating</v>
          </cell>
          <cell r="E1709" t="str">
            <v>Non-Incentive Costs</v>
          </cell>
          <cell r="F1709" t="str">
            <v>Low Participation Case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5482636.7300000004</v>
          </cell>
          <cell r="S1709">
            <v>11437731.27</v>
          </cell>
          <cell r="T1709">
            <v>23748445.530000001</v>
          </cell>
          <cell r="U1709">
            <v>12818922.52</v>
          </cell>
          <cell r="V1709">
            <v>7177502.6100000003</v>
          </cell>
          <cell r="W1709">
            <v>1035039.42</v>
          </cell>
          <cell r="X1709">
            <v>1056694.75</v>
          </cell>
          <cell r="Y1709">
            <v>1077608.81</v>
          </cell>
          <cell r="Z1709">
            <v>1098962.6200000001</v>
          </cell>
          <cell r="AA1709">
            <v>1121099.71</v>
          </cell>
          <cell r="AB1709">
            <v>1143734.93</v>
          </cell>
          <cell r="AC1709">
            <v>1169950.97</v>
          </cell>
          <cell r="AD1709">
            <v>1234739.83</v>
          </cell>
          <cell r="AE1709">
            <v>1274929.31</v>
          </cell>
          <cell r="AF1709">
            <v>1316427.29</v>
          </cell>
          <cell r="AG1709">
            <v>1359276.37</v>
          </cell>
          <cell r="AH1709">
            <v>1403520.56</v>
          </cell>
          <cell r="AI1709">
            <v>1449205.28</v>
          </cell>
          <cell r="AJ1709">
            <v>1496377.44</v>
          </cell>
          <cell r="AK1709">
            <v>1545085.48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</row>
        <row r="1710">
          <cell r="A1710" t="str">
            <v>ORResidentialDLC Space HeatingSummer Peak Reduction @Meter  (MW)Low Participation Case0</v>
          </cell>
          <cell r="B1710" t="str">
            <v>OR</v>
          </cell>
          <cell r="C1710" t="str">
            <v>Residential</v>
          </cell>
          <cell r="D1710" t="str">
            <v>DLC Space Heating</v>
          </cell>
          <cell r="E1710" t="str">
            <v>Summer Peak Reduction @Meter  (MW)</v>
          </cell>
          <cell r="F1710" t="str">
            <v>Low Participation Case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5.1061481672101516</v>
          </cell>
          <cell r="S1710">
            <v>15.546439584201273</v>
          </cell>
          <cell r="T1710">
            <v>36.769815927493447</v>
          </cell>
          <cell r="U1710">
            <v>47.99510590524666</v>
          </cell>
          <cell r="V1710">
            <v>54.039254216657497</v>
          </cell>
          <cell r="W1710">
            <v>54.75501228123791</v>
          </cell>
          <cell r="X1710">
            <v>55.462504704051796</v>
          </cell>
          <cell r="Y1710">
            <v>56.170704503007471</v>
          </cell>
          <cell r="Z1710">
            <v>56.91276145592839</v>
          </cell>
          <cell r="AA1710">
            <v>57.74360864977195</v>
          </cell>
          <cell r="AB1710">
            <v>58.507439221742665</v>
          </cell>
          <cell r="AC1710">
            <v>59.27262640549219</v>
          </cell>
          <cell r="AD1710">
            <v>60.065513565673378</v>
          </cell>
          <cell r="AE1710">
            <v>60.869007140432515</v>
          </cell>
          <cell r="AF1710">
            <v>61.683249011282939</v>
          </cell>
          <cell r="AG1710">
            <v>62.508382957680382</v>
          </cell>
          <cell r="AH1710">
            <v>63.344554682411669</v>
          </cell>
          <cell r="AI1710">
            <v>64.191911837323005</v>
          </cell>
          <cell r="AJ1710">
            <v>65.050604049392433</v>
          </cell>
          <cell r="AK1710">
            <v>65.920782947151125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</row>
        <row r="1711">
          <cell r="A1711" t="str">
            <v>ORResidentialDLC Space HeatingSummer Peak Reduction @Generation (MW)Low Participation Case0</v>
          </cell>
          <cell r="B1711" t="str">
            <v>OR</v>
          </cell>
          <cell r="C1711" t="str">
            <v>Residential</v>
          </cell>
          <cell r="D1711" t="str">
            <v>DLC Space Heating</v>
          </cell>
          <cell r="E1711" t="str">
            <v>Summer Peak Reduction @Generation (MW)</v>
          </cell>
          <cell r="F1711" t="str">
            <v>Low Participation Case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5.6309529854545115</v>
          </cell>
          <cell r="S1711">
            <v>17.1442871462299</v>
          </cell>
          <cell r="T1711">
            <v>40.548980952242438</v>
          </cell>
          <cell r="U1711">
            <v>52.92799504328039</v>
          </cell>
          <cell r="V1711">
            <v>59.593354892652727</v>
          </cell>
          <cell r="W1711">
            <v>60.382677857562754</v>
          </cell>
          <cell r="X1711">
            <v>61.162885646285609</v>
          </cell>
          <cell r="Y1711">
            <v>61.94387351456492</v>
          </cell>
          <cell r="Z1711">
            <v>62.762198341341403</v>
          </cell>
          <cell r="AA1711">
            <v>63.678439181486489</v>
          </cell>
          <cell r="AB1711">
            <v>64.520775498172327</v>
          </cell>
          <cell r="AC1711">
            <v>65.364607857843168</v>
          </cell>
          <cell r="AD1711">
            <v>66.238987169908881</v>
          </cell>
          <cell r="AE1711">
            <v>67.125063013269198</v>
          </cell>
          <cell r="AF1711">
            <v>68.022991851877961</v>
          </cell>
          <cell r="AG1711">
            <v>68.932932242700019</v>
          </cell>
          <cell r="AH1711">
            <v>69.855044863709381</v>
          </cell>
          <cell r="AI1711">
            <v>70.789492542261797</v>
          </cell>
          <cell r="AJ1711">
            <v>71.73644028384696</v>
          </cell>
          <cell r="AK1711">
            <v>72.696055301225314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</row>
        <row r="1712">
          <cell r="A1712" t="str">
            <v>ORResidentialDLC Space HeatingWinter Peak Reduction @Meter  (MW)Low Participation Case0</v>
          </cell>
          <cell r="B1712" t="str">
            <v>OR</v>
          </cell>
          <cell r="C1712" t="str">
            <v>Residential</v>
          </cell>
          <cell r="D1712" t="str">
            <v>DLC Space Heating</v>
          </cell>
          <cell r="E1712" t="str">
            <v>Winter Peak Reduction @Meter  (MW)</v>
          </cell>
          <cell r="F1712" t="str">
            <v>Low Participation Case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</row>
        <row r="1713">
          <cell r="A1713" t="str">
            <v>ORResidentialDLC Space HeatingWinter Peak Reduction @Generation (MW)Low Participation Case0</v>
          </cell>
          <cell r="B1713" t="str">
            <v>OR</v>
          </cell>
          <cell r="C1713" t="str">
            <v>Residential</v>
          </cell>
          <cell r="D1713" t="str">
            <v>DLC Space Heating</v>
          </cell>
          <cell r="E1713" t="str">
            <v>Winter Peak Reduction @Generation (MW)</v>
          </cell>
          <cell r="F1713" t="str">
            <v>Low Participation Case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</row>
        <row r="1714">
          <cell r="A1714" t="str">
            <v>ORResidentialDLC Space HeatingProgram Annual BenefitsLow Participation Case0</v>
          </cell>
          <cell r="B1714" t="str">
            <v>OR</v>
          </cell>
          <cell r="C1714" t="str">
            <v>Residential</v>
          </cell>
          <cell r="D1714" t="str">
            <v>DLC Space Heating</v>
          </cell>
          <cell r="E1714" t="str">
            <v>Program Annual Benefits</v>
          </cell>
          <cell r="F1714" t="str">
            <v>Low Participation Case</v>
          </cell>
          <cell r="G1714">
            <v>0</v>
          </cell>
        </row>
        <row r="1715">
          <cell r="A1715" t="str">
            <v>ORResidentialDLC Space HeatingNew ParticipantsLow Participation Case0</v>
          </cell>
          <cell r="B1715" t="str">
            <v>OR</v>
          </cell>
          <cell r="C1715" t="str">
            <v>Residential</v>
          </cell>
          <cell r="D1715" t="str">
            <v>DLC Space Heating</v>
          </cell>
          <cell r="E1715" t="str">
            <v>New Participants</v>
          </cell>
          <cell r="F1715" t="str">
            <v>Low Participation Case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16746.686550000006</v>
          </cell>
          <cell r="S1715">
            <v>34271.919000000009</v>
          </cell>
          <cell r="T1715">
            <v>69833.664450000011</v>
          </cell>
          <cell r="U1715">
            <v>36847.527750000037</v>
          </cell>
          <cell r="V1715">
            <v>20100.588749999937</v>
          </cell>
          <cell r="W1715">
            <v>2583.0255000000179</v>
          </cell>
          <cell r="X1715">
            <v>2585.7149999999965</v>
          </cell>
          <cell r="Y1715">
            <v>2585.2035000000324</v>
          </cell>
          <cell r="Z1715">
            <v>2584.5764999999665</v>
          </cell>
          <cell r="AA1715">
            <v>2584.3950000000186</v>
          </cell>
          <cell r="AB1715">
            <v>2584.7249999999767</v>
          </cell>
          <cell r="AC1715">
            <v>2592.8595000000205</v>
          </cell>
          <cell r="AD1715">
            <v>2694.0321599718882</v>
          </cell>
          <cell r="AE1715">
            <v>2731.0805338135397</v>
          </cell>
          <cell r="AF1715">
            <v>2768.6383974915661</v>
          </cell>
          <cell r="AG1715">
            <v>2806.7127575183695</v>
          </cell>
          <cell r="AH1715">
            <v>2845.3107167601411</v>
          </cell>
          <cell r="AI1715">
            <v>2884.4394757617847</v>
          </cell>
          <cell r="AJ1715">
            <v>2924.1063340901455</v>
          </cell>
          <cell r="AK1715">
            <v>2964.3186916958948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</row>
        <row r="1716">
          <cell r="A1716" t="str">
            <v>ORResidentialDLC Space HeatingIncentive CostsLow Participation Case0</v>
          </cell>
          <cell r="B1716" t="str">
            <v>OR</v>
          </cell>
          <cell r="C1716" t="str">
            <v>Residential</v>
          </cell>
          <cell r="D1716" t="str">
            <v>DLC Space Heating</v>
          </cell>
          <cell r="E1716" t="str">
            <v>Incentive Costs</v>
          </cell>
          <cell r="F1716" t="str">
            <v>Low Participation Case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351680.42</v>
          </cell>
          <cell r="S1716">
            <v>1071390.72</v>
          </cell>
          <cell r="T1716">
            <v>2537897.67</v>
          </cell>
          <cell r="U1716">
            <v>3311695.75</v>
          </cell>
          <cell r="V1716">
            <v>3733808.12</v>
          </cell>
          <cell r="W1716">
            <v>3788051.65</v>
          </cell>
          <cell r="X1716">
            <v>3842351.67</v>
          </cell>
          <cell r="Y1716">
            <v>3896640.94</v>
          </cell>
          <cell r="Z1716">
            <v>3950917.05</v>
          </cell>
          <cell r="AA1716">
            <v>4005189.34</v>
          </cell>
          <cell r="AB1716">
            <v>4059468.57</v>
          </cell>
          <cell r="AC1716">
            <v>4113918.62</v>
          </cell>
          <cell r="AD1716">
            <v>4170493.29</v>
          </cell>
          <cell r="AE1716">
            <v>4227845.9800000004</v>
          </cell>
          <cell r="AF1716">
            <v>4285987.3899999997</v>
          </cell>
          <cell r="AG1716">
            <v>4344928.3600000003</v>
          </cell>
          <cell r="AH1716">
            <v>4404679.88</v>
          </cell>
          <cell r="AI1716">
            <v>4465253.1100000003</v>
          </cell>
          <cell r="AJ1716">
            <v>4526659.34</v>
          </cell>
          <cell r="AK1716">
            <v>4588910.04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</row>
        <row r="1717">
          <cell r="A1717" t="str">
            <v>ORResidentialDLC Space HeatingParticipantsLow Participation Case0</v>
          </cell>
          <cell r="B1717" t="str">
            <v>OR</v>
          </cell>
          <cell r="C1717" t="str">
            <v>Residential</v>
          </cell>
          <cell r="D1717" t="str">
            <v>DLC Space Heating</v>
          </cell>
          <cell r="E1717" t="str">
            <v>Participants</v>
          </cell>
          <cell r="F1717" t="str">
            <v>Low Participation Case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16746.686550000006</v>
          </cell>
          <cell r="S1717">
            <v>51018.605550000015</v>
          </cell>
          <cell r="T1717">
            <v>120852.27000000002</v>
          </cell>
          <cell r="U1717">
            <v>157699.79775000006</v>
          </cell>
          <cell r="V1717">
            <v>177800.38649999999</v>
          </cell>
          <cell r="W1717">
            <v>180383.41200000001</v>
          </cell>
          <cell r="X1717">
            <v>182969.12700000001</v>
          </cell>
          <cell r="Y1717">
            <v>185554.33050000004</v>
          </cell>
          <cell r="Z1717">
            <v>188138.90700000001</v>
          </cell>
          <cell r="AA1717">
            <v>190723.30200000003</v>
          </cell>
          <cell r="AB1717">
            <v>193308.027</v>
          </cell>
          <cell r="AC1717">
            <v>195900.88650000002</v>
          </cell>
          <cell r="AD1717">
            <v>198594.91865997191</v>
          </cell>
          <cell r="AE1717">
            <v>201325.99919378545</v>
          </cell>
          <cell r="AF1717">
            <v>204094.63759127702</v>
          </cell>
          <cell r="AG1717">
            <v>206901.35034879539</v>
          </cell>
          <cell r="AH1717">
            <v>209746.66106555553</v>
          </cell>
          <cell r="AI1717">
            <v>212631.10054131731</v>
          </cell>
          <cell r="AJ1717">
            <v>215555.20687540746</v>
          </cell>
          <cell r="AK1717">
            <v>218519.52556710335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</row>
        <row r="1718">
          <cell r="A1718" t="str">
            <v>ORSmall C&amp;IDLC Space HeatingProgram Annual BenefitsLow Participation Case0</v>
          </cell>
          <cell r="B1718" t="str">
            <v>OR</v>
          </cell>
          <cell r="C1718" t="str">
            <v>Small C&amp;I</v>
          </cell>
          <cell r="D1718" t="str">
            <v>DLC Space Heating</v>
          </cell>
          <cell r="E1718" t="str">
            <v>Program Annual Benefits</v>
          </cell>
          <cell r="F1718" t="str">
            <v>Low Participation Case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573231.01</v>
          </cell>
          <cell r="S1718">
            <v>1745288.43</v>
          </cell>
          <cell r="T1718">
            <v>4127886.26</v>
          </cell>
          <cell r="U1718">
            <v>5388069.9000000004</v>
          </cell>
          <cell r="V1718">
            <v>6066603.5300000003</v>
          </cell>
          <cell r="W1718">
            <v>6146956.6100000003</v>
          </cell>
          <cell r="X1718">
            <v>6226381.7599999998</v>
          </cell>
          <cell r="Y1718">
            <v>6305886.3200000003</v>
          </cell>
          <cell r="Z1718">
            <v>6389191.79</v>
          </cell>
          <cell r="AA1718">
            <v>6482465.1100000003</v>
          </cell>
          <cell r="AB1718">
            <v>6568214.9500000002</v>
          </cell>
          <cell r="AC1718">
            <v>6654117.0800000001</v>
          </cell>
          <cell r="AD1718">
            <v>6743128.8899999997</v>
          </cell>
          <cell r="AE1718">
            <v>6833331.4100000001</v>
          </cell>
          <cell r="AF1718">
            <v>6924740.5700000003</v>
          </cell>
          <cell r="AG1718">
            <v>7017372.5</v>
          </cell>
          <cell r="AH1718">
            <v>7111243.5700000003</v>
          </cell>
          <cell r="AI1718">
            <v>7206370.3399999999</v>
          </cell>
          <cell r="AJ1718">
            <v>7302769.6200000001</v>
          </cell>
          <cell r="AK1718">
            <v>7400458.4299999997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</row>
        <row r="1719">
          <cell r="A1719" t="str">
            <v>ORSmall C&amp;IDLC Space HeatingProgram Annual CostsLow Participation Case0</v>
          </cell>
          <cell r="B1719" t="str">
            <v>OR</v>
          </cell>
          <cell r="C1719" t="str">
            <v>Small C&amp;I</v>
          </cell>
          <cell r="D1719" t="str">
            <v>DLC Space Heating</v>
          </cell>
          <cell r="E1719" t="str">
            <v>Program Annual Costs</v>
          </cell>
          <cell r="F1719" t="str">
            <v>Low Participation Case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5834317.1500000004</v>
          </cell>
          <cell r="S1719">
            <v>12509121.98</v>
          </cell>
          <cell r="T1719">
            <v>26286343.199999999</v>
          </cell>
          <cell r="U1719">
            <v>16130618.27</v>
          </cell>
          <cell r="V1719">
            <v>10911310.720000001</v>
          </cell>
          <cell r="W1719">
            <v>4823091.07</v>
          </cell>
          <cell r="X1719">
            <v>4899046.41</v>
          </cell>
          <cell r="Y1719">
            <v>4974249.76</v>
          </cell>
          <cell r="Z1719">
            <v>5049879.66</v>
          </cell>
          <cell r="AA1719">
            <v>5126289.05</v>
          </cell>
          <cell r="AB1719">
            <v>5203203.5</v>
          </cell>
          <cell r="AC1719">
            <v>5283869.59</v>
          </cell>
          <cell r="AD1719">
            <v>5405233.1200000001</v>
          </cell>
          <cell r="AE1719">
            <v>5502775.29</v>
          </cell>
          <cell r="AF1719">
            <v>5602414.6799999997</v>
          </cell>
          <cell r="AG1719">
            <v>5704204.7300000004</v>
          </cell>
          <cell r="AH1719">
            <v>5808200.4400000004</v>
          </cell>
          <cell r="AI1719">
            <v>5914458.3899999997</v>
          </cell>
          <cell r="AJ1719">
            <v>6023036.7800000003</v>
          </cell>
          <cell r="AK1719">
            <v>6133995.5099999998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</row>
        <row r="1720">
          <cell r="A1720" t="str">
            <v>ORSmall C&amp;IDLC Space HeatingNon-Incentive CostsLow Participation Case0</v>
          </cell>
          <cell r="B1720" t="str">
            <v>OR</v>
          </cell>
          <cell r="C1720" t="str">
            <v>Small C&amp;I</v>
          </cell>
          <cell r="D1720" t="str">
            <v>DLC Space Heating</v>
          </cell>
          <cell r="E1720" t="str">
            <v>Non-Incentive Costs</v>
          </cell>
          <cell r="F1720" t="str">
            <v>Low Participation Case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5482636.7300000004</v>
          </cell>
          <cell r="S1720">
            <v>11437731.27</v>
          </cell>
          <cell r="T1720">
            <v>23748445.530000001</v>
          </cell>
          <cell r="U1720">
            <v>12818922.52</v>
          </cell>
          <cell r="V1720">
            <v>7177502.6100000003</v>
          </cell>
          <cell r="W1720">
            <v>1035039.42</v>
          </cell>
          <cell r="X1720">
            <v>1056694.75</v>
          </cell>
          <cell r="Y1720">
            <v>1077608.81</v>
          </cell>
          <cell r="Z1720">
            <v>1098962.6200000001</v>
          </cell>
          <cell r="AA1720">
            <v>1121099.71</v>
          </cell>
          <cell r="AB1720">
            <v>1143734.93</v>
          </cell>
          <cell r="AC1720">
            <v>1169950.97</v>
          </cell>
          <cell r="AD1720">
            <v>1234739.83</v>
          </cell>
          <cell r="AE1720">
            <v>1274929.31</v>
          </cell>
          <cell r="AF1720">
            <v>1316427.29</v>
          </cell>
          <cell r="AG1720">
            <v>1359276.37</v>
          </cell>
          <cell r="AH1720">
            <v>1403520.56</v>
          </cell>
          <cell r="AI1720">
            <v>1449205.28</v>
          </cell>
          <cell r="AJ1720">
            <v>1496377.44</v>
          </cell>
          <cell r="AK1720">
            <v>1545085.48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</row>
        <row r="1721">
          <cell r="A1721" t="str">
            <v>ORSmall C&amp;IDLC Space HeatingSummer Peak Reduction @Meter  (MW)Low Participation Case0</v>
          </cell>
          <cell r="B1721" t="str">
            <v>OR</v>
          </cell>
          <cell r="C1721" t="str">
            <v>Small C&amp;I</v>
          </cell>
          <cell r="D1721" t="str">
            <v>DLC Space Heating</v>
          </cell>
          <cell r="E1721" t="str">
            <v>Summer Peak Reduction @Meter  (MW)</v>
          </cell>
          <cell r="F1721" t="str">
            <v>Low Participation Case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5.1061481672101516</v>
          </cell>
          <cell r="S1721">
            <v>15.546439584201273</v>
          </cell>
          <cell r="T1721">
            <v>36.769815927493447</v>
          </cell>
          <cell r="U1721">
            <v>47.99510590524666</v>
          </cell>
          <cell r="V1721">
            <v>54.039254216657497</v>
          </cell>
          <cell r="W1721">
            <v>54.75501228123791</v>
          </cell>
          <cell r="X1721">
            <v>55.462504704051796</v>
          </cell>
          <cell r="Y1721">
            <v>56.170704503007471</v>
          </cell>
          <cell r="Z1721">
            <v>56.91276145592839</v>
          </cell>
          <cell r="AA1721">
            <v>57.74360864977195</v>
          </cell>
          <cell r="AB1721">
            <v>58.507439221742665</v>
          </cell>
          <cell r="AC1721">
            <v>59.27262640549219</v>
          </cell>
          <cell r="AD1721">
            <v>60.065513565673378</v>
          </cell>
          <cell r="AE1721">
            <v>60.869007140432515</v>
          </cell>
          <cell r="AF1721">
            <v>61.683249011282939</v>
          </cell>
          <cell r="AG1721">
            <v>62.508382957680382</v>
          </cell>
          <cell r="AH1721">
            <v>63.344554682411669</v>
          </cell>
          <cell r="AI1721">
            <v>64.191911837323005</v>
          </cell>
          <cell r="AJ1721">
            <v>65.050604049392433</v>
          </cell>
          <cell r="AK1721">
            <v>65.920782947151125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</row>
        <row r="1722">
          <cell r="A1722" t="str">
            <v>ORSmall C&amp;IDLC Space HeatingSummer Peak Reduction @Generation (MW)Low Participation Case0</v>
          </cell>
          <cell r="B1722" t="str">
            <v>OR</v>
          </cell>
          <cell r="C1722" t="str">
            <v>Small C&amp;I</v>
          </cell>
          <cell r="D1722" t="str">
            <v>DLC Space Heating</v>
          </cell>
          <cell r="E1722" t="str">
            <v>Summer Peak Reduction @Generation (MW)</v>
          </cell>
          <cell r="F1722" t="str">
            <v>Low Participation Case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5.6309529854545115</v>
          </cell>
          <cell r="S1722">
            <v>17.1442871462299</v>
          </cell>
          <cell r="T1722">
            <v>40.548980952242438</v>
          </cell>
          <cell r="U1722">
            <v>52.92799504328039</v>
          </cell>
          <cell r="V1722">
            <v>59.593354892652727</v>
          </cell>
          <cell r="W1722">
            <v>60.382677857562754</v>
          </cell>
          <cell r="X1722">
            <v>61.162885646285609</v>
          </cell>
          <cell r="Y1722">
            <v>61.94387351456492</v>
          </cell>
          <cell r="Z1722">
            <v>62.762198341341403</v>
          </cell>
          <cell r="AA1722">
            <v>63.678439181486489</v>
          </cell>
          <cell r="AB1722">
            <v>64.520775498172327</v>
          </cell>
          <cell r="AC1722">
            <v>65.364607857843168</v>
          </cell>
          <cell r="AD1722">
            <v>66.238987169908881</v>
          </cell>
          <cell r="AE1722">
            <v>67.125063013269198</v>
          </cell>
          <cell r="AF1722">
            <v>68.022991851877961</v>
          </cell>
          <cell r="AG1722">
            <v>68.932932242700019</v>
          </cell>
          <cell r="AH1722">
            <v>69.855044863709381</v>
          </cell>
          <cell r="AI1722">
            <v>70.789492542261797</v>
          </cell>
          <cell r="AJ1722">
            <v>71.73644028384696</v>
          </cell>
          <cell r="AK1722">
            <v>72.696055301225314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</row>
        <row r="1723">
          <cell r="A1723" t="str">
            <v>ORSmall C&amp;IDLC Space HeatingWinter Peak Reduction @Meter  (MW)Low Participation Case0</v>
          </cell>
          <cell r="B1723" t="str">
            <v>OR</v>
          </cell>
          <cell r="C1723" t="str">
            <v>Small C&amp;I</v>
          </cell>
          <cell r="D1723" t="str">
            <v>DLC Space Heating</v>
          </cell>
          <cell r="E1723" t="str">
            <v>Winter Peak Reduction @Meter  (MW)</v>
          </cell>
          <cell r="F1723" t="str">
            <v>Low Participation Case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</row>
        <row r="1724">
          <cell r="A1724" t="str">
            <v>ORSmall C&amp;IDLC Space HeatingWinter Peak Reduction @Generation (MW)Low Participation Case0</v>
          </cell>
          <cell r="B1724" t="str">
            <v>OR</v>
          </cell>
          <cell r="C1724" t="str">
            <v>Small C&amp;I</v>
          </cell>
          <cell r="D1724" t="str">
            <v>DLC Space Heating</v>
          </cell>
          <cell r="E1724" t="str">
            <v>Winter Peak Reduction @Generation (MW)</v>
          </cell>
          <cell r="F1724" t="str">
            <v>Low Participation Case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</row>
        <row r="1725">
          <cell r="A1725" t="str">
            <v>ORSmall C&amp;IDLC Space HeatingProgram Annual BenefitsLow Participation Case0</v>
          </cell>
          <cell r="B1725" t="str">
            <v>OR</v>
          </cell>
          <cell r="C1725" t="str">
            <v>Small C&amp;I</v>
          </cell>
          <cell r="D1725" t="str">
            <v>DLC Space Heating</v>
          </cell>
          <cell r="E1725" t="str">
            <v>Program Annual Benefits</v>
          </cell>
          <cell r="F1725" t="str">
            <v>Low Participation Case</v>
          </cell>
          <cell r="G1725">
            <v>0</v>
          </cell>
        </row>
        <row r="1726">
          <cell r="A1726" t="str">
            <v>ORSmall C&amp;IDLC Space HeatingNew ParticipantsLow Participation Case0</v>
          </cell>
          <cell r="B1726" t="str">
            <v>OR</v>
          </cell>
          <cell r="C1726" t="str">
            <v>Small C&amp;I</v>
          </cell>
          <cell r="D1726" t="str">
            <v>DLC Space Heating</v>
          </cell>
          <cell r="E1726" t="str">
            <v>New Participants</v>
          </cell>
          <cell r="F1726" t="str">
            <v>Low Participation Case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16746.686550000006</v>
          </cell>
          <cell r="S1726">
            <v>34271.919000000009</v>
          </cell>
          <cell r="T1726">
            <v>69833.664450000011</v>
          </cell>
          <cell r="U1726">
            <v>36847.527750000037</v>
          </cell>
          <cell r="V1726">
            <v>20100.588749999937</v>
          </cell>
          <cell r="W1726">
            <v>2583.0255000000179</v>
          </cell>
          <cell r="X1726">
            <v>2585.7149999999965</v>
          </cell>
          <cell r="Y1726">
            <v>2585.2035000000324</v>
          </cell>
          <cell r="Z1726">
            <v>2584.5764999999665</v>
          </cell>
          <cell r="AA1726">
            <v>2584.3950000000186</v>
          </cell>
          <cell r="AB1726">
            <v>2584.7249999999767</v>
          </cell>
          <cell r="AC1726">
            <v>2592.8595000000205</v>
          </cell>
          <cell r="AD1726">
            <v>2694.0321599718882</v>
          </cell>
          <cell r="AE1726">
            <v>2731.0805338135397</v>
          </cell>
          <cell r="AF1726">
            <v>2768.6383974915661</v>
          </cell>
          <cell r="AG1726">
            <v>2806.7127575183695</v>
          </cell>
          <cell r="AH1726">
            <v>2845.3107167601411</v>
          </cell>
          <cell r="AI1726">
            <v>2884.4394757617847</v>
          </cell>
          <cell r="AJ1726">
            <v>2924.1063340901455</v>
          </cell>
          <cell r="AK1726">
            <v>2964.3186916958948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</row>
        <row r="1727">
          <cell r="A1727" t="str">
            <v>ORSmall C&amp;IDLC Space HeatingIncentive CostsLow Participation Case0</v>
          </cell>
          <cell r="B1727" t="str">
            <v>OR</v>
          </cell>
          <cell r="C1727" t="str">
            <v>Small C&amp;I</v>
          </cell>
          <cell r="D1727" t="str">
            <v>DLC Space Heating</v>
          </cell>
          <cell r="E1727" t="str">
            <v>Incentive Costs</v>
          </cell>
          <cell r="F1727" t="str">
            <v>Low Participation Case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351680.42</v>
          </cell>
          <cell r="S1727">
            <v>1071390.72</v>
          </cell>
          <cell r="T1727">
            <v>2537897.67</v>
          </cell>
          <cell r="U1727">
            <v>3311695.75</v>
          </cell>
          <cell r="V1727">
            <v>3733808.12</v>
          </cell>
          <cell r="W1727">
            <v>3788051.65</v>
          </cell>
          <cell r="X1727">
            <v>3842351.67</v>
          </cell>
          <cell r="Y1727">
            <v>3896640.94</v>
          </cell>
          <cell r="Z1727">
            <v>3950917.05</v>
          </cell>
          <cell r="AA1727">
            <v>4005189.34</v>
          </cell>
          <cell r="AB1727">
            <v>4059468.57</v>
          </cell>
          <cell r="AC1727">
            <v>4113918.62</v>
          </cell>
          <cell r="AD1727">
            <v>4170493.29</v>
          </cell>
          <cell r="AE1727">
            <v>4227845.9800000004</v>
          </cell>
          <cell r="AF1727">
            <v>4285987.3899999997</v>
          </cell>
          <cell r="AG1727">
            <v>4344928.3600000003</v>
          </cell>
          <cell r="AH1727">
            <v>4404679.88</v>
          </cell>
          <cell r="AI1727">
            <v>4465253.1100000003</v>
          </cell>
          <cell r="AJ1727">
            <v>4526659.34</v>
          </cell>
          <cell r="AK1727">
            <v>4588910.04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</row>
        <row r="1728">
          <cell r="A1728" t="str">
            <v>ORSmall C&amp;IDLC Space HeatingParticipantsLow Participation Case0</v>
          </cell>
          <cell r="B1728" t="str">
            <v>OR</v>
          </cell>
          <cell r="C1728" t="str">
            <v>Small C&amp;I</v>
          </cell>
          <cell r="D1728" t="str">
            <v>DLC Space Heating</v>
          </cell>
          <cell r="E1728" t="str">
            <v>Participants</v>
          </cell>
          <cell r="F1728" t="str">
            <v>Low Participation Case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16746.686550000006</v>
          </cell>
          <cell r="S1728">
            <v>51018.605550000015</v>
          </cell>
          <cell r="T1728">
            <v>120852.27000000002</v>
          </cell>
          <cell r="U1728">
            <v>157699.79775000006</v>
          </cell>
          <cell r="V1728">
            <v>177800.38649999999</v>
          </cell>
          <cell r="W1728">
            <v>180383.41200000001</v>
          </cell>
          <cell r="X1728">
            <v>182969.12700000001</v>
          </cell>
          <cell r="Y1728">
            <v>185554.33050000004</v>
          </cell>
          <cell r="Z1728">
            <v>188138.90700000001</v>
          </cell>
          <cell r="AA1728">
            <v>190723.30200000003</v>
          </cell>
          <cell r="AB1728">
            <v>193308.027</v>
          </cell>
          <cell r="AC1728">
            <v>195900.88650000002</v>
          </cell>
          <cell r="AD1728">
            <v>198594.91865997191</v>
          </cell>
          <cell r="AE1728">
            <v>201325.99919378545</v>
          </cell>
          <cell r="AF1728">
            <v>204094.63759127702</v>
          </cell>
          <cell r="AG1728">
            <v>206901.35034879539</v>
          </cell>
          <cell r="AH1728">
            <v>209746.66106555553</v>
          </cell>
          <cell r="AI1728">
            <v>212631.10054131731</v>
          </cell>
          <cell r="AJ1728">
            <v>215555.20687540746</v>
          </cell>
          <cell r="AK1728">
            <v>218519.52556710335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</row>
        <row r="1729">
          <cell r="A1729" t="str">
            <v>ORMedium C&amp;IDLC Water HeatingProgram Annual BenefitsLow Participation Case0</v>
          </cell>
          <cell r="B1729" t="str">
            <v>OR</v>
          </cell>
          <cell r="C1729" t="str">
            <v>Medium C&amp;I</v>
          </cell>
          <cell r="D1729" t="str">
            <v>DLC Water Heating</v>
          </cell>
          <cell r="E1729" t="str">
            <v>Program Annual Benefits</v>
          </cell>
          <cell r="F1729" t="str">
            <v>Low Participation Case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573231.01</v>
          </cell>
          <cell r="S1729">
            <v>1745288.43</v>
          </cell>
          <cell r="T1729">
            <v>4127886.26</v>
          </cell>
          <cell r="U1729">
            <v>5388069.9000000004</v>
          </cell>
          <cell r="V1729">
            <v>6066603.5300000003</v>
          </cell>
          <cell r="W1729">
            <v>6146956.6100000003</v>
          </cell>
          <cell r="X1729">
            <v>6226381.7599999998</v>
          </cell>
          <cell r="Y1729">
            <v>6305886.3200000003</v>
          </cell>
          <cell r="Z1729">
            <v>6389191.79</v>
          </cell>
          <cell r="AA1729">
            <v>6482465.1100000003</v>
          </cell>
          <cell r="AB1729">
            <v>6568214.9500000002</v>
          </cell>
          <cell r="AC1729">
            <v>6654117.0800000001</v>
          </cell>
          <cell r="AD1729">
            <v>6743128.8899999997</v>
          </cell>
          <cell r="AE1729">
            <v>6833331.4100000001</v>
          </cell>
          <cell r="AF1729">
            <v>6924740.5700000003</v>
          </cell>
          <cell r="AG1729">
            <v>7017372.5</v>
          </cell>
          <cell r="AH1729">
            <v>7111243.5700000003</v>
          </cell>
          <cell r="AI1729">
            <v>7206370.3399999999</v>
          </cell>
          <cell r="AJ1729">
            <v>7302769.6200000001</v>
          </cell>
          <cell r="AK1729">
            <v>7400458.4299999997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</row>
        <row r="1730">
          <cell r="A1730" t="str">
            <v>ORMedium C&amp;IDLC Water HeatingProgram Annual CostsLow Participation Case0</v>
          </cell>
          <cell r="B1730" t="str">
            <v>OR</v>
          </cell>
          <cell r="C1730" t="str">
            <v>Medium C&amp;I</v>
          </cell>
          <cell r="D1730" t="str">
            <v>DLC Water Heating</v>
          </cell>
          <cell r="E1730" t="str">
            <v>Program Annual Costs</v>
          </cell>
          <cell r="F1730" t="str">
            <v>Low Participation Case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5834317.1500000004</v>
          </cell>
          <cell r="S1730">
            <v>12509121.98</v>
          </cell>
          <cell r="T1730">
            <v>26286343.199999999</v>
          </cell>
          <cell r="U1730">
            <v>16130618.27</v>
          </cell>
          <cell r="V1730">
            <v>10911310.720000001</v>
          </cell>
          <cell r="W1730">
            <v>4823091.07</v>
          </cell>
          <cell r="X1730">
            <v>4899046.41</v>
          </cell>
          <cell r="Y1730">
            <v>4974249.76</v>
          </cell>
          <cell r="Z1730">
            <v>5049879.66</v>
          </cell>
          <cell r="AA1730">
            <v>5126289.05</v>
          </cell>
          <cell r="AB1730">
            <v>5203203.5</v>
          </cell>
          <cell r="AC1730">
            <v>5283869.59</v>
          </cell>
          <cell r="AD1730">
            <v>5405233.1200000001</v>
          </cell>
          <cell r="AE1730">
            <v>5502775.29</v>
          </cell>
          <cell r="AF1730">
            <v>5602414.6799999997</v>
          </cell>
          <cell r="AG1730">
            <v>5704204.7300000004</v>
          </cell>
          <cell r="AH1730">
            <v>5808200.4400000004</v>
          </cell>
          <cell r="AI1730">
            <v>5914458.3899999997</v>
          </cell>
          <cell r="AJ1730">
            <v>6023036.7800000003</v>
          </cell>
          <cell r="AK1730">
            <v>6133995.5099999998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</row>
        <row r="1731">
          <cell r="A1731" t="str">
            <v>ORMedium C&amp;IDLC Water HeatingNon-Incentive CostsLow Participation Case0</v>
          </cell>
          <cell r="B1731" t="str">
            <v>OR</v>
          </cell>
          <cell r="C1731" t="str">
            <v>Medium C&amp;I</v>
          </cell>
          <cell r="D1731" t="str">
            <v>DLC Water Heating</v>
          </cell>
          <cell r="E1731" t="str">
            <v>Non-Incentive Costs</v>
          </cell>
          <cell r="F1731" t="str">
            <v>Low Participation Case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5482636.7300000004</v>
          </cell>
          <cell r="S1731">
            <v>11437731.27</v>
          </cell>
          <cell r="T1731">
            <v>23748445.530000001</v>
          </cell>
          <cell r="U1731">
            <v>12818922.52</v>
          </cell>
          <cell r="V1731">
            <v>7177502.6100000003</v>
          </cell>
          <cell r="W1731">
            <v>1035039.42</v>
          </cell>
          <cell r="X1731">
            <v>1056694.75</v>
          </cell>
          <cell r="Y1731">
            <v>1077608.81</v>
          </cell>
          <cell r="Z1731">
            <v>1098962.6200000001</v>
          </cell>
          <cell r="AA1731">
            <v>1121099.71</v>
          </cell>
          <cell r="AB1731">
            <v>1143734.93</v>
          </cell>
          <cell r="AC1731">
            <v>1169950.97</v>
          </cell>
          <cell r="AD1731">
            <v>1234739.83</v>
          </cell>
          <cell r="AE1731">
            <v>1274929.31</v>
          </cell>
          <cell r="AF1731">
            <v>1316427.29</v>
          </cell>
          <cell r="AG1731">
            <v>1359276.37</v>
          </cell>
          <cell r="AH1731">
            <v>1403520.56</v>
          </cell>
          <cell r="AI1731">
            <v>1449205.28</v>
          </cell>
          <cell r="AJ1731">
            <v>1496377.44</v>
          </cell>
          <cell r="AK1731">
            <v>1545085.48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</row>
        <row r="1732">
          <cell r="A1732" t="str">
            <v>ORMedium C&amp;IDLC Water HeatingSummer Peak Reduction @Meter  (MW)Low Participation Case0</v>
          </cell>
          <cell r="B1732" t="str">
            <v>OR</v>
          </cell>
          <cell r="C1732" t="str">
            <v>Medium C&amp;I</v>
          </cell>
          <cell r="D1732" t="str">
            <v>DLC Water Heating</v>
          </cell>
          <cell r="E1732" t="str">
            <v>Summer Peak Reduction @Meter  (MW)</v>
          </cell>
          <cell r="F1732" t="str">
            <v>Low Participation Case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5.1061481672101516</v>
          </cell>
          <cell r="S1732">
            <v>15.546439584201273</v>
          </cell>
          <cell r="T1732">
            <v>36.769815927493447</v>
          </cell>
          <cell r="U1732">
            <v>47.99510590524666</v>
          </cell>
          <cell r="V1732">
            <v>54.039254216657497</v>
          </cell>
          <cell r="W1732">
            <v>54.75501228123791</v>
          </cell>
          <cell r="X1732">
            <v>55.462504704051796</v>
          </cell>
          <cell r="Y1732">
            <v>56.170704503007471</v>
          </cell>
          <cell r="Z1732">
            <v>56.91276145592839</v>
          </cell>
          <cell r="AA1732">
            <v>57.74360864977195</v>
          </cell>
          <cell r="AB1732">
            <v>58.507439221742665</v>
          </cell>
          <cell r="AC1732">
            <v>59.27262640549219</v>
          </cell>
          <cell r="AD1732">
            <v>60.065513565673378</v>
          </cell>
          <cell r="AE1732">
            <v>60.869007140432515</v>
          </cell>
          <cell r="AF1732">
            <v>61.683249011282939</v>
          </cell>
          <cell r="AG1732">
            <v>62.508382957680382</v>
          </cell>
          <cell r="AH1732">
            <v>63.344554682411669</v>
          </cell>
          <cell r="AI1732">
            <v>64.191911837323005</v>
          </cell>
          <cell r="AJ1732">
            <v>65.050604049392433</v>
          </cell>
          <cell r="AK1732">
            <v>65.920782947151125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</row>
        <row r="1733">
          <cell r="A1733" t="str">
            <v>ORMedium C&amp;IDLC Water HeatingSummer Peak Reduction @Generation (MW)Low Participation Case0</v>
          </cell>
          <cell r="B1733" t="str">
            <v>OR</v>
          </cell>
          <cell r="C1733" t="str">
            <v>Medium C&amp;I</v>
          </cell>
          <cell r="D1733" t="str">
            <v>DLC Water Heating</v>
          </cell>
          <cell r="E1733" t="str">
            <v>Summer Peak Reduction @Generation (MW)</v>
          </cell>
          <cell r="F1733" t="str">
            <v>Low Participation Case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5.6309529854545115</v>
          </cell>
          <cell r="S1733">
            <v>17.1442871462299</v>
          </cell>
          <cell r="T1733">
            <v>40.548980952242438</v>
          </cell>
          <cell r="U1733">
            <v>52.92799504328039</v>
          </cell>
          <cell r="V1733">
            <v>59.593354892652727</v>
          </cell>
          <cell r="W1733">
            <v>60.382677857562754</v>
          </cell>
          <cell r="X1733">
            <v>61.162885646285609</v>
          </cell>
          <cell r="Y1733">
            <v>61.94387351456492</v>
          </cell>
          <cell r="Z1733">
            <v>62.762198341341403</v>
          </cell>
          <cell r="AA1733">
            <v>63.678439181486489</v>
          </cell>
          <cell r="AB1733">
            <v>64.520775498172327</v>
          </cell>
          <cell r="AC1733">
            <v>65.364607857843168</v>
          </cell>
          <cell r="AD1733">
            <v>66.238987169908881</v>
          </cell>
          <cell r="AE1733">
            <v>67.125063013269198</v>
          </cell>
          <cell r="AF1733">
            <v>68.022991851877961</v>
          </cell>
          <cell r="AG1733">
            <v>68.932932242700019</v>
          </cell>
          <cell r="AH1733">
            <v>69.855044863709381</v>
          </cell>
          <cell r="AI1733">
            <v>70.789492542261797</v>
          </cell>
          <cell r="AJ1733">
            <v>71.73644028384696</v>
          </cell>
          <cell r="AK1733">
            <v>72.696055301225314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</row>
        <row r="1734">
          <cell r="A1734" t="str">
            <v>ORMedium C&amp;IDLC Water HeatingWinter Peak Reduction @Meter  (MW)Low Participation Case0</v>
          </cell>
          <cell r="B1734" t="str">
            <v>OR</v>
          </cell>
          <cell r="C1734" t="str">
            <v>Medium C&amp;I</v>
          </cell>
          <cell r="D1734" t="str">
            <v>DLC Water Heating</v>
          </cell>
          <cell r="E1734" t="str">
            <v>Winter Peak Reduction @Meter  (MW)</v>
          </cell>
          <cell r="F1734" t="str">
            <v>Low Participation Case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</row>
        <row r="1735">
          <cell r="A1735" t="str">
            <v>ORMedium C&amp;IDLC Water HeatingWinter Peak Reduction @Generation (MW)Low Participation Case0</v>
          </cell>
          <cell r="B1735" t="str">
            <v>OR</v>
          </cell>
          <cell r="C1735" t="str">
            <v>Medium C&amp;I</v>
          </cell>
          <cell r="D1735" t="str">
            <v>DLC Water Heating</v>
          </cell>
          <cell r="E1735" t="str">
            <v>Winter Peak Reduction @Generation (MW)</v>
          </cell>
          <cell r="F1735" t="str">
            <v>Low Participation Case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</row>
        <row r="1736">
          <cell r="A1736" t="str">
            <v>ORMedium C&amp;IDLC Water HeatingProgram Annual BenefitsLow Participation Case0</v>
          </cell>
          <cell r="B1736" t="str">
            <v>OR</v>
          </cell>
          <cell r="C1736" t="str">
            <v>Medium C&amp;I</v>
          </cell>
          <cell r="D1736" t="str">
            <v>DLC Water Heating</v>
          </cell>
          <cell r="E1736" t="str">
            <v>Program Annual Benefits</v>
          </cell>
          <cell r="F1736" t="str">
            <v>Low Participation Case</v>
          </cell>
          <cell r="G1736">
            <v>0</v>
          </cell>
        </row>
        <row r="1737">
          <cell r="A1737" t="str">
            <v>ORMedium C&amp;IDLC Water HeatingNew ParticipantsLow Participation Case0</v>
          </cell>
          <cell r="B1737" t="str">
            <v>OR</v>
          </cell>
          <cell r="C1737" t="str">
            <v>Medium C&amp;I</v>
          </cell>
          <cell r="D1737" t="str">
            <v>DLC Water Heating</v>
          </cell>
          <cell r="E1737" t="str">
            <v>New Participants</v>
          </cell>
          <cell r="F1737" t="str">
            <v>Low Participation Case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16746.686550000006</v>
          </cell>
          <cell r="S1737">
            <v>34271.919000000009</v>
          </cell>
          <cell r="T1737">
            <v>69833.664450000011</v>
          </cell>
          <cell r="U1737">
            <v>36847.527750000037</v>
          </cell>
          <cell r="V1737">
            <v>20100.588749999937</v>
          </cell>
          <cell r="W1737">
            <v>2583.0255000000179</v>
          </cell>
          <cell r="X1737">
            <v>2585.7149999999965</v>
          </cell>
          <cell r="Y1737">
            <v>2585.2035000000324</v>
          </cell>
          <cell r="Z1737">
            <v>2584.5764999999665</v>
          </cell>
          <cell r="AA1737">
            <v>2584.3950000000186</v>
          </cell>
          <cell r="AB1737">
            <v>2584.7249999999767</v>
          </cell>
          <cell r="AC1737">
            <v>2592.8595000000205</v>
          </cell>
          <cell r="AD1737">
            <v>2694.0321599718882</v>
          </cell>
          <cell r="AE1737">
            <v>2731.0805338135397</v>
          </cell>
          <cell r="AF1737">
            <v>2768.6383974915661</v>
          </cell>
          <cell r="AG1737">
            <v>2806.7127575183695</v>
          </cell>
          <cell r="AH1737">
            <v>2845.3107167601411</v>
          </cell>
          <cell r="AI1737">
            <v>2884.4394757617847</v>
          </cell>
          <cell r="AJ1737">
            <v>2924.1063340901455</v>
          </cell>
          <cell r="AK1737">
            <v>2964.3186916958948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</row>
        <row r="1738">
          <cell r="A1738" t="str">
            <v>ORMedium C&amp;IDLC Water HeatingIncentive CostsLow Participation Case0</v>
          </cell>
          <cell r="B1738" t="str">
            <v>OR</v>
          </cell>
          <cell r="C1738" t="str">
            <v>Medium C&amp;I</v>
          </cell>
          <cell r="D1738" t="str">
            <v>DLC Water Heating</v>
          </cell>
          <cell r="E1738" t="str">
            <v>Incentive Costs</v>
          </cell>
          <cell r="F1738" t="str">
            <v>Low Participation Case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351680.42</v>
          </cell>
          <cell r="S1738">
            <v>1071390.72</v>
          </cell>
          <cell r="T1738">
            <v>2537897.67</v>
          </cell>
          <cell r="U1738">
            <v>3311695.75</v>
          </cell>
          <cell r="V1738">
            <v>3733808.12</v>
          </cell>
          <cell r="W1738">
            <v>3788051.65</v>
          </cell>
          <cell r="X1738">
            <v>3842351.67</v>
          </cell>
          <cell r="Y1738">
            <v>3896640.94</v>
          </cell>
          <cell r="Z1738">
            <v>3950917.05</v>
          </cell>
          <cell r="AA1738">
            <v>4005189.34</v>
          </cell>
          <cell r="AB1738">
            <v>4059468.57</v>
          </cell>
          <cell r="AC1738">
            <v>4113918.62</v>
          </cell>
          <cell r="AD1738">
            <v>4170493.29</v>
          </cell>
          <cell r="AE1738">
            <v>4227845.9800000004</v>
          </cell>
          <cell r="AF1738">
            <v>4285987.3899999997</v>
          </cell>
          <cell r="AG1738">
            <v>4344928.3600000003</v>
          </cell>
          <cell r="AH1738">
            <v>4404679.88</v>
          </cell>
          <cell r="AI1738">
            <v>4465253.1100000003</v>
          </cell>
          <cell r="AJ1738">
            <v>4526659.34</v>
          </cell>
          <cell r="AK1738">
            <v>4588910.04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</row>
        <row r="1739">
          <cell r="A1739" t="str">
            <v>ORMedium C&amp;IDLC Water HeatingParticipantsLow Participation Case0</v>
          </cell>
          <cell r="B1739" t="str">
            <v>OR</v>
          </cell>
          <cell r="C1739" t="str">
            <v>Medium C&amp;I</v>
          </cell>
          <cell r="D1739" t="str">
            <v>DLC Water Heating</v>
          </cell>
          <cell r="E1739" t="str">
            <v>Participants</v>
          </cell>
          <cell r="F1739" t="str">
            <v>Low Participation Case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16746.686550000006</v>
          </cell>
          <cell r="S1739">
            <v>51018.605550000015</v>
          </cell>
          <cell r="T1739">
            <v>120852.27000000002</v>
          </cell>
          <cell r="U1739">
            <v>157699.79775000006</v>
          </cell>
          <cell r="V1739">
            <v>177800.38649999999</v>
          </cell>
          <cell r="W1739">
            <v>180383.41200000001</v>
          </cell>
          <cell r="X1739">
            <v>182969.12700000001</v>
          </cell>
          <cell r="Y1739">
            <v>185554.33050000004</v>
          </cell>
          <cell r="Z1739">
            <v>188138.90700000001</v>
          </cell>
          <cell r="AA1739">
            <v>190723.30200000003</v>
          </cell>
          <cell r="AB1739">
            <v>193308.027</v>
          </cell>
          <cell r="AC1739">
            <v>195900.88650000002</v>
          </cell>
          <cell r="AD1739">
            <v>198594.91865997191</v>
          </cell>
          <cell r="AE1739">
            <v>201325.99919378545</v>
          </cell>
          <cell r="AF1739">
            <v>204094.63759127702</v>
          </cell>
          <cell r="AG1739">
            <v>206901.35034879539</v>
          </cell>
          <cell r="AH1739">
            <v>209746.66106555553</v>
          </cell>
          <cell r="AI1739">
            <v>212631.10054131731</v>
          </cell>
          <cell r="AJ1739">
            <v>215555.20687540746</v>
          </cell>
          <cell r="AK1739">
            <v>218519.52556710335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</row>
        <row r="1740">
          <cell r="A1740" t="str">
            <v>ORResidentialDLC Water HeatingProgram Annual BenefitsLow Participation Case0</v>
          </cell>
          <cell r="B1740" t="str">
            <v>OR</v>
          </cell>
          <cell r="C1740" t="str">
            <v>Residential</v>
          </cell>
          <cell r="D1740" t="str">
            <v>DLC Water Heating</v>
          </cell>
          <cell r="E1740" t="str">
            <v>Program Annual Benefits</v>
          </cell>
          <cell r="F1740" t="str">
            <v>Low Participation Case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573231.01</v>
          </cell>
          <cell r="S1740">
            <v>1745288.43</v>
          </cell>
          <cell r="T1740">
            <v>4127886.26</v>
          </cell>
          <cell r="U1740">
            <v>5388069.9000000004</v>
          </cell>
          <cell r="V1740">
            <v>6066603.5300000003</v>
          </cell>
          <cell r="W1740">
            <v>6146956.6100000003</v>
          </cell>
          <cell r="X1740">
            <v>6226381.7599999998</v>
          </cell>
          <cell r="Y1740">
            <v>6305886.3200000003</v>
          </cell>
          <cell r="Z1740">
            <v>6389191.79</v>
          </cell>
          <cell r="AA1740">
            <v>6482465.1100000003</v>
          </cell>
          <cell r="AB1740">
            <v>6568214.9500000002</v>
          </cell>
          <cell r="AC1740">
            <v>6654117.0800000001</v>
          </cell>
          <cell r="AD1740">
            <v>6743128.8899999997</v>
          </cell>
          <cell r="AE1740">
            <v>6833331.4100000001</v>
          </cell>
          <cell r="AF1740">
            <v>6924740.5700000003</v>
          </cell>
          <cell r="AG1740">
            <v>7017372.5</v>
          </cell>
          <cell r="AH1740">
            <v>7111243.5700000003</v>
          </cell>
          <cell r="AI1740">
            <v>7206370.3399999999</v>
          </cell>
          <cell r="AJ1740">
            <v>7302769.6200000001</v>
          </cell>
          <cell r="AK1740">
            <v>7400458.4299999997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</row>
        <row r="1741">
          <cell r="A1741" t="str">
            <v>ORResidentialDLC Water HeatingProgram Annual CostsLow Participation Case0</v>
          </cell>
          <cell r="B1741" t="str">
            <v>OR</v>
          </cell>
          <cell r="C1741" t="str">
            <v>Residential</v>
          </cell>
          <cell r="D1741" t="str">
            <v>DLC Water Heating</v>
          </cell>
          <cell r="E1741" t="str">
            <v>Program Annual Costs</v>
          </cell>
          <cell r="F1741" t="str">
            <v>Low Participation Case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5834317.1500000004</v>
          </cell>
          <cell r="S1741">
            <v>12509121.98</v>
          </cell>
          <cell r="T1741">
            <v>26286343.199999999</v>
          </cell>
          <cell r="U1741">
            <v>16130618.27</v>
          </cell>
          <cell r="V1741">
            <v>10911310.720000001</v>
          </cell>
          <cell r="W1741">
            <v>4823091.07</v>
          </cell>
          <cell r="X1741">
            <v>4899046.41</v>
          </cell>
          <cell r="Y1741">
            <v>4974249.76</v>
          </cell>
          <cell r="Z1741">
            <v>5049879.66</v>
          </cell>
          <cell r="AA1741">
            <v>5126289.05</v>
          </cell>
          <cell r="AB1741">
            <v>5203203.5</v>
          </cell>
          <cell r="AC1741">
            <v>5283869.59</v>
          </cell>
          <cell r="AD1741">
            <v>5405233.1200000001</v>
          </cell>
          <cell r="AE1741">
            <v>5502775.29</v>
          </cell>
          <cell r="AF1741">
            <v>5602414.6799999997</v>
          </cell>
          <cell r="AG1741">
            <v>5704204.7300000004</v>
          </cell>
          <cell r="AH1741">
            <v>5808200.4400000004</v>
          </cell>
          <cell r="AI1741">
            <v>5914458.3899999997</v>
          </cell>
          <cell r="AJ1741">
            <v>6023036.7800000003</v>
          </cell>
          <cell r="AK1741">
            <v>6133995.5099999998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</row>
        <row r="1742">
          <cell r="A1742" t="str">
            <v>ORResidentialDLC Water HeatingNon-Incentive CostsLow Participation Case0</v>
          </cell>
          <cell r="B1742" t="str">
            <v>OR</v>
          </cell>
          <cell r="C1742" t="str">
            <v>Residential</v>
          </cell>
          <cell r="D1742" t="str">
            <v>DLC Water Heating</v>
          </cell>
          <cell r="E1742" t="str">
            <v>Non-Incentive Costs</v>
          </cell>
          <cell r="F1742" t="str">
            <v>Low Participation Case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5482636.7300000004</v>
          </cell>
          <cell r="S1742">
            <v>11437731.27</v>
          </cell>
          <cell r="T1742">
            <v>23748445.530000001</v>
          </cell>
          <cell r="U1742">
            <v>12818922.52</v>
          </cell>
          <cell r="V1742">
            <v>7177502.6100000003</v>
          </cell>
          <cell r="W1742">
            <v>1035039.42</v>
          </cell>
          <cell r="X1742">
            <v>1056694.75</v>
          </cell>
          <cell r="Y1742">
            <v>1077608.81</v>
          </cell>
          <cell r="Z1742">
            <v>1098962.6200000001</v>
          </cell>
          <cell r="AA1742">
            <v>1121099.71</v>
          </cell>
          <cell r="AB1742">
            <v>1143734.93</v>
          </cell>
          <cell r="AC1742">
            <v>1169950.97</v>
          </cell>
          <cell r="AD1742">
            <v>1234739.83</v>
          </cell>
          <cell r="AE1742">
            <v>1274929.31</v>
          </cell>
          <cell r="AF1742">
            <v>1316427.29</v>
          </cell>
          <cell r="AG1742">
            <v>1359276.37</v>
          </cell>
          <cell r="AH1742">
            <v>1403520.56</v>
          </cell>
          <cell r="AI1742">
            <v>1449205.28</v>
          </cell>
          <cell r="AJ1742">
            <v>1496377.44</v>
          </cell>
          <cell r="AK1742">
            <v>1545085.48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</row>
        <row r="1743">
          <cell r="A1743" t="str">
            <v>ORResidentialDLC Water HeatingSummer Peak Reduction @Meter  (MW)Low Participation Case0</v>
          </cell>
          <cell r="B1743" t="str">
            <v>OR</v>
          </cell>
          <cell r="C1743" t="str">
            <v>Residential</v>
          </cell>
          <cell r="D1743" t="str">
            <v>DLC Water Heating</v>
          </cell>
          <cell r="E1743" t="str">
            <v>Summer Peak Reduction @Meter  (MW)</v>
          </cell>
          <cell r="F1743" t="str">
            <v>Low Participation Case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5.1061481672101516</v>
          </cell>
          <cell r="S1743">
            <v>15.546439584201273</v>
          </cell>
          <cell r="T1743">
            <v>36.769815927493447</v>
          </cell>
          <cell r="U1743">
            <v>47.99510590524666</v>
          </cell>
          <cell r="V1743">
            <v>54.039254216657497</v>
          </cell>
          <cell r="W1743">
            <v>54.75501228123791</v>
          </cell>
          <cell r="X1743">
            <v>55.462504704051796</v>
          </cell>
          <cell r="Y1743">
            <v>56.170704503007471</v>
          </cell>
          <cell r="Z1743">
            <v>56.91276145592839</v>
          </cell>
          <cell r="AA1743">
            <v>57.74360864977195</v>
          </cell>
          <cell r="AB1743">
            <v>58.507439221742665</v>
          </cell>
          <cell r="AC1743">
            <v>59.27262640549219</v>
          </cell>
          <cell r="AD1743">
            <v>60.065513565673378</v>
          </cell>
          <cell r="AE1743">
            <v>60.869007140432515</v>
          </cell>
          <cell r="AF1743">
            <v>61.683249011282939</v>
          </cell>
          <cell r="AG1743">
            <v>62.508382957680382</v>
          </cell>
          <cell r="AH1743">
            <v>63.344554682411669</v>
          </cell>
          <cell r="AI1743">
            <v>64.191911837323005</v>
          </cell>
          <cell r="AJ1743">
            <v>65.050604049392433</v>
          </cell>
          <cell r="AK1743">
            <v>65.920782947151125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</row>
        <row r="1744">
          <cell r="A1744" t="str">
            <v>ORResidentialDLC Water HeatingSummer Peak Reduction @Generation (MW)Low Participation Case0</v>
          </cell>
          <cell r="B1744" t="str">
            <v>OR</v>
          </cell>
          <cell r="C1744" t="str">
            <v>Residential</v>
          </cell>
          <cell r="D1744" t="str">
            <v>DLC Water Heating</v>
          </cell>
          <cell r="E1744" t="str">
            <v>Summer Peak Reduction @Generation (MW)</v>
          </cell>
          <cell r="F1744" t="str">
            <v>Low Participation Case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5.6309529854545115</v>
          </cell>
          <cell r="S1744">
            <v>17.1442871462299</v>
          </cell>
          <cell r="T1744">
            <v>40.548980952242438</v>
          </cell>
          <cell r="U1744">
            <v>52.92799504328039</v>
          </cell>
          <cell r="V1744">
            <v>59.593354892652727</v>
          </cell>
          <cell r="W1744">
            <v>60.382677857562754</v>
          </cell>
          <cell r="X1744">
            <v>61.162885646285609</v>
          </cell>
          <cell r="Y1744">
            <v>61.94387351456492</v>
          </cell>
          <cell r="Z1744">
            <v>62.762198341341403</v>
          </cell>
          <cell r="AA1744">
            <v>63.678439181486489</v>
          </cell>
          <cell r="AB1744">
            <v>64.520775498172327</v>
          </cell>
          <cell r="AC1744">
            <v>65.364607857843168</v>
          </cell>
          <cell r="AD1744">
            <v>66.238987169908881</v>
          </cell>
          <cell r="AE1744">
            <v>67.125063013269198</v>
          </cell>
          <cell r="AF1744">
            <v>68.022991851877961</v>
          </cell>
          <cell r="AG1744">
            <v>68.932932242700019</v>
          </cell>
          <cell r="AH1744">
            <v>69.855044863709381</v>
          </cell>
          <cell r="AI1744">
            <v>70.789492542261797</v>
          </cell>
          <cell r="AJ1744">
            <v>71.73644028384696</v>
          </cell>
          <cell r="AK1744">
            <v>72.696055301225314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AZ1744">
            <v>0</v>
          </cell>
        </row>
        <row r="1745">
          <cell r="A1745" t="str">
            <v>ORResidentialDLC Water HeatingWinter Peak Reduction @Meter  (MW)Low Participation Case0</v>
          </cell>
          <cell r="B1745" t="str">
            <v>OR</v>
          </cell>
          <cell r="C1745" t="str">
            <v>Residential</v>
          </cell>
          <cell r="D1745" t="str">
            <v>DLC Water Heating</v>
          </cell>
          <cell r="E1745" t="str">
            <v>Winter Peak Reduction @Meter  (MW)</v>
          </cell>
          <cell r="F1745" t="str">
            <v>Low Participation Case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</row>
        <row r="1746">
          <cell r="A1746" t="str">
            <v>ORResidentialDLC Water HeatingWinter Peak Reduction @Generation (MW)Low Participation Case0</v>
          </cell>
          <cell r="B1746" t="str">
            <v>OR</v>
          </cell>
          <cell r="C1746" t="str">
            <v>Residential</v>
          </cell>
          <cell r="D1746" t="str">
            <v>DLC Water Heating</v>
          </cell>
          <cell r="E1746" t="str">
            <v>Winter Peak Reduction @Generation (MW)</v>
          </cell>
          <cell r="F1746" t="str">
            <v>Low Participation Case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</row>
        <row r="1747">
          <cell r="A1747" t="str">
            <v>ORResidentialDLC Water HeatingProgram Annual BenefitsLow Participation Case0</v>
          </cell>
          <cell r="B1747" t="str">
            <v>OR</v>
          </cell>
          <cell r="C1747" t="str">
            <v>Residential</v>
          </cell>
          <cell r="D1747" t="str">
            <v>DLC Water Heating</v>
          </cell>
          <cell r="E1747" t="str">
            <v>Program Annual Benefits</v>
          </cell>
          <cell r="F1747" t="str">
            <v>Low Participation Case</v>
          </cell>
          <cell r="G1747">
            <v>0</v>
          </cell>
        </row>
        <row r="1748">
          <cell r="A1748" t="str">
            <v>ORResidentialDLC Water HeatingNew ParticipantsLow Participation Case0</v>
          </cell>
          <cell r="B1748" t="str">
            <v>OR</v>
          </cell>
          <cell r="C1748" t="str">
            <v>Residential</v>
          </cell>
          <cell r="D1748" t="str">
            <v>DLC Water Heating</v>
          </cell>
          <cell r="E1748" t="str">
            <v>New Participants</v>
          </cell>
          <cell r="F1748" t="str">
            <v>Low Participation Case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16746.686550000006</v>
          </cell>
          <cell r="S1748">
            <v>34271.919000000009</v>
          </cell>
          <cell r="T1748">
            <v>69833.664450000011</v>
          </cell>
          <cell r="U1748">
            <v>36847.527750000037</v>
          </cell>
          <cell r="V1748">
            <v>20100.588749999937</v>
          </cell>
          <cell r="W1748">
            <v>2583.0255000000179</v>
          </cell>
          <cell r="X1748">
            <v>2585.7149999999965</v>
          </cell>
          <cell r="Y1748">
            <v>2585.2035000000324</v>
          </cell>
          <cell r="Z1748">
            <v>2584.5764999999665</v>
          </cell>
          <cell r="AA1748">
            <v>2584.3950000000186</v>
          </cell>
          <cell r="AB1748">
            <v>2584.7249999999767</v>
          </cell>
          <cell r="AC1748">
            <v>2592.8595000000205</v>
          </cell>
          <cell r="AD1748">
            <v>2694.0321599718882</v>
          </cell>
          <cell r="AE1748">
            <v>2731.0805338135397</v>
          </cell>
          <cell r="AF1748">
            <v>2768.6383974915661</v>
          </cell>
          <cell r="AG1748">
            <v>2806.7127575183695</v>
          </cell>
          <cell r="AH1748">
            <v>2845.3107167601411</v>
          </cell>
          <cell r="AI1748">
            <v>2884.4394757617847</v>
          </cell>
          <cell r="AJ1748">
            <v>2924.1063340901455</v>
          </cell>
          <cell r="AK1748">
            <v>2964.3186916958948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</row>
        <row r="1749">
          <cell r="A1749" t="str">
            <v>ORResidentialDLC Water HeatingIncentive CostsLow Participation Case0</v>
          </cell>
          <cell r="B1749" t="str">
            <v>OR</v>
          </cell>
          <cell r="C1749" t="str">
            <v>Residential</v>
          </cell>
          <cell r="D1749" t="str">
            <v>DLC Water Heating</v>
          </cell>
          <cell r="E1749" t="str">
            <v>Incentive Costs</v>
          </cell>
          <cell r="F1749" t="str">
            <v>Low Participation Case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351680.42</v>
          </cell>
          <cell r="S1749">
            <v>1071390.72</v>
          </cell>
          <cell r="T1749">
            <v>2537897.67</v>
          </cell>
          <cell r="U1749">
            <v>3311695.75</v>
          </cell>
          <cell r="V1749">
            <v>3733808.12</v>
          </cell>
          <cell r="W1749">
            <v>3788051.65</v>
          </cell>
          <cell r="X1749">
            <v>3842351.67</v>
          </cell>
          <cell r="Y1749">
            <v>3896640.94</v>
          </cell>
          <cell r="Z1749">
            <v>3950917.05</v>
          </cell>
          <cell r="AA1749">
            <v>4005189.34</v>
          </cell>
          <cell r="AB1749">
            <v>4059468.57</v>
          </cell>
          <cell r="AC1749">
            <v>4113918.62</v>
          </cell>
          <cell r="AD1749">
            <v>4170493.29</v>
          </cell>
          <cell r="AE1749">
            <v>4227845.9800000004</v>
          </cell>
          <cell r="AF1749">
            <v>4285987.3899999997</v>
          </cell>
          <cell r="AG1749">
            <v>4344928.3600000003</v>
          </cell>
          <cell r="AH1749">
            <v>4404679.88</v>
          </cell>
          <cell r="AI1749">
            <v>4465253.1100000003</v>
          </cell>
          <cell r="AJ1749">
            <v>4526659.34</v>
          </cell>
          <cell r="AK1749">
            <v>4588910.04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</row>
        <row r="1750">
          <cell r="A1750" t="str">
            <v>ORResidentialDLC Water HeatingParticipantsLow Participation Case0</v>
          </cell>
          <cell r="B1750" t="str">
            <v>OR</v>
          </cell>
          <cell r="C1750" t="str">
            <v>Residential</v>
          </cell>
          <cell r="D1750" t="str">
            <v>DLC Water Heating</v>
          </cell>
          <cell r="E1750" t="str">
            <v>Participants</v>
          </cell>
          <cell r="F1750" t="str">
            <v>Low Participation Case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16746.686550000006</v>
          </cell>
          <cell r="S1750">
            <v>51018.605550000015</v>
          </cell>
          <cell r="T1750">
            <v>120852.27000000002</v>
          </cell>
          <cell r="U1750">
            <v>157699.79775000006</v>
          </cell>
          <cell r="V1750">
            <v>177800.38649999999</v>
          </cell>
          <cell r="W1750">
            <v>180383.41200000001</v>
          </cell>
          <cell r="X1750">
            <v>182969.12700000001</v>
          </cell>
          <cell r="Y1750">
            <v>185554.33050000004</v>
          </cell>
          <cell r="Z1750">
            <v>188138.90700000001</v>
          </cell>
          <cell r="AA1750">
            <v>190723.30200000003</v>
          </cell>
          <cell r="AB1750">
            <v>193308.027</v>
          </cell>
          <cell r="AC1750">
            <v>195900.88650000002</v>
          </cell>
          <cell r="AD1750">
            <v>198594.91865997191</v>
          </cell>
          <cell r="AE1750">
            <v>201325.99919378545</v>
          </cell>
          <cell r="AF1750">
            <v>204094.63759127702</v>
          </cell>
          <cell r="AG1750">
            <v>206901.35034879539</v>
          </cell>
          <cell r="AH1750">
            <v>209746.66106555553</v>
          </cell>
          <cell r="AI1750">
            <v>212631.10054131731</v>
          </cell>
          <cell r="AJ1750">
            <v>215555.20687540746</v>
          </cell>
          <cell r="AK1750">
            <v>218519.52556710335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</row>
        <row r="1751">
          <cell r="A1751" t="str">
            <v>ORSmall C&amp;IDLC Water HeatingProgram Annual BenefitsLow Participation Case0</v>
          </cell>
          <cell r="B1751" t="str">
            <v>OR</v>
          </cell>
          <cell r="C1751" t="str">
            <v>Small C&amp;I</v>
          </cell>
          <cell r="D1751" t="str">
            <v>DLC Water Heating</v>
          </cell>
          <cell r="E1751" t="str">
            <v>Program Annual Benefits</v>
          </cell>
          <cell r="F1751" t="str">
            <v>Low Participation Case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573231.01</v>
          </cell>
          <cell r="S1751">
            <v>1745288.43</v>
          </cell>
          <cell r="T1751">
            <v>4127886.26</v>
          </cell>
          <cell r="U1751">
            <v>5388069.9000000004</v>
          </cell>
          <cell r="V1751">
            <v>6066603.5300000003</v>
          </cell>
          <cell r="W1751">
            <v>6146956.6100000003</v>
          </cell>
          <cell r="X1751">
            <v>6226381.7599999998</v>
          </cell>
          <cell r="Y1751">
            <v>6305886.3200000003</v>
          </cell>
          <cell r="Z1751">
            <v>6389191.79</v>
          </cell>
          <cell r="AA1751">
            <v>6482465.1100000003</v>
          </cell>
          <cell r="AB1751">
            <v>6568214.9500000002</v>
          </cell>
          <cell r="AC1751">
            <v>6654117.0800000001</v>
          </cell>
          <cell r="AD1751">
            <v>6743128.8899999997</v>
          </cell>
          <cell r="AE1751">
            <v>6833331.4100000001</v>
          </cell>
          <cell r="AF1751">
            <v>6924740.5700000003</v>
          </cell>
          <cell r="AG1751">
            <v>7017372.5</v>
          </cell>
          <cell r="AH1751">
            <v>7111243.5700000003</v>
          </cell>
          <cell r="AI1751">
            <v>7206370.3399999999</v>
          </cell>
          <cell r="AJ1751">
            <v>7302769.6200000001</v>
          </cell>
          <cell r="AK1751">
            <v>7400458.4299999997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</row>
        <row r="1752">
          <cell r="A1752" t="str">
            <v>ORSmall C&amp;IDLC Water HeatingProgram Annual CostsLow Participation Case0</v>
          </cell>
          <cell r="B1752" t="str">
            <v>OR</v>
          </cell>
          <cell r="C1752" t="str">
            <v>Small C&amp;I</v>
          </cell>
          <cell r="D1752" t="str">
            <v>DLC Water Heating</v>
          </cell>
          <cell r="E1752" t="str">
            <v>Program Annual Costs</v>
          </cell>
          <cell r="F1752" t="str">
            <v>Low Participation Case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5834317.1500000004</v>
          </cell>
          <cell r="S1752">
            <v>12509121.98</v>
          </cell>
          <cell r="T1752">
            <v>26286343.199999999</v>
          </cell>
          <cell r="U1752">
            <v>16130618.27</v>
          </cell>
          <cell r="V1752">
            <v>10911310.720000001</v>
          </cell>
          <cell r="W1752">
            <v>4823091.07</v>
          </cell>
          <cell r="X1752">
            <v>4899046.41</v>
          </cell>
          <cell r="Y1752">
            <v>4974249.76</v>
          </cell>
          <cell r="Z1752">
            <v>5049879.66</v>
          </cell>
          <cell r="AA1752">
            <v>5126289.05</v>
          </cell>
          <cell r="AB1752">
            <v>5203203.5</v>
          </cell>
          <cell r="AC1752">
            <v>5283869.59</v>
          </cell>
          <cell r="AD1752">
            <v>5405233.1200000001</v>
          </cell>
          <cell r="AE1752">
            <v>5502775.29</v>
          </cell>
          <cell r="AF1752">
            <v>5602414.6799999997</v>
          </cell>
          <cell r="AG1752">
            <v>5704204.7300000004</v>
          </cell>
          <cell r="AH1752">
            <v>5808200.4400000004</v>
          </cell>
          <cell r="AI1752">
            <v>5914458.3899999997</v>
          </cell>
          <cell r="AJ1752">
            <v>6023036.7800000003</v>
          </cell>
          <cell r="AK1752">
            <v>6133995.5099999998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</row>
        <row r="1753">
          <cell r="A1753" t="str">
            <v>ORSmall C&amp;IDLC Water HeatingNon-Incentive CostsLow Participation Case0</v>
          </cell>
          <cell r="B1753" t="str">
            <v>OR</v>
          </cell>
          <cell r="C1753" t="str">
            <v>Small C&amp;I</v>
          </cell>
          <cell r="D1753" t="str">
            <v>DLC Water Heating</v>
          </cell>
          <cell r="E1753" t="str">
            <v>Non-Incentive Costs</v>
          </cell>
          <cell r="F1753" t="str">
            <v>Low Participation Case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5482636.7300000004</v>
          </cell>
          <cell r="S1753">
            <v>11437731.27</v>
          </cell>
          <cell r="T1753">
            <v>23748445.530000001</v>
          </cell>
          <cell r="U1753">
            <v>12818922.52</v>
          </cell>
          <cell r="V1753">
            <v>7177502.6100000003</v>
          </cell>
          <cell r="W1753">
            <v>1035039.42</v>
          </cell>
          <cell r="X1753">
            <v>1056694.75</v>
          </cell>
          <cell r="Y1753">
            <v>1077608.81</v>
          </cell>
          <cell r="Z1753">
            <v>1098962.6200000001</v>
          </cell>
          <cell r="AA1753">
            <v>1121099.71</v>
          </cell>
          <cell r="AB1753">
            <v>1143734.93</v>
          </cell>
          <cell r="AC1753">
            <v>1169950.97</v>
          </cell>
          <cell r="AD1753">
            <v>1234739.83</v>
          </cell>
          <cell r="AE1753">
            <v>1274929.31</v>
          </cell>
          <cell r="AF1753">
            <v>1316427.29</v>
          </cell>
          <cell r="AG1753">
            <v>1359276.37</v>
          </cell>
          <cell r="AH1753">
            <v>1403520.56</v>
          </cell>
          <cell r="AI1753">
            <v>1449205.28</v>
          </cell>
          <cell r="AJ1753">
            <v>1496377.44</v>
          </cell>
          <cell r="AK1753">
            <v>1545085.48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</row>
        <row r="1754">
          <cell r="A1754" t="str">
            <v>ORSmall C&amp;IDLC Water HeatingSummer Peak Reduction @Meter  (MW)Low Participation Case0</v>
          </cell>
          <cell r="B1754" t="str">
            <v>OR</v>
          </cell>
          <cell r="C1754" t="str">
            <v>Small C&amp;I</v>
          </cell>
          <cell r="D1754" t="str">
            <v>DLC Water Heating</v>
          </cell>
          <cell r="E1754" t="str">
            <v>Summer Peak Reduction @Meter  (MW)</v>
          </cell>
          <cell r="F1754" t="str">
            <v>Low Participation Case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5.1061481672101516</v>
          </cell>
          <cell r="S1754">
            <v>15.546439584201273</v>
          </cell>
          <cell r="T1754">
            <v>36.769815927493447</v>
          </cell>
          <cell r="U1754">
            <v>47.99510590524666</v>
          </cell>
          <cell r="V1754">
            <v>54.039254216657497</v>
          </cell>
          <cell r="W1754">
            <v>54.75501228123791</v>
          </cell>
          <cell r="X1754">
            <v>55.462504704051796</v>
          </cell>
          <cell r="Y1754">
            <v>56.170704503007471</v>
          </cell>
          <cell r="Z1754">
            <v>56.91276145592839</v>
          </cell>
          <cell r="AA1754">
            <v>57.74360864977195</v>
          </cell>
          <cell r="AB1754">
            <v>58.507439221742665</v>
          </cell>
          <cell r="AC1754">
            <v>59.27262640549219</v>
          </cell>
          <cell r="AD1754">
            <v>60.065513565673378</v>
          </cell>
          <cell r="AE1754">
            <v>60.869007140432515</v>
          </cell>
          <cell r="AF1754">
            <v>61.683249011282939</v>
          </cell>
          <cell r="AG1754">
            <v>62.508382957680382</v>
          </cell>
          <cell r="AH1754">
            <v>63.344554682411669</v>
          </cell>
          <cell r="AI1754">
            <v>64.191911837323005</v>
          </cell>
          <cell r="AJ1754">
            <v>65.050604049392433</v>
          </cell>
          <cell r="AK1754">
            <v>65.920782947151125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</row>
        <row r="1755">
          <cell r="A1755" t="str">
            <v>ORSmall C&amp;IDLC Water HeatingSummer Peak Reduction @Generation (MW)Low Participation Case0</v>
          </cell>
          <cell r="B1755" t="str">
            <v>OR</v>
          </cell>
          <cell r="C1755" t="str">
            <v>Small C&amp;I</v>
          </cell>
          <cell r="D1755" t="str">
            <v>DLC Water Heating</v>
          </cell>
          <cell r="E1755" t="str">
            <v>Summer Peak Reduction @Generation (MW)</v>
          </cell>
          <cell r="F1755" t="str">
            <v>Low Participation Case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5.6309529854545115</v>
          </cell>
          <cell r="S1755">
            <v>17.1442871462299</v>
          </cell>
          <cell r="T1755">
            <v>40.548980952242438</v>
          </cell>
          <cell r="U1755">
            <v>52.92799504328039</v>
          </cell>
          <cell r="V1755">
            <v>59.593354892652727</v>
          </cell>
          <cell r="W1755">
            <v>60.382677857562754</v>
          </cell>
          <cell r="X1755">
            <v>61.162885646285609</v>
          </cell>
          <cell r="Y1755">
            <v>61.94387351456492</v>
          </cell>
          <cell r="Z1755">
            <v>62.762198341341403</v>
          </cell>
          <cell r="AA1755">
            <v>63.678439181486489</v>
          </cell>
          <cell r="AB1755">
            <v>64.520775498172327</v>
          </cell>
          <cell r="AC1755">
            <v>65.364607857843168</v>
          </cell>
          <cell r="AD1755">
            <v>66.238987169908881</v>
          </cell>
          <cell r="AE1755">
            <v>67.125063013269198</v>
          </cell>
          <cell r="AF1755">
            <v>68.022991851877961</v>
          </cell>
          <cell r="AG1755">
            <v>68.932932242700019</v>
          </cell>
          <cell r="AH1755">
            <v>69.855044863709381</v>
          </cell>
          <cell r="AI1755">
            <v>70.789492542261797</v>
          </cell>
          <cell r="AJ1755">
            <v>71.73644028384696</v>
          </cell>
          <cell r="AK1755">
            <v>72.696055301225314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</row>
        <row r="1756">
          <cell r="A1756" t="str">
            <v>ORSmall C&amp;IDLC Water HeatingWinter Peak Reduction @Meter  (MW)Low Participation Case0</v>
          </cell>
          <cell r="B1756" t="str">
            <v>OR</v>
          </cell>
          <cell r="C1756" t="str">
            <v>Small C&amp;I</v>
          </cell>
          <cell r="D1756" t="str">
            <v>DLC Water Heating</v>
          </cell>
          <cell r="E1756" t="str">
            <v>Winter Peak Reduction @Meter  (MW)</v>
          </cell>
          <cell r="F1756" t="str">
            <v>Low Participation Case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</row>
        <row r="1757">
          <cell r="A1757" t="str">
            <v>ORSmall C&amp;IDLC Water HeatingWinter Peak Reduction @Generation (MW)Low Participation Case0</v>
          </cell>
          <cell r="B1757" t="str">
            <v>OR</v>
          </cell>
          <cell r="C1757" t="str">
            <v>Small C&amp;I</v>
          </cell>
          <cell r="D1757" t="str">
            <v>DLC Water Heating</v>
          </cell>
          <cell r="E1757" t="str">
            <v>Winter Peak Reduction @Generation (MW)</v>
          </cell>
          <cell r="F1757" t="str">
            <v>Low Participation Case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</row>
        <row r="1758">
          <cell r="A1758" t="str">
            <v>ORSmall C&amp;IDLC Water HeatingProgram Annual BenefitsLow Participation Case0</v>
          </cell>
          <cell r="B1758" t="str">
            <v>OR</v>
          </cell>
          <cell r="C1758" t="str">
            <v>Small C&amp;I</v>
          </cell>
          <cell r="D1758" t="str">
            <v>DLC Water Heating</v>
          </cell>
          <cell r="E1758" t="str">
            <v>Program Annual Benefits</v>
          </cell>
          <cell r="F1758" t="str">
            <v>Low Participation Case</v>
          </cell>
          <cell r="G1758">
            <v>0</v>
          </cell>
        </row>
        <row r="1759">
          <cell r="A1759" t="str">
            <v>ORSmall C&amp;IDLC Water HeatingNew ParticipantsLow Participation Case0</v>
          </cell>
          <cell r="B1759" t="str">
            <v>OR</v>
          </cell>
          <cell r="C1759" t="str">
            <v>Small C&amp;I</v>
          </cell>
          <cell r="D1759" t="str">
            <v>DLC Water Heating</v>
          </cell>
          <cell r="E1759" t="str">
            <v>New Participants</v>
          </cell>
          <cell r="F1759" t="str">
            <v>Low Participation Case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16746.686550000006</v>
          </cell>
          <cell r="S1759">
            <v>34271.919000000009</v>
          </cell>
          <cell r="T1759">
            <v>69833.664450000011</v>
          </cell>
          <cell r="U1759">
            <v>36847.527750000037</v>
          </cell>
          <cell r="V1759">
            <v>20100.588749999937</v>
          </cell>
          <cell r="W1759">
            <v>2583.0255000000179</v>
          </cell>
          <cell r="X1759">
            <v>2585.7149999999965</v>
          </cell>
          <cell r="Y1759">
            <v>2585.2035000000324</v>
          </cell>
          <cell r="Z1759">
            <v>2584.5764999999665</v>
          </cell>
          <cell r="AA1759">
            <v>2584.3950000000186</v>
          </cell>
          <cell r="AB1759">
            <v>2584.7249999999767</v>
          </cell>
          <cell r="AC1759">
            <v>2592.8595000000205</v>
          </cell>
          <cell r="AD1759">
            <v>2694.0321599718882</v>
          </cell>
          <cell r="AE1759">
            <v>2731.0805338135397</v>
          </cell>
          <cell r="AF1759">
            <v>2768.6383974915661</v>
          </cell>
          <cell r="AG1759">
            <v>2806.7127575183695</v>
          </cell>
          <cell r="AH1759">
            <v>2845.3107167601411</v>
          </cell>
          <cell r="AI1759">
            <v>2884.4394757617847</v>
          </cell>
          <cell r="AJ1759">
            <v>2924.1063340901455</v>
          </cell>
          <cell r="AK1759">
            <v>2964.3186916958948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</row>
        <row r="1760">
          <cell r="A1760" t="str">
            <v>ORSmall C&amp;IDLC Water HeatingIncentive CostsLow Participation Case0</v>
          </cell>
          <cell r="B1760" t="str">
            <v>OR</v>
          </cell>
          <cell r="C1760" t="str">
            <v>Small C&amp;I</v>
          </cell>
          <cell r="D1760" t="str">
            <v>DLC Water Heating</v>
          </cell>
          <cell r="E1760" t="str">
            <v>Incentive Costs</v>
          </cell>
          <cell r="F1760" t="str">
            <v>Low Participation Case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351680.42</v>
          </cell>
          <cell r="S1760">
            <v>1071390.72</v>
          </cell>
          <cell r="T1760">
            <v>2537897.67</v>
          </cell>
          <cell r="U1760">
            <v>3311695.75</v>
          </cell>
          <cell r="V1760">
            <v>3733808.12</v>
          </cell>
          <cell r="W1760">
            <v>3788051.65</v>
          </cell>
          <cell r="X1760">
            <v>3842351.67</v>
          </cell>
          <cell r="Y1760">
            <v>3896640.94</v>
          </cell>
          <cell r="Z1760">
            <v>3950917.05</v>
          </cell>
          <cell r="AA1760">
            <v>4005189.34</v>
          </cell>
          <cell r="AB1760">
            <v>4059468.57</v>
          </cell>
          <cell r="AC1760">
            <v>4113918.62</v>
          </cell>
          <cell r="AD1760">
            <v>4170493.29</v>
          </cell>
          <cell r="AE1760">
            <v>4227845.9800000004</v>
          </cell>
          <cell r="AF1760">
            <v>4285987.3899999997</v>
          </cell>
          <cell r="AG1760">
            <v>4344928.3600000003</v>
          </cell>
          <cell r="AH1760">
            <v>4404679.88</v>
          </cell>
          <cell r="AI1760">
            <v>4465253.1100000003</v>
          </cell>
          <cell r="AJ1760">
            <v>4526659.34</v>
          </cell>
          <cell r="AK1760">
            <v>4588910.04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</row>
        <row r="1761">
          <cell r="A1761" t="str">
            <v>ORSmall C&amp;IDLC Water HeatingParticipantsLow Participation Case0</v>
          </cell>
          <cell r="B1761" t="str">
            <v>OR</v>
          </cell>
          <cell r="C1761" t="str">
            <v>Small C&amp;I</v>
          </cell>
          <cell r="D1761" t="str">
            <v>DLC Water Heating</v>
          </cell>
          <cell r="E1761" t="str">
            <v>Participants</v>
          </cell>
          <cell r="F1761" t="str">
            <v>Low Participation Case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16746.686550000006</v>
          </cell>
          <cell r="S1761">
            <v>51018.605550000015</v>
          </cell>
          <cell r="T1761">
            <v>120852.27000000002</v>
          </cell>
          <cell r="U1761">
            <v>157699.79775000006</v>
          </cell>
          <cell r="V1761">
            <v>177800.38649999999</v>
          </cell>
          <cell r="W1761">
            <v>180383.41200000001</v>
          </cell>
          <cell r="X1761">
            <v>182969.12700000001</v>
          </cell>
          <cell r="Y1761">
            <v>185554.33050000004</v>
          </cell>
          <cell r="Z1761">
            <v>188138.90700000001</v>
          </cell>
          <cell r="AA1761">
            <v>190723.30200000003</v>
          </cell>
          <cell r="AB1761">
            <v>193308.027</v>
          </cell>
          <cell r="AC1761">
            <v>195900.88650000002</v>
          </cell>
          <cell r="AD1761">
            <v>198594.91865997191</v>
          </cell>
          <cell r="AE1761">
            <v>201325.99919378545</v>
          </cell>
          <cell r="AF1761">
            <v>204094.63759127702</v>
          </cell>
          <cell r="AG1761">
            <v>206901.35034879539</v>
          </cell>
          <cell r="AH1761">
            <v>209746.66106555553</v>
          </cell>
          <cell r="AI1761">
            <v>212631.10054131731</v>
          </cell>
          <cell r="AJ1761">
            <v>215555.20687540746</v>
          </cell>
          <cell r="AK1761">
            <v>218519.52556710335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</row>
        <row r="1762">
          <cell r="A1762" t="str">
            <v>ORExtra Large C&amp;IReal Time PricingProgram Annual BenefitsLow Participation Case0</v>
          </cell>
          <cell r="B1762" t="str">
            <v>OR</v>
          </cell>
          <cell r="C1762" t="str">
            <v>Extra Large C&amp;I</v>
          </cell>
          <cell r="D1762" t="str">
            <v>Real Time Pricing</v>
          </cell>
          <cell r="E1762" t="str">
            <v>Program Annual Benefits</v>
          </cell>
          <cell r="F1762" t="str">
            <v>Low Participation Case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573231.01</v>
          </cell>
          <cell r="S1762">
            <v>1745288.43</v>
          </cell>
          <cell r="T1762">
            <v>4127886.26</v>
          </cell>
          <cell r="U1762">
            <v>5388069.9000000004</v>
          </cell>
          <cell r="V1762">
            <v>6066603.5300000003</v>
          </cell>
          <cell r="W1762">
            <v>6146956.6100000003</v>
          </cell>
          <cell r="X1762">
            <v>6226381.7599999998</v>
          </cell>
          <cell r="Y1762">
            <v>6305886.3200000003</v>
          </cell>
          <cell r="Z1762">
            <v>6389191.79</v>
          </cell>
          <cell r="AA1762">
            <v>6482465.1100000003</v>
          </cell>
          <cell r="AB1762">
            <v>6568214.9500000002</v>
          </cell>
          <cell r="AC1762">
            <v>6654117.0800000001</v>
          </cell>
          <cell r="AD1762">
            <v>6743128.8899999997</v>
          </cell>
          <cell r="AE1762">
            <v>6833331.4100000001</v>
          </cell>
          <cell r="AF1762">
            <v>6924740.5700000003</v>
          </cell>
          <cell r="AG1762">
            <v>7017372.5</v>
          </cell>
          <cell r="AH1762">
            <v>7111243.5700000003</v>
          </cell>
          <cell r="AI1762">
            <v>7206370.3399999999</v>
          </cell>
          <cell r="AJ1762">
            <v>7302769.6200000001</v>
          </cell>
          <cell r="AK1762">
            <v>7400458.4299999997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</row>
        <row r="1763">
          <cell r="A1763" t="str">
            <v>ORExtra Large C&amp;IReal Time PricingProgram Annual CostsLow Participation Case0</v>
          </cell>
          <cell r="B1763" t="str">
            <v>OR</v>
          </cell>
          <cell r="C1763" t="str">
            <v>Extra Large C&amp;I</v>
          </cell>
          <cell r="D1763" t="str">
            <v>Real Time Pricing</v>
          </cell>
          <cell r="E1763" t="str">
            <v>Program Annual Costs</v>
          </cell>
          <cell r="F1763" t="str">
            <v>Low Participation Case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5834317.1500000004</v>
          </cell>
          <cell r="S1763">
            <v>12509121.98</v>
          </cell>
          <cell r="T1763">
            <v>26286343.199999999</v>
          </cell>
          <cell r="U1763">
            <v>16130618.27</v>
          </cell>
          <cell r="V1763">
            <v>10911310.720000001</v>
          </cell>
          <cell r="W1763">
            <v>4823091.07</v>
          </cell>
          <cell r="X1763">
            <v>4899046.41</v>
          </cell>
          <cell r="Y1763">
            <v>4974249.76</v>
          </cell>
          <cell r="Z1763">
            <v>5049879.66</v>
          </cell>
          <cell r="AA1763">
            <v>5126289.05</v>
          </cell>
          <cell r="AB1763">
            <v>5203203.5</v>
          </cell>
          <cell r="AC1763">
            <v>5283869.59</v>
          </cell>
          <cell r="AD1763">
            <v>5405233.1200000001</v>
          </cell>
          <cell r="AE1763">
            <v>5502775.29</v>
          </cell>
          <cell r="AF1763">
            <v>5602414.6799999997</v>
          </cell>
          <cell r="AG1763">
            <v>5704204.7300000004</v>
          </cell>
          <cell r="AH1763">
            <v>5808200.4400000004</v>
          </cell>
          <cell r="AI1763">
            <v>5914458.3899999997</v>
          </cell>
          <cell r="AJ1763">
            <v>6023036.7800000003</v>
          </cell>
          <cell r="AK1763">
            <v>6133995.5099999998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</row>
        <row r="1764">
          <cell r="A1764" t="str">
            <v>ORExtra Large C&amp;IReal Time PricingNon-Incentive CostsLow Participation Case0</v>
          </cell>
          <cell r="B1764" t="str">
            <v>OR</v>
          </cell>
          <cell r="C1764" t="str">
            <v>Extra Large C&amp;I</v>
          </cell>
          <cell r="D1764" t="str">
            <v>Real Time Pricing</v>
          </cell>
          <cell r="E1764" t="str">
            <v>Non-Incentive Costs</v>
          </cell>
          <cell r="F1764" t="str">
            <v>Low Participation Case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5482636.7300000004</v>
          </cell>
          <cell r="S1764">
            <v>11437731.27</v>
          </cell>
          <cell r="T1764">
            <v>23748445.530000001</v>
          </cell>
          <cell r="U1764">
            <v>12818922.52</v>
          </cell>
          <cell r="V1764">
            <v>7177502.6100000003</v>
          </cell>
          <cell r="W1764">
            <v>1035039.42</v>
          </cell>
          <cell r="X1764">
            <v>1056694.75</v>
          </cell>
          <cell r="Y1764">
            <v>1077608.81</v>
          </cell>
          <cell r="Z1764">
            <v>1098962.6200000001</v>
          </cell>
          <cell r="AA1764">
            <v>1121099.71</v>
          </cell>
          <cell r="AB1764">
            <v>1143734.93</v>
          </cell>
          <cell r="AC1764">
            <v>1169950.97</v>
          </cell>
          <cell r="AD1764">
            <v>1234739.83</v>
          </cell>
          <cell r="AE1764">
            <v>1274929.31</v>
          </cell>
          <cell r="AF1764">
            <v>1316427.29</v>
          </cell>
          <cell r="AG1764">
            <v>1359276.37</v>
          </cell>
          <cell r="AH1764">
            <v>1403520.56</v>
          </cell>
          <cell r="AI1764">
            <v>1449205.28</v>
          </cell>
          <cell r="AJ1764">
            <v>1496377.44</v>
          </cell>
          <cell r="AK1764">
            <v>1545085.48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</row>
        <row r="1765">
          <cell r="A1765" t="str">
            <v>ORExtra Large C&amp;IReal Time PricingSummer Peak Reduction @Meter  (MW)Low Participation Case0</v>
          </cell>
          <cell r="B1765" t="str">
            <v>OR</v>
          </cell>
          <cell r="C1765" t="str">
            <v>Extra Large C&amp;I</v>
          </cell>
          <cell r="D1765" t="str">
            <v>Real Time Pricing</v>
          </cell>
          <cell r="E1765" t="str">
            <v>Summer Peak Reduction @Meter  (MW)</v>
          </cell>
          <cell r="F1765" t="str">
            <v>Low Participation Case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5.1061481672101516</v>
          </cell>
          <cell r="S1765">
            <v>15.546439584201273</v>
          </cell>
          <cell r="T1765">
            <v>36.769815927493447</v>
          </cell>
          <cell r="U1765">
            <v>47.99510590524666</v>
          </cell>
          <cell r="V1765">
            <v>54.039254216657497</v>
          </cell>
          <cell r="W1765">
            <v>54.75501228123791</v>
          </cell>
          <cell r="X1765">
            <v>55.462504704051796</v>
          </cell>
          <cell r="Y1765">
            <v>56.170704503007471</v>
          </cell>
          <cell r="Z1765">
            <v>56.91276145592839</v>
          </cell>
          <cell r="AA1765">
            <v>57.74360864977195</v>
          </cell>
          <cell r="AB1765">
            <v>58.507439221742665</v>
          </cell>
          <cell r="AC1765">
            <v>59.27262640549219</v>
          </cell>
          <cell r="AD1765">
            <v>60.065513565673378</v>
          </cell>
          <cell r="AE1765">
            <v>60.869007140432515</v>
          </cell>
          <cell r="AF1765">
            <v>61.683249011282939</v>
          </cell>
          <cell r="AG1765">
            <v>62.508382957680382</v>
          </cell>
          <cell r="AH1765">
            <v>63.344554682411669</v>
          </cell>
          <cell r="AI1765">
            <v>64.191911837323005</v>
          </cell>
          <cell r="AJ1765">
            <v>65.050604049392433</v>
          </cell>
          <cell r="AK1765">
            <v>65.920782947151125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</row>
        <row r="1766">
          <cell r="A1766" t="str">
            <v>ORExtra Large C&amp;IReal Time PricingSummer Peak Reduction @Generation (MW)Low Participation Case0</v>
          </cell>
          <cell r="B1766" t="str">
            <v>OR</v>
          </cell>
          <cell r="C1766" t="str">
            <v>Extra Large C&amp;I</v>
          </cell>
          <cell r="D1766" t="str">
            <v>Real Time Pricing</v>
          </cell>
          <cell r="E1766" t="str">
            <v>Summer Peak Reduction @Generation (MW)</v>
          </cell>
          <cell r="F1766" t="str">
            <v>Low Participation Case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5.6309529854545115</v>
          </cell>
          <cell r="S1766">
            <v>17.1442871462299</v>
          </cell>
          <cell r="T1766">
            <v>40.548980952242438</v>
          </cell>
          <cell r="U1766">
            <v>52.92799504328039</v>
          </cell>
          <cell r="V1766">
            <v>59.593354892652727</v>
          </cell>
          <cell r="W1766">
            <v>60.382677857562754</v>
          </cell>
          <cell r="X1766">
            <v>61.162885646285609</v>
          </cell>
          <cell r="Y1766">
            <v>61.94387351456492</v>
          </cell>
          <cell r="Z1766">
            <v>62.762198341341403</v>
          </cell>
          <cell r="AA1766">
            <v>63.678439181486489</v>
          </cell>
          <cell r="AB1766">
            <v>64.520775498172327</v>
          </cell>
          <cell r="AC1766">
            <v>65.364607857843168</v>
          </cell>
          <cell r="AD1766">
            <v>66.238987169908881</v>
          </cell>
          <cell r="AE1766">
            <v>67.125063013269198</v>
          </cell>
          <cell r="AF1766">
            <v>68.022991851877961</v>
          </cell>
          <cell r="AG1766">
            <v>68.932932242700019</v>
          </cell>
          <cell r="AH1766">
            <v>69.855044863709381</v>
          </cell>
          <cell r="AI1766">
            <v>70.789492542261797</v>
          </cell>
          <cell r="AJ1766">
            <v>71.73644028384696</v>
          </cell>
          <cell r="AK1766">
            <v>72.696055301225314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</row>
        <row r="1767">
          <cell r="A1767" t="str">
            <v>ORExtra Large C&amp;IReal Time PricingWinter Peak Reduction @Meter  (MW)Low Participation Case0</v>
          </cell>
          <cell r="B1767" t="str">
            <v>OR</v>
          </cell>
          <cell r="C1767" t="str">
            <v>Extra Large C&amp;I</v>
          </cell>
          <cell r="D1767" t="str">
            <v>Real Time Pricing</v>
          </cell>
          <cell r="E1767" t="str">
            <v>Winter Peak Reduction @Meter  (MW)</v>
          </cell>
          <cell r="F1767" t="str">
            <v>Low Participation Case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</row>
        <row r="1768">
          <cell r="A1768" t="str">
            <v>ORExtra Large C&amp;IReal Time PricingWinter Peak Reduction @Generation (MW)Low Participation Case0</v>
          </cell>
          <cell r="B1768" t="str">
            <v>OR</v>
          </cell>
          <cell r="C1768" t="str">
            <v>Extra Large C&amp;I</v>
          </cell>
          <cell r="D1768" t="str">
            <v>Real Time Pricing</v>
          </cell>
          <cell r="E1768" t="str">
            <v>Winter Peak Reduction @Generation (MW)</v>
          </cell>
          <cell r="F1768" t="str">
            <v>Low Participation Case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</row>
        <row r="1769">
          <cell r="A1769" t="str">
            <v>ORExtra Large C&amp;IReal Time PricingProgram Annual BenefitsLow Participation Case0</v>
          </cell>
          <cell r="B1769" t="str">
            <v>OR</v>
          </cell>
          <cell r="C1769" t="str">
            <v>Extra Large C&amp;I</v>
          </cell>
          <cell r="D1769" t="str">
            <v>Real Time Pricing</v>
          </cell>
          <cell r="E1769" t="str">
            <v>Program Annual Benefits</v>
          </cell>
          <cell r="F1769" t="str">
            <v>Low Participation Case</v>
          </cell>
          <cell r="G1769">
            <v>0</v>
          </cell>
        </row>
        <row r="1770">
          <cell r="A1770" t="str">
            <v>ORExtra Large C&amp;IReal Time PricingNew ParticipantsLow Participation Case0</v>
          </cell>
          <cell r="B1770" t="str">
            <v>OR</v>
          </cell>
          <cell r="C1770" t="str">
            <v>Extra Large C&amp;I</v>
          </cell>
          <cell r="D1770" t="str">
            <v>Real Time Pricing</v>
          </cell>
          <cell r="E1770" t="str">
            <v>New Participants</v>
          </cell>
          <cell r="F1770" t="str">
            <v>Low Participation Case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16746.686550000006</v>
          </cell>
          <cell r="S1770">
            <v>34271.919000000009</v>
          </cell>
          <cell r="T1770">
            <v>69833.664450000011</v>
          </cell>
          <cell r="U1770">
            <v>36847.527750000037</v>
          </cell>
          <cell r="V1770">
            <v>20100.588749999937</v>
          </cell>
          <cell r="W1770">
            <v>2583.0255000000179</v>
          </cell>
          <cell r="X1770">
            <v>2585.7149999999965</v>
          </cell>
          <cell r="Y1770">
            <v>2585.2035000000324</v>
          </cell>
          <cell r="Z1770">
            <v>2584.5764999999665</v>
          </cell>
          <cell r="AA1770">
            <v>2584.3950000000186</v>
          </cell>
          <cell r="AB1770">
            <v>2584.7249999999767</v>
          </cell>
          <cell r="AC1770">
            <v>2592.8595000000205</v>
          </cell>
          <cell r="AD1770">
            <v>2694.0321599718882</v>
          </cell>
          <cell r="AE1770">
            <v>2731.0805338135397</v>
          </cell>
          <cell r="AF1770">
            <v>2768.6383974915661</v>
          </cell>
          <cell r="AG1770">
            <v>2806.7127575183695</v>
          </cell>
          <cell r="AH1770">
            <v>2845.3107167601411</v>
          </cell>
          <cell r="AI1770">
            <v>2884.4394757617847</v>
          </cell>
          <cell r="AJ1770">
            <v>2924.1063340901455</v>
          </cell>
          <cell r="AK1770">
            <v>2964.3186916958948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</row>
        <row r="1771">
          <cell r="A1771" t="str">
            <v>ORExtra Large C&amp;IReal Time PricingIncentive CostsLow Participation Case0</v>
          </cell>
          <cell r="B1771" t="str">
            <v>OR</v>
          </cell>
          <cell r="C1771" t="str">
            <v>Extra Large C&amp;I</v>
          </cell>
          <cell r="D1771" t="str">
            <v>Real Time Pricing</v>
          </cell>
          <cell r="E1771" t="str">
            <v>Incentive Costs</v>
          </cell>
          <cell r="F1771" t="str">
            <v>Low Participation Case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351680.42</v>
          </cell>
          <cell r="S1771">
            <v>1071390.72</v>
          </cell>
          <cell r="T1771">
            <v>2537897.67</v>
          </cell>
          <cell r="U1771">
            <v>3311695.75</v>
          </cell>
          <cell r="V1771">
            <v>3733808.12</v>
          </cell>
          <cell r="W1771">
            <v>3788051.65</v>
          </cell>
          <cell r="X1771">
            <v>3842351.67</v>
          </cell>
          <cell r="Y1771">
            <v>3896640.94</v>
          </cell>
          <cell r="Z1771">
            <v>3950917.05</v>
          </cell>
          <cell r="AA1771">
            <v>4005189.34</v>
          </cell>
          <cell r="AB1771">
            <v>4059468.57</v>
          </cell>
          <cell r="AC1771">
            <v>4113918.62</v>
          </cell>
          <cell r="AD1771">
            <v>4170493.29</v>
          </cell>
          <cell r="AE1771">
            <v>4227845.9800000004</v>
          </cell>
          <cell r="AF1771">
            <v>4285987.3899999997</v>
          </cell>
          <cell r="AG1771">
            <v>4344928.3600000003</v>
          </cell>
          <cell r="AH1771">
            <v>4404679.88</v>
          </cell>
          <cell r="AI1771">
            <v>4465253.1100000003</v>
          </cell>
          <cell r="AJ1771">
            <v>4526659.34</v>
          </cell>
          <cell r="AK1771">
            <v>4588910.04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</row>
        <row r="1772">
          <cell r="A1772" t="str">
            <v>ORExtra Large C&amp;IReal Time PricingParticipantsLow Participation Case0</v>
          </cell>
          <cell r="B1772" t="str">
            <v>OR</v>
          </cell>
          <cell r="C1772" t="str">
            <v>Extra Large C&amp;I</v>
          </cell>
          <cell r="D1772" t="str">
            <v>Real Time Pricing</v>
          </cell>
          <cell r="E1772" t="str">
            <v>Participants</v>
          </cell>
          <cell r="F1772" t="str">
            <v>Low Participation Case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16746.686550000006</v>
          </cell>
          <cell r="S1772">
            <v>51018.605550000015</v>
          </cell>
          <cell r="T1772">
            <v>120852.27000000002</v>
          </cell>
          <cell r="U1772">
            <v>157699.79775000006</v>
          </cell>
          <cell r="V1772">
            <v>177800.38649999999</v>
          </cell>
          <cell r="W1772">
            <v>180383.41200000001</v>
          </cell>
          <cell r="X1772">
            <v>182969.12700000001</v>
          </cell>
          <cell r="Y1772">
            <v>185554.33050000004</v>
          </cell>
          <cell r="Z1772">
            <v>188138.90700000001</v>
          </cell>
          <cell r="AA1772">
            <v>190723.30200000003</v>
          </cell>
          <cell r="AB1772">
            <v>193308.027</v>
          </cell>
          <cell r="AC1772">
            <v>195900.88650000002</v>
          </cell>
          <cell r="AD1772">
            <v>198594.91865997191</v>
          </cell>
          <cell r="AE1772">
            <v>201325.99919378545</v>
          </cell>
          <cell r="AF1772">
            <v>204094.63759127702</v>
          </cell>
          <cell r="AG1772">
            <v>206901.35034879539</v>
          </cell>
          <cell r="AH1772">
            <v>209746.66106555553</v>
          </cell>
          <cell r="AI1772">
            <v>212631.10054131731</v>
          </cell>
          <cell r="AJ1772">
            <v>215555.20687540746</v>
          </cell>
          <cell r="AK1772">
            <v>218519.52556710335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</row>
        <row r="1773">
          <cell r="A1773" t="str">
            <v>ORLarge C&amp;IReal Time PricingProgram Annual BenefitsLow Participation Case0</v>
          </cell>
          <cell r="B1773" t="str">
            <v>OR</v>
          </cell>
          <cell r="C1773" t="str">
            <v>Large C&amp;I</v>
          </cell>
          <cell r="D1773" t="str">
            <v>Real Time Pricing</v>
          </cell>
          <cell r="E1773" t="str">
            <v>Program Annual Benefits</v>
          </cell>
          <cell r="F1773" t="str">
            <v>Low Participation Case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573231.01</v>
          </cell>
          <cell r="S1773">
            <v>1745288.43</v>
          </cell>
          <cell r="T1773">
            <v>4127886.26</v>
          </cell>
          <cell r="U1773">
            <v>5388069.9000000004</v>
          </cell>
          <cell r="V1773">
            <v>6066603.5300000003</v>
          </cell>
          <cell r="W1773">
            <v>6146956.6100000003</v>
          </cell>
          <cell r="X1773">
            <v>6226381.7599999998</v>
          </cell>
          <cell r="Y1773">
            <v>6305886.3200000003</v>
          </cell>
          <cell r="Z1773">
            <v>6389191.79</v>
          </cell>
          <cell r="AA1773">
            <v>6482465.1100000003</v>
          </cell>
          <cell r="AB1773">
            <v>6568214.9500000002</v>
          </cell>
          <cell r="AC1773">
            <v>6654117.0800000001</v>
          </cell>
          <cell r="AD1773">
            <v>6743128.8899999997</v>
          </cell>
          <cell r="AE1773">
            <v>6833331.4100000001</v>
          </cell>
          <cell r="AF1773">
            <v>6924740.5700000003</v>
          </cell>
          <cell r="AG1773">
            <v>7017372.5</v>
          </cell>
          <cell r="AH1773">
            <v>7111243.5700000003</v>
          </cell>
          <cell r="AI1773">
            <v>7206370.3399999999</v>
          </cell>
          <cell r="AJ1773">
            <v>7302769.6200000001</v>
          </cell>
          <cell r="AK1773">
            <v>7400458.4299999997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</row>
        <row r="1774">
          <cell r="A1774" t="str">
            <v>ORLarge C&amp;IReal Time PricingProgram Annual CostsLow Participation Case0</v>
          </cell>
          <cell r="B1774" t="str">
            <v>OR</v>
          </cell>
          <cell r="C1774" t="str">
            <v>Large C&amp;I</v>
          </cell>
          <cell r="D1774" t="str">
            <v>Real Time Pricing</v>
          </cell>
          <cell r="E1774" t="str">
            <v>Program Annual Costs</v>
          </cell>
          <cell r="F1774" t="str">
            <v>Low Participation Case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5834317.1500000004</v>
          </cell>
          <cell r="S1774">
            <v>12509121.98</v>
          </cell>
          <cell r="T1774">
            <v>26286343.199999999</v>
          </cell>
          <cell r="U1774">
            <v>16130618.27</v>
          </cell>
          <cell r="V1774">
            <v>10911310.720000001</v>
          </cell>
          <cell r="W1774">
            <v>4823091.07</v>
          </cell>
          <cell r="X1774">
            <v>4899046.41</v>
          </cell>
          <cell r="Y1774">
            <v>4974249.76</v>
          </cell>
          <cell r="Z1774">
            <v>5049879.66</v>
          </cell>
          <cell r="AA1774">
            <v>5126289.05</v>
          </cell>
          <cell r="AB1774">
            <v>5203203.5</v>
          </cell>
          <cell r="AC1774">
            <v>5283869.59</v>
          </cell>
          <cell r="AD1774">
            <v>5405233.1200000001</v>
          </cell>
          <cell r="AE1774">
            <v>5502775.29</v>
          </cell>
          <cell r="AF1774">
            <v>5602414.6799999997</v>
          </cell>
          <cell r="AG1774">
            <v>5704204.7300000004</v>
          </cell>
          <cell r="AH1774">
            <v>5808200.4400000004</v>
          </cell>
          <cell r="AI1774">
            <v>5914458.3899999997</v>
          </cell>
          <cell r="AJ1774">
            <v>6023036.7800000003</v>
          </cell>
          <cell r="AK1774">
            <v>6133995.5099999998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</row>
        <row r="1775">
          <cell r="A1775" t="str">
            <v>ORLarge C&amp;IReal Time PricingNon-Incentive CostsLow Participation Case0</v>
          </cell>
          <cell r="B1775" t="str">
            <v>OR</v>
          </cell>
          <cell r="C1775" t="str">
            <v>Large C&amp;I</v>
          </cell>
          <cell r="D1775" t="str">
            <v>Real Time Pricing</v>
          </cell>
          <cell r="E1775" t="str">
            <v>Non-Incentive Costs</v>
          </cell>
          <cell r="F1775" t="str">
            <v>Low Participation Case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5482636.7300000004</v>
          </cell>
          <cell r="S1775">
            <v>11437731.27</v>
          </cell>
          <cell r="T1775">
            <v>23748445.530000001</v>
          </cell>
          <cell r="U1775">
            <v>12818922.52</v>
          </cell>
          <cell r="V1775">
            <v>7177502.6100000003</v>
          </cell>
          <cell r="W1775">
            <v>1035039.42</v>
          </cell>
          <cell r="X1775">
            <v>1056694.75</v>
          </cell>
          <cell r="Y1775">
            <v>1077608.81</v>
          </cell>
          <cell r="Z1775">
            <v>1098962.6200000001</v>
          </cell>
          <cell r="AA1775">
            <v>1121099.71</v>
          </cell>
          <cell r="AB1775">
            <v>1143734.93</v>
          </cell>
          <cell r="AC1775">
            <v>1169950.97</v>
          </cell>
          <cell r="AD1775">
            <v>1234739.83</v>
          </cell>
          <cell r="AE1775">
            <v>1274929.31</v>
          </cell>
          <cell r="AF1775">
            <v>1316427.29</v>
          </cell>
          <cell r="AG1775">
            <v>1359276.37</v>
          </cell>
          <cell r="AH1775">
            <v>1403520.56</v>
          </cell>
          <cell r="AI1775">
            <v>1449205.28</v>
          </cell>
          <cell r="AJ1775">
            <v>1496377.44</v>
          </cell>
          <cell r="AK1775">
            <v>1545085.48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</row>
        <row r="1776">
          <cell r="A1776" t="str">
            <v>ORLarge C&amp;IReal Time PricingSummer Peak Reduction @Meter  (MW)Low Participation Case0</v>
          </cell>
          <cell r="B1776" t="str">
            <v>OR</v>
          </cell>
          <cell r="C1776" t="str">
            <v>Large C&amp;I</v>
          </cell>
          <cell r="D1776" t="str">
            <v>Real Time Pricing</v>
          </cell>
          <cell r="E1776" t="str">
            <v>Summer Peak Reduction @Meter  (MW)</v>
          </cell>
          <cell r="F1776" t="str">
            <v>Low Participation Case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5.1061481672101516</v>
          </cell>
          <cell r="S1776">
            <v>15.546439584201273</v>
          </cell>
          <cell r="T1776">
            <v>36.769815927493447</v>
          </cell>
          <cell r="U1776">
            <v>47.99510590524666</v>
          </cell>
          <cell r="V1776">
            <v>54.039254216657497</v>
          </cell>
          <cell r="W1776">
            <v>54.75501228123791</v>
          </cell>
          <cell r="X1776">
            <v>55.462504704051796</v>
          </cell>
          <cell r="Y1776">
            <v>56.170704503007471</v>
          </cell>
          <cell r="Z1776">
            <v>56.91276145592839</v>
          </cell>
          <cell r="AA1776">
            <v>57.74360864977195</v>
          </cell>
          <cell r="AB1776">
            <v>58.507439221742665</v>
          </cell>
          <cell r="AC1776">
            <v>59.27262640549219</v>
          </cell>
          <cell r="AD1776">
            <v>60.065513565673378</v>
          </cell>
          <cell r="AE1776">
            <v>60.869007140432515</v>
          </cell>
          <cell r="AF1776">
            <v>61.683249011282939</v>
          </cell>
          <cell r="AG1776">
            <v>62.508382957680382</v>
          </cell>
          <cell r="AH1776">
            <v>63.344554682411669</v>
          </cell>
          <cell r="AI1776">
            <v>64.191911837323005</v>
          </cell>
          <cell r="AJ1776">
            <v>65.050604049392433</v>
          </cell>
          <cell r="AK1776">
            <v>65.920782947151125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</row>
        <row r="1777">
          <cell r="A1777" t="str">
            <v>ORLarge C&amp;IReal Time PricingSummer Peak Reduction @Generation (MW)Low Participation Case0</v>
          </cell>
          <cell r="B1777" t="str">
            <v>OR</v>
          </cell>
          <cell r="C1777" t="str">
            <v>Large C&amp;I</v>
          </cell>
          <cell r="D1777" t="str">
            <v>Real Time Pricing</v>
          </cell>
          <cell r="E1777" t="str">
            <v>Summer Peak Reduction @Generation (MW)</v>
          </cell>
          <cell r="F1777" t="str">
            <v>Low Participation Case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5.6309529854545115</v>
          </cell>
          <cell r="S1777">
            <v>17.1442871462299</v>
          </cell>
          <cell r="T1777">
            <v>40.548980952242438</v>
          </cell>
          <cell r="U1777">
            <v>52.92799504328039</v>
          </cell>
          <cell r="V1777">
            <v>59.593354892652727</v>
          </cell>
          <cell r="W1777">
            <v>60.382677857562754</v>
          </cell>
          <cell r="X1777">
            <v>61.162885646285609</v>
          </cell>
          <cell r="Y1777">
            <v>61.94387351456492</v>
          </cell>
          <cell r="Z1777">
            <v>62.762198341341403</v>
          </cell>
          <cell r="AA1777">
            <v>63.678439181486489</v>
          </cell>
          <cell r="AB1777">
            <v>64.520775498172327</v>
          </cell>
          <cell r="AC1777">
            <v>65.364607857843168</v>
          </cell>
          <cell r="AD1777">
            <v>66.238987169908881</v>
          </cell>
          <cell r="AE1777">
            <v>67.125063013269198</v>
          </cell>
          <cell r="AF1777">
            <v>68.022991851877961</v>
          </cell>
          <cell r="AG1777">
            <v>68.932932242700019</v>
          </cell>
          <cell r="AH1777">
            <v>69.855044863709381</v>
          </cell>
          <cell r="AI1777">
            <v>70.789492542261797</v>
          </cell>
          <cell r="AJ1777">
            <v>71.73644028384696</v>
          </cell>
          <cell r="AK1777">
            <v>72.696055301225314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</row>
        <row r="1778">
          <cell r="A1778" t="str">
            <v>ORLarge C&amp;IReal Time PricingWinter Peak Reduction @Meter  (MW)Low Participation Case0</v>
          </cell>
          <cell r="B1778" t="str">
            <v>OR</v>
          </cell>
          <cell r="C1778" t="str">
            <v>Large C&amp;I</v>
          </cell>
          <cell r="D1778" t="str">
            <v>Real Time Pricing</v>
          </cell>
          <cell r="E1778" t="str">
            <v>Winter Peak Reduction @Meter  (MW)</v>
          </cell>
          <cell r="F1778" t="str">
            <v>Low Participation Case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</row>
        <row r="1779">
          <cell r="A1779" t="str">
            <v>ORLarge C&amp;IReal Time PricingWinter Peak Reduction @Generation (MW)Low Participation Case0</v>
          </cell>
          <cell r="B1779" t="str">
            <v>OR</v>
          </cell>
          <cell r="C1779" t="str">
            <v>Large C&amp;I</v>
          </cell>
          <cell r="D1779" t="str">
            <v>Real Time Pricing</v>
          </cell>
          <cell r="E1779" t="str">
            <v>Winter Peak Reduction @Generation (MW)</v>
          </cell>
          <cell r="F1779" t="str">
            <v>Low Participation Case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</row>
        <row r="1780">
          <cell r="A1780" t="str">
            <v>ORLarge C&amp;IReal Time PricingProgram Annual BenefitsLow Participation Case0</v>
          </cell>
          <cell r="B1780" t="str">
            <v>OR</v>
          </cell>
          <cell r="C1780" t="str">
            <v>Large C&amp;I</v>
          </cell>
          <cell r="D1780" t="str">
            <v>Real Time Pricing</v>
          </cell>
          <cell r="E1780" t="str">
            <v>Program Annual Benefits</v>
          </cell>
          <cell r="F1780" t="str">
            <v>Low Participation Case</v>
          </cell>
          <cell r="G1780">
            <v>0</v>
          </cell>
        </row>
        <row r="1781">
          <cell r="A1781" t="str">
            <v>ORLarge C&amp;IReal Time PricingNew ParticipantsLow Participation Case0</v>
          </cell>
          <cell r="B1781" t="str">
            <v>OR</v>
          </cell>
          <cell r="C1781" t="str">
            <v>Large C&amp;I</v>
          </cell>
          <cell r="D1781" t="str">
            <v>Real Time Pricing</v>
          </cell>
          <cell r="E1781" t="str">
            <v>New Participants</v>
          </cell>
          <cell r="F1781" t="str">
            <v>Low Participation Case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16746.686550000006</v>
          </cell>
          <cell r="S1781">
            <v>34271.919000000009</v>
          </cell>
          <cell r="T1781">
            <v>69833.664450000011</v>
          </cell>
          <cell r="U1781">
            <v>36847.527750000037</v>
          </cell>
          <cell r="V1781">
            <v>20100.588749999937</v>
          </cell>
          <cell r="W1781">
            <v>2583.0255000000179</v>
          </cell>
          <cell r="X1781">
            <v>2585.7149999999965</v>
          </cell>
          <cell r="Y1781">
            <v>2585.2035000000324</v>
          </cell>
          <cell r="Z1781">
            <v>2584.5764999999665</v>
          </cell>
          <cell r="AA1781">
            <v>2584.3950000000186</v>
          </cell>
          <cell r="AB1781">
            <v>2584.7249999999767</v>
          </cell>
          <cell r="AC1781">
            <v>2592.8595000000205</v>
          </cell>
          <cell r="AD1781">
            <v>2694.0321599718882</v>
          </cell>
          <cell r="AE1781">
            <v>2731.0805338135397</v>
          </cell>
          <cell r="AF1781">
            <v>2768.6383974915661</v>
          </cell>
          <cell r="AG1781">
            <v>2806.7127575183695</v>
          </cell>
          <cell r="AH1781">
            <v>2845.3107167601411</v>
          </cell>
          <cell r="AI1781">
            <v>2884.4394757617847</v>
          </cell>
          <cell r="AJ1781">
            <v>2924.1063340901455</v>
          </cell>
          <cell r="AK1781">
            <v>2964.3186916958948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</row>
        <row r="1782">
          <cell r="A1782" t="str">
            <v>ORLarge C&amp;IReal Time PricingIncentive CostsLow Participation Case0</v>
          </cell>
          <cell r="B1782" t="str">
            <v>OR</v>
          </cell>
          <cell r="C1782" t="str">
            <v>Large C&amp;I</v>
          </cell>
          <cell r="D1782" t="str">
            <v>Real Time Pricing</v>
          </cell>
          <cell r="E1782" t="str">
            <v>Incentive Costs</v>
          </cell>
          <cell r="F1782" t="str">
            <v>Low Participation Case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351680.42</v>
          </cell>
          <cell r="S1782">
            <v>1071390.72</v>
          </cell>
          <cell r="T1782">
            <v>2537897.67</v>
          </cell>
          <cell r="U1782">
            <v>3311695.75</v>
          </cell>
          <cell r="V1782">
            <v>3733808.12</v>
          </cell>
          <cell r="W1782">
            <v>3788051.65</v>
          </cell>
          <cell r="X1782">
            <v>3842351.67</v>
          </cell>
          <cell r="Y1782">
            <v>3896640.94</v>
          </cell>
          <cell r="Z1782">
            <v>3950917.05</v>
          </cell>
          <cell r="AA1782">
            <v>4005189.34</v>
          </cell>
          <cell r="AB1782">
            <v>4059468.57</v>
          </cell>
          <cell r="AC1782">
            <v>4113918.62</v>
          </cell>
          <cell r="AD1782">
            <v>4170493.29</v>
          </cell>
          <cell r="AE1782">
            <v>4227845.9800000004</v>
          </cell>
          <cell r="AF1782">
            <v>4285987.3899999997</v>
          </cell>
          <cell r="AG1782">
            <v>4344928.3600000003</v>
          </cell>
          <cell r="AH1782">
            <v>4404679.88</v>
          </cell>
          <cell r="AI1782">
            <v>4465253.1100000003</v>
          </cell>
          <cell r="AJ1782">
            <v>4526659.34</v>
          </cell>
          <cell r="AK1782">
            <v>4588910.04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</row>
        <row r="1783">
          <cell r="A1783" t="str">
            <v>ORLarge C&amp;IReal Time PricingParticipantsLow Participation Case0</v>
          </cell>
          <cell r="B1783" t="str">
            <v>OR</v>
          </cell>
          <cell r="C1783" t="str">
            <v>Large C&amp;I</v>
          </cell>
          <cell r="D1783" t="str">
            <v>Real Time Pricing</v>
          </cell>
          <cell r="E1783" t="str">
            <v>Participants</v>
          </cell>
          <cell r="F1783" t="str">
            <v>Low Participation Case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16746.686550000006</v>
          </cell>
          <cell r="S1783">
            <v>51018.605550000015</v>
          </cell>
          <cell r="T1783">
            <v>120852.27000000002</v>
          </cell>
          <cell r="U1783">
            <v>157699.79775000006</v>
          </cell>
          <cell r="V1783">
            <v>177800.38649999999</v>
          </cell>
          <cell r="W1783">
            <v>180383.41200000001</v>
          </cell>
          <cell r="X1783">
            <v>182969.12700000001</v>
          </cell>
          <cell r="Y1783">
            <v>185554.33050000004</v>
          </cell>
          <cell r="Z1783">
            <v>188138.90700000001</v>
          </cell>
          <cell r="AA1783">
            <v>190723.30200000003</v>
          </cell>
          <cell r="AB1783">
            <v>193308.027</v>
          </cell>
          <cell r="AC1783">
            <v>195900.88650000002</v>
          </cell>
          <cell r="AD1783">
            <v>198594.91865997191</v>
          </cell>
          <cell r="AE1783">
            <v>201325.99919378545</v>
          </cell>
          <cell r="AF1783">
            <v>204094.63759127702</v>
          </cell>
          <cell r="AG1783">
            <v>206901.35034879539</v>
          </cell>
          <cell r="AH1783">
            <v>209746.66106555553</v>
          </cell>
          <cell r="AI1783">
            <v>212631.10054131731</v>
          </cell>
          <cell r="AJ1783">
            <v>215555.20687540746</v>
          </cell>
          <cell r="AK1783">
            <v>218519.52556710335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</row>
        <row r="1784">
          <cell r="A1784" t="str">
            <v>ORExtra Large C&amp;ITime-Of-UseProgram Annual BenefitsLow Participation Case0</v>
          </cell>
          <cell r="B1784" t="str">
            <v>OR</v>
          </cell>
          <cell r="C1784" t="str">
            <v>Extra Large C&amp;I</v>
          </cell>
          <cell r="D1784" t="str">
            <v>Time-Of-Use</v>
          </cell>
          <cell r="E1784" t="str">
            <v>Program Annual Benefits</v>
          </cell>
          <cell r="F1784" t="str">
            <v>Low Participation Case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573231.01</v>
          </cell>
          <cell r="S1784">
            <v>1745288.43</v>
          </cell>
          <cell r="T1784">
            <v>4127886.26</v>
          </cell>
          <cell r="U1784">
            <v>5388069.9000000004</v>
          </cell>
          <cell r="V1784">
            <v>6066603.5300000003</v>
          </cell>
          <cell r="W1784">
            <v>6146956.6100000003</v>
          </cell>
          <cell r="X1784">
            <v>6226381.7599999998</v>
          </cell>
          <cell r="Y1784">
            <v>6305886.3200000003</v>
          </cell>
          <cell r="Z1784">
            <v>6389191.79</v>
          </cell>
          <cell r="AA1784">
            <v>6482465.1100000003</v>
          </cell>
          <cell r="AB1784">
            <v>6568214.9500000002</v>
          </cell>
          <cell r="AC1784">
            <v>6654117.0800000001</v>
          </cell>
          <cell r="AD1784">
            <v>6743128.8899999997</v>
          </cell>
          <cell r="AE1784">
            <v>6833331.4100000001</v>
          </cell>
          <cell r="AF1784">
            <v>6924740.5700000003</v>
          </cell>
          <cell r="AG1784">
            <v>7017372.5</v>
          </cell>
          <cell r="AH1784">
            <v>7111243.5700000003</v>
          </cell>
          <cell r="AI1784">
            <v>7206370.3399999999</v>
          </cell>
          <cell r="AJ1784">
            <v>7302769.6200000001</v>
          </cell>
          <cell r="AK1784">
            <v>7400458.4299999997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</row>
        <row r="1785">
          <cell r="A1785" t="str">
            <v>ORExtra Large C&amp;ITime-Of-UseProgram Annual CostsLow Participation Case0</v>
          </cell>
          <cell r="B1785" t="str">
            <v>OR</v>
          </cell>
          <cell r="C1785" t="str">
            <v>Extra Large C&amp;I</v>
          </cell>
          <cell r="D1785" t="str">
            <v>Time-Of-Use</v>
          </cell>
          <cell r="E1785" t="str">
            <v>Program Annual Costs</v>
          </cell>
          <cell r="F1785" t="str">
            <v>Low Participation Case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5834317.1500000004</v>
          </cell>
          <cell r="S1785">
            <v>12509121.98</v>
          </cell>
          <cell r="T1785">
            <v>26286343.199999999</v>
          </cell>
          <cell r="U1785">
            <v>16130618.27</v>
          </cell>
          <cell r="V1785">
            <v>10911310.720000001</v>
          </cell>
          <cell r="W1785">
            <v>4823091.07</v>
          </cell>
          <cell r="X1785">
            <v>4899046.41</v>
          </cell>
          <cell r="Y1785">
            <v>4974249.76</v>
          </cell>
          <cell r="Z1785">
            <v>5049879.66</v>
          </cell>
          <cell r="AA1785">
            <v>5126289.05</v>
          </cell>
          <cell r="AB1785">
            <v>5203203.5</v>
          </cell>
          <cell r="AC1785">
            <v>5283869.59</v>
          </cell>
          <cell r="AD1785">
            <v>5405233.1200000001</v>
          </cell>
          <cell r="AE1785">
            <v>5502775.29</v>
          </cell>
          <cell r="AF1785">
            <v>5602414.6799999997</v>
          </cell>
          <cell r="AG1785">
            <v>5704204.7300000004</v>
          </cell>
          <cell r="AH1785">
            <v>5808200.4400000004</v>
          </cell>
          <cell r="AI1785">
            <v>5914458.3899999997</v>
          </cell>
          <cell r="AJ1785">
            <v>6023036.7800000003</v>
          </cell>
          <cell r="AK1785">
            <v>6133995.5099999998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</row>
        <row r="1786">
          <cell r="A1786" t="str">
            <v>ORExtra Large C&amp;ITime-Of-UseNon-Incentive CostsLow Participation Case0</v>
          </cell>
          <cell r="B1786" t="str">
            <v>OR</v>
          </cell>
          <cell r="C1786" t="str">
            <v>Extra Large C&amp;I</v>
          </cell>
          <cell r="D1786" t="str">
            <v>Time-Of-Use</v>
          </cell>
          <cell r="E1786" t="str">
            <v>Non-Incentive Costs</v>
          </cell>
          <cell r="F1786" t="str">
            <v>Low Participation Case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5482636.7300000004</v>
          </cell>
          <cell r="S1786">
            <v>11437731.27</v>
          </cell>
          <cell r="T1786">
            <v>23748445.530000001</v>
          </cell>
          <cell r="U1786">
            <v>12818922.52</v>
          </cell>
          <cell r="V1786">
            <v>7177502.6100000003</v>
          </cell>
          <cell r="W1786">
            <v>1035039.42</v>
          </cell>
          <cell r="X1786">
            <v>1056694.75</v>
          </cell>
          <cell r="Y1786">
            <v>1077608.81</v>
          </cell>
          <cell r="Z1786">
            <v>1098962.6200000001</v>
          </cell>
          <cell r="AA1786">
            <v>1121099.71</v>
          </cell>
          <cell r="AB1786">
            <v>1143734.93</v>
          </cell>
          <cell r="AC1786">
            <v>1169950.97</v>
          </cell>
          <cell r="AD1786">
            <v>1234739.83</v>
          </cell>
          <cell r="AE1786">
            <v>1274929.31</v>
          </cell>
          <cell r="AF1786">
            <v>1316427.29</v>
          </cell>
          <cell r="AG1786">
            <v>1359276.37</v>
          </cell>
          <cell r="AH1786">
            <v>1403520.56</v>
          </cell>
          <cell r="AI1786">
            <v>1449205.28</v>
          </cell>
          <cell r="AJ1786">
            <v>1496377.44</v>
          </cell>
          <cell r="AK1786">
            <v>1545085.48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</row>
        <row r="1787">
          <cell r="A1787" t="str">
            <v>ORExtra Large C&amp;ITime-Of-UseSummer Peak Reduction @Meter  (MW)Low Participation Case0</v>
          </cell>
          <cell r="B1787" t="str">
            <v>OR</v>
          </cell>
          <cell r="C1787" t="str">
            <v>Extra Large C&amp;I</v>
          </cell>
          <cell r="D1787" t="str">
            <v>Time-Of-Use</v>
          </cell>
          <cell r="E1787" t="str">
            <v>Summer Peak Reduction @Meter  (MW)</v>
          </cell>
          <cell r="F1787" t="str">
            <v>Low Participation Case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5.1061481672101516</v>
          </cell>
          <cell r="S1787">
            <v>15.546439584201273</v>
          </cell>
          <cell r="T1787">
            <v>36.769815927493447</v>
          </cell>
          <cell r="U1787">
            <v>47.99510590524666</v>
          </cell>
          <cell r="V1787">
            <v>54.039254216657497</v>
          </cell>
          <cell r="W1787">
            <v>54.75501228123791</v>
          </cell>
          <cell r="X1787">
            <v>55.462504704051796</v>
          </cell>
          <cell r="Y1787">
            <v>56.170704503007471</v>
          </cell>
          <cell r="Z1787">
            <v>56.91276145592839</v>
          </cell>
          <cell r="AA1787">
            <v>57.74360864977195</v>
          </cell>
          <cell r="AB1787">
            <v>58.507439221742665</v>
          </cell>
          <cell r="AC1787">
            <v>59.27262640549219</v>
          </cell>
          <cell r="AD1787">
            <v>60.065513565673378</v>
          </cell>
          <cell r="AE1787">
            <v>60.869007140432515</v>
          </cell>
          <cell r="AF1787">
            <v>61.683249011282939</v>
          </cell>
          <cell r="AG1787">
            <v>62.508382957680382</v>
          </cell>
          <cell r="AH1787">
            <v>63.344554682411669</v>
          </cell>
          <cell r="AI1787">
            <v>64.191911837323005</v>
          </cell>
          <cell r="AJ1787">
            <v>65.050604049392433</v>
          </cell>
          <cell r="AK1787">
            <v>65.920782947151125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0</v>
          </cell>
          <cell r="AZ1787">
            <v>0</v>
          </cell>
        </row>
        <row r="1788">
          <cell r="A1788" t="str">
            <v>ORExtra Large C&amp;ITime-Of-UseSummer Peak Reduction @Generation (MW)Low Participation Case0</v>
          </cell>
          <cell r="B1788" t="str">
            <v>OR</v>
          </cell>
          <cell r="C1788" t="str">
            <v>Extra Large C&amp;I</v>
          </cell>
          <cell r="D1788" t="str">
            <v>Time-Of-Use</v>
          </cell>
          <cell r="E1788" t="str">
            <v>Summer Peak Reduction @Generation (MW)</v>
          </cell>
          <cell r="F1788" t="str">
            <v>Low Participation Case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5.6309529854545115</v>
          </cell>
          <cell r="S1788">
            <v>17.1442871462299</v>
          </cell>
          <cell r="T1788">
            <v>40.548980952242438</v>
          </cell>
          <cell r="U1788">
            <v>52.92799504328039</v>
          </cell>
          <cell r="V1788">
            <v>59.593354892652727</v>
          </cell>
          <cell r="W1788">
            <v>60.382677857562754</v>
          </cell>
          <cell r="X1788">
            <v>61.162885646285609</v>
          </cell>
          <cell r="Y1788">
            <v>61.94387351456492</v>
          </cell>
          <cell r="Z1788">
            <v>62.762198341341403</v>
          </cell>
          <cell r="AA1788">
            <v>63.678439181486489</v>
          </cell>
          <cell r="AB1788">
            <v>64.520775498172327</v>
          </cell>
          <cell r="AC1788">
            <v>65.364607857843168</v>
          </cell>
          <cell r="AD1788">
            <v>66.238987169908881</v>
          </cell>
          <cell r="AE1788">
            <v>67.125063013269198</v>
          </cell>
          <cell r="AF1788">
            <v>68.022991851877961</v>
          </cell>
          <cell r="AG1788">
            <v>68.932932242700019</v>
          </cell>
          <cell r="AH1788">
            <v>69.855044863709381</v>
          </cell>
          <cell r="AI1788">
            <v>70.789492542261797</v>
          </cell>
          <cell r="AJ1788">
            <v>71.73644028384696</v>
          </cell>
          <cell r="AK1788">
            <v>72.696055301225314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</row>
        <row r="1789">
          <cell r="A1789" t="str">
            <v>ORExtra Large C&amp;ITime-Of-UseWinter Peak Reduction @Meter  (MW)Low Participation Case0</v>
          </cell>
          <cell r="B1789" t="str">
            <v>OR</v>
          </cell>
          <cell r="C1789" t="str">
            <v>Extra Large C&amp;I</v>
          </cell>
          <cell r="D1789" t="str">
            <v>Time-Of-Use</v>
          </cell>
          <cell r="E1789" t="str">
            <v>Winter Peak Reduction @Meter  (MW)</v>
          </cell>
          <cell r="F1789" t="str">
            <v>Low Participation Case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AZ1789">
            <v>0</v>
          </cell>
        </row>
        <row r="1790">
          <cell r="A1790" t="str">
            <v>ORExtra Large C&amp;ITime-Of-UseWinter Peak Reduction @Generation (MW)Low Participation Case0</v>
          </cell>
          <cell r="B1790" t="str">
            <v>OR</v>
          </cell>
          <cell r="C1790" t="str">
            <v>Extra Large C&amp;I</v>
          </cell>
          <cell r="D1790" t="str">
            <v>Time-Of-Use</v>
          </cell>
          <cell r="E1790" t="str">
            <v>Winter Peak Reduction @Generation (MW)</v>
          </cell>
          <cell r="F1790" t="str">
            <v>Low Participation Case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</row>
        <row r="1791">
          <cell r="A1791" t="str">
            <v>ORExtra Large C&amp;ITime-Of-UseProgram Annual BenefitsLow Participation Case0</v>
          </cell>
          <cell r="B1791" t="str">
            <v>OR</v>
          </cell>
          <cell r="C1791" t="str">
            <v>Extra Large C&amp;I</v>
          </cell>
          <cell r="D1791" t="str">
            <v>Time-Of-Use</v>
          </cell>
          <cell r="E1791" t="str">
            <v>Program Annual Benefits</v>
          </cell>
          <cell r="F1791" t="str">
            <v>Low Participation Case</v>
          </cell>
          <cell r="G1791">
            <v>0</v>
          </cell>
        </row>
        <row r="1792">
          <cell r="A1792" t="str">
            <v>ORExtra Large C&amp;ITime-Of-UseNew ParticipantsLow Participation Case0</v>
          </cell>
          <cell r="B1792" t="str">
            <v>OR</v>
          </cell>
          <cell r="C1792" t="str">
            <v>Extra Large C&amp;I</v>
          </cell>
          <cell r="D1792" t="str">
            <v>Time-Of-Use</v>
          </cell>
          <cell r="E1792" t="str">
            <v>New Participants</v>
          </cell>
          <cell r="F1792" t="str">
            <v>Low Participation Case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16746.686550000006</v>
          </cell>
          <cell r="S1792">
            <v>34271.919000000009</v>
          </cell>
          <cell r="T1792">
            <v>69833.664450000011</v>
          </cell>
          <cell r="U1792">
            <v>36847.527750000037</v>
          </cell>
          <cell r="V1792">
            <v>20100.588749999937</v>
          </cell>
          <cell r="W1792">
            <v>2583.0255000000179</v>
          </cell>
          <cell r="X1792">
            <v>2585.7149999999965</v>
          </cell>
          <cell r="Y1792">
            <v>2585.2035000000324</v>
          </cell>
          <cell r="Z1792">
            <v>2584.5764999999665</v>
          </cell>
          <cell r="AA1792">
            <v>2584.3950000000186</v>
          </cell>
          <cell r="AB1792">
            <v>2584.7249999999767</v>
          </cell>
          <cell r="AC1792">
            <v>2592.8595000000205</v>
          </cell>
          <cell r="AD1792">
            <v>2694.0321599718882</v>
          </cell>
          <cell r="AE1792">
            <v>2731.0805338135397</v>
          </cell>
          <cell r="AF1792">
            <v>2768.6383974915661</v>
          </cell>
          <cell r="AG1792">
            <v>2806.7127575183695</v>
          </cell>
          <cell r="AH1792">
            <v>2845.3107167601411</v>
          </cell>
          <cell r="AI1792">
            <v>2884.4394757617847</v>
          </cell>
          <cell r="AJ1792">
            <v>2924.1063340901455</v>
          </cell>
          <cell r="AK1792">
            <v>2964.3186916958948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</row>
        <row r="1793">
          <cell r="A1793" t="str">
            <v>ORExtra Large C&amp;ITime-Of-UseIncentive CostsLow Participation Case0</v>
          </cell>
          <cell r="B1793" t="str">
            <v>OR</v>
          </cell>
          <cell r="C1793" t="str">
            <v>Extra Large C&amp;I</v>
          </cell>
          <cell r="D1793" t="str">
            <v>Time-Of-Use</v>
          </cell>
          <cell r="E1793" t="str">
            <v>Incentive Costs</v>
          </cell>
          <cell r="F1793" t="str">
            <v>Low Participation Case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351680.42</v>
          </cell>
          <cell r="S1793">
            <v>1071390.72</v>
          </cell>
          <cell r="T1793">
            <v>2537897.67</v>
          </cell>
          <cell r="U1793">
            <v>3311695.75</v>
          </cell>
          <cell r="V1793">
            <v>3733808.12</v>
          </cell>
          <cell r="W1793">
            <v>3788051.65</v>
          </cell>
          <cell r="X1793">
            <v>3842351.67</v>
          </cell>
          <cell r="Y1793">
            <v>3896640.94</v>
          </cell>
          <cell r="Z1793">
            <v>3950917.05</v>
          </cell>
          <cell r="AA1793">
            <v>4005189.34</v>
          </cell>
          <cell r="AB1793">
            <v>4059468.57</v>
          </cell>
          <cell r="AC1793">
            <v>4113918.62</v>
          </cell>
          <cell r="AD1793">
            <v>4170493.29</v>
          </cell>
          <cell r="AE1793">
            <v>4227845.9800000004</v>
          </cell>
          <cell r="AF1793">
            <v>4285987.3899999997</v>
          </cell>
          <cell r="AG1793">
            <v>4344928.3600000003</v>
          </cell>
          <cell r="AH1793">
            <v>4404679.88</v>
          </cell>
          <cell r="AI1793">
            <v>4465253.1100000003</v>
          </cell>
          <cell r="AJ1793">
            <v>4526659.34</v>
          </cell>
          <cell r="AK1793">
            <v>4588910.04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</row>
        <row r="1794">
          <cell r="A1794" t="str">
            <v>ORExtra Large C&amp;ITime-Of-UseParticipantsLow Participation Case0</v>
          </cell>
          <cell r="B1794" t="str">
            <v>OR</v>
          </cell>
          <cell r="C1794" t="str">
            <v>Extra Large C&amp;I</v>
          </cell>
          <cell r="D1794" t="str">
            <v>Time-Of-Use</v>
          </cell>
          <cell r="E1794" t="str">
            <v>Participants</v>
          </cell>
          <cell r="F1794" t="str">
            <v>Low Participation Case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16746.686550000006</v>
          </cell>
          <cell r="S1794">
            <v>51018.605550000015</v>
          </cell>
          <cell r="T1794">
            <v>120852.27000000002</v>
          </cell>
          <cell r="U1794">
            <v>157699.79775000006</v>
          </cell>
          <cell r="V1794">
            <v>177800.38649999999</v>
          </cell>
          <cell r="W1794">
            <v>180383.41200000001</v>
          </cell>
          <cell r="X1794">
            <v>182969.12700000001</v>
          </cell>
          <cell r="Y1794">
            <v>185554.33050000004</v>
          </cell>
          <cell r="Z1794">
            <v>188138.90700000001</v>
          </cell>
          <cell r="AA1794">
            <v>190723.30200000003</v>
          </cell>
          <cell r="AB1794">
            <v>193308.027</v>
          </cell>
          <cell r="AC1794">
            <v>195900.88650000002</v>
          </cell>
          <cell r="AD1794">
            <v>198594.91865997191</v>
          </cell>
          <cell r="AE1794">
            <v>201325.99919378545</v>
          </cell>
          <cell r="AF1794">
            <v>204094.63759127702</v>
          </cell>
          <cell r="AG1794">
            <v>206901.35034879539</v>
          </cell>
          <cell r="AH1794">
            <v>209746.66106555553</v>
          </cell>
          <cell r="AI1794">
            <v>212631.10054131731</v>
          </cell>
          <cell r="AJ1794">
            <v>215555.20687540746</v>
          </cell>
          <cell r="AK1794">
            <v>218519.52556710335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</row>
        <row r="1795">
          <cell r="A1795" t="str">
            <v>ORIrrigationTime-Of-UseProgram Annual BenefitsLow Participation Case0</v>
          </cell>
          <cell r="B1795" t="str">
            <v>OR</v>
          </cell>
          <cell r="C1795" t="str">
            <v>Irrigation</v>
          </cell>
          <cell r="D1795" t="str">
            <v>Time-Of-Use</v>
          </cell>
          <cell r="E1795" t="str">
            <v>Program Annual Benefits</v>
          </cell>
          <cell r="F1795" t="str">
            <v>Low Participation Case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573231.01</v>
          </cell>
          <cell r="S1795">
            <v>1745288.43</v>
          </cell>
          <cell r="T1795">
            <v>4127886.26</v>
          </cell>
          <cell r="U1795">
            <v>5388069.9000000004</v>
          </cell>
          <cell r="V1795">
            <v>6066603.5300000003</v>
          </cell>
          <cell r="W1795">
            <v>6146956.6100000003</v>
          </cell>
          <cell r="X1795">
            <v>6226381.7599999998</v>
          </cell>
          <cell r="Y1795">
            <v>6305886.3200000003</v>
          </cell>
          <cell r="Z1795">
            <v>6389191.79</v>
          </cell>
          <cell r="AA1795">
            <v>6482465.1100000003</v>
          </cell>
          <cell r="AB1795">
            <v>6568214.9500000002</v>
          </cell>
          <cell r="AC1795">
            <v>6654117.0800000001</v>
          </cell>
          <cell r="AD1795">
            <v>6743128.8899999997</v>
          </cell>
          <cell r="AE1795">
            <v>6833331.4100000001</v>
          </cell>
          <cell r="AF1795">
            <v>6924740.5700000003</v>
          </cell>
          <cell r="AG1795">
            <v>7017372.5</v>
          </cell>
          <cell r="AH1795">
            <v>7111243.5700000003</v>
          </cell>
          <cell r="AI1795">
            <v>7206370.3399999999</v>
          </cell>
          <cell r="AJ1795">
            <v>7302769.6200000001</v>
          </cell>
          <cell r="AK1795">
            <v>7400458.4299999997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</row>
        <row r="1796">
          <cell r="A1796" t="str">
            <v>ORIrrigationTime-Of-UseProgram Annual CostsLow Participation Case0</v>
          </cell>
          <cell r="B1796" t="str">
            <v>OR</v>
          </cell>
          <cell r="C1796" t="str">
            <v>Irrigation</v>
          </cell>
          <cell r="D1796" t="str">
            <v>Time-Of-Use</v>
          </cell>
          <cell r="E1796" t="str">
            <v>Program Annual Costs</v>
          </cell>
          <cell r="F1796" t="str">
            <v>Low Participation Case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5834317.1500000004</v>
          </cell>
          <cell r="S1796">
            <v>12509121.98</v>
          </cell>
          <cell r="T1796">
            <v>26286343.199999999</v>
          </cell>
          <cell r="U1796">
            <v>16130618.27</v>
          </cell>
          <cell r="V1796">
            <v>10911310.720000001</v>
          </cell>
          <cell r="W1796">
            <v>4823091.07</v>
          </cell>
          <cell r="X1796">
            <v>4899046.41</v>
          </cell>
          <cell r="Y1796">
            <v>4974249.76</v>
          </cell>
          <cell r="Z1796">
            <v>5049879.66</v>
          </cell>
          <cell r="AA1796">
            <v>5126289.05</v>
          </cell>
          <cell r="AB1796">
            <v>5203203.5</v>
          </cell>
          <cell r="AC1796">
            <v>5283869.59</v>
          </cell>
          <cell r="AD1796">
            <v>5405233.1200000001</v>
          </cell>
          <cell r="AE1796">
            <v>5502775.29</v>
          </cell>
          <cell r="AF1796">
            <v>5602414.6799999997</v>
          </cell>
          <cell r="AG1796">
            <v>5704204.7300000004</v>
          </cell>
          <cell r="AH1796">
            <v>5808200.4400000004</v>
          </cell>
          <cell r="AI1796">
            <v>5914458.3899999997</v>
          </cell>
          <cell r="AJ1796">
            <v>6023036.7800000003</v>
          </cell>
          <cell r="AK1796">
            <v>6133995.5099999998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</row>
        <row r="1797">
          <cell r="A1797" t="str">
            <v>ORIrrigationTime-Of-UseNon-Incentive CostsLow Participation Case0</v>
          </cell>
          <cell r="B1797" t="str">
            <v>OR</v>
          </cell>
          <cell r="C1797" t="str">
            <v>Irrigation</v>
          </cell>
          <cell r="D1797" t="str">
            <v>Time-Of-Use</v>
          </cell>
          <cell r="E1797" t="str">
            <v>Non-Incentive Costs</v>
          </cell>
          <cell r="F1797" t="str">
            <v>Low Participation Case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5482636.7300000004</v>
          </cell>
          <cell r="S1797">
            <v>11437731.27</v>
          </cell>
          <cell r="T1797">
            <v>23748445.530000001</v>
          </cell>
          <cell r="U1797">
            <v>12818922.52</v>
          </cell>
          <cell r="V1797">
            <v>7177502.6100000003</v>
          </cell>
          <cell r="W1797">
            <v>1035039.42</v>
          </cell>
          <cell r="X1797">
            <v>1056694.75</v>
          </cell>
          <cell r="Y1797">
            <v>1077608.81</v>
          </cell>
          <cell r="Z1797">
            <v>1098962.6200000001</v>
          </cell>
          <cell r="AA1797">
            <v>1121099.71</v>
          </cell>
          <cell r="AB1797">
            <v>1143734.93</v>
          </cell>
          <cell r="AC1797">
            <v>1169950.97</v>
          </cell>
          <cell r="AD1797">
            <v>1234739.83</v>
          </cell>
          <cell r="AE1797">
            <v>1274929.31</v>
          </cell>
          <cell r="AF1797">
            <v>1316427.29</v>
          </cell>
          <cell r="AG1797">
            <v>1359276.37</v>
          </cell>
          <cell r="AH1797">
            <v>1403520.56</v>
          </cell>
          <cell r="AI1797">
            <v>1449205.28</v>
          </cell>
          <cell r="AJ1797">
            <v>1496377.44</v>
          </cell>
          <cell r="AK1797">
            <v>1545085.48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0</v>
          </cell>
        </row>
        <row r="1798">
          <cell r="A1798" t="str">
            <v>ORIrrigationTime-Of-UseSummer Peak Reduction @Meter  (MW)Low Participation Case0</v>
          </cell>
          <cell r="B1798" t="str">
            <v>OR</v>
          </cell>
          <cell r="C1798" t="str">
            <v>Irrigation</v>
          </cell>
          <cell r="D1798" t="str">
            <v>Time-Of-Use</v>
          </cell>
          <cell r="E1798" t="str">
            <v>Summer Peak Reduction @Meter  (MW)</v>
          </cell>
          <cell r="F1798" t="str">
            <v>Low Participation Case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5.1061481672101516</v>
          </cell>
          <cell r="S1798">
            <v>15.546439584201273</v>
          </cell>
          <cell r="T1798">
            <v>36.769815927493447</v>
          </cell>
          <cell r="U1798">
            <v>47.99510590524666</v>
          </cell>
          <cell r="V1798">
            <v>54.039254216657497</v>
          </cell>
          <cell r="W1798">
            <v>54.75501228123791</v>
          </cell>
          <cell r="X1798">
            <v>55.462504704051796</v>
          </cell>
          <cell r="Y1798">
            <v>56.170704503007471</v>
          </cell>
          <cell r="Z1798">
            <v>56.91276145592839</v>
          </cell>
          <cell r="AA1798">
            <v>57.74360864977195</v>
          </cell>
          <cell r="AB1798">
            <v>58.507439221742665</v>
          </cell>
          <cell r="AC1798">
            <v>59.27262640549219</v>
          </cell>
          <cell r="AD1798">
            <v>60.065513565673378</v>
          </cell>
          <cell r="AE1798">
            <v>60.869007140432515</v>
          </cell>
          <cell r="AF1798">
            <v>61.683249011282939</v>
          </cell>
          <cell r="AG1798">
            <v>62.508382957680382</v>
          </cell>
          <cell r="AH1798">
            <v>63.344554682411669</v>
          </cell>
          <cell r="AI1798">
            <v>64.191911837323005</v>
          </cell>
          <cell r="AJ1798">
            <v>65.050604049392433</v>
          </cell>
          <cell r="AK1798">
            <v>65.920782947151125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</row>
        <row r="1799">
          <cell r="A1799" t="str">
            <v>ORIrrigationTime-Of-UseSummer Peak Reduction @Generation (MW)Low Participation Case0</v>
          </cell>
          <cell r="B1799" t="str">
            <v>OR</v>
          </cell>
          <cell r="C1799" t="str">
            <v>Irrigation</v>
          </cell>
          <cell r="D1799" t="str">
            <v>Time-Of-Use</v>
          </cell>
          <cell r="E1799" t="str">
            <v>Summer Peak Reduction @Generation (MW)</v>
          </cell>
          <cell r="F1799" t="str">
            <v>Low Participation Case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5.6309529854545115</v>
          </cell>
          <cell r="S1799">
            <v>17.1442871462299</v>
          </cell>
          <cell r="T1799">
            <v>40.548980952242438</v>
          </cell>
          <cell r="U1799">
            <v>52.92799504328039</v>
          </cell>
          <cell r="V1799">
            <v>59.593354892652727</v>
          </cell>
          <cell r="W1799">
            <v>60.382677857562754</v>
          </cell>
          <cell r="X1799">
            <v>61.162885646285609</v>
          </cell>
          <cell r="Y1799">
            <v>61.94387351456492</v>
          </cell>
          <cell r="Z1799">
            <v>62.762198341341403</v>
          </cell>
          <cell r="AA1799">
            <v>63.678439181486489</v>
          </cell>
          <cell r="AB1799">
            <v>64.520775498172327</v>
          </cell>
          <cell r="AC1799">
            <v>65.364607857843168</v>
          </cell>
          <cell r="AD1799">
            <v>66.238987169908881</v>
          </cell>
          <cell r="AE1799">
            <v>67.125063013269198</v>
          </cell>
          <cell r="AF1799">
            <v>68.022991851877961</v>
          </cell>
          <cell r="AG1799">
            <v>68.932932242700019</v>
          </cell>
          <cell r="AH1799">
            <v>69.855044863709381</v>
          </cell>
          <cell r="AI1799">
            <v>70.789492542261797</v>
          </cell>
          <cell r="AJ1799">
            <v>71.73644028384696</v>
          </cell>
          <cell r="AK1799">
            <v>72.696055301225314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</row>
        <row r="1800">
          <cell r="A1800" t="str">
            <v>ORIrrigationTime-Of-UseWinter Peak Reduction @Meter  (MW)Low Participation Case0</v>
          </cell>
          <cell r="B1800" t="str">
            <v>OR</v>
          </cell>
          <cell r="C1800" t="str">
            <v>Irrigation</v>
          </cell>
          <cell r="D1800" t="str">
            <v>Time-Of-Use</v>
          </cell>
          <cell r="E1800" t="str">
            <v>Winter Peak Reduction @Meter  (MW)</v>
          </cell>
          <cell r="F1800" t="str">
            <v>Low Participation Case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</row>
        <row r="1801">
          <cell r="A1801" t="str">
            <v>ORIrrigationTime-Of-UseWinter Peak Reduction @Generation (MW)Low Participation Case0</v>
          </cell>
          <cell r="B1801" t="str">
            <v>OR</v>
          </cell>
          <cell r="C1801" t="str">
            <v>Irrigation</v>
          </cell>
          <cell r="D1801" t="str">
            <v>Time-Of-Use</v>
          </cell>
          <cell r="E1801" t="str">
            <v>Winter Peak Reduction @Generation (MW)</v>
          </cell>
          <cell r="F1801" t="str">
            <v>Low Participation Case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</row>
        <row r="1802">
          <cell r="A1802" t="str">
            <v>ORIrrigationTime-Of-UseProgram Annual BenefitsLow Participation Case0</v>
          </cell>
          <cell r="B1802" t="str">
            <v>OR</v>
          </cell>
          <cell r="C1802" t="str">
            <v>Irrigation</v>
          </cell>
          <cell r="D1802" t="str">
            <v>Time-Of-Use</v>
          </cell>
          <cell r="E1802" t="str">
            <v>Program Annual Benefits</v>
          </cell>
          <cell r="F1802" t="str">
            <v>Low Participation Case</v>
          </cell>
          <cell r="G1802">
            <v>0</v>
          </cell>
        </row>
        <row r="1803">
          <cell r="A1803" t="str">
            <v>ORIrrigationTime-Of-UseNew ParticipantsLow Participation Case0</v>
          </cell>
          <cell r="B1803" t="str">
            <v>OR</v>
          </cell>
          <cell r="C1803" t="str">
            <v>Irrigation</v>
          </cell>
          <cell r="D1803" t="str">
            <v>Time-Of-Use</v>
          </cell>
          <cell r="E1803" t="str">
            <v>New Participants</v>
          </cell>
          <cell r="F1803" t="str">
            <v>Low Participation Case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16746.686550000006</v>
          </cell>
          <cell r="S1803">
            <v>34271.919000000009</v>
          </cell>
          <cell r="T1803">
            <v>69833.664450000011</v>
          </cell>
          <cell r="U1803">
            <v>36847.527750000037</v>
          </cell>
          <cell r="V1803">
            <v>20100.588749999937</v>
          </cell>
          <cell r="W1803">
            <v>2583.0255000000179</v>
          </cell>
          <cell r="X1803">
            <v>2585.7149999999965</v>
          </cell>
          <cell r="Y1803">
            <v>2585.2035000000324</v>
          </cell>
          <cell r="Z1803">
            <v>2584.5764999999665</v>
          </cell>
          <cell r="AA1803">
            <v>2584.3950000000186</v>
          </cell>
          <cell r="AB1803">
            <v>2584.7249999999767</v>
          </cell>
          <cell r="AC1803">
            <v>2592.8595000000205</v>
          </cell>
          <cell r="AD1803">
            <v>2694.0321599718882</v>
          </cell>
          <cell r="AE1803">
            <v>2731.0805338135397</v>
          </cell>
          <cell r="AF1803">
            <v>2768.6383974915661</v>
          </cell>
          <cell r="AG1803">
            <v>2806.7127575183695</v>
          </cell>
          <cell r="AH1803">
            <v>2845.3107167601411</v>
          </cell>
          <cell r="AI1803">
            <v>2884.4394757617847</v>
          </cell>
          <cell r="AJ1803">
            <v>2924.1063340901455</v>
          </cell>
          <cell r="AK1803">
            <v>2964.3186916958948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</row>
        <row r="1804">
          <cell r="A1804" t="str">
            <v>ORIrrigationTime-Of-UseIncentive CostsLow Participation Case0</v>
          </cell>
          <cell r="B1804" t="str">
            <v>OR</v>
          </cell>
          <cell r="C1804" t="str">
            <v>Irrigation</v>
          </cell>
          <cell r="D1804" t="str">
            <v>Time-Of-Use</v>
          </cell>
          <cell r="E1804" t="str">
            <v>Incentive Costs</v>
          </cell>
          <cell r="F1804" t="str">
            <v>Low Participation Case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351680.42</v>
          </cell>
          <cell r="S1804">
            <v>1071390.72</v>
          </cell>
          <cell r="T1804">
            <v>2537897.67</v>
          </cell>
          <cell r="U1804">
            <v>3311695.75</v>
          </cell>
          <cell r="V1804">
            <v>3733808.12</v>
          </cell>
          <cell r="W1804">
            <v>3788051.65</v>
          </cell>
          <cell r="X1804">
            <v>3842351.67</v>
          </cell>
          <cell r="Y1804">
            <v>3896640.94</v>
          </cell>
          <cell r="Z1804">
            <v>3950917.05</v>
          </cell>
          <cell r="AA1804">
            <v>4005189.34</v>
          </cell>
          <cell r="AB1804">
            <v>4059468.57</v>
          </cell>
          <cell r="AC1804">
            <v>4113918.62</v>
          </cell>
          <cell r="AD1804">
            <v>4170493.29</v>
          </cell>
          <cell r="AE1804">
            <v>4227845.9800000004</v>
          </cell>
          <cell r="AF1804">
            <v>4285987.3899999997</v>
          </cell>
          <cell r="AG1804">
            <v>4344928.3600000003</v>
          </cell>
          <cell r="AH1804">
            <v>4404679.88</v>
          </cell>
          <cell r="AI1804">
            <v>4465253.1100000003</v>
          </cell>
          <cell r="AJ1804">
            <v>4526659.34</v>
          </cell>
          <cell r="AK1804">
            <v>4588910.04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</row>
        <row r="1805">
          <cell r="A1805" t="str">
            <v>ORIrrigationTime-Of-UseParticipantsLow Participation Case0</v>
          </cell>
          <cell r="B1805" t="str">
            <v>OR</v>
          </cell>
          <cell r="C1805" t="str">
            <v>Irrigation</v>
          </cell>
          <cell r="D1805" t="str">
            <v>Time-Of-Use</v>
          </cell>
          <cell r="E1805" t="str">
            <v>Participants</v>
          </cell>
          <cell r="F1805" t="str">
            <v>Low Participation Case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16746.686550000006</v>
          </cell>
          <cell r="S1805">
            <v>51018.605550000015</v>
          </cell>
          <cell r="T1805">
            <v>120852.27000000002</v>
          </cell>
          <cell r="U1805">
            <v>157699.79775000006</v>
          </cell>
          <cell r="V1805">
            <v>177800.38649999999</v>
          </cell>
          <cell r="W1805">
            <v>180383.41200000001</v>
          </cell>
          <cell r="X1805">
            <v>182969.12700000001</v>
          </cell>
          <cell r="Y1805">
            <v>185554.33050000004</v>
          </cell>
          <cell r="Z1805">
            <v>188138.90700000001</v>
          </cell>
          <cell r="AA1805">
            <v>190723.30200000003</v>
          </cell>
          <cell r="AB1805">
            <v>193308.027</v>
          </cell>
          <cell r="AC1805">
            <v>195900.88650000002</v>
          </cell>
          <cell r="AD1805">
            <v>198594.91865997191</v>
          </cell>
          <cell r="AE1805">
            <v>201325.99919378545</v>
          </cell>
          <cell r="AF1805">
            <v>204094.63759127702</v>
          </cell>
          <cell r="AG1805">
            <v>206901.35034879539</v>
          </cell>
          <cell r="AH1805">
            <v>209746.66106555553</v>
          </cell>
          <cell r="AI1805">
            <v>212631.10054131731</v>
          </cell>
          <cell r="AJ1805">
            <v>215555.20687540746</v>
          </cell>
          <cell r="AK1805">
            <v>218519.52556710335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</row>
        <row r="1806">
          <cell r="A1806" t="str">
            <v>ORLarge C&amp;ITime-Of-UseProgram Annual BenefitsLow Participation Case0</v>
          </cell>
          <cell r="B1806" t="str">
            <v>OR</v>
          </cell>
          <cell r="C1806" t="str">
            <v>Large C&amp;I</v>
          </cell>
          <cell r="D1806" t="str">
            <v>Time-Of-Use</v>
          </cell>
          <cell r="E1806" t="str">
            <v>Program Annual Benefits</v>
          </cell>
          <cell r="F1806" t="str">
            <v>Low Participation Case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573231.01</v>
          </cell>
          <cell r="S1806">
            <v>1745288.43</v>
          </cell>
          <cell r="T1806">
            <v>4127886.26</v>
          </cell>
          <cell r="U1806">
            <v>5388069.9000000004</v>
          </cell>
          <cell r="V1806">
            <v>6066603.5300000003</v>
          </cell>
          <cell r="W1806">
            <v>6146956.6100000003</v>
          </cell>
          <cell r="X1806">
            <v>6226381.7599999998</v>
          </cell>
          <cell r="Y1806">
            <v>6305886.3200000003</v>
          </cell>
          <cell r="Z1806">
            <v>6389191.79</v>
          </cell>
          <cell r="AA1806">
            <v>6482465.1100000003</v>
          </cell>
          <cell r="AB1806">
            <v>6568214.9500000002</v>
          </cell>
          <cell r="AC1806">
            <v>6654117.0800000001</v>
          </cell>
          <cell r="AD1806">
            <v>6743128.8899999997</v>
          </cell>
          <cell r="AE1806">
            <v>6833331.4100000001</v>
          </cell>
          <cell r="AF1806">
            <v>6924740.5700000003</v>
          </cell>
          <cell r="AG1806">
            <v>7017372.5</v>
          </cell>
          <cell r="AH1806">
            <v>7111243.5700000003</v>
          </cell>
          <cell r="AI1806">
            <v>7206370.3399999999</v>
          </cell>
          <cell r="AJ1806">
            <v>7302769.6200000001</v>
          </cell>
          <cell r="AK1806">
            <v>7400458.4299999997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</row>
        <row r="1807">
          <cell r="A1807" t="str">
            <v>ORLarge C&amp;ITime-Of-UseProgram Annual CostsLow Participation Case0</v>
          </cell>
          <cell r="B1807" t="str">
            <v>OR</v>
          </cell>
          <cell r="C1807" t="str">
            <v>Large C&amp;I</v>
          </cell>
          <cell r="D1807" t="str">
            <v>Time-Of-Use</v>
          </cell>
          <cell r="E1807" t="str">
            <v>Program Annual Costs</v>
          </cell>
          <cell r="F1807" t="str">
            <v>Low Participation Case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5834317.1500000004</v>
          </cell>
          <cell r="S1807">
            <v>12509121.98</v>
          </cell>
          <cell r="T1807">
            <v>26286343.199999999</v>
          </cell>
          <cell r="U1807">
            <v>16130618.27</v>
          </cell>
          <cell r="V1807">
            <v>10911310.720000001</v>
          </cell>
          <cell r="W1807">
            <v>4823091.07</v>
          </cell>
          <cell r="X1807">
            <v>4899046.41</v>
          </cell>
          <cell r="Y1807">
            <v>4974249.76</v>
          </cell>
          <cell r="Z1807">
            <v>5049879.66</v>
          </cell>
          <cell r="AA1807">
            <v>5126289.05</v>
          </cell>
          <cell r="AB1807">
            <v>5203203.5</v>
          </cell>
          <cell r="AC1807">
            <v>5283869.59</v>
          </cell>
          <cell r="AD1807">
            <v>5405233.1200000001</v>
          </cell>
          <cell r="AE1807">
            <v>5502775.29</v>
          </cell>
          <cell r="AF1807">
            <v>5602414.6799999997</v>
          </cell>
          <cell r="AG1807">
            <v>5704204.7300000004</v>
          </cell>
          <cell r="AH1807">
            <v>5808200.4400000004</v>
          </cell>
          <cell r="AI1807">
            <v>5914458.3899999997</v>
          </cell>
          <cell r="AJ1807">
            <v>6023036.7800000003</v>
          </cell>
          <cell r="AK1807">
            <v>6133995.5099999998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</row>
        <row r="1808">
          <cell r="A1808" t="str">
            <v>ORLarge C&amp;ITime-Of-UseNon-Incentive CostsLow Participation Case0</v>
          </cell>
          <cell r="B1808" t="str">
            <v>OR</v>
          </cell>
          <cell r="C1808" t="str">
            <v>Large C&amp;I</v>
          </cell>
          <cell r="D1808" t="str">
            <v>Time-Of-Use</v>
          </cell>
          <cell r="E1808" t="str">
            <v>Non-Incentive Costs</v>
          </cell>
          <cell r="F1808" t="str">
            <v>Low Participation Case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5482636.7300000004</v>
          </cell>
          <cell r="S1808">
            <v>11437731.27</v>
          </cell>
          <cell r="T1808">
            <v>23748445.530000001</v>
          </cell>
          <cell r="U1808">
            <v>12818922.52</v>
          </cell>
          <cell r="V1808">
            <v>7177502.6100000003</v>
          </cell>
          <cell r="W1808">
            <v>1035039.42</v>
          </cell>
          <cell r="X1808">
            <v>1056694.75</v>
          </cell>
          <cell r="Y1808">
            <v>1077608.81</v>
          </cell>
          <cell r="Z1808">
            <v>1098962.6200000001</v>
          </cell>
          <cell r="AA1808">
            <v>1121099.71</v>
          </cell>
          <cell r="AB1808">
            <v>1143734.93</v>
          </cell>
          <cell r="AC1808">
            <v>1169950.97</v>
          </cell>
          <cell r="AD1808">
            <v>1234739.83</v>
          </cell>
          <cell r="AE1808">
            <v>1274929.31</v>
          </cell>
          <cell r="AF1808">
            <v>1316427.29</v>
          </cell>
          <cell r="AG1808">
            <v>1359276.37</v>
          </cell>
          <cell r="AH1808">
            <v>1403520.56</v>
          </cell>
          <cell r="AI1808">
            <v>1449205.28</v>
          </cell>
          <cell r="AJ1808">
            <v>1496377.44</v>
          </cell>
          <cell r="AK1808">
            <v>1545085.48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</row>
        <row r="1809">
          <cell r="A1809" t="str">
            <v>ORLarge C&amp;ITime-Of-UseSummer Peak Reduction @Meter  (MW)Low Participation Case0</v>
          </cell>
          <cell r="B1809" t="str">
            <v>OR</v>
          </cell>
          <cell r="C1809" t="str">
            <v>Large C&amp;I</v>
          </cell>
          <cell r="D1809" t="str">
            <v>Time-Of-Use</v>
          </cell>
          <cell r="E1809" t="str">
            <v>Summer Peak Reduction @Meter  (MW)</v>
          </cell>
          <cell r="F1809" t="str">
            <v>Low Participation Case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5.1061481672101516</v>
          </cell>
          <cell r="S1809">
            <v>15.546439584201273</v>
          </cell>
          <cell r="T1809">
            <v>36.769815927493447</v>
          </cell>
          <cell r="U1809">
            <v>47.99510590524666</v>
          </cell>
          <cell r="V1809">
            <v>54.039254216657497</v>
          </cell>
          <cell r="W1809">
            <v>54.75501228123791</v>
          </cell>
          <cell r="X1809">
            <v>55.462504704051796</v>
          </cell>
          <cell r="Y1809">
            <v>56.170704503007471</v>
          </cell>
          <cell r="Z1809">
            <v>56.91276145592839</v>
          </cell>
          <cell r="AA1809">
            <v>57.74360864977195</v>
          </cell>
          <cell r="AB1809">
            <v>58.507439221742665</v>
          </cell>
          <cell r="AC1809">
            <v>59.27262640549219</v>
          </cell>
          <cell r="AD1809">
            <v>60.065513565673378</v>
          </cell>
          <cell r="AE1809">
            <v>60.869007140432515</v>
          </cell>
          <cell r="AF1809">
            <v>61.683249011282939</v>
          </cell>
          <cell r="AG1809">
            <v>62.508382957680382</v>
          </cell>
          <cell r="AH1809">
            <v>63.344554682411669</v>
          </cell>
          <cell r="AI1809">
            <v>64.191911837323005</v>
          </cell>
          <cell r="AJ1809">
            <v>65.050604049392433</v>
          </cell>
          <cell r="AK1809">
            <v>65.920782947151125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</row>
        <row r="1810">
          <cell r="A1810" t="str">
            <v>ORLarge C&amp;ITime-Of-UseSummer Peak Reduction @Generation (MW)Low Participation Case0</v>
          </cell>
          <cell r="B1810" t="str">
            <v>OR</v>
          </cell>
          <cell r="C1810" t="str">
            <v>Large C&amp;I</v>
          </cell>
          <cell r="D1810" t="str">
            <v>Time-Of-Use</v>
          </cell>
          <cell r="E1810" t="str">
            <v>Summer Peak Reduction @Generation (MW)</v>
          </cell>
          <cell r="F1810" t="str">
            <v>Low Participation Case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5.6309529854545115</v>
          </cell>
          <cell r="S1810">
            <v>17.1442871462299</v>
          </cell>
          <cell r="T1810">
            <v>40.548980952242438</v>
          </cell>
          <cell r="U1810">
            <v>52.92799504328039</v>
          </cell>
          <cell r="V1810">
            <v>59.593354892652727</v>
          </cell>
          <cell r="W1810">
            <v>60.382677857562754</v>
          </cell>
          <cell r="X1810">
            <v>61.162885646285609</v>
          </cell>
          <cell r="Y1810">
            <v>61.94387351456492</v>
          </cell>
          <cell r="Z1810">
            <v>62.762198341341403</v>
          </cell>
          <cell r="AA1810">
            <v>63.678439181486489</v>
          </cell>
          <cell r="AB1810">
            <v>64.520775498172327</v>
          </cell>
          <cell r="AC1810">
            <v>65.364607857843168</v>
          </cell>
          <cell r="AD1810">
            <v>66.238987169908881</v>
          </cell>
          <cell r="AE1810">
            <v>67.125063013269198</v>
          </cell>
          <cell r="AF1810">
            <v>68.022991851877961</v>
          </cell>
          <cell r="AG1810">
            <v>68.932932242700019</v>
          </cell>
          <cell r="AH1810">
            <v>69.855044863709381</v>
          </cell>
          <cell r="AI1810">
            <v>70.789492542261797</v>
          </cell>
          <cell r="AJ1810">
            <v>71.73644028384696</v>
          </cell>
          <cell r="AK1810">
            <v>72.696055301225314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</row>
        <row r="1811">
          <cell r="A1811" t="str">
            <v>ORLarge C&amp;ITime-Of-UseWinter Peak Reduction @Meter  (MW)Low Participation Case0</v>
          </cell>
          <cell r="B1811" t="str">
            <v>OR</v>
          </cell>
          <cell r="C1811" t="str">
            <v>Large C&amp;I</v>
          </cell>
          <cell r="D1811" t="str">
            <v>Time-Of-Use</v>
          </cell>
          <cell r="E1811" t="str">
            <v>Winter Peak Reduction @Meter  (MW)</v>
          </cell>
          <cell r="F1811" t="str">
            <v>Low Participation Case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</row>
        <row r="1812">
          <cell r="A1812" t="str">
            <v>ORLarge C&amp;ITime-Of-UseWinter Peak Reduction @Generation (MW)Low Participation Case0</v>
          </cell>
          <cell r="B1812" t="str">
            <v>OR</v>
          </cell>
          <cell r="C1812" t="str">
            <v>Large C&amp;I</v>
          </cell>
          <cell r="D1812" t="str">
            <v>Time-Of-Use</v>
          </cell>
          <cell r="E1812" t="str">
            <v>Winter Peak Reduction @Generation (MW)</v>
          </cell>
          <cell r="F1812" t="str">
            <v>Low Participation Case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</row>
        <row r="1813">
          <cell r="A1813" t="str">
            <v>ORLarge C&amp;ITime-Of-UseProgram Annual BenefitsLow Participation Case0</v>
          </cell>
          <cell r="B1813" t="str">
            <v>OR</v>
          </cell>
          <cell r="C1813" t="str">
            <v>Large C&amp;I</v>
          </cell>
          <cell r="D1813" t="str">
            <v>Time-Of-Use</v>
          </cell>
          <cell r="E1813" t="str">
            <v>Program Annual Benefits</v>
          </cell>
          <cell r="F1813" t="str">
            <v>Low Participation Case</v>
          </cell>
          <cell r="G1813">
            <v>0</v>
          </cell>
        </row>
        <row r="1814">
          <cell r="A1814" t="str">
            <v>ORLarge C&amp;ITime-Of-UseNew ParticipantsLow Participation Case0</v>
          </cell>
          <cell r="B1814" t="str">
            <v>OR</v>
          </cell>
          <cell r="C1814" t="str">
            <v>Large C&amp;I</v>
          </cell>
          <cell r="D1814" t="str">
            <v>Time-Of-Use</v>
          </cell>
          <cell r="E1814" t="str">
            <v>New Participants</v>
          </cell>
          <cell r="F1814" t="str">
            <v>Low Participation Case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16746.686550000006</v>
          </cell>
          <cell r="S1814">
            <v>34271.919000000009</v>
          </cell>
          <cell r="T1814">
            <v>69833.664450000011</v>
          </cell>
          <cell r="U1814">
            <v>36847.527750000037</v>
          </cell>
          <cell r="V1814">
            <v>20100.588749999937</v>
          </cell>
          <cell r="W1814">
            <v>2583.0255000000179</v>
          </cell>
          <cell r="X1814">
            <v>2585.7149999999965</v>
          </cell>
          <cell r="Y1814">
            <v>2585.2035000000324</v>
          </cell>
          <cell r="Z1814">
            <v>2584.5764999999665</v>
          </cell>
          <cell r="AA1814">
            <v>2584.3950000000186</v>
          </cell>
          <cell r="AB1814">
            <v>2584.7249999999767</v>
          </cell>
          <cell r="AC1814">
            <v>2592.8595000000205</v>
          </cell>
          <cell r="AD1814">
            <v>2694.0321599718882</v>
          </cell>
          <cell r="AE1814">
            <v>2731.0805338135397</v>
          </cell>
          <cell r="AF1814">
            <v>2768.6383974915661</v>
          </cell>
          <cell r="AG1814">
            <v>2806.7127575183695</v>
          </cell>
          <cell r="AH1814">
            <v>2845.3107167601411</v>
          </cell>
          <cell r="AI1814">
            <v>2884.4394757617847</v>
          </cell>
          <cell r="AJ1814">
            <v>2924.1063340901455</v>
          </cell>
          <cell r="AK1814">
            <v>2964.3186916958948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</row>
        <row r="1815">
          <cell r="A1815" t="str">
            <v>ORLarge C&amp;ITime-Of-UseIncentive CostsLow Participation Case0</v>
          </cell>
          <cell r="B1815" t="str">
            <v>OR</v>
          </cell>
          <cell r="C1815" t="str">
            <v>Large C&amp;I</v>
          </cell>
          <cell r="D1815" t="str">
            <v>Time-Of-Use</v>
          </cell>
          <cell r="E1815" t="str">
            <v>Incentive Costs</v>
          </cell>
          <cell r="F1815" t="str">
            <v>Low Participation Case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351680.42</v>
          </cell>
          <cell r="S1815">
            <v>1071390.72</v>
          </cell>
          <cell r="T1815">
            <v>2537897.67</v>
          </cell>
          <cell r="U1815">
            <v>3311695.75</v>
          </cell>
          <cell r="V1815">
            <v>3733808.12</v>
          </cell>
          <cell r="W1815">
            <v>3788051.65</v>
          </cell>
          <cell r="X1815">
            <v>3842351.67</v>
          </cell>
          <cell r="Y1815">
            <v>3896640.94</v>
          </cell>
          <cell r="Z1815">
            <v>3950917.05</v>
          </cell>
          <cell r="AA1815">
            <v>4005189.34</v>
          </cell>
          <cell r="AB1815">
            <v>4059468.57</v>
          </cell>
          <cell r="AC1815">
            <v>4113918.62</v>
          </cell>
          <cell r="AD1815">
            <v>4170493.29</v>
          </cell>
          <cell r="AE1815">
            <v>4227845.9800000004</v>
          </cell>
          <cell r="AF1815">
            <v>4285987.3899999997</v>
          </cell>
          <cell r="AG1815">
            <v>4344928.3600000003</v>
          </cell>
          <cell r="AH1815">
            <v>4404679.88</v>
          </cell>
          <cell r="AI1815">
            <v>4465253.1100000003</v>
          </cell>
          <cell r="AJ1815">
            <v>4526659.34</v>
          </cell>
          <cell r="AK1815">
            <v>4588910.04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</row>
        <row r="1816">
          <cell r="A1816" t="str">
            <v>ORLarge C&amp;ITime-Of-UseParticipantsLow Participation Case0</v>
          </cell>
          <cell r="B1816" t="str">
            <v>OR</v>
          </cell>
          <cell r="C1816" t="str">
            <v>Large C&amp;I</v>
          </cell>
          <cell r="D1816" t="str">
            <v>Time-Of-Use</v>
          </cell>
          <cell r="E1816" t="str">
            <v>Participants</v>
          </cell>
          <cell r="F1816" t="str">
            <v>Low Participation Case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16746.686550000006</v>
          </cell>
          <cell r="S1816">
            <v>51018.605550000015</v>
          </cell>
          <cell r="T1816">
            <v>120852.27000000002</v>
          </cell>
          <cell r="U1816">
            <v>157699.79775000006</v>
          </cell>
          <cell r="V1816">
            <v>177800.38649999999</v>
          </cell>
          <cell r="W1816">
            <v>180383.41200000001</v>
          </cell>
          <cell r="X1816">
            <v>182969.12700000001</v>
          </cell>
          <cell r="Y1816">
            <v>185554.33050000004</v>
          </cell>
          <cell r="Z1816">
            <v>188138.90700000001</v>
          </cell>
          <cell r="AA1816">
            <v>190723.30200000003</v>
          </cell>
          <cell r="AB1816">
            <v>193308.027</v>
          </cell>
          <cell r="AC1816">
            <v>195900.88650000002</v>
          </cell>
          <cell r="AD1816">
            <v>198594.91865997191</v>
          </cell>
          <cell r="AE1816">
            <v>201325.99919378545</v>
          </cell>
          <cell r="AF1816">
            <v>204094.63759127702</v>
          </cell>
          <cell r="AG1816">
            <v>206901.35034879539</v>
          </cell>
          <cell r="AH1816">
            <v>209746.66106555553</v>
          </cell>
          <cell r="AI1816">
            <v>212631.10054131731</v>
          </cell>
          <cell r="AJ1816">
            <v>215555.20687540746</v>
          </cell>
          <cell r="AK1816">
            <v>218519.52556710335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</row>
        <row r="1817">
          <cell r="A1817" t="str">
            <v>ORMedium C&amp;ITime-Of-UseProgram Annual BenefitsLow Participation Case0</v>
          </cell>
          <cell r="B1817" t="str">
            <v>OR</v>
          </cell>
          <cell r="C1817" t="str">
            <v>Medium C&amp;I</v>
          </cell>
          <cell r="D1817" t="str">
            <v>Time-Of-Use</v>
          </cell>
          <cell r="E1817" t="str">
            <v>Program Annual Benefits</v>
          </cell>
          <cell r="F1817" t="str">
            <v>Low Participation Case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573231.01</v>
          </cell>
          <cell r="S1817">
            <v>1745288.43</v>
          </cell>
          <cell r="T1817">
            <v>4127886.26</v>
          </cell>
          <cell r="U1817">
            <v>5388069.9000000004</v>
          </cell>
          <cell r="V1817">
            <v>6066603.5300000003</v>
          </cell>
          <cell r="W1817">
            <v>6146956.6100000003</v>
          </cell>
          <cell r="X1817">
            <v>6226381.7599999998</v>
          </cell>
          <cell r="Y1817">
            <v>6305886.3200000003</v>
          </cell>
          <cell r="Z1817">
            <v>6389191.79</v>
          </cell>
          <cell r="AA1817">
            <v>6482465.1100000003</v>
          </cell>
          <cell r="AB1817">
            <v>6568214.9500000002</v>
          </cell>
          <cell r="AC1817">
            <v>6654117.0800000001</v>
          </cell>
          <cell r="AD1817">
            <v>6743128.8899999997</v>
          </cell>
          <cell r="AE1817">
            <v>6833331.4100000001</v>
          </cell>
          <cell r="AF1817">
            <v>6924740.5700000003</v>
          </cell>
          <cell r="AG1817">
            <v>7017372.5</v>
          </cell>
          <cell r="AH1817">
            <v>7111243.5700000003</v>
          </cell>
          <cell r="AI1817">
            <v>7206370.3399999999</v>
          </cell>
          <cell r="AJ1817">
            <v>7302769.6200000001</v>
          </cell>
          <cell r="AK1817">
            <v>7400458.4299999997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</row>
        <row r="1818">
          <cell r="A1818" t="str">
            <v>ORMedium C&amp;ITime-Of-UseProgram Annual CostsLow Participation Case0</v>
          </cell>
          <cell r="B1818" t="str">
            <v>OR</v>
          </cell>
          <cell r="C1818" t="str">
            <v>Medium C&amp;I</v>
          </cell>
          <cell r="D1818" t="str">
            <v>Time-Of-Use</v>
          </cell>
          <cell r="E1818" t="str">
            <v>Program Annual Costs</v>
          </cell>
          <cell r="F1818" t="str">
            <v>Low Participation Case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5834317.1500000004</v>
          </cell>
          <cell r="S1818">
            <v>12509121.98</v>
          </cell>
          <cell r="T1818">
            <v>26286343.199999999</v>
          </cell>
          <cell r="U1818">
            <v>16130618.27</v>
          </cell>
          <cell r="V1818">
            <v>10911310.720000001</v>
          </cell>
          <cell r="W1818">
            <v>4823091.07</v>
          </cell>
          <cell r="X1818">
            <v>4899046.41</v>
          </cell>
          <cell r="Y1818">
            <v>4974249.76</v>
          </cell>
          <cell r="Z1818">
            <v>5049879.66</v>
          </cell>
          <cell r="AA1818">
            <v>5126289.05</v>
          </cell>
          <cell r="AB1818">
            <v>5203203.5</v>
          </cell>
          <cell r="AC1818">
            <v>5283869.59</v>
          </cell>
          <cell r="AD1818">
            <v>5405233.1200000001</v>
          </cell>
          <cell r="AE1818">
            <v>5502775.29</v>
          </cell>
          <cell r="AF1818">
            <v>5602414.6799999997</v>
          </cell>
          <cell r="AG1818">
            <v>5704204.7300000004</v>
          </cell>
          <cell r="AH1818">
            <v>5808200.4400000004</v>
          </cell>
          <cell r="AI1818">
            <v>5914458.3899999997</v>
          </cell>
          <cell r="AJ1818">
            <v>6023036.7800000003</v>
          </cell>
          <cell r="AK1818">
            <v>6133995.5099999998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</row>
        <row r="1819">
          <cell r="A1819" t="str">
            <v>ORMedium C&amp;ITime-Of-UseNon-Incentive CostsLow Participation Case0</v>
          </cell>
          <cell r="B1819" t="str">
            <v>OR</v>
          </cell>
          <cell r="C1819" t="str">
            <v>Medium C&amp;I</v>
          </cell>
          <cell r="D1819" t="str">
            <v>Time-Of-Use</v>
          </cell>
          <cell r="E1819" t="str">
            <v>Non-Incentive Costs</v>
          </cell>
          <cell r="F1819" t="str">
            <v>Low Participation Case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5482636.7300000004</v>
          </cell>
          <cell r="S1819">
            <v>11437731.27</v>
          </cell>
          <cell r="T1819">
            <v>23748445.530000001</v>
          </cell>
          <cell r="U1819">
            <v>12818922.52</v>
          </cell>
          <cell r="V1819">
            <v>7177502.6100000003</v>
          </cell>
          <cell r="W1819">
            <v>1035039.42</v>
          </cell>
          <cell r="X1819">
            <v>1056694.75</v>
          </cell>
          <cell r="Y1819">
            <v>1077608.81</v>
          </cell>
          <cell r="Z1819">
            <v>1098962.6200000001</v>
          </cell>
          <cell r="AA1819">
            <v>1121099.71</v>
          </cell>
          <cell r="AB1819">
            <v>1143734.93</v>
          </cell>
          <cell r="AC1819">
            <v>1169950.97</v>
          </cell>
          <cell r="AD1819">
            <v>1234739.83</v>
          </cell>
          <cell r="AE1819">
            <v>1274929.31</v>
          </cell>
          <cell r="AF1819">
            <v>1316427.29</v>
          </cell>
          <cell r="AG1819">
            <v>1359276.37</v>
          </cell>
          <cell r="AH1819">
            <v>1403520.56</v>
          </cell>
          <cell r="AI1819">
            <v>1449205.28</v>
          </cell>
          <cell r="AJ1819">
            <v>1496377.44</v>
          </cell>
          <cell r="AK1819">
            <v>1545085.48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</row>
        <row r="1820">
          <cell r="A1820" t="str">
            <v>ORMedium C&amp;ITime-Of-UseSummer Peak Reduction @Meter  (MW)Low Participation Case0</v>
          </cell>
          <cell r="B1820" t="str">
            <v>OR</v>
          </cell>
          <cell r="C1820" t="str">
            <v>Medium C&amp;I</v>
          </cell>
          <cell r="D1820" t="str">
            <v>Time-Of-Use</v>
          </cell>
          <cell r="E1820" t="str">
            <v>Summer Peak Reduction @Meter  (MW)</v>
          </cell>
          <cell r="F1820" t="str">
            <v>Low Participation Case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5.1061481672101516</v>
          </cell>
          <cell r="S1820">
            <v>15.546439584201273</v>
          </cell>
          <cell r="T1820">
            <v>36.769815927493447</v>
          </cell>
          <cell r="U1820">
            <v>47.99510590524666</v>
          </cell>
          <cell r="V1820">
            <v>54.039254216657497</v>
          </cell>
          <cell r="W1820">
            <v>54.75501228123791</v>
          </cell>
          <cell r="X1820">
            <v>55.462504704051796</v>
          </cell>
          <cell r="Y1820">
            <v>56.170704503007471</v>
          </cell>
          <cell r="Z1820">
            <v>56.91276145592839</v>
          </cell>
          <cell r="AA1820">
            <v>57.74360864977195</v>
          </cell>
          <cell r="AB1820">
            <v>58.507439221742665</v>
          </cell>
          <cell r="AC1820">
            <v>59.27262640549219</v>
          </cell>
          <cell r="AD1820">
            <v>60.065513565673378</v>
          </cell>
          <cell r="AE1820">
            <v>60.869007140432515</v>
          </cell>
          <cell r="AF1820">
            <v>61.683249011282939</v>
          </cell>
          <cell r="AG1820">
            <v>62.508382957680382</v>
          </cell>
          <cell r="AH1820">
            <v>63.344554682411669</v>
          </cell>
          <cell r="AI1820">
            <v>64.191911837323005</v>
          </cell>
          <cell r="AJ1820">
            <v>65.050604049392433</v>
          </cell>
          <cell r="AK1820">
            <v>65.920782947151125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</row>
        <row r="1821">
          <cell r="A1821" t="str">
            <v>ORMedium C&amp;ITime-Of-UseSummer Peak Reduction @Generation (MW)Low Participation Case0</v>
          </cell>
          <cell r="B1821" t="str">
            <v>OR</v>
          </cell>
          <cell r="C1821" t="str">
            <v>Medium C&amp;I</v>
          </cell>
          <cell r="D1821" t="str">
            <v>Time-Of-Use</v>
          </cell>
          <cell r="E1821" t="str">
            <v>Summer Peak Reduction @Generation (MW)</v>
          </cell>
          <cell r="F1821" t="str">
            <v>Low Participation Case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5.6309529854545115</v>
          </cell>
          <cell r="S1821">
            <v>17.1442871462299</v>
          </cell>
          <cell r="T1821">
            <v>40.548980952242438</v>
          </cell>
          <cell r="U1821">
            <v>52.92799504328039</v>
          </cell>
          <cell r="V1821">
            <v>59.593354892652727</v>
          </cell>
          <cell r="W1821">
            <v>60.382677857562754</v>
          </cell>
          <cell r="X1821">
            <v>61.162885646285609</v>
          </cell>
          <cell r="Y1821">
            <v>61.94387351456492</v>
          </cell>
          <cell r="Z1821">
            <v>62.762198341341403</v>
          </cell>
          <cell r="AA1821">
            <v>63.678439181486489</v>
          </cell>
          <cell r="AB1821">
            <v>64.520775498172327</v>
          </cell>
          <cell r="AC1821">
            <v>65.364607857843168</v>
          </cell>
          <cell r="AD1821">
            <v>66.238987169908881</v>
          </cell>
          <cell r="AE1821">
            <v>67.125063013269198</v>
          </cell>
          <cell r="AF1821">
            <v>68.022991851877961</v>
          </cell>
          <cell r="AG1821">
            <v>68.932932242700019</v>
          </cell>
          <cell r="AH1821">
            <v>69.855044863709381</v>
          </cell>
          <cell r="AI1821">
            <v>70.789492542261797</v>
          </cell>
          <cell r="AJ1821">
            <v>71.73644028384696</v>
          </cell>
          <cell r="AK1821">
            <v>72.696055301225314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</row>
        <row r="1822">
          <cell r="A1822" t="str">
            <v>ORMedium C&amp;ITime-Of-UseWinter Peak Reduction @Meter  (MW)Low Participation Case0</v>
          </cell>
          <cell r="B1822" t="str">
            <v>OR</v>
          </cell>
          <cell r="C1822" t="str">
            <v>Medium C&amp;I</v>
          </cell>
          <cell r="D1822" t="str">
            <v>Time-Of-Use</v>
          </cell>
          <cell r="E1822" t="str">
            <v>Winter Peak Reduction @Meter  (MW)</v>
          </cell>
          <cell r="F1822" t="str">
            <v>Low Participation Case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</row>
        <row r="1823">
          <cell r="A1823" t="str">
            <v>ORMedium C&amp;ITime-Of-UseWinter Peak Reduction @Generation (MW)Low Participation Case0</v>
          </cell>
          <cell r="B1823" t="str">
            <v>OR</v>
          </cell>
          <cell r="C1823" t="str">
            <v>Medium C&amp;I</v>
          </cell>
          <cell r="D1823" t="str">
            <v>Time-Of-Use</v>
          </cell>
          <cell r="E1823" t="str">
            <v>Winter Peak Reduction @Generation (MW)</v>
          </cell>
          <cell r="F1823" t="str">
            <v>Low Participation Case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</row>
        <row r="1824">
          <cell r="A1824" t="str">
            <v>ORMedium C&amp;ITime-Of-UseProgram Annual BenefitsLow Participation Case0</v>
          </cell>
          <cell r="B1824" t="str">
            <v>OR</v>
          </cell>
          <cell r="C1824" t="str">
            <v>Medium C&amp;I</v>
          </cell>
          <cell r="D1824" t="str">
            <v>Time-Of-Use</v>
          </cell>
          <cell r="E1824" t="str">
            <v>Program Annual Benefits</v>
          </cell>
          <cell r="F1824" t="str">
            <v>Low Participation Case</v>
          </cell>
          <cell r="G1824">
            <v>0</v>
          </cell>
        </row>
        <row r="1825">
          <cell r="A1825" t="str">
            <v>ORMedium C&amp;ITime-Of-UseNew ParticipantsLow Participation Case0</v>
          </cell>
          <cell r="B1825" t="str">
            <v>OR</v>
          </cell>
          <cell r="C1825" t="str">
            <v>Medium C&amp;I</v>
          </cell>
          <cell r="D1825" t="str">
            <v>Time-Of-Use</v>
          </cell>
          <cell r="E1825" t="str">
            <v>New Participants</v>
          </cell>
          <cell r="F1825" t="str">
            <v>Low Participation Case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16746.686550000006</v>
          </cell>
          <cell r="S1825">
            <v>34271.919000000009</v>
          </cell>
          <cell r="T1825">
            <v>69833.664450000011</v>
          </cell>
          <cell r="U1825">
            <v>36847.527750000037</v>
          </cell>
          <cell r="V1825">
            <v>20100.588749999937</v>
          </cell>
          <cell r="W1825">
            <v>2583.0255000000179</v>
          </cell>
          <cell r="X1825">
            <v>2585.7149999999965</v>
          </cell>
          <cell r="Y1825">
            <v>2585.2035000000324</v>
          </cell>
          <cell r="Z1825">
            <v>2584.5764999999665</v>
          </cell>
          <cell r="AA1825">
            <v>2584.3950000000186</v>
          </cell>
          <cell r="AB1825">
            <v>2584.7249999999767</v>
          </cell>
          <cell r="AC1825">
            <v>2592.8595000000205</v>
          </cell>
          <cell r="AD1825">
            <v>2694.0321599718882</v>
          </cell>
          <cell r="AE1825">
            <v>2731.0805338135397</v>
          </cell>
          <cell r="AF1825">
            <v>2768.6383974915661</v>
          </cell>
          <cell r="AG1825">
            <v>2806.7127575183695</v>
          </cell>
          <cell r="AH1825">
            <v>2845.3107167601411</v>
          </cell>
          <cell r="AI1825">
            <v>2884.4394757617847</v>
          </cell>
          <cell r="AJ1825">
            <v>2924.1063340901455</v>
          </cell>
          <cell r="AK1825">
            <v>2964.3186916958948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</row>
        <row r="1826">
          <cell r="A1826" t="str">
            <v>ORMedium C&amp;ITime-Of-UseIncentive CostsLow Participation Case0</v>
          </cell>
          <cell r="B1826" t="str">
            <v>OR</v>
          </cell>
          <cell r="C1826" t="str">
            <v>Medium C&amp;I</v>
          </cell>
          <cell r="D1826" t="str">
            <v>Time-Of-Use</v>
          </cell>
          <cell r="E1826" t="str">
            <v>Incentive Costs</v>
          </cell>
          <cell r="F1826" t="str">
            <v>Low Participation Case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351680.42</v>
          </cell>
          <cell r="S1826">
            <v>1071390.72</v>
          </cell>
          <cell r="T1826">
            <v>2537897.67</v>
          </cell>
          <cell r="U1826">
            <v>3311695.75</v>
          </cell>
          <cell r="V1826">
            <v>3733808.12</v>
          </cell>
          <cell r="W1826">
            <v>3788051.65</v>
          </cell>
          <cell r="X1826">
            <v>3842351.67</v>
          </cell>
          <cell r="Y1826">
            <v>3896640.94</v>
          </cell>
          <cell r="Z1826">
            <v>3950917.05</v>
          </cell>
          <cell r="AA1826">
            <v>4005189.34</v>
          </cell>
          <cell r="AB1826">
            <v>4059468.57</v>
          </cell>
          <cell r="AC1826">
            <v>4113918.62</v>
          </cell>
          <cell r="AD1826">
            <v>4170493.29</v>
          </cell>
          <cell r="AE1826">
            <v>4227845.9800000004</v>
          </cell>
          <cell r="AF1826">
            <v>4285987.3899999997</v>
          </cell>
          <cell r="AG1826">
            <v>4344928.3600000003</v>
          </cell>
          <cell r="AH1826">
            <v>4404679.88</v>
          </cell>
          <cell r="AI1826">
            <v>4465253.1100000003</v>
          </cell>
          <cell r="AJ1826">
            <v>4526659.34</v>
          </cell>
          <cell r="AK1826">
            <v>4588910.04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</row>
        <row r="1827">
          <cell r="A1827" t="str">
            <v>ORMedium C&amp;ITime-Of-UseParticipantsLow Participation Case0</v>
          </cell>
          <cell r="B1827" t="str">
            <v>OR</v>
          </cell>
          <cell r="C1827" t="str">
            <v>Medium C&amp;I</v>
          </cell>
          <cell r="D1827" t="str">
            <v>Time-Of-Use</v>
          </cell>
          <cell r="E1827" t="str">
            <v>Participants</v>
          </cell>
          <cell r="F1827" t="str">
            <v>Low Participation Case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16746.686550000006</v>
          </cell>
          <cell r="S1827">
            <v>51018.605550000015</v>
          </cell>
          <cell r="T1827">
            <v>120852.27000000002</v>
          </cell>
          <cell r="U1827">
            <v>157699.79775000006</v>
          </cell>
          <cell r="V1827">
            <v>177800.38649999999</v>
          </cell>
          <cell r="W1827">
            <v>180383.41200000001</v>
          </cell>
          <cell r="X1827">
            <v>182969.12700000001</v>
          </cell>
          <cell r="Y1827">
            <v>185554.33050000004</v>
          </cell>
          <cell r="Z1827">
            <v>188138.90700000001</v>
          </cell>
          <cell r="AA1827">
            <v>190723.30200000003</v>
          </cell>
          <cell r="AB1827">
            <v>193308.027</v>
          </cell>
          <cell r="AC1827">
            <v>195900.88650000002</v>
          </cell>
          <cell r="AD1827">
            <v>198594.91865997191</v>
          </cell>
          <cell r="AE1827">
            <v>201325.99919378545</v>
          </cell>
          <cell r="AF1827">
            <v>204094.63759127702</v>
          </cell>
          <cell r="AG1827">
            <v>206901.35034879539</v>
          </cell>
          <cell r="AH1827">
            <v>209746.66106555553</v>
          </cell>
          <cell r="AI1827">
            <v>212631.10054131731</v>
          </cell>
          <cell r="AJ1827">
            <v>215555.20687540746</v>
          </cell>
          <cell r="AK1827">
            <v>218519.52556710335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</row>
        <row r="1828">
          <cell r="A1828" t="str">
            <v>ORResidentialTime-Of-UseProgram Annual BenefitsLow Participation Case0</v>
          </cell>
          <cell r="B1828" t="str">
            <v>OR</v>
          </cell>
          <cell r="C1828" t="str">
            <v>Residential</v>
          </cell>
          <cell r="D1828" t="str">
            <v>Time-Of-Use</v>
          </cell>
          <cell r="E1828" t="str">
            <v>Program Annual Benefits</v>
          </cell>
          <cell r="F1828" t="str">
            <v>Low Participation Case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573231.01</v>
          </cell>
          <cell r="S1828">
            <v>1745288.43</v>
          </cell>
          <cell r="T1828">
            <v>4127886.26</v>
          </cell>
          <cell r="U1828">
            <v>5388069.9000000004</v>
          </cell>
          <cell r="V1828">
            <v>6066603.5300000003</v>
          </cell>
          <cell r="W1828">
            <v>6146956.6100000003</v>
          </cell>
          <cell r="X1828">
            <v>6226381.7599999998</v>
          </cell>
          <cell r="Y1828">
            <v>6305886.3200000003</v>
          </cell>
          <cell r="Z1828">
            <v>6389191.79</v>
          </cell>
          <cell r="AA1828">
            <v>6482465.1100000003</v>
          </cell>
          <cell r="AB1828">
            <v>6568214.9500000002</v>
          </cell>
          <cell r="AC1828">
            <v>6654117.0800000001</v>
          </cell>
          <cell r="AD1828">
            <v>6743128.8899999997</v>
          </cell>
          <cell r="AE1828">
            <v>6833331.4100000001</v>
          </cell>
          <cell r="AF1828">
            <v>6924740.5700000003</v>
          </cell>
          <cell r="AG1828">
            <v>7017372.5</v>
          </cell>
          <cell r="AH1828">
            <v>7111243.5700000003</v>
          </cell>
          <cell r="AI1828">
            <v>7206370.3399999999</v>
          </cell>
          <cell r="AJ1828">
            <v>7302769.6200000001</v>
          </cell>
          <cell r="AK1828">
            <v>7400458.4299999997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</row>
        <row r="1829">
          <cell r="A1829" t="str">
            <v>ORResidentialTime-Of-UseProgram Annual CostsLow Participation Case0</v>
          </cell>
          <cell r="B1829" t="str">
            <v>OR</v>
          </cell>
          <cell r="C1829" t="str">
            <v>Residential</v>
          </cell>
          <cell r="D1829" t="str">
            <v>Time-Of-Use</v>
          </cell>
          <cell r="E1829" t="str">
            <v>Program Annual Costs</v>
          </cell>
          <cell r="F1829" t="str">
            <v>Low Participation Case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5834317.1500000004</v>
          </cell>
          <cell r="S1829">
            <v>12509121.98</v>
          </cell>
          <cell r="T1829">
            <v>26286343.199999999</v>
          </cell>
          <cell r="U1829">
            <v>16130618.27</v>
          </cell>
          <cell r="V1829">
            <v>10911310.720000001</v>
          </cell>
          <cell r="W1829">
            <v>4823091.07</v>
          </cell>
          <cell r="X1829">
            <v>4899046.41</v>
          </cell>
          <cell r="Y1829">
            <v>4974249.76</v>
          </cell>
          <cell r="Z1829">
            <v>5049879.66</v>
          </cell>
          <cell r="AA1829">
            <v>5126289.05</v>
          </cell>
          <cell r="AB1829">
            <v>5203203.5</v>
          </cell>
          <cell r="AC1829">
            <v>5283869.59</v>
          </cell>
          <cell r="AD1829">
            <v>5405233.1200000001</v>
          </cell>
          <cell r="AE1829">
            <v>5502775.29</v>
          </cell>
          <cell r="AF1829">
            <v>5602414.6799999997</v>
          </cell>
          <cell r="AG1829">
            <v>5704204.7300000004</v>
          </cell>
          <cell r="AH1829">
            <v>5808200.4400000004</v>
          </cell>
          <cell r="AI1829">
            <v>5914458.3899999997</v>
          </cell>
          <cell r="AJ1829">
            <v>6023036.7800000003</v>
          </cell>
          <cell r="AK1829">
            <v>6133995.5099999998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</row>
        <row r="1830">
          <cell r="A1830" t="str">
            <v>ORResidentialTime-Of-UseNon-Incentive CostsLow Participation Case0</v>
          </cell>
          <cell r="B1830" t="str">
            <v>OR</v>
          </cell>
          <cell r="C1830" t="str">
            <v>Residential</v>
          </cell>
          <cell r="D1830" t="str">
            <v>Time-Of-Use</v>
          </cell>
          <cell r="E1830" t="str">
            <v>Non-Incentive Costs</v>
          </cell>
          <cell r="F1830" t="str">
            <v>Low Participation Case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5482636.7300000004</v>
          </cell>
          <cell r="S1830">
            <v>11437731.27</v>
          </cell>
          <cell r="T1830">
            <v>23748445.530000001</v>
          </cell>
          <cell r="U1830">
            <v>12818922.52</v>
          </cell>
          <cell r="V1830">
            <v>7177502.6100000003</v>
          </cell>
          <cell r="W1830">
            <v>1035039.42</v>
          </cell>
          <cell r="X1830">
            <v>1056694.75</v>
          </cell>
          <cell r="Y1830">
            <v>1077608.81</v>
          </cell>
          <cell r="Z1830">
            <v>1098962.6200000001</v>
          </cell>
          <cell r="AA1830">
            <v>1121099.71</v>
          </cell>
          <cell r="AB1830">
            <v>1143734.93</v>
          </cell>
          <cell r="AC1830">
            <v>1169950.97</v>
          </cell>
          <cell r="AD1830">
            <v>1234739.83</v>
          </cell>
          <cell r="AE1830">
            <v>1274929.31</v>
          </cell>
          <cell r="AF1830">
            <v>1316427.29</v>
          </cell>
          <cell r="AG1830">
            <v>1359276.37</v>
          </cell>
          <cell r="AH1830">
            <v>1403520.56</v>
          </cell>
          <cell r="AI1830">
            <v>1449205.28</v>
          </cell>
          <cell r="AJ1830">
            <v>1496377.44</v>
          </cell>
          <cell r="AK1830">
            <v>1545085.48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</row>
        <row r="1831">
          <cell r="A1831" t="str">
            <v>ORResidentialTime-Of-UseSummer Peak Reduction @Meter  (MW)Low Participation Case0</v>
          </cell>
          <cell r="B1831" t="str">
            <v>OR</v>
          </cell>
          <cell r="C1831" t="str">
            <v>Residential</v>
          </cell>
          <cell r="D1831" t="str">
            <v>Time-Of-Use</v>
          </cell>
          <cell r="E1831" t="str">
            <v>Summer Peak Reduction @Meter  (MW)</v>
          </cell>
          <cell r="F1831" t="str">
            <v>Low Participation Case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5.1061481672101516</v>
          </cell>
          <cell r="S1831">
            <v>15.546439584201273</v>
          </cell>
          <cell r="T1831">
            <v>36.769815927493447</v>
          </cell>
          <cell r="U1831">
            <v>47.99510590524666</v>
          </cell>
          <cell r="V1831">
            <v>54.039254216657497</v>
          </cell>
          <cell r="W1831">
            <v>54.75501228123791</v>
          </cell>
          <cell r="X1831">
            <v>55.462504704051796</v>
          </cell>
          <cell r="Y1831">
            <v>56.170704503007471</v>
          </cell>
          <cell r="Z1831">
            <v>56.91276145592839</v>
          </cell>
          <cell r="AA1831">
            <v>57.74360864977195</v>
          </cell>
          <cell r="AB1831">
            <v>58.507439221742665</v>
          </cell>
          <cell r="AC1831">
            <v>59.27262640549219</v>
          </cell>
          <cell r="AD1831">
            <v>60.065513565673378</v>
          </cell>
          <cell r="AE1831">
            <v>60.869007140432515</v>
          </cell>
          <cell r="AF1831">
            <v>61.683249011282939</v>
          </cell>
          <cell r="AG1831">
            <v>62.508382957680382</v>
          </cell>
          <cell r="AH1831">
            <v>63.344554682411669</v>
          </cell>
          <cell r="AI1831">
            <v>64.191911837323005</v>
          </cell>
          <cell r="AJ1831">
            <v>65.050604049392433</v>
          </cell>
          <cell r="AK1831">
            <v>65.920782947151125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</row>
        <row r="1832">
          <cell r="A1832" t="str">
            <v>ORResidentialTime-Of-UseSummer Peak Reduction @Generation (MW)Low Participation Case0</v>
          </cell>
          <cell r="B1832" t="str">
            <v>OR</v>
          </cell>
          <cell r="C1832" t="str">
            <v>Residential</v>
          </cell>
          <cell r="D1832" t="str">
            <v>Time-Of-Use</v>
          </cell>
          <cell r="E1832" t="str">
            <v>Summer Peak Reduction @Generation (MW)</v>
          </cell>
          <cell r="F1832" t="str">
            <v>Low Participation Case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5.6309529854545115</v>
          </cell>
          <cell r="S1832">
            <v>17.1442871462299</v>
          </cell>
          <cell r="T1832">
            <v>40.548980952242438</v>
          </cell>
          <cell r="U1832">
            <v>52.92799504328039</v>
          </cell>
          <cell r="V1832">
            <v>59.593354892652727</v>
          </cell>
          <cell r="W1832">
            <v>60.382677857562754</v>
          </cell>
          <cell r="X1832">
            <v>61.162885646285609</v>
          </cell>
          <cell r="Y1832">
            <v>61.94387351456492</v>
          </cell>
          <cell r="Z1832">
            <v>62.762198341341403</v>
          </cell>
          <cell r="AA1832">
            <v>63.678439181486489</v>
          </cell>
          <cell r="AB1832">
            <v>64.520775498172327</v>
          </cell>
          <cell r="AC1832">
            <v>65.364607857843168</v>
          </cell>
          <cell r="AD1832">
            <v>66.238987169908881</v>
          </cell>
          <cell r="AE1832">
            <v>67.125063013269198</v>
          </cell>
          <cell r="AF1832">
            <v>68.022991851877961</v>
          </cell>
          <cell r="AG1832">
            <v>68.932932242700019</v>
          </cell>
          <cell r="AH1832">
            <v>69.855044863709381</v>
          </cell>
          <cell r="AI1832">
            <v>70.789492542261797</v>
          </cell>
          <cell r="AJ1832">
            <v>71.73644028384696</v>
          </cell>
          <cell r="AK1832">
            <v>72.696055301225314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</row>
        <row r="1833">
          <cell r="A1833" t="str">
            <v>ORResidentialTime-Of-UseWinter Peak Reduction @Meter  (MW)Low Participation Case0</v>
          </cell>
          <cell r="B1833" t="str">
            <v>OR</v>
          </cell>
          <cell r="C1833" t="str">
            <v>Residential</v>
          </cell>
          <cell r="D1833" t="str">
            <v>Time-Of-Use</v>
          </cell>
          <cell r="E1833" t="str">
            <v>Winter Peak Reduction @Meter  (MW)</v>
          </cell>
          <cell r="F1833" t="str">
            <v>Low Participation Case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</row>
        <row r="1834">
          <cell r="A1834" t="str">
            <v>ORResidentialTime-Of-UseWinter Peak Reduction @Generation (MW)Low Participation Case0</v>
          </cell>
          <cell r="B1834" t="str">
            <v>OR</v>
          </cell>
          <cell r="C1834" t="str">
            <v>Residential</v>
          </cell>
          <cell r="D1834" t="str">
            <v>Time-Of-Use</v>
          </cell>
          <cell r="E1834" t="str">
            <v>Winter Peak Reduction @Generation (MW)</v>
          </cell>
          <cell r="F1834" t="str">
            <v>Low Participation Case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</row>
        <row r="1835">
          <cell r="A1835" t="str">
            <v>ORResidentialTime-Of-UseProgram Annual BenefitsLow Participation Case0</v>
          </cell>
          <cell r="B1835" t="str">
            <v>OR</v>
          </cell>
          <cell r="C1835" t="str">
            <v>Residential</v>
          </cell>
          <cell r="D1835" t="str">
            <v>Time-Of-Use</v>
          </cell>
          <cell r="E1835" t="str">
            <v>Program Annual Benefits</v>
          </cell>
          <cell r="F1835" t="str">
            <v>Low Participation Case</v>
          </cell>
          <cell r="G1835">
            <v>0</v>
          </cell>
        </row>
        <row r="1836">
          <cell r="A1836" t="str">
            <v>ORResidentialTime-Of-UseNew ParticipantsLow Participation Case0</v>
          </cell>
          <cell r="B1836" t="str">
            <v>OR</v>
          </cell>
          <cell r="C1836" t="str">
            <v>Residential</v>
          </cell>
          <cell r="D1836" t="str">
            <v>Time-Of-Use</v>
          </cell>
          <cell r="E1836" t="str">
            <v>New Participants</v>
          </cell>
          <cell r="F1836" t="str">
            <v>Low Participation Case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16746.686550000006</v>
          </cell>
          <cell r="S1836">
            <v>34271.919000000009</v>
          </cell>
          <cell r="T1836">
            <v>69833.664450000011</v>
          </cell>
          <cell r="U1836">
            <v>36847.527750000037</v>
          </cell>
          <cell r="V1836">
            <v>20100.588749999937</v>
          </cell>
          <cell r="W1836">
            <v>2583.0255000000179</v>
          </cell>
          <cell r="X1836">
            <v>2585.7149999999965</v>
          </cell>
          <cell r="Y1836">
            <v>2585.2035000000324</v>
          </cell>
          <cell r="Z1836">
            <v>2584.5764999999665</v>
          </cell>
          <cell r="AA1836">
            <v>2584.3950000000186</v>
          </cell>
          <cell r="AB1836">
            <v>2584.7249999999767</v>
          </cell>
          <cell r="AC1836">
            <v>2592.8595000000205</v>
          </cell>
          <cell r="AD1836">
            <v>2694.0321599718882</v>
          </cell>
          <cell r="AE1836">
            <v>2731.0805338135397</v>
          </cell>
          <cell r="AF1836">
            <v>2768.6383974915661</v>
          </cell>
          <cell r="AG1836">
            <v>2806.7127575183695</v>
          </cell>
          <cell r="AH1836">
            <v>2845.3107167601411</v>
          </cell>
          <cell r="AI1836">
            <v>2884.4394757617847</v>
          </cell>
          <cell r="AJ1836">
            <v>2924.1063340901455</v>
          </cell>
          <cell r="AK1836">
            <v>2964.3186916958948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</row>
        <row r="1837">
          <cell r="A1837" t="str">
            <v>ORResidentialTime-Of-UseIncentive CostsLow Participation Case0</v>
          </cell>
          <cell r="B1837" t="str">
            <v>OR</v>
          </cell>
          <cell r="C1837" t="str">
            <v>Residential</v>
          </cell>
          <cell r="D1837" t="str">
            <v>Time-Of-Use</v>
          </cell>
          <cell r="E1837" t="str">
            <v>Incentive Costs</v>
          </cell>
          <cell r="F1837" t="str">
            <v>Low Participation Case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351680.42</v>
          </cell>
          <cell r="S1837">
            <v>1071390.72</v>
          </cell>
          <cell r="T1837">
            <v>2537897.67</v>
          </cell>
          <cell r="U1837">
            <v>3311695.75</v>
          </cell>
          <cell r="V1837">
            <v>3733808.12</v>
          </cell>
          <cell r="W1837">
            <v>3788051.65</v>
          </cell>
          <cell r="X1837">
            <v>3842351.67</v>
          </cell>
          <cell r="Y1837">
            <v>3896640.94</v>
          </cell>
          <cell r="Z1837">
            <v>3950917.05</v>
          </cell>
          <cell r="AA1837">
            <v>4005189.34</v>
          </cell>
          <cell r="AB1837">
            <v>4059468.57</v>
          </cell>
          <cell r="AC1837">
            <v>4113918.62</v>
          </cell>
          <cell r="AD1837">
            <v>4170493.29</v>
          </cell>
          <cell r="AE1837">
            <v>4227845.9800000004</v>
          </cell>
          <cell r="AF1837">
            <v>4285987.3899999997</v>
          </cell>
          <cell r="AG1837">
            <v>4344928.3600000003</v>
          </cell>
          <cell r="AH1837">
            <v>4404679.88</v>
          </cell>
          <cell r="AI1837">
            <v>4465253.1100000003</v>
          </cell>
          <cell r="AJ1837">
            <v>4526659.34</v>
          </cell>
          <cell r="AK1837">
            <v>4588910.04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</row>
        <row r="1838">
          <cell r="A1838" t="str">
            <v>ORResidentialTime-Of-UseParticipantsLow Participation Case0</v>
          </cell>
          <cell r="B1838" t="str">
            <v>OR</v>
          </cell>
          <cell r="C1838" t="str">
            <v>Residential</v>
          </cell>
          <cell r="D1838" t="str">
            <v>Time-Of-Use</v>
          </cell>
          <cell r="E1838" t="str">
            <v>Participants</v>
          </cell>
          <cell r="F1838" t="str">
            <v>Low Participation Case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16746.686550000006</v>
          </cell>
          <cell r="S1838">
            <v>51018.605550000015</v>
          </cell>
          <cell r="T1838">
            <v>120852.27000000002</v>
          </cell>
          <cell r="U1838">
            <v>157699.79775000006</v>
          </cell>
          <cell r="V1838">
            <v>177800.38649999999</v>
          </cell>
          <cell r="W1838">
            <v>180383.41200000001</v>
          </cell>
          <cell r="X1838">
            <v>182969.12700000001</v>
          </cell>
          <cell r="Y1838">
            <v>185554.33050000004</v>
          </cell>
          <cell r="Z1838">
            <v>188138.90700000001</v>
          </cell>
          <cell r="AA1838">
            <v>190723.30200000003</v>
          </cell>
          <cell r="AB1838">
            <v>193308.027</v>
          </cell>
          <cell r="AC1838">
            <v>195900.88650000002</v>
          </cell>
          <cell r="AD1838">
            <v>198594.91865997191</v>
          </cell>
          <cell r="AE1838">
            <v>201325.99919378545</v>
          </cell>
          <cell r="AF1838">
            <v>204094.63759127702</v>
          </cell>
          <cell r="AG1838">
            <v>206901.35034879539</v>
          </cell>
          <cell r="AH1838">
            <v>209746.66106555553</v>
          </cell>
          <cell r="AI1838">
            <v>212631.10054131731</v>
          </cell>
          <cell r="AJ1838">
            <v>215555.20687540746</v>
          </cell>
          <cell r="AK1838">
            <v>218519.52556710335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</row>
        <row r="1839">
          <cell r="A1839" t="str">
            <v>ORSmall C&amp;ITime-Of-UseProgram Annual BenefitsLow Participation Case0</v>
          </cell>
          <cell r="B1839" t="str">
            <v>OR</v>
          </cell>
          <cell r="C1839" t="str">
            <v>Small C&amp;I</v>
          </cell>
          <cell r="D1839" t="str">
            <v>Time-Of-Use</v>
          </cell>
          <cell r="E1839" t="str">
            <v>Program Annual Benefits</v>
          </cell>
          <cell r="F1839" t="str">
            <v>Low Participation Case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573231.01</v>
          </cell>
          <cell r="S1839">
            <v>1745288.43</v>
          </cell>
          <cell r="T1839">
            <v>4127886.26</v>
          </cell>
          <cell r="U1839">
            <v>5388069.9000000004</v>
          </cell>
          <cell r="V1839">
            <v>6066603.5300000003</v>
          </cell>
          <cell r="W1839">
            <v>6146956.6100000003</v>
          </cell>
          <cell r="X1839">
            <v>6226381.7599999998</v>
          </cell>
          <cell r="Y1839">
            <v>6305886.3200000003</v>
          </cell>
          <cell r="Z1839">
            <v>6389191.79</v>
          </cell>
          <cell r="AA1839">
            <v>6482465.1100000003</v>
          </cell>
          <cell r="AB1839">
            <v>6568214.9500000002</v>
          </cell>
          <cell r="AC1839">
            <v>6654117.0800000001</v>
          </cell>
          <cell r="AD1839">
            <v>6743128.8899999997</v>
          </cell>
          <cell r="AE1839">
            <v>6833331.4100000001</v>
          </cell>
          <cell r="AF1839">
            <v>6924740.5700000003</v>
          </cell>
          <cell r="AG1839">
            <v>7017372.5</v>
          </cell>
          <cell r="AH1839">
            <v>7111243.5700000003</v>
          </cell>
          <cell r="AI1839">
            <v>7206370.3399999999</v>
          </cell>
          <cell r="AJ1839">
            <v>7302769.6200000001</v>
          </cell>
          <cell r="AK1839">
            <v>7400458.4299999997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</row>
        <row r="1840">
          <cell r="A1840" t="str">
            <v>ORSmall C&amp;ITime-Of-UseProgram Annual CostsLow Participation Case0</v>
          </cell>
          <cell r="B1840" t="str">
            <v>OR</v>
          </cell>
          <cell r="C1840" t="str">
            <v>Small C&amp;I</v>
          </cell>
          <cell r="D1840" t="str">
            <v>Time-Of-Use</v>
          </cell>
          <cell r="E1840" t="str">
            <v>Program Annual Costs</v>
          </cell>
          <cell r="F1840" t="str">
            <v>Low Participation Case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5834317.1500000004</v>
          </cell>
          <cell r="S1840">
            <v>12509121.98</v>
          </cell>
          <cell r="T1840">
            <v>26286343.199999999</v>
          </cell>
          <cell r="U1840">
            <v>16130618.27</v>
          </cell>
          <cell r="V1840">
            <v>10911310.720000001</v>
          </cell>
          <cell r="W1840">
            <v>4823091.07</v>
          </cell>
          <cell r="X1840">
            <v>4899046.41</v>
          </cell>
          <cell r="Y1840">
            <v>4974249.76</v>
          </cell>
          <cell r="Z1840">
            <v>5049879.66</v>
          </cell>
          <cell r="AA1840">
            <v>5126289.05</v>
          </cell>
          <cell r="AB1840">
            <v>5203203.5</v>
          </cell>
          <cell r="AC1840">
            <v>5283869.59</v>
          </cell>
          <cell r="AD1840">
            <v>5405233.1200000001</v>
          </cell>
          <cell r="AE1840">
            <v>5502775.29</v>
          </cell>
          <cell r="AF1840">
            <v>5602414.6799999997</v>
          </cell>
          <cell r="AG1840">
            <v>5704204.7300000004</v>
          </cell>
          <cell r="AH1840">
            <v>5808200.4400000004</v>
          </cell>
          <cell r="AI1840">
            <v>5914458.3899999997</v>
          </cell>
          <cell r="AJ1840">
            <v>6023036.7800000003</v>
          </cell>
          <cell r="AK1840">
            <v>6133995.5099999998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</row>
        <row r="1841">
          <cell r="A1841" t="str">
            <v>ORSmall C&amp;ITime-Of-UseNon-Incentive CostsLow Participation Case0</v>
          </cell>
          <cell r="B1841" t="str">
            <v>OR</v>
          </cell>
          <cell r="C1841" t="str">
            <v>Small C&amp;I</v>
          </cell>
          <cell r="D1841" t="str">
            <v>Time-Of-Use</v>
          </cell>
          <cell r="E1841" t="str">
            <v>Non-Incentive Costs</v>
          </cell>
          <cell r="F1841" t="str">
            <v>Low Participation Case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5482636.7300000004</v>
          </cell>
          <cell r="S1841">
            <v>11437731.27</v>
          </cell>
          <cell r="T1841">
            <v>23748445.530000001</v>
          </cell>
          <cell r="U1841">
            <v>12818922.52</v>
          </cell>
          <cell r="V1841">
            <v>7177502.6100000003</v>
          </cell>
          <cell r="W1841">
            <v>1035039.42</v>
          </cell>
          <cell r="X1841">
            <v>1056694.75</v>
          </cell>
          <cell r="Y1841">
            <v>1077608.81</v>
          </cell>
          <cell r="Z1841">
            <v>1098962.6200000001</v>
          </cell>
          <cell r="AA1841">
            <v>1121099.71</v>
          </cell>
          <cell r="AB1841">
            <v>1143734.93</v>
          </cell>
          <cell r="AC1841">
            <v>1169950.97</v>
          </cell>
          <cell r="AD1841">
            <v>1234739.83</v>
          </cell>
          <cell r="AE1841">
            <v>1274929.31</v>
          </cell>
          <cell r="AF1841">
            <v>1316427.29</v>
          </cell>
          <cell r="AG1841">
            <v>1359276.37</v>
          </cell>
          <cell r="AH1841">
            <v>1403520.56</v>
          </cell>
          <cell r="AI1841">
            <v>1449205.28</v>
          </cell>
          <cell r="AJ1841">
            <v>1496377.44</v>
          </cell>
          <cell r="AK1841">
            <v>1545085.48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</row>
        <row r="1842">
          <cell r="A1842" t="str">
            <v>ORSmall C&amp;ITime-Of-UseSummer Peak Reduction @Meter  (MW)Low Participation Case0</v>
          </cell>
          <cell r="B1842" t="str">
            <v>OR</v>
          </cell>
          <cell r="C1842" t="str">
            <v>Small C&amp;I</v>
          </cell>
          <cell r="D1842" t="str">
            <v>Time-Of-Use</v>
          </cell>
          <cell r="E1842" t="str">
            <v>Summer Peak Reduction @Meter  (MW)</v>
          </cell>
          <cell r="F1842" t="str">
            <v>Low Participation Case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5.1061481672101516</v>
          </cell>
          <cell r="S1842">
            <v>15.546439584201273</v>
          </cell>
          <cell r="T1842">
            <v>36.769815927493447</v>
          </cell>
          <cell r="U1842">
            <v>47.99510590524666</v>
          </cell>
          <cell r="V1842">
            <v>54.039254216657497</v>
          </cell>
          <cell r="W1842">
            <v>54.75501228123791</v>
          </cell>
          <cell r="X1842">
            <v>55.462504704051796</v>
          </cell>
          <cell r="Y1842">
            <v>56.170704503007471</v>
          </cell>
          <cell r="Z1842">
            <v>56.91276145592839</v>
          </cell>
          <cell r="AA1842">
            <v>57.74360864977195</v>
          </cell>
          <cell r="AB1842">
            <v>58.507439221742665</v>
          </cell>
          <cell r="AC1842">
            <v>59.27262640549219</v>
          </cell>
          <cell r="AD1842">
            <v>60.065513565673378</v>
          </cell>
          <cell r="AE1842">
            <v>60.869007140432515</v>
          </cell>
          <cell r="AF1842">
            <v>61.683249011282939</v>
          </cell>
          <cell r="AG1842">
            <v>62.508382957680382</v>
          </cell>
          <cell r="AH1842">
            <v>63.344554682411669</v>
          </cell>
          <cell r="AI1842">
            <v>64.191911837323005</v>
          </cell>
          <cell r="AJ1842">
            <v>65.050604049392433</v>
          </cell>
          <cell r="AK1842">
            <v>65.920782947151125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</row>
        <row r="1843">
          <cell r="A1843" t="str">
            <v>ORSmall C&amp;ITime-Of-UseSummer Peak Reduction @Generation (MW)Low Participation Case0</v>
          </cell>
          <cell r="B1843" t="str">
            <v>OR</v>
          </cell>
          <cell r="C1843" t="str">
            <v>Small C&amp;I</v>
          </cell>
          <cell r="D1843" t="str">
            <v>Time-Of-Use</v>
          </cell>
          <cell r="E1843" t="str">
            <v>Summer Peak Reduction @Generation (MW)</v>
          </cell>
          <cell r="F1843" t="str">
            <v>Low Participation Case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5.6309529854545115</v>
          </cell>
          <cell r="S1843">
            <v>17.1442871462299</v>
          </cell>
          <cell r="T1843">
            <v>40.548980952242438</v>
          </cell>
          <cell r="U1843">
            <v>52.92799504328039</v>
          </cell>
          <cell r="V1843">
            <v>59.593354892652727</v>
          </cell>
          <cell r="W1843">
            <v>60.382677857562754</v>
          </cell>
          <cell r="X1843">
            <v>61.162885646285609</v>
          </cell>
          <cell r="Y1843">
            <v>61.94387351456492</v>
          </cell>
          <cell r="Z1843">
            <v>62.762198341341403</v>
          </cell>
          <cell r="AA1843">
            <v>63.678439181486489</v>
          </cell>
          <cell r="AB1843">
            <v>64.520775498172327</v>
          </cell>
          <cell r="AC1843">
            <v>65.364607857843168</v>
          </cell>
          <cell r="AD1843">
            <v>66.238987169908881</v>
          </cell>
          <cell r="AE1843">
            <v>67.125063013269198</v>
          </cell>
          <cell r="AF1843">
            <v>68.022991851877961</v>
          </cell>
          <cell r="AG1843">
            <v>68.932932242700019</v>
          </cell>
          <cell r="AH1843">
            <v>69.855044863709381</v>
          </cell>
          <cell r="AI1843">
            <v>70.789492542261797</v>
          </cell>
          <cell r="AJ1843">
            <v>71.73644028384696</v>
          </cell>
          <cell r="AK1843">
            <v>72.696055301225314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</row>
        <row r="1844">
          <cell r="A1844" t="str">
            <v>ORSmall C&amp;ITime-Of-UseWinter Peak Reduction @Meter  (MW)Low Participation Case0</v>
          </cell>
          <cell r="B1844" t="str">
            <v>OR</v>
          </cell>
          <cell r="C1844" t="str">
            <v>Small C&amp;I</v>
          </cell>
          <cell r="D1844" t="str">
            <v>Time-Of-Use</v>
          </cell>
          <cell r="E1844" t="str">
            <v>Winter Peak Reduction @Meter  (MW)</v>
          </cell>
          <cell r="F1844" t="str">
            <v>Low Participation Case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</row>
        <row r="1845">
          <cell r="A1845" t="str">
            <v>ORSmall C&amp;ITime-Of-UseWinter Peak Reduction @Generation (MW)Low Participation Case0</v>
          </cell>
          <cell r="B1845" t="str">
            <v>OR</v>
          </cell>
          <cell r="C1845" t="str">
            <v>Small C&amp;I</v>
          </cell>
          <cell r="D1845" t="str">
            <v>Time-Of-Use</v>
          </cell>
          <cell r="E1845" t="str">
            <v>Winter Peak Reduction @Generation (MW)</v>
          </cell>
          <cell r="F1845" t="str">
            <v>Low Participation Case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</row>
        <row r="1846">
          <cell r="A1846" t="str">
            <v>ORSmall C&amp;ITime-Of-UseProgram Annual BenefitsLow Participation Case0</v>
          </cell>
          <cell r="B1846" t="str">
            <v>OR</v>
          </cell>
          <cell r="C1846" t="str">
            <v>Small C&amp;I</v>
          </cell>
          <cell r="D1846" t="str">
            <v>Time-Of-Use</v>
          </cell>
          <cell r="E1846" t="str">
            <v>Program Annual Benefits</v>
          </cell>
          <cell r="F1846" t="str">
            <v>Low Participation Case</v>
          </cell>
          <cell r="G1846">
            <v>0</v>
          </cell>
        </row>
        <row r="1847">
          <cell r="A1847" t="str">
            <v>ORSmall C&amp;ITime-Of-UseNew ParticipantsLow Participation Case0</v>
          </cell>
          <cell r="B1847" t="str">
            <v>OR</v>
          </cell>
          <cell r="C1847" t="str">
            <v>Small C&amp;I</v>
          </cell>
          <cell r="D1847" t="str">
            <v>Time-Of-Use</v>
          </cell>
          <cell r="E1847" t="str">
            <v>New Participants</v>
          </cell>
          <cell r="F1847" t="str">
            <v>Low Participation Case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16746.686550000006</v>
          </cell>
          <cell r="S1847">
            <v>34271.919000000009</v>
          </cell>
          <cell r="T1847">
            <v>69833.664450000011</v>
          </cell>
          <cell r="U1847">
            <v>36847.527750000037</v>
          </cell>
          <cell r="V1847">
            <v>20100.588749999937</v>
          </cell>
          <cell r="W1847">
            <v>2583.0255000000179</v>
          </cell>
          <cell r="X1847">
            <v>2585.7149999999965</v>
          </cell>
          <cell r="Y1847">
            <v>2585.2035000000324</v>
          </cell>
          <cell r="Z1847">
            <v>2584.5764999999665</v>
          </cell>
          <cell r="AA1847">
            <v>2584.3950000000186</v>
          </cell>
          <cell r="AB1847">
            <v>2584.7249999999767</v>
          </cell>
          <cell r="AC1847">
            <v>2592.8595000000205</v>
          </cell>
          <cell r="AD1847">
            <v>2694.0321599718882</v>
          </cell>
          <cell r="AE1847">
            <v>2731.0805338135397</v>
          </cell>
          <cell r="AF1847">
            <v>2768.6383974915661</v>
          </cell>
          <cell r="AG1847">
            <v>2806.7127575183695</v>
          </cell>
          <cell r="AH1847">
            <v>2845.3107167601411</v>
          </cell>
          <cell r="AI1847">
            <v>2884.4394757617847</v>
          </cell>
          <cell r="AJ1847">
            <v>2924.1063340901455</v>
          </cell>
          <cell r="AK1847">
            <v>2964.3186916958948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</row>
        <row r="1848">
          <cell r="A1848" t="str">
            <v>ORSmall C&amp;ITime-Of-UseIncentive CostsLow Participation Case0</v>
          </cell>
          <cell r="B1848" t="str">
            <v>OR</v>
          </cell>
          <cell r="C1848" t="str">
            <v>Small C&amp;I</v>
          </cell>
          <cell r="D1848" t="str">
            <v>Time-Of-Use</v>
          </cell>
          <cell r="E1848" t="str">
            <v>Incentive Costs</v>
          </cell>
          <cell r="F1848" t="str">
            <v>Low Participation Case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351680.42</v>
          </cell>
          <cell r="S1848">
            <v>1071390.72</v>
          </cell>
          <cell r="T1848">
            <v>2537897.67</v>
          </cell>
          <cell r="U1848">
            <v>3311695.75</v>
          </cell>
          <cell r="V1848">
            <v>3733808.12</v>
          </cell>
          <cell r="W1848">
            <v>3788051.65</v>
          </cell>
          <cell r="X1848">
            <v>3842351.67</v>
          </cell>
          <cell r="Y1848">
            <v>3896640.94</v>
          </cell>
          <cell r="Z1848">
            <v>3950917.05</v>
          </cell>
          <cell r="AA1848">
            <v>4005189.34</v>
          </cell>
          <cell r="AB1848">
            <v>4059468.57</v>
          </cell>
          <cell r="AC1848">
            <v>4113918.62</v>
          </cell>
          <cell r="AD1848">
            <v>4170493.29</v>
          </cell>
          <cell r="AE1848">
            <v>4227845.9800000004</v>
          </cell>
          <cell r="AF1848">
            <v>4285987.3899999997</v>
          </cell>
          <cell r="AG1848">
            <v>4344928.3600000003</v>
          </cell>
          <cell r="AH1848">
            <v>4404679.88</v>
          </cell>
          <cell r="AI1848">
            <v>4465253.1100000003</v>
          </cell>
          <cell r="AJ1848">
            <v>4526659.34</v>
          </cell>
          <cell r="AK1848">
            <v>4588910.04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</row>
        <row r="1849">
          <cell r="A1849" t="str">
            <v>ORSmall C&amp;ITime-Of-UseParticipantsLow Participation Case0</v>
          </cell>
          <cell r="B1849" t="str">
            <v>OR</v>
          </cell>
          <cell r="C1849" t="str">
            <v>Small C&amp;I</v>
          </cell>
          <cell r="D1849" t="str">
            <v>Time-Of-Use</v>
          </cell>
          <cell r="E1849" t="str">
            <v>Participants</v>
          </cell>
          <cell r="F1849" t="str">
            <v>Low Participation Case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16746.686550000006</v>
          </cell>
          <cell r="S1849">
            <v>51018.605550000015</v>
          </cell>
          <cell r="T1849">
            <v>120852.27000000002</v>
          </cell>
          <cell r="U1849">
            <v>157699.79775000006</v>
          </cell>
          <cell r="V1849">
            <v>177800.38649999999</v>
          </cell>
          <cell r="W1849">
            <v>180383.41200000001</v>
          </cell>
          <cell r="X1849">
            <v>182969.12700000001</v>
          </cell>
          <cell r="Y1849">
            <v>185554.33050000004</v>
          </cell>
          <cell r="Z1849">
            <v>188138.90700000001</v>
          </cell>
          <cell r="AA1849">
            <v>190723.30200000003</v>
          </cell>
          <cell r="AB1849">
            <v>193308.027</v>
          </cell>
          <cell r="AC1849">
            <v>195900.88650000002</v>
          </cell>
          <cell r="AD1849">
            <v>198594.91865997191</v>
          </cell>
          <cell r="AE1849">
            <v>201325.99919378545</v>
          </cell>
          <cell r="AF1849">
            <v>204094.63759127702</v>
          </cell>
          <cell r="AG1849">
            <v>206901.35034879539</v>
          </cell>
          <cell r="AH1849">
            <v>209746.66106555553</v>
          </cell>
          <cell r="AI1849">
            <v>212631.10054131731</v>
          </cell>
          <cell r="AJ1849">
            <v>215555.20687540746</v>
          </cell>
          <cell r="AK1849">
            <v>218519.52556710335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</row>
        <row r="1850">
          <cell r="A1850" t="str">
            <v>ORResidentialDemand ChargeProgram Annual BenefitsLow Participation Case0</v>
          </cell>
          <cell r="B1850" t="str">
            <v>OR</v>
          </cell>
          <cell r="C1850" t="str">
            <v>Residential</v>
          </cell>
          <cell r="D1850" t="str">
            <v>Demand Charge</v>
          </cell>
          <cell r="E1850" t="str">
            <v>Program Annual Benefits</v>
          </cell>
          <cell r="F1850" t="str">
            <v>Low Participation Case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573231.01</v>
          </cell>
          <cell r="S1850">
            <v>1745288.43</v>
          </cell>
          <cell r="T1850">
            <v>4127886.26</v>
          </cell>
          <cell r="U1850">
            <v>5388069.9000000004</v>
          </cell>
          <cell r="V1850">
            <v>6066603.5300000003</v>
          </cell>
          <cell r="W1850">
            <v>6146956.6100000003</v>
          </cell>
          <cell r="X1850">
            <v>6226381.7599999998</v>
          </cell>
          <cell r="Y1850">
            <v>6305886.3200000003</v>
          </cell>
          <cell r="Z1850">
            <v>6389191.79</v>
          </cell>
          <cell r="AA1850">
            <v>6482465.1100000003</v>
          </cell>
          <cell r="AB1850">
            <v>6568214.9500000002</v>
          </cell>
          <cell r="AC1850">
            <v>6654117.0800000001</v>
          </cell>
          <cell r="AD1850">
            <v>6743128.8899999997</v>
          </cell>
          <cell r="AE1850">
            <v>6833331.4100000001</v>
          </cell>
          <cell r="AF1850">
            <v>6924740.5700000003</v>
          </cell>
          <cell r="AG1850">
            <v>7017372.5</v>
          </cell>
          <cell r="AH1850">
            <v>7111243.5700000003</v>
          </cell>
          <cell r="AI1850">
            <v>7206370.3399999999</v>
          </cell>
          <cell r="AJ1850">
            <v>7302769.6200000001</v>
          </cell>
          <cell r="AK1850">
            <v>7400458.4299999997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AY1850">
            <v>0</v>
          </cell>
          <cell r="AZ1850">
            <v>0</v>
          </cell>
        </row>
        <row r="1851">
          <cell r="A1851" t="str">
            <v>ORResidentialDemand ChargeProgram Annual CostsLow Participation Case0</v>
          </cell>
          <cell r="B1851" t="str">
            <v>OR</v>
          </cell>
          <cell r="C1851" t="str">
            <v>Residential</v>
          </cell>
          <cell r="D1851" t="str">
            <v>Demand Charge</v>
          </cell>
          <cell r="E1851" t="str">
            <v>Program Annual Costs</v>
          </cell>
          <cell r="F1851" t="str">
            <v>Low Participation Case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5834317.1500000004</v>
          </cell>
          <cell r="S1851">
            <v>12509121.98</v>
          </cell>
          <cell r="T1851">
            <v>26286343.199999999</v>
          </cell>
          <cell r="U1851">
            <v>16130618.27</v>
          </cell>
          <cell r="V1851">
            <v>10911310.720000001</v>
          </cell>
          <cell r="W1851">
            <v>4823091.07</v>
          </cell>
          <cell r="X1851">
            <v>4899046.41</v>
          </cell>
          <cell r="Y1851">
            <v>4974249.76</v>
          </cell>
          <cell r="Z1851">
            <v>5049879.66</v>
          </cell>
          <cell r="AA1851">
            <v>5126289.05</v>
          </cell>
          <cell r="AB1851">
            <v>5203203.5</v>
          </cell>
          <cell r="AC1851">
            <v>5283869.59</v>
          </cell>
          <cell r="AD1851">
            <v>5405233.1200000001</v>
          </cell>
          <cell r="AE1851">
            <v>5502775.29</v>
          </cell>
          <cell r="AF1851">
            <v>5602414.6799999997</v>
          </cell>
          <cell r="AG1851">
            <v>5704204.7300000004</v>
          </cell>
          <cell r="AH1851">
            <v>5808200.4400000004</v>
          </cell>
          <cell r="AI1851">
            <v>5914458.3899999997</v>
          </cell>
          <cell r="AJ1851">
            <v>6023036.7800000003</v>
          </cell>
          <cell r="AK1851">
            <v>6133995.5099999998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</row>
        <row r="1852">
          <cell r="A1852" t="str">
            <v>ORResidentialDemand ChargeNon-Incentive CostsLow Participation Case0</v>
          </cell>
          <cell r="B1852" t="str">
            <v>OR</v>
          </cell>
          <cell r="C1852" t="str">
            <v>Residential</v>
          </cell>
          <cell r="D1852" t="str">
            <v>Demand Charge</v>
          </cell>
          <cell r="E1852" t="str">
            <v>Non-Incentive Costs</v>
          </cell>
          <cell r="F1852" t="str">
            <v>Low Participation Case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5482636.7300000004</v>
          </cell>
          <cell r="S1852">
            <v>11437731.27</v>
          </cell>
          <cell r="T1852">
            <v>23748445.530000001</v>
          </cell>
          <cell r="U1852">
            <v>12818922.52</v>
          </cell>
          <cell r="V1852">
            <v>7177502.6100000003</v>
          </cell>
          <cell r="W1852">
            <v>1035039.42</v>
          </cell>
          <cell r="X1852">
            <v>1056694.75</v>
          </cell>
          <cell r="Y1852">
            <v>1077608.81</v>
          </cell>
          <cell r="Z1852">
            <v>1098962.6200000001</v>
          </cell>
          <cell r="AA1852">
            <v>1121099.71</v>
          </cell>
          <cell r="AB1852">
            <v>1143734.93</v>
          </cell>
          <cell r="AC1852">
            <v>1169950.97</v>
          </cell>
          <cell r="AD1852">
            <v>1234739.83</v>
          </cell>
          <cell r="AE1852">
            <v>1274929.31</v>
          </cell>
          <cell r="AF1852">
            <v>1316427.29</v>
          </cell>
          <cell r="AG1852">
            <v>1359276.37</v>
          </cell>
          <cell r="AH1852">
            <v>1403520.56</v>
          </cell>
          <cell r="AI1852">
            <v>1449205.28</v>
          </cell>
          <cell r="AJ1852">
            <v>1496377.44</v>
          </cell>
          <cell r="AK1852">
            <v>1545085.48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</row>
        <row r="1853">
          <cell r="A1853" t="str">
            <v>ORResidentialDemand ChargeSummer Peak Reduction @Meter  (MW)Low Participation Case0</v>
          </cell>
          <cell r="B1853" t="str">
            <v>OR</v>
          </cell>
          <cell r="C1853" t="str">
            <v>Residential</v>
          </cell>
          <cell r="D1853" t="str">
            <v>Demand Charge</v>
          </cell>
          <cell r="E1853" t="str">
            <v>Summer Peak Reduction @Meter  (MW)</v>
          </cell>
          <cell r="F1853" t="str">
            <v>Low Participation Case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5.1061481672101516</v>
          </cell>
          <cell r="S1853">
            <v>15.546439584201273</v>
          </cell>
          <cell r="T1853">
            <v>36.769815927493447</v>
          </cell>
          <cell r="U1853">
            <v>47.99510590524666</v>
          </cell>
          <cell r="V1853">
            <v>54.039254216657497</v>
          </cell>
          <cell r="W1853">
            <v>54.75501228123791</v>
          </cell>
          <cell r="X1853">
            <v>55.462504704051796</v>
          </cell>
          <cell r="Y1853">
            <v>56.170704503007471</v>
          </cell>
          <cell r="Z1853">
            <v>56.91276145592839</v>
          </cell>
          <cell r="AA1853">
            <v>57.74360864977195</v>
          </cell>
          <cell r="AB1853">
            <v>58.507439221742665</v>
          </cell>
          <cell r="AC1853">
            <v>59.27262640549219</v>
          </cell>
          <cell r="AD1853">
            <v>60.065513565673378</v>
          </cell>
          <cell r="AE1853">
            <v>60.869007140432515</v>
          </cell>
          <cell r="AF1853">
            <v>61.683249011282939</v>
          </cell>
          <cell r="AG1853">
            <v>62.508382957680382</v>
          </cell>
          <cell r="AH1853">
            <v>63.344554682411669</v>
          </cell>
          <cell r="AI1853">
            <v>64.191911837323005</v>
          </cell>
          <cell r="AJ1853">
            <v>65.050604049392433</v>
          </cell>
          <cell r="AK1853">
            <v>65.920782947151125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</row>
        <row r="1854">
          <cell r="A1854" t="str">
            <v>ORResidentialDemand ChargeSummer Peak Reduction @Generation (MW)Low Participation Case0</v>
          </cell>
          <cell r="B1854" t="str">
            <v>OR</v>
          </cell>
          <cell r="C1854" t="str">
            <v>Residential</v>
          </cell>
          <cell r="D1854" t="str">
            <v>Demand Charge</v>
          </cell>
          <cell r="E1854" t="str">
            <v>Summer Peak Reduction @Generation (MW)</v>
          </cell>
          <cell r="F1854" t="str">
            <v>Low Participation Case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5.6309529854545115</v>
          </cell>
          <cell r="S1854">
            <v>17.1442871462299</v>
          </cell>
          <cell r="T1854">
            <v>40.548980952242438</v>
          </cell>
          <cell r="U1854">
            <v>52.92799504328039</v>
          </cell>
          <cell r="V1854">
            <v>59.593354892652727</v>
          </cell>
          <cell r="W1854">
            <v>60.382677857562754</v>
          </cell>
          <cell r="X1854">
            <v>61.162885646285609</v>
          </cell>
          <cell r="Y1854">
            <v>61.94387351456492</v>
          </cell>
          <cell r="Z1854">
            <v>62.762198341341403</v>
          </cell>
          <cell r="AA1854">
            <v>63.678439181486489</v>
          </cell>
          <cell r="AB1854">
            <v>64.520775498172327</v>
          </cell>
          <cell r="AC1854">
            <v>65.364607857843168</v>
          </cell>
          <cell r="AD1854">
            <v>66.238987169908881</v>
          </cell>
          <cell r="AE1854">
            <v>67.125063013269198</v>
          </cell>
          <cell r="AF1854">
            <v>68.022991851877961</v>
          </cell>
          <cell r="AG1854">
            <v>68.932932242700019</v>
          </cell>
          <cell r="AH1854">
            <v>69.855044863709381</v>
          </cell>
          <cell r="AI1854">
            <v>70.789492542261797</v>
          </cell>
          <cell r="AJ1854">
            <v>71.73644028384696</v>
          </cell>
          <cell r="AK1854">
            <v>72.696055301225314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</row>
        <row r="1855">
          <cell r="A1855" t="str">
            <v>ORResidentialDemand ChargeWinter Peak Reduction @Meter  (MW)Low Participation Case0</v>
          </cell>
          <cell r="B1855" t="str">
            <v>OR</v>
          </cell>
          <cell r="C1855" t="str">
            <v>Residential</v>
          </cell>
          <cell r="D1855" t="str">
            <v>Demand Charge</v>
          </cell>
          <cell r="E1855" t="str">
            <v>Winter Peak Reduction @Meter  (MW)</v>
          </cell>
          <cell r="F1855" t="str">
            <v>Low Participation Case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</row>
        <row r="1856">
          <cell r="A1856" t="str">
            <v>ORResidentialDemand ChargeWinter Peak Reduction @Generation (MW)Low Participation Case0</v>
          </cell>
          <cell r="B1856" t="str">
            <v>OR</v>
          </cell>
          <cell r="C1856" t="str">
            <v>Residential</v>
          </cell>
          <cell r="D1856" t="str">
            <v>Demand Charge</v>
          </cell>
          <cell r="E1856" t="str">
            <v>Winter Peak Reduction @Generation (MW)</v>
          </cell>
          <cell r="F1856" t="str">
            <v>Low Participation Case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</row>
        <row r="1857">
          <cell r="A1857" t="str">
            <v>ORResidentialDemand ChargeProgram Annual BenefitsLow Participation Case0</v>
          </cell>
          <cell r="B1857" t="str">
            <v>OR</v>
          </cell>
          <cell r="C1857" t="str">
            <v>Residential</v>
          </cell>
          <cell r="D1857" t="str">
            <v>Demand Charge</v>
          </cell>
          <cell r="E1857" t="str">
            <v>Program Annual Benefits</v>
          </cell>
          <cell r="F1857" t="str">
            <v>Low Participation Case</v>
          </cell>
          <cell r="G1857">
            <v>0</v>
          </cell>
        </row>
        <row r="1858">
          <cell r="A1858" t="str">
            <v>ORResidentialDemand ChargeNew ParticipantsLow Participation Case0</v>
          </cell>
          <cell r="B1858" t="str">
            <v>OR</v>
          </cell>
          <cell r="C1858" t="str">
            <v>Residential</v>
          </cell>
          <cell r="D1858" t="str">
            <v>Demand Charge</v>
          </cell>
          <cell r="E1858" t="str">
            <v>New Participants</v>
          </cell>
          <cell r="F1858" t="str">
            <v>Low Participation Case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16746.686550000006</v>
          </cell>
          <cell r="S1858">
            <v>34271.919000000009</v>
          </cell>
          <cell r="T1858">
            <v>69833.664450000011</v>
          </cell>
          <cell r="U1858">
            <v>36847.527750000037</v>
          </cell>
          <cell r="V1858">
            <v>20100.588749999937</v>
          </cell>
          <cell r="W1858">
            <v>2583.0255000000179</v>
          </cell>
          <cell r="X1858">
            <v>2585.7149999999965</v>
          </cell>
          <cell r="Y1858">
            <v>2585.2035000000324</v>
          </cell>
          <cell r="Z1858">
            <v>2584.5764999999665</v>
          </cell>
          <cell r="AA1858">
            <v>2584.3950000000186</v>
          </cell>
          <cell r="AB1858">
            <v>2584.7249999999767</v>
          </cell>
          <cell r="AC1858">
            <v>2592.8595000000205</v>
          </cell>
          <cell r="AD1858">
            <v>2694.0321599718882</v>
          </cell>
          <cell r="AE1858">
            <v>2731.0805338135397</v>
          </cell>
          <cell r="AF1858">
            <v>2768.6383974915661</v>
          </cell>
          <cell r="AG1858">
            <v>2806.7127575183695</v>
          </cell>
          <cell r="AH1858">
            <v>2845.3107167601411</v>
          </cell>
          <cell r="AI1858">
            <v>2884.4394757617847</v>
          </cell>
          <cell r="AJ1858">
            <v>2924.1063340901455</v>
          </cell>
          <cell r="AK1858">
            <v>2964.3186916958948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</row>
        <row r="1859">
          <cell r="A1859" t="str">
            <v>ORResidentialDemand ChargeIncentive CostsLow Participation Case0</v>
          </cell>
          <cell r="B1859" t="str">
            <v>OR</v>
          </cell>
          <cell r="C1859" t="str">
            <v>Residential</v>
          </cell>
          <cell r="D1859" t="str">
            <v>Demand Charge</v>
          </cell>
          <cell r="E1859" t="str">
            <v>Incentive Costs</v>
          </cell>
          <cell r="F1859" t="str">
            <v>Low Participation Case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351680.42</v>
          </cell>
          <cell r="S1859">
            <v>1071390.72</v>
          </cell>
          <cell r="T1859">
            <v>2537897.67</v>
          </cell>
          <cell r="U1859">
            <v>3311695.75</v>
          </cell>
          <cell r="V1859">
            <v>3733808.12</v>
          </cell>
          <cell r="W1859">
            <v>3788051.65</v>
          </cell>
          <cell r="X1859">
            <v>3842351.67</v>
          </cell>
          <cell r="Y1859">
            <v>3896640.94</v>
          </cell>
          <cell r="Z1859">
            <v>3950917.05</v>
          </cell>
          <cell r="AA1859">
            <v>4005189.34</v>
          </cell>
          <cell r="AB1859">
            <v>4059468.57</v>
          </cell>
          <cell r="AC1859">
            <v>4113918.62</v>
          </cell>
          <cell r="AD1859">
            <v>4170493.29</v>
          </cell>
          <cell r="AE1859">
            <v>4227845.9800000004</v>
          </cell>
          <cell r="AF1859">
            <v>4285987.3899999997</v>
          </cell>
          <cell r="AG1859">
            <v>4344928.3600000003</v>
          </cell>
          <cell r="AH1859">
            <v>4404679.88</v>
          </cell>
          <cell r="AI1859">
            <v>4465253.1100000003</v>
          </cell>
          <cell r="AJ1859">
            <v>4526659.34</v>
          </cell>
          <cell r="AK1859">
            <v>4588910.04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</row>
        <row r="1860">
          <cell r="A1860" t="str">
            <v>ORResidentialDemand ChargeParticipantsLow Participation Case0</v>
          </cell>
          <cell r="B1860" t="str">
            <v>OR</v>
          </cell>
          <cell r="C1860" t="str">
            <v>Residential</v>
          </cell>
          <cell r="D1860" t="str">
            <v>Demand Charge</v>
          </cell>
          <cell r="E1860" t="str">
            <v>Participants</v>
          </cell>
          <cell r="F1860" t="str">
            <v>Low Participation Case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16746.686550000006</v>
          </cell>
          <cell r="S1860">
            <v>51018.605550000015</v>
          </cell>
          <cell r="T1860">
            <v>120852.27000000002</v>
          </cell>
          <cell r="U1860">
            <v>157699.79775000006</v>
          </cell>
          <cell r="V1860">
            <v>177800.38649999999</v>
          </cell>
          <cell r="W1860">
            <v>180383.41200000001</v>
          </cell>
          <cell r="X1860">
            <v>182969.12700000001</v>
          </cell>
          <cell r="Y1860">
            <v>185554.33050000004</v>
          </cell>
          <cell r="Z1860">
            <v>188138.90700000001</v>
          </cell>
          <cell r="AA1860">
            <v>190723.30200000003</v>
          </cell>
          <cell r="AB1860">
            <v>193308.027</v>
          </cell>
          <cell r="AC1860">
            <v>195900.88650000002</v>
          </cell>
          <cell r="AD1860">
            <v>198594.91865997191</v>
          </cell>
          <cell r="AE1860">
            <v>201325.99919378545</v>
          </cell>
          <cell r="AF1860">
            <v>204094.63759127702</v>
          </cell>
          <cell r="AG1860">
            <v>206901.35034879539</v>
          </cell>
          <cell r="AH1860">
            <v>209746.66106555553</v>
          </cell>
          <cell r="AI1860">
            <v>212631.10054131731</v>
          </cell>
          <cell r="AJ1860">
            <v>215555.20687540746</v>
          </cell>
          <cell r="AK1860">
            <v>218519.52556710335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</row>
        <row r="1861">
          <cell r="A1861" t="str">
            <v>ORResidentialTime-Of-Use EV ChargingProgram Annual BenefitsLow Participation Case0</v>
          </cell>
          <cell r="B1861" t="str">
            <v>OR</v>
          </cell>
          <cell r="C1861" t="str">
            <v>Residential</v>
          </cell>
          <cell r="D1861" t="str">
            <v>Time-Of-Use EV Charging</v>
          </cell>
          <cell r="E1861" t="str">
            <v>Program Annual Benefits</v>
          </cell>
          <cell r="F1861" t="str">
            <v>Low Participation Case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573231.01</v>
          </cell>
          <cell r="S1861">
            <v>1745288.43</v>
          </cell>
          <cell r="T1861">
            <v>4127886.26</v>
          </cell>
          <cell r="U1861">
            <v>5388069.9000000004</v>
          </cell>
          <cell r="V1861">
            <v>6066603.5300000003</v>
          </cell>
          <cell r="W1861">
            <v>6146956.6100000003</v>
          </cell>
          <cell r="X1861">
            <v>6226381.7599999998</v>
          </cell>
          <cell r="Y1861">
            <v>6305886.3200000003</v>
          </cell>
          <cell r="Z1861">
            <v>6389191.79</v>
          </cell>
          <cell r="AA1861">
            <v>6482465.1100000003</v>
          </cell>
          <cell r="AB1861">
            <v>6568214.9500000002</v>
          </cell>
          <cell r="AC1861">
            <v>6654117.0800000001</v>
          </cell>
          <cell r="AD1861">
            <v>6743128.8899999997</v>
          </cell>
          <cell r="AE1861">
            <v>6833331.4100000001</v>
          </cell>
          <cell r="AF1861">
            <v>6924740.5700000003</v>
          </cell>
          <cell r="AG1861">
            <v>7017372.5</v>
          </cell>
          <cell r="AH1861">
            <v>7111243.5700000003</v>
          </cell>
          <cell r="AI1861">
            <v>7206370.3399999999</v>
          </cell>
          <cell r="AJ1861">
            <v>7302769.6200000001</v>
          </cell>
          <cell r="AK1861">
            <v>7400458.4299999997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</row>
        <row r="1862">
          <cell r="A1862" t="str">
            <v>ORResidentialTime-Of-Use EV ChargingProgram Annual CostsLow Participation Case0</v>
          </cell>
          <cell r="B1862" t="str">
            <v>OR</v>
          </cell>
          <cell r="C1862" t="str">
            <v>Residential</v>
          </cell>
          <cell r="D1862" t="str">
            <v>Time-Of-Use EV Charging</v>
          </cell>
          <cell r="E1862" t="str">
            <v>Program Annual Costs</v>
          </cell>
          <cell r="F1862" t="str">
            <v>Low Participation Case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5834317.1500000004</v>
          </cell>
          <cell r="S1862">
            <v>12509121.98</v>
          </cell>
          <cell r="T1862">
            <v>26286343.199999999</v>
          </cell>
          <cell r="U1862">
            <v>16130618.27</v>
          </cell>
          <cell r="V1862">
            <v>10911310.720000001</v>
          </cell>
          <cell r="W1862">
            <v>4823091.07</v>
          </cell>
          <cell r="X1862">
            <v>4899046.41</v>
          </cell>
          <cell r="Y1862">
            <v>4974249.76</v>
          </cell>
          <cell r="Z1862">
            <v>5049879.66</v>
          </cell>
          <cell r="AA1862">
            <v>5126289.05</v>
          </cell>
          <cell r="AB1862">
            <v>5203203.5</v>
          </cell>
          <cell r="AC1862">
            <v>5283869.59</v>
          </cell>
          <cell r="AD1862">
            <v>5405233.1200000001</v>
          </cell>
          <cell r="AE1862">
            <v>5502775.29</v>
          </cell>
          <cell r="AF1862">
            <v>5602414.6799999997</v>
          </cell>
          <cell r="AG1862">
            <v>5704204.7300000004</v>
          </cell>
          <cell r="AH1862">
            <v>5808200.4400000004</v>
          </cell>
          <cell r="AI1862">
            <v>5914458.3899999997</v>
          </cell>
          <cell r="AJ1862">
            <v>6023036.7800000003</v>
          </cell>
          <cell r="AK1862">
            <v>6133995.5099999998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</row>
        <row r="1863">
          <cell r="A1863" t="str">
            <v>ORResidentialTime-Of-Use EV ChargingNon-Incentive CostsLow Participation Case0</v>
          </cell>
          <cell r="B1863" t="str">
            <v>OR</v>
          </cell>
          <cell r="C1863" t="str">
            <v>Residential</v>
          </cell>
          <cell r="D1863" t="str">
            <v>Time-Of-Use EV Charging</v>
          </cell>
          <cell r="E1863" t="str">
            <v>Non-Incentive Costs</v>
          </cell>
          <cell r="F1863" t="str">
            <v>Low Participation Case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5482636.7300000004</v>
          </cell>
          <cell r="S1863">
            <v>11437731.27</v>
          </cell>
          <cell r="T1863">
            <v>23748445.530000001</v>
          </cell>
          <cell r="U1863">
            <v>12818922.52</v>
          </cell>
          <cell r="V1863">
            <v>7177502.6100000003</v>
          </cell>
          <cell r="W1863">
            <v>1035039.42</v>
          </cell>
          <cell r="X1863">
            <v>1056694.75</v>
          </cell>
          <cell r="Y1863">
            <v>1077608.81</v>
          </cell>
          <cell r="Z1863">
            <v>1098962.6200000001</v>
          </cell>
          <cell r="AA1863">
            <v>1121099.71</v>
          </cell>
          <cell r="AB1863">
            <v>1143734.93</v>
          </cell>
          <cell r="AC1863">
            <v>1169950.97</v>
          </cell>
          <cell r="AD1863">
            <v>1234739.83</v>
          </cell>
          <cell r="AE1863">
            <v>1274929.31</v>
          </cell>
          <cell r="AF1863">
            <v>1316427.29</v>
          </cell>
          <cell r="AG1863">
            <v>1359276.37</v>
          </cell>
          <cell r="AH1863">
            <v>1403520.56</v>
          </cell>
          <cell r="AI1863">
            <v>1449205.28</v>
          </cell>
          <cell r="AJ1863">
            <v>1496377.44</v>
          </cell>
          <cell r="AK1863">
            <v>1545085.48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0</v>
          </cell>
        </row>
        <row r="1864">
          <cell r="A1864" t="str">
            <v>ORResidentialTime-Of-Use EV ChargingSummer Peak Reduction @Meter  (MW)Low Participation Case0</v>
          </cell>
          <cell r="B1864" t="str">
            <v>OR</v>
          </cell>
          <cell r="C1864" t="str">
            <v>Residential</v>
          </cell>
          <cell r="D1864" t="str">
            <v>Time-Of-Use EV Charging</v>
          </cell>
          <cell r="E1864" t="str">
            <v>Summer Peak Reduction @Meter  (MW)</v>
          </cell>
          <cell r="F1864" t="str">
            <v>Low Participation Case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5.1061481672101516</v>
          </cell>
          <cell r="S1864">
            <v>15.546439584201273</v>
          </cell>
          <cell r="T1864">
            <v>36.769815927493447</v>
          </cell>
          <cell r="U1864">
            <v>47.99510590524666</v>
          </cell>
          <cell r="V1864">
            <v>54.039254216657497</v>
          </cell>
          <cell r="W1864">
            <v>54.75501228123791</v>
          </cell>
          <cell r="X1864">
            <v>55.462504704051796</v>
          </cell>
          <cell r="Y1864">
            <v>56.170704503007471</v>
          </cell>
          <cell r="Z1864">
            <v>56.91276145592839</v>
          </cell>
          <cell r="AA1864">
            <v>57.74360864977195</v>
          </cell>
          <cell r="AB1864">
            <v>58.507439221742665</v>
          </cell>
          <cell r="AC1864">
            <v>59.27262640549219</v>
          </cell>
          <cell r="AD1864">
            <v>60.065513565673378</v>
          </cell>
          <cell r="AE1864">
            <v>60.869007140432515</v>
          </cell>
          <cell r="AF1864">
            <v>61.683249011282939</v>
          </cell>
          <cell r="AG1864">
            <v>62.508382957680382</v>
          </cell>
          <cell r="AH1864">
            <v>63.344554682411669</v>
          </cell>
          <cell r="AI1864">
            <v>64.191911837323005</v>
          </cell>
          <cell r="AJ1864">
            <v>65.050604049392433</v>
          </cell>
          <cell r="AK1864">
            <v>65.920782947151125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</row>
        <row r="1865">
          <cell r="A1865" t="str">
            <v>ORResidentialTime-Of-Use EV ChargingSummer Peak Reduction @Generation (MW)Low Participation Case0</v>
          </cell>
          <cell r="B1865" t="str">
            <v>OR</v>
          </cell>
          <cell r="C1865" t="str">
            <v>Residential</v>
          </cell>
          <cell r="D1865" t="str">
            <v>Time-Of-Use EV Charging</v>
          </cell>
          <cell r="E1865" t="str">
            <v>Summer Peak Reduction @Generation (MW)</v>
          </cell>
          <cell r="F1865" t="str">
            <v>Low Participation Case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5.6309529854545115</v>
          </cell>
          <cell r="S1865">
            <v>17.1442871462299</v>
          </cell>
          <cell r="T1865">
            <v>40.548980952242438</v>
          </cell>
          <cell r="U1865">
            <v>52.92799504328039</v>
          </cell>
          <cell r="V1865">
            <v>59.593354892652727</v>
          </cell>
          <cell r="W1865">
            <v>60.382677857562754</v>
          </cell>
          <cell r="X1865">
            <v>61.162885646285609</v>
          </cell>
          <cell r="Y1865">
            <v>61.94387351456492</v>
          </cell>
          <cell r="Z1865">
            <v>62.762198341341403</v>
          </cell>
          <cell r="AA1865">
            <v>63.678439181486489</v>
          </cell>
          <cell r="AB1865">
            <v>64.520775498172327</v>
          </cell>
          <cell r="AC1865">
            <v>65.364607857843168</v>
          </cell>
          <cell r="AD1865">
            <v>66.238987169908881</v>
          </cell>
          <cell r="AE1865">
            <v>67.125063013269198</v>
          </cell>
          <cell r="AF1865">
            <v>68.022991851877961</v>
          </cell>
          <cell r="AG1865">
            <v>68.932932242700019</v>
          </cell>
          <cell r="AH1865">
            <v>69.855044863709381</v>
          </cell>
          <cell r="AI1865">
            <v>70.789492542261797</v>
          </cell>
          <cell r="AJ1865">
            <v>71.73644028384696</v>
          </cell>
          <cell r="AK1865">
            <v>72.696055301225314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</row>
        <row r="1866">
          <cell r="A1866" t="str">
            <v>ORResidentialTime-Of-Use EV ChargingWinter Peak Reduction @Meter  (MW)Low Participation Case0</v>
          </cell>
          <cell r="B1866" t="str">
            <v>OR</v>
          </cell>
          <cell r="C1866" t="str">
            <v>Residential</v>
          </cell>
          <cell r="D1866" t="str">
            <v>Time-Of-Use EV Charging</v>
          </cell>
          <cell r="E1866" t="str">
            <v>Winter Peak Reduction @Meter  (MW)</v>
          </cell>
          <cell r="F1866" t="str">
            <v>Low Participation Case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AY1866">
            <v>0</v>
          </cell>
          <cell r="AZ1866">
            <v>0</v>
          </cell>
        </row>
        <row r="1867">
          <cell r="A1867" t="str">
            <v>ORResidentialTime-Of-Use EV ChargingWinter Peak Reduction @Generation (MW)Low Participation Case0</v>
          </cell>
          <cell r="B1867" t="str">
            <v>OR</v>
          </cell>
          <cell r="C1867" t="str">
            <v>Residential</v>
          </cell>
          <cell r="D1867" t="str">
            <v>Time-Of-Use EV Charging</v>
          </cell>
          <cell r="E1867" t="str">
            <v>Winter Peak Reduction @Generation (MW)</v>
          </cell>
          <cell r="F1867" t="str">
            <v>Low Participation Case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AZ1867">
            <v>0</v>
          </cell>
        </row>
        <row r="1868">
          <cell r="A1868" t="str">
            <v>ORResidentialTime-Of-Use EV ChargingProgram Annual BenefitsLow Participation Case0</v>
          </cell>
          <cell r="B1868" t="str">
            <v>OR</v>
          </cell>
          <cell r="C1868" t="str">
            <v>Residential</v>
          </cell>
          <cell r="D1868" t="str">
            <v>Time-Of-Use EV Charging</v>
          </cell>
          <cell r="E1868" t="str">
            <v>Program Annual Benefits</v>
          </cell>
          <cell r="F1868" t="str">
            <v>Low Participation Case</v>
          </cell>
          <cell r="G1868">
            <v>0</v>
          </cell>
        </row>
        <row r="1869">
          <cell r="A1869" t="str">
            <v>ORResidentialTime-Of-Use EV ChargingNew ParticipantsLow Participation Case0</v>
          </cell>
          <cell r="B1869" t="str">
            <v>OR</v>
          </cell>
          <cell r="C1869" t="str">
            <v>Residential</v>
          </cell>
          <cell r="D1869" t="str">
            <v>Time-Of-Use EV Charging</v>
          </cell>
          <cell r="E1869" t="str">
            <v>New Participants</v>
          </cell>
          <cell r="F1869" t="str">
            <v>Low Participation Case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16746.686550000006</v>
          </cell>
          <cell r="S1869">
            <v>34271.919000000009</v>
          </cell>
          <cell r="T1869">
            <v>69833.664450000011</v>
          </cell>
          <cell r="U1869">
            <v>36847.527750000037</v>
          </cell>
          <cell r="V1869">
            <v>20100.588749999937</v>
          </cell>
          <cell r="W1869">
            <v>2583.0255000000179</v>
          </cell>
          <cell r="X1869">
            <v>2585.7149999999965</v>
          </cell>
          <cell r="Y1869">
            <v>2585.2035000000324</v>
          </cell>
          <cell r="Z1869">
            <v>2584.5764999999665</v>
          </cell>
          <cell r="AA1869">
            <v>2584.3950000000186</v>
          </cell>
          <cell r="AB1869">
            <v>2584.7249999999767</v>
          </cell>
          <cell r="AC1869">
            <v>2592.8595000000205</v>
          </cell>
          <cell r="AD1869">
            <v>2694.0321599718882</v>
          </cell>
          <cell r="AE1869">
            <v>2731.0805338135397</v>
          </cell>
          <cell r="AF1869">
            <v>2768.6383974915661</v>
          </cell>
          <cell r="AG1869">
            <v>2806.7127575183695</v>
          </cell>
          <cell r="AH1869">
            <v>2845.3107167601411</v>
          </cell>
          <cell r="AI1869">
            <v>2884.4394757617847</v>
          </cell>
          <cell r="AJ1869">
            <v>2924.1063340901455</v>
          </cell>
          <cell r="AK1869">
            <v>2964.3186916958948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</row>
        <row r="1870">
          <cell r="A1870" t="str">
            <v>ORResidentialTime-Of-Use EV ChargingIncentive CostsLow Participation Case0</v>
          </cell>
          <cell r="B1870" t="str">
            <v>OR</v>
          </cell>
          <cell r="C1870" t="str">
            <v>Residential</v>
          </cell>
          <cell r="D1870" t="str">
            <v>Time-Of-Use EV Charging</v>
          </cell>
          <cell r="E1870" t="str">
            <v>Incentive Costs</v>
          </cell>
          <cell r="F1870" t="str">
            <v>Low Participation Case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351680.42</v>
          </cell>
          <cell r="S1870">
            <v>1071390.72</v>
          </cell>
          <cell r="T1870">
            <v>2537897.67</v>
          </cell>
          <cell r="U1870">
            <v>3311695.75</v>
          </cell>
          <cell r="V1870">
            <v>3733808.12</v>
          </cell>
          <cell r="W1870">
            <v>3788051.65</v>
          </cell>
          <cell r="X1870">
            <v>3842351.67</v>
          </cell>
          <cell r="Y1870">
            <v>3896640.94</v>
          </cell>
          <cell r="Z1870">
            <v>3950917.05</v>
          </cell>
          <cell r="AA1870">
            <v>4005189.34</v>
          </cell>
          <cell r="AB1870">
            <v>4059468.57</v>
          </cell>
          <cell r="AC1870">
            <v>4113918.62</v>
          </cell>
          <cell r="AD1870">
            <v>4170493.29</v>
          </cell>
          <cell r="AE1870">
            <v>4227845.9800000004</v>
          </cell>
          <cell r="AF1870">
            <v>4285987.3899999997</v>
          </cell>
          <cell r="AG1870">
            <v>4344928.3600000003</v>
          </cell>
          <cell r="AH1870">
            <v>4404679.88</v>
          </cell>
          <cell r="AI1870">
            <v>4465253.1100000003</v>
          </cell>
          <cell r="AJ1870">
            <v>4526659.34</v>
          </cell>
          <cell r="AK1870">
            <v>4588910.04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</row>
        <row r="1871">
          <cell r="A1871" t="str">
            <v>ORResidentialTime-Of-Use EV ChargingParticipantsLow Participation Case0</v>
          </cell>
          <cell r="B1871" t="str">
            <v>OR</v>
          </cell>
          <cell r="C1871" t="str">
            <v>Residential</v>
          </cell>
          <cell r="D1871" t="str">
            <v>Time-Of-Use EV Charging</v>
          </cell>
          <cell r="E1871" t="str">
            <v>Participants</v>
          </cell>
          <cell r="F1871" t="str">
            <v>Low Participation Case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16746.686550000006</v>
          </cell>
          <cell r="S1871">
            <v>51018.605550000015</v>
          </cell>
          <cell r="T1871">
            <v>120852.27000000002</v>
          </cell>
          <cell r="U1871">
            <v>157699.79775000006</v>
          </cell>
          <cell r="V1871">
            <v>177800.38649999999</v>
          </cell>
          <cell r="W1871">
            <v>180383.41200000001</v>
          </cell>
          <cell r="X1871">
            <v>182969.12700000001</v>
          </cell>
          <cell r="Y1871">
            <v>185554.33050000004</v>
          </cell>
          <cell r="Z1871">
            <v>188138.90700000001</v>
          </cell>
          <cell r="AA1871">
            <v>190723.30200000003</v>
          </cell>
          <cell r="AB1871">
            <v>193308.027</v>
          </cell>
          <cell r="AC1871">
            <v>195900.88650000002</v>
          </cell>
          <cell r="AD1871">
            <v>198594.91865997191</v>
          </cell>
          <cell r="AE1871">
            <v>201325.99919378545</v>
          </cell>
          <cell r="AF1871">
            <v>204094.63759127702</v>
          </cell>
          <cell r="AG1871">
            <v>206901.35034879539</v>
          </cell>
          <cell r="AH1871">
            <v>209746.66106555553</v>
          </cell>
          <cell r="AI1871">
            <v>212631.10054131731</v>
          </cell>
          <cell r="AJ1871">
            <v>215555.20687540746</v>
          </cell>
          <cell r="AK1871">
            <v>218519.52556710335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</row>
        <row r="1872">
          <cell r="A1872" t="str">
            <v>ORExtra Large C&amp;ICritical Peak PricingProgram Annual BenefitsHigh Participation Case0</v>
          </cell>
          <cell r="B1872" t="str">
            <v>OR</v>
          </cell>
          <cell r="C1872" t="str">
            <v>Extra Large C&amp;I</v>
          </cell>
          <cell r="D1872" t="str">
            <v>Critical Peak Pricing</v>
          </cell>
          <cell r="E1872" t="str">
            <v>Program Annual Benefits</v>
          </cell>
          <cell r="F1872" t="str">
            <v>High Participation Case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573231.01</v>
          </cell>
          <cell r="S1872">
            <v>1745288.43</v>
          </cell>
          <cell r="T1872">
            <v>4127886.26</v>
          </cell>
          <cell r="U1872">
            <v>5388069.9000000004</v>
          </cell>
          <cell r="V1872">
            <v>6066603.5300000003</v>
          </cell>
          <cell r="W1872">
            <v>6146956.6100000003</v>
          </cell>
          <cell r="X1872">
            <v>6226381.7599999998</v>
          </cell>
          <cell r="Y1872">
            <v>6305886.3200000003</v>
          </cell>
          <cell r="Z1872">
            <v>6389191.79</v>
          </cell>
          <cell r="AA1872">
            <v>6482465.1100000003</v>
          </cell>
          <cell r="AB1872">
            <v>6568214.9500000002</v>
          </cell>
          <cell r="AC1872">
            <v>6654117.0800000001</v>
          </cell>
          <cell r="AD1872">
            <v>6743128.8899999997</v>
          </cell>
          <cell r="AE1872">
            <v>6833331.4100000001</v>
          </cell>
          <cell r="AF1872">
            <v>6924740.5700000003</v>
          </cell>
          <cell r="AG1872">
            <v>7017372.5</v>
          </cell>
          <cell r="AH1872">
            <v>7111243.5700000003</v>
          </cell>
          <cell r="AI1872">
            <v>7206370.3399999999</v>
          </cell>
          <cell r="AJ1872">
            <v>7302769.6200000001</v>
          </cell>
          <cell r="AK1872">
            <v>7400458.4299999997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</row>
        <row r="1873">
          <cell r="A1873" t="str">
            <v>ORExtra Large C&amp;ICritical Peak PricingProgram Annual CostsHigh Participation Case0</v>
          </cell>
          <cell r="B1873" t="str">
            <v>OR</v>
          </cell>
          <cell r="C1873" t="str">
            <v>Extra Large C&amp;I</v>
          </cell>
          <cell r="D1873" t="str">
            <v>Critical Peak Pricing</v>
          </cell>
          <cell r="E1873" t="str">
            <v>Program Annual Costs</v>
          </cell>
          <cell r="F1873" t="str">
            <v>High Participation Case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5834317.1500000004</v>
          </cell>
          <cell r="S1873">
            <v>12509121.98</v>
          </cell>
          <cell r="T1873">
            <v>26286343.199999999</v>
          </cell>
          <cell r="U1873">
            <v>16130618.27</v>
          </cell>
          <cell r="V1873">
            <v>10911310.720000001</v>
          </cell>
          <cell r="W1873">
            <v>4823091.07</v>
          </cell>
          <cell r="X1873">
            <v>4899046.41</v>
          </cell>
          <cell r="Y1873">
            <v>4974249.76</v>
          </cell>
          <cell r="Z1873">
            <v>5049879.66</v>
          </cell>
          <cell r="AA1873">
            <v>5126289.05</v>
          </cell>
          <cell r="AB1873">
            <v>5203203.5</v>
          </cell>
          <cell r="AC1873">
            <v>5283869.59</v>
          </cell>
          <cell r="AD1873">
            <v>5405233.1200000001</v>
          </cell>
          <cell r="AE1873">
            <v>5502775.29</v>
          </cell>
          <cell r="AF1873">
            <v>5602414.6799999997</v>
          </cell>
          <cell r="AG1873">
            <v>5704204.7300000004</v>
          </cell>
          <cell r="AH1873">
            <v>5808200.4400000004</v>
          </cell>
          <cell r="AI1873">
            <v>5914458.3899999997</v>
          </cell>
          <cell r="AJ1873">
            <v>6023036.7800000003</v>
          </cell>
          <cell r="AK1873">
            <v>6133995.5099999998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</row>
        <row r="1874">
          <cell r="A1874" t="str">
            <v>ORExtra Large C&amp;ICritical Peak PricingNon-Incentive CostsHigh Participation Case0</v>
          </cell>
          <cell r="B1874" t="str">
            <v>OR</v>
          </cell>
          <cell r="C1874" t="str">
            <v>Extra Large C&amp;I</v>
          </cell>
          <cell r="D1874" t="str">
            <v>Critical Peak Pricing</v>
          </cell>
          <cell r="E1874" t="str">
            <v>Non-Incentive Costs</v>
          </cell>
          <cell r="F1874" t="str">
            <v>High Participation Case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5482636.7300000004</v>
          </cell>
          <cell r="S1874">
            <v>11437731.27</v>
          </cell>
          <cell r="T1874">
            <v>23748445.530000001</v>
          </cell>
          <cell r="U1874">
            <v>12818922.52</v>
          </cell>
          <cell r="V1874">
            <v>7177502.6100000003</v>
          </cell>
          <cell r="W1874">
            <v>1035039.42</v>
          </cell>
          <cell r="X1874">
            <v>1056694.75</v>
          </cell>
          <cell r="Y1874">
            <v>1077608.81</v>
          </cell>
          <cell r="Z1874">
            <v>1098962.6200000001</v>
          </cell>
          <cell r="AA1874">
            <v>1121099.71</v>
          </cell>
          <cell r="AB1874">
            <v>1143734.93</v>
          </cell>
          <cell r="AC1874">
            <v>1169950.97</v>
          </cell>
          <cell r="AD1874">
            <v>1234739.83</v>
          </cell>
          <cell r="AE1874">
            <v>1274929.31</v>
          </cell>
          <cell r="AF1874">
            <v>1316427.29</v>
          </cell>
          <cell r="AG1874">
            <v>1359276.37</v>
          </cell>
          <cell r="AH1874">
            <v>1403520.56</v>
          </cell>
          <cell r="AI1874">
            <v>1449205.28</v>
          </cell>
          <cell r="AJ1874">
            <v>1496377.44</v>
          </cell>
          <cell r="AK1874">
            <v>1545085.48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</row>
        <row r="1875">
          <cell r="A1875" t="str">
            <v>ORExtra Large C&amp;ICritical Peak PricingSummer Peak Reduction @Meter  (MW)High Participation Case0</v>
          </cell>
          <cell r="B1875" t="str">
            <v>OR</v>
          </cell>
          <cell r="C1875" t="str">
            <v>Extra Large C&amp;I</v>
          </cell>
          <cell r="D1875" t="str">
            <v>Critical Peak Pricing</v>
          </cell>
          <cell r="E1875" t="str">
            <v>Summer Peak Reduction @Meter  (MW)</v>
          </cell>
          <cell r="F1875" t="str">
            <v>High Participation Case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5.1061481672101516</v>
          </cell>
          <cell r="S1875">
            <v>15.546439584201273</v>
          </cell>
          <cell r="T1875">
            <v>36.769815927493447</v>
          </cell>
          <cell r="U1875">
            <v>47.99510590524666</v>
          </cell>
          <cell r="V1875">
            <v>54.039254216657497</v>
          </cell>
          <cell r="W1875">
            <v>54.75501228123791</v>
          </cell>
          <cell r="X1875">
            <v>55.462504704051796</v>
          </cell>
          <cell r="Y1875">
            <v>56.170704503007471</v>
          </cell>
          <cell r="Z1875">
            <v>56.91276145592839</v>
          </cell>
          <cell r="AA1875">
            <v>57.74360864977195</v>
          </cell>
          <cell r="AB1875">
            <v>58.507439221742665</v>
          </cell>
          <cell r="AC1875">
            <v>59.27262640549219</v>
          </cell>
          <cell r="AD1875">
            <v>60.065513565673378</v>
          </cell>
          <cell r="AE1875">
            <v>60.869007140432515</v>
          </cell>
          <cell r="AF1875">
            <v>61.683249011282939</v>
          </cell>
          <cell r="AG1875">
            <v>62.508382957680382</v>
          </cell>
          <cell r="AH1875">
            <v>63.344554682411669</v>
          </cell>
          <cell r="AI1875">
            <v>64.191911837323005</v>
          </cell>
          <cell r="AJ1875">
            <v>65.050604049392433</v>
          </cell>
          <cell r="AK1875">
            <v>65.920782947151125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</row>
        <row r="1876">
          <cell r="A1876" t="str">
            <v>ORExtra Large C&amp;ICritical Peak PricingSummer Peak Reduction @Generation (MW)High Participation Case0</v>
          </cell>
          <cell r="B1876" t="str">
            <v>OR</v>
          </cell>
          <cell r="C1876" t="str">
            <v>Extra Large C&amp;I</v>
          </cell>
          <cell r="D1876" t="str">
            <v>Critical Peak Pricing</v>
          </cell>
          <cell r="E1876" t="str">
            <v>Summer Peak Reduction @Generation (MW)</v>
          </cell>
          <cell r="F1876" t="str">
            <v>High Participation Case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5.6309529854545115</v>
          </cell>
          <cell r="S1876">
            <v>17.1442871462299</v>
          </cell>
          <cell r="T1876">
            <v>40.548980952242438</v>
          </cell>
          <cell r="U1876">
            <v>52.92799504328039</v>
          </cell>
          <cell r="V1876">
            <v>59.593354892652727</v>
          </cell>
          <cell r="W1876">
            <v>60.382677857562754</v>
          </cell>
          <cell r="X1876">
            <v>61.162885646285609</v>
          </cell>
          <cell r="Y1876">
            <v>61.94387351456492</v>
          </cell>
          <cell r="Z1876">
            <v>62.762198341341403</v>
          </cell>
          <cell r="AA1876">
            <v>63.678439181486489</v>
          </cell>
          <cell r="AB1876">
            <v>64.520775498172327</v>
          </cell>
          <cell r="AC1876">
            <v>65.364607857843168</v>
          </cell>
          <cell r="AD1876">
            <v>66.238987169908881</v>
          </cell>
          <cell r="AE1876">
            <v>67.125063013269198</v>
          </cell>
          <cell r="AF1876">
            <v>68.022991851877961</v>
          </cell>
          <cell r="AG1876">
            <v>68.932932242700019</v>
          </cell>
          <cell r="AH1876">
            <v>69.855044863709381</v>
          </cell>
          <cell r="AI1876">
            <v>70.789492542261797</v>
          </cell>
          <cell r="AJ1876">
            <v>71.73644028384696</v>
          </cell>
          <cell r="AK1876">
            <v>72.696055301225314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</row>
        <row r="1877">
          <cell r="A1877" t="str">
            <v>ORExtra Large C&amp;ICritical Peak PricingWinter Peak Reduction @Meter  (MW)High Participation Case0</v>
          </cell>
          <cell r="B1877" t="str">
            <v>OR</v>
          </cell>
          <cell r="C1877" t="str">
            <v>Extra Large C&amp;I</v>
          </cell>
          <cell r="D1877" t="str">
            <v>Critical Peak Pricing</v>
          </cell>
          <cell r="E1877" t="str">
            <v>Winter Peak Reduction @Meter  (MW)</v>
          </cell>
          <cell r="F1877" t="str">
            <v>High Participation Case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0</v>
          </cell>
        </row>
        <row r="1878">
          <cell r="A1878" t="str">
            <v>ORExtra Large C&amp;ICritical Peak PricingWinter Peak Reduction @Generation (MW)High Participation Case0</v>
          </cell>
          <cell r="B1878" t="str">
            <v>OR</v>
          </cell>
          <cell r="C1878" t="str">
            <v>Extra Large C&amp;I</v>
          </cell>
          <cell r="D1878" t="str">
            <v>Critical Peak Pricing</v>
          </cell>
          <cell r="E1878" t="str">
            <v>Winter Peak Reduction @Generation (MW)</v>
          </cell>
          <cell r="F1878" t="str">
            <v>High Participation Case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0</v>
          </cell>
        </row>
        <row r="1879">
          <cell r="A1879" t="str">
            <v>ORExtra Large C&amp;ICritical Peak PricingProgram Annual BenefitsHigh Participation Case0</v>
          </cell>
          <cell r="B1879" t="str">
            <v>OR</v>
          </cell>
          <cell r="C1879" t="str">
            <v>Extra Large C&amp;I</v>
          </cell>
          <cell r="D1879" t="str">
            <v>Critical Peak Pricing</v>
          </cell>
          <cell r="E1879" t="str">
            <v>Program Annual Benefits</v>
          </cell>
          <cell r="F1879" t="str">
            <v>High Participation Case</v>
          </cell>
          <cell r="G1879">
            <v>0</v>
          </cell>
        </row>
        <row r="1880">
          <cell r="A1880" t="str">
            <v>ORExtra Large C&amp;ICritical Peak PricingNew ParticipantsHigh Participation Case0</v>
          </cell>
          <cell r="B1880" t="str">
            <v>OR</v>
          </cell>
          <cell r="C1880" t="str">
            <v>Extra Large C&amp;I</v>
          </cell>
          <cell r="D1880" t="str">
            <v>Critical Peak Pricing</v>
          </cell>
          <cell r="E1880" t="str">
            <v>New Participants</v>
          </cell>
          <cell r="F1880" t="str">
            <v>High Participation Case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16746.686550000006</v>
          </cell>
          <cell r="S1880">
            <v>34271.919000000009</v>
          </cell>
          <cell r="T1880">
            <v>69833.664450000011</v>
          </cell>
          <cell r="U1880">
            <v>36847.527750000037</v>
          </cell>
          <cell r="V1880">
            <v>20100.588749999937</v>
          </cell>
          <cell r="W1880">
            <v>2583.0255000000179</v>
          </cell>
          <cell r="X1880">
            <v>2585.7149999999965</v>
          </cell>
          <cell r="Y1880">
            <v>2585.2035000000324</v>
          </cell>
          <cell r="Z1880">
            <v>2584.5764999999665</v>
          </cell>
          <cell r="AA1880">
            <v>2584.3950000000186</v>
          </cell>
          <cell r="AB1880">
            <v>2584.7249999999767</v>
          </cell>
          <cell r="AC1880">
            <v>2592.8595000000205</v>
          </cell>
          <cell r="AD1880">
            <v>2694.0321599718882</v>
          </cell>
          <cell r="AE1880">
            <v>2731.0805338135397</v>
          </cell>
          <cell r="AF1880">
            <v>2768.6383974915661</v>
          </cell>
          <cell r="AG1880">
            <v>2806.7127575183695</v>
          </cell>
          <cell r="AH1880">
            <v>2845.3107167601411</v>
          </cell>
          <cell r="AI1880">
            <v>2884.4394757617847</v>
          </cell>
          <cell r="AJ1880">
            <v>2924.1063340901455</v>
          </cell>
          <cell r="AK1880">
            <v>2964.3186916958948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</row>
        <row r="1881">
          <cell r="A1881" t="str">
            <v>ORExtra Large C&amp;ICritical Peak PricingIncentive CostsHigh Participation Case0</v>
          </cell>
          <cell r="B1881" t="str">
            <v>OR</v>
          </cell>
          <cell r="C1881" t="str">
            <v>Extra Large C&amp;I</v>
          </cell>
          <cell r="D1881" t="str">
            <v>Critical Peak Pricing</v>
          </cell>
          <cell r="E1881" t="str">
            <v>Incentive Costs</v>
          </cell>
          <cell r="F1881" t="str">
            <v>High Participation Case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351680.42</v>
          </cell>
          <cell r="S1881">
            <v>1071390.72</v>
          </cell>
          <cell r="T1881">
            <v>2537897.67</v>
          </cell>
          <cell r="U1881">
            <v>3311695.75</v>
          </cell>
          <cell r="V1881">
            <v>3733808.12</v>
          </cell>
          <cell r="W1881">
            <v>3788051.65</v>
          </cell>
          <cell r="X1881">
            <v>3842351.67</v>
          </cell>
          <cell r="Y1881">
            <v>3896640.94</v>
          </cell>
          <cell r="Z1881">
            <v>3950917.05</v>
          </cell>
          <cell r="AA1881">
            <v>4005189.34</v>
          </cell>
          <cell r="AB1881">
            <v>4059468.57</v>
          </cell>
          <cell r="AC1881">
            <v>4113918.62</v>
          </cell>
          <cell r="AD1881">
            <v>4170493.29</v>
          </cell>
          <cell r="AE1881">
            <v>4227845.9800000004</v>
          </cell>
          <cell r="AF1881">
            <v>4285987.3899999997</v>
          </cell>
          <cell r="AG1881">
            <v>4344928.3600000003</v>
          </cell>
          <cell r="AH1881">
            <v>4404679.88</v>
          </cell>
          <cell r="AI1881">
            <v>4465253.1100000003</v>
          </cell>
          <cell r="AJ1881">
            <v>4526659.34</v>
          </cell>
          <cell r="AK1881">
            <v>4588910.04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</row>
        <row r="1882">
          <cell r="A1882" t="str">
            <v>ORExtra Large C&amp;ICritical Peak PricingParticipantsHigh Participation Case0</v>
          </cell>
          <cell r="B1882" t="str">
            <v>OR</v>
          </cell>
          <cell r="C1882" t="str">
            <v>Extra Large C&amp;I</v>
          </cell>
          <cell r="D1882" t="str">
            <v>Critical Peak Pricing</v>
          </cell>
          <cell r="E1882" t="str">
            <v>Participants</v>
          </cell>
          <cell r="F1882" t="str">
            <v>High Participation Case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16746.686550000006</v>
          </cell>
          <cell r="S1882">
            <v>51018.605550000015</v>
          </cell>
          <cell r="T1882">
            <v>120852.27000000002</v>
          </cell>
          <cell r="U1882">
            <v>157699.79775000006</v>
          </cell>
          <cell r="V1882">
            <v>177800.38649999999</v>
          </cell>
          <cell r="W1882">
            <v>180383.41200000001</v>
          </cell>
          <cell r="X1882">
            <v>182969.12700000001</v>
          </cell>
          <cell r="Y1882">
            <v>185554.33050000004</v>
          </cell>
          <cell r="Z1882">
            <v>188138.90700000001</v>
          </cell>
          <cell r="AA1882">
            <v>190723.30200000003</v>
          </cell>
          <cell r="AB1882">
            <v>193308.027</v>
          </cell>
          <cell r="AC1882">
            <v>195900.88650000002</v>
          </cell>
          <cell r="AD1882">
            <v>198594.91865997191</v>
          </cell>
          <cell r="AE1882">
            <v>201325.99919378545</v>
          </cell>
          <cell r="AF1882">
            <v>204094.63759127702</v>
          </cell>
          <cell r="AG1882">
            <v>206901.35034879539</v>
          </cell>
          <cell r="AH1882">
            <v>209746.66106555553</v>
          </cell>
          <cell r="AI1882">
            <v>212631.10054131731</v>
          </cell>
          <cell r="AJ1882">
            <v>215555.20687540746</v>
          </cell>
          <cell r="AK1882">
            <v>218519.52556710335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</row>
        <row r="1883">
          <cell r="A1883" t="str">
            <v>ORIrrigationCritical Peak PricingProgram Annual BenefitsHigh Participation Case0</v>
          </cell>
          <cell r="B1883" t="str">
            <v>OR</v>
          </cell>
          <cell r="C1883" t="str">
            <v>Irrigation</v>
          </cell>
          <cell r="D1883" t="str">
            <v>Critical Peak Pricing</v>
          </cell>
          <cell r="E1883" t="str">
            <v>Program Annual Benefits</v>
          </cell>
          <cell r="F1883" t="str">
            <v>High Participation Case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573231.01</v>
          </cell>
          <cell r="S1883">
            <v>1745288.43</v>
          </cell>
          <cell r="T1883">
            <v>4127886.26</v>
          </cell>
          <cell r="U1883">
            <v>5388069.9000000004</v>
          </cell>
          <cell r="V1883">
            <v>6066603.5300000003</v>
          </cell>
          <cell r="W1883">
            <v>6146956.6100000003</v>
          </cell>
          <cell r="X1883">
            <v>6226381.7599999998</v>
          </cell>
          <cell r="Y1883">
            <v>6305886.3200000003</v>
          </cell>
          <cell r="Z1883">
            <v>6389191.79</v>
          </cell>
          <cell r="AA1883">
            <v>6482465.1100000003</v>
          </cell>
          <cell r="AB1883">
            <v>6568214.9500000002</v>
          </cell>
          <cell r="AC1883">
            <v>6654117.0800000001</v>
          </cell>
          <cell r="AD1883">
            <v>6743128.8899999997</v>
          </cell>
          <cell r="AE1883">
            <v>6833331.4100000001</v>
          </cell>
          <cell r="AF1883">
            <v>6924740.5700000003</v>
          </cell>
          <cell r="AG1883">
            <v>7017372.5</v>
          </cell>
          <cell r="AH1883">
            <v>7111243.5700000003</v>
          </cell>
          <cell r="AI1883">
            <v>7206370.3399999999</v>
          </cell>
          <cell r="AJ1883">
            <v>7302769.6200000001</v>
          </cell>
          <cell r="AK1883">
            <v>7400458.4299999997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AZ1883">
            <v>0</v>
          </cell>
        </row>
        <row r="1884">
          <cell r="A1884" t="str">
            <v>ORIrrigationCritical Peak PricingProgram Annual CostsHigh Participation Case0</v>
          </cell>
          <cell r="B1884" t="str">
            <v>OR</v>
          </cell>
          <cell r="C1884" t="str">
            <v>Irrigation</v>
          </cell>
          <cell r="D1884" t="str">
            <v>Critical Peak Pricing</v>
          </cell>
          <cell r="E1884" t="str">
            <v>Program Annual Costs</v>
          </cell>
          <cell r="F1884" t="str">
            <v>High Participation Case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5834317.1500000004</v>
          </cell>
          <cell r="S1884">
            <v>12509121.98</v>
          </cell>
          <cell r="T1884">
            <v>26286343.199999999</v>
          </cell>
          <cell r="U1884">
            <v>16130618.27</v>
          </cell>
          <cell r="V1884">
            <v>10911310.720000001</v>
          </cell>
          <cell r="W1884">
            <v>4823091.07</v>
          </cell>
          <cell r="X1884">
            <v>4899046.41</v>
          </cell>
          <cell r="Y1884">
            <v>4974249.76</v>
          </cell>
          <cell r="Z1884">
            <v>5049879.66</v>
          </cell>
          <cell r="AA1884">
            <v>5126289.05</v>
          </cell>
          <cell r="AB1884">
            <v>5203203.5</v>
          </cell>
          <cell r="AC1884">
            <v>5283869.59</v>
          </cell>
          <cell r="AD1884">
            <v>5405233.1200000001</v>
          </cell>
          <cell r="AE1884">
            <v>5502775.29</v>
          </cell>
          <cell r="AF1884">
            <v>5602414.6799999997</v>
          </cell>
          <cell r="AG1884">
            <v>5704204.7300000004</v>
          </cell>
          <cell r="AH1884">
            <v>5808200.4400000004</v>
          </cell>
          <cell r="AI1884">
            <v>5914458.3899999997</v>
          </cell>
          <cell r="AJ1884">
            <v>6023036.7800000003</v>
          </cell>
          <cell r="AK1884">
            <v>6133995.5099999998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</row>
        <row r="1885">
          <cell r="A1885" t="str">
            <v>ORIrrigationCritical Peak PricingNon-Incentive CostsHigh Participation Case0</v>
          </cell>
          <cell r="B1885" t="str">
            <v>OR</v>
          </cell>
          <cell r="C1885" t="str">
            <v>Irrigation</v>
          </cell>
          <cell r="D1885" t="str">
            <v>Critical Peak Pricing</v>
          </cell>
          <cell r="E1885" t="str">
            <v>Non-Incentive Costs</v>
          </cell>
          <cell r="F1885" t="str">
            <v>High Participation Case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5482636.7300000004</v>
          </cell>
          <cell r="S1885">
            <v>11437731.27</v>
          </cell>
          <cell r="T1885">
            <v>23748445.530000001</v>
          </cell>
          <cell r="U1885">
            <v>12818922.52</v>
          </cell>
          <cell r="V1885">
            <v>7177502.6100000003</v>
          </cell>
          <cell r="W1885">
            <v>1035039.42</v>
          </cell>
          <cell r="X1885">
            <v>1056694.75</v>
          </cell>
          <cell r="Y1885">
            <v>1077608.81</v>
          </cell>
          <cell r="Z1885">
            <v>1098962.6200000001</v>
          </cell>
          <cell r="AA1885">
            <v>1121099.71</v>
          </cell>
          <cell r="AB1885">
            <v>1143734.93</v>
          </cell>
          <cell r="AC1885">
            <v>1169950.97</v>
          </cell>
          <cell r="AD1885">
            <v>1234739.83</v>
          </cell>
          <cell r="AE1885">
            <v>1274929.31</v>
          </cell>
          <cell r="AF1885">
            <v>1316427.29</v>
          </cell>
          <cell r="AG1885">
            <v>1359276.37</v>
          </cell>
          <cell r="AH1885">
            <v>1403520.56</v>
          </cell>
          <cell r="AI1885">
            <v>1449205.28</v>
          </cell>
          <cell r="AJ1885">
            <v>1496377.44</v>
          </cell>
          <cell r="AK1885">
            <v>1545085.48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</row>
        <row r="1886">
          <cell r="A1886" t="str">
            <v>ORIrrigationCritical Peak PricingSummer Peak Reduction @Meter  (MW)High Participation Case0</v>
          </cell>
          <cell r="B1886" t="str">
            <v>OR</v>
          </cell>
          <cell r="C1886" t="str">
            <v>Irrigation</v>
          </cell>
          <cell r="D1886" t="str">
            <v>Critical Peak Pricing</v>
          </cell>
          <cell r="E1886" t="str">
            <v>Summer Peak Reduction @Meter  (MW)</v>
          </cell>
          <cell r="F1886" t="str">
            <v>High Participation Case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5.1061481672101516</v>
          </cell>
          <cell r="S1886">
            <v>15.546439584201273</v>
          </cell>
          <cell r="T1886">
            <v>36.769815927493447</v>
          </cell>
          <cell r="U1886">
            <v>47.99510590524666</v>
          </cell>
          <cell r="V1886">
            <v>54.039254216657497</v>
          </cell>
          <cell r="W1886">
            <v>54.75501228123791</v>
          </cell>
          <cell r="X1886">
            <v>55.462504704051796</v>
          </cell>
          <cell r="Y1886">
            <v>56.170704503007471</v>
          </cell>
          <cell r="Z1886">
            <v>56.91276145592839</v>
          </cell>
          <cell r="AA1886">
            <v>57.74360864977195</v>
          </cell>
          <cell r="AB1886">
            <v>58.507439221742665</v>
          </cell>
          <cell r="AC1886">
            <v>59.27262640549219</v>
          </cell>
          <cell r="AD1886">
            <v>60.065513565673378</v>
          </cell>
          <cell r="AE1886">
            <v>60.869007140432515</v>
          </cell>
          <cell r="AF1886">
            <v>61.683249011282939</v>
          </cell>
          <cell r="AG1886">
            <v>62.508382957680382</v>
          </cell>
          <cell r="AH1886">
            <v>63.344554682411669</v>
          </cell>
          <cell r="AI1886">
            <v>64.191911837323005</v>
          </cell>
          <cell r="AJ1886">
            <v>65.050604049392433</v>
          </cell>
          <cell r="AK1886">
            <v>65.920782947151125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</row>
        <row r="1887">
          <cell r="A1887" t="str">
            <v>ORIrrigationCritical Peak PricingSummer Peak Reduction @Generation (MW)High Participation Case0</v>
          </cell>
          <cell r="B1887" t="str">
            <v>OR</v>
          </cell>
          <cell r="C1887" t="str">
            <v>Irrigation</v>
          </cell>
          <cell r="D1887" t="str">
            <v>Critical Peak Pricing</v>
          </cell>
          <cell r="E1887" t="str">
            <v>Summer Peak Reduction @Generation (MW)</v>
          </cell>
          <cell r="F1887" t="str">
            <v>High Participation Case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5.6309529854545115</v>
          </cell>
          <cell r="S1887">
            <v>17.1442871462299</v>
          </cell>
          <cell r="T1887">
            <v>40.548980952242438</v>
          </cell>
          <cell r="U1887">
            <v>52.92799504328039</v>
          </cell>
          <cell r="V1887">
            <v>59.593354892652727</v>
          </cell>
          <cell r="W1887">
            <v>60.382677857562754</v>
          </cell>
          <cell r="X1887">
            <v>61.162885646285609</v>
          </cell>
          <cell r="Y1887">
            <v>61.94387351456492</v>
          </cell>
          <cell r="Z1887">
            <v>62.762198341341403</v>
          </cell>
          <cell r="AA1887">
            <v>63.678439181486489</v>
          </cell>
          <cell r="AB1887">
            <v>64.520775498172327</v>
          </cell>
          <cell r="AC1887">
            <v>65.364607857843168</v>
          </cell>
          <cell r="AD1887">
            <v>66.238987169908881</v>
          </cell>
          <cell r="AE1887">
            <v>67.125063013269198</v>
          </cell>
          <cell r="AF1887">
            <v>68.022991851877961</v>
          </cell>
          <cell r="AG1887">
            <v>68.932932242700019</v>
          </cell>
          <cell r="AH1887">
            <v>69.855044863709381</v>
          </cell>
          <cell r="AI1887">
            <v>70.789492542261797</v>
          </cell>
          <cell r="AJ1887">
            <v>71.73644028384696</v>
          </cell>
          <cell r="AK1887">
            <v>72.696055301225314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</row>
        <row r="1888">
          <cell r="A1888" t="str">
            <v>ORIrrigationCritical Peak PricingWinter Peak Reduction @Meter  (MW)High Participation Case0</v>
          </cell>
          <cell r="B1888" t="str">
            <v>OR</v>
          </cell>
          <cell r="C1888" t="str">
            <v>Irrigation</v>
          </cell>
          <cell r="D1888" t="str">
            <v>Critical Peak Pricing</v>
          </cell>
          <cell r="E1888" t="str">
            <v>Winter Peak Reduction @Meter  (MW)</v>
          </cell>
          <cell r="F1888" t="str">
            <v>High Participation Case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</row>
        <row r="1889">
          <cell r="A1889" t="str">
            <v>ORIrrigationCritical Peak PricingWinter Peak Reduction @Generation (MW)High Participation Case0</v>
          </cell>
          <cell r="B1889" t="str">
            <v>OR</v>
          </cell>
          <cell r="C1889" t="str">
            <v>Irrigation</v>
          </cell>
          <cell r="D1889" t="str">
            <v>Critical Peak Pricing</v>
          </cell>
          <cell r="E1889" t="str">
            <v>Winter Peak Reduction @Generation (MW)</v>
          </cell>
          <cell r="F1889" t="str">
            <v>High Participation Case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AZ1889">
            <v>0</v>
          </cell>
        </row>
        <row r="1890">
          <cell r="A1890" t="str">
            <v>ORIrrigationCritical Peak PricingProgram Annual BenefitsHigh Participation Case0</v>
          </cell>
          <cell r="B1890" t="str">
            <v>OR</v>
          </cell>
          <cell r="C1890" t="str">
            <v>Irrigation</v>
          </cell>
          <cell r="D1890" t="str">
            <v>Critical Peak Pricing</v>
          </cell>
          <cell r="E1890" t="str">
            <v>Program Annual Benefits</v>
          </cell>
          <cell r="F1890" t="str">
            <v>High Participation Case</v>
          </cell>
          <cell r="G1890">
            <v>0</v>
          </cell>
        </row>
        <row r="1891">
          <cell r="A1891" t="str">
            <v>ORIrrigationCritical Peak PricingNew ParticipantsHigh Participation Case0</v>
          </cell>
          <cell r="B1891" t="str">
            <v>OR</v>
          </cell>
          <cell r="C1891" t="str">
            <v>Irrigation</v>
          </cell>
          <cell r="D1891" t="str">
            <v>Critical Peak Pricing</v>
          </cell>
          <cell r="E1891" t="str">
            <v>New Participants</v>
          </cell>
          <cell r="F1891" t="str">
            <v>High Participation Case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16746.686550000006</v>
          </cell>
          <cell r="S1891">
            <v>34271.919000000009</v>
          </cell>
          <cell r="T1891">
            <v>69833.664450000011</v>
          </cell>
          <cell r="U1891">
            <v>36847.527750000037</v>
          </cell>
          <cell r="V1891">
            <v>20100.588749999937</v>
          </cell>
          <cell r="W1891">
            <v>2583.0255000000179</v>
          </cell>
          <cell r="X1891">
            <v>2585.7149999999965</v>
          </cell>
          <cell r="Y1891">
            <v>2585.2035000000324</v>
          </cell>
          <cell r="Z1891">
            <v>2584.5764999999665</v>
          </cell>
          <cell r="AA1891">
            <v>2584.3950000000186</v>
          </cell>
          <cell r="AB1891">
            <v>2584.7249999999767</v>
          </cell>
          <cell r="AC1891">
            <v>2592.8595000000205</v>
          </cell>
          <cell r="AD1891">
            <v>2694.0321599718882</v>
          </cell>
          <cell r="AE1891">
            <v>2731.0805338135397</v>
          </cell>
          <cell r="AF1891">
            <v>2768.6383974915661</v>
          </cell>
          <cell r="AG1891">
            <v>2806.7127575183695</v>
          </cell>
          <cell r="AH1891">
            <v>2845.3107167601411</v>
          </cell>
          <cell r="AI1891">
            <v>2884.4394757617847</v>
          </cell>
          <cell r="AJ1891">
            <v>2924.1063340901455</v>
          </cell>
          <cell r="AK1891">
            <v>2964.3186916958948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</row>
        <row r="1892">
          <cell r="A1892" t="str">
            <v>ORIrrigationCritical Peak PricingIncentive CostsHigh Participation Case0</v>
          </cell>
          <cell r="B1892" t="str">
            <v>OR</v>
          </cell>
          <cell r="C1892" t="str">
            <v>Irrigation</v>
          </cell>
          <cell r="D1892" t="str">
            <v>Critical Peak Pricing</v>
          </cell>
          <cell r="E1892" t="str">
            <v>Incentive Costs</v>
          </cell>
          <cell r="F1892" t="str">
            <v>High Participation Case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351680.42</v>
          </cell>
          <cell r="S1892">
            <v>1071390.72</v>
          </cell>
          <cell r="T1892">
            <v>2537897.67</v>
          </cell>
          <cell r="U1892">
            <v>3311695.75</v>
          </cell>
          <cell r="V1892">
            <v>3733808.12</v>
          </cell>
          <cell r="W1892">
            <v>3788051.65</v>
          </cell>
          <cell r="X1892">
            <v>3842351.67</v>
          </cell>
          <cell r="Y1892">
            <v>3896640.94</v>
          </cell>
          <cell r="Z1892">
            <v>3950917.05</v>
          </cell>
          <cell r="AA1892">
            <v>4005189.34</v>
          </cell>
          <cell r="AB1892">
            <v>4059468.57</v>
          </cell>
          <cell r="AC1892">
            <v>4113918.62</v>
          </cell>
          <cell r="AD1892">
            <v>4170493.29</v>
          </cell>
          <cell r="AE1892">
            <v>4227845.9800000004</v>
          </cell>
          <cell r="AF1892">
            <v>4285987.3899999997</v>
          </cell>
          <cell r="AG1892">
            <v>4344928.3600000003</v>
          </cell>
          <cell r="AH1892">
            <v>4404679.88</v>
          </cell>
          <cell r="AI1892">
            <v>4465253.1100000003</v>
          </cell>
          <cell r="AJ1892">
            <v>4526659.34</v>
          </cell>
          <cell r="AK1892">
            <v>4588910.04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</row>
        <row r="1893">
          <cell r="A1893" t="str">
            <v>ORIrrigationCritical Peak PricingParticipantsHigh Participation Case0</v>
          </cell>
          <cell r="B1893" t="str">
            <v>OR</v>
          </cell>
          <cell r="C1893" t="str">
            <v>Irrigation</v>
          </cell>
          <cell r="D1893" t="str">
            <v>Critical Peak Pricing</v>
          </cell>
          <cell r="E1893" t="str">
            <v>Participants</v>
          </cell>
          <cell r="F1893" t="str">
            <v>High Participation Case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16746.686550000006</v>
          </cell>
          <cell r="S1893">
            <v>51018.605550000015</v>
          </cell>
          <cell r="T1893">
            <v>120852.27000000002</v>
          </cell>
          <cell r="U1893">
            <v>157699.79775000006</v>
          </cell>
          <cell r="V1893">
            <v>177800.38649999999</v>
          </cell>
          <cell r="W1893">
            <v>180383.41200000001</v>
          </cell>
          <cell r="X1893">
            <v>182969.12700000001</v>
          </cell>
          <cell r="Y1893">
            <v>185554.33050000004</v>
          </cell>
          <cell r="Z1893">
            <v>188138.90700000001</v>
          </cell>
          <cell r="AA1893">
            <v>190723.30200000003</v>
          </cell>
          <cell r="AB1893">
            <v>193308.027</v>
          </cell>
          <cell r="AC1893">
            <v>195900.88650000002</v>
          </cell>
          <cell r="AD1893">
            <v>198594.91865997191</v>
          </cell>
          <cell r="AE1893">
            <v>201325.99919378545</v>
          </cell>
          <cell r="AF1893">
            <v>204094.63759127702</v>
          </cell>
          <cell r="AG1893">
            <v>206901.35034879539</v>
          </cell>
          <cell r="AH1893">
            <v>209746.66106555553</v>
          </cell>
          <cell r="AI1893">
            <v>212631.10054131731</v>
          </cell>
          <cell r="AJ1893">
            <v>215555.20687540746</v>
          </cell>
          <cell r="AK1893">
            <v>218519.52556710335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</row>
        <row r="1894">
          <cell r="A1894" t="str">
            <v>ORLarge C&amp;ICritical Peak PricingProgram Annual BenefitsHigh Participation Case0</v>
          </cell>
          <cell r="B1894" t="str">
            <v>OR</v>
          </cell>
          <cell r="C1894" t="str">
            <v>Large C&amp;I</v>
          </cell>
          <cell r="D1894" t="str">
            <v>Critical Peak Pricing</v>
          </cell>
          <cell r="E1894" t="str">
            <v>Program Annual Benefits</v>
          </cell>
          <cell r="F1894" t="str">
            <v>High Participation Case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573231.01</v>
          </cell>
          <cell r="S1894">
            <v>1745288.43</v>
          </cell>
          <cell r="T1894">
            <v>4127886.26</v>
          </cell>
          <cell r="U1894">
            <v>5388069.9000000004</v>
          </cell>
          <cell r="V1894">
            <v>6066603.5300000003</v>
          </cell>
          <cell r="W1894">
            <v>6146956.6100000003</v>
          </cell>
          <cell r="X1894">
            <v>6226381.7599999998</v>
          </cell>
          <cell r="Y1894">
            <v>6305886.3200000003</v>
          </cell>
          <cell r="Z1894">
            <v>6389191.79</v>
          </cell>
          <cell r="AA1894">
            <v>6482465.1100000003</v>
          </cell>
          <cell r="AB1894">
            <v>6568214.9500000002</v>
          </cell>
          <cell r="AC1894">
            <v>6654117.0800000001</v>
          </cell>
          <cell r="AD1894">
            <v>6743128.8899999997</v>
          </cell>
          <cell r="AE1894">
            <v>6833331.4100000001</v>
          </cell>
          <cell r="AF1894">
            <v>6924740.5700000003</v>
          </cell>
          <cell r="AG1894">
            <v>7017372.5</v>
          </cell>
          <cell r="AH1894">
            <v>7111243.5700000003</v>
          </cell>
          <cell r="AI1894">
            <v>7206370.3399999999</v>
          </cell>
          <cell r="AJ1894">
            <v>7302769.6200000001</v>
          </cell>
          <cell r="AK1894">
            <v>7400458.4299999997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</row>
        <row r="1895">
          <cell r="A1895" t="str">
            <v>ORLarge C&amp;ICritical Peak PricingProgram Annual CostsHigh Participation Case0</v>
          </cell>
          <cell r="B1895" t="str">
            <v>OR</v>
          </cell>
          <cell r="C1895" t="str">
            <v>Large C&amp;I</v>
          </cell>
          <cell r="D1895" t="str">
            <v>Critical Peak Pricing</v>
          </cell>
          <cell r="E1895" t="str">
            <v>Program Annual Costs</v>
          </cell>
          <cell r="F1895" t="str">
            <v>High Participation Case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5834317.1500000004</v>
          </cell>
          <cell r="S1895">
            <v>12509121.98</v>
          </cell>
          <cell r="T1895">
            <v>26286343.199999999</v>
          </cell>
          <cell r="U1895">
            <v>16130618.27</v>
          </cell>
          <cell r="V1895">
            <v>10911310.720000001</v>
          </cell>
          <cell r="W1895">
            <v>4823091.07</v>
          </cell>
          <cell r="X1895">
            <v>4899046.41</v>
          </cell>
          <cell r="Y1895">
            <v>4974249.76</v>
          </cell>
          <cell r="Z1895">
            <v>5049879.66</v>
          </cell>
          <cell r="AA1895">
            <v>5126289.05</v>
          </cell>
          <cell r="AB1895">
            <v>5203203.5</v>
          </cell>
          <cell r="AC1895">
            <v>5283869.59</v>
          </cell>
          <cell r="AD1895">
            <v>5405233.1200000001</v>
          </cell>
          <cell r="AE1895">
            <v>5502775.29</v>
          </cell>
          <cell r="AF1895">
            <v>5602414.6799999997</v>
          </cell>
          <cell r="AG1895">
            <v>5704204.7300000004</v>
          </cell>
          <cell r="AH1895">
            <v>5808200.4400000004</v>
          </cell>
          <cell r="AI1895">
            <v>5914458.3899999997</v>
          </cell>
          <cell r="AJ1895">
            <v>6023036.7800000003</v>
          </cell>
          <cell r="AK1895">
            <v>6133995.5099999998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</row>
        <row r="1896">
          <cell r="A1896" t="str">
            <v>ORLarge C&amp;ICritical Peak PricingNon-Incentive CostsHigh Participation Case0</v>
          </cell>
          <cell r="B1896" t="str">
            <v>OR</v>
          </cell>
          <cell r="C1896" t="str">
            <v>Large C&amp;I</v>
          </cell>
          <cell r="D1896" t="str">
            <v>Critical Peak Pricing</v>
          </cell>
          <cell r="E1896" t="str">
            <v>Non-Incentive Costs</v>
          </cell>
          <cell r="F1896" t="str">
            <v>High Participation Case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5482636.7300000004</v>
          </cell>
          <cell r="S1896">
            <v>11437731.27</v>
          </cell>
          <cell r="T1896">
            <v>23748445.530000001</v>
          </cell>
          <cell r="U1896">
            <v>12818922.52</v>
          </cell>
          <cell r="V1896">
            <v>7177502.6100000003</v>
          </cell>
          <cell r="W1896">
            <v>1035039.42</v>
          </cell>
          <cell r="X1896">
            <v>1056694.75</v>
          </cell>
          <cell r="Y1896">
            <v>1077608.81</v>
          </cell>
          <cell r="Z1896">
            <v>1098962.6200000001</v>
          </cell>
          <cell r="AA1896">
            <v>1121099.71</v>
          </cell>
          <cell r="AB1896">
            <v>1143734.93</v>
          </cell>
          <cell r="AC1896">
            <v>1169950.97</v>
          </cell>
          <cell r="AD1896">
            <v>1234739.83</v>
          </cell>
          <cell r="AE1896">
            <v>1274929.31</v>
          </cell>
          <cell r="AF1896">
            <v>1316427.29</v>
          </cell>
          <cell r="AG1896">
            <v>1359276.37</v>
          </cell>
          <cell r="AH1896">
            <v>1403520.56</v>
          </cell>
          <cell r="AI1896">
            <v>1449205.28</v>
          </cell>
          <cell r="AJ1896">
            <v>1496377.44</v>
          </cell>
          <cell r="AK1896">
            <v>1545085.48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</row>
        <row r="1897">
          <cell r="A1897" t="str">
            <v>ORLarge C&amp;ICritical Peak PricingSummer Peak Reduction @Meter  (MW)High Participation Case0</v>
          </cell>
          <cell r="B1897" t="str">
            <v>OR</v>
          </cell>
          <cell r="C1897" t="str">
            <v>Large C&amp;I</v>
          </cell>
          <cell r="D1897" t="str">
            <v>Critical Peak Pricing</v>
          </cell>
          <cell r="E1897" t="str">
            <v>Summer Peak Reduction @Meter  (MW)</v>
          </cell>
          <cell r="F1897" t="str">
            <v>High Participation Case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5.1061481672101516</v>
          </cell>
          <cell r="S1897">
            <v>15.546439584201273</v>
          </cell>
          <cell r="T1897">
            <v>36.769815927493447</v>
          </cell>
          <cell r="U1897">
            <v>47.99510590524666</v>
          </cell>
          <cell r="V1897">
            <v>54.039254216657497</v>
          </cell>
          <cell r="W1897">
            <v>54.75501228123791</v>
          </cell>
          <cell r="X1897">
            <v>55.462504704051796</v>
          </cell>
          <cell r="Y1897">
            <v>56.170704503007471</v>
          </cell>
          <cell r="Z1897">
            <v>56.91276145592839</v>
          </cell>
          <cell r="AA1897">
            <v>57.74360864977195</v>
          </cell>
          <cell r="AB1897">
            <v>58.507439221742665</v>
          </cell>
          <cell r="AC1897">
            <v>59.27262640549219</v>
          </cell>
          <cell r="AD1897">
            <v>60.065513565673378</v>
          </cell>
          <cell r="AE1897">
            <v>60.869007140432515</v>
          </cell>
          <cell r="AF1897">
            <v>61.683249011282939</v>
          </cell>
          <cell r="AG1897">
            <v>62.508382957680382</v>
          </cell>
          <cell r="AH1897">
            <v>63.344554682411669</v>
          </cell>
          <cell r="AI1897">
            <v>64.191911837323005</v>
          </cell>
          <cell r="AJ1897">
            <v>65.050604049392433</v>
          </cell>
          <cell r="AK1897">
            <v>65.920782947151125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</row>
        <row r="1898">
          <cell r="A1898" t="str">
            <v>ORLarge C&amp;ICritical Peak PricingSummer Peak Reduction @Generation (MW)High Participation Case0</v>
          </cell>
          <cell r="B1898" t="str">
            <v>OR</v>
          </cell>
          <cell r="C1898" t="str">
            <v>Large C&amp;I</v>
          </cell>
          <cell r="D1898" t="str">
            <v>Critical Peak Pricing</v>
          </cell>
          <cell r="E1898" t="str">
            <v>Summer Peak Reduction @Generation (MW)</v>
          </cell>
          <cell r="F1898" t="str">
            <v>High Participation Case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5.6309529854545115</v>
          </cell>
          <cell r="S1898">
            <v>17.1442871462299</v>
          </cell>
          <cell r="T1898">
            <v>40.548980952242438</v>
          </cell>
          <cell r="U1898">
            <v>52.92799504328039</v>
          </cell>
          <cell r="V1898">
            <v>59.593354892652727</v>
          </cell>
          <cell r="W1898">
            <v>60.382677857562754</v>
          </cell>
          <cell r="X1898">
            <v>61.162885646285609</v>
          </cell>
          <cell r="Y1898">
            <v>61.94387351456492</v>
          </cell>
          <cell r="Z1898">
            <v>62.762198341341403</v>
          </cell>
          <cell r="AA1898">
            <v>63.678439181486489</v>
          </cell>
          <cell r="AB1898">
            <v>64.520775498172327</v>
          </cell>
          <cell r="AC1898">
            <v>65.364607857843168</v>
          </cell>
          <cell r="AD1898">
            <v>66.238987169908881</v>
          </cell>
          <cell r="AE1898">
            <v>67.125063013269198</v>
          </cell>
          <cell r="AF1898">
            <v>68.022991851877961</v>
          </cell>
          <cell r="AG1898">
            <v>68.932932242700019</v>
          </cell>
          <cell r="AH1898">
            <v>69.855044863709381</v>
          </cell>
          <cell r="AI1898">
            <v>70.789492542261797</v>
          </cell>
          <cell r="AJ1898">
            <v>71.73644028384696</v>
          </cell>
          <cell r="AK1898">
            <v>72.696055301225314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</row>
        <row r="1899">
          <cell r="A1899" t="str">
            <v>ORLarge C&amp;ICritical Peak PricingWinter Peak Reduction @Meter  (MW)High Participation Case0</v>
          </cell>
          <cell r="B1899" t="str">
            <v>OR</v>
          </cell>
          <cell r="C1899" t="str">
            <v>Large C&amp;I</v>
          </cell>
          <cell r="D1899" t="str">
            <v>Critical Peak Pricing</v>
          </cell>
          <cell r="E1899" t="str">
            <v>Winter Peak Reduction @Meter  (MW)</v>
          </cell>
          <cell r="F1899" t="str">
            <v>High Participation Case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</row>
        <row r="1900">
          <cell r="A1900" t="str">
            <v>ORLarge C&amp;ICritical Peak PricingWinter Peak Reduction @Generation (MW)High Participation Case0</v>
          </cell>
          <cell r="B1900" t="str">
            <v>OR</v>
          </cell>
          <cell r="C1900" t="str">
            <v>Large C&amp;I</v>
          </cell>
          <cell r="D1900" t="str">
            <v>Critical Peak Pricing</v>
          </cell>
          <cell r="E1900" t="str">
            <v>Winter Peak Reduction @Generation (MW)</v>
          </cell>
          <cell r="F1900" t="str">
            <v>High Participation Case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0</v>
          </cell>
        </row>
        <row r="1901">
          <cell r="A1901" t="str">
            <v>ORLarge C&amp;ICritical Peak PricingProgram Annual BenefitsHigh Participation Case0</v>
          </cell>
          <cell r="B1901" t="str">
            <v>OR</v>
          </cell>
          <cell r="C1901" t="str">
            <v>Large C&amp;I</v>
          </cell>
          <cell r="D1901" t="str">
            <v>Critical Peak Pricing</v>
          </cell>
          <cell r="E1901" t="str">
            <v>Program Annual Benefits</v>
          </cell>
          <cell r="F1901" t="str">
            <v>High Participation Case</v>
          </cell>
          <cell r="G1901">
            <v>0</v>
          </cell>
        </row>
        <row r="1902">
          <cell r="A1902" t="str">
            <v>ORLarge C&amp;ICritical Peak PricingNew ParticipantsHigh Participation Case0</v>
          </cell>
          <cell r="B1902" t="str">
            <v>OR</v>
          </cell>
          <cell r="C1902" t="str">
            <v>Large C&amp;I</v>
          </cell>
          <cell r="D1902" t="str">
            <v>Critical Peak Pricing</v>
          </cell>
          <cell r="E1902" t="str">
            <v>New Participants</v>
          </cell>
          <cell r="F1902" t="str">
            <v>High Participation Case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16746.686550000006</v>
          </cell>
          <cell r="S1902">
            <v>34271.919000000009</v>
          </cell>
          <cell r="T1902">
            <v>69833.664450000011</v>
          </cell>
          <cell r="U1902">
            <v>36847.527750000037</v>
          </cell>
          <cell r="V1902">
            <v>20100.588749999937</v>
          </cell>
          <cell r="W1902">
            <v>2583.0255000000179</v>
          </cell>
          <cell r="X1902">
            <v>2585.7149999999965</v>
          </cell>
          <cell r="Y1902">
            <v>2585.2035000000324</v>
          </cell>
          <cell r="Z1902">
            <v>2584.5764999999665</v>
          </cell>
          <cell r="AA1902">
            <v>2584.3950000000186</v>
          </cell>
          <cell r="AB1902">
            <v>2584.7249999999767</v>
          </cell>
          <cell r="AC1902">
            <v>2592.8595000000205</v>
          </cell>
          <cell r="AD1902">
            <v>2694.0321599718882</v>
          </cell>
          <cell r="AE1902">
            <v>2731.0805338135397</v>
          </cell>
          <cell r="AF1902">
            <v>2768.6383974915661</v>
          </cell>
          <cell r="AG1902">
            <v>2806.7127575183695</v>
          </cell>
          <cell r="AH1902">
            <v>2845.3107167601411</v>
          </cell>
          <cell r="AI1902">
            <v>2884.4394757617847</v>
          </cell>
          <cell r="AJ1902">
            <v>2924.1063340901455</v>
          </cell>
          <cell r="AK1902">
            <v>2964.3186916958948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</row>
        <row r="1903">
          <cell r="A1903" t="str">
            <v>ORLarge C&amp;ICritical Peak PricingIncentive CostsHigh Participation Case0</v>
          </cell>
          <cell r="B1903" t="str">
            <v>OR</v>
          </cell>
          <cell r="C1903" t="str">
            <v>Large C&amp;I</v>
          </cell>
          <cell r="D1903" t="str">
            <v>Critical Peak Pricing</v>
          </cell>
          <cell r="E1903" t="str">
            <v>Incentive Costs</v>
          </cell>
          <cell r="F1903" t="str">
            <v>High Participation Case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351680.42</v>
          </cell>
          <cell r="S1903">
            <v>1071390.72</v>
          </cell>
          <cell r="T1903">
            <v>2537897.67</v>
          </cell>
          <cell r="U1903">
            <v>3311695.75</v>
          </cell>
          <cell r="V1903">
            <v>3733808.12</v>
          </cell>
          <cell r="W1903">
            <v>3788051.65</v>
          </cell>
          <cell r="X1903">
            <v>3842351.67</v>
          </cell>
          <cell r="Y1903">
            <v>3896640.94</v>
          </cell>
          <cell r="Z1903">
            <v>3950917.05</v>
          </cell>
          <cell r="AA1903">
            <v>4005189.34</v>
          </cell>
          <cell r="AB1903">
            <v>4059468.57</v>
          </cell>
          <cell r="AC1903">
            <v>4113918.62</v>
          </cell>
          <cell r="AD1903">
            <v>4170493.29</v>
          </cell>
          <cell r="AE1903">
            <v>4227845.9800000004</v>
          </cell>
          <cell r="AF1903">
            <v>4285987.3899999997</v>
          </cell>
          <cell r="AG1903">
            <v>4344928.3600000003</v>
          </cell>
          <cell r="AH1903">
            <v>4404679.88</v>
          </cell>
          <cell r="AI1903">
            <v>4465253.1100000003</v>
          </cell>
          <cell r="AJ1903">
            <v>4526659.34</v>
          </cell>
          <cell r="AK1903">
            <v>4588910.04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</row>
        <row r="1904">
          <cell r="A1904" t="str">
            <v>ORLarge C&amp;ICritical Peak PricingParticipantsHigh Participation Case0</v>
          </cell>
          <cell r="B1904" t="str">
            <v>OR</v>
          </cell>
          <cell r="C1904" t="str">
            <v>Large C&amp;I</v>
          </cell>
          <cell r="D1904" t="str">
            <v>Critical Peak Pricing</v>
          </cell>
          <cell r="E1904" t="str">
            <v>Participants</v>
          </cell>
          <cell r="F1904" t="str">
            <v>High Participation Case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16746.686550000006</v>
          </cell>
          <cell r="S1904">
            <v>51018.605550000015</v>
          </cell>
          <cell r="T1904">
            <v>120852.27000000002</v>
          </cell>
          <cell r="U1904">
            <v>157699.79775000006</v>
          </cell>
          <cell r="V1904">
            <v>177800.38649999999</v>
          </cell>
          <cell r="W1904">
            <v>180383.41200000001</v>
          </cell>
          <cell r="X1904">
            <v>182969.12700000001</v>
          </cell>
          <cell r="Y1904">
            <v>185554.33050000004</v>
          </cell>
          <cell r="Z1904">
            <v>188138.90700000001</v>
          </cell>
          <cell r="AA1904">
            <v>190723.30200000003</v>
          </cell>
          <cell r="AB1904">
            <v>193308.027</v>
          </cell>
          <cell r="AC1904">
            <v>195900.88650000002</v>
          </cell>
          <cell r="AD1904">
            <v>198594.91865997191</v>
          </cell>
          <cell r="AE1904">
            <v>201325.99919378545</v>
          </cell>
          <cell r="AF1904">
            <v>204094.63759127702</v>
          </cell>
          <cell r="AG1904">
            <v>206901.35034879539</v>
          </cell>
          <cell r="AH1904">
            <v>209746.66106555553</v>
          </cell>
          <cell r="AI1904">
            <v>212631.10054131731</v>
          </cell>
          <cell r="AJ1904">
            <v>215555.20687540746</v>
          </cell>
          <cell r="AK1904">
            <v>218519.52556710335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</row>
        <row r="1905">
          <cell r="A1905" t="str">
            <v>ORMedium C&amp;ICritical Peak PricingProgram Annual BenefitsHigh Participation Case0</v>
          </cell>
          <cell r="B1905" t="str">
            <v>OR</v>
          </cell>
          <cell r="C1905" t="str">
            <v>Medium C&amp;I</v>
          </cell>
          <cell r="D1905" t="str">
            <v>Critical Peak Pricing</v>
          </cell>
          <cell r="E1905" t="str">
            <v>Program Annual Benefits</v>
          </cell>
          <cell r="F1905" t="str">
            <v>High Participation Case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573231.01</v>
          </cell>
          <cell r="S1905">
            <v>1745288.43</v>
          </cell>
          <cell r="T1905">
            <v>4127886.26</v>
          </cell>
          <cell r="U1905">
            <v>5388069.9000000004</v>
          </cell>
          <cell r="V1905">
            <v>6066603.5300000003</v>
          </cell>
          <cell r="W1905">
            <v>6146956.6100000003</v>
          </cell>
          <cell r="X1905">
            <v>6226381.7599999998</v>
          </cell>
          <cell r="Y1905">
            <v>6305886.3200000003</v>
          </cell>
          <cell r="Z1905">
            <v>6389191.79</v>
          </cell>
          <cell r="AA1905">
            <v>6482465.1100000003</v>
          </cell>
          <cell r="AB1905">
            <v>6568214.9500000002</v>
          </cell>
          <cell r="AC1905">
            <v>6654117.0800000001</v>
          </cell>
          <cell r="AD1905">
            <v>6743128.8899999997</v>
          </cell>
          <cell r="AE1905">
            <v>6833331.4100000001</v>
          </cell>
          <cell r="AF1905">
            <v>6924740.5700000003</v>
          </cell>
          <cell r="AG1905">
            <v>7017372.5</v>
          </cell>
          <cell r="AH1905">
            <v>7111243.5700000003</v>
          </cell>
          <cell r="AI1905">
            <v>7206370.3399999999</v>
          </cell>
          <cell r="AJ1905">
            <v>7302769.6200000001</v>
          </cell>
          <cell r="AK1905">
            <v>7400458.4299999997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</row>
        <row r="1906">
          <cell r="A1906" t="str">
            <v>ORMedium C&amp;ICritical Peak PricingProgram Annual CostsHigh Participation Case0</v>
          </cell>
          <cell r="B1906" t="str">
            <v>OR</v>
          </cell>
          <cell r="C1906" t="str">
            <v>Medium C&amp;I</v>
          </cell>
          <cell r="D1906" t="str">
            <v>Critical Peak Pricing</v>
          </cell>
          <cell r="E1906" t="str">
            <v>Program Annual Costs</v>
          </cell>
          <cell r="F1906" t="str">
            <v>High Participation Case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5834317.1500000004</v>
          </cell>
          <cell r="S1906">
            <v>12509121.98</v>
          </cell>
          <cell r="T1906">
            <v>26286343.199999999</v>
          </cell>
          <cell r="U1906">
            <v>16130618.27</v>
          </cell>
          <cell r="V1906">
            <v>10911310.720000001</v>
          </cell>
          <cell r="W1906">
            <v>4823091.07</v>
          </cell>
          <cell r="X1906">
            <v>4899046.41</v>
          </cell>
          <cell r="Y1906">
            <v>4974249.76</v>
          </cell>
          <cell r="Z1906">
            <v>5049879.66</v>
          </cell>
          <cell r="AA1906">
            <v>5126289.05</v>
          </cell>
          <cell r="AB1906">
            <v>5203203.5</v>
          </cell>
          <cell r="AC1906">
            <v>5283869.59</v>
          </cell>
          <cell r="AD1906">
            <v>5405233.1200000001</v>
          </cell>
          <cell r="AE1906">
            <v>5502775.29</v>
          </cell>
          <cell r="AF1906">
            <v>5602414.6799999997</v>
          </cell>
          <cell r="AG1906">
            <v>5704204.7300000004</v>
          </cell>
          <cell r="AH1906">
            <v>5808200.4400000004</v>
          </cell>
          <cell r="AI1906">
            <v>5914458.3899999997</v>
          </cell>
          <cell r="AJ1906">
            <v>6023036.7800000003</v>
          </cell>
          <cell r="AK1906">
            <v>6133995.5099999998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AZ1906">
            <v>0</v>
          </cell>
        </row>
        <row r="1907">
          <cell r="A1907" t="str">
            <v>ORMedium C&amp;ICritical Peak PricingNon-Incentive CostsHigh Participation Case0</v>
          </cell>
          <cell r="B1907" t="str">
            <v>OR</v>
          </cell>
          <cell r="C1907" t="str">
            <v>Medium C&amp;I</v>
          </cell>
          <cell r="D1907" t="str">
            <v>Critical Peak Pricing</v>
          </cell>
          <cell r="E1907" t="str">
            <v>Non-Incentive Costs</v>
          </cell>
          <cell r="F1907" t="str">
            <v>High Participation Case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5482636.7300000004</v>
          </cell>
          <cell r="S1907">
            <v>11437731.27</v>
          </cell>
          <cell r="T1907">
            <v>23748445.530000001</v>
          </cell>
          <cell r="U1907">
            <v>12818922.52</v>
          </cell>
          <cell r="V1907">
            <v>7177502.6100000003</v>
          </cell>
          <cell r="W1907">
            <v>1035039.42</v>
          </cell>
          <cell r="X1907">
            <v>1056694.75</v>
          </cell>
          <cell r="Y1907">
            <v>1077608.81</v>
          </cell>
          <cell r="Z1907">
            <v>1098962.6200000001</v>
          </cell>
          <cell r="AA1907">
            <v>1121099.71</v>
          </cell>
          <cell r="AB1907">
            <v>1143734.93</v>
          </cell>
          <cell r="AC1907">
            <v>1169950.97</v>
          </cell>
          <cell r="AD1907">
            <v>1234739.83</v>
          </cell>
          <cell r="AE1907">
            <v>1274929.31</v>
          </cell>
          <cell r="AF1907">
            <v>1316427.29</v>
          </cell>
          <cell r="AG1907">
            <v>1359276.37</v>
          </cell>
          <cell r="AH1907">
            <v>1403520.56</v>
          </cell>
          <cell r="AI1907">
            <v>1449205.28</v>
          </cell>
          <cell r="AJ1907">
            <v>1496377.44</v>
          </cell>
          <cell r="AK1907">
            <v>1545085.48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</row>
        <row r="1908">
          <cell r="A1908" t="str">
            <v>ORMedium C&amp;ICritical Peak PricingSummer Peak Reduction @Meter  (MW)High Participation Case0</v>
          </cell>
          <cell r="B1908" t="str">
            <v>OR</v>
          </cell>
          <cell r="C1908" t="str">
            <v>Medium C&amp;I</v>
          </cell>
          <cell r="D1908" t="str">
            <v>Critical Peak Pricing</v>
          </cell>
          <cell r="E1908" t="str">
            <v>Summer Peak Reduction @Meter  (MW)</v>
          </cell>
          <cell r="F1908" t="str">
            <v>High Participation Case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5.1061481672101516</v>
          </cell>
          <cell r="S1908">
            <v>15.546439584201273</v>
          </cell>
          <cell r="T1908">
            <v>36.769815927493447</v>
          </cell>
          <cell r="U1908">
            <v>47.99510590524666</v>
          </cell>
          <cell r="V1908">
            <v>54.039254216657497</v>
          </cell>
          <cell r="W1908">
            <v>54.75501228123791</v>
          </cell>
          <cell r="X1908">
            <v>55.462504704051796</v>
          </cell>
          <cell r="Y1908">
            <v>56.170704503007471</v>
          </cell>
          <cell r="Z1908">
            <v>56.91276145592839</v>
          </cell>
          <cell r="AA1908">
            <v>57.74360864977195</v>
          </cell>
          <cell r="AB1908">
            <v>58.507439221742665</v>
          </cell>
          <cell r="AC1908">
            <v>59.27262640549219</v>
          </cell>
          <cell r="AD1908">
            <v>60.065513565673378</v>
          </cell>
          <cell r="AE1908">
            <v>60.869007140432515</v>
          </cell>
          <cell r="AF1908">
            <v>61.683249011282939</v>
          </cell>
          <cell r="AG1908">
            <v>62.508382957680382</v>
          </cell>
          <cell r="AH1908">
            <v>63.344554682411669</v>
          </cell>
          <cell r="AI1908">
            <v>64.191911837323005</v>
          </cell>
          <cell r="AJ1908">
            <v>65.050604049392433</v>
          </cell>
          <cell r="AK1908">
            <v>65.920782947151125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</row>
        <row r="1909">
          <cell r="A1909" t="str">
            <v>ORMedium C&amp;ICritical Peak PricingSummer Peak Reduction @Generation (MW)High Participation Case0</v>
          </cell>
          <cell r="B1909" t="str">
            <v>OR</v>
          </cell>
          <cell r="C1909" t="str">
            <v>Medium C&amp;I</v>
          </cell>
          <cell r="D1909" t="str">
            <v>Critical Peak Pricing</v>
          </cell>
          <cell r="E1909" t="str">
            <v>Summer Peak Reduction @Generation (MW)</v>
          </cell>
          <cell r="F1909" t="str">
            <v>High Participation Case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5.6309529854545115</v>
          </cell>
          <cell r="S1909">
            <v>17.1442871462299</v>
          </cell>
          <cell r="T1909">
            <v>40.548980952242438</v>
          </cell>
          <cell r="U1909">
            <v>52.92799504328039</v>
          </cell>
          <cell r="V1909">
            <v>59.593354892652727</v>
          </cell>
          <cell r="W1909">
            <v>60.382677857562754</v>
          </cell>
          <cell r="X1909">
            <v>61.162885646285609</v>
          </cell>
          <cell r="Y1909">
            <v>61.94387351456492</v>
          </cell>
          <cell r="Z1909">
            <v>62.762198341341403</v>
          </cell>
          <cell r="AA1909">
            <v>63.678439181486489</v>
          </cell>
          <cell r="AB1909">
            <v>64.520775498172327</v>
          </cell>
          <cell r="AC1909">
            <v>65.364607857843168</v>
          </cell>
          <cell r="AD1909">
            <v>66.238987169908881</v>
          </cell>
          <cell r="AE1909">
            <v>67.125063013269198</v>
          </cell>
          <cell r="AF1909">
            <v>68.022991851877961</v>
          </cell>
          <cell r="AG1909">
            <v>68.932932242700019</v>
          </cell>
          <cell r="AH1909">
            <v>69.855044863709381</v>
          </cell>
          <cell r="AI1909">
            <v>70.789492542261797</v>
          </cell>
          <cell r="AJ1909">
            <v>71.73644028384696</v>
          </cell>
          <cell r="AK1909">
            <v>72.696055301225314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AZ1909">
            <v>0</v>
          </cell>
        </row>
        <row r="1910">
          <cell r="A1910" t="str">
            <v>ORMedium C&amp;ICritical Peak PricingWinter Peak Reduction @Meter  (MW)High Participation Case0</v>
          </cell>
          <cell r="B1910" t="str">
            <v>OR</v>
          </cell>
          <cell r="C1910" t="str">
            <v>Medium C&amp;I</v>
          </cell>
          <cell r="D1910" t="str">
            <v>Critical Peak Pricing</v>
          </cell>
          <cell r="E1910" t="str">
            <v>Winter Peak Reduction @Meter  (MW)</v>
          </cell>
          <cell r="F1910" t="str">
            <v>High Participation Case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</row>
        <row r="1911">
          <cell r="A1911" t="str">
            <v>ORMedium C&amp;ICritical Peak PricingWinter Peak Reduction @Generation (MW)High Participation Case0</v>
          </cell>
          <cell r="B1911" t="str">
            <v>OR</v>
          </cell>
          <cell r="C1911" t="str">
            <v>Medium C&amp;I</v>
          </cell>
          <cell r="D1911" t="str">
            <v>Critical Peak Pricing</v>
          </cell>
          <cell r="E1911" t="str">
            <v>Winter Peak Reduction @Generation (MW)</v>
          </cell>
          <cell r="F1911" t="str">
            <v>High Participation Case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</row>
        <row r="1912">
          <cell r="A1912" t="str">
            <v>ORMedium C&amp;ICritical Peak PricingProgram Annual BenefitsHigh Participation Case0</v>
          </cell>
          <cell r="B1912" t="str">
            <v>OR</v>
          </cell>
          <cell r="C1912" t="str">
            <v>Medium C&amp;I</v>
          </cell>
          <cell r="D1912" t="str">
            <v>Critical Peak Pricing</v>
          </cell>
          <cell r="E1912" t="str">
            <v>Program Annual Benefits</v>
          </cell>
          <cell r="F1912" t="str">
            <v>High Participation Case</v>
          </cell>
          <cell r="G1912">
            <v>0</v>
          </cell>
        </row>
        <row r="1913">
          <cell r="A1913" t="str">
            <v>ORMedium C&amp;ICritical Peak PricingNew ParticipantsHigh Participation Case0</v>
          </cell>
          <cell r="B1913" t="str">
            <v>OR</v>
          </cell>
          <cell r="C1913" t="str">
            <v>Medium C&amp;I</v>
          </cell>
          <cell r="D1913" t="str">
            <v>Critical Peak Pricing</v>
          </cell>
          <cell r="E1913" t="str">
            <v>New Participants</v>
          </cell>
          <cell r="F1913" t="str">
            <v>High Participation Case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16746.686550000006</v>
          </cell>
          <cell r="S1913">
            <v>34271.919000000009</v>
          </cell>
          <cell r="T1913">
            <v>69833.664450000011</v>
          </cell>
          <cell r="U1913">
            <v>36847.527750000037</v>
          </cell>
          <cell r="V1913">
            <v>20100.588749999937</v>
          </cell>
          <cell r="W1913">
            <v>2583.0255000000179</v>
          </cell>
          <cell r="X1913">
            <v>2585.7149999999965</v>
          </cell>
          <cell r="Y1913">
            <v>2585.2035000000324</v>
          </cell>
          <cell r="Z1913">
            <v>2584.5764999999665</v>
          </cell>
          <cell r="AA1913">
            <v>2584.3950000000186</v>
          </cell>
          <cell r="AB1913">
            <v>2584.7249999999767</v>
          </cell>
          <cell r="AC1913">
            <v>2592.8595000000205</v>
          </cell>
          <cell r="AD1913">
            <v>2694.0321599718882</v>
          </cell>
          <cell r="AE1913">
            <v>2731.0805338135397</v>
          </cell>
          <cell r="AF1913">
            <v>2768.6383974915661</v>
          </cell>
          <cell r="AG1913">
            <v>2806.7127575183695</v>
          </cell>
          <cell r="AH1913">
            <v>2845.3107167601411</v>
          </cell>
          <cell r="AI1913">
            <v>2884.4394757617847</v>
          </cell>
          <cell r="AJ1913">
            <v>2924.1063340901455</v>
          </cell>
          <cell r="AK1913">
            <v>2964.3186916958948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0</v>
          </cell>
          <cell r="AZ1913">
            <v>0</v>
          </cell>
        </row>
        <row r="1914">
          <cell r="A1914" t="str">
            <v>ORMedium C&amp;ICritical Peak PricingIncentive CostsHigh Participation Case0</v>
          </cell>
          <cell r="B1914" t="str">
            <v>OR</v>
          </cell>
          <cell r="C1914" t="str">
            <v>Medium C&amp;I</v>
          </cell>
          <cell r="D1914" t="str">
            <v>Critical Peak Pricing</v>
          </cell>
          <cell r="E1914" t="str">
            <v>Incentive Costs</v>
          </cell>
          <cell r="F1914" t="str">
            <v>High Participation Case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351680.42</v>
          </cell>
          <cell r="S1914">
            <v>1071390.72</v>
          </cell>
          <cell r="T1914">
            <v>2537897.67</v>
          </cell>
          <cell r="U1914">
            <v>3311695.75</v>
          </cell>
          <cell r="V1914">
            <v>3733808.12</v>
          </cell>
          <cell r="W1914">
            <v>3788051.65</v>
          </cell>
          <cell r="X1914">
            <v>3842351.67</v>
          </cell>
          <cell r="Y1914">
            <v>3896640.94</v>
          </cell>
          <cell r="Z1914">
            <v>3950917.05</v>
          </cell>
          <cell r="AA1914">
            <v>4005189.34</v>
          </cell>
          <cell r="AB1914">
            <v>4059468.57</v>
          </cell>
          <cell r="AC1914">
            <v>4113918.62</v>
          </cell>
          <cell r="AD1914">
            <v>4170493.29</v>
          </cell>
          <cell r="AE1914">
            <v>4227845.9800000004</v>
          </cell>
          <cell r="AF1914">
            <v>4285987.3899999997</v>
          </cell>
          <cell r="AG1914">
            <v>4344928.3600000003</v>
          </cell>
          <cell r="AH1914">
            <v>4404679.88</v>
          </cell>
          <cell r="AI1914">
            <v>4465253.1100000003</v>
          </cell>
          <cell r="AJ1914">
            <v>4526659.34</v>
          </cell>
          <cell r="AK1914">
            <v>4588910.04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</row>
        <row r="1915">
          <cell r="A1915" t="str">
            <v>ORMedium C&amp;ICritical Peak PricingParticipantsHigh Participation Case0</v>
          </cell>
          <cell r="B1915" t="str">
            <v>OR</v>
          </cell>
          <cell r="C1915" t="str">
            <v>Medium C&amp;I</v>
          </cell>
          <cell r="D1915" t="str">
            <v>Critical Peak Pricing</v>
          </cell>
          <cell r="E1915" t="str">
            <v>Participants</v>
          </cell>
          <cell r="F1915" t="str">
            <v>High Participation Case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16746.686550000006</v>
          </cell>
          <cell r="S1915">
            <v>51018.605550000015</v>
          </cell>
          <cell r="T1915">
            <v>120852.27000000002</v>
          </cell>
          <cell r="U1915">
            <v>157699.79775000006</v>
          </cell>
          <cell r="V1915">
            <v>177800.38649999999</v>
          </cell>
          <cell r="W1915">
            <v>180383.41200000001</v>
          </cell>
          <cell r="X1915">
            <v>182969.12700000001</v>
          </cell>
          <cell r="Y1915">
            <v>185554.33050000004</v>
          </cell>
          <cell r="Z1915">
            <v>188138.90700000001</v>
          </cell>
          <cell r="AA1915">
            <v>190723.30200000003</v>
          </cell>
          <cell r="AB1915">
            <v>193308.027</v>
          </cell>
          <cell r="AC1915">
            <v>195900.88650000002</v>
          </cell>
          <cell r="AD1915">
            <v>198594.91865997191</v>
          </cell>
          <cell r="AE1915">
            <v>201325.99919378545</v>
          </cell>
          <cell r="AF1915">
            <v>204094.63759127702</v>
          </cell>
          <cell r="AG1915">
            <v>206901.35034879539</v>
          </cell>
          <cell r="AH1915">
            <v>209746.66106555553</v>
          </cell>
          <cell r="AI1915">
            <v>212631.10054131731</v>
          </cell>
          <cell r="AJ1915">
            <v>215555.20687540746</v>
          </cell>
          <cell r="AK1915">
            <v>218519.52556710335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</row>
        <row r="1916">
          <cell r="A1916" t="str">
            <v>ORResidentialCritical Peak PricingProgram Annual BenefitsHigh Participation Case0</v>
          </cell>
          <cell r="B1916" t="str">
            <v>OR</v>
          </cell>
          <cell r="C1916" t="str">
            <v>Residential</v>
          </cell>
          <cell r="D1916" t="str">
            <v>Critical Peak Pricing</v>
          </cell>
          <cell r="E1916" t="str">
            <v>Program Annual Benefits</v>
          </cell>
          <cell r="F1916" t="str">
            <v>High Participation Case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573231.01</v>
          </cell>
          <cell r="S1916">
            <v>1745288.43</v>
          </cell>
          <cell r="T1916">
            <v>4127886.26</v>
          </cell>
          <cell r="U1916">
            <v>5388069.9000000004</v>
          </cell>
          <cell r="V1916">
            <v>6066603.5300000003</v>
          </cell>
          <cell r="W1916">
            <v>6146956.6100000003</v>
          </cell>
          <cell r="X1916">
            <v>6226381.7599999998</v>
          </cell>
          <cell r="Y1916">
            <v>6305886.3200000003</v>
          </cell>
          <cell r="Z1916">
            <v>6389191.79</v>
          </cell>
          <cell r="AA1916">
            <v>6482465.1100000003</v>
          </cell>
          <cell r="AB1916">
            <v>6568214.9500000002</v>
          </cell>
          <cell r="AC1916">
            <v>6654117.0800000001</v>
          </cell>
          <cell r="AD1916">
            <v>6743128.8899999997</v>
          </cell>
          <cell r="AE1916">
            <v>6833331.4100000001</v>
          </cell>
          <cell r="AF1916">
            <v>6924740.5700000003</v>
          </cell>
          <cell r="AG1916">
            <v>7017372.5</v>
          </cell>
          <cell r="AH1916">
            <v>7111243.5700000003</v>
          </cell>
          <cell r="AI1916">
            <v>7206370.3399999999</v>
          </cell>
          <cell r="AJ1916">
            <v>7302769.6200000001</v>
          </cell>
          <cell r="AK1916">
            <v>7400458.4299999997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AZ1916">
            <v>0</v>
          </cell>
        </row>
        <row r="1917">
          <cell r="A1917" t="str">
            <v>ORResidentialCritical Peak PricingProgram Annual CostsHigh Participation Case0</v>
          </cell>
          <cell r="B1917" t="str">
            <v>OR</v>
          </cell>
          <cell r="C1917" t="str">
            <v>Residential</v>
          </cell>
          <cell r="D1917" t="str">
            <v>Critical Peak Pricing</v>
          </cell>
          <cell r="E1917" t="str">
            <v>Program Annual Costs</v>
          </cell>
          <cell r="F1917" t="str">
            <v>High Participation Case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5834317.1500000004</v>
          </cell>
          <cell r="S1917">
            <v>12509121.98</v>
          </cell>
          <cell r="T1917">
            <v>26286343.199999999</v>
          </cell>
          <cell r="U1917">
            <v>16130618.27</v>
          </cell>
          <cell r="V1917">
            <v>10911310.720000001</v>
          </cell>
          <cell r="W1917">
            <v>4823091.07</v>
          </cell>
          <cell r="X1917">
            <v>4899046.41</v>
          </cell>
          <cell r="Y1917">
            <v>4974249.76</v>
          </cell>
          <cell r="Z1917">
            <v>5049879.66</v>
          </cell>
          <cell r="AA1917">
            <v>5126289.05</v>
          </cell>
          <cell r="AB1917">
            <v>5203203.5</v>
          </cell>
          <cell r="AC1917">
            <v>5283869.59</v>
          </cell>
          <cell r="AD1917">
            <v>5405233.1200000001</v>
          </cell>
          <cell r="AE1917">
            <v>5502775.29</v>
          </cell>
          <cell r="AF1917">
            <v>5602414.6799999997</v>
          </cell>
          <cell r="AG1917">
            <v>5704204.7300000004</v>
          </cell>
          <cell r="AH1917">
            <v>5808200.4400000004</v>
          </cell>
          <cell r="AI1917">
            <v>5914458.3899999997</v>
          </cell>
          <cell r="AJ1917">
            <v>6023036.7800000003</v>
          </cell>
          <cell r="AK1917">
            <v>6133995.5099999998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AZ1917">
            <v>0</v>
          </cell>
        </row>
        <row r="1918">
          <cell r="A1918" t="str">
            <v>ORResidentialCritical Peak PricingNon-Incentive CostsHigh Participation Case0</v>
          </cell>
          <cell r="B1918" t="str">
            <v>OR</v>
          </cell>
          <cell r="C1918" t="str">
            <v>Residential</v>
          </cell>
          <cell r="D1918" t="str">
            <v>Critical Peak Pricing</v>
          </cell>
          <cell r="E1918" t="str">
            <v>Non-Incentive Costs</v>
          </cell>
          <cell r="F1918" t="str">
            <v>High Participation Case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5482636.7300000004</v>
          </cell>
          <cell r="S1918">
            <v>11437731.27</v>
          </cell>
          <cell r="T1918">
            <v>23748445.530000001</v>
          </cell>
          <cell r="U1918">
            <v>12818922.52</v>
          </cell>
          <cell r="V1918">
            <v>7177502.6100000003</v>
          </cell>
          <cell r="W1918">
            <v>1035039.42</v>
          </cell>
          <cell r="X1918">
            <v>1056694.75</v>
          </cell>
          <cell r="Y1918">
            <v>1077608.81</v>
          </cell>
          <cell r="Z1918">
            <v>1098962.6200000001</v>
          </cell>
          <cell r="AA1918">
            <v>1121099.71</v>
          </cell>
          <cell r="AB1918">
            <v>1143734.93</v>
          </cell>
          <cell r="AC1918">
            <v>1169950.97</v>
          </cell>
          <cell r="AD1918">
            <v>1234739.83</v>
          </cell>
          <cell r="AE1918">
            <v>1274929.31</v>
          </cell>
          <cell r="AF1918">
            <v>1316427.29</v>
          </cell>
          <cell r="AG1918">
            <v>1359276.37</v>
          </cell>
          <cell r="AH1918">
            <v>1403520.56</v>
          </cell>
          <cell r="AI1918">
            <v>1449205.28</v>
          </cell>
          <cell r="AJ1918">
            <v>1496377.44</v>
          </cell>
          <cell r="AK1918">
            <v>1545085.48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</row>
        <row r="1919">
          <cell r="A1919" t="str">
            <v>ORResidentialCritical Peak PricingSummer Peak Reduction @Meter  (MW)High Participation Case0</v>
          </cell>
          <cell r="B1919" t="str">
            <v>OR</v>
          </cell>
          <cell r="C1919" t="str">
            <v>Residential</v>
          </cell>
          <cell r="D1919" t="str">
            <v>Critical Peak Pricing</v>
          </cell>
          <cell r="E1919" t="str">
            <v>Summer Peak Reduction @Meter  (MW)</v>
          </cell>
          <cell r="F1919" t="str">
            <v>High Participation Case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5.1061481672101516</v>
          </cell>
          <cell r="S1919">
            <v>15.546439584201273</v>
          </cell>
          <cell r="T1919">
            <v>36.769815927493447</v>
          </cell>
          <cell r="U1919">
            <v>47.99510590524666</v>
          </cell>
          <cell r="V1919">
            <v>54.039254216657497</v>
          </cell>
          <cell r="W1919">
            <v>54.75501228123791</v>
          </cell>
          <cell r="X1919">
            <v>55.462504704051796</v>
          </cell>
          <cell r="Y1919">
            <v>56.170704503007471</v>
          </cell>
          <cell r="Z1919">
            <v>56.91276145592839</v>
          </cell>
          <cell r="AA1919">
            <v>57.74360864977195</v>
          </cell>
          <cell r="AB1919">
            <v>58.507439221742665</v>
          </cell>
          <cell r="AC1919">
            <v>59.27262640549219</v>
          </cell>
          <cell r="AD1919">
            <v>60.065513565673378</v>
          </cell>
          <cell r="AE1919">
            <v>60.869007140432515</v>
          </cell>
          <cell r="AF1919">
            <v>61.683249011282939</v>
          </cell>
          <cell r="AG1919">
            <v>62.508382957680382</v>
          </cell>
          <cell r="AH1919">
            <v>63.344554682411669</v>
          </cell>
          <cell r="AI1919">
            <v>64.191911837323005</v>
          </cell>
          <cell r="AJ1919">
            <v>65.050604049392433</v>
          </cell>
          <cell r="AK1919">
            <v>65.920782947151125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0</v>
          </cell>
        </row>
        <row r="1920">
          <cell r="A1920" t="str">
            <v>ORResidentialCritical Peak PricingSummer Peak Reduction @Generation (MW)High Participation Case0</v>
          </cell>
          <cell r="B1920" t="str">
            <v>OR</v>
          </cell>
          <cell r="C1920" t="str">
            <v>Residential</v>
          </cell>
          <cell r="D1920" t="str">
            <v>Critical Peak Pricing</v>
          </cell>
          <cell r="E1920" t="str">
            <v>Summer Peak Reduction @Generation (MW)</v>
          </cell>
          <cell r="F1920" t="str">
            <v>High Participation Case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5.6309529854545115</v>
          </cell>
          <cell r="S1920">
            <v>17.1442871462299</v>
          </cell>
          <cell r="T1920">
            <v>40.548980952242438</v>
          </cell>
          <cell r="U1920">
            <v>52.92799504328039</v>
          </cell>
          <cell r="V1920">
            <v>59.593354892652727</v>
          </cell>
          <cell r="W1920">
            <v>60.382677857562754</v>
          </cell>
          <cell r="X1920">
            <v>61.162885646285609</v>
          </cell>
          <cell r="Y1920">
            <v>61.94387351456492</v>
          </cell>
          <cell r="Z1920">
            <v>62.762198341341403</v>
          </cell>
          <cell r="AA1920">
            <v>63.678439181486489</v>
          </cell>
          <cell r="AB1920">
            <v>64.520775498172327</v>
          </cell>
          <cell r="AC1920">
            <v>65.364607857843168</v>
          </cell>
          <cell r="AD1920">
            <v>66.238987169908881</v>
          </cell>
          <cell r="AE1920">
            <v>67.125063013269198</v>
          </cell>
          <cell r="AF1920">
            <v>68.022991851877961</v>
          </cell>
          <cell r="AG1920">
            <v>68.932932242700019</v>
          </cell>
          <cell r="AH1920">
            <v>69.855044863709381</v>
          </cell>
          <cell r="AI1920">
            <v>70.789492542261797</v>
          </cell>
          <cell r="AJ1920">
            <v>71.73644028384696</v>
          </cell>
          <cell r="AK1920">
            <v>72.696055301225314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</row>
        <row r="1921">
          <cell r="A1921" t="str">
            <v>ORResidentialCritical Peak PricingWinter Peak Reduction @Meter  (MW)High Participation Case0</v>
          </cell>
          <cell r="B1921" t="str">
            <v>OR</v>
          </cell>
          <cell r="C1921" t="str">
            <v>Residential</v>
          </cell>
          <cell r="D1921" t="str">
            <v>Critical Peak Pricing</v>
          </cell>
          <cell r="E1921" t="str">
            <v>Winter Peak Reduction @Meter  (MW)</v>
          </cell>
          <cell r="F1921" t="str">
            <v>High Participation Case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AY1921">
            <v>0</v>
          </cell>
          <cell r="AZ1921">
            <v>0</v>
          </cell>
        </row>
        <row r="1922">
          <cell r="A1922" t="str">
            <v>ORResidentialCritical Peak PricingWinter Peak Reduction @Generation (MW)High Participation Case0</v>
          </cell>
          <cell r="B1922" t="str">
            <v>OR</v>
          </cell>
          <cell r="C1922" t="str">
            <v>Residential</v>
          </cell>
          <cell r="D1922" t="str">
            <v>Critical Peak Pricing</v>
          </cell>
          <cell r="E1922" t="str">
            <v>Winter Peak Reduction @Generation (MW)</v>
          </cell>
          <cell r="F1922" t="str">
            <v>High Participation Case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</row>
        <row r="1923">
          <cell r="A1923" t="str">
            <v>ORResidentialCritical Peak PricingProgram Annual BenefitsHigh Participation Case0</v>
          </cell>
          <cell r="B1923" t="str">
            <v>OR</v>
          </cell>
          <cell r="C1923" t="str">
            <v>Residential</v>
          </cell>
          <cell r="D1923" t="str">
            <v>Critical Peak Pricing</v>
          </cell>
          <cell r="E1923" t="str">
            <v>Program Annual Benefits</v>
          </cell>
          <cell r="F1923" t="str">
            <v>High Participation Case</v>
          </cell>
          <cell r="G1923">
            <v>0</v>
          </cell>
        </row>
        <row r="1924">
          <cell r="A1924" t="str">
            <v>ORResidentialCritical Peak PricingNew ParticipantsHigh Participation Case0</v>
          </cell>
          <cell r="B1924" t="str">
            <v>OR</v>
          </cell>
          <cell r="C1924" t="str">
            <v>Residential</v>
          </cell>
          <cell r="D1924" t="str">
            <v>Critical Peak Pricing</v>
          </cell>
          <cell r="E1924" t="str">
            <v>New Participants</v>
          </cell>
          <cell r="F1924" t="str">
            <v>High Participation Case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16746.686550000006</v>
          </cell>
          <cell r="S1924">
            <v>34271.919000000009</v>
          </cell>
          <cell r="T1924">
            <v>69833.664450000011</v>
          </cell>
          <cell r="U1924">
            <v>36847.527750000037</v>
          </cell>
          <cell r="V1924">
            <v>20100.588749999937</v>
          </cell>
          <cell r="W1924">
            <v>2583.0255000000179</v>
          </cell>
          <cell r="X1924">
            <v>2585.7149999999965</v>
          </cell>
          <cell r="Y1924">
            <v>2585.2035000000324</v>
          </cell>
          <cell r="Z1924">
            <v>2584.5764999999665</v>
          </cell>
          <cell r="AA1924">
            <v>2584.3950000000186</v>
          </cell>
          <cell r="AB1924">
            <v>2584.7249999999767</v>
          </cell>
          <cell r="AC1924">
            <v>2592.8595000000205</v>
          </cell>
          <cell r="AD1924">
            <v>2694.0321599718882</v>
          </cell>
          <cell r="AE1924">
            <v>2731.0805338135397</v>
          </cell>
          <cell r="AF1924">
            <v>2768.6383974915661</v>
          </cell>
          <cell r="AG1924">
            <v>2806.7127575183695</v>
          </cell>
          <cell r="AH1924">
            <v>2845.3107167601411</v>
          </cell>
          <cell r="AI1924">
            <v>2884.4394757617847</v>
          </cell>
          <cell r="AJ1924">
            <v>2924.1063340901455</v>
          </cell>
          <cell r="AK1924">
            <v>2964.3186916958948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</row>
        <row r="1925">
          <cell r="A1925" t="str">
            <v>ORResidentialCritical Peak PricingIncentive CostsHigh Participation Case0</v>
          </cell>
          <cell r="B1925" t="str">
            <v>OR</v>
          </cell>
          <cell r="C1925" t="str">
            <v>Residential</v>
          </cell>
          <cell r="D1925" t="str">
            <v>Critical Peak Pricing</v>
          </cell>
          <cell r="E1925" t="str">
            <v>Incentive Costs</v>
          </cell>
          <cell r="F1925" t="str">
            <v>High Participation Case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351680.42</v>
          </cell>
          <cell r="S1925">
            <v>1071390.72</v>
          </cell>
          <cell r="T1925">
            <v>2537897.67</v>
          </cell>
          <cell r="U1925">
            <v>3311695.75</v>
          </cell>
          <cell r="V1925">
            <v>3733808.12</v>
          </cell>
          <cell r="W1925">
            <v>3788051.65</v>
          </cell>
          <cell r="X1925">
            <v>3842351.67</v>
          </cell>
          <cell r="Y1925">
            <v>3896640.94</v>
          </cell>
          <cell r="Z1925">
            <v>3950917.05</v>
          </cell>
          <cell r="AA1925">
            <v>4005189.34</v>
          </cell>
          <cell r="AB1925">
            <v>4059468.57</v>
          </cell>
          <cell r="AC1925">
            <v>4113918.62</v>
          </cell>
          <cell r="AD1925">
            <v>4170493.29</v>
          </cell>
          <cell r="AE1925">
            <v>4227845.9800000004</v>
          </cell>
          <cell r="AF1925">
            <v>4285987.3899999997</v>
          </cell>
          <cell r="AG1925">
            <v>4344928.3600000003</v>
          </cell>
          <cell r="AH1925">
            <v>4404679.88</v>
          </cell>
          <cell r="AI1925">
            <v>4465253.1100000003</v>
          </cell>
          <cell r="AJ1925">
            <v>4526659.34</v>
          </cell>
          <cell r="AK1925">
            <v>4588910.04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</row>
        <row r="1926">
          <cell r="A1926" t="str">
            <v>ORResidentialCritical Peak PricingParticipantsHigh Participation Case0</v>
          </cell>
          <cell r="B1926" t="str">
            <v>OR</v>
          </cell>
          <cell r="C1926" t="str">
            <v>Residential</v>
          </cell>
          <cell r="D1926" t="str">
            <v>Critical Peak Pricing</v>
          </cell>
          <cell r="E1926" t="str">
            <v>Participants</v>
          </cell>
          <cell r="F1926" t="str">
            <v>High Participation Case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16746.686550000006</v>
          </cell>
          <cell r="S1926">
            <v>51018.605550000015</v>
          </cell>
          <cell r="T1926">
            <v>120852.27000000002</v>
          </cell>
          <cell r="U1926">
            <v>157699.79775000006</v>
          </cell>
          <cell r="V1926">
            <v>177800.38649999999</v>
          </cell>
          <cell r="W1926">
            <v>180383.41200000001</v>
          </cell>
          <cell r="X1926">
            <v>182969.12700000001</v>
          </cell>
          <cell r="Y1926">
            <v>185554.33050000004</v>
          </cell>
          <cell r="Z1926">
            <v>188138.90700000001</v>
          </cell>
          <cell r="AA1926">
            <v>190723.30200000003</v>
          </cell>
          <cell r="AB1926">
            <v>193308.027</v>
          </cell>
          <cell r="AC1926">
            <v>195900.88650000002</v>
          </cell>
          <cell r="AD1926">
            <v>198594.91865997191</v>
          </cell>
          <cell r="AE1926">
            <v>201325.99919378545</v>
          </cell>
          <cell r="AF1926">
            <v>204094.63759127702</v>
          </cell>
          <cell r="AG1926">
            <v>206901.35034879539</v>
          </cell>
          <cell r="AH1926">
            <v>209746.66106555553</v>
          </cell>
          <cell r="AI1926">
            <v>212631.10054131731</v>
          </cell>
          <cell r="AJ1926">
            <v>215555.20687540746</v>
          </cell>
          <cell r="AK1926">
            <v>218519.52556710335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AZ1926">
            <v>0</v>
          </cell>
        </row>
        <row r="1927">
          <cell r="A1927" t="str">
            <v>ORSmall C&amp;ICritical Peak PricingProgram Annual BenefitsHigh Participation Case0</v>
          </cell>
          <cell r="B1927" t="str">
            <v>OR</v>
          </cell>
          <cell r="C1927" t="str">
            <v>Small C&amp;I</v>
          </cell>
          <cell r="D1927" t="str">
            <v>Critical Peak Pricing</v>
          </cell>
          <cell r="E1927" t="str">
            <v>Program Annual Benefits</v>
          </cell>
          <cell r="F1927" t="str">
            <v>High Participation Case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573231.01</v>
          </cell>
          <cell r="S1927">
            <v>1745288.43</v>
          </cell>
          <cell r="T1927">
            <v>4127886.26</v>
          </cell>
          <cell r="U1927">
            <v>5388069.9000000004</v>
          </cell>
          <cell r="V1927">
            <v>6066603.5300000003</v>
          </cell>
          <cell r="W1927">
            <v>6146956.6100000003</v>
          </cell>
          <cell r="X1927">
            <v>6226381.7599999998</v>
          </cell>
          <cell r="Y1927">
            <v>6305886.3200000003</v>
          </cell>
          <cell r="Z1927">
            <v>6389191.79</v>
          </cell>
          <cell r="AA1927">
            <v>6482465.1100000003</v>
          </cell>
          <cell r="AB1927">
            <v>6568214.9500000002</v>
          </cell>
          <cell r="AC1927">
            <v>6654117.0800000001</v>
          </cell>
          <cell r="AD1927">
            <v>6743128.8899999997</v>
          </cell>
          <cell r="AE1927">
            <v>6833331.4100000001</v>
          </cell>
          <cell r="AF1927">
            <v>6924740.5700000003</v>
          </cell>
          <cell r="AG1927">
            <v>7017372.5</v>
          </cell>
          <cell r="AH1927">
            <v>7111243.5700000003</v>
          </cell>
          <cell r="AI1927">
            <v>7206370.3399999999</v>
          </cell>
          <cell r="AJ1927">
            <v>7302769.6200000001</v>
          </cell>
          <cell r="AK1927">
            <v>7400458.4299999997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</row>
        <row r="1928">
          <cell r="A1928" t="str">
            <v>ORSmall C&amp;ICritical Peak PricingProgram Annual CostsHigh Participation Case0</v>
          </cell>
          <cell r="B1928" t="str">
            <v>OR</v>
          </cell>
          <cell r="C1928" t="str">
            <v>Small C&amp;I</v>
          </cell>
          <cell r="D1928" t="str">
            <v>Critical Peak Pricing</v>
          </cell>
          <cell r="E1928" t="str">
            <v>Program Annual Costs</v>
          </cell>
          <cell r="F1928" t="str">
            <v>High Participation Case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5834317.1500000004</v>
          </cell>
          <cell r="S1928">
            <v>12509121.98</v>
          </cell>
          <cell r="T1928">
            <v>26286343.199999999</v>
          </cell>
          <cell r="U1928">
            <v>16130618.27</v>
          </cell>
          <cell r="V1928">
            <v>10911310.720000001</v>
          </cell>
          <cell r="W1928">
            <v>4823091.07</v>
          </cell>
          <cell r="X1928">
            <v>4899046.41</v>
          </cell>
          <cell r="Y1928">
            <v>4974249.76</v>
          </cell>
          <cell r="Z1928">
            <v>5049879.66</v>
          </cell>
          <cell r="AA1928">
            <v>5126289.05</v>
          </cell>
          <cell r="AB1928">
            <v>5203203.5</v>
          </cell>
          <cell r="AC1928">
            <v>5283869.59</v>
          </cell>
          <cell r="AD1928">
            <v>5405233.1200000001</v>
          </cell>
          <cell r="AE1928">
            <v>5502775.29</v>
          </cell>
          <cell r="AF1928">
            <v>5602414.6799999997</v>
          </cell>
          <cell r="AG1928">
            <v>5704204.7300000004</v>
          </cell>
          <cell r="AH1928">
            <v>5808200.4400000004</v>
          </cell>
          <cell r="AI1928">
            <v>5914458.3899999997</v>
          </cell>
          <cell r="AJ1928">
            <v>6023036.7800000003</v>
          </cell>
          <cell r="AK1928">
            <v>6133995.5099999998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</row>
        <row r="1929">
          <cell r="A1929" t="str">
            <v>ORSmall C&amp;ICritical Peak PricingNon-Incentive CostsHigh Participation Case0</v>
          </cell>
          <cell r="B1929" t="str">
            <v>OR</v>
          </cell>
          <cell r="C1929" t="str">
            <v>Small C&amp;I</v>
          </cell>
          <cell r="D1929" t="str">
            <v>Critical Peak Pricing</v>
          </cell>
          <cell r="E1929" t="str">
            <v>Non-Incentive Costs</v>
          </cell>
          <cell r="F1929" t="str">
            <v>High Participation Case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5482636.7300000004</v>
          </cell>
          <cell r="S1929">
            <v>11437731.27</v>
          </cell>
          <cell r="T1929">
            <v>23748445.530000001</v>
          </cell>
          <cell r="U1929">
            <v>12818922.52</v>
          </cell>
          <cell r="V1929">
            <v>7177502.6100000003</v>
          </cell>
          <cell r="W1929">
            <v>1035039.42</v>
          </cell>
          <cell r="X1929">
            <v>1056694.75</v>
          </cell>
          <cell r="Y1929">
            <v>1077608.81</v>
          </cell>
          <cell r="Z1929">
            <v>1098962.6200000001</v>
          </cell>
          <cell r="AA1929">
            <v>1121099.71</v>
          </cell>
          <cell r="AB1929">
            <v>1143734.93</v>
          </cell>
          <cell r="AC1929">
            <v>1169950.97</v>
          </cell>
          <cell r="AD1929">
            <v>1234739.83</v>
          </cell>
          <cell r="AE1929">
            <v>1274929.31</v>
          </cell>
          <cell r="AF1929">
            <v>1316427.29</v>
          </cell>
          <cell r="AG1929">
            <v>1359276.37</v>
          </cell>
          <cell r="AH1929">
            <v>1403520.56</v>
          </cell>
          <cell r="AI1929">
            <v>1449205.28</v>
          </cell>
          <cell r="AJ1929">
            <v>1496377.44</v>
          </cell>
          <cell r="AK1929">
            <v>1545085.48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</row>
        <row r="1930">
          <cell r="A1930" t="str">
            <v>ORSmall C&amp;ICritical Peak PricingSummer Peak Reduction @Meter  (MW)High Participation Case0</v>
          </cell>
          <cell r="B1930" t="str">
            <v>OR</v>
          </cell>
          <cell r="C1930" t="str">
            <v>Small C&amp;I</v>
          </cell>
          <cell r="D1930" t="str">
            <v>Critical Peak Pricing</v>
          </cell>
          <cell r="E1930" t="str">
            <v>Summer Peak Reduction @Meter  (MW)</v>
          </cell>
          <cell r="F1930" t="str">
            <v>High Participation Case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5.1061481672101516</v>
          </cell>
          <cell r="S1930">
            <v>15.546439584201273</v>
          </cell>
          <cell r="T1930">
            <v>36.769815927493447</v>
          </cell>
          <cell r="U1930">
            <v>47.99510590524666</v>
          </cell>
          <cell r="V1930">
            <v>54.039254216657497</v>
          </cell>
          <cell r="W1930">
            <v>54.75501228123791</v>
          </cell>
          <cell r="X1930">
            <v>55.462504704051796</v>
          </cell>
          <cell r="Y1930">
            <v>56.170704503007471</v>
          </cell>
          <cell r="Z1930">
            <v>56.91276145592839</v>
          </cell>
          <cell r="AA1930">
            <v>57.74360864977195</v>
          </cell>
          <cell r="AB1930">
            <v>58.507439221742665</v>
          </cell>
          <cell r="AC1930">
            <v>59.27262640549219</v>
          </cell>
          <cell r="AD1930">
            <v>60.065513565673378</v>
          </cell>
          <cell r="AE1930">
            <v>60.869007140432515</v>
          </cell>
          <cell r="AF1930">
            <v>61.683249011282939</v>
          </cell>
          <cell r="AG1930">
            <v>62.508382957680382</v>
          </cell>
          <cell r="AH1930">
            <v>63.344554682411669</v>
          </cell>
          <cell r="AI1930">
            <v>64.191911837323005</v>
          </cell>
          <cell r="AJ1930">
            <v>65.050604049392433</v>
          </cell>
          <cell r="AK1930">
            <v>65.920782947151125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</row>
        <row r="1931">
          <cell r="A1931" t="str">
            <v>ORSmall C&amp;ICritical Peak PricingSummer Peak Reduction @Generation (MW)High Participation Case0</v>
          </cell>
          <cell r="B1931" t="str">
            <v>OR</v>
          </cell>
          <cell r="C1931" t="str">
            <v>Small C&amp;I</v>
          </cell>
          <cell r="D1931" t="str">
            <v>Critical Peak Pricing</v>
          </cell>
          <cell r="E1931" t="str">
            <v>Summer Peak Reduction @Generation (MW)</v>
          </cell>
          <cell r="F1931" t="str">
            <v>High Participation Case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5.6309529854545115</v>
          </cell>
          <cell r="S1931">
            <v>17.1442871462299</v>
          </cell>
          <cell r="T1931">
            <v>40.548980952242438</v>
          </cell>
          <cell r="U1931">
            <v>52.92799504328039</v>
          </cell>
          <cell r="V1931">
            <v>59.593354892652727</v>
          </cell>
          <cell r="W1931">
            <v>60.382677857562754</v>
          </cell>
          <cell r="X1931">
            <v>61.162885646285609</v>
          </cell>
          <cell r="Y1931">
            <v>61.94387351456492</v>
          </cell>
          <cell r="Z1931">
            <v>62.762198341341403</v>
          </cell>
          <cell r="AA1931">
            <v>63.678439181486489</v>
          </cell>
          <cell r="AB1931">
            <v>64.520775498172327</v>
          </cell>
          <cell r="AC1931">
            <v>65.364607857843168</v>
          </cell>
          <cell r="AD1931">
            <v>66.238987169908881</v>
          </cell>
          <cell r="AE1931">
            <v>67.125063013269198</v>
          </cell>
          <cell r="AF1931">
            <v>68.022991851877961</v>
          </cell>
          <cell r="AG1931">
            <v>68.932932242700019</v>
          </cell>
          <cell r="AH1931">
            <v>69.855044863709381</v>
          </cell>
          <cell r="AI1931">
            <v>70.789492542261797</v>
          </cell>
          <cell r="AJ1931">
            <v>71.73644028384696</v>
          </cell>
          <cell r="AK1931">
            <v>72.696055301225314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</row>
        <row r="1932">
          <cell r="A1932" t="str">
            <v>ORSmall C&amp;ICritical Peak PricingWinter Peak Reduction @Meter  (MW)High Participation Case0</v>
          </cell>
          <cell r="B1932" t="str">
            <v>OR</v>
          </cell>
          <cell r="C1932" t="str">
            <v>Small C&amp;I</v>
          </cell>
          <cell r="D1932" t="str">
            <v>Critical Peak Pricing</v>
          </cell>
          <cell r="E1932" t="str">
            <v>Winter Peak Reduction @Meter  (MW)</v>
          </cell>
          <cell r="F1932" t="str">
            <v>High Participation Case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</row>
        <row r="1933">
          <cell r="A1933" t="str">
            <v>ORSmall C&amp;ICritical Peak PricingWinter Peak Reduction @Generation (MW)High Participation Case0</v>
          </cell>
          <cell r="B1933" t="str">
            <v>OR</v>
          </cell>
          <cell r="C1933" t="str">
            <v>Small C&amp;I</v>
          </cell>
          <cell r="D1933" t="str">
            <v>Critical Peak Pricing</v>
          </cell>
          <cell r="E1933" t="str">
            <v>Winter Peak Reduction @Generation (MW)</v>
          </cell>
          <cell r="F1933" t="str">
            <v>High Participation Case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</row>
        <row r="1934">
          <cell r="A1934" t="str">
            <v>ORSmall C&amp;ICritical Peak PricingProgram Annual BenefitsHigh Participation Case0</v>
          </cell>
          <cell r="B1934" t="str">
            <v>OR</v>
          </cell>
          <cell r="C1934" t="str">
            <v>Small C&amp;I</v>
          </cell>
          <cell r="D1934" t="str">
            <v>Critical Peak Pricing</v>
          </cell>
          <cell r="E1934" t="str">
            <v>Program Annual Benefits</v>
          </cell>
          <cell r="F1934" t="str">
            <v>High Participation Case</v>
          </cell>
          <cell r="G1934">
            <v>0</v>
          </cell>
        </row>
        <row r="1935">
          <cell r="A1935" t="str">
            <v>ORSmall C&amp;ICritical Peak PricingNew ParticipantsHigh Participation Case0</v>
          </cell>
          <cell r="B1935" t="str">
            <v>OR</v>
          </cell>
          <cell r="C1935" t="str">
            <v>Small C&amp;I</v>
          </cell>
          <cell r="D1935" t="str">
            <v>Critical Peak Pricing</v>
          </cell>
          <cell r="E1935" t="str">
            <v>New Participants</v>
          </cell>
          <cell r="F1935" t="str">
            <v>High Participation Case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16746.686550000006</v>
          </cell>
          <cell r="S1935">
            <v>34271.919000000009</v>
          </cell>
          <cell r="T1935">
            <v>69833.664450000011</v>
          </cell>
          <cell r="U1935">
            <v>36847.527750000037</v>
          </cell>
          <cell r="V1935">
            <v>20100.588749999937</v>
          </cell>
          <cell r="W1935">
            <v>2583.0255000000179</v>
          </cell>
          <cell r="X1935">
            <v>2585.7149999999965</v>
          </cell>
          <cell r="Y1935">
            <v>2585.2035000000324</v>
          </cell>
          <cell r="Z1935">
            <v>2584.5764999999665</v>
          </cell>
          <cell r="AA1935">
            <v>2584.3950000000186</v>
          </cell>
          <cell r="AB1935">
            <v>2584.7249999999767</v>
          </cell>
          <cell r="AC1935">
            <v>2592.8595000000205</v>
          </cell>
          <cell r="AD1935">
            <v>2694.0321599718882</v>
          </cell>
          <cell r="AE1935">
            <v>2731.0805338135397</v>
          </cell>
          <cell r="AF1935">
            <v>2768.6383974915661</v>
          </cell>
          <cell r="AG1935">
            <v>2806.7127575183695</v>
          </cell>
          <cell r="AH1935">
            <v>2845.3107167601411</v>
          </cell>
          <cell r="AI1935">
            <v>2884.4394757617847</v>
          </cell>
          <cell r="AJ1935">
            <v>2924.1063340901455</v>
          </cell>
          <cell r="AK1935">
            <v>2964.3186916958948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</row>
        <row r="1936">
          <cell r="A1936" t="str">
            <v>ORSmall C&amp;ICritical Peak PricingIncentive CostsHigh Participation Case0</v>
          </cell>
          <cell r="B1936" t="str">
            <v>OR</v>
          </cell>
          <cell r="C1936" t="str">
            <v>Small C&amp;I</v>
          </cell>
          <cell r="D1936" t="str">
            <v>Critical Peak Pricing</v>
          </cell>
          <cell r="E1936" t="str">
            <v>Incentive Costs</v>
          </cell>
          <cell r="F1936" t="str">
            <v>High Participation Case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351680.42</v>
          </cell>
          <cell r="S1936">
            <v>1071390.72</v>
          </cell>
          <cell r="T1936">
            <v>2537897.67</v>
          </cell>
          <cell r="U1936">
            <v>3311695.75</v>
          </cell>
          <cell r="V1936">
            <v>3733808.12</v>
          </cell>
          <cell r="W1936">
            <v>3788051.65</v>
          </cell>
          <cell r="X1936">
            <v>3842351.67</v>
          </cell>
          <cell r="Y1936">
            <v>3896640.94</v>
          </cell>
          <cell r="Z1936">
            <v>3950917.05</v>
          </cell>
          <cell r="AA1936">
            <v>4005189.34</v>
          </cell>
          <cell r="AB1936">
            <v>4059468.57</v>
          </cell>
          <cell r="AC1936">
            <v>4113918.62</v>
          </cell>
          <cell r="AD1936">
            <v>4170493.29</v>
          </cell>
          <cell r="AE1936">
            <v>4227845.9800000004</v>
          </cell>
          <cell r="AF1936">
            <v>4285987.3899999997</v>
          </cell>
          <cell r="AG1936">
            <v>4344928.3600000003</v>
          </cell>
          <cell r="AH1936">
            <v>4404679.88</v>
          </cell>
          <cell r="AI1936">
            <v>4465253.1100000003</v>
          </cell>
          <cell r="AJ1936">
            <v>4526659.34</v>
          </cell>
          <cell r="AK1936">
            <v>4588910.04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</row>
        <row r="1937">
          <cell r="A1937" t="str">
            <v>ORSmall C&amp;ICritical Peak PricingParticipantsHigh Participation Case0</v>
          </cell>
          <cell r="B1937" t="str">
            <v>OR</v>
          </cell>
          <cell r="C1937" t="str">
            <v>Small C&amp;I</v>
          </cell>
          <cell r="D1937" t="str">
            <v>Critical Peak Pricing</v>
          </cell>
          <cell r="E1937" t="str">
            <v>Participants</v>
          </cell>
          <cell r="F1937" t="str">
            <v>High Participation Case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16746.686550000006</v>
          </cell>
          <cell r="S1937">
            <v>51018.605550000015</v>
          </cell>
          <cell r="T1937">
            <v>120852.27000000002</v>
          </cell>
          <cell r="U1937">
            <v>157699.79775000006</v>
          </cell>
          <cell r="V1937">
            <v>177800.38649999999</v>
          </cell>
          <cell r="W1937">
            <v>180383.41200000001</v>
          </cell>
          <cell r="X1937">
            <v>182969.12700000001</v>
          </cell>
          <cell r="Y1937">
            <v>185554.33050000004</v>
          </cell>
          <cell r="Z1937">
            <v>188138.90700000001</v>
          </cell>
          <cell r="AA1937">
            <v>190723.30200000003</v>
          </cell>
          <cell r="AB1937">
            <v>193308.027</v>
          </cell>
          <cell r="AC1937">
            <v>195900.88650000002</v>
          </cell>
          <cell r="AD1937">
            <v>198594.91865997191</v>
          </cell>
          <cell r="AE1937">
            <v>201325.99919378545</v>
          </cell>
          <cell r="AF1937">
            <v>204094.63759127702</v>
          </cell>
          <cell r="AG1937">
            <v>206901.35034879539</v>
          </cell>
          <cell r="AH1937">
            <v>209746.66106555553</v>
          </cell>
          <cell r="AI1937">
            <v>212631.10054131731</v>
          </cell>
          <cell r="AJ1937">
            <v>215555.20687540746</v>
          </cell>
          <cell r="AK1937">
            <v>218519.52556710335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</row>
        <row r="1938">
          <cell r="A1938" t="str">
            <v>ORExtra Large C&amp;ICurtail AgreementsProgram Annual BenefitsHigh Participation Case0</v>
          </cell>
          <cell r="B1938" t="str">
            <v>OR</v>
          </cell>
          <cell r="C1938" t="str">
            <v>Extra Large C&amp;I</v>
          </cell>
          <cell r="D1938" t="str">
            <v>Curtail Agreements</v>
          </cell>
          <cell r="E1938" t="str">
            <v>Program Annual Benefits</v>
          </cell>
          <cell r="F1938" t="str">
            <v>High Participation Case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573231.01</v>
          </cell>
          <cell r="S1938">
            <v>1745288.43</v>
          </cell>
          <cell r="T1938">
            <v>4127886.26</v>
          </cell>
          <cell r="U1938">
            <v>5388069.9000000004</v>
          </cell>
          <cell r="V1938">
            <v>6066603.5300000003</v>
          </cell>
          <cell r="W1938">
            <v>6146956.6100000003</v>
          </cell>
          <cell r="X1938">
            <v>6226381.7599999998</v>
          </cell>
          <cell r="Y1938">
            <v>6305886.3200000003</v>
          </cell>
          <cell r="Z1938">
            <v>6389191.79</v>
          </cell>
          <cell r="AA1938">
            <v>6482465.1100000003</v>
          </cell>
          <cell r="AB1938">
            <v>6568214.9500000002</v>
          </cell>
          <cell r="AC1938">
            <v>6654117.0800000001</v>
          </cell>
          <cell r="AD1938">
            <v>6743128.8899999997</v>
          </cell>
          <cell r="AE1938">
            <v>6833331.4100000001</v>
          </cell>
          <cell r="AF1938">
            <v>6924740.5700000003</v>
          </cell>
          <cell r="AG1938">
            <v>7017372.5</v>
          </cell>
          <cell r="AH1938">
            <v>7111243.5700000003</v>
          </cell>
          <cell r="AI1938">
            <v>7206370.3399999999</v>
          </cell>
          <cell r="AJ1938">
            <v>7302769.6200000001</v>
          </cell>
          <cell r="AK1938">
            <v>7400458.4299999997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</row>
        <row r="1939">
          <cell r="A1939" t="str">
            <v>ORExtra Large C&amp;ICurtail AgreementsProgram Annual CostsHigh Participation Case0</v>
          </cell>
          <cell r="B1939" t="str">
            <v>OR</v>
          </cell>
          <cell r="C1939" t="str">
            <v>Extra Large C&amp;I</v>
          </cell>
          <cell r="D1939" t="str">
            <v>Curtail Agreements</v>
          </cell>
          <cell r="E1939" t="str">
            <v>Program Annual Costs</v>
          </cell>
          <cell r="F1939" t="str">
            <v>High Participation Case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5834317.1500000004</v>
          </cell>
          <cell r="S1939">
            <v>12509121.98</v>
          </cell>
          <cell r="T1939">
            <v>26286343.199999999</v>
          </cell>
          <cell r="U1939">
            <v>16130618.27</v>
          </cell>
          <cell r="V1939">
            <v>10911310.720000001</v>
          </cell>
          <cell r="W1939">
            <v>4823091.07</v>
          </cell>
          <cell r="X1939">
            <v>4899046.41</v>
          </cell>
          <cell r="Y1939">
            <v>4974249.76</v>
          </cell>
          <cell r="Z1939">
            <v>5049879.66</v>
          </cell>
          <cell r="AA1939">
            <v>5126289.05</v>
          </cell>
          <cell r="AB1939">
            <v>5203203.5</v>
          </cell>
          <cell r="AC1939">
            <v>5283869.59</v>
          </cell>
          <cell r="AD1939">
            <v>5405233.1200000001</v>
          </cell>
          <cell r="AE1939">
            <v>5502775.29</v>
          </cell>
          <cell r="AF1939">
            <v>5602414.6799999997</v>
          </cell>
          <cell r="AG1939">
            <v>5704204.7300000004</v>
          </cell>
          <cell r="AH1939">
            <v>5808200.4400000004</v>
          </cell>
          <cell r="AI1939">
            <v>5914458.3899999997</v>
          </cell>
          <cell r="AJ1939">
            <v>6023036.7800000003</v>
          </cell>
          <cell r="AK1939">
            <v>6133995.5099999998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</row>
        <row r="1940">
          <cell r="A1940" t="str">
            <v>ORExtra Large C&amp;ICurtail AgreementsNon-Incentive CostsHigh Participation Case0</v>
          </cell>
          <cell r="B1940" t="str">
            <v>OR</v>
          </cell>
          <cell r="C1940" t="str">
            <v>Extra Large C&amp;I</v>
          </cell>
          <cell r="D1940" t="str">
            <v>Curtail Agreements</v>
          </cell>
          <cell r="E1940" t="str">
            <v>Non-Incentive Costs</v>
          </cell>
          <cell r="F1940" t="str">
            <v>High Participation Case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5482636.7300000004</v>
          </cell>
          <cell r="S1940">
            <v>11437731.27</v>
          </cell>
          <cell r="T1940">
            <v>23748445.530000001</v>
          </cell>
          <cell r="U1940">
            <v>12818922.52</v>
          </cell>
          <cell r="V1940">
            <v>7177502.6100000003</v>
          </cell>
          <cell r="W1940">
            <v>1035039.42</v>
          </cell>
          <cell r="X1940">
            <v>1056694.75</v>
          </cell>
          <cell r="Y1940">
            <v>1077608.81</v>
          </cell>
          <cell r="Z1940">
            <v>1098962.6200000001</v>
          </cell>
          <cell r="AA1940">
            <v>1121099.71</v>
          </cell>
          <cell r="AB1940">
            <v>1143734.93</v>
          </cell>
          <cell r="AC1940">
            <v>1169950.97</v>
          </cell>
          <cell r="AD1940">
            <v>1234739.83</v>
          </cell>
          <cell r="AE1940">
            <v>1274929.31</v>
          </cell>
          <cell r="AF1940">
            <v>1316427.29</v>
          </cell>
          <cell r="AG1940">
            <v>1359276.37</v>
          </cell>
          <cell r="AH1940">
            <v>1403520.56</v>
          </cell>
          <cell r="AI1940">
            <v>1449205.28</v>
          </cell>
          <cell r="AJ1940">
            <v>1496377.44</v>
          </cell>
          <cell r="AK1940">
            <v>1545085.48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</row>
        <row r="1941">
          <cell r="A1941" t="str">
            <v>ORExtra Large C&amp;ICurtail AgreementsSummer Peak Reduction @Meter  (MW)High Participation Case0</v>
          </cell>
          <cell r="B1941" t="str">
            <v>OR</v>
          </cell>
          <cell r="C1941" t="str">
            <v>Extra Large C&amp;I</v>
          </cell>
          <cell r="D1941" t="str">
            <v>Curtail Agreements</v>
          </cell>
          <cell r="E1941" t="str">
            <v>Summer Peak Reduction @Meter  (MW)</v>
          </cell>
          <cell r="F1941" t="str">
            <v>High Participation Case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5.1061481672101516</v>
          </cell>
          <cell r="S1941">
            <v>15.546439584201273</v>
          </cell>
          <cell r="T1941">
            <v>36.769815927493447</v>
          </cell>
          <cell r="U1941">
            <v>47.99510590524666</v>
          </cell>
          <cell r="V1941">
            <v>54.039254216657497</v>
          </cell>
          <cell r="W1941">
            <v>54.75501228123791</v>
          </cell>
          <cell r="X1941">
            <v>55.462504704051796</v>
          </cell>
          <cell r="Y1941">
            <v>56.170704503007471</v>
          </cell>
          <cell r="Z1941">
            <v>56.91276145592839</v>
          </cell>
          <cell r="AA1941">
            <v>57.74360864977195</v>
          </cell>
          <cell r="AB1941">
            <v>58.507439221742665</v>
          </cell>
          <cell r="AC1941">
            <v>59.27262640549219</v>
          </cell>
          <cell r="AD1941">
            <v>60.065513565673378</v>
          </cell>
          <cell r="AE1941">
            <v>60.869007140432515</v>
          </cell>
          <cell r="AF1941">
            <v>61.683249011282939</v>
          </cell>
          <cell r="AG1941">
            <v>62.508382957680382</v>
          </cell>
          <cell r="AH1941">
            <v>63.344554682411669</v>
          </cell>
          <cell r="AI1941">
            <v>64.191911837323005</v>
          </cell>
          <cell r="AJ1941">
            <v>65.050604049392433</v>
          </cell>
          <cell r="AK1941">
            <v>65.920782947151125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</row>
        <row r="1942">
          <cell r="A1942" t="str">
            <v>ORExtra Large C&amp;ICurtail AgreementsSummer Peak Reduction @Generation (MW)High Participation Case0</v>
          </cell>
          <cell r="B1942" t="str">
            <v>OR</v>
          </cell>
          <cell r="C1942" t="str">
            <v>Extra Large C&amp;I</v>
          </cell>
          <cell r="D1942" t="str">
            <v>Curtail Agreements</v>
          </cell>
          <cell r="E1942" t="str">
            <v>Summer Peak Reduction @Generation (MW)</v>
          </cell>
          <cell r="F1942" t="str">
            <v>High Participation Case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5.6309529854545115</v>
          </cell>
          <cell r="S1942">
            <v>17.1442871462299</v>
          </cell>
          <cell r="T1942">
            <v>40.548980952242438</v>
          </cell>
          <cell r="U1942">
            <v>52.92799504328039</v>
          </cell>
          <cell r="V1942">
            <v>59.593354892652727</v>
          </cell>
          <cell r="W1942">
            <v>60.382677857562754</v>
          </cell>
          <cell r="X1942">
            <v>61.162885646285609</v>
          </cell>
          <cell r="Y1942">
            <v>61.94387351456492</v>
          </cell>
          <cell r="Z1942">
            <v>62.762198341341403</v>
          </cell>
          <cell r="AA1942">
            <v>63.678439181486489</v>
          </cell>
          <cell r="AB1942">
            <v>64.520775498172327</v>
          </cell>
          <cell r="AC1942">
            <v>65.364607857843168</v>
          </cell>
          <cell r="AD1942">
            <v>66.238987169908881</v>
          </cell>
          <cell r="AE1942">
            <v>67.125063013269198</v>
          </cell>
          <cell r="AF1942">
            <v>68.022991851877961</v>
          </cell>
          <cell r="AG1942">
            <v>68.932932242700019</v>
          </cell>
          <cell r="AH1942">
            <v>69.855044863709381</v>
          </cell>
          <cell r="AI1942">
            <v>70.789492542261797</v>
          </cell>
          <cell r="AJ1942">
            <v>71.73644028384696</v>
          </cell>
          <cell r="AK1942">
            <v>72.696055301225314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</row>
        <row r="1943">
          <cell r="A1943" t="str">
            <v>ORExtra Large C&amp;ICurtail AgreementsWinter Peak Reduction @Meter  (MW)High Participation Case0</v>
          </cell>
          <cell r="B1943" t="str">
            <v>OR</v>
          </cell>
          <cell r="C1943" t="str">
            <v>Extra Large C&amp;I</v>
          </cell>
          <cell r="D1943" t="str">
            <v>Curtail Agreements</v>
          </cell>
          <cell r="E1943" t="str">
            <v>Winter Peak Reduction @Meter  (MW)</v>
          </cell>
          <cell r="F1943" t="str">
            <v>High Participation Case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</row>
        <row r="1944">
          <cell r="A1944" t="str">
            <v>ORExtra Large C&amp;ICurtail AgreementsWinter Peak Reduction @Generation (MW)High Participation Case0</v>
          </cell>
          <cell r="B1944" t="str">
            <v>OR</v>
          </cell>
          <cell r="C1944" t="str">
            <v>Extra Large C&amp;I</v>
          </cell>
          <cell r="D1944" t="str">
            <v>Curtail Agreements</v>
          </cell>
          <cell r="E1944" t="str">
            <v>Winter Peak Reduction @Generation (MW)</v>
          </cell>
          <cell r="F1944" t="str">
            <v>High Participation Case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</row>
        <row r="1945">
          <cell r="A1945" t="str">
            <v>ORExtra Large C&amp;ICurtail AgreementsProgram Annual BenefitsHigh Participation Case0</v>
          </cell>
          <cell r="B1945" t="str">
            <v>OR</v>
          </cell>
          <cell r="C1945" t="str">
            <v>Extra Large C&amp;I</v>
          </cell>
          <cell r="D1945" t="str">
            <v>Curtail Agreements</v>
          </cell>
          <cell r="E1945" t="str">
            <v>Program Annual Benefits</v>
          </cell>
          <cell r="F1945" t="str">
            <v>High Participation Case</v>
          </cell>
          <cell r="G1945">
            <v>0</v>
          </cell>
        </row>
        <row r="1946">
          <cell r="A1946" t="str">
            <v>ORExtra Large C&amp;ICurtail AgreementsNew ParticipantsHigh Participation Case0</v>
          </cell>
          <cell r="B1946" t="str">
            <v>OR</v>
          </cell>
          <cell r="C1946" t="str">
            <v>Extra Large C&amp;I</v>
          </cell>
          <cell r="D1946" t="str">
            <v>Curtail Agreements</v>
          </cell>
          <cell r="E1946" t="str">
            <v>New Participants</v>
          </cell>
          <cell r="F1946" t="str">
            <v>High Participation Case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16746.686550000006</v>
          </cell>
          <cell r="S1946">
            <v>34271.919000000009</v>
          </cell>
          <cell r="T1946">
            <v>69833.664450000011</v>
          </cell>
          <cell r="U1946">
            <v>36847.527750000037</v>
          </cell>
          <cell r="V1946">
            <v>20100.588749999937</v>
          </cell>
          <cell r="W1946">
            <v>2583.0255000000179</v>
          </cell>
          <cell r="X1946">
            <v>2585.7149999999965</v>
          </cell>
          <cell r="Y1946">
            <v>2585.2035000000324</v>
          </cell>
          <cell r="Z1946">
            <v>2584.5764999999665</v>
          </cell>
          <cell r="AA1946">
            <v>2584.3950000000186</v>
          </cell>
          <cell r="AB1946">
            <v>2584.7249999999767</v>
          </cell>
          <cell r="AC1946">
            <v>2592.8595000000205</v>
          </cell>
          <cell r="AD1946">
            <v>2694.0321599718882</v>
          </cell>
          <cell r="AE1946">
            <v>2731.0805338135397</v>
          </cell>
          <cell r="AF1946">
            <v>2768.6383974915661</v>
          </cell>
          <cell r="AG1946">
            <v>2806.7127575183695</v>
          </cell>
          <cell r="AH1946">
            <v>2845.3107167601411</v>
          </cell>
          <cell r="AI1946">
            <v>2884.4394757617847</v>
          </cell>
          <cell r="AJ1946">
            <v>2924.1063340901455</v>
          </cell>
          <cell r="AK1946">
            <v>2964.3186916958948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</row>
        <row r="1947">
          <cell r="A1947" t="str">
            <v>ORExtra Large C&amp;ICurtail AgreementsIncentive CostsHigh Participation Case0</v>
          </cell>
          <cell r="B1947" t="str">
            <v>OR</v>
          </cell>
          <cell r="C1947" t="str">
            <v>Extra Large C&amp;I</v>
          </cell>
          <cell r="D1947" t="str">
            <v>Curtail Agreements</v>
          </cell>
          <cell r="E1947" t="str">
            <v>Incentive Costs</v>
          </cell>
          <cell r="F1947" t="str">
            <v>High Participation Case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351680.42</v>
          </cell>
          <cell r="S1947">
            <v>1071390.72</v>
          </cell>
          <cell r="T1947">
            <v>2537897.67</v>
          </cell>
          <cell r="U1947">
            <v>3311695.75</v>
          </cell>
          <cell r="V1947">
            <v>3733808.12</v>
          </cell>
          <cell r="W1947">
            <v>3788051.65</v>
          </cell>
          <cell r="X1947">
            <v>3842351.67</v>
          </cell>
          <cell r="Y1947">
            <v>3896640.94</v>
          </cell>
          <cell r="Z1947">
            <v>3950917.05</v>
          </cell>
          <cell r="AA1947">
            <v>4005189.34</v>
          </cell>
          <cell r="AB1947">
            <v>4059468.57</v>
          </cell>
          <cell r="AC1947">
            <v>4113918.62</v>
          </cell>
          <cell r="AD1947">
            <v>4170493.29</v>
          </cell>
          <cell r="AE1947">
            <v>4227845.9800000004</v>
          </cell>
          <cell r="AF1947">
            <v>4285987.3899999997</v>
          </cell>
          <cell r="AG1947">
            <v>4344928.3600000003</v>
          </cell>
          <cell r="AH1947">
            <v>4404679.88</v>
          </cell>
          <cell r="AI1947">
            <v>4465253.1100000003</v>
          </cell>
          <cell r="AJ1947">
            <v>4526659.34</v>
          </cell>
          <cell r="AK1947">
            <v>4588910.04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</row>
        <row r="1948">
          <cell r="A1948" t="str">
            <v>ORExtra Large C&amp;ICurtail AgreementsParticipantsHigh Participation Case0</v>
          </cell>
          <cell r="B1948" t="str">
            <v>OR</v>
          </cell>
          <cell r="C1948" t="str">
            <v>Extra Large C&amp;I</v>
          </cell>
          <cell r="D1948" t="str">
            <v>Curtail Agreements</v>
          </cell>
          <cell r="E1948" t="str">
            <v>Participants</v>
          </cell>
          <cell r="F1948" t="str">
            <v>High Participation Case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16746.686550000006</v>
          </cell>
          <cell r="S1948">
            <v>51018.605550000015</v>
          </cell>
          <cell r="T1948">
            <v>120852.27000000002</v>
          </cell>
          <cell r="U1948">
            <v>157699.79775000006</v>
          </cell>
          <cell r="V1948">
            <v>177800.38649999999</v>
          </cell>
          <cell r="W1948">
            <v>180383.41200000001</v>
          </cell>
          <cell r="X1948">
            <v>182969.12700000001</v>
          </cell>
          <cell r="Y1948">
            <v>185554.33050000004</v>
          </cell>
          <cell r="Z1948">
            <v>188138.90700000001</v>
          </cell>
          <cell r="AA1948">
            <v>190723.30200000003</v>
          </cell>
          <cell r="AB1948">
            <v>193308.027</v>
          </cell>
          <cell r="AC1948">
            <v>195900.88650000002</v>
          </cell>
          <cell r="AD1948">
            <v>198594.91865997191</v>
          </cell>
          <cell r="AE1948">
            <v>201325.99919378545</v>
          </cell>
          <cell r="AF1948">
            <v>204094.63759127702</v>
          </cell>
          <cell r="AG1948">
            <v>206901.35034879539</v>
          </cell>
          <cell r="AH1948">
            <v>209746.66106555553</v>
          </cell>
          <cell r="AI1948">
            <v>212631.10054131731</v>
          </cell>
          <cell r="AJ1948">
            <v>215555.20687540746</v>
          </cell>
          <cell r="AK1948">
            <v>218519.52556710335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</row>
        <row r="1949">
          <cell r="A1949" t="str">
            <v>ORLarge C&amp;ICurtail AgreementsProgram Annual BenefitsHigh Participation Case0</v>
          </cell>
          <cell r="B1949" t="str">
            <v>OR</v>
          </cell>
          <cell r="C1949" t="str">
            <v>Large C&amp;I</v>
          </cell>
          <cell r="D1949" t="str">
            <v>Curtail Agreements</v>
          </cell>
          <cell r="E1949" t="str">
            <v>Program Annual Benefits</v>
          </cell>
          <cell r="F1949" t="str">
            <v>High Participation Case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573231.01</v>
          </cell>
          <cell r="S1949">
            <v>1745288.43</v>
          </cell>
          <cell r="T1949">
            <v>4127886.26</v>
          </cell>
          <cell r="U1949">
            <v>5388069.9000000004</v>
          </cell>
          <cell r="V1949">
            <v>6066603.5300000003</v>
          </cell>
          <cell r="W1949">
            <v>6146956.6100000003</v>
          </cell>
          <cell r="X1949">
            <v>6226381.7599999998</v>
          </cell>
          <cell r="Y1949">
            <v>6305886.3200000003</v>
          </cell>
          <cell r="Z1949">
            <v>6389191.79</v>
          </cell>
          <cell r="AA1949">
            <v>6482465.1100000003</v>
          </cell>
          <cell r="AB1949">
            <v>6568214.9500000002</v>
          </cell>
          <cell r="AC1949">
            <v>6654117.0800000001</v>
          </cell>
          <cell r="AD1949">
            <v>6743128.8899999997</v>
          </cell>
          <cell r="AE1949">
            <v>6833331.4100000001</v>
          </cell>
          <cell r="AF1949">
            <v>6924740.5700000003</v>
          </cell>
          <cell r="AG1949">
            <v>7017372.5</v>
          </cell>
          <cell r="AH1949">
            <v>7111243.5700000003</v>
          </cell>
          <cell r="AI1949">
            <v>7206370.3399999999</v>
          </cell>
          <cell r="AJ1949">
            <v>7302769.6200000001</v>
          </cell>
          <cell r="AK1949">
            <v>7400458.4299999997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</row>
        <row r="1950">
          <cell r="A1950" t="str">
            <v>ORLarge C&amp;ICurtail AgreementsProgram Annual CostsHigh Participation Case0</v>
          </cell>
          <cell r="B1950" t="str">
            <v>OR</v>
          </cell>
          <cell r="C1950" t="str">
            <v>Large C&amp;I</v>
          </cell>
          <cell r="D1950" t="str">
            <v>Curtail Agreements</v>
          </cell>
          <cell r="E1950" t="str">
            <v>Program Annual Costs</v>
          </cell>
          <cell r="F1950" t="str">
            <v>High Participation Case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5834317.1500000004</v>
          </cell>
          <cell r="S1950">
            <v>12509121.98</v>
          </cell>
          <cell r="T1950">
            <v>26286343.199999999</v>
          </cell>
          <cell r="U1950">
            <v>16130618.27</v>
          </cell>
          <cell r="V1950">
            <v>10911310.720000001</v>
          </cell>
          <cell r="W1950">
            <v>4823091.07</v>
          </cell>
          <cell r="X1950">
            <v>4899046.41</v>
          </cell>
          <cell r="Y1950">
            <v>4974249.76</v>
          </cell>
          <cell r="Z1950">
            <v>5049879.66</v>
          </cell>
          <cell r="AA1950">
            <v>5126289.05</v>
          </cell>
          <cell r="AB1950">
            <v>5203203.5</v>
          </cell>
          <cell r="AC1950">
            <v>5283869.59</v>
          </cell>
          <cell r="AD1950">
            <v>5405233.1200000001</v>
          </cell>
          <cell r="AE1950">
            <v>5502775.29</v>
          </cell>
          <cell r="AF1950">
            <v>5602414.6799999997</v>
          </cell>
          <cell r="AG1950">
            <v>5704204.7300000004</v>
          </cell>
          <cell r="AH1950">
            <v>5808200.4400000004</v>
          </cell>
          <cell r="AI1950">
            <v>5914458.3899999997</v>
          </cell>
          <cell r="AJ1950">
            <v>6023036.7800000003</v>
          </cell>
          <cell r="AK1950">
            <v>6133995.5099999998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</row>
        <row r="1951">
          <cell r="A1951" t="str">
            <v>ORLarge C&amp;ICurtail AgreementsNon-Incentive CostsHigh Participation Case0</v>
          </cell>
          <cell r="B1951" t="str">
            <v>OR</v>
          </cell>
          <cell r="C1951" t="str">
            <v>Large C&amp;I</v>
          </cell>
          <cell r="D1951" t="str">
            <v>Curtail Agreements</v>
          </cell>
          <cell r="E1951" t="str">
            <v>Non-Incentive Costs</v>
          </cell>
          <cell r="F1951" t="str">
            <v>High Participation Case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5482636.7300000004</v>
          </cell>
          <cell r="S1951">
            <v>11437731.27</v>
          </cell>
          <cell r="T1951">
            <v>23748445.530000001</v>
          </cell>
          <cell r="U1951">
            <v>12818922.52</v>
          </cell>
          <cell r="V1951">
            <v>7177502.6100000003</v>
          </cell>
          <cell r="W1951">
            <v>1035039.42</v>
          </cell>
          <cell r="X1951">
            <v>1056694.75</v>
          </cell>
          <cell r="Y1951">
            <v>1077608.81</v>
          </cell>
          <cell r="Z1951">
            <v>1098962.6200000001</v>
          </cell>
          <cell r="AA1951">
            <v>1121099.71</v>
          </cell>
          <cell r="AB1951">
            <v>1143734.93</v>
          </cell>
          <cell r="AC1951">
            <v>1169950.97</v>
          </cell>
          <cell r="AD1951">
            <v>1234739.83</v>
          </cell>
          <cell r="AE1951">
            <v>1274929.31</v>
          </cell>
          <cell r="AF1951">
            <v>1316427.29</v>
          </cell>
          <cell r="AG1951">
            <v>1359276.37</v>
          </cell>
          <cell r="AH1951">
            <v>1403520.56</v>
          </cell>
          <cell r="AI1951">
            <v>1449205.28</v>
          </cell>
          <cell r="AJ1951">
            <v>1496377.44</v>
          </cell>
          <cell r="AK1951">
            <v>1545085.48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</row>
        <row r="1952">
          <cell r="A1952" t="str">
            <v>ORLarge C&amp;ICurtail AgreementsSummer Peak Reduction @Meter  (MW)High Participation Case0</v>
          </cell>
          <cell r="B1952" t="str">
            <v>OR</v>
          </cell>
          <cell r="C1952" t="str">
            <v>Large C&amp;I</v>
          </cell>
          <cell r="D1952" t="str">
            <v>Curtail Agreements</v>
          </cell>
          <cell r="E1952" t="str">
            <v>Summer Peak Reduction @Meter  (MW)</v>
          </cell>
          <cell r="F1952" t="str">
            <v>High Participation Case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5.1061481672101516</v>
          </cell>
          <cell r="S1952">
            <v>15.546439584201273</v>
          </cell>
          <cell r="T1952">
            <v>36.769815927493447</v>
          </cell>
          <cell r="U1952">
            <v>47.99510590524666</v>
          </cell>
          <cell r="V1952">
            <v>54.039254216657497</v>
          </cell>
          <cell r="W1952">
            <v>54.75501228123791</v>
          </cell>
          <cell r="X1952">
            <v>55.462504704051796</v>
          </cell>
          <cell r="Y1952">
            <v>56.170704503007471</v>
          </cell>
          <cell r="Z1952">
            <v>56.91276145592839</v>
          </cell>
          <cell r="AA1952">
            <v>57.74360864977195</v>
          </cell>
          <cell r="AB1952">
            <v>58.507439221742665</v>
          </cell>
          <cell r="AC1952">
            <v>59.27262640549219</v>
          </cell>
          <cell r="AD1952">
            <v>60.065513565673378</v>
          </cell>
          <cell r="AE1952">
            <v>60.869007140432515</v>
          </cell>
          <cell r="AF1952">
            <v>61.683249011282939</v>
          </cell>
          <cell r="AG1952">
            <v>62.508382957680382</v>
          </cell>
          <cell r="AH1952">
            <v>63.344554682411669</v>
          </cell>
          <cell r="AI1952">
            <v>64.191911837323005</v>
          </cell>
          <cell r="AJ1952">
            <v>65.050604049392433</v>
          </cell>
          <cell r="AK1952">
            <v>65.920782947151125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</row>
        <row r="1953">
          <cell r="A1953" t="str">
            <v>ORLarge C&amp;ICurtail AgreementsSummer Peak Reduction @Generation (MW)High Participation Case0</v>
          </cell>
          <cell r="B1953" t="str">
            <v>OR</v>
          </cell>
          <cell r="C1953" t="str">
            <v>Large C&amp;I</v>
          </cell>
          <cell r="D1953" t="str">
            <v>Curtail Agreements</v>
          </cell>
          <cell r="E1953" t="str">
            <v>Summer Peak Reduction @Generation (MW)</v>
          </cell>
          <cell r="F1953" t="str">
            <v>High Participation Case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5.6309529854545115</v>
          </cell>
          <cell r="S1953">
            <v>17.1442871462299</v>
          </cell>
          <cell r="T1953">
            <v>40.548980952242438</v>
          </cell>
          <cell r="U1953">
            <v>52.92799504328039</v>
          </cell>
          <cell r="V1953">
            <v>59.593354892652727</v>
          </cell>
          <cell r="W1953">
            <v>60.382677857562754</v>
          </cell>
          <cell r="X1953">
            <v>61.162885646285609</v>
          </cell>
          <cell r="Y1953">
            <v>61.94387351456492</v>
          </cell>
          <cell r="Z1953">
            <v>62.762198341341403</v>
          </cell>
          <cell r="AA1953">
            <v>63.678439181486489</v>
          </cell>
          <cell r="AB1953">
            <v>64.520775498172327</v>
          </cell>
          <cell r="AC1953">
            <v>65.364607857843168</v>
          </cell>
          <cell r="AD1953">
            <v>66.238987169908881</v>
          </cell>
          <cell r="AE1953">
            <v>67.125063013269198</v>
          </cell>
          <cell r="AF1953">
            <v>68.022991851877961</v>
          </cell>
          <cell r="AG1953">
            <v>68.932932242700019</v>
          </cell>
          <cell r="AH1953">
            <v>69.855044863709381</v>
          </cell>
          <cell r="AI1953">
            <v>70.789492542261797</v>
          </cell>
          <cell r="AJ1953">
            <v>71.73644028384696</v>
          </cell>
          <cell r="AK1953">
            <v>72.696055301225314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</row>
        <row r="1954">
          <cell r="A1954" t="str">
            <v>ORLarge C&amp;ICurtail AgreementsWinter Peak Reduction @Meter  (MW)High Participation Case0</v>
          </cell>
          <cell r="B1954" t="str">
            <v>OR</v>
          </cell>
          <cell r="C1954" t="str">
            <v>Large C&amp;I</v>
          </cell>
          <cell r="D1954" t="str">
            <v>Curtail Agreements</v>
          </cell>
          <cell r="E1954" t="str">
            <v>Winter Peak Reduction @Meter  (MW)</v>
          </cell>
          <cell r="F1954" t="str">
            <v>High Participation Case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</row>
        <row r="1955">
          <cell r="A1955" t="str">
            <v>ORLarge C&amp;ICurtail AgreementsWinter Peak Reduction @Generation (MW)High Participation Case0</v>
          </cell>
          <cell r="B1955" t="str">
            <v>OR</v>
          </cell>
          <cell r="C1955" t="str">
            <v>Large C&amp;I</v>
          </cell>
          <cell r="D1955" t="str">
            <v>Curtail Agreements</v>
          </cell>
          <cell r="E1955" t="str">
            <v>Winter Peak Reduction @Generation (MW)</v>
          </cell>
          <cell r="F1955" t="str">
            <v>High Participation Case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</row>
        <row r="1956">
          <cell r="A1956" t="str">
            <v>ORLarge C&amp;ICurtail AgreementsProgram Annual BenefitsHigh Participation Case0</v>
          </cell>
          <cell r="B1956" t="str">
            <v>OR</v>
          </cell>
          <cell r="C1956" t="str">
            <v>Large C&amp;I</v>
          </cell>
          <cell r="D1956" t="str">
            <v>Curtail Agreements</v>
          </cell>
          <cell r="E1956" t="str">
            <v>Program Annual Benefits</v>
          </cell>
          <cell r="F1956" t="str">
            <v>High Participation Case</v>
          </cell>
          <cell r="G1956">
            <v>0</v>
          </cell>
        </row>
        <row r="1957">
          <cell r="A1957" t="str">
            <v>ORLarge C&amp;ICurtail AgreementsNew ParticipantsHigh Participation Case0</v>
          </cell>
          <cell r="B1957" t="str">
            <v>OR</v>
          </cell>
          <cell r="C1957" t="str">
            <v>Large C&amp;I</v>
          </cell>
          <cell r="D1957" t="str">
            <v>Curtail Agreements</v>
          </cell>
          <cell r="E1957" t="str">
            <v>New Participants</v>
          </cell>
          <cell r="F1957" t="str">
            <v>High Participation Case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16746.686550000006</v>
          </cell>
          <cell r="S1957">
            <v>34271.919000000009</v>
          </cell>
          <cell r="T1957">
            <v>69833.664450000011</v>
          </cell>
          <cell r="U1957">
            <v>36847.527750000037</v>
          </cell>
          <cell r="V1957">
            <v>20100.588749999937</v>
          </cell>
          <cell r="W1957">
            <v>2583.0255000000179</v>
          </cell>
          <cell r="X1957">
            <v>2585.7149999999965</v>
          </cell>
          <cell r="Y1957">
            <v>2585.2035000000324</v>
          </cell>
          <cell r="Z1957">
            <v>2584.5764999999665</v>
          </cell>
          <cell r="AA1957">
            <v>2584.3950000000186</v>
          </cell>
          <cell r="AB1957">
            <v>2584.7249999999767</v>
          </cell>
          <cell r="AC1957">
            <v>2592.8595000000205</v>
          </cell>
          <cell r="AD1957">
            <v>2694.0321599718882</v>
          </cell>
          <cell r="AE1957">
            <v>2731.0805338135397</v>
          </cell>
          <cell r="AF1957">
            <v>2768.6383974915661</v>
          </cell>
          <cell r="AG1957">
            <v>2806.7127575183695</v>
          </cell>
          <cell r="AH1957">
            <v>2845.3107167601411</v>
          </cell>
          <cell r="AI1957">
            <v>2884.4394757617847</v>
          </cell>
          <cell r="AJ1957">
            <v>2924.1063340901455</v>
          </cell>
          <cell r="AK1957">
            <v>2964.3186916958948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AY1957">
            <v>0</v>
          </cell>
          <cell r="AZ1957">
            <v>0</v>
          </cell>
        </row>
        <row r="1958">
          <cell r="A1958" t="str">
            <v>ORLarge C&amp;ICurtail AgreementsIncentive CostsHigh Participation Case0</v>
          </cell>
          <cell r="B1958" t="str">
            <v>OR</v>
          </cell>
          <cell r="C1958" t="str">
            <v>Large C&amp;I</v>
          </cell>
          <cell r="D1958" t="str">
            <v>Curtail Agreements</v>
          </cell>
          <cell r="E1958" t="str">
            <v>Incentive Costs</v>
          </cell>
          <cell r="F1958" t="str">
            <v>High Participation Case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351680.42</v>
          </cell>
          <cell r="S1958">
            <v>1071390.72</v>
          </cell>
          <cell r="T1958">
            <v>2537897.67</v>
          </cell>
          <cell r="U1958">
            <v>3311695.75</v>
          </cell>
          <cell r="V1958">
            <v>3733808.12</v>
          </cell>
          <cell r="W1958">
            <v>3788051.65</v>
          </cell>
          <cell r="X1958">
            <v>3842351.67</v>
          </cell>
          <cell r="Y1958">
            <v>3896640.94</v>
          </cell>
          <cell r="Z1958">
            <v>3950917.05</v>
          </cell>
          <cell r="AA1958">
            <v>4005189.34</v>
          </cell>
          <cell r="AB1958">
            <v>4059468.57</v>
          </cell>
          <cell r="AC1958">
            <v>4113918.62</v>
          </cell>
          <cell r="AD1958">
            <v>4170493.29</v>
          </cell>
          <cell r="AE1958">
            <v>4227845.9800000004</v>
          </cell>
          <cell r="AF1958">
            <v>4285987.3899999997</v>
          </cell>
          <cell r="AG1958">
            <v>4344928.3600000003</v>
          </cell>
          <cell r="AH1958">
            <v>4404679.88</v>
          </cell>
          <cell r="AI1958">
            <v>4465253.1100000003</v>
          </cell>
          <cell r="AJ1958">
            <v>4526659.34</v>
          </cell>
          <cell r="AK1958">
            <v>4588910.04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AY1958">
            <v>0</v>
          </cell>
          <cell r="AZ1958">
            <v>0</v>
          </cell>
        </row>
        <row r="1959">
          <cell r="A1959" t="str">
            <v>ORLarge C&amp;ICurtail AgreementsParticipantsHigh Participation Case0</v>
          </cell>
          <cell r="B1959" t="str">
            <v>OR</v>
          </cell>
          <cell r="C1959" t="str">
            <v>Large C&amp;I</v>
          </cell>
          <cell r="D1959" t="str">
            <v>Curtail Agreements</v>
          </cell>
          <cell r="E1959" t="str">
            <v>Participants</v>
          </cell>
          <cell r="F1959" t="str">
            <v>High Participation Case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16746.686550000006</v>
          </cell>
          <cell r="S1959">
            <v>51018.605550000015</v>
          </cell>
          <cell r="T1959">
            <v>120852.27000000002</v>
          </cell>
          <cell r="U1959">
            <v>157699.79775000006</v>
          </cell>
          <cell r="V1959">
            <v>177800.38649999999</v>
          </cell>
          <cell r="W1959">
            <v>180383.41200000001</v>
          </cell>
          <cell r="X1959">
            <v>182969.12700000001</v>
          </cell>
          <cell r="Y1959">
            <v>185554.33050000004</v>
          </cell>
          <cell r="Z1959">
            <v>188138.90700000001</v>
          </cell>
          <cell r="AA1959">
            <v>190723.30200000003</v>
          </cell>
          <cell r="AB1959">
            <v>193308.027</v>
          </cell>
          <cell r="AC1959">
            <v>195900.88650000002</v>
          </cell>
          <cell r="AD1959">
            <v>198594.91865997191</v>
          </cell>
          <cell r="AE1959">
            <v>201325.99919378545</v>
          </cell>
          <cell r="AF1959">
            <v>204094.63759127702</v>
          </cell>
          <cell r="AG1959">
            <v>206901.35034879539</v>
          </cell>
          <cell r="AH1959">
            <v>209746.66106555553</v>
          </cell>
          <cell r="AI1959">
            <v>212631.10054131731</v>
          </cell>
          <cell r="AJ1959">
            <v>215555.20687540746</v>
          </cell>
          <cell r="AK1959">
            <v>218519.52556710335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0</v>
          </cell>
        </row>
        <row r="1960">
          <cell r="A1960" t="str">
            <v>ORExtra Large C&amp;ICurtail Agreements - Non-FirmProgram Annual BenefitsHigh Participation Case0</v>
          </cell>
          <cell r="B1960" t="str">
            <v>OR</v>
          </cell>
          <cell r="C1960" t="str">
            <v>Extra Large C&amp;I</v>
          </cell>
          <cell r="D1960" t="str">
            <v>Curtail Agreements - Non-Firm</v>
          </cell>
          <cell r="E1960" t="str">
            <v>Program Annual Benefits</v>
          </cell>
          <cell r="F1960" t="str">
            <v>High Participation Case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573231.01</v>
          </cell>
          <cell r="S1960">
            <v>1745288.43</v>
          </cell>
          <cell r="T1960">
            <v>4127886.26</v>
          </cell>
          <cell r="U1960">
            <v>5388069.9000000004</v>
          </cell>
          <cell r="V1960">
            <v>6066603.5300000003</v>
          </cell>
          <cell r="W1960">
            <v>6146956.6100000003</v>
          </cell>
          <cell r="X1960">
            <v>6226381.7599999998</v>
          </cell>
          <cell r="Y1960">
            <v>6305886.3200000003</v>
          </cell>
          <cell r="Z1960">
            <v>6389191.79</v>
          </cell>
          <cell r="AA1960">
            <v>6482465.1100000003</v>
          </cell>
          <cell r="AB1960">
            <v>6568214.9500000002</v>
          </cell>
          <cell r="AC1960">
            <v>6654117.0800000001</v>
          </cell>
          <cell r="AD1960">
            <v>6743128.8899999997</v>
          </cell>
          <cell r="AE1960">
            <v>6833331.4100000001</v>
          </cell>
          <cell r="AF1960">
            <v>6924740.5700000003</v>
          </cell>
          <cell r="AG1960">
            <v>7017372.5</v>
          </cell>
          <cell r="AH1960">
            <v>7111243.5700000003</v>
          </cell>
          <cell r="AI1960">
            <v>7206370.3399999999</v>
          </cell>
          <cell r="AJ1960">
            <v>7302769.6200000001</v>
          </cell>
          <cell r="AK1960">
            <v>7400458.4299999997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AY1960">
            <v>0</v>
          </cell>
          <cell r="AZ1960">
            <v>0</v>
          </cell>
        </row>
        <row r="1961">
          <cell r="A1961" t="str">
            <v>ORExtra Large C&amp;ICurtail Agreements - Non-FirmProgram Annual CostsHigh Participation Case0</v>
          </cell>
          <cell r="B1961" t="str">
            <v>OR</v>
          </cell>
          <cell r="C1961" t="str">
            <v>Extra Large C&amp;I</v>
          </cell>
          <cell r="D1961" t="str">
            <v>Curtail Agreements - Non-Firm</v>
          </cell>
          <cell r="E1961" t="str">
            <v>Program Annual Costs</v>
          </cell>
          <cell r="F1961" t="str">
            <v>High Participation Case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5834317.1500000004</v>
          </cell>
          <cell r="S1961">
            <v>12509121.98</v>
          </cell>
          <cell r="T1961">
            <v>26286343.199999999</v>
          </cell>
          <cell r="U1961">
            <v>16130618.27</v>
          </cell>
          <cell r="V1961">
            <v>10911310.720000001</v>
          </cell>
          <cell r="W1961">
            <v>4823091.07</v>
          </cell>
          <cell r="X1961">
            <v>4899046.41</v>
          </cell>
          <cell r="Y1961">
            <v>4974249.76</v>
          </cell>
          <cell r="Z1961">
            <v>5049879.66</v>
          </cell>
          <cell r="AA1961">
            <v>5126289.05</v>
          </cell>
          <cell r="AB1961">
            <v>5203203.5</v>
          </cell>
          <cell r="AC1961">
            <v>5283869.59</v>
          </cell>
          <cell r="AD1961">
            <v>5405233.1200000001</v>
          </cell>
          <cell r="AE1961">
            <v>5502775.29</v>
          </cell>
          <cell r="AF1961">
            <v>5602414.6799999997</v>
          </cell>
          <cell r="AG1961">
            <v>5704204.7300000004</v>
          </cell>
          <cell r="AH1961">
            <v>5808200.4400000004</v>
          </cell>
          <cell r="AI1961">
            <v>5914458.3899999997</v>
          </cell>
          <cell r="AJ1961">
            <v>6023036.7800000003</v>
          </cell>
          <cell r="AK1961">
            <v>6133995.5099999998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</row>
        <row r="1962">
          <cell r="A1962" t="str">
            <v>ORExtra Large C&amp;ICurtail Agreements - Non-FirmNon-Incentive CostsHigh Participation Case0</v>
          </cell>
          <cell r="B1962" t="str">
            <v>OR</v>
          </cell>
          <cell r="C1962" t="str">
            <v>Extra Large C&amp;I</v>
          </cell>
          <cell r="D1962" t="str">
            <v>Curtail Agreements - Non-Firm</v>
          </cell>
          <cell r="E1962" t="str">
            <v>Non-Incentive Costs</v>
          </cell>
          <cell r="F1962" t="str">
            <v>High Participation Case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5482636.7300000004</v>
          </cell>
          <cell r="S1962">
            <v>11437731.27</v>
          </cell>
          <cell r="T1962">
            <v>23748445.530000001</v>
          </cell>
          <cell r="U1962">
            <v>12818922.52</v>
          </cell>
          <cell r="V1962">
            <v>7177502.6100000003</v>
          </cell>
          <cell r="W1962">
            <v>1035039.42</v>
          </cell>
          <cell r="X1962">
            <v>1056694.75</v>
          </cell>
          <cell r="Y1962">
            <v>1077608.81</v>
          </cell>
          <cell r="Z1962">
            <v>1098962.6200000001</v>
          </cell>
          <cell r="AA1962">
            <v>1121099.71</v>
          </cell>
          <cell r="AB1962">
            <v>1143734.93</v>
          </cell>
          <cell r="AC1962">
            <v>1169950.97</v>
          </cell>
          <cell r="AD1962">
            <v>1234739.83</v>
          </cell>
          <cell r="AE1962">
            <v>1274929.31</v>
          </cell>
          <cell r="AF1962">
            <v>1316427.29</v>
          </cell>
          <cell r="AG1962">
            <v>1359276.37</v>
          </cell>
          <cell r="AH1962">
            <v>1403520.56</v>
          </cell>
          <cell r="AI1962">
            <v>1449205.28</v>
          </cell>
          <cell r="AJ1962">
            <v>1496377.44</v>
          </cell>
          <cell r="AK1962">
            <v>1545085.48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</row>
        <row r="1963">
          <cell r="A1963" t="str">
            <v>ORExtra Large C&amp;ICurtail Agreements - Non-FirmSummer Peak Reduction @Meter  (MW)High Participation Case0</v>
          </cell>
          <cell r="B1963" t="str">
            <v>OR</v>
          </cell>
          <cell r="C1963" t="str">
            <v>Extra Large C&amp;I</v>
          </cell>
          <cell r="D1963" t="str">
            <v>Curtail Agreements - Non-Firm</v>
          </cell>
          <cell r="E1963" t="str">
            <v>Summer Peak Reduction @Meter  (MW)</v>
          </cell>
          <cell r="F1963" t="str">
            <v>High Participation Case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5.1061481672101516</v>
          </cell>
          <cell r="S1963">
            <v>15.546439584201273</v>
          </cell>
          <cell r="T1963">
            <v>36.769815927493447</v>
          </cell>
          <cell r="U1963">
            <v>47.99510590524666</v>
          </cell>
          <cell r="V1963">
            <v>54.039254216657497</v>
          </cell>
          <cell r="W1963">
            <v>54.75501228123791</v>
          </cell>
          <cell r="X1963">
            <v>55.462504704051796</v>
          </cell>
          <cell r="Y1963">
            <v>56.170704503007471</v>
          </cell>
          <cell r="Z1963">
            <v>56.91276145592839</v>
          </cell>
          <cell r="AA1963">
            <v>57.74360864977195</v>
          </cell>
          <cell r="AB1963">
            <v>58.507439221742665</v>
          </cell>
          <cell r="AC1963">
            <v>59.27262640549219</v>
          </cell>
          <cell r="AD1963">
            <v>60.065513565673378</v>
          </cell>
          <cell r="AE1963">
            <v>60.869007140432515</v>
          </cell>
          <cell r="AF1963">
            <v>61.683249011282939</v>
          </cell>
          <cell r="AG1963">
            <v>62.508382957680382</v>
          </cell>
          <cell r="AH1963">
            <v>63.344554682411669</v>
          </cell>
          <cell r="AI1963">
            <v>64.191911837323005</v>
          </cell>
          <cell r="AJ1963">
            <v>65.050604049392433</v>
          </cell>
          <cell r="AK1963">
            <v>65.920782947151125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</row>
        <row r="1964">
          <cell r="A1964" t="str">
            <v>ORExtra Large C&amp;ICurtail Agreements - Non-FirmSummer Peak Reduction @Generation (MW)High Participation Case0</v>
          </cell>
          <cell r="B1964" t="str">
            <v>OR</v>
          </cell>
          <cell r="C1964" t="str">
            <v>Extra Large C&amp;I</v>
          </cell>
          <cell r="D1964" t="str">
            <v>Curtail Agreements - Non-Firm</v>
          </cell>
          <cell r="E1964" t="str">
            <v>Summer Peak Reduction @Generation (MW)</v>
          </cell>
          <cell r="F1964" t="str">
            <v>High Participation Case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5.6309529854545115</v>
          </cell>
          <cell r="S1964">
            <v>17.1442871462299</v>
          </cell>
          <cell r="T1964">
            <v>40.548980952242438</v>
          </cell>
          <cell r="U1964">
            <v>52.92799504328039</v>
          </cell>
          <cell r="V1964">
            <v>59.593354892652727</v>
          </cell>
          <cell r="W1964">
            <v>60.382677857562754</v>
          </cell>
          <cell r="X1964">
            <v>61.162885646285609</v>
          </cell>
          <cell r="Y1964">
            <v>61.94387351456492</v>
          </cell>
          <cell r="Z1964">
            <v>62.762198341341403</v>
          </cell>
          <cell r="AA1964">
            <v>63.678439181486489</v>
          </cell>
          <cell r="AB1964">
            <v>64.520775498172327</v>
          </cell>
          <cell r="AC1964">
            <v>65.364607857843168</v>
          </cell>
          <cell r="AD1964">
            <v>66.238987169908881</v>
          </cell>
          <cell r="AE1964">
            <v>67.125063013269198</v>
          </cell>
          <cell r="AF1964">
            <v>68.022991851877961</v>
          </cell>
          <cell r="AG1964">
            <v>68.932932242700019</v>
          </cell>
          <cell r="AH1964">
            <v>69.855044863709381</v>
          </cell>
          <cell r="AI1964">
            <v>70.789492542261797</v>
          </cell>
          <cell r="AJ1964">
            <v>71.73644028384696</v>
          </cell>
          <cell r="AK1964">
            <v>72.696055301225314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AY1964">
            <v>0</v>
          </cell>
          <cell r="AZ1964">
            <v>0</v>
          </cell>
        </row>
        <row r="1965">
          <cell r="A1965" t="str">
            <v>ORExtra Large C&amp;ICurtail Agreements - Non-FirmWinter Peak Reduction @Meter  (MW)High Participation Case0</v>
          </cell>
          <cell r="B1965" t="str">
            <v>OR</v>
          </cell>
          <cell r="C1965" t="str">
            <v>Extra Large C&amp;I</v>
          </cell>
          <cell r="D1965" t="str">
            <v>Curtail Agreements - Non-Firm</v>
          </cell>
          <cell r="E1965" t="str">
            <v>Winter Peak Reduction @Meter  (MW)</v>
          </cell>
          <cell r="F1965" t="str">
            <v>High Participation Case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</row>
        <row r="1966">
          <cell r="A1966" t="str">
            <v>ORExtra Large C&amp;ICurtail Agreements - Non-FirmWinter Peak Reduction @Generation (MW)High Participation Case0</v>
          </cell>
          <cell r="B1966" t="str">
            <v>OR</v>
          </cell>
          <cell r="C1966" t="str">
            <v>Extra Large C&amp;I</v>
          </cell>
          <cell r="D1966" t="str">
            <v>Curtail Agreements - Non-Firm</v>
          </cell>
          <cell r="E1966" t="str">
            <v>Winter Peak Reduction @Generation (MW)</v>
          </cell>
          <cell r="F1966" t="str">
            <v>High Participation Case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</row>
        <row r="1967">
          <cell r="A1967" t="str">
            <v>ORExtra Large C&amp;ICurtail Agreements - Non-FirmProgram Annual BenefitsHigh Participation Case0</v>
          </cell>
          <cell r="B1967" t="str">
            <v>OR</v>
          </cell>
          <cell r="C1967" t="str">
            <v>Extra Large C&amp;I</v>
          </cell>
          <cell r="D1967" t="str">
            <v>Curtail Agreements - Non-Firm</v>
          </cell>
          <cell r="E1967" t="str">
            <v>Program Annual Benefits</v>
          </cell>
          <cell r="F1967" t="str">
            <v>High Participation Case</v>
          </cell>
          <cell r="G1967">
            <v>0</v>
          </cell>
        </row>
        <row r="1968">
          <cell r="A1968" t="str">
            <v>ORExtra Large C&amp;ICurtail Agreements - Non-FirmNew ParticipantsHigh Participation Case0</v>
          </cell>
          <cell r="B1968" t="str">
            <v>OR</v>
          </cell>
          <cell r="C1968" t="str">
            <v>Extra Large C&amp;I</v>
          </cell>
          <cell r="D1968" t="str">
            <v>Curtail Agreements - Non-Firm</v>
          </cell>
          <cell r="E1968" t="str">
            <v>New Participants</v>
          </cell>
          <cell r="F1968" t="str">
            <v>High Participation Case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16746.686550000006</v>
          </cell>
          <cell r="S1968">
            <v>34271.919000000009</v>
          </cell>
          <cell r="T1968">
            <v>69833.664450000011</v>
          </cell>
          <cell r="U1968">
            <v>36847.527750000037</v>
          </cell>
          <cell r="V1968">
            <v>20100.588749999937</v>
          </cell>
          <cell r="W1968">
            <v>2583.0255000000179</v>
          </cell>
          <cell r="X1968">
            <v>2585.7149999999965</v>
          </cell>
          <cell r="Y1968">
            <v>2585.2035000000324</v>
          </cell>
          <cell r="Z1968">
            <v>2584.5764999999665</v>
          </cell>
          <cell r="AA1968">
            <v>2584.3950000000186</v>
          </cell>
          <cell r="AB1968">
            <v>2584.7249999999767</v>
          </cell>
          <cell r="AC1968">
            <v>2592.8595000000205</v>
          </cell>
          <cell r="AD1968">
            <v>2694.0321599718882</v>
          </cell>
          <cell r="AE1968">
            <v>2731.0805338135397</v>
          </cell>
          <cell r="AF1968">
            <v>2768.6383974915661</v>
          </cell>
          <cell r="AG1968">
            <v>2806.7127575183695</v>
          </cell>
          <cell r="AH1968">
            <v>2845.3107167601411</v>
          </cell>
          <cell r="AI1968">
            <v>2884.4394757617847</v>
          </cell>
          <cell r="AJ1968">
            <v>2924.1063340901455</v>
          </cell>
          <cell r="AK1968">
            <v>2964.3186916958948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AY1968">
            <v>0</v>
          </cell>
          <cell r="AZ1968">
            <v>0</v>
          </cell>
        </row>
        <row r="1969">
          <cell r="A1969" t="str">
            <v>ORExtra Large C&amp;ICurtail Agreements - Non-FirmIncentive CostsHigh Participation Case0</v>
          </cell>
          <cell r="B1969" t="str">
            <v>OR</v>
          </cell>
          <cell r="C1969" t="str">
            <v>Extra Large C&amp;I</v>
          </cell>
          <cell r="D1969" t="str">
            <v>Curtail Agreements - Non-Firm</v>
          </cell>
          <cell r="E1969" t="str">
            <v>Incentive Costs</v>
          </cell>
          <cell r="F1969" t="str">
            <v>High Participation Case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351680.42</v>
          </cell>
          <cell r="S1969">
            <v>1071390.72</v>
          </cell>
          <cell r="T1969">
            <v>2537897.67</v>
          </cell>
          <cell r="U1969">
            <v>3311695.75</v>
          </cell>
          <cell r="V1969">
            <v>3733808.12</v>
          </cell>
          <cell r="W1969">
            <v>3788051.65</v>
          </cell>
          <cell r="X1969">
            <v>3842351.67</v>
          </cell>
          <cell r="Y1969">
            <v>3896640.94</v>
          </cell>
          <cell r="Z1969">
            <v>3950917.05</v>
          </cell>
          <cell r="AA1969">
            <v>4005189.34</v>
          </cell>
          <cell r="AB1969">
            <v>4059468.57</v>
          </cell>
          <cell r="AC1969">
            <v>4113918.62</v>
          </cell>
          <cell r="AD1969">
            <v>4170493.29</v>
          </cell>
          <cell r="AE1969">
            <v>4227845.9800000004</v>
          </cell>
          <cell r="AF1969">
            <v>4285987.3899999997</v>
          </cell>
          <cell r="AG1969">
            <v>4344928.3600000003</v>
          </cell>
          <cell r="AH1969">
            <v>4404679.88</v>
          </cell>
          <cell r="AI1969">
            <v>4465253.1100000003</v>
          </cell>
          <cell r="AJ1969">
            <v>4526659.34</v>
          </cell>
          <cell r="AK1969">
            <v>4588910.04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0</v>
          </cell>
          <cell r="AV1969">
            <v>0</v>
          </cell>
          <cell r="AW1969">
            <v>0</v>
          </cell>
          <cell r="AX1969">
            <v>0</v>
          </cell>
          <cell r="AY1969">
            <v>0</v>
          </cell>
          <cell r="AZ1969">
            <v>0</v>
          </cell>
        </row>
        <row r="1970">
          <cell r="A1970" t="str">
            <v>ORExtra Large C&amp;ICurtail Agreements - Non-FirmParticipantsHigh Participation Case0</v>
          </cell>
          <cell r="B1970" t="str">
            <v>OR</v>
          </cell>
          <cell r="C1970" t="str">
            <v>Extra Large C&amp;I</v>
          </cell>
          <cell r="D1970" t="str">
            <v>Curtail Agreements - Non-Firm</v>
          </cell>
          <cell r="E1970" t="str">
            <v>Participants</v>
          </cell>
          <cell r="F1970" t="str">
            <v>High Participation Case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16746.686550000006</v>
          </cell>
          <cell r="S1970">
            <v>51018.605550000015</v>
          </cell>
          <cell r="T1970">
            <v>120852.27000000002</v>
          </cell>
          <cell r="U1970">
            <v>157699.79775000006</v>
          </cell>
          <cell r="V1970">
            <v>177800.38649999999</v>
          </cell>
          <cell r="W1970">
            <v>180383.41200000001</v>
          </cell>
          <cell r="X1970">
            <v>182969.12700000001</v>
          </cell>
          <cell r="Y1970">
            <v>185554.33050000004</v>
          </cell>
          <cell r="Z1970">
            <v>188138.90700000001</v>
          </cell>
          <cell r="AA1970">
            <v>190723.30200000003</v>
          </cell>
          <cell r="AB1970">
            <v>193308.027</v>
          </cell>
          <cell r="AC1970">
            <v>195900.88650000002</v>
          </cell>
          <cell r="AD1970">
            <v>198594.91865997191</v>
          </cell>
          <cell r="AE1970">
            <v>201325.99919378545</v>
          </cell>
          <cell r="AF1970">
            <v>204094.63759127702</v>
          </cell>
          <cell r="AG1970">
            <v>206901.35034879539</v>
          </cell>
          <cell r="AH1970">
            <v>209746.66106555553</v>
          </cell>
          <cell r="AI1970">
            <v>212631.10054131731</v>
          </cell>
          <cell r="AJ1970">
            <v>215555.20687540746</v>
          </cell>
          <cell r="AK1970">
            <v>218519.52556710335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</row>
        <row r="1971">
          <cell r="A1971" t="str">
            <v>ORLarge C&amp;ICurtail Agreements - Non-FirmProgram Annual BenefitsHigh Participation Case0</v>
          </cell>
          <cell r="B1971" t="str">
            <v>OR</v>
          </cell>
          <cell r="C1971" t="str">
            <v>Large C&amp;I</v>
          </cell>
          <cell r="D1971" t="str">
            <v>Curtail Agreements - Non-Firm</v>
          </cell>
          <cell r="E1971" t="str">
            <v>Program Annual Benefits</v>
          </cell>
          <cell r="F1971" t="str">
            <v>High Participation Case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573231.01</v>
          </cell>
          <cell r="S1971">
            <v>1745288.43</v>
          </cell>
          <cell r="T1971">
            <v>4127886.26</v>
          </cell>
          <cell r="U1971">
            <v>5388069.9000000004</v>
          </cell>
          <cell r="V1971">
            <v>6066603.5300000003</v>
          </cell>
          <cell r="W1971">
            <v>6146956.6100000003</v>
          </cell>
          <cell r="X1971">
            <v>6226381.7599999998</v>
          </cell>
          <cell r="Y1971">
            <v>6305886.3200000003</v>
          </cell>
          <cell r="Z1971">
            <v>6389191.79</v>
          </cell>
          <cell r="AA1971">
            <v>6482465.1100000003</v>
          </cell>
          <cell r="AB1971">
            <v>6568214.9500000002</v>
          </cell>
          <cell r="AC1971">
            <v>6654117.0800000001</v>
          </cell>
          <cell r="AD1971">
            <v>6743128.8899999997</v>
          </cell>
          <cell r="AE1971">
            <v>6833331.4100000001</v>
          </cell>
          <cell r="AF1971">
            <v>6924740.5700000003</v>
          </cell>
          <cell r="AG1971">
            <v>7017372.5</v>
          </cell>
          <cell r="AH1971">
            <v>7111243.5700000003</v>
          </cell>
          <cell r="AI1971">
            <v>7206370.3399999999</v>
          </cell>
          <cell r="AJ1971">
            <v>7302769.6200000001</v>
          </cell>
          <cell r="AK1971">
            <v>7400458.4299999997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</row>
        <row r="1972">
          <cell r="A1972" t="str">
            <v>ORLarge C&amp;ICurtail Agreements - Non-FirmProgram Annual CostsHigh Participation Case0</v>
          </cell>
          <cell r="B1972" t="str">
            <v>OR</v>
          </cell>
          <cell r="C1972" t="str">
            <v>Large C&amp;I</v>
          </cell>
          <cell r="D1972" t="str">
            <v>Curtail Agreements - Non-Firm</v>
          </cell>
          <cell r="E1972" t="str">
            <v>Program Annual Costs</v>
          </cell>
          <cell r="F1972" t="str">
            <v>High Participation Case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5834317.1500000004</v>
          </cell>
          <cell r="S1972">
            <v>12509121.98</v>
          </cell>
          <cell r="T1972">
            <v>26286343.199999999</v>
          </cell>
          <cell r="U1972">
            <v>16130618.27</v>
          </cell>
          <cell r="V1972">
            <v>10911310.720000001</v>
          </cell>
          <cell r="W1972">
            <v>4823091.07</v>
          </cell>
          <cell r="X1972">
            <v>4899046.41</v>
          </cell>
          <cell r="Y1972">
            <v>4974249.76</v>
          </cell>
          <cell r="Z1972">
            <v>5049879.66</v>
          </cell>
          <cell r="AA1972">
            <v>5126289.05</v>
          </cell>
          <cell r="AB1972">
            <v>5203203.5</v>
          </cell>
          <cell r="AC1972">
            <v>5283869.59</v>
          </cell>
          <cell r="AD1972">
            <v>5405233.1200000001</v>
          </cell>
          <cell r="AE1972">
            <v>5502775.29</v>
          </cell>
          <cell r="AF1972">
            <v>5602414.6799999997</v>
          </cell>
          <cell r="AG1972">
            <v>5704204.7300000004</v>
          </cell>
          <cell r="AH1972">
            <v>5808200.4400000004</v>
          </cell>
          <cell r="AI1972">
            <v>5914458.3899999997</v>
          </cell>
          <cell r="AJ1972">
            <v>6023036.7800000003</v>
          </cell>
          <cell r="AK1972">
            <v>6133995.5099999998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</row>
        <row r="1973">
          <cell r="A1973" t="str">
            <v>ORLarge C&amp;ICurtail Agreements - Non-FirmNon-Incentive CostsHigh Participation Case0</v>
          </cell>
          <cell r="B1973" t="str">
            <v>OR</v>
          </cell>
          <cell r="C1973" t="str">
            <v>Large C&amp;I</v>
          </cell>
          <cell r="D1973" t="str">
            <v>Curtail Agreements - Non-Firm</v>
          </cell>
          <cell r="E1973" t="str">
            <v>Non-Incentive Costs</v>
          </cell>
          <cell r="F1973" t="str">
            <v>High Participation Case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5482636.7300000004</v>
          </cell>
          <cell r="S1973">
            <v>11437731.27</v>
          </cell>
          <cell r="T1973">
            <v>23748445.530000001</v>
          </cell>
          <cell r="U1973">
            <v>12818922.52</v>
          </cell>
          <cell r="V1973">
            <v>7177502.6100000003</v>
          </cell>
          <cell r="W1973">
            <v>1035039.42</v>
          </cell>
          <cell r="X1973">
            <v>1056694.75</v>
          </cell>
          <cell r="Y1973">
            <v>1077608.81</v>
          </cell>
          <cell r="Z1973">
            <v>1098962.6200000001</v>
          </cell>
          <cell r="AA1973">
            <v>1121099.71</v>
          </cell>
          <cell r="AB1973">
            <v>1143734.93</v>
          </cell>
          <cell r="AC1973">
            <v>1169950.97</v>
          </cell>
          <cell r="AD1973">
            <v>1234739.83</v>
          </cell>
          <cell r="AE1973">
            <v>1274929.31</v>
          </cell>
          <cell r="AF1973">
            <v>1316427.29</v>
          </cell>
          <cell r="AG1973">
            <v>1359276.37</v>
          </cell>
          <cell r="AH1973">
            <v>1403520.56</v>
          </cell>
          <cell r="AI1973">
            <v>1449205.28</v>
          </cell>
          <cell r="AJ1973">
            <v>1496377.44</v>
          </cell>
          <cell r="AK1973">
            <v>1545085.48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</row>
        <row r="1974">
          <cell r="A1974" t="str">
            <v>ORLarge C&amp;ICurtail Agreements - Non-FirmSummer Peak Reduction @Meter  (MW)High Participation Case0</v>
          </cell>
          <cell r="B1974" t="str">
            <v>OR</v>
          </cell>
          <cell r="C1974" t="str">
            <v>Large C&amp;I</v>
          </cell>
          <cell r="D1974" t="str">
            <v>Curtail Agreements - Non-Firm</v>
          </cell>
          <cell r="E1974" t="str">
            <v>Summer Peak Reduction @Meter  (MW)</v>
          </cell>
          <cell r="F1974" t="str">
            <v>High Participation Case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5.1061481672101516</v>
          </cell>
          <cell r="S1974">
            <v>15.546439584201273</v>
          </cell>
          <cell r="T1974">
            <v>36.769815927493447</v>
          </cell>
          <cell r="U1974">
            <v>47.99510590524666</v>
          </cell>
          <cell r="V1974">
            <v>54.039254216657497</v>
          </cell>
          <cell r="W1974">
            <v>54.75501228123791</v>
          </cell>
          <cell r="X1974">
            <v>55.462504704051796</v>
          </cell>
          <cell r="Y1974">
            <v>56.170704503007471</v>
          </cell>
          <cell r="Z1974">
            <v>56.91276145592839</v>
          </cell>
          <cell r="AA1974">
            <v>57.74360864977195</v>
          </cell>
          <cell r="AB1974">
            <v>58.507439221742665</v>
          </cell>
          <cell r="AC1974">
            <v>59.27262640549219</v>
          </cell>
          <cell r="AD1974">
            <v>60.065513565673378</v>
          </cell>
          <cell r="AE1974">
            <v>60.869007140432515</v>
          </cell>
          <cell r="AF1974">
            <v>61.683249011282939</v>
          </cell>
          <cell r="AG1974">
            <v>62.508382957680382</v>
          </cell>
          <cell r="AH1974">
            <v>63.344554682411669</v>
          </cell>
          <cell r="AI1974">
            <v>64.191911837323005</v>
          </cell>
          <cell r="AJ1974">
            <v>65.050604049392433</v>
          </cell>
          <cell r="AK1974">
            <v>65.920782947151125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</row>
        <row r="1975">
          <cell r="A1975" t="str">
            <v>ORLarge C&amp;ICurtail Agreements - Non-FirmSummer Peak Reduction @Generation (MW)High Participation Case0</v>
          </cell>
          <cell r="B1975" t="str">
            <v>OR</v>
          </cell>
          <cell r="C1975" t="str">
            <v>Large C&amp;I</v>
          </cell>
          <cell r="D1975" t="str">
            <v>Curtail Agreements - Non-Firm</v>
          </cell>
          <cell r="E1975" t="str">
            <v>Summer Peak Reduction @Generation (MW)</v>
          </cell>
          <cell r="F1975" t="str">
            <v>High Participation Case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5.6309529854545115</v>
          </cell>
          <cell r="S1975">
            <v>17.1442871462299</v>
          </cell>
          <cell r="T1975">
            <v>40.548980952242438</v>
          </cell>
          <cell r="U1975">
            <v>52.92799504328039</v>
          </cell>
          <cell r="V1975">
            <v>59.593354892652727</v>
          </cell>
          <cell r="W1975">
            <v>60.382677857562754</v>
          </cell>
          <cell r="X1975">
            <v>61.162885646285609</v>
          </cell>
          <cell r="Y1975">
            <v>61.94387351456492</v>
          </cell>
          <cell r="Z1975">
            <v>62.762198341341403</v>
          </cell>
          <cell r="AA1975">
            <v>63.678439181486489</v>
          </cell>
          <cell r="AB1975">
            <v>64.520775498172327</v>
          </cell>
          <cell r="AC1975">
            <v>65.364607857843168</v>
          </cell>
          <cell r="AD1975">
            <v>66.238987169908881</v>
          </cell>
          <cell r="AE1975">
            <v>67.125063013269198</v>
          </cell>
          <cell r="AF1975">
            <v>68.022991851877961</v>
          </cell>
          <cell r="AG1975">
            <v>68.932932242700019</v>
          </cell>
          <cell r="AH1975">
            <v>69.855044863709381</v>
          </cell>
          <cell r="AI1975">
            <v>70.789492542261797</v>
          </cell>
          <cell r="AJ1975">
            <v>71.73644028384696</v>
          </cell>
          <cell r="AK1975">
            <v>72.696055301225314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</row>
        <row r="1976">
          <cell r="A1976" t="str">
            <v>ORLarge C&amp;ICurtail Agreements - Non-FirmWinter Peak Reduction @Meter  (MW)High Participation Case0</v>
          </cell>
          <cell r="B1976" t="str">
            <v>OR</v>
          </cell>
          <cell r="C1976" t="str">
            <v>Large C&amp;I</v>
          </cell>
          <cell r="D1976" t="str">
            <v>Curtail Agreements - Non-Firm</v>
          </cell>
          <cell r="E1976" t="str">
            <v>Winter Peak Reduction @Meter  (MW)</v>
          </cell>
          <cell r="F1976" t="str">
            <v>High Participation Case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AY1976">
            <v>0</v>
          </cell>
          <cell r="AZ1976">
            <v>0</v>
          </cell>
        </row>
        <row r="1977">
          <cell r="A1977" t="str">
            <v>ORLarge C&amp;ICurtail Agreements - Non-FirmWinter Peak Reduction @Generation (MW)High Participation Case0</v>
          </cell>
          <cell r="B1977" t="str">
            <v>OR</v>
          </cell>
          <cell r="C1977" t="str">
            <v>Large C&amp;I</v>
          </cell>
          <cell r="D1977" t="str">
            <v>Curtail Agreements - Non-Firm</v>
          </cell>
          <cell r="E1977" t="str">
            <v>Winter Peak Reduction @Generation (MW)</v>
          </cell>
          <cell r="F1977" t="str">
            <v>High Participation Case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</row>
        <row r="1978">
          <cell r="A1978" t="str">
            <v>ORLarge C&amp;ICurtail Agreements - Non-FirmProgram Annual BenefitsHigh Participation Case0</v>
          </cell>
          <cell r="B1978" t="str">
            <v>OR</v>
          </cell>
          <cell r="C1978" t="str">
            <v>Large C&amp;I</v>
          </cell>
          <cell r="D1978" t="str">
            <v>Curtail Agreements - Non-Firm</v>
          </cell>
          <cell r="E1978" t="str">
            <v>Program Annual Benefits</v>
          </cell>
          <cell r="F1978" t="str">
            <v>High Participation Case</v>
          </cell>
          <cell r="G1978">
            <v>0</v>
          </cell>
        </row>
        <row r="1979">
          <cell r="A1979" t="str">
            <v>ORLarge C&amp;ICurtail Agreements - Non-FirmNew ParticipantsHigh Participation Case0</v>
          </cell>
          <cell r="B1979" t="str">
            <v>OR</v>
          </cell>
          <cell r="C1979" t="str">
            <v>Large C&amp;I</v>
          </cell>
          <cell r="D1979" t="str">
            <v>Curtail Agreements - Non-Firm</v>
          </cell>
          <cell r="E1979" t="str">
            <v>New Participants</v>
          </cell>
          <cell r="F1979" t="str">
            <v>High Participation Case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16746.686550000006</v>
          </cell>
          <cell r="S1979">
            <v>34271.919000000009</v>
          </cell>
          <cell r="T1979">
            <v>69833.664450000011</v>
          </cell>
          <cell r="U1979">
            <v>36847.527750000037</v>
          </cell>
          <cell r="V1979">
            <v>20100.588749999937</v>
          </cell>
          <cell r="W1979">
            <v>2583.0255000000179</v>
          </cell>
          <cell r="X1979">
            <v>2585.7149999999965</v>
          </cell>
          <cell r="Y1979">
            <v>2585.2035000000324</v>
          </cell>
          <cell r="Z1979">
            <v>2584.5764999999665</v>
          </cell>
          <cell r="AA1979">
            <v>2584.3950000000186</v>
          </cell>
          <cell r="AB1979">
            <v>2584.7249999999767</v>
          </cell>
          <cell r="AC1979">
            <v>2592.8595000000205</v>
          </cell>
          <cell r="AD1979">
            <v>2694.0321599718882</v>
          </cell>
          <cell r="AE1979">
            <v>2731.0805338135397</v>
          </cell>
          <cell r="AF1979">
            <v>2768.6383974915661</v>
          </cell>
          <cell r="AG1979">
            <v>2806.7127575183695</v>
          </cell>
          <cell r="AH1979">
            <v>2845.3107167601411</v>
          </cell>
          <cell r="AI1979">
            <v>2884.4394757617847</v>
          </cell>
          <cell r="AJ1979">
            <v>2924.1063340901455</v>
          </cell>
          <cell r="AK1979">
            <v>2964.3186916958948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</row>
        <row r="1980">
          <cell r="A1980" t="str">
            <v>ORLarge C&amp;ICurtail Agreements - Non-FirmIncentive CostsHigh Participation Case0</v>
          </cell>
          <cell r="B1980" t="str">
            <v>OR</v>
          </cell>
          <cell r="C1980" t="str">
            <v>Large C&amp;I</v>
          </cell>
          <cell r="D1980" t="str">
            <v>Curtail Agreements - Non-Firm</v>
          </cell>
          <cell r="E1980" t="str">
            <v>Incentive Costs</v>
          </cell>
          <cell r="F1980" t="str">
            <v>High Participation Case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351680.42</v>
          </cell>
          <cell r="S1980">
            <v>1071390.72</v>
          </cell>
          <cell r="T1980">
            <v>2537897.67</v>
          </cell>
          <cell r="U1980">
            <v>3311695.75</v>
          </cell>
          <cell r="V1980">
            <v>3733808.12</v>
          </cell>
          <cell r="W1980">
            <v>3788051.65</v>
          </cell>
          <cell r="X1980">
            <v>3842351.67</v>
          </cell>
          <cell r="Y1980">
            <v>3896640.94</v>
          </cell>
          <cell r="Z1980">
            <v>3950917.05</v>
          </cell>
          <cell r="AA1980">
            <v>4005189.34</v>
          </cell>
          <cell r="AB1980">
            <v>4059468.57</v>
          </cell>
          <cell r="AC1980">
            <v>4113918.62</v>
          </cell>
          <cell r="AD1980">
            <v>4170493.29</v>
          </cell>
          <cell r="AE1980">
            <v>4227845.9800000004</v>
          </cell>
          <cell r="AF1980">
            <v>4285987.3899999997</v>
          </cell>
          <cell r="AG1980">
            <v>4344928.3600000003</v>
          </cell>
          <cell r="AH1980">
            <v>4404679.88</v>
          </cell>
          <cell r="AI1980">
            <v>4465253.1100000003</v>
          </cell>
          <cell r="AJ1980">
            <v>4526659.34</v>
          </cell>
          <cell r="AK1980">
            <v>4588910.04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</row>
        <row r="1981">
          <cell r="A1981" t="str">
            <v>ORLarge C&amp;ICurtail Agreements - Non-FirmParticipantsHigh Participation Case0</v>
          </cell>
          <cell r="B1981" t="str">
            <v>OR</v>
          </cell>
          <cell r="C1981" t="str">
            <v>Large C&amp;I</v>
          </cell>
          <cell r="D1981" t="str">
            <v>Curtail Agreements - Non-Firm</v>
          </cell>
          <cell r="E1981" t="str">
            <v>Participants</v>
          </cell>
          <cell r="F1981" t="str">
            <v>High Participation Case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16746.686550000006</v>
          </cell>
          <cell r="S1981">
            <v>51018.605550000015</v>
          </cell>
          <cell r="T1981">
            <v>120852.27000000002</v>
          </cell>
          <cell r="U1981">
            <v>157699.79775000006</v>
          </cell>
          <cell r="V1981">
            <v>177800.38649999999</v>
          </cell>
          <cell r="W1981">
            <v>180383.41200000001</v>
          </cell>
          <cell r="X1981">
            <v>182969.12700000001</v>
          </cell>
          <cell r="Y1981">
            <v>185554.33050000004</v>
          </cell>
          <cell r="Z1981">
            <v>188138.90700000001</v>
          </cell>
          <cell r="AA1981">
            <v>190723.30200000003</v>
          </cell>
          <cell r="AB1981">
            <v>193308.027</v>
          </cell>
          <cell r="AC1981">
            <v>195900.88650000002</v>
          </cell>
          <cell r="AD1981">
            <v>198594.91865997191</v>
          </cell>
          <cell r="AE1981">
            <v>201325.99919378545</v>
          </cell>
          <cell r="AF1981">
            <v>204094.63759127702</v>
          </cell>
          <cell r="AG1981">
            <v>206901.35034879539</v>
          </cell>
          <cell r="AH1981">
            <v>209746.66106555553</v>
          </cell>
          <cell r="AI1981">
            <v>212631.10054131731</v>
          </cell>
          <cell r="AJ1981">
            <v>215555.20687540746</v>
          </cell>
          <cell r="AK1981">
            <v>218519.52556710335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</row>
        <row r="1982">
          <cell r="A1982" t="str">
            <v>ORMedium C&amp;IDLC Central ACProgram Annual BenefitsHigh Participation Case0</v>
          </cell>
          <cell r="B1982" t="str">
            <v>OR</v>
          </cell>
          <cell r="C1982" t="str">
            <v>Medium C&amp;I</v>
          </cell>
          <cell r="D1982" t="str">
            <v>DLC Central AC</v>
          </cell>
          <cell r="E1982" t="str">
            <v>Program Annual Benefits</v>
          </cell>
          <cell r="F1982" t="str">
            <v>High Participation Case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573231.01</v>
          </cell>
          <cell r="S1982">
            <v>1745288.43</v>
          </cell>
          <cell r="T1982">
            <v>4127886.26</v>
          </cell>
          <cell r="U1982">
            <v>5388069.9000000004</v>
          </cell>
          <cell r="V1982">
            <v>6066603.5300000003</v>
          </cell>
          <cell r="W1982">
            <v>6146956.6100000003</v>
          </cell>
          <cell r="X1982">
            <v>6226381.7599999998</v>
          </cell>
          <cell r="Y1982">
            <v>6305886.3200000003</v>
          </cell>
          <cell r="Z1982">
            <v>6389191.79</v>
          </cell>
          <cell r="AA1982">
            <v>6482465.1100000003</v>
          </cell>
          <cell r="AB1982">
            <v>6568214.9500000002</v>
          </cell>
          <cell r="AC1982">
            <v>6654117.0800000001</v>
          </cell>
          <cell r="AD1982">
            <v>6743128.8899999997</v>
          </cell>
          <cell r="AE1982">
            <v>6833331.4100000001</v>
          </cell>
          <cell r="AF1982">
            <v>6924740.5700000003</v>
          </cell>
          <cell r="AG1982">
            <v>7017372.5</v>
          </cell>
          <cell r="AH1982">
            <v>7111243.5700000003</v>
          </cell>
          <cell r="AI1982">
            <v>7206370.3399999999</v>
          </cell>
          <cell r="AJ1982">
            <v>7302769.6200000001</v>
          </cell>
          <cell r="AK1982">
            <v>7400458.4299999997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</row>
        <row r="1983">
          <cell r="A1983" t="str">
            <v>ORMedium C&amp;IDLC Central ACProgram Annual CostsHigh Participation Case0</v>
          </cell>
          <cell r="B1983" t="str">
            <v>OR</v>
          </cell>
          <cell r="C1983" t="str">
            <v>Medium C&amp;I</v>
          </cell>
          <cell r="D1983" t="str">
            <v>DLC Central AC</v>
          </cell>
          <cell r="E1983" t="str">
            <v>Program Annual Costs</v>
          </cell>
          <cell r="F1983" t="str">
            <v>High Participation Case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5834317.1500000004</v>
          </cell>
          <cell r="S1983">
            <v>12509121.98</v>
          </cell>
          <cell r="T1983">
            <v>26286343.199999999</v>
          </cell>
          <cell r="U1983">
            <v>16130618.27</v>
          </cell>
          <cell r="V1983">
            <v>10911310.720000001</v>
          </cell>
          <cell r="W1983">
            <v>4823091.07</v>
          </cell>
          <cell r="X1983">
            <v>4899046.41</v>
          </cell>
          <cell r="Y1983">
            <v>4974249.76</v>
          </cell>
          <cell r="Z1983">
            <v>5049879.66</v>
          </cell>
          <cell r="AA1983">
            <v>5126289.05</v>
          </cell>
          <cell r="AB1983">
            <v>5203203.5</v>
          </cell>
          <cell r="AC1983">
            <v>5283869.59</v>
          </cell>
          <cell r="AD1983">
            <v>5405233.1200000001</v>
          </cell>
          <cell r="AE1983">
            <v>5502775.29</v>
          </cell>
          <cell r="AF1983">
            <v>5602414.6799999997</v>
          </cell>
          <cell r="AG1983">
            <v>5704204.7300000004</v>
          </cell>
          <cell r="AH1983">
            <v>5808200.4400000004</v>
          </cell>
          <cell r="AI1983">
            <v>5914458.3899999997</v>
          </cell>
          <cell r="AJ1983">
            <v>6023036.7800000003</v>
          </cell>
          <cell r="AK1983">
            <v>6133995.5099999998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</row>
        <row r="1984">
          <cell r="A1984" t="str">
            <v>ORMedium C&amp;IDLC Central ACNon-Incentive CostsHigh Participation Case0</v>
          </cell>
          <cell r="B1984" t="str">
            <v>OR</v>
          </cell>
          <cell r="C1984" t="str">
            <v>Medium C&amp;I</v>
          </cell>
          <cell r="D1984" t="str">
            <v>DLC Central AC</v>
          </cell>
          <cell r="E1984" t="str">
            <v>Non-Incentive Costs</v>
          </cell>
          <cell r="F1984" t="str">
            <v>High Participation Case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5482636.7300000004</v>
          </cell>
          <cell r="S1984">
            <v>11437731.27</v>
          </cell>
          <cell r="T1984">
            <v>23748445.530000001</v>
          </cell>
          <cell r="U1984">
            <v>12818922.52</v>
          </cell>
          <cell r="V1984">
            <v>7177502.6100000003</v>
          </cell>
          <cell r="W1984">
            <v>1035039.42</v>
          </cell>
          <cell r="X1984">
            <v>1056694.75</v>
          </cell>
          <cell r="Y1984">
            <v>1077608.81</v>
          </cell>
          <cell r="Z1984">
            <v>1098962.6200000001</v>
          </cell>
          <cell r="AA1984">
            <v>1121099.71</v>
          </cell>
          <cell r="AB1984">
            <v>1143734.93</v>
          </cell>
          <cell r="AC1984">
            <v>1169950.97</v>
          </cell>
          <cell r="AD1984">
            <v>1234739.83</v>
          </cell>
          <cell r="AE1984">
            <v>1274929.31</v>
          </cell>
          <cell r="AF1984">
            <v>1316427.29</v>
          </cell>
          <cell r="AG1984">
            <v>1359276.37</v>
          </cell>
          <cell r="AH1984">
            <v>1403520.56</v>
          </cell>
          <cell r="AI1984">
            <v>1449205.28</v>
          </cell>
          <cell r="AJ1984">
            <v>1496377.44</v>
          </cell>
          <cell r="AK1984">
            <v>1545085.48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</row>
        <row r="1985">
          <cell r="A1985" t="str">
            <v>ORMedium C&amp;IDLC Central ACSummer Peak Reduction @Meter  (MW)High Participation Case0</v>
          </cell>
          <cell r="B1985" t="str">
            <v>OR</v>
          </cell>
          <cell r="C1985" t="str">
            <v>Medium C&amp;I</v>
          </cell>
          <cell r="D1985" t="str">
            <v>DLC Central AC</v>
          </cell>
          <cell r="E1985" t="str">
            <v>Summer Peak Reduction @Meter  (MW)</v>
          </cell>
          <cell r="F1985" t="str">
            <v>High Participation Case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5.1061481672101516</v>
          </cell>
          <cell r="S1985">
            <v>15.546439584201273</v>
          </cell>
          <cell r="T1985">
            <v>36.769815927493447</v>
          </cell>
          <cell r="U1985">
            <v>47.99510590524666</v>
          </cell>
          <cell r="V1985">
            <v>54.039254216657497</v>
          </cell>
          <cell r="W1985">
            <v>54.75501228123791</v>
          </cell>
          <cell r="X1985">
            <v>55.462504704051796</v>
          </cell>
          <cell r="Y1985">
            <v>56.170704503007471</v>
          </cell>
          <cell r="Z1985">
            <v>56.91276145592839</v>
          </cell>
          <cell r="AA1985">
            <v>57.74360864977195</v>
          </cell>
          <cell r="AB1985">
            <v>58.507439221742665</v>
          </cell>
          <cell r="AC1985">
            <v>59.27262640549219</v>
          </cell>
          <cell r="AD1985">
            <v>60.065513565673378</v>
          </cell>
          <cell r="AE1985">
            <v>60.869007140432515</v>
          </cell>
          <cell r="AF1985">
            <v>61.683249011282939</v>
          </cell>
          <cell r="AG1985">
            <v>62.508382957680382</v>
          </cell>
          <cell r="AH1985">
            <v>63.344554682411669</v>
          </cell>
          <cell r="AI1985">
            <v>64.191911837323005</v>
          </cell>
          <cell r="AJ1985">
            <v>65.050604049392433</v>
          </cell>
          <cell r="AK1985">
            <v>65.920782947151125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</row>
        <row r="1986">
          <cell r="A1986" t="str">
            <v>ORMedium C&amp;IDLC Central ACSummer Peak Reduction @Generation (MW)High Participation Case0</v>
          </cell>
          <cell r="B1986" t="str">
            <v>OR</v>
          </cell>
          <cell r="C1986" t="str">
            <v>Medium C&amp;I</v>
          </cell>
          <cell r="D1986" t="str">
            <v>DLC Central AC</v>
          </cell>
          <cell r="E1986" t="str">
            <v>Summer Peak Reduction @Generation (MW)</v>
          </cell>
          <cell r="F1986" t="str">
            <v>High Participation Case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5.6309529854545115</v>
          </cell>
          <cell r="S1986">
            <v>17.1442871462299</v>
          </cell>
          <cell r="T1986">
            <v>40.548980952242438</v>
          </cell>
          <cell r="U1986">
            <v>52.92799504328039</v>
          </cell>
          <cell r="V1986">
            <v>59.593354892652727</v>
          </cell>
          <cell r="W1986">
            <v>60.382677857562754</v>
          </cell>
          <cell r="X1986">
            <v>61.162885646285609</v>
          </cell>
          <cell r="Y1986">
            <v>61.94387351456492</v>
          </cell>
          <cell r="Z1986">
            <v>62.762198341341403</v>
          </cell>
          <cell r="AA1986">
            <v>63.678439181486489</v>
          </cell>
          <cell r="AB1986">
            <v>64.520775498172327</v>
          </cell>
          <cell r="AC1986">
            <v>65.364607857843168</v>
          </cell>
          <cell r="AD1986">
            <v>66.238987169908881</v>
          </cell>
          <cell r="AE1986">
            <v>67.125063013269198</v>
          </cell>
          <cell r="AF1986">
            <v>68.022991851877961</v>
          </cell>
          <cell r="AG1986">
            <v>68.932932242700019</v>
          </cell>
          <cell r="AH1986">
            <v>69.855044863709381</v>
          </cell>
          <cell r="AI1986">
            <v>70.789492542261797</v>
          </cell>
          <cell r="AJ1986">
            <v>71.73644028384696</v>
          </cell>
          <cell r="AK1986">
            <v>72.696055301225314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</row>
        <row r="1987">
          <cell r="A1987" t="str">
            <v>ORMedium C&amp;IDLC Central ACWinter Peak Reduction @Meter  (MW)High Participation Case0</v>
          </cell>
          <cell r="B1987" t="str">
            <v>OR</v>
          </cell>
          <cell r="C1987" t="str">
            <v>Medium C&amp;I</v>
          </cell>
          <cell r="D1987" t="str">
            <v>DLC Central AC</v>
          </cell>
          <cell r="E1987" t="str">
            <v>Winter Peak Reduction @Meter  (MW)</v>
          </cell>
          <cell r="F1987" t="str">
            <v>High Participation Case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</row>
        <row r="1988">
          <cell r="A1988" t="str">
            <v>ORMedium C&amp;IDLC Central ACWinter Peak Reduction @Generation (MW)High Participation Case0</v>
          </cell>
          <cell r="B1988" t="str">
            <v>OR</v>
          </cell>
          <cell r="C1988" t="str">
            <v>Medium C&amp;I</v>
          </cell>
          <cell r="D1988" t="str">
            <v>DLC Central AC</v>
          </cell>
          <cell r="E1988" t="str">
            <v>Winter Peak Reduction @Generation (MW)</v>
          </cell>
          <cell r="F1988" t="str">
            <v>High Participation Case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</row>
        <row r="1989">
          <cell r="A1989" t="str">
            <v>ORMedium C&amp;IDLC Central ACProgram Annual BenefitsHigh Participation Case0</v>
          </cell>
          <cell r="B1989" t="str">
            <v>OR</v>
          </cell>
          <cell r="C1989" t="str">
            <v>Medium C&amp;I</v>
          </cell>
          <cell r="D1989" t="str">
            <v>DLC Central AC</v>
          </cell>
          <cell r="E1989" t="str">
            <v>Program Annual Benefits</v>
          </cell>
          <cell r="F1989" t="str">
            <v>High Participation Case</v>
          </cell>
          <cell r="G1989">
            <v>0</v>
          </cell>
        </row>
        <row r="1990">
          <cell r="A1990" t="str">
            <v>ORMedium C&amp;IDLC Central ACNew ParticipantsHigh Participation Case0</v>
          </cell>
          <cell r="B1990" t="str">
            <v>OR</v>
          </cell>
          <cell r="C1990" t="str">
            <v>Medium C&amp;I</v>
          </cell>
          <cell r="D1990" t="str">
            <v>DLC Central AC</v>
          </cell>
          <cell r="E1990" t="str">
            <v>New Participants</v>
          </cell>
          <cell r="F1990" t="str">
            <v>High Participation Case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16746.686550000006</v>
          </cell>
          <cell r="S1990">
            <v>34271.919000000009</v>
          </cell>
          <cell r="T1990">
            <v>69833.664450000011</v>
          </cell>
          <cell r="U1990">
            <v>36847.527750000037</v>
          </cell>
          <cell r="V1990">
            <v>20100.588749999937</v>
          </cell>
          <cell r="W1990">
            <v>2583.0255000000179</v>
          </cell>
          <cell r="X1990">
            <v>2585.7149999999965</v>
          </cell>
          <cell r="Y1990">
            <v>2585.2035000000324</v>
          </cell>
          <cell r="Z1990">
            <v>2584.5764999999665</v>
          </cell>
          <cell r="AA1990">
            <v>2584.3950000000186</v>
          </cell>
          <cell r="AB1990">
            <v>2584.7249999999767</v>
          </cell>
          <cell r="AC1990">
            <v>2592.8595000000205</v>
          </cell>
          <cell r="AD1990">
            <v>2694.0321599718882</v>
          </cell>
          <cell r="AE1990">
            <v>2731.0805338135397</v>
          </cell>
          <cell r="AF1990">
            <v>2768.6383974915661</v>
          </cell>
          <cell r="AG1990">
            <v>2806.7127575183695</v>
          </cell>
          <cell r="AH1990">
            <v>2845.3107167601411</v>
          </cell>
          <cell r="AI1990">
            <v>2884.4394757617847</v>
          </cell>
          <cell r="AJ1990">
            <v>2924.1063340901455</v>
          </cell>
          <cell r="AK1990">
            <v>2964.3186916958948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AY1990">
            <v>0</v>
          </cell>
          <cell r="AZ1990">
            <v>0</v>
          </cell>
        </row>
        <row r="1991">
          <cell r="A1991" t="str">
            <v>ORMedium C&amp;IDLC Central ACIncentive CostsHigh Participation Case0</v>
          </cell>
          <cell r="B1991" t="str">
            <v>OR</v>
          </cell>
          <cell r="C1991" t="str">
            <v>Medium C&amp;I</v>
          </cell>
          <cell r="D1991" t="str">
            <v>DLC Central AC</v>
          </cell>
          <cell r="E1991" t="str">
            <v>Incentive Costs</v>
          </cell>
          <cell r="F1991" t="str">
            <v>High Participation Case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351680.42</v>
          </cell>
          <cell r="S1991">
            <v>1071390.72</v>
          </cell>
          <cell r="T1991">
            <v>2537897.67</v>
          </cell>
          <cell r="U1991">
            <v>3311695.75</v>
          </cell>
          <cell r="V1991">
            <v>3733808.12</v>
          </cell>
          <cell r="W1991">
            <v>3788051.65</v>
          </cell>
          <cell r="X1991">
            <v>3842351.67</v>
          </cell>
          <cell r="Y1991">
            <v>3896640.94</v>
          </cell>
          <cell r="Z1991">
            <v>3950917.05</v>
          </cell>
          <cell r="AA1991">
            <v>4005189.34</v>
          </cell>
          <cell r="AB1991">
            <v>4059468.57</v>
          </cell>
          <cell r="AC1991">
            <v>4113918.62</v>
          </cell>
          <cell r="AD1991">
            <v>4170493.29</v>
          </cell>
          <cell r="AE1991">
            <v>4227845.9800000004</v>
          </cell>
          <cell r="AF1991">
            <v>4285987.3899999997</v>
          </cell>
          <cell r="AG1991">
            <v>4344928.3600000003</v>
          </cell>
          <cell r="AH1991">
            <v>4404679.88</v>
          </cell>
          <cell r="AI1991">
            <v>4465253.1100000003</v>
          </cell>
          <cell r="AJ1991">
            <v>4526659.34</v>
          </cell>
          <cell r="AK1991">
            <v>4588910.04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AY1991">
            <v>0</v>
          </cell>
          <cell r="AZ1991">
            <v>0</v>
          </cell>
        </row>
        <row r="1992">
          <cell r="A1992" t="str">
            <v>ORMedium C&amp;IDLC Central ACParticipantsHigh Participation Case0</v>
          </cell>
          <cell r="B1992" t="str">
            <v>OR</v>
          </cell>
          <cell r="C1992" t="str">
            <v>Medium C&amp;I</v>
          </cell>
          <cell r="D1992" t="str">
            <v>DLC Central AC</v>
          </cell>
          <cell r="E1992" t="str">
            <v>Participants</v>
          </cell>
          <cell r="F1992" t="str">
            <v>High Participation Case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16746.686550000006</v>
          </cell>
          <cell r="S1992">
            <v>51018.605550000015</v>
          </cell>
          <cell r="T1992">
            <v>120852.27000000002</v>
          </cell>
          <cell r="U1992">
            <v>157699.79775000006</v>
          </cell>
          <cell r="V1992">
            <v>177800.38649999999</v>
          </cell>
          <cell r="W1992">
            <v>180383.41200000001</v>
          </cell>
          <cell r="X1992">
            <v>182969.12700000001</v>
          </cell>
          <cell r="Y1992">
            <v>185554.33050000004</v>
          </cell>
          <cell r="Z1992">
            <v>188138.90700000001</v>
          </cell>
          <cell r="AA1992">
            <v>190723.30200000003</v>
          </cell>
          <cell r="AB1992">
            <v>193308.027</v>
          </cell>
          <cell r="AC1992">
            <v>195900.88650000002</v>
          </cell>
          <cell r="AD1992">
            <v>198594.91865997191</v>
          </cell>
          <cell r="AE1992">
            <v>201325.99919378545</v>
          </cell>
          <cell r="AF1992">
            <v>204094.63759127702</v>
          </cell>
          <cell r="AG1992">
            <v>206901.35034879539</v>
          </cell>
          <cell r="AH1992">
            <v>209746.66106555553</v>
          </cell>
          <cell r="AI1992">
            <v>212631.10054131731</v>
          </cell>
          <cell r="AJ1992">
            <v>215555.20687540746</v>
          </cell>
          <cell r="AK1992">
            <v>218519.52556710335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</row>
        <row r="1993">
          <cell r="A1993" t="str">
            <v>ORResidentialDLC Central ACProgram Annual BenefitsHigh Participation Case0</v>
          </cell>
          <cell r="B1993" t="str">
            <v>OR</v>
          </cell>
          <cell r="C1993" t="str">
            <v>Residential</v>
          </cell>
          <cell r="D1993" t="str">
            <v>DLC Central AC</v>
          </cell>
          <cell r="E1993" t="str">
            <v>Program Annual Benefits</v>
          </cell>
          <cell r="F1993" t="str">
            <v>High Participation Case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573231.01</v>
          </cell>
          <cell r="S1993">
            <v>1745288.43</v>
          </cell>
          <cell r="T1993">
            <v>4127886.26</v>
          </cell>
          <cell r="U1993">
            <v>5388069.9000000004</v>
          </cell>
          <cell r="V1993">
            <v>6066603.5300000003</v>
          </cell>
          <cell r="W1993">
            <v>6146956.6100000003</v>
          </cell>
          <cell r="X1993">
            <v>6226381.7599999998</v>
          </cell>
          <cell r="Y1993">
            <v>6305886.3200000003</v>
          </cell>
          <cell r="Z1993">
            <v>6389191.79</v>
          </cell>
          <cell r="AA1993">
            <v>6482465.1100000003</v>
          </cell>
          <cell r="AB1993">
            <v>6568214.9500000002</v>
          </cell>
          <cell r="AC1993">
            <v>6654117.0800000001</v>
          </cell>
          <cell r="AD1993">
            <v>6743128.8899999997</v>
          </cell>
          <cell r="AE1993">
            <v>6833331.4100000001</v>
          </cell>
          <cell r="AF1993">
            <v>6924740.5700000003</v>
          </cell>
          <cell r="AG1993">
            <v>7017372.5</v>
          </cell>
          <cell r="AH1993">
            <v>7111243.5700000003</v>
          </cell>
          <cell r="AI1993">
            <v>7206370.3399999999</v>
          </cell>
          <cell r="AJ1993">
            <v>7302769.6200000001</v>
          </cell>
          <cell r="AK1993">
            <v>7400458.4299999997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</row>
        <row r="1994">
          <cell r="A1994" t="str">
            <v>ORResidentialDLC Central ACProgram Annual CostsHigh Participation Case0</v>
          </cell>
          <cell r="B1994" t="str">
            <v>OR</v>
          </cell>
          <cell r="C1994" t="str">
            <v>Residential</v>
          </cell>
          <cell r="D1994" t="str">
            <v>DLC Central AC</v>
          </cell>
          <cell r="E1994" t="str">
            <v>Program Annual Costs</v>
          </cell>
          <cell r="F1994" t="str">
            <v>High Participation Case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5834317.1500000004</v>
          </cell>
          <cell r="S1994">
            <v>12509121.98</v>
          </cell>
          <cell r="T1994">
            <v>26286343.199999999</v>
          </cell>
          <cell r="U1994">
            <v>16130618.27</v>
          </cell>
          <cell r="V1994">
            <v>10911310.720000001</v>
          </cell>
          <cell r="W1994">
            <v>4823091.07</v>
          </cell>
          <cell r="X1994">
            <v>4899046.41</v>
          </cell>
          <cell r="Y1994">
            <v>4974249.76</v>
          </cell>
          <cell r="Z1994">
            <v>5049879.66</v>
          </cell>
          <cell r="AA1994">
            <v>5126289.05</v>
          </cell>
          <cell r="AB1994">
            <v>5203203.5</v>
          </cell>
          <cell r="AC1994">
            <v>5283869.59</v>
          </cell>
          <cell r="AD1994">
            <v>5405233.1200000001</v>
          </cell>
          <cell r="AE1994">
            <v>5502775.29</v>
          </cell>
          <cell r="AF1994">
            <v>5602414.6799999997</v>
          </cell>
          <cell r="AG1994">
            <v>5704204.7300000004</v>
          </cell>
          <cell r="AH1994">
            <v>5808200.4400000004</v>
          </cell>
          <cell r="AI1994">
            <v>5914458.3899999997</v>
          </cell>
          <cell r="AJ1994">
            <v>6023036.7800000003</v>
          </cell>
          <cell r="AK1994">
            <v>6133995.5099999998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</row>
        <row r="1995">
          <cell r="A1995" t="str">
            <v>ORResidentialDLC Central ACNon-Incentive CostsHigh Participation Case0</v>
          </cell>
          <cell r="B1995" t="str">
            <v>OR</v>
          </cell>
          <cell r="C1995" t="str">
            <v>Residential</v>
          </cell>
          <cell r="D1995" t="str">
            <v>DLC Central AC</v>
          </cell>
          <cell r="E1995" t="str">
            <v>Non-Incentive Costs</v>
          </cell>
          <cell r="F1995" t="str">
            <v>High Participation Case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5482636.7300000004</v>
          </cell>
          <cell r="S1995">
            <v>11437731.27</v>
          </cell>
          <cell r="T1995">
            <v>23748445.530000001</v>
          </cell>
          <cell r="U1995">
            <v>12818922.52</v>
          </cell>
          <cell r="V1995">
            <v>7177502.6100000003</v>
          </cell>
          <cell r="W1995">
            <v>1035039.42</v>
          </cell>
          <cell r="X1995">
            <v>1056694.75</v>
          </cell>
          <cell r="Y1995">
            <v>1077608.81</v>
          </cell>
          <cell r="Z1995">
            <v>1098962.6200000001</v>
          </cell>
          <cell r="AA1995">
            <v>1121099.71</v>
          </cell>
          <cell r="AB1995">
            <v>1143734.93</v>
          </cell>
          <cell r="AC1995">
            <v>1169950.97</v>
          </cell>
          <cell r="AD1995">
            <v>1234739.83</v>
          </cell>
          <cell r="AE1995">
            <v>1274929.31</v>
          </cell>
          <cell r="AF1995">
            <v>1316427.29</v>
          </cell>
          <cell r="AG1995">
            <v>1359276.37</v>
          </cell>
          <cell r="AH1995">
            <v>1403520.56</v>
          </cell>
          <cell r="AI1995">
            <v>1449205.28</v>
          </cell>
          <cell r="AJ1995">
            <v>1496377.44</v>
          </cell>
          <cell r="AK1995">
            <v>1545085.48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</row>
        <row r="1996">
          <cell r="A1996" t="str">
            <v>ORResidentialDLC Central ACSummer Peak Reduction @Meter  (MW)High Participation Case0</v>
          </cell>
          <cell r="B1996" t="str">
            <v>OR</v>
          </cell>
          <cell r="C1996" t="str">
            <v>Residential</v>
          </cell>
          <cell r="D1996" t="str">
            <v>DLC Central AC</v>
          </cell>
          <cell r="E1996" t="str">
            <v>Summer Peak Reduction @Meter  (MW)</v>
          </cell>
          <cell r="F1996" t="str">
            <v>High Participation Case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5.1061481672101516</v>
          </cell>
          <cell r="S1996">
            <v>15.546439584201273</v>
          </cell>
          <cell r="T1996">
            <v>36.769815927493447</v>
          </cell>
          <cell r="U1996">
            <v>47.99510590524666</v>
          </cell>
          <cell r="V1996">
            <v>54.039254216657497</v>
          </cell>
          <cell r="W1996">
            <v>54.75501228123791</v>
          </cell>
          <cell r="X1996">
            <v>55.462504704051796</v>
          </cell>
          <cell r="Y1996">
            <v>56.170704503007471</v>
          </cell>
          <cell r="Z1996">
            <v>56.91276145592839</v>
          </cell>
          <cell r="AA1996">
            <v>57.74360864977195</v>
          </cell>
          <cell r="AB1996">
            <v>58.507439221742665</v>
          </cell>
          <cell r="AC1996">
            <v>59.27262640549219</v>
          </cell>
          <cell r="AD1996">
            <v>60.065513565673378</v>
          </cell>
          <cell r="AE1996">
            <v>60.869007140432515</v>
          </cell>
          <cell r="AF1996">
            <v>61.683249011282939</v>
          </cell>
          <cell r="AG1996">
            <v>62.508382957680382</v>
          </cell>
          <cell r="AH1996">
            <v>63.344554682411669</v>
          </cell>
          <cell r="AI1996">
            <v>64.191911837323005</v>
          </cell>
          <cell r="AJ1996">
            <v>65.050604049392433</v>
          </cell>
          <cell r="AK1996">
            <v>65.920782947151125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</row>
        <row r="1997">
          <cell r="A1997" t="str">
            <v>ORResidentialDLC Central ACSummer Peak Reduction @Generation (MW)High Participation Case0</v>
          </cell>
          <cell r="B1997" t="str">
            <v>OR</v>
          </cell>
          <cell r="C1997" t="str">
            <v>Residential</v>
          </cell>
          <cell r="D1997" t="str">
            <v>DLC Central AC</v>
          </cell>
          <cell r="E1997" t="str">
            <v>Summer Peak Reduction @Generation (MW)</v>
          </cell>
          <cell r="F1997" t="str">
            <v>High Participation Case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5.6309529854545115</v>
          </cell>
          <cell r="S1997">
            <v>17.1442871462299</v>
          </cell>
          <cell r="T1997">
            <v>40.548980952242438</v>
          </cell>
          <cell r="U1997">
            <v>52.92799504328039</v>
          </cell>
          <cell r="V1997">
            <v>59.593354892652727</v>
          </cell>
          <cell r="W1997">
            <v>60.382677857562754</v>
          </cell>
          <cell r="X1997">
            <v>61.162885646285609</v>
          </cell>
          <cell r="Y1997">
            <v>61.94387351456492</v>
          </cell>
          <cell r="Z1997">
            <v>62.762198341341403</v>
          </cell>
          <cell r="AA1997">
            <v>63.678439181486489</v>
          </cell>
          <cell r="AB1997">
            <v>64.520775498172327</v>
          </cell>
          <cell r="AC1997">
            <v>65.364607857843168</v>
          </cell>
          <cell r="AD1997">
            <v>66.238987169908881</v>
          </cell>
          <cell r="AE1997">
            <v>67.125063013269198</v>
          </cell>
          <cell r="AF1997">
            <v>68.022991851877961</v>
          </cell>
          <cell r="AG1997">
            <v>68.932932242700019</v>
          </cell>
          <cell r="AH1997">
            <v>69.855044863709381</v>
          </cell>
          <cell r="AI1997">
            <v>70.789492542261797</v>
          </cell>
          <cell r="AJ1997">
            <v>71.73644028384696</v>
          </cell>
          <cell r="AK1997">
            <v>72.696055301225314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</row>
        <row r="1998">
          <cell r="A1998" t="str">
            <v>ORResidentialDLC Central ACWinter Peak Reduction @Meter  (MW)High Participation Case0</v>
          </cell>
          <cell r="B1998" t="str">
            <v>OR</v>
          </cell>
          <cell r="C1998" t="str">
            <v>Residential</v>
          </cell>
          <cell r="D1998" t="str">
            <v>DLC Central AC</v>
          </cell>
          <cell r="E1998" t="str">
            <v>Winter Peak Reduction @Meter  (MW)</v>
          </cell>
          <cell r="F1998" t="str">
            <v>High Participation Case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</row>
        <row r="1999">
          <cell r="A1999" t="str">
            <v>ORResidentialDLC Central ACWinter Peak Reduction @Generation (MW)High Participation Case0</v>
          </cell>
          <cell r="B1999" t="str">
            <v>OR</v>
          </cell>
          <cell r="C1999" t="str">
            <v>Residential</v>
          </cell>
          <cell r="D1999" t="str">
            <v>DLC Central AC</v>
          </cell>
          <cell r="E1999" t="str">
            <v>Winter Peak Reduction @Generation (MW)</v>
          </cell>
          <cell r="F1999" t="str">
            <v>High Participation Case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</row>
        <row r="2000">
          <cell r="A2000" t="str">
            <v>ORResidentialDLC Central ACProgram Annual BenefitsHigh Participation Case0</v>
          </cell>
          <cell r="B2000" t="str">
            <v>OR</v>
          </cell>
          <cell r="C2000" t="str">
            <v>Residential</v>
          </cell>
          <cell r="D2000" t="str">
            <v>DLC Central AC</v>
          </cell>
          <cell r="E2000" t="str">
            <v>Program Annual Benefits</v>
          </cell>
          <cell r="F2000" t="str">
            <v>High Participation Case</v>
          </cell>
          <cell r="G2000">
            <v>0</v>
          </cell>
        </row>
        <row r="2001">
          <cell r="A2001" t="str">
            <v>ORResidentialDLC Central ACNew ParticipantsHigh Participation Case0</v>
          </cell>
          <cell r="B2001" t="str">
            <v>OR</v>
          </cell>
          <cell r="C2001" t="str">
            <v>Residential</v>
          </cell>
          <cell r="D2001" t="str">
            <v>DLC Central AC</v>
          </cell>
          <cell r="E2001" t="str">
            <v>New Participants</v>
          </cell>
          <cell r="F2001" t="str">
            <v>High Participation Case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16746.686550000006</v>
          </cell>
          <cell r="S2001">
            <v>34271.919000000009</v>
          </cell>
          <cell r="T2001">
            <v>69833.664450000011</v>
          </cell>
          <cell r="U2001">
            <v>36847.527750000037</v>
          </cell>
          <cell r="V2001">
            <v>20100.588749999937</v>
          </cell>
          <cell r="W2001">
            <v>2583.0255000000179</v>
          </cell>
          <cell r="X2001">
            <v>2585.7149999999965</v>
          </cell>
          <cell r="Y2001">
            <v>2585.2035000000324</v>
          </cell>
          <cell r="Z2001">
            <v>2584.5764999999665</v>
          </cell>
          <cell r="AA2001">
            <v>2584.3950000000186</v>
          </cell>
          <cell r="AB2001">
            <v>2584.7249999999767</v>
          </cell>
          <cell r="AC2001">
            <v>2592.8595000000205</v>
          </cell>
          <cell r="AD2001">
            <v>2694.0321599718882</v>
          </cell>
          <cell r="AE2001">
            <v>2731.0805338135397</v>
          </cell>
          <cell r="AF2001">
            <v>2768.6383974915661</v>
          </cell>
          <cell r="AG2001">
            <v>2806.7127575183695</v>
          </cell>
          <cell r="AH2001">
            <v>2845.3107167601411</v>
          </cell>
          <cell r="AI2001">
            <v>2884.4394757617847</v>
          </cell>
          <cell r="AJ2001">
            <v>2924.1063340901455</v>
          </cell>
          <cell r="AK2001">
            <v>2964.3186916958948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0</v>
          </cell>
          <cell r="AZ2001">
            <v>0</v>
          </cell>
        </row>
        <row r="2002">
          <cell r="A2002" t="str">
            <v>ORResidentialDLC Central ACIncentive CostsHigh Participation Case0</v>
          </cell>
          <cell r="B2002" t="str">
            <v>OR</v>
          </cell>
          <cell r="C2002" t="str">
            <v>Residential</v>
          </cell>
          <cell r="D2002" t="str">
            <v>DLC Central AC</v>
          </cell>
          <cell r="E2002" t="str">
            <v>Incentive Costs</v>
          </cell>
          <cell r="F2002" t="str">
            <v>High Participation Case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351680.42</v>
          </cell>
          <cell r="S2002">
            <v>1071390.72</v>
          </cell>
          <cell r="T2002">
            <v>2537897.67</v>
          </cell>
          <cell r="U2002">
            <v>3311695.75</v>
          </cell>
          <cell r="V2002">
            <v>3733808.12</v>
          </cell>
          <cell r="W2002">
            <v>3788051.65</v>
          </cell>
          <cell r="X2002">
            <v>3842351.67</v>
          </cell>
          <cell r="Y2002">
            <v>3896640.94</v>
          </cell>
          <cell r="Z2002">
            <v>3950917.05</v>
          </cell>
          <cell r="AA2002">
            <v>4005189.34</v>
          </cell>
          <cell r="AB2002">
            <v>4059468.57</v>
          </cell>
          <cell r="AC2002">
            <v>4113918.62</v>
          </cell>
          <cell r="AD2002">
            <v>4170493.29</v>
          </cell>
          <cell r="AE2002">
            <v>4227845.9800000004</v>
          </cell>
          <cell r="AF2002">
            <v>4285987.3899999997</v>
          </cell>
          <cell r="AG2002">
            <v>4344928.3600000003</v>
          </cell>
          <cell r="AH2002">
            <v>4404679.88</v>
          </cell>
          <cell r="AI2002">
            <v>4465253.1100000003</v>
          </cell>
          <cell r="AJ2002">
            <v>4526659.34</v>
          </cell>
          <cell r="AK2002">
            <v>4588910.04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0</v>
          </cell>
          <cell r="AZ2002">
            <v>0</v>
          </cell>
        </row>
        <row r="2003">
          <cell r="A2003" t="str">
            <v>ORResidentialDLC Central ACParticipantsHigh Participation Case0</v>
          </cell>
          <cell r="B2003" t="str">
            <v>OR</v>
          </cell>
          <cell r="C2003" t="str">
            <v>Residential</v>
          </cell>
          <cell r="D2003" t="str">
            <v>DLC Central AC</v>
          </cell>
          <cell r="E2003" t="str">
            <v>Participants</v>
          </cell>
          <cell r="F2003" t="str">
            <v>High Participation Case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16746.686550000006</v>
          </cell>
          <cell r="S2003">
            <v>51018.605550000015</v>
          </cell>
          <cell r="T2003">
            <v>120852.27000000002</v>
          </cell>
          <cell r="U2003">
            <v>157699.79775000006</v>
          </cell>
          <cell r="V2003">
            <v>177800.38649999999</v>
          </cell>
          <cell r="W2003">
            <v>180383.41200000001</v>
          </cell>
          <cell r="X2003">
            <v>182969.12700000001</v>
          </cell>
          <cell r="Y2003">
            <v>185554.33050000004</v>
          </cell>
          <cell r="Z2003">
            <v>188138.90700000001</v>
          </cell>
          <cell r="AA2003">
            <v>190723.30200000003</v>
          </cell>
          <cell r="AB2003">
            <v>193308.027</v>
          </cell>
          <cell r="AC2003">
            <v>195900.88650000002</v>
          </cell>
          <cell r="AD2003">
            <v>198594.91865997191</v>
          </cell>
          <cell r="AE2003">
            <v>201325.99919378545</v>
          </cell>
          <cell r="AF2003">
            <v>204094.63759127702</v>
          </cell>
          <cell r="AG2003">
            <v>206901.35034879539</v>
          </cell>
          <cell r="AH2003">
            <v>209746.66106555553</v>
          </cell>
          <cell r="AI2003">
            <v>212631.10054131731</v>
          </cell>
          <cell r="AJ2003">
            <v>215555.20687540746</v>
          </cell>
          <cell r="AK2003">
            <v>218519.52556710335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0</v>
          </cell>
          <cell r="AZ2003">
            <v>0</v>
          </cell>
        </row>
        <row r="2004">
          <cell r="A2004" t="str">
            <v>ORSmall C&amp;IDLC Central ACProgram Annual BenefitsHigh Participation Case0</v>
          </cell>
          <cell r="B2004" t="str">
            <v>OR</v>
          </cell>
          <cell r="C2004" t="str">
            <v>Small C&amp;I</v>
          </cell>
          <cell r="D2004" t="str">
            <v>DLC Central AC</v>
          </cell>
          <cell r="E2004" t="str">
            <v>Program Annual Benefits</v>
          </cell>
          <cell r="F2004" t="str">
            <v>High Participation Case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573231.01</v>
          </cell>
          <cell r="S2004">
            <v>1745288.43</v>
          </cell>
          <cell r="T2004">
            <v>4127886.26</v>
          </cell>
          <cell r="U2004">
            <v>5388069.9000000004</v>
          </cell>
          <cell r="V2004">
            <v>6066603.5300000003</v>
          </cell>
          <cell r="W2004">
            <v>6146956.6100000003</v>
          </cell>
          <cell r="X2004">
            <v>6226381.7599999998</v>
          </cell>
          <cell r="Y2004">
            <v>6305886.3200000003</v>
          </cell>
          <cell r="Z2004">
            <v>6389191.79</v>
          </cell>
          <cell r="AA2004">
            <v>6482465.1100000003</v>
          </cell>
          <cell r="AB2004">
            <v>6568214.9500000002</v>
          </cell>
          <cell r="AC2004">
            <v>6654117.0800000001</v>
          </cell>
          <cell r="AD2004">
            <v>6743128.8899999997</v>
          </cell>
          <cell r="AE2004">
            <v>6833331.4100000001</v>
          </cell>
          <cell r="AF2004">
            <v>6924740.5700000003</v>
          </cell>
          <cell r="AG2004">
            <v>7017372.5</v>
          </cell>
          <cell r="AH2004">
            <v>7111243.5700000003</v>
          </cell>
          <cell r="AI2004">
            <v>7206370.3399999999</v>
          </cell>
          <cell r="AJ2004">
            <v>7302769.6200000001</v>
          </cell>
          <cell r="AK2004">
            <v>7400458.4299999997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0</v>
          </cell>
          <cell r="AZ2004">
            <v>0</v>
          </cell>
        </row>
        <row r="2005">
          <cell r="A2005" t="str">
            <v>ORSmall C&amp;IDLC Central ACProgram Annual CostsHigh Participation Case0</v>
          </cell>
          <cell r="B2005" t="str">
            <v>OR</v>
          </cell>
          <cell r="C2005" t="str">
            <v>Small C&amp;I</v>
          </cell>
          <cell r="D2005" t="str">
            <v>DLC Central AC</v>
          </cell>
          <cell r="E2005" t="str">
            <v>Program Annual Costs</v>
          </cell>
          <cell r="F2005" t="str">
            <v>High Participation Case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5834317.1500000004</v>
          </cell>
          <cell r="S2005">
            <v>12509121.98</v>
          </cell>
          <cell r="T2005">
            <v>26286343.199999999</v>
          </cell>
          <cell r="U2005">
            <v>16130618.27</v>
          </cell>
          <cell r="V2005">
            <v>10911310.720000001</v>
          </cell>
          <cell r="W2005">
            <v>4823091.07</v>
          </cell>
          <cell r="X2005">
            <v>4899046.41</v>
          </cell>
          <cell r="Y2005">
            <v>4974249.76</v>
          </cell>
          <cell r="Z2005">
            <v>5049879.66</v>
          </cell>
          <cell r="AA2005">
            <v>5126289.05</v>
          </cell>
          <cell r="AB2005">
            <v>5203203.5</v>
          </cell>
          <cell r="AC2005">
            <v>5283869.59</v>
          </cell>
          <cell r="AD2005">
            <v>5405233.1200000001</v>
          </cell>
          <cell r="AE2005">
            <v>5502775.29</v>
          </cell>
          <cell r="AF2005">
            <v>5602414.6799999997</v>
          </cell>
          <cell r="AG2005">
            <v>5704204.7300000004</v>
          </cell>
          <cell r="AH2005">
            <v>5808200.4400000004</v>
          </cell>
          <cell r="AI2005">
            <v>5914458.3899999997</v>
          </cell>
          <cell r="AJ2005">
            <v>6023036.7800000003</v>
          </cell>
          <cell r="AK2005">
            <v>6133995.5099999998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0</v>
          </cell>
          <cell r="AZ2005">
            <v>0</v>
          </cell>
        </row>
        <row r="2006">
          <cell r="A2006" t="str">
            <v>ORSmall C&amp;IDLC Central ACNon-Incentive CostsHigh Participation Case0</v>
          </cell>
          <cell r="B2006" t="str">
            <v>OR</v>
          </cell>
          <cell r="C2006" t="str">
            <v>Small C&amp;I</v>
          </cell>
          <cell r="D2006" t="str">
            <v>DLC Central AC</v>
          </cell>
          <cell r="E2006" t="str">
            <v>Non-Incentive Costs</v>
          </cell>
          <cell r="F2006" t="str">
            <v>High Participation Case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5482636.7300000004</v>
          </cell>
          <cell r="S2006">
            <v>11437731.27</v>
          </cell>
          <cell r="T2006">
            <v>23748445.530000001</v>
          </cell>
          <cell r="U2006">
            <v>12818922.52</v>
          </cell>
          <cell r="V2006">
            <v>7177502.6100000003</v>
          </cell>
          <cell r="W2006">
            <v>1035039.42</v>
          </cell>
          <cell r="X2006">
            <v>1056694.75</v>
          </cell>
          <cell r="Y2006">
            <v>1077608.81</v>
          </cell>
          <cell r="Z2006">
            <v>1098962.6200000001</v>
          </cell>
          <cell r="AA2006">
            <v>1121099.71</v>
          </cell>
          <cell r="AB2006">
            <v>1143734.93</v>
          </cell>
          <cell r="AC2006">
            <v>1169950.97</v>
          </cell>
          <cell r="AD2006">
            <v>1234739.83</v>
          </cell>
          <cell r="AE2006">
            <v>1274929.31</v>
          </cell>
          <cell r="AF2006">
            <v>1316427.29</v>
          </cell>
          <cell r="AG2006">
            <v>1359276.37</v>
          </cell>
          <cell r="AH2006">
            <v>1403520.56</v>
          </cell>
          <cell r="AI2006">
            <v>1449205.28</v>
          </cell>
          <cell r="AJ2006">
            <v>1496377.44</v>
          </cell>
          <cell r="AK2006">
            <v>1545085.48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0</v>
          </cell>
          <cell r="AZ2006">
            <v>0</v>
          </cell>
        </row>
        <row r="2007">
          <cell r="A2007" t="str">
            <v>ORSmall C&amp;IDLC Central ACSummer Peak Reduction @Meter  (MW)High Participation Case0</v>
          </cell>
          <cell r="B2007" t="str">
            <v>OR</v>
          </cell>
          <cell r="C2007" t="str">
            <v>Small C&amp;I</v>
          </cell>
          <cell r="D2007" t="str">
            <v>DLC Central AC</v>
          </cell>
          <cell r="E2007" t="str">
            <v>Summer Peak Reduction @Meter  (MW)</v>
          </cell>
          <cell r="F2007" t="str">
            <v>High Participation Case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5.1061481672101516</v>
          </cell>
          <cell r="S2007">
            <v>15.546439584201273</v>
          </cell>
          <cell r="T2007">
            <v>36.769815927493447</v>
          </cell>
          <cell r="U2007">
            <v>47.99510590524666</v>
          </cell>
          <cell r="V2007">
            <v>54.039254216657497</v>
          </cell>
          <cell r="W2007">
            <v>54.75501228123791</v>
          </cell>
          <cell r="X2007">
            <v>55.462504704051796</v>
          </cell>
          <cell r="Y2007">
            <v>56.170704503007471</v>
          </cell>
          <cell r="Z2007">
            <v>56.91276145592839</v>
          </cell>
          <cell r="AA2007">
            <v>57.74360864977195</v>
          </cell>
          <cell r="AB2007">
            <v>58.507439221742665</v>
          </cell>
          <cell r="AC2007">
            <v>59.27262640549219</v>
          </cell>
          <cell r="AD2007">
            <v>60.065513565673378</v>
          </cell>
          <cell r="AE2007">
            <v>60.869007140432515</v>
          </cell>
          <cell r="AF2007">
            <v>61.683249011282939</v>
          </cell>
          <cell r="AG2007">
            <v>62.508382957680382</v>
          </cell>
          <cell r="AH2007">
            <v>63.344554682411669</v>
          </cell>
          <cell r="AI2007">
            <v>64.191911837323005</v>
          </cell>
          <cell r="AJ2007">
            <v>65.050604049392433</v>
          </cell>
          <cell r="AK2007">
            <v>65.920782947151125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0</v>
          </cell>
          <cell r="AZ2007">
            <v>0</v>
          </cell>
        </row>
        <row r="2008">
          <cell r="A2008" t="str">
            <v>ORSmall C&amp;IDLC Central ACSummer Peak Reduction @Generation (MW)High Participation Case0</v>
          </cell>
          <cell r="B2008" t="str">
            <v>OR</v>
          </cell>
          <cell r="C2008" t="str">
            <v>Small C&amp;I</v>
          </cell>
          <cell r="D2008" t="str">
            <v>DLC Central AC</v>
          </cell>
          <cell r="E2008" t="str">
            <v>Summer Peak Reduction @Generation (MW)</v>
          </cell>
          <cell r="F2008" t="str">
            <v>High Participation Case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5.6309529854545115</v>
          </cell>
          <cell r="S2008">
            <v>17.1442871462299</v>
          </cell>
          <cell r="T2008">
            <v>40.548980952242438</v>
          </cell>
          <cell r="U2008">
            <v>52.92799504328039</v>
          </cell>
          <cell r="V2008">
            <v>59.593354892652727</v>
          </cell>
          <cell r="W2008">
            <v>60.382677857562754</v>
          </cell>
          <cell r="X2008">
            <v>61.162885646285609</v>
          </cell>
          <cell r="Y2008">
            <v>61.94387351456492</v>
          </cell>
          <cell r="Z2008">
            <v>62.762198341341403</v>
          </cell>
          <cell r="AA2008">
            <v>63.678439181486489</v>
          </cell>
          <cell r="AB2008">
            <v>64.520775498172327</v>
          </cell>
          <cell r="AC2008">
            <v>65.364607857843168</v>
          </cell>
          <cell r="AD2008">
            <v>66.238987169908881</v>
          </cell>
          <cell r="AE2008">
            <v>67.125063013269198</v>
          </cell>
          <cell r="AF2008">
            <v>68.022991851877961</v>
          </cell>
          <cell r="AG2008">
            <v>68.932932242700019</v>
          </cell>
          <cell r="AH2008">
            <v>69.855044863709381</v>
          </cell>
          <cell r="AI2008">
            <v>70.789492542261797</v>
          </cell>
          <cell r="AJ2008">
            <v>71.73644028384696</v>
          </cell>
          <cell r="AK2008">
            <v>72.696055301225314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</row>
        <row r="2009">
          <cell r="A2009" t="str">
            <v>ORSmall C&amp;IDLC Central ACWinter Peak Reduction @Meter  (MW)High Participation Case0</v>
          </cell>
          <cell r="B2009" t="str">
            <v>OR</v>
          </cell>
          <cell r="C2009" t="str">
            <v>Small C&amp;I</v>
          </cell>
          <cell r="D2009" t="str">
            <v>DLC Central AC</v>
          </cell>
          <cell r="E2009" t="str">
            <v>Winter Peak Reduction @Meter  (MW)</v>
          </cell>
          <cell r="F2009" t="str">
            <v>High Participation Case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  <cell r="AY2009">
            <v>0</v>
          </cell>
          <cell r="AZ2009">
            <v>0</v>
          </cell>
        </row>
        <row r="2010">
          <cell r="A2010" t="str">
            <v>ORSmall C&amp;IDLC Central ACWinter Peak Reduction @Generation (MW)High Participation Case0</v>
          </cell>
          <cell r="B2010" t="str">
            <v>OR</v>
          </cell>
          <cell r="C2010" t="str">
            <v>Small C&amp;I</v>
          </cell>
          <cell r="D2010" t="str">
            <v>DLC Central AC</v>
          </cell>
          <cell r="E2010" t="str">
            <v>Winter Peak Reduction @Generation (MW)</v>
          </cell>
          <cell r="F2010" t="str">
            <v>High Participation Case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0</v>
          </cell>
          <cell r="AV2010">
            <v>0</v>
          </cell>
          <cell r="AW2010">
            <v>0</v>
          </cell>
          <cell r="AX2010">
            <v>0</v>
          </cell>
          <cell r="AY2010">
            <v>0</v>
          </cell>
          <cell r="AZ2010">
            <v>0</v>
          </cell>
        </row>
        <row r="2011">
          <cell r="A2011" t="str">
            <v>ORSmall C&amp;IDLC Central ACProgram Annual BenefitsHigh Participation Case0</v>
          </cell>
          <cell r="B2011" t="str">
            <v>OR</v>
          </cell>
          <cell r="C2011" t="str">
            <v>Small C&amp;I</v>
          </cell>
          <cell r="D2011" t="str">
            <v>DLC Central AC</v>
          </cell>
          <cell r="E2011" t="str">
            <v>Program Annual Benefits</v>
          </cell>
          <cell r="F2011" t="str">
            <v>High Participation Case</v>
          </cell>
          <cell r="G2011">
            <v>0</v>
          </cell>
        </row>
        <row r="2012">
          <cell r="A2012" t="str">
            <v>ORSmall C&amp;IDLC Central ACNew ParticipantsHigh Participation Case0</v>
          </cell>
          <cell r="B2012" t="str">
            <v>OR</v>
          </cell>
          <cell r="C2012" t="str">
            <v>Small C&amp;I</v>
          </cell>
          <cell r="D2012" t="str">
            <v>DLC Central AC</v>
          </cell>
          <cell r="E2012" t="str">
            <v>New Participants</v>
          </cell>
          <cell r="F2012" t="str">
            <v>High Participation Case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16746.686550000006</v>
          </cell>
          <cell r="S2012">
            <v>34271.919000000009</v>
          </cell>
          <cell r="T2012">
            <v>69833.664450000011</v>
          </cell>
          <cell r="U2012">
            <v>36847.527750000037</v>
          </cell>
          <cell r="V2012">
            <v>20100.588749999937</v>
          </cell>
          <cell r="W2012">
            <v>2583.0255000000179</v>
          </cell>
          <cell r="X2012">
            <v>2585.7149999999965</v>
          </cell>
          <cell r="Y2012">
            <v>2585.2035000000324</v>
          </cell>
          <cell r="Z2012">
            <v>2584.5764999999665</v>
          </cell>
          <cell r="AA2012">
            <v>2584.3950000000186</v>
          </cell>
          <cell r="AB2012">
            <v>2584.7249999999767</v>
          </cell>
          <cell r="AC2012">
            <v>2592.8595000000205</v>
          </cell>
          <cell r="AD2012">
            <v>2694.0321599718882</v>
          </cell>
          <cell r="AE2012">
            <v>2731.0805338135397</v>
          </cell>
          <cell r="AF2012">
            <v>2768.6383974915661</v>
          </cell>
          <cell r="AG2012">
            <v>2806.7127575183695</v>
          </cell>
          <cell r="AH2012">
            <v>2845.3107167601411</v>
          </cell>
          <cell r="AI2012">
            <v>2884.4394757617847</v>
          </cell>
          <cell r="AJ2012">
            <v>2924.1063340901455</v>
          </cell>
          <cell r="AK2012">
            <v>2964.3186916958948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  <cell r="AY2012">
            <v>0</v>
          </cell>
          <cell r="AZ2012">
            <v>0</v>
          </cell>
        </row>
        <row r="2013">
          <cell r="A2013" t="str">
            <v>ORSmall C&amp;IDLC Central ACIncentive CostsHigh Participation Case0</v>
          </cell>
          <cell r="B2013" t="str">
            <v>OR</v>
          </cell>
          <cell r="C2013" t="str">
            <v>Small C&amp;I</v>
          </cell>
          <cell r="D2013" t="str">
            <v>DLC Central AC</v>
          </cell>
          <cell r="E2013" t="str">
            <v>Incentive Costs</v>
          </cell>
          <cell r="F2013" t="str">
            <v>High Participation Case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351680.42</v>
          </cell>
          <cell r="S2013">
            <v>1071390.72</v>
          </cell>
          <cell r="T2013">
            <v>2537897.67</v>
          </cell>
          <cell r="U2013">
            <v>3311695.75</v>
          </cell>
          <cell r="V2013">
            <v>3733808.12</v>
          </cell>
          <cell r="W2013">
            <v>3788051.65</v>
          </cell>
          <cell r="X2013">
            <v>3842351.67</v>
          </cell>
          <cell r="Y2013">
            <v>3896640.94</v>
          </cell>
          <cell r="Z2013">
            <v>3950917.05</v>
          </cell>
          <cell r="AA2013">
            <v>4005189.34</v>
          </cell>
          <cell r="AB2013">
            <v>4059468.57</v>
          </cell>
          <cell r="AC2013">
            <v>4113918.62</v>
          </cell>
          <cell r="AD2013">
            <v>4170493.29</v>
          </cell>
          <cell r="AE2013">
            <v>4227845.9800000004</v>
          </cell>
          <cell r="AF2013">
            <v>4285987.3899999997</v>
          </cell>
          <cell r="AG2013">
            <v>4344928.3600000003</v>
          </cell>
          <cell r="AH2013">
            <v>4404679.88</v>
          </cell>
          <cell r="AI2013">
            <v>4465253.1100000003</v>
          </cell>
          <cell r="AJ2013">
            <v>4526659.34</v>
          </cell>
          <cell r="AK2013">
            <v>4588910.04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0</v>
          </cell>
          <cell r="AZ2013">
            <v>0</v>
          </cell>
        </row>
        <row r="2014">
          <cell r="A2014" t="str">
            <v>ORSmall C&amp;IDLC Central ACParticipantsHigh Participation Case0</v>
          </cell>
          <cell r="B2014" t="str">
            <v>OR</v>
          </cell>
          <cell r="C2014" t="str">
            <v>Small C&amp;I</v>
          </cell>
          <cell r="D2014" t="str">
            <v>DLC Central AC</v>
          </cell>
          <cell r="E2014" t="str">
            <v>Participants</v>
          </cell>
          <cell r="F2014" t="str">
            <v>High Participation Case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16746.686550000006</v>
          </cell>
          <cell r="S2014">
            <v>51018.605550000015</v>
          </cell>
          <cell r="T2014">
            <v>120852.27000000002</v>
          </cell>
          <cell r="U2014">
            <v>157699.79775000006</v>
          </cell>
          <cell r="V2014">
            <v>177800.38649999999</v>
          </cell>
          <cell r="W2014">
            <v>180383.41200000001</v>
          </cell>
          <cell r="X2014">
            <v>182969.12700000001</v>
          </cell>
          <cell r="Y2014">
            <v>185554.33050000004</v>
          </cell>
          <cell r="Z2014">
            <v>188138.90700000001</v>
          </cell>
          <cell r="AA2014">
            <v>190723.30200000003</v>
          </cell>
          <cell r="AB2014">
            <v>193308.027</v>
          </cell>
          <cell r="AC2014">
            <v>195900.88650000002</v>
          </cell>
          <cell r="AD2014">
            <v>198594.91865997191</v>
          </cell>
          <cell r="AE2014">
            <v>201325.99919378545</v>
          </cell>
          <cell r="AF2014">
            <v>204094.63759127702</v>
          </cell>
          <cell r="AG2014">
            <v>206901.35034879539</v>
          </cell>
          <cell r="AH2014">
            <v>209746.66106555553</v>
          </cell>
          <cell r="AI2014">
            <v>212631.10054131731</v>
          </cell>
          <cell r="AJ2014">
            <v>215555.20687540746</v>
          </cell>
          <cell r="AK2014">
            <v>218519.52556710335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0</v>
          </cell>
          <cell r="AZ2014">
            <v>0</v>
          </cell>
        </row>
        <row r="2015">
          <cell r="A2015" t="str">
            <v>ORResidentialDLC Elec Vehicle ChargingProgram Annual BenefitsHigh Participation Case0</v>
          </cell>
          <cell r="B2015" t="str">
            <v>OR</v>
          </cell>
          <cell r="C2015" t="str">
            <v>Residential</v>
          </cell>
          <cell r="D2015" t="str">
            <v>DLC Elec Vehicle Charging</v>
          </cell>
          <cell r="E2015" t="str">
            <v>Program Annual Benefits</v>
          </cell>
          <cell r="F2015" t="str">
            <v>High Participation Case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573231.01</v>
          </cell>
          <cell r="S2015">
            <v>1745288.43</v>
          </cell>
          <cell r="T2015">
            <v>4127886.26</v>
          </cell>
          <cell r="U2015">
            <v>5388069.9000000004</v>
          </cell>
          <cell r="V2015">
            <v>6066603.5300000003</v>
          </cell>
          <cell r="W2015">
            <v>6146956.6100000003</v>
          </cell>
          <cell r="X2015">
            <v>6226381.7599999998</v>
          </cell>
          <cell r="Y2015">
            <v>6305886.3200000003</v>
          </cell>
          <cell r="Z2015">
            <v>6389191.79</v>
          </cell>
          <cell r="AA2015">
            <v>6482465.1100000003</v>
          </cell>
          <cell r="AB2015">
            <v>6568214.9500000002</v>
          </cell>
          <cell r="AC2015">
            <v>6654117.0800000001</v>
          </cell>
          <cell r="AD2015">
            <v>6743128.8899999997</v>
          </cell>
          <cell r="AE2015">
            <v>6833331.4100000001</v>
          </cell>
          <cell r="AF2015">
            <v>6924740.5700000003</v>
          </cell>
          <cell r="AG2015">
            <v>7017372.5</v>
          </cell>
          <cell r="AH2015">
            <v>7111243.5700000003</v>
          </cell>
          <cell r="AI2015">
            <v>7206370.3399999999</v>
          </cell>
          <cell r="AJ2015">
            <v>7302769.6200000001</v>
          </cell>
          <cell r="AK2015">
            <v>7400458.4299999997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0</v>
          </cell>
          <cell r="AZ2015">
            <v>0</v>
          </cell>
        </row>
        <row r="2016">
          <cell r="A2016" t="str">
            <v>ORResidentialDLC Elec Vehicle ChargingProgram Annual CostsHigh Participation Case0</v>
          </cell>
          <cell r="B2016" t="str">
            <v>OR</v>
          </cell>
          <cell r="C2016" t="str">
            <v>Residential</v>
          </cell>
          <cell r="D2016" t="str">
            <v>DLC Elec Vehicle Charging</v>
          </cell>
          <cell r="E2016" t="str">
            <v>Program Annual Costs</v>
          </cell>
          <cell r="F2016" t="str">
            <v>High Participation Case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5834317.1500000004</v>
          </cell>
          <cell r="S2016">
            <v>12509121.98</v>
          </cell>
          <cell r="T2016">
            <v>26286343.199999999</v>
          </cell>
          <cell r="U2016">
            <v>16130618.27</v>
          </cell>
          <cell r="V2016">
            <v>10911310.720000001</v>
          </cell>
          <cell r="W2016">
            <v>4823091.07</v>
          </cell>
          <cell r="X2016">
            <v>4899046.41</v>
          </cell>
          <cell r="Y2016">
            <v>4974249.76</v>
          </cell>
          <cell r="Z2016">
            <v>5049879.66</v>
          </cell>
          <cell r="AA2016">
            <v>5126289.05</v>
          </cell>
          <cell r="AB2016">
            <v>5203203.5</v>
          </cell>
          <cell r="AC2016">
            <v>5283869.59</v>
          </cell>
          <cell r="AD2016">
            <v>5405233.1200000001</v>
          </cell>
          <cell r="AE2016">
            <v>5502775.29</v>
          </cell>
          <cell r="AF2016">
            <v>5602414.6799999997</v>
          </cell>
          <cell r="AG2016">
            <v>5704204.7300000004</v>
          </cell>
          <cell r="AH2016">
            <v>5808200.4400000004</v>
          </cell>
          <cell r="AI2016">
            <v>5914458.3899999997</v>
          </cell>
          <cell r="AJ2016">
            <v>6023036.7800000003</v>
          </cell>
          <cell r="AK2016">
            <v>6133995.5099999998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0</v>
          </cell>
          <cell r="AZ2016">
            <v>0</v>
          </cell>
        </row>
        <row r="2017">
          <cell r="A2017" t="str">
            <v>ORResidentialDLC Elec Vehicle ChargingNon-Incentive CostsHigh Participation Case0</v>
          </cell>
          <cell r="B2017" t="str">
            <v>OR</v>
          </cell>
          <cell r="C2017" t="str">
            <v>Residential</v>
          </cell>
          <cell r="D2017" t="str">
            <v>DLC Elec Vehicle Charging</v>
          </cell>
          <cell r="E2017" t="str">
            <v>Non-Incentive Costs</v>
          </cell>
          <cell r="F2017" t="str">
            <v>High Participation Case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5482636.7300000004</v>
          </cell>
          <cell r="S2017">
            <v>11437731.27</v>
          </cell>
          <cell r="T2017">
            <v>23748445.530000001</v>
          </cell>
          <cell r="U2017">
            <v>12818922.52</v>
          </cell>
          <cell r="V2017">
            <v>7177502.6100000003</v>
          </cell>
          <cell r="W2017">
            <v>1035039.42</v>
          </cell>
          <cell r="X2017">
            <v>1056694.75</v>
          </cell>
          <cell r="Y2017">
            <v>1077608.81</v>
          </cell>
          <cell r="Z2017">
            <v>1098962.6200000001</v>
          </cell>
          <cell r="AA2017">
            <v>1121099.71</v>
          </cell>
          <cell r="AB2017">
            <v>1143734.93</v>
          </cell>
          <cell r="AC2017">
            <v>1169950.97</v>
          </cell>
          <cell r="AD2017">
            <v>1234739.83</v>
          </cell>
          <cell r="AE2017">
            <v>1274929.31</v>
          </cell>
          <cell r="AF2017">
            <v>1316427.29</v>
          </cell>
          <cell r="AG2017">
            <v>1359276.37</v>
          </cell>
          <cell r="AH2017">
            <v>1403520.56</v>
          </cell>
          <cell r="AI2017">
            <v>1449205.28</v>
          </cell>
          <cell r="AJ2017">
            <v>1496377.44</v>
          </cell>
          <cell r="AK2017">
            <v>1545085.48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  <cell r="AY2017">
            <v>0</v>
          </cell>
          <cell r="AZ2017">
            <v>0</v>
          </cell>
        </row>
        <row r="2018">
          <cell r="A2018" t="str">
            <v>ORResidentialDLC Elec Vehicle ChargingSummer Peak Reduction @Meter  (MW)High Participation Case0</v>
          </cell>
          <cell r="B2018" t="str">
            <v>OR</v>
          </cell>
          <cell r="C2018" t="str">
            <v>Residential</v>
          </cell>
          <cell r="D2018" t="str">
            <v>DLC Elec Vehicle Charging</v>
          </cell>
          <cell r="E2018" t="str">
            <v>Summer Peak Reduction @Meter  (MW)</v>
          </cell>
          <cell r="F2018" t="str">
            <v>High Participation Case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5.1061481672101516</v>
          </cell>
          <cell r="S2018">
            <v>15.546439584201273</v>
          </cell>
          <cell r="T2018">
            <v>36.769815927493447</v>
          </cell>
          <cell r="U2018">
            <v>47.99510590524666</v>
          </cell>
          <cell r="V2018">
            <v>54.039254216657497</v>
          </cell>
          <cell r="W2018">
            <v>54.75501228123791</v>
          </cell>
          <cell r="X2018">
            <v>55.462504704051796</v>
          </cell>
          <cell r="Y2018">
            <v>56.170704503007471</v>
          </cell>
          <cell r="Z2018">
            <v>56.91276145592839</v>
          </cell>
          <cell r="AA2018">
            <v>57.74360864977195</v>
          </cell>
          <cell r="AB2018">
            <v>58.507439221742665</v>
          </cell>
          <cell r="AC2018">
            <v>59.27262640549219</v>
          </cell>
          <cell r="AD2018">
            <v>60.065513565673378</v>
          </cell>
          <cell r="AE2018">
            <v>60.869007140432515</v>
          </cell>
          <cell r="AF2018">
            <v>61.683249011282939</v>
          </cell>
          <cell r="AG2018">
            <v>62.508382957680382</v>
          </cell>
          <cell r="AH2018">
            <v>63.344554682411669</v>
          </cell>
          <cell r="AI2018">
            <v>64.191911837323005</v>
          </cell>
          <cell r="AJ2018">
            <v>65.050604049392433</v>
          </cell>
          <cell r="AK2018">
            <v>65.920782947151125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  <cell r="AY2018">
            <v>0</v>
          </cell>
          <cell r="AZ2018">
            <v>0</v>
          </cell>
        </row>
        <row r="2019">
          <cell r="A2019" t="str">
            <v>ORResidentialDLC Elec Vehicle ChargingSummer Peak Reduction @Generation (MW)High Participation Case0</v>
          </cell>
          <cell r="B2019" t="str">
            <v>OR</v>
          </cell>
          <cell r="C2019" t="str">
            <v>Residential</v>
          </cell>
          <cell r="D2019" t="str">
            <v>DLC Elec Vehicle Charging</v>
          </cell>
          <cell r="E2019" t="str">
            <v>Summer Peak Reduction @Generation (MW)</v>
          </cell>
          <cell r="F2019" t="str">
            <v>High Participation Case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5.6309529854545115</v>
          </cell>
          <cell r="S2019">
            <v>17.1442871462299</v>
          </cell>
          <cell r="T2019">
            <v>40.548980952242438</v>
          </cell>
          <cell r="U2019">
            <v>52.92799504328039</v>
          </cell>
          <cell r="V2019">
            <v>59.593354892652727</v>
          </cell>
          <cell r="W2019">
            <v>60.382677857562754</v>
          </cell>
          <cell r="X2019">
            <v>61.162885646285609</v>
          </cell>
          <cell r="Y2019">
            <v>61.94387351456492</v>
          </cell>
          <cell r="Z2019">
            <v>62.762198341341403</v>
          </cell>
          <cell r="AA2019">
            <v>63.678439181486489</v>
          </cell>
          <cell r="AB2019">
            <v>64.520775498172327</v>
          </cell>
          <cell r="AC2019">
            <v>65.364607857843168</v>
          </cell>
          <cell r="AD2019">
            <v>66.238987169908881</v>
          </cell>
          <cell r="AE2019">
            <v>67.125063013269198</v>
          </cell>
          <cell r="AF2019">
            <v>68.022991851877961</v>
          </cell>
          <cell r="AG2019">
            <v>68.932932242700019</v>
          </cell>
          <cell r="AH2019">
            <v>69.855044863709381</v>
          </cell>
          <cell r="AI2019">
            <v>70.789492542261797</v>
          </cell>
          <cell r="AJ2019">
            <v>71.73644028384696</v>
          </cell>
          <cell r="AK2019">
            <v>72.696055301225314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0</v>
          </cell>
          <cell r="AW2019">
            <v>0</v>
          </cell>
          <cell r="AX2019">
            <v>0</v>
          </cell>
          <cell r="AY2019">
            <v>0</v>
          </cell>
          <cell r="AZ2019">
            <v>0</v>
          </cell>
        </row>
        <row r="2020">
          <cell r="A2020" t="str">
            <v>ORResidentialDLC Elec Vehicle ChargingWinter Peak Reduction @Meter  (MW)High Participation Case0</v>
          </cell>
          <cell r="B2020" t="str">
            <v>OR</v>
          </cell>
          <cell r="C2020" t="str">
            <v>Residential</v>
          </cell>
          <cell r="D2020" t="str">
            <v>DLC Elec Vehicle Charging</v>
          </cell>
          <cell r="E2020" t="str">
            <v>Winter Peak Reduction @Meter  (MW)</v>
          </cell>
          <cell r="F2020" t="str">
            <v>High Participation Case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0</v>
          </cell>
          <cell r="AW2020">
            <v>0</v>
          </cell>
          <cell r="AX2020">
            <v>0</v>
          </cell>
          <cell r="AY2020">
            <v>0</v>
          </cell>
          <cell r="AZ2020">
            <v>0</v>
          </cell>
        </row>
        <row r="2021">
          <cell r="A2021" t="str">
            <v>ORResidentialDLC Elec Vehicle ChargingWinter Peak Reduction @Generation (MW)High Participation Case0</v>
          </cell>
          <cell r="B2021" t="str">
            <v>OR</v>
          </cell>
          <cell r="C2021" t="str">
            <v>Residential</v>
          </cell>
          <cell r="D2021" t="str">
            <v>DLC Elec Vehicle Charging</v>
          </cell>
          <cell r="E2021" t="str">
            <v>Winter Peak Reduction @Generation (MW)</v>
          </cell>
          <cell r="F2021" t="str">
            <v>High Participation Case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  <cell r="AY2021">
            <v>0</v>
          </cell>
          <cell r="AZ2021">
            <v>0</v>
          </cell>
        </row>
        <row r="2022">
          <cell r="A2022" t="str">
            <v>ORResidentialDLC Elec Vehicle ChargingProgram Annual BenefitsHigh Participation Case0</v>
          </cell>
          <cell r="B2022" t="str">
            <v>OR</v>
          </cell>
          <cell r="C2022" t="str">
            <v>Residential</v>
          </cell>
          <cell r="D2022" t="str">
            <v>DLC Elec Vehicle Charging</v>
          </cell>
          <cell r="E2022" t="str">
            <v>Program Annual Benefits</v>
          </cell>
          <cell r="F2022" t="str">
            <v>High Participation Case</v>
          </cell>
          <cell r="G2022">
            <v>0</v>
          </cell>
        </row>
        <row r="2023">
          <cell r="A2023" t="str">
            <v>ORResidentialDLC Elec Vehicle ChargingNew ParticipantsHigh Participation Case0</v>
          </cell>
          <cell r="B2023" t="str">
            <v>OR</v>
          </cell>
          <cell r="C2023" t="str">
            <v>Residential</v>
          </cell>
          <cell r="D2023" t="str">
            <v>DLC Elec Vehicle Charging</v>
          </cell>
          <cell r="E2023" t="str">
            <v>New Participants</v>
          </cell>
          <cell r="F2023" t="str">
            <v>High Participation Case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16746.686550000006</v>
          </cell>
          <cell r="S2023">
            <v>34271.919000000009</v>
          </cell>
          <cell r="T2023">
            <v>69833.664450000011</v>
          </cell>
          <cell r="U2023">
            <v>36847.527750000037</v>
          </cell>
          <cell r="V2023">
            <v>20100.588749999937</v>
          </cell>
          <cell r="W2023">
            <v>2583.0255000000179</v>
          </cell>
          <cell r="X2023">
            <v>2585.7149999999965</v>
          </cell>
          <cell r="Y2023">
            <v>2585.2035000000324</v>
          </cell>
          <cell r="Z2023">
            <v>2584.5764999999665</v>
          </cell>
          <cell r="AA2023">
            <v>2584.3950000000186</v>
          </cell>
          <cell r="AB2023">
            <v>2584.7249999999767</v>
          </cell>
          <cell r="AC2023">
            <v>2592.8595000000205</v>
          </cell>
          <cell r="AD2023">
            <v>2694.0321599718882</v>
          </cell>
          <cell r="AE2023">
            <v>2731.0805338135397</v>
          </cell>
          <cell r="AF2023">
            <v>2768.6383974915661</v>
          </cell>
          <cell r="AG2023">
            <v>2806.7127575183695</v>
          </cell>
          <cell r="AH2023">
            <v>2845.3107167601411</v>
          </cell>
          <cell r="AI2023">
            <v>2884.4394757617847</v>
          </cell>
          <cell r="AJ2023">
            <v>2924.1063340901455</v>
          </cell>
          <cell r="AK2023">
            <v>2964.3186916958948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0</v>
          </cell>
          <cell r="AZ2023">
            <v>0</v>
          </cell>
        </row>
        <row r="2024">
          <cell r="A2024" t="str">
            <v>ORResidentialDLC Elec Vehicle ChargingIncentive CostsHigh Participation Case0</v>
          </cell>
          <cell r="B2024" t="str">
            <v>OR</v>
          </cell>
          <cell r="C2024" t="str">
            <v>Residential</v>
          </cell>
          <cell r="D2024" t="str">
            <v>DLC Elec Vehicle Charging</v>
          </cell>
          <cell r="E2024" t="str">
            <v>Incentive Costs</v>
          </cell>
          <cell r="F2024" t="str">
            <v>High Participation Case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351680.42</v>
          </cell>
          <cell r="S2024">
            <v>1071390.72</v>
          </cell>
          <cell r="T2024">
            <v>2537897.67</v>
          </cell>
          <cell r="U2024">
            <v>3311695.75</v>
          </cell>
          <cell r="V2024">
            <v>3733808.12</v>
          </cell>
          <cell r="W2024">
            <v>3788051.65</v>
          </cell>
          <cell r="X2024">
            <v>3842351.67</v>
          </cell>
          <cell r="Y2024">
            <v>3896640.94</v>
          </cell>
          <cell r="Z2024">
            <v>3950917.05</v>
          </cell>
          <cell r="AA2024">
            <v>4005189.34</v>
          </cell>
          <cell r="AB2024">
            <v>4059468.57</v>
          </cell>
          <cell r="AC2024">
            <v>4113918.62</v>
          </cell>
          <cell r="AD2024">
            <v>4170493.29</v>
          </cell>
          <cell r="AE2024">
            <v>4227845.9800000004</v>
          </cell>
          <cell r="AF2024">
            <v>4285987.3899999997</v>
          </cell>
          <cell r="AG2024">
            <v>4344928.3600000003</v>
          </cell>
          <cell r="AH2024">
            <v>4404679.88</v>
          </cell>
          <cell r="AI2024">
            <v>4465253.1100000003</v>
          </cell>
          <cell r="AJ2024">
            <v>4526659.34</v>
          </cell>
          <cell r="AK2024">
            <v>4588910.04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0</v>
          </cell>
          <cell r="AZ2024">
            <v>0</v>
          </cell>
        </row>
        <row r="2025">
          <cell r="A2025" t="str">
            <v>ORResidentialDLC Elec Vehicle ChargingParticipantsHigh Participation Case0</v>
          </cell>
          <cell r="B2025" t="str">
            <v>OR</v>
          </cell>
          <cell r="C2025" t="str">
            <v>Residential</v>
          </cell>
          <cell r="D2025" t="str">
            <v>DLC Elec Vehicle Charging</v>
          </cell>
          <cell r="E2025" t="str">
            <v>Participants</v>
          </cell>
          <cell r="F2025" t="str">
            <v>High Participation Case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16746.686550000006</v>
          </cell>
          <cell r="S2025">
            <v>51018.605550000015</v>
          </cell>
          <cell r="T2025">
            <v>120852.27000000002</v>
          </cell>
          <cell r="U2025">
            <v>157699.79775000006</v>
          </cell>
          <cell r="V2025">
            <v>177800.38649999999</v>
          </cell>
          <cell r="W2025">
            <v>180383.41200000001</v>
          </cell>
          <cell r="X2025">
            <v>182969.12700000001</v>
          </cell>
          <cell r="Y2025">
            <v>185554.33050000004</v>
          </cell>
          <cell r="Z2025">
            <v>188138.90700000001</v>
          </cell>
          <cell r="AA2025">
            <v>190723.30200000003</v>
          </cell>
          <cell r="AB2025">
            <v>193308.027</v>
          </cell>
          <cell r="AC2025">
            <v>195900.88650000002</v>
          </cell>
          <cell r="AD2025">
            <v>198594.91865997191</v>
          </cell>
          <cell r="AE2025">
            <v>201325.99919378545</v>
          </cell>
          <cell r="AF2025">
            <v>204094.63759127702</v>
          </cell>
          <cell r="AG2025">
            <v>206901.35034879539</v>
          </cell>
          <cell r="AH2025">
            <v>209746.66106555553</v>
          </cell>
          <cell r="AI2025">
            <v>212631.10054131731</v>
          </cell>
          <cell r="AJ2025">
            <v>215555.20687540746</v>
          </cell>
          <cell r="AK2025">
            <v>218519.52556710335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0</v>
          </cell>
        </row>
        <row r="2026">
          <cell r="A2026" t="str">
            <v>ORIrrigationDLC IrrigationProgram Annual BenefitsHigh Participation Case0</v>
          </cell>
          <cell r="B2026" t="str">
            <v>OR</v>
          </cell>
          <cell r="C2026" t="str">
            <v>Irrigation</v>
          </cell>
          <cell r="D2026" t="str">
            <v>DLC Irrigation</v>
          </cell>
          <cell r="E2026" t="str">
            <v>Program Annual Benefits</v>
          </cell>
          <cell r="F2026" t="str">
            <v>High Participation Case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573231.01</v>
          </cell>
          <cell r="S2026">
            <v>1745288.43</v>
          </cell>
          <cell r="T2026">
            <v>4127886.26</v>
          </cell>
          <cell r="U2026">
            <v>5388069.9000000004</v>
          </cell>
          <cell r="V2026">
            <v>6066603.5300000003</v>
          </cell>
          <cell r="W2026">
            <v>6146956.6100000003</v>
          </cell>
          <cell r="X2026">
            <v>6226381.7599999998</v>
          </cell>
          <cell r="Y2026">
            <v>6305886.3200000003</v>
          </cell>
          <cell r="Z2026">
            <v>6389191.79</v>
          </cell>
          <cell r="AA2026">
            <v>6482465.1100000003</v>
          </cell>
          <cell r="AB2026">
            <v>6568214.9500000002</v>
          </cell>
          <cell r="AC2026">
            <v>6654117.0800000001</v>
          </cell>
          <cell r="AD2026">
            <v>6743128.8899999997</v>
          </cell>
          <cell r="AE2026">
            <v>6833331.4100000001</v>
          </cell>
          <cell r="AF2026">
            <v>6924740.5700000003</v>
          </cell>
          <cell r="AG2026">
            <v>7017372.5</v>
          </cell>
          <cell r="AH2026">
            <v>7111243.5700000003</v>
          </cell>
          <cell r="AI2026">
            <v>7206370.3399999999</v>
          </cell>
          <cell r="AJ2026">
            <v>7302769.6200000001</v>
          </cell>
          <cell r="AK2026">
            <v>7400458.4299999997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0</v>
          </cell>
          <cell r="AZ2026">
            <v>0</v>
          </cell>
        </row>
        <row r="2027">
          <cell r="A2027" t="str">
            <v>ORIrrigationDLC IrrigationProgram Annual CostsHigh Participation Case0</v>
          </cell>
          <cell r="B2027" t="str">
            <v>OR</v>
          </cell>
          <cell r="C2027" t="str">
            <v>Irrigation</v>
          </cell>
          <cell r="D2027" t="str">
            <v>DLC Irrigation</v>
          </cell>
          <cell r="E2027" t="str">
            <v>Program Annual Costs</v>
          </cell>
          <cell r="F2027" t="str">
            <v>High Participation Case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5834317.1500000004</v>
          </cell>
          <cell r="S2027">
            <v>12509121.98</v>
          </cell>
          <cell r="T2027">
            <v>26286343.199999999</v>
          </cell>
          <cell r="U2027">
            <v>16130618.27</v>
          </cell>
          <cell r="V2027">
            <v>10911310.720000001</v>
          </cell>
          <cell r="W2027">
            <v>4823091.07</v>
          </cell>
          <cell r="X2027">
            <v>4899046.41</v>
          </cell>
          <cell r="Y2027">
            <v>4974249.76</v>
          </cell>
          <cell r="Z2027">
            <v>5049879.66</v>
          </cell>
          <cell r="AA2027">
            <v>5126289.05</v>
          </cell>
          <cell r="AB2027">
            <v>5203203.5</v>
          </cell>
          <cell r="AC2027">
            <v>5283869.59</v>
          </cell>
          <cell r="AD2027">
            <v>5405233.1200000001</v>
          </cell>
          <cell r="AE2027">
            <v>5502775.29</v>
          </cell>
          <cell r="AF2027">
            <v>5602414.6799999997</v>
          </cell>
          <cell r="AG2027">
            <v>5704204.7300000004</v>
          </cell>
          <cell r="AH2027">
            <v>5808200.4400000004</v>
          </cell>
          <cell r="AI2027">
            <v>5914458.3899999997</v>
          </cell>
          <cell r="AJ2027">
            <v>6023036.7800000003</v>
          </cell>
          <cell r="AK2027">
            <v>6133995.5099999998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</row>
        <row r="2028">
          <cell r="A2028" t="str">
            <v>ORIrrigationDLC IrrigationNon-Incentive CostsHigh Participation Case0</v>
          </cell>
          <cell r="B2028" t="str">
            <v>OR</v>
          </cell>
          <cell r="C2028" t="str">
            <v>Irrigation</v>
          </cell>
          <cell r="D2028" t="str">
            <v>DLC Irrigation</v>
          </cell>
          <cell r="E2028" t="str">
            <v>Non-Incentive Costs</v>
          </cell>
          <cell r="F2028" t="str">
            <v>High Participation Case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5482636.7300000004</v>
          </cell>
          <cell r="S2028">
            <v>11437731.27</v>
          </cell>
          <cell r="T2028">
            <v>23748445.530000001</v>
          </cell>
          <cell r="U2028">
            <v>12818922.52</v>
          </cell>
          <cell r="V2028">
            <v>7177502.6100000003</v>
          </cell>
          <cell r="W2028">
            <v>1035039.42</v>
          </cell>
          <cell r="X2028">
            <v>1056694.75</v>
          </cell>
          <cell r="Y2028">
            <v>1077608.81</v>
          </cell>
          <cell r="Z2028">
            <v>1098962.6200000001</v>
          </cell>
          <cell r="AA2028">
            <v>1121099.71</v>
          </cell>
          <cell r="AB2028">
            <v>1143734.93</v>
          </cell>
          <cell r="AC2028">
            <v>1169950.97</v>
          </cell>
          <cell r="AD2028">
            <v>1234739.83</v>
          </cell>
          <cell r="AE2028">
            <v>1274929.31</v>
          </cell>
          <cell r="AF2028">
            <v>1316427.29</v>
          </cell>
          <cell r="AG2028">
            <v>1359276.37</v>
          </cell>
          <cell r="AH2028">
            <v>1403520.56</v>
          </cell>
          <cell r="AI2028">
            <v>1449205.28</v>
          </cell>
          <cell r="AJ2028">
            <v>1496377.44</v>
          </cell>
          <cell r="AK2028">
            <v>1545085.48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</row>
        <row r="2029">
          <cell r="A2029" t="str">
            <v>ORIrrigationDLC IrrigationSummer Peak Reduction @Meter  (MW)High Participation Case0</v>
          </cell>
          <cell r="B2029" t="str">
            <v>OR</v>
          </cell>
          <cell r="C2029" t="str">
            <v>Irrigation</v>
          </cell>
          <cell r="D2029" t="str">
            <v>DLC Irrigation</v>
          </cell>
          <cell r="E2029" t="str">
            <v>Summer Peak Reduction @Meter  (MW)</v>
          </cell>
          <cell r="F2029" t="str">
            <v>High Participation Case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5.1061481672101516</v>
          </cell>
          <cell r="S2029">
            <v>15.546439584201273</v>
          </cell>
          <cell r="T2029">
            <v>36.769815927493447</v>
          </cell>
          <cell r="U2029">
            <v>47.99510590524666</v>
          </cell>
          <cell r="V2029">
            <v>54.039254216657497</v>
          </cell>
          <cell r="W2029">
            <v>54.75501228123791</v>
          </cell>
          <cell r="X2029">
            <v>55.462504704051796</v>
          </cell>
          <cell r="Y2029">
            <v>56.170704503007471</v>
          </cell>
          <cell r="Z2029">
            <v>56.91276145592839</v>
          </cell>
          <cell r="AA2029">
            <v>57.74360864977195</v>
          </cell>
          <cell r="AB2029">
            <v>58.507439221742665</v>
          </cell>
          <cell r="AC2029">
            <v>59.27262640549219</v>
          </cell>
          <cell r="AD2029">
            <v>60.065513565673378</v>
          </cell>
          <cell r="AE2029">
            <v>60.869007140432515</v>
          </cell>
          <cell r="AF2029">
            <v>61.683249011282939</v>
          </cell>
          <cell r="AG2029">
            <v>62.508382957680382</v>
          </cell>
          <cell r="AH2029">
            <v>63.344554682411669</v>
          </cell>
          <cell r="AI2029">
            <v>64.191911837323005</v>
          </cell>
          <cell r="AJ2029">
            <v>65.050604049392433</v>
          </cell>
          <cell r="AK2029">
            <v>65.920782947151125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</row>
        <row r="2030">
          <cell r="A2030" t="str">
            <v>ORIrrigationDLC IrrigationSummer Peak Reduction @Generation (MW)High Participation Case0</v>
          </cell>
          <cell r="B2030" t="str">
            <v>OR</v>
          </cell>
          <cell r="C2030" t="str">
            <v>Irrigation</v>
          </cell>
          <cell r="D2030" t="str">
            <v>DLC Irrigation</v>
          </cell>
          <cell r="E2030" t="str">
            <v>Summer Peak Reduction @Generation (MW)</v>
          </cell>
          <cell r="F2030" t="str">
            <v>High Participation Case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5.6309529854545115</v>
          </cell>
          <cell r="S2030">
            <v>17.1442871462299</v>
          </cell>
          <cell r="T2030">
            <v>40.548980952242438</v>
          </cell>
          <cell r="U2030">
            <v>52.92799504328039</v>
          </cell>
          <cell r="V2030">
            <v>59.593354892652727</v>
          </cell>
          <cell r="W2030">
            <v>60.382677857562754</v>
          </cell>
          <cell r="X2030">
            <v>61.162885646285609</v>
          </cell>
          <cell r="Y2030">
            <v>61.94387351456492</v>
          </cell>
          <cell r="Z2030">
            <v>62.762198341341403</v>
          </cell>
          <cell r="AA2030">
            <v>63.678439181486489</v>
          </cell>
          <cell r="AB2030">
            <v>64.520775498172327</v>
          </cell>
          <cell r="AC2030">
            <v>65.364607857843168</v>
          </cell>
          <cell r="AD2030">
            <v>66.238987169908881</v>
          </cell>
          <cell r="AE2030">
            <v>67.125063013269198</v>
          </cell>
          <cell r="AF2030">
            <v>68.022991851877961</v>
          </cell>
          <cell r="AG2030">
            <v>68.932932242700019</v>
          </cell>
          <cell r="AH2030">
            <v>69.855044863709381</v>
          </cell>
          <cell r="AI2030">
            <v>70.789492542261797</v>
          </cell>
          <cell r="AJ2030">
            <v>71.73644028384696</v>
          </cell>
          <cell r="AK2030">
            <v>72.696055301225314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0</v>
          </cell>
          <cell r="AZ2030">
            <v>0</v>
          </cell>
        </row>
        <row r="2031">
          <cell r="A2031" t="str">
            <v>ORIrrigationDLC IrrigationWinter Peak Reduction @Meter  (MW)High Participation Case0</v>
          </cell>
          <cell r="B2031" t="str">
            <v>OR</v>
          </cell>
          <cell r="C2031" t="str">
            <v>Irrigation</v>
          </cell>
          <cell r="D2031" t="str">
            <v>DLC Irrigation</v>
          </cell>
          <cell r="E2031" t="str">
            <v>Winter Peak Reduction @Meter  (MW)</v>
          </cell>
          <cell r="F2031" t="str">
            <v>High Participation Case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</row>
        <row r="2032">
          <cell r="A2032" t="str">
            <v>ORIrrigationDLC IrrigationWinter Peak Reduction @Generation (MW)High Participation Case0</v>
          </cell>
          <cell r="B2032" t="str">
            <v>OR</v>
          </cell>
          <cell r="C2032" t="str">
            <v>Irrigation</v>
          </cell>
          <cell r="D2032" t="str">
            <v>DLC Irrigation</v>
          </cell>
          <cell r="E2032" t="str">
            <v>Winter Peak Reduction @Generation (MW)</v>
          </cell>
          <cell r="F2032" t="str">
            <v>High Participation Case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0</v>
          </cell>
          <cell r="AZ2032">
            <v>0</v>
          </cell>
        </row>
        <row r="2033">
          <cell r="A2033" t="str">
            <v>ORIrrigationDLC IrrigationProgram Annual BenefitsHigh Participation Case0</v>
          </cell>
          <cell r="B2033" t="str">
            <v>OR</v>
          </cell>
          <cell r="C2033" t="str">
            <v>Irrigation</v>
          </cell>
          <cell r="D2033" t="str">
            <v>DLC Irrigation</v>
          </cell>
          <cell r="E2033" t="str">
            <v>Program Annual Benefits</v>
          </cell>
          <cell r="F2033" t="str">
            <v>High Participation Case</v>
          </cell>
          <cell r="G2033">
            <v>0</v>
          </cell>
        </row>
        <row r="2034">
          <cell r="A2034" t="str">
            <v>ORIrrigationDLC IrrigationNew ParticipantsHigh Participation Case0</v>
          </cell>
          <cell r="B2034" t="str">
            <v>OR</v>
          </cell>
          <cell r="C2034" t="str">
            <v>Irrigation</v>
          </cell>
          <cell r="D2034" t="str">
            <v>DLC Irrigation</v>
          </cell>
          <cell r="E2034" t="str">
            <v>New Participants</v>
          </cell>
          <cell r="F2034" t="str">
            <v>High Participation Case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16746.686550000006</v>
          </cell>
          <cell r="S2034">
            <v>34271.919000000009</v>
          </cell>
          <cell r="T2034">
            <v>69833.664450000011</v>
          </cell>
          <cell r="U2034">
            <v>36847.527750000037</v>
          </cell>
          <cell r="V2034">
            <v>20100.588749999937</v>
          </cell>
          <cell r="W2034">
            <v>2583.0255000000179</v>
          </cell>
          <cell r="X2034">
            <v>2585.7149999999965</v>
          </cell>
          <cell r="Y2034">
            <v>2585.2035000000324</v>
          </cell>
          <cell r="Z2034">
            <v>2584.5764999999665</v>
          </cell>
          <cell r="AA2034">
            <v>2584.3950000000186</v>
          </cell>
          <cell r="AB2034">
            <v>2584.7249999999767</v>
          </cell>
          <cell r="AC2034">
            <v>2592.8595000000205</v>
          </cell>
          <cell r="AD2034">
            <v>2694.0321599718882</v>
          </cell>
          <cell r="AE2034">
            <v>2731.0805338135397</v>
          </cell>
          <cell r="AF2034">
            <v>2768.6383974915661</v>
          </cell>
          <cell r="AG2034">
            <v>2806.7127575183695</v>
          </cell>
          <cell r="AH2034">
            <v>2845.3107167601411</v>
          </cell>
          <cell r="AI2034">
            <v>2884.4394757617847</v>
          </cell>
          <cell r="AJ2034">
            <v>2924.1063340901455</v>
          </cell>
          <cell r="AK2034">
            <v>2964.3186916958948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</row>
        <row r="2035">
          <cell r="A2035" t="str">
            <v>ORIrrigationDLC IrrigationIncentive CostsHigh Participation Case0</v>
          </cell>
          <cell r="B2035" t="str">
            <v>OR</v>
          </cell>
          <cell r="C2035" t="str">
            <v>Irrigation</v>
          </cell>
          <cell r="D2035" t="str">
            <v>DLC Irrigation</v>
          </cell>
          <cell r="E2035" t="str">
            <v>Incentive Costs</v>
          </cell>
          <cell r="F2035" t="str">
            <v>High Participation Case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351680.42</v>
          </cell>
          <cell r="S2035">
            <v>1071390.72</v>
          </cell>
          <cell r="T2035">
            <v>2537897.67</v>
          </cell>
          <cell r="U2035">
            <v>3311695.75</v>
          </cell>
          <cell r="V2035">
            <v>3733808.12</v>
          </cell>
          <cell r="W2035">
            <v>3788051.65</v>
          </cell>
          <cell r="X2035">
            <v>3842351.67</v>
          </cell>
          <cell r="Y2035">
            <v>3896640.94</v>
          </cell>
          <cell r="Z2035">
            <v>3950917.05</v>
          </cell>
          <cell r="AA2035">
            <v>4005189.34</v>
          </cell>
          <cell r="AB2035">
            <v>4059468.57</v>
          </cell>
          <cell r="AC2035">
            <v>4113918.62</v>
          </cell>
          <cell r="AD2035">
            <v>4170493.29</v>
          </cell>
          <cell r="AE2035">
            <v>4227845.9800000004</v>
          </cell>
          <cell r="AF2035">
            <v>4285987.3899999997</v>
          </cell>
          <cell r="AG2035">
            <v>4344928.3600000003</v>
          </cell>
          <cell r="AH2035">
            <v>4404679.88</v>
          </cell>
          <cell r="AI2035">
            <v>4465253.1100000003</v>
          </cell>
          <cell r="AJ2035">
            <v>4526659.34</v>
          </cell>
          <cell r="AK2035">
            <v>4588910.04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</row>
        <row r="2036">
          <cell r="A2036" t="str">
            <v>ORIrrigationDLC IrrigationParticipantsHigh Participation Case0</v>
          </cell>
          <cell r="B2036" t="str">
            <v>OR</v>
          </cell>
          <cell r="C2036" t="str">
            <v>Irrigation</v>
          </cell>
          <cell r="D2036" t="str">
            <v>DLC Irrigation</v>
          </cell>
          <cell r="E2036" t="str">
            <v>Participants</v>
          </cell>
          <cell r="F2036" t="str">
            <v>High Participation Case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16746.686550000006</v>
          </cell>
          <cell r="S2036">
            <v>51018.605550000015</v>
          </cell>
          <cell r="T2036">
            <v>120852.27000000002</v>
          </cell>
          <cell r="U2036">
            <v>157699.79775000006</v>
          </cell>
          <cell r="V2036">
            <v>177800.38649999999</v>
          </cell>
          <cell r="W2036">
            <v>180383.41200000001</v>
          </cell>
          <cell r="X2036">
            <v>182969.12700000001</v>
          </cell>
          <cell r="Y2036">
            <v>185554.33050000004</v>
          </cell>
          <cell r="Z2036">
            <v>188138.90700000001</v>
          </cell>
          <cell r="AA2036">
            <v>190723.30200000003</v>
          </cell>
          <cell r="AB2036">
            <v>193308.027</v>
          </cell>
          <cell r="AC2036">
            <v>195900.88650000002</v>
          </cell>
          <cell r="AD2036">
            <v>198594.91865997191</v>
          </cell>
          <cell r="AE2036">
            <v>201325.99919378545</v>
          </cell>
          <cell r="AF2036">
            <v>204094.63759127702</v>
          </cell>
          <cell r="AG2036">
            <v>206901.35034879539</v>
          </cell>
          <cell r="AH2036">
            <v>209746.66106555553</v>
          </cell>
          <cell r="AI2036">
            <v>212631.10054131731</v>
          </cell>
          <cell r="AJ2036">
            <v>215555.20687540746</v>
          </cell>
          <cell r="AK2036">
            <v>218519.52556710335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</row>
        <row r="2037">
          <cell r="A2037" t="str">
            <v>ORResidentialDLC Room ACProgram Annual BenefitsHigh Participation Case0</v>
          </cell>
          <cell r="B2037" t="str">
            <v>OR</v>
          </cell>
          <cell r="C2037" t="str">
            <v>Residential</v>
          </cell>
          <cell r="D2037" t="str">
            <v>DLC Room AC</v>
          </cell>
          <cell r="E2037" t="str">
            <v>Program Annual Benefits</v>
          </cell>
          <cell r="F2037" t="str">
            <v>High Participation Case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573231.01</v>
          </cell>
          <cell r="S2037">
            <v>1745288.43</v>
          </cell>
          <cell r="T2037">
            <v>4127886.26</v>
          </cell>
          <cell r="U2037">
            <v>5388069.9000000004</v>
          </cell>
          <cell r="V2037">
            <v>6066603.5300000003</v>
          </cell>
          <cell r="W2037">
            <v>6146956.6100000003</v>
          </cell>
          <cell r="X2037">
            <v>6226381.7599999998</v>
          </cell>
          <cell r="Y2037">
            <v>6305886.3200000003</v>
          </cell>
          <cell r="Z2037">
            <v>6389191.79</v>
          </cell>
          <cell r="AA2037">
            <v>6482465.1100000003</v>
          </cell>
          <cell r="AB2037">
            <v>6568214.9500000002</v>
          </cell>
          <cell r="AC2037">
            <v>6654117.0800000001</v>
          </cell>
          <cell r="AD2037">
            <v>6743128.8899999997</v>
          </cell>
          <cell r="AE2037">
            <v>6833331.4100000001</v>
          </cell>
          <cell r="AF2037">
            <v>6924740.5700000003</v>
          </cell>
          <cell r="AG2037">
            <v>7017372.5</v>
          </cell>
          <cell r="AH2037">
            <v>7111243.5700000003</v>
          </cell>
          <cell r="AI2037">
            <v>7206370.3399999999</v>
          </cell>
          <cell r="AJ2037">
            <v>7302769.6200000001</v>
          </cell>
          <cell r="AK2037">
            <v>7400458.4299999997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</row>
        <row r="2038">
          <cell r="A2038" t="str">
            <v>ORResidentialDLC Room ACProgram Annual CostsHigh Participation Case0</v>
          </cell>
          <cell r="B2038" t="str">
            <v>OR</v>
          </cell>
          <cell r="C2038" t="str">
            <v>Residential</v>
          </cell>
          <cell r="D2038" t="str">
            <v>DLC Room AC</v>
          </cell>
          <cell r="E2038" t="str">
            <v>Program Annual Costs</v>
          </cell>
          <cell r="F2038" t="str">
            <v>High Participation Case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5834317.1500000004</v>
          </cell>
          <cell r="S2038">
            <v>12509121.98</v>
          </cell>
          <cell r="T2038">
            <v>26286343.199999999</v>
          </cell>
          <cell r="U2038">
            <v>16130618.27</v>
          </cell>
          <cell r="V2038">
            <v>10911310.720000001</v>
          </cell>
          <cell r="W2038">
            <v>4823091.07</v>
          </cell>
          <cell r="X2038">
            <v>4899046.41</v>
          </cell>
          <cell r="Y2038">
            <v>4974249.76</v>
          </cell>
          <cell r="Z2038">
            <v>5049879.66</v>
          </cell>
          <cell r="AA2038">
            <v>5126289.05</v>
          </cell>
          <cell r="AB2038">
            <v>5203203.5</v>
          </cell>
          <cell r="AC2038">
            <v>5283869.59</v>
          </cell>
          <cell r="AD2038">
            <v>5405233.1200000001</v>
          </cell>
          <cell r="AE2038">
            <v>5502775.29</v>
          </cell>
          <cell r="AF2038">
            <v>5602414.6799999997</v>
          </cell>
          <cell r="AG2038">
            <v>5704204.7300000004</v>
          </cell>
          <cell r="AH2038">
            <v>5808200.4400000004</v>
          </cell>
          <cell r="AI2038">
            <v>5914458.3899999997</v>
          </cell>
          <cell r="AJ2038">
            <v>6023036.7800000003</v>
          </cell>
          <cell r="AK2038">
            <v>6133995.5099999998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</row>
        <row r="2039">
          <cell r="A2039" t="str">
            <v>ORResidentialDLC Room ACNon-Incentive CostsHigh Participation Case0</v>
          </cell>
          <cell r="B2039" t="str">
            <v>OR</v>
          </cell>
          <cell r="C2039" t="str">
            <v>Residential</v>
          </cell>
          <cell r="D2039" t="str">
            <v>DLC Room AC</v>
          </cell>
          <cell r="E2039" t="str">
            <v>Non-Incentive Costs</v>
          </cell>
          <cell r="F2039" t="str">
            <v>High Participation Case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5482636.7300000004</v>
          </cell>
          <cell r="S2039">
            <v>11437731.27</v>
          </cell>
          <cell r="T2039">
            <v>23748445.530000001</v>
          </cell>
          <cell r="U2039">
            <v>12818922.52</v>
          </cell>
          <cell r="V2039">
            <v>7177502.6100000003</v>
          </cell>
          <cell r="W2039">
            <v>1035039.42</v>
          </cell>
          <cell r="X2039">
            <v>1056694.75</v>
          </cell>
          <cell r="Y2039">
            <v>1077608.81</v>
          </cell>
          <cell r="Z2039">
            <v>1098962.6200000001</v>
          </cell>
          <cell r="AA2039">
            <v>1121099.71</v>
          </cell>
          <cell r="AB2039">
            <v>1143734.93</v>
          </cell>
          <cell r="AC2039">
            <v>1169950.97</v>
          </cell>
          <cell r="AD2039">
            <v>1234739.83</v>
          </cell>
          <cell r="AE2039">
            <v>1274929.31</v>
          </cell>
          <cell r="AF2039">
            <v>1316427.29</v>
          </cell>
          <cell r="AG2039">
            <v>1359276.37</v>
          </cell>
          <cell r="AH2039">
            <v>1403520.56</v>
          </cell>
          <cell r="AI2039">
            <v>1449205.28</v>
          </cell>
          <cell r="AJ2039">
            <v>1496377.44</v>
          </cell>
          <cell r="AK2039">
            <v>1545085.48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>
            <v>0</v>
          </cell>
        </row>
        <row r="2040">
          <cell r="A2040" t="str">
            <v>ORResidentialDLC Room ACSummer Peak Reduction @Meter  (MW)High Participation Case0</v>
          </cell>
          <cell r="B2040" t="str">
            <v>OR</v>
          </cell>
          <cell r="C2040" t="str">
            <v>Residential</v>
          </cell>
          <cell r="D2040" t="str">
            <v>DLC Room AC</v>
          </cell>
          <cell r="E2040" t="str">
            <v>Summer Peak Reduction @Meter  (MW)</v>
          </cell>
          <cell r="F2040" t="str">
            <v>High Participation Case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5.1061481672101516</v>
          </cell>
          <cell r="S2040">
            <v>15.546439584201273</v>
          </cell>
          <cell r="T2040">
            <v>36.769815927493447</v>
          </cell>
          <cell r="U2040">
            <v>47.99510590524666</v>
          </cell>
          <cell r="V2040">
            <v>54.039254216657497</v>
          </cell>
          <cell r="W2040">
            <v>54.75501228123791</v>
          </cell>
          <cell r="X2040">
            <v>55.462504704051796</v>
          </cell>
          <cell r="Y2040">
            <v>56.170704503007471</v>
          </cell>
          <cell r="Z2040">
            <v>56.91276145592839</v>
          </cell>
          <cell r="AA2040">
            <v>57.74360864977195</v>
          </cell>
          <cell r="AB2040">
            <v>58.507439221742665</v>
          </cell>
          <cell r="AC2040">
            <v>59.27262640549219</v>
          </cell>
          <cell r="AD2040">
            <v>60.065513565673378</v>
          </cell>
          <cell r="AE2040">
            <v>60.869007140432515</v>
          </cell>
          <cell r="AF2040">
            <v>61.683249011282939</v>
          </cell>
          <cell r="AG2040">
            <v>62.508382957680382</v>
          </cell>
          <cell r="AH2040">
            <v>63.344554682411669</v>
          </cell>
          <cell r="AI2040">
            <v>64.191911837323005</v>
          </cell>
          <cell r="AJ2040">
            <v>65.050604049392433</v>
          </cell>
          <cell r="AK2040">
            <v>65.920782947151125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  <cell r="AY2040">
            <v>0</v>
          </cell>
          <cell r="AZ2040">
            <v>0</v>
          </cell>
        </row>
        <row r="2041">
          <cell r="A2041" t="str">
            <v>ORResidentialDLC Room ACSummer Peak Reduction @Generation (MW)High Participation Case0</v>
          </cell>
          <cell r="B2041" t="str">
            <v>OR</v>
          </cell>
          <cell r="C2041" t="str">
            <v>Residential</v>
          </cell>
          <cell r="D2041" t="str">
            <v>DLC Room AC</v>
          </cell>
          <cell r="E2041" t="str">
            <v>Summer Peak Reduction @Generation (MW)</v>
          </cell>
          <cell r="F2041" t="str">
            <v>High Participation Case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5.6309529854545115</v>
          </cell>
          <cell r="S2041">
            <v>17.1442871462299</v>
          </cell>
          <cell r="T2041">
            <v>40.548980952242438</v>
          </cell>
          <cell r="U2041">
            <v>52.92799504328039</v>
          </cell>
          <cell r="V2041">
            <v>59.593354892652727</v>
          </cell>
          <cell r="W2041">
            <v>60.382677857562754</v>
          </cell>
          <cell r="X2041">
            <v>61.162885646285609</v>
          </cell>
          <cell r="Y2041">
            <v>61.94387351456492</v>
          </cell>
          <cell r="Z2041">
            <v>62.762198341341403</v>
          </cell>
          <cell r="AA2041">
            <v>63.678439181486489</v>
          </cell>
          <cell r="AB2041">
            <v>64.520775498172327</v>
          </cell>
          <cell r="AC2041">
            <v>65.364607857843168</v>
          </cell>
          <cell r="AD2041">
            <v>66.238987169908881</v>
          </cell>
          <cell r="AE2041">
            <v>67.125063013269198</v>
          </cell>
          <cell r="AF2041">
            <v>68.022991851877961</v>
          </cell>
          <cell r="AG2041">
            <v>68.932932242700019</v>
          </cell>
          <cell r="AH2041">
            <v>69.855044863709381</v>
          </cell>
          <cell r="AI2041">
            <v>70.789492542261797</v>
          </cell>
          <cell r="AJ2041">
            <v>71.73644028384696</v>
          </cell>
          <cell r="AK2041">
            <v>72.696055301225314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0</v>
          </cell>
          <cell r="AW2041">
            <v>0</v>
          </cell>
          <cell r="AX2041">
            <v>0</v>
          </cell>
          <cell r="AY2041">
            <v>0</v>
          </cell>
          <cell r="AZ2041">
            <v>0</v>
          </cell>
        </row>
        <row r="2042">
          <cell r="A2042" t="str">
            <v>ORResidentialDLC Room ACWinter Peak Reduction @Meter  (MW)High Participation Case0</v>
          </cell>
          <cell r="B2042" t="str">
            <v>OR</v>
          </cell>
          <cell r="C2042" t="str">
            <v>Residential</v>
          </cell>
          <cell r="D2042" t="str">
            <v>DLC Room AC</v>
          </cell>
          <cell r="E2042" t="str">
            <v>Winter Peak Reduction @Meter  (MW)</v>
          </cell>
          <cell r="F2042" t="str">
            <v>High Participation Case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</row>
        <row r="2043">
          <cell r="A2043" t="str">
            <v>ORResidentialDLC Room ACWinter Peak Reduction @Generation (MW)High Participation Case0</v>
          </cell>
          <cell r="B2043" t="str">
            <v>OR</v>
          </cell>
          <cell r="C2043" t="str">
            <v>Residential</v>
          </cell>
          <cell r="D2043" t="str">
            <v>DLC Room AC</v>
          </cell>
          <cell r="E2043" t="str">
            <v>Winter Peak Reduction @Generation (MW)</v>
          </cell>
          <cell r="F2043" t="str">
            <v>High Participation Case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</row>
        <row r="2044">
          <cell r="A2044" t="str">
            <v>ORResidentialDLC Room ACProgram Annual BenefitsHigh Participation Case0</v>
          </cell>
          <cell r="B2044" t="str">
            <v>OR</v>
          </cell>
          <cell r="C2044" t="str">
            <v>Residential</v>
          </cell>
          <cell r="D2044" t="str">
            <v>DLC Room AC</v>
          </cell>
          <cell r="E2044" t="str">
            <v>Program Annual Benefits</v>
          </cell>
          <cell r="F2044" t="str">
            <v>High Participation Case</v>
          </cell>
          <cell r="G2044">
            <v>0</v>
          </cell>
        </row>
        <row r="2045">
          <cell r="A2045" t="str">
            <v>ORResidentialDLC Room ACNew ParticipantsHigh Participation Case0</v>
          </cell>
          <cell r="B2045" t="str">
            <v>OR</v>
          </cell>
          <cell r="C2045" t="str">
            <v>Residential</v>
          </cell>
          <cell r="D2045" t="str">
            <v>DLC Room AC</v>
          </cell>
          <cell r="E2045" t="str">
            <v>New Participants</v>
          </cell>
          <cell r="F2045" t="str">
            <v>High Participation Case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16746.686550000006</v>
          </cell>
          <cell r="S2045">
            <v>34271.919000000009</v>
          </cell>
          <cell r="T2045">
            <v>69833.664450000011</v>
          </cell>
          <cell r="U2045">
            <v>36847.527750000037</v>
          </cell>
          <cell r="V2045">
            <v>20100.588749999937</v>
          </cell>
          <cell r="W2045">
            <v>2583.0255000000179</v>
          </cell>
          <cell r="X2045">
            <v>2585.7149999999965</v>
          </cell>
          <cell r="Y2045">
            <v>2585.2035000000324</v>
          </cell>
          <cell r="Z2045">
            <v>2584.5764999999665</v>
          </cell>
          <cell r="AA2045">
            <v>2584.3950000000186</v>
          </cell>
          <cell r="AB2045">
            <v>2584.7249999999767</v>
          </cell>
          <cell r="AC2045">
            <v>2592.8595000000205</v>
          </cell>
          <cell r="AD2045">
            <v>2694.0321599718882</v>
          </cell>
          <cell r="AE2045">
            <v>2731.0805338135397</v>
          </cell>
          <cell r="AF2045">
            <v>2768.6383974915661</v>
          </cell>
          <cell r="AG2045">
            <v>2806.7127575183695</v>
          </cell>
          <cell r="AH2045">
            <v>2845.3107167601411</v>
          </cell>
          <cell r="AI2045">
            <v>2884.4394757617847</v>
          </cell>
          <cell r="AJ2045">
            <v>2924.1063340901455</v>
          </cell>
          <cell r="AK2045">
            <v>2964.3186916958948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0</v>
          </cell>
          <cell r="AZ2045">
            <v>0</v>
          </cell>
        </row>
        <row r="2046">
          <cell r="A2046" t="str">
            <v>ORResidentialDLC Room ACIncentive CostsHigh Participation Case0</v>
          </cell>
          <cell r="B2046" t="str">
            <v>OR</v>
          </cell>
          <cell r="C2046" t="str">
            <v>Residential</v>
          </cell>
          <cell r="D2046" t="str">
            <v>DLC Room AC</v>
          </cell>
          <cell r="E2046" t="str">
            <v>Incentive Costs</v>
          </cell>
          <cell r="F2046" t="str">
            <v>High Participation Case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351680.42</v>
          </cell>
          <cell r="S2046">
            <v>1071390.72</v>
          </cell>
          <cell r="T2046">
            <v>2537897.67</v>
          </cell>
          <cell r="U2046">
            <v>3311695.75</v>
          </cell>
          <cell r="V2046">
            <v>3733808.12</v>
          </cell>
          <cell r="W2046">
            <v>3788051.65</v>
          </cell>
          <cell r="X2046">
            <v>3842351.67</v>
          </cell>
          <cell r="Y2046">
            <v>3896640.94</v>
          </cell>
          <cell r="Z2046">
            <v>3950917.05</v>
          </cell>
          <cell r="AA2046">
            <v>4005189.34</v>
          </cell>
          <cell r="AB2046">
            <v>4059468.57</v>
          </cell>
          <cell r="AC2046">
            <v>4113918.62</v>
          </cell>
          <cell r="AD2046">
            <v>4170493.29</v>
          </cell>
          <cell r="AE2046">
            <v>4227845.9800000004</v>
          </cell>
          <cell r="AF2046">
            <v>4285987.3899999997</v>
          </cell>
          <cell r="AG2046">
            <v>4344928.3600000003</v>
          </cell>
          <cell r="AH2046">
            <v>4404679.88</v>
          </cell>
          <cell r="AI2046">
            <v>4465253.1100000003</v>
          </cell>
          <cell r="AJ2046">
            <v>4526659.34</v>
          </cell>
          <cell r="AK2046">
            <v>4588910.04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</row>
        <row r="2047">
          <cell r="A2047" t="str">
            <v>ORResidentialDLC Room ACParticipantsHigh Participation Case0</v>
          </cell>
          <cell r="B2047" t="str">
            <v>OR</v>
          </cell>
          <cell r="C2047" t="str">
            <v>Residential</v>
          </cell>
          <cell r="D2047" t="str">
            <v>DLC Room AC</v>
          </cell>
          <cell r="E2047" t="str">
            <v>Participants</v>
          </cell>
          <cell r="F2047" t="str">
            <v>High Participation Case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16746.686550000006</v>
          </cell>
          <cell r="S2047">
            <v>51018.605550000015</v>
          </cell>
          <cell r="T2047">
            <v>120852.27000000002</v>
          </cell>
          <cell r="U2047">
            <v>157699.79775000006</v>
          </cell>
          <cell r="V2047">
            <v>177800.38649999999</v>
          </cell>
          <cell r="W2047">
            <v>180383.41200000001</v>
          </cell>
          <cell r="X2047">
            <v>182969.12700000001</v>
          </cell>
          <cell r="Y2047">
            <v>185554.33050000004</v>
          </cell>
          <cell r="Z2047">
            <v>188138.90700000001</v>
          </cell>
          <cell r="AA2047">
            <v>190723.30200000003</v>
          </cell>
          <cell r="AB2047">
            <v>193308.027</v>
          </cell>
          <cell r="AC2047">
            <v>195900.88650000002</v>
          </cell>
          <cell r="AD2047">
            <v>198594.91865997191</v>
          </cell>
          <cell r="AE2047">
            <v>201325.99919378545</v>
          </cell>
          <cell r="AF2047">
            <v>204094.63759127702</v>
          </cell>
          <cell r="AG2047">
            <v>206901.35034879539</v>
          </cell>
          <cell r="AH2047">
            <v>209746.66106555553</v>
          </cell>
          <cell r="AI2047">
            <v>212631.10054131731</v>
          </cell>
          <cell r="AJ2047">
            <v>215555.20687540746</v>
          </cell>
          <cell r="AK2047">
            <v>218519.52556710335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</row>
        <row r="2048">
          <cell r="A2048" t="str">
            <v>ORResidentialDLC Smart AppliancesProgram Annual BenefitsHigh Participation Case0</v>
          </cell>
          <cell r="B2048" t="str">
            <v>OR</v>
          </cell>
          <cell r="C2048" t="str">
            <v>Residential</v>
          </cell>
          <cell r="D2048" t="str">
            <v>DLC Smart Appliances</v>
          </cell>
          <cell r="E2048" t="str">
            <v>Program Annual Benefits</v>
          </cell>
          <cell r="F2048" t="str">
            <v>High Participation Case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573231.01</v>
          </cell>
          <cell r="S2048">
            <v>1745288.43</v>
          </cell>
          <cell r="T2048">
            <v>4127886.26</v>
          </cell>
          <cell r="U2048">
            <v>5388069.9000000004</v>
          </cell>
          <cell r="V2048">
            <v>6066603.5300000003</v>
          </cell>
          <cell r="W2048">
            <v>6146956.6100000003</v>
          </cell>
          <cell r="X2048">
            <v>6226381.7599999998</v>
          </cell>
          <cell r="Y2048">
            <v>6305886.3200000003</v>
          </cell>
          <cell r="Z2048">
            <v>6389191.79</v>
          </cell>
          <cell r="AA2048">
            <v>6482465.1100000003</v>
          </cell>
          <cell r="AB2048">
            <v>6568214.9500000002</v>
          </cell>
          <cell r="AC2048">
            <v>6654117.0800000001</v>
          </cell>
          <cell r="AD2048">
            <v>6743128.8899999997</v>
          </cell>
          <cell r="AE2048">
            <v>6833331.4100000001</v>
          </cell>
          <cell r="AF2048">
            <v>6924740.5700000003</v>
          </cell>
          <cell r="AG2048">
            <v>7017372.5</v>
          </cell>
          <cell r="AH2048">
            <v>7111243.5700000003</v>
          </cell>
          <cell r="AI2048">
            <v>7206370.3399999999</v>
          </cell>
          <cell r="AJ2048">
            <v>7302769.6200000001</v>
          </cell>
          <cell r="AK2048">
            <v>7400458.4299999997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0</v>
          </cell>
          <cell r="AZ2048">
            <v>0</v>
          </cell>
        </row>
        <row r="2049">
          <cell r="A2049" t="str">
            <v>ORResidentialDLC Smart AppliancesProgram Annual CostsHigh Participation Case0</v>
          </cell>
          <cell r="B2049" t="str">
            <v>OR</v>
          </cell>
          <cell r="C2049" t="str">
            <v>Residential</v>
          </cell>
          <cell r="D2049" t="str">
            <v>DLC Smart Appliances</v>
          </cell>
          <cell r="E2049" t="str">
            <v>Program Annual Costs</v>
          </cell>
          <cell r="F2049" t="str">
            <v>High Participation Case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5834317.1500000004</v>
          </cell>
          <cell r="S2049">
            <v>12509121.98</v>
          </cell>
          <cell r="T2049">
            <v>26286343.199999999</v>
          </cell>
          <cell r="U2049">
            <v>16130618.27</v>
          </cell>
          <cell r="V2049">
            <v>10911310.720000001</v>
          </cell>
          <cell r="W2049">
            <v>4823091.07</v>
          </cell>
          <cell r="X2049">
            <v>4899046.41</v>
          </cell>
          <cell r="Y2049">
            <v>4974249.76</v>
          </cell>
          <cell r="Z2049">
            <v>5049879.66</v>
          </cell>
          <cell r="AA2049">
            <v>5126289.05</v>
          </cell>
          <cell r="AB2049">
            <v>5203203.5</v>
          </cell>
          <cell r="AC2049">
            <v>5283869.59</v>
          </cell>
          <cell r="AD2049">
            <v>5405233.1200000001</v>
          </cell>
          <cell r="AE2049">
            <v>5502775.29</v>
          </cell>
          <cell r="AF2049">
            <v>5602414.6799999997</v>
          </cell>
          <cell r="AG2049">
            <v>5704204.7300000004</v>
          </cell>
          <cell r="AH2049">
            <v>5808200.4400000004</v>
          </cell>
          <cell r="AI2049">
            <v>5914458.3899999997</v>
          </cell>
          <cell r="AJ2049">
            <v>6023036.7800000003</v>
          </cell>
          <cell r="AK2049">
            <v>6133995.5099999998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  <cell r="AY2049">
            <v>0</v>
          </cell>
          <cell r="AZ2049">
            <v>0</v>
          </cell>
        </row>
        <row r="2050">
          <cell r="A2050" t="str">
            <v>ORResidentialDLC Smart AppliancesNon-Incentive CostsHigh Participation Case0</v>
          </cell>
          <cell r="B2050" t="str">
            <v>OR</v>
          </cell>
          <cell r="C2050" t="str">
            <v>Residential</v>
          </cell>
          <cell r="D2050" t="str">
            <v>DLC Smart Appliances</v>
          </cell>
          <cell r="E2050" t="str">
            <v>Non-Incentive Costs</v>
          </cell>
          <cell r="F2050" t="str">
            <v>High Participation Case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5482636.7300000004</v>
          </cell>
          <cell r="S2050">
            <v>11437731.27</v>
          </cell>
          <cell r="T2050">
            <v>23748445.530000001</v>
          </cell>
          <cell r="U2050">
            <v>12818922.52</v>
          </cell>
          <cell r="V2050">
            <v>7177502.6100000003</v>
          </cell>
          <cell r="W2050">
            <v>1035039.42</v>
          </cell>
          <cell r="X2050">
            <v>1056694.75</v>
          </cell>
          <cell r="Y2050">
            <v>1077608.81</v>
          </cell>
          <cell r="Z2050">
            <v>1098962.6200000001</v>
          </cell>
          <cell r="AA2050">
            <v>1121099.71</v>
          </cell>
          <cell r="AB2050">
            <v>1143734.93</v>
          </cell>
          <cell r="AC2050">
            <v>1169950.97</v>
          </cell>
          <cell r="AD2050">
            <v>1234739.83</v>
          </cell>
          <cell r="AE2050">
            <v>1274929.31</v>
          </cell>
          <cell r="AF2050">
            <v>1316427.29</v>
          </cell>
          <cell r="AG2050">
            <v>1359276.37</v>
          </cell>
          <cell r="AH2050">
            <v>1403520.56</v>
          </cell>
          <cell r="AI2050">
            <v>1449205.28</v>
          </cell>
          <cell r="AJ2050">
            <v>1496377.44</v>
          </cell>
          <cell r="AK2050">
            <v>1545085.48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</row>
        <row r="2051">
          <cell r="A2051" t="str">
            <v>ORResidentialDLC Smart AppliancesSummer Peak Reduction @Meter  (MW)High Participation Case0</v>
          </cell>
          <cell r="B2051" t="str">
            <v>OR</v>
          </cell>
          <cell r="C2051" t="str">
            <v>Residential</v>
          </cell>
          <cell r="D2051" t="str">
            <v>DLC Smart Appliances</v>
          </cell>
          <cell r="E2051" t="str">
            <v>Summer Peak Reduction @Meter  (MW)</v>
          </cell>
          <cell r="F2051" t="str">
            <v>High Participation Case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5.1061481672101516</v>
          </cell>
          <cell r="S2051">
            <v>15.546439584201273</v>
          </cell>
          <cell r="T2051">
            <v>36.769815927493447</v>
          </cell>
          <cell r="U2051">
            <v>47.99510590524666</v>
          </cell>
          <cell r="V2051">
            <v>54.039254216657497</v>
          </cell>
          <cell r="W2051">
            <v>54.75501228123791</v>
          </cell>
          <cell r="X2051">
            <v>55.462504704051796</v>
          </cell>
          <cell r="Y2051">
            <v>56.170704503007471</v>
          </cell>
          <cell r="Z2051">
            <v>56.91276145592839</v>
          </cell>
          <cell r="AA2051">
            <v>57.74360864977195</v>
          </cell>
          <cell r="AB2051">
            <v>58.507439221742665</v>
          </cell>
          <cell r="AC2051">
            <v>59.27262640549219</v>
          </cell>
          <cell r="AD2051">
            <v>60.065513565673378</v>
          </cell>
          <cell r="AE2051">
            <v>60.869007140432515</v>
          </cell>
          <cell r="AF2051">
            <v>61.683249011282939</v>
          </cell>
          <cell r="AG2051">
            <v>62.508382957680382</v>
          </cell>
          <cell r="AH2051">
            <v>63.344554682411669</v>
          </cell>
          <cell r="AI2051">
            <v>64.191911837323005</v>
          </cell>
          <cell r="AJ2051">
            <v>65.050604049392433</v>
          </cell>
          <cell r="AK2051">
            <v>65.920782947151125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0</v>
          </cell>
          <cell r="AZ2051">
            <v>0</v>
          </cell>
        </row>
        <row r="2052">
          <cell r="A2052" t="str">
            <v>ORResidentialDLC Smart AppliancesSummer Peak Reduction @Generation (MW)High Participation Case0</v>
          </cell>
          <cell r="B2052" t="str">
            <v>OR</v>
          </cell>
          <cell r="C2052" t="str">
            <v>Residential</v>
          </cell>
          <cell r="D2052" t="str">
            <v>DLC Smart Appliances</v>
          </cell>
          <cell r="E2052" t="str">
            <v>Summer Peak Reduction @Generation (MW)</v>
          </cell>
          <cell r="F2052" t="str">
            <v>High Participation Case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5.6309529854545115</v>
          </cell>
          <cell r="S2052">
            <v>17.1442871462299</v>
          </cell>
          <cell r="T2052">
            <v>40.548980952242438</v>
          </cell>
          <cell r="U2052">
            <v>52.92799504328039</v>
          </cell>
          <cell r="V2052">
            <v>59.593354892652727</v>
          </cell>
          <cell r="W2052">
            <v>60.382677857562754</v>
          </cell>
          <cell r="X2052">
            <v>61.162885646285609</v>
          </cell>
          <cell r="Y2052">
            <v>61.94387351456492</v>
          </cell>
          <cell r="Z2052">
            <v>62.762198341341403</v>
          </cell>
          <cell r="AA2052">
            <v>63.678439181486489</v>
          </cell>
          <cell r="AB2052">
            <v>64.520775498172327</v>
          </cell>
          <cell r="AC2052">
            <v>65.364607857843168</v>
          </cell>
          <cell r="AD2052">
            <v>66.238987169908881</v>
          </cell>
          <cell r="AE2052">
            <v>67.125063013269198</v>
          </cell>
          <cell r="AF2052">
            <v>68.022991851877961</v>
          </cell>
          <cell r="AG2052">
            <v>68.932932242700019</v>
          </cell>
          <cell r="AH2052">
            <v>69.855044863709381</v>
          </cell>
          <cell r="AI2052">
            <v>70.789492542261797</v>
          </cell>
          <cell r="AJ2052">
            <v>71.73644028384696</v>
          </cell>
          <cell r="AK2052">
            <v>72.696055301225314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</row>
        <row r="2053">
          <cell r="A2053" t="str">
            <v>ORResidentialDLC Smart AppliancesWinter Peak Reduction @Meter  (MW)High Participation Case0</v>
          </cell>
          <cell r="B2053" t="str">
            <v>OR</v>
          </cell>
          <cell r="C2053" t="str">
            <v>Residential</v>
          </cell>
          <cell r="D2053" t="str">
            <v>DLC Smart Appliances</v>
          </cell>
          <cell r="E2053" t="str">
            <v>Winter Peak Reduction @Meter  (MW)</v>
          </cell>
          <cell r="F2053" t="str">
            <v>High Participation Case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</row>
        <row r="2054">
          <cell r="A2054" t="str">
            <v>ORResidentialDLC Smart AppliancesWinter Peak Reduction @Generation (MW)High Participation Case0</v>
          </cell>
          <cell r="B2054" t="str">
            <v>OR</v>
          </cell>
          <cell r="C2054" t="str">
            <v>Residential</v>
          </cell>
          <cell r="D2054" t="str">
            <v>DLC Smart Appliances</v>
          </cell>
          <cell r="E2054" t="str">
            <v>Winter Peak Reduction @Generation (MW)</v>
          </cell>
          <cell r="F2054" t="str">
            <v>High Participation Case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0</v>
          </cell>
          <cell r="AZ2054">
            <v>0</v>
          </cell>
        </row>
        <row r="2055">
          <cell r="A2055" t="str">
            <v>ORResidentialDLC Smart AppliancesProgram Annual BenefitsHigh Participation Case0</v>
          </cell>
          <cell r="B2055" t="str">
            <v>OR</v>
          </cell>
          <cell r="C2055" t="str">
            <v>Residential</v>
          </cell>
          <cell r="D2055" t="str">
            <v>DLC Smart Appliances</v>
          </cell>
          <cell r="E2055" t="str">
            <v>Program Annual Benefits</v>
          </cell>
          <cell r="F2055" t="str">
            <v>High Participation Case</v>
          </cell>
          <cell r="G2055">
            <v>0</v>
          </cell>
        </row>
        <row r="2056">
          <cell r="A2056" t="str">
            <v>ORResidentialDLC Smart AppliancesNew ParticipantsHigh Participation Case0</v>
          </cell>
          <cell r="B2056" t="str">
            <v>OR</v>
          </cell>
          <cell r="C2056" t="str">
            <v>Residential</v>
          </cell>
          <cell r="D2056" t="str">
            <v>DLC Smart Appliances</v>
          </cell>
          <cell r="E2056" t="str">
            <v>New Participants</v>
          </cell>
          <cell r="F2056" t="str">
            <v>High Participation Case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16746.686550000006</v>
          </cell>
          <cell r="S2056">
            <v>34271.919000000009</v>
          </cell>
          <cell r="T2056">
            <v>69833.664450000011</v>
          </cell>
          <cell r="U2056">
            <v>36847.527750000037</v>
          </cell>
          <cell r="V2056">
            <v>20100.588749999937</v>
          </cell>
          <cell r="W2056">
            <v>2583.0255000000179</v>
          </cell>
          <cell r="X2056">
            <v>2585.7149999999965</v>
          </cell>
          <cell r="Y2056">
            <v>2585.2035000000324</v>
          </cell>
          <cell r="Z2056">
            <v>2584.5764999999665</v>
          </cell>
          <cell r="AA2056">
            <v>2584.3950000000186</v>
          </cell>
          <cell r="AB2056">
            <v>2584.7249999999767</v>
          </cell>
          <cell r="AC2056">
            <v>2592.8595000000205</v>
          </cell>
          <cell r="AD2056">
            <v>2694.0321599718882</v>
          </cell>
          <cell r="AE2056">
            <v>2731.0805338135397</v>
          </cell>
          <cell r="AF2056">
            <v>2768.6383974915661</v>
          </cell>
          <cell r="AG2056">
            <v>2806.7127575183695</v>
          </cell>
          <cell r="AH2056">
            <v>2845.3107167601411</v>
          </cell>
          <cell r="AI2056">
            <v>2884.4394757617847</v>
          </cell>
          <cell r="AJ2056">
            <v>2924.1063340901455</v>
          </cell>
          <cell r="AK2056">
            <v>2964.3186916958948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0</v>
          </cell>
          <cell r="AZ2056">
            <v>0</v>
          </cell>
        </row>
        <row r="2057">
          <cell r="A2057" t="str">
            <v>ORResidentialDLC Smart AppliancesIncentive CostsHigh Participation Case0</v>
          </cell>
          <cell r="B2057" t="str">
            <v>OR</v>
          </cell>
          <cell r="C2057" t="str">
            <v>Residential</v>
          </cell>
          <cell r="D2057" t="str">
            <v>DLC Smart Appliances</v>
          </cell>
          <cell r="E2057" t="str">
            <v>Incentive Costs</v>
          </cell>
          <cell r="F2057" t="str">
            <v>High Participation Case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351680.42</v>
          </cell>
          <cell r="S2057">
            <v>1071390.72</v>
          </cell>
          <cell r="T2057">
            <v>2537897.67</v>
          </cell>
          <cell r="U2057">
            <v>3311695.75</v>
          </cell>
          <cell r="V2057">
            <v>3733808.12</v>
          </cell>
          <cell r="W2057">
            <v>3788051.65</v>
          </cell>
          <cell r="X2057">
            <v>3842351.67</v>
          </cell>
          <cell r="Y2057">
            <v>3896640.94</v>
          </cell>
          <cell r="Z2057">
            <v>3950917.05</v>
          </cell>
          <cell r="AA2057">
            <v>4005189.34</v>
          </cell>
          <cell r="AB2057">
            <v>4059468.57</v>
          </cell>
          <cell r="AC2057">
            <v>4113918.62</v>
          </cell>
          <cell r="AD2057">
            <v>4170493.29</v>
          </cell>
          <cell r="AE2057">
            <v>4227845.9800000004</v>
          </cell>
          <cell r="AF2057">
            <v>4285987.3899999997</v>
          </cell>
          <cell r="AG2057">
            <v>4344928.3600000003</v>
          </cell>
          <cell r="AH2057">
            <v>4404679.88</v>
          </cell>
          <cell r="AI2057">
            <v>4465253.1100000003</v>
          </cell>
          <cell r="AJ2057">
            <v>4526659.34</v>
          </cell>
          <cell r="AK2057">
            <v>4588910.04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AY2057">
            <v>0</v>
          </cell>
          <cell r="AZ2057">
            <v>0</v>
          </cell>
        </row>
        <row r="2058">
          <cell r="A2058" t="str">
            <v>ORResidentialDLC Smart AppliancesParticipantsHigh Participation Case0</v>
          </cell>
          <cell r="B2058" t="str">
            <v>OR</v>
          </cell>
          <cell r="C2058" t="str">
            <v>Residential</v>
          </cell>
          <cell r="D2058" t="str">
            <v>DLC Smart Appliances</v>
          </cell>
          <cell r="E2058" t="str">
            <v>Participants</v>
          </cell>
          <cell r="F2058" t="str">
            <v>High Participation Case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16746.686550000006</v>
          </cell>
          <cell r="S2058">
            <v>51018.605550000015</v>
          </cell>
          <cell r="T2058">
            <v>120852.27000000002</v>
          </cell>
          <cell r="U2058">
            <v>157699.79775000006</v>
          </cell>
          <cell r="V2058">
            <v>177800.38649999999</v>
          </cell>
          <cell r="W2058">
            <v>180383.41200000001</v>
          </cell>
          <cell r="X2058">
            <v>182969.12700000001</v>
          </cell>
          <cell r="Y2058">
            <v>185554.33050000004</v>
          </cell>
          <cell r="Z2058">
            <v>188138.90700000001</v>
          </cell>
          <cell r="AA2058">
            <v>190723.30200000003</v>
          </cell>
          <cell r="AB2058">
            <v>193308.027</v>
          </cell>
          <cell r="AC2058">
            <v>195900.88650000002</v>
          </cell>
          <cell r="AD2058">
            <v>198594.91865997191</v>
          </cell>
          <cell r="AE2058">
            <v>201325.99919378545</v>
          </cell>
          <cell r="AF2058">
            <v>204094.63759127702</v>
          </cell>
          <cell r="AG2058">
            <v>206901.35034879539</v>
          </cell>
          <cell r="AH2058">
            <v>209746.66106555553</v>
          </cell>
          <cell r="AI2058">
            <v>212631.10054131731</v>
          </cell>
          <cell r="AJ2058">
            <v>215555.20687540746</v>
          </cell>
          <cell r="AK2058">
            <v>218519.52556710335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0</v>
          </cell>
          <cell r="AZ2058">
            <v>0</v>
          </cell>
        </row>
        <row r="2059">
          <cell r="A2059" t="str">
            <v>ORResidentialDLC Smart ThermostatsProgram Annual BenefitsHigh Participation Case0</v>
          </cell>
          <cell r="B2059" t="str">
            <v>OR</v>
          </cell>
          <cell r="C2059" t="str">
            <v>Residential</v>
          </cell>
          <cell r="D2059" t="str">
            <v>DLC Smart Thermostats</v>
          </cell>
          <cell r="E2059" t="str">
            <v>Program Annual Benefits</v>
          </cell>
          <cell r="F2059" t="str">
            <v>High Participation Case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573231.01</v>
          </cell>
          <cell r="S2059">
            <v>1745288.43</v>
          </cell>
          <cell r="T2059">
            <v>4127886.26</v>
          </cell>
          <cell r="U2059">
            <v>5388069.9000000004</v>
          </cell>
          <cell r="V2059">
            <v>6066603.5300000003</v>
          </cell>
          <cell r="W2059">
            <v>6146956.6100000003</v>
          </cell>
          <cell r="X2059">
            <v>6226381.7599999998</v>
          </cell>
          <cell r="Y2059">
            <v>6305886.3200000003</v>
          </cell>
          <cell r="Z2059">
            <v>6389191.79</v>
          </cell>
          <cell r="AA2059">
            <v>6482465.1100000003</v>
          </cell>
          <cell r="AB2059">
            <v>6568214.9500000002</v>
          </cell>
          <cell r="AC2059">
            <v>6654117.0800000001</v>
          </cell>
          <cell r="AD2059">
            <v>6743128.8899999997</v>
          </cell>
          <cell r="AE2059">
            <v>6833331.4100000001</v>
          </cell>
          <cell r="AF2059">
            <v>6924740.5700000003</v>
          </cell>
          <cell r="AG2059">
            <v>7017372.5</v>
          </cell>
          <cell r="AH2059">
            <v>7111243.5700000003</v>
          </cell>
          <cell r="AI2059">
            <v>7206370.3399999999</v>
          </cell>
          <cell r="AJ2059">
            <v>7302769.6200000001</v>
          </cell>
          <cell r="AK2059">
            <v>7400458.4299999997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0</v>
          </cell>
          <cell r="AZ2059">
            <v>0</v>
          </cell>
        </row>
        <row r="2060">
          <cell r="A2060" t="str">
            <v>ORResidentialDLC Smart ThermostatsProgram Annual CostsHigh Participation Case0</v>
          </cell>
          <cell r="B2060" t="str">
            <v>OR</v>
          </cell>
          <cell r="C2060" t="str">
            <v>Residential</v>
          </cell>
          <cell r="D2060" t="str">
            <v>DLC Smart Thermostats</v>
          </cell>
          <cell r="E2060" t="str">
            <v>Program Annual Costs</v>
          </cell>
          <cell r="F2060" t="str">
            <v>High Participation Case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5834317.1500000004</v>
          </cell>
          <cell r="S2060">
            <v>12509121.98</v>
          </cell>
          <cell r="T2060">
            <v>26286343.199999999</v>
          </cell>
          <cell r="U2060">
            <v>16130618.27</v>
          </cell>
          <cell r="V2060">
            <v>10911310.720000001</v>
          </cell>
          <cell r="W2060">
            <v>4823091.07</v>
          </cell>
          <cell r="X2060">
            <v>4899046.41</v>
          </cell>
          <cell r="Y2060">
            <v>4974249.76</v>
          </cell>
          <cell r="Z2060">
            <v>5049879.66</v>
          </cell>
          <cell r="AA2060">
            <v>5126289.05</v>
          </cell>
          <cell r="AB2060">
            <v>5203203.5</v>
          </cell>
          <cell r="AC2060">
            <v>5283869.59</v>
          </cell>
          <cell r="AD2060">
            <v>5405233.1200000001</v>
          </cell>
          <cell r="AE2060">
            <v>5502775.29</v>
          </cell>
          <cell r="AF2060">
            <v>5602414.6799999997</v>
          </cell>
          <cell r="AG2060">
            <v>5704204.7300000004</v>
          </cell>
          <cell r="AH2060">
            <v>5808200.4400000004</v>
          </cell>
          <cell r="AI2060">
            <v>5914458.3899999997</v>
          </cell>
          <cell r="AJ2060">
            <v>6023036.7800000003</v>
          </cell>
          <cell r="AK2060">
            <v>6133995.5099999998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0</v>
          </cell>
          <cell r="AW2060">
            <v>0</v>
          </cell>
          <cell r="AX2060">
            <v>0</v>
          </cell>
          <cell r="AY2060">
            <v>0</v>
          </cell>
          <cell r="AZ2060">
            <v>0</v>
          </cell>
        </row>
        <row r="2061">
          <cell r="A2061" t="str">
            <v>ORResidentialDLC Smart ThermostatsNon-Incentive CostsHigh Participation Case0</v>
          </cell>
          <cell r="B2061" t="str">
            <v>OR</v>
          </cell>
          <cell r="C2061" t="str">
            <v>Residential</v>
          </cell>
          <cell r="D2061" t="str">
            <v>DLC Smart Thermostats</v>
          </cell>
          <cell r="E2061" t="str">
            <v>Non-Incentive Costs</v>
          </cell>
          <cell r="F2061" t="str">
            <v>High Participation Case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5482636.7300000004</v>
          </cell>
          <cell r="S2061">
            <v>11437731.27</v>
          </cell>
          <cell r="T2061">
            <v>23748445.530000001</v>
          </cell>
          <cell r="U2061">
            <v>12818922.52</v>
          </cell>
          <cell r="V2061">
            <v>7177502.6100000003</v>
          </cell>
          <cell r="W2061">
            <v>1035039.42</v>
          </cell>
          <cell r="X2061">
            <v>1056694.75</v>
          </cell>
          <cell r="Y2061">
            <v>1077608.81</v>
          </cell>
          <cell r="Z2061">
            <v>1098962.6200000001</v>
          </cell>
          <cell r="AA2061">
            <v>1121099.71</v>
          </cell>
          <cell r="AB2061">
            <v>1143734.93</v>
          </cell>
          <cell r="AC2061">
            <v>1169950.97</v>
          </cell>
          <cell r="AD2061">
            <v>1234739.83</v>
          </cell>
          <cell r="AE2061">
            <v>1274929.31</v>
          </cell>
          <cell r="AF2061">
            <v>1316427.29</v>
          </cell>
          <cell r="AG2061">
            <v>1359276.37</v>
          </cell>
          <cell r="AH2061">
            <v>1403520.56</v>
          </cell>
          <cell r="AI2061">
            <v>1449205.28</v>
          </cell>
          <cell r="AJ2061">
            <v>1496377.44</v>
          </cell>
          <cell r="AK2061">
            <v>1545085.48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</row>
        <row r="2062">
          <cell r="A2062" t="str">
            <v>ORResidentialDLC Smart ThermostatsSummer Peak Reduction @Meter  (MW)High Participation Case0</v>
          </cell>
          <cell r="B2062" t="str">
            <v>OR</v>
          </cell>
          <cell r="C2062" t="str">
            <v>Residential</v>
          </cell>
          <cell r="D2062" t="str">
            <v>DLC Smart Thermostats</v>
          </cell>
          <cell r="E2062" t="str">
            <v>Summer Peak Reduction @Meter  (MW)</v>
          </cell>
          <cell r="F2062" t="str">
            <v>High Participation Case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5.1061481672101516</v>
          </cell>
          <cell r="S2062">
            <v>15.546439584201273</v>
          </cell>
          <cell r="T2062">
            <v>36.769815927493447</v>
          </cell>
          <cell r="U2062">
            <v>47.99510590524666</v>
          </cell>
          <cell r="V2062">
            <v>54.039254216657497</v>
          </cell>
          <cell r="W2062">
            <v>54.75501228123791</v>
          </cell>
          <cell r="X2062">
            <v>55.462504704051796</v>
          </cell>
          <cell r="Y2062">
            <v>56.170704503007471</v>
          </cell>
          <cell r="Z2062">
            <v>56.91276145592839</v>
          </cell>
          <cell r="AA2062">
            <v>57.74360864977195</v>
          </cell>
          <cell r="AB2062">
            <v>58.507439221742665</v>
          </cell>
          <cell r="AC2062">
            <v>59.27262640549219</v>
          </cell>
          <cell r="AD2062">
            <v>60.065513565673378</v>
          </cell>
          <cell r="AE2062">
            <v>60.869007140432515</v>
          </cell>
          <cell r="AF2062">
            <v>61.683249011282939</v>
          </cell>
          <cell r="AG2062">
            <v>62.508382957680382</v>
          </cell>
          <cell r="AH2062">
            <v>63.344554682411669</v>
          </cell>
          <cell r="AI2062">
            <v>64.191911837323005</v>
          </cell>
          <cell r="AJ2062">
            <v>65.050604049392433</v>
          </cell>
          <cell r="AK2062">
            <v>65.920782947151125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</row>
        <row r="2063">
          <cell r="A2063" t="str">
            <v>ORResidentialDLC Smart ThermostatsSummer Peak Reduction @Generation (MW)High Participation Case0</v>
          </cell>
          <cell r="B2063" t="str">
            <v>OR</v>
          </cell>
          <cell r="C2063" t="str">
            <v>Residential</v>
          </cell>
          <cell r="D2063" t="str">
            <v>DLC Smart Thermostats</v>
          </cell>
          <cell r="E2063" t="str">
            <v>Summer Peak Reduction @Generation (MW)</v>
          </cell>
          <cell r="F2063" t="str">
            <v>High Participation Case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5.6309529854545115</v>
          </cell>
          <cell r="S2063">
            <v>17.1442871462299</v>
          </cell>
          <cell r="T2063">
            <v>40.548980952242438</v>
          </cell>
          <cell r="U2063">
            <v>52.92799504328039</v>
          </cell>
          <cell r="V2063">
            <v>59.593354892652727</v>
          </cell>
          <cell r="W2063">
            <v>60.382677857562754</v>
          </cell>
          <cell r="X2063">
            <v>61.162885646285609</v>
          </cell>
          <cell r="Y2063">
            <v>61.94387351456492</v>
          </cell>
          <cell r="Z2063">
            <v>62.762198341341403</v>
          </cell>
          <cell r="AA2063">
            <v>63.678439181486489</v>
          </cell>
          <cell r="AB2063">
            <v>64.520775498172327</v>
          </cell>
          <cell r="AC2063">
            <v>65.364607857843168</v>
          </cell>
          <cell r="AD2063">
            <v>66.238987169908881</v>
          </cell>
          <cell r="AE2063">
            <v>67.125063013269198</v>
          </cell>
          <cell r="AF2063">
            <v>68.022991851877961</v>
          </cell>
          <cell r="AG2063">
            <v>68.932932242700019</v>
          </cell>
          <cell r="AH2063">
            <v>69.855044863709381</v>
          </cell>
          <cell r="AI2063">
            <v>70.789492542261797</v>
          </cell>
          <cell r="AJ2063">
            <v>71.73644028384696</v>
          </cell>
          <cell r="AK2063">
            <v>72.696055301225314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  <cell r="AY2063">
            <v>0</v>
          </cell>
          <cell r="AZ2063">
            <v>0</v>
          </cell>
        </row>
        <row r="2064">
          <cell r="A2064" t="str">
            <v>ORResidentialDLC Smart ThermostatsWinter Peak Reduction @Meter  (MW)High Participation Case0</v>
          </cell>
          <cell r="B2064" t="str">
            <v>OR</v>
          </cell>
          <cell r="C2064" t="str">
            <v>Residential</v>
          </cell>
          <cell r="D2064" t="str">
            <v>DLC Smart Thermostats</v>
          </cell>
          <cell r="E2064" t="str">
            <v>Winter Peak Reduction @Meter  (MW)</v>
          </cell>
          <cell r="F2064" t="str">
            <v>High Participation Case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</row>
        <row r="2065">
          <cell r="A2065" t="str">
            <v>ORResidentialDLC Smart ThermostatsWinter Peak Reduction @Generation (MW)High Participation Case0</v>
          </cell>
          <cell r="B2065" t="str">
            <v>OR</v>
          </cell>
          <cell r="C2065" t="str">
            <v>Residential</v>
          </cell>
          <cell r="D2065" t="str">
            <v>DLC Smart Thermostats</v>
          </cell>
          <cell r="E2065" t="str">
            <v>Winter Peak Reduction @Generation (MW)</v>
          </cell>
          <cell r="F2065" t="str">
            <v>High Participation Case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0</v>
          </cell>
          <cell r="AZ2065">
            <v>0</v>
          </cell>
        </row>
        <row r="2066">
          <cell r="A2066" t="str">
            <v>ORResidentialDLC Smart ThermostatsProgram Annual BenefitsHigh Participation Case0</v>
          </cell>
          <cell r="B2066" t="str">
            <v>OR</v>
          </cell>
          <cell r="C2066" t="str">
            <v>Residential</v>
          </cell>
          <cell r="D2066" t="str">
            <v>DLC Smart Thermostats</v>
          </cell>
          <cell r="E2066" t="str">
            <v>Program Annual Benefits</v>
          </cell>
          <cell r="F2066" t="str">
            <v>High Participation Case</v>
          </cell>
          <cell r="G2066">
            <v>0</v>
          </cell>
        </row>
        <row r="2067">
          <cell r="A2067" t="str">
            <v>ORResidentialDLC Smart ThermostatsNew ParticipantsHigh Participation Case0</v>
          </cell>
          <cell r="B2067" t="str">
            <v>OR</v>
          </cell>
          <cell r="C2067" t="str">
            <v>Residential</v>
          </cell>
          <cell r="D2067" t="str">
            <v>DLC Smart Thermostats</v>
          </cell>
          <cell r="E2067" t="str">
            <v>New Participants</v>
          </cell>
          <cell r="F2067" t="str">
            <v>High Participation Case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16746.686550000006</v>
          </cell>
          <cell r="S2067">
            <v>34271.919000000009</v>
          </cell>
          <cell r="T2067">
            <v>69833.664450000011</v>
          </cell>
          <cell r="U2067">
            <v>36847.527750000037</v>
          </cell>
          <cell r="V2067">
            <v>20100.588749999937</v>
          </cell>
          <cell r="W2067">
            <v>2583.0255000000179</v>
          </cell>
          <cell r="X2067">
            <v>2585.7149999999965</v>
          </cell>
          <cell r="Y2067">
            <v>2585.2035000000324</v>
          </cell>
          <cell r="Z2067">
            <v>2584.5764999999665</v>
          </cell>
          <cell r="AA2067">
            <v>2584.3950000000186</v>
          </cell>
          <cell r="AB2067">
            <v>2584.7249999999767</v>
          </cell>
          <cell r="AC2067">
            <v>2592.8595000000205</v>
          </cell>
          <cell r="AD2067">
            <v>2694.0321599718882</v>
          </cell>
          <cell r="AE2067">
            <v>2731.0805338135397</v>
          </cell>
          <cell r="AF2067">
            <v>2768.6383974915661</v>
          </cell>
          <cell r="AG2067">
            <v>2806.7127575183695</v>
          </cell>
          <cell r="AH2067">
            <v>2845.3107167601411</v>
          </cell>
          <cell r="AI2067">
            <v>2884.4394757617847</v>
          </cell>
          <cell r="AJ2067">
            <v>2924.1063340901455</v>
          </cell>
          <cell r="AK2067">
            <v>2964.3186916958948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  <cell r="AY2067">
            <v>0</v>
          </cell>
          <cell r="AZ2067">
            <v>0</v>
          </cell>
        </row>
        <row r="2068">
          <cell r="A2068" t="str">
            <v>ORResidentialDLC Smart ThermostatsIncentive CostsHigh Participation Case0</v>
          </cell>
          <cell r="B2068" t="str">
            <v>OR</v>
          </cell>
          <cell r="C2068" t="str">
            <v>Residential</v>
          </cell>
          <cell r="D2068" t="str">
            <v>DLC Smart Thermostats</v>
          </cell>
          <cell r="E2068" t="str">
            <v>Incentive Costs</v>
          </cell>
          <cell r="F2068" t="str">
            <v>High Participation Case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351680.42</v>
          </cell>
          <cell r="S2068">
            <v>1071390.72</v>
          </cell>
          <cell r="T2068">
            <v>2537897.67</v>
          </cell>
          <cell r="U2068">
            <v>3311695.75</v>
          </cell>
          <cell r="V2068">
            <v>3733808.12</v>
          </cell>
          <cell r="W2068">
            <v>3788051.65</v>
          </cell>
          <cell r="X2068">
            <v>3842351.67</v>
          </cell>
          <cell r="Y2068">
            <v>3896640.94</v>
          </cell>
          <cell r="Z2068">
            <v>3950917.05</v>
          </cell>
          <cell r="AA2068">
            <v>4005189.34</v>
          </cell>
          <cell r="AB2068">
            <v>4059468.57</v>
          </cell>
          <cell r="AC2068">
            <v>4113918.62</v>
          </cell>
          <cell r="AD2068">
            <v>4170493.29</v>
          </cell>
          <cell r="AE2068">
            <v>4227845.9800000004</v>
          </cell>
          <cell r="AF2068">
            <v>4285987.3899999997</v>
          </cell>
          <cell r="AG2068">
            <v>4344928.3600000003</v>
          </cell>
          <cell r="AH2068">
            <v>4404679.88</v>
          </cell>
          <cell r="AI2068">
            <v>4465253.1100000003</v>
          </cell>
          <cell r="AJ2068">
            <v>4526659.34</v>
          </cell>
          <cell r="AK2068">
            <v>4588910.04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</row>
        <row r="2069">
          <cell r="A2069" t="str">
            <v>ORResidentialDLC Smart ThermostatsParticipantsHigh Participation Case0</v>
          </cell>
          <cell r="B2069" t="str">
            <v>OR</v>
          </cell>
          <cell r="C2069" t="str">
            <v>Residential</v>
          </cell>
          <cell r="D2069" t="str">
            <v>DLC Smart Thermostats</v>
          </cell>
          <cell r="E2069" t="str">
            <v>Participants</v>
          </cell>
          <cell r="F2069" t="str">
            <v>High Participation Case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16746.686550000006</v>
          </cell>
          <cell r="S2069">
            <v>51018.605550000015</v>
          </cell>
          <cell r="T2069">
            <v>120852.27000000002</v>
          </cell>
          <cell r="U2069">
            <v>157699.79775000006</v>
          </cell>
          <cell r="V2069">
            <v>177800.38649999999</v>
          </cell>
          <cell r="W2069">
            <v>180383.41200000001</v>
          </cell>
          <cell r="X2069">
            <v>182969.12700000001</v>
          </cell>
          <cell r="Y2069">
            <v>185554.33050000004</v>
          </cell>
          <cell r="Z2069">
            <v>188138.90700000001</v>
          </cell>
          <cell r="AA2069">
            <v>190723.30200000003</v>
          </cell>
          <cell r="AB2069">
            <v>193308.027</v>
          </cell>
          <cell r="AC2069">
            <v>195900.88650000002</v>
          </cell>
          <cell r="AD2069">
            <v>198594.91865997191</v>
          </cell>
          <cell r="AE2069">
            <v>201325.99919378545</v>
          </cell>
          <cell r="AF2069">
            <v>204094.63759127702</v>
          </cell>
          <cell r="AG2069">
            <v>206901.35034879539</v>
          </cell>
          <cell r="AH2069">
            <v>209746.66106555553</v>
          </cell>
          <cell r="AI2069">
            <v>212631.10054131731</v>
          </cell>
          <cell r="AJ2069">
            <v>215555.20687540746</v>
          </cell>
          <cell r="AK2069">
            <v>218519.52556710335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0</v>
          </cell>
          <cell r="AZ2069">
            <v>0</v>
          </cell>
        </row>
        <row r="2070">
          <cell r="A2070" t="str">
            <v>ORMedium C&amp;IDLC Space HeatingProgram Annual BenefitsHigh Participation Case0</v>
          </cell>
          <cell r="B2070" t="str">
            <v>OR</v>
          </cell>
          <cell r="C2070" t="str">
            <v>Medium C&amp;I</v>
          </cell>
          <cell r="D2070" t="str">
            <v>DLC Space Heating</v>
          </cell>
          <cell r="E2070" t="str">
            <v>Program Annual Benefits</v>
          </cell>
          <cell r="F2070" t="str">
            <v>High Participation Case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573231.01</v>
          </cell>
          <cell r="S2070">
            <v>1745288.43</v>
          </cell>
          <cell r="T2070">
            <v>4127886.26</v>
          </cell>
          <cell r="U2070">
            <v>5388069.9000000004</v>
          </cell>
          <cell r="V2070">
            <v>6066603.5300000003</v>
          </cell>
          <cell r="W2070">
            <v>6146956.6100000003</v>
          </cell>
          <cell r="X2070">
            <v>6226381.7599999998</v>
          </cell>
          <cell r="Y2070">
            <v>6305886.3200000003</v>
          </cell>
          <cell r="Z2070">
            <v>6389191.79</v>
          </cell>
          <cell r="AA2070">
            <v>6482465.1100000003</v>
          </cell>
          <cell r="AB2070">
            <v>6568214.9500000002</v>
          </cell>
          <cell r="AC2070">
            <v>6654117.0800000001</v>
          </cell>
          <cell r="AD2070">
            <v>6743128.8899999997</v>
          </cell>
          <cell r="AE2070">
            <v>6833331.4100000001</v>
          </cell>
          <cell r="AF2070">
            <v>6924740.5700000003</v>
          </cell>
          <cell r="AG2070">
            <v>7017372.5</v>
          </cell>
          <cell r="AH2070">
            <v>7111243.5700000003</v>
          </cell>
          <cell r="AI2070">
            <v>7206370.3399999999</v>
          </cell>
          <cell r="AJ2070">
            <v>7302769.6200000001</v>
          </cell>
          <cell r="AK2070">
            <v>7400458.4299999997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</row>
        <row r="2071">
          <cell r="A2071" t="str">
            <v>ORMedium C&amp;IDLC Space HeatingProgram Annual CostsHigh Participation Case0</v>
          </cell>
          <cell r="B2071" t="str">
            <v>OR</v>
          </cell>
          <cell r="C2071" t="str">
            <v>Medium C&amp;I</v>
          </cell>
          <cell r="D2071" t="str">
            <v>DLC Space Heating</v>
          </cell>
          <cell r="E2071" t="str">
            <v>Program Annual Costs</v>
          </cell>
          <cell r="F2071" t="str">
            <v>High Participation Case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5834317.1500000004</v>
          </cell>
          <cell r="S2071">
            <v>12509121.98</v>
          </cell>
          <cell r="T2071">
            <v>26286343.199999999</v>
          </cell>
          <cell r="U2071">
            <v>16130618.27</v>
          </cell>
          <cell r="V2071">
            <v>10911310.720000001</v>
          </cell>
          <cell r="W2071">
            <v>4823091.07</v>
          </cell>
          <cell r="X2071">
            <v>4899046.41</v>
          </cell>
          <cell r="Y2071">
            <v>4974249.76</v>
          </cell>
          <cell r="Z2071">
            <v>5049879.66</v>
          </cell>
          <cell r="AA2071">
            <v>5126289.05</v>
          </cell>
          <cell r="AB2071">
            <v>5203203.5</v>
          </cell>
          <cell r="AC2071">
            <v>5283869.59</v>
          </cell>
          <cell r="AD2071">
            <v>5405233.1200000001</v>
          </cell>
          <cell r="AE2071">
            <v>5502775.29</v>
          </cell>
          <cell r="AF2071">
            <v>5602414.6799999997</v>
          </cell>
          <cell r="AG2071">
            <v>5704204.7300000004</v>
          </cell>
          <cell r="AH2071">
            <v>5808200.4400000004</v>
          </cell>
          <cell r="AI2071">
            <v>5914458.3899999997</v>
          </cell>
          <cell r="AJ2071">
            <v>6023036.7800000003</v>
          </cell>
          <cell r="AK2071">
            <v>6133995.5099999998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0</v>
          </cell>
          <cell r="AZ2071">
            <v>0</v>
          </cell>
        </row>
        <row r="2072">
          <cell r="A2072" t="str">
            <v>ORMedium C&amp;IDLC Space HeatingNon-Incentive CostsHigh Participation Case0</v>
          </cell>
          <cell r="B2072" t="str">
            <v>OR</v>
          </cell>
          <cell r="C2072" t="str">
            <v>Medium C&amp;I</v>
          </cell>
          <cell r="D2072" t="str">
            <v>DLC Space Heating</v>
          </cell>
          <cell r="E2072" t="str">
            <v>Non-Incentive Costs</v>
          </cell>
          <cell r="F2072" t="str">
            <v>High Participation Case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5482636.7300000004</v>
          </cell>
          <cell r="S2072">
            <v>11437731.27</v>
          </cell>
          <cell r="T2072">
            <v>23748445.530000001</v>
          </cell>
          <cell r="U2072">
            <v>12818922.52</v>
          </cell>
          <cell r="V2072">
            <v>7177502.6100000003</v>
          </cell>
          <cell r="W2072">
            <v>1035039.42</v>
          </cell>
          <cell r="X2072">
            <v>1056694.75</v>
          </cell>
          <cell r="Y2072">
            <v>1077608.81</v>
          </cell>
          <cell r="Z2072">
            <v>1098962.6200000001</v>
          </cell>
          <cell r="AA2072">
            <v>1121099.71</v>
          </cell>
          <cell r="AB2072">
            <v>1143734.93</v>
          </cell>
          <cell r="AC2072">
            <v>1169950.97</v>
          </cell>
          <cell r="AD2072">
            <v>1234739.83</v>
          </cell>
          <cell r="AE2072">
            <v>1274929.31</v>
          </cell>
          <cell r="AF2072">
            <v>1316427.29</v>
          </cell>
          <cell r="AG2072">
            <v>1359276.37</v>
          </cell>
          <cell r="AH2072">
            <v>1403520.56</v>
          </cell>
          <cell r="AI2072">
            <v>1449205.28</v>
          </cell>
          <cell r="AJ2072">
            <v>1496377.44</v>
          </cell>
          <cell r="AK2072">
            <v>1545085.48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0</v>
          </cell>
          <cell r="AZ2072">
            <v>0</v>
          </cell>
        </row>
        <row r="2073">
          <cell r="A2073" t="str">
            <v>ORMedium C&amp;IDLC Space HeatingSummer Peak Reduction @Meter  (MW)High Participation Case0</v>
          </cell>
          <cell r="B2073" t="str">
            <v>OR</v>
          </cell>
          <cell r="C2073" t="str">
            <v>Medium C&amp;I</v>
          </cell>
          <cell r="D2073" t="str">
            <v>DLC Space Heating</v>
          </cell>
          <cell r="E2073" t="str">
            <v>Summer Peak Reduction @Meter  (MW)</v>
          </cell>
          <cell r="F2073" t="str">
            <v>High Participation Case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5.1061481672101516</v>
          </cell>
          <cell r="S2073">
            <v>15.546439584201273</v>
          </cell>
          <cell r="T2073">
            <v>36.769815927493447</v>
          </cell>
          <cell r="U2073">
            <v>47.99510590524666</v>
          </cell>
          <cell r="V2073">
            <v>54.039254216657497</v>
          </cell>
          <cell r="W2073">
            <v>54.75501228123791</v>
          </cell>
          <cell r="X2073">
            <v>55.462504704051796</v>
          </cell>
          <cell r="Y2073">
            <v>56.170704503007471</v>
          </cell>
          <cell r="Z2073">
            <v>56.91276145592839</v>
          </cell>
          <cell r="AA2073">
            <v>57.74360864977195</v>
          </cell>
          <cell r="AB2073">
            <v>58.507439221742665</v>
          </cell>
          <cell r="AC2073">
            <v>59.27262640549219</v>
          </cell>
          <cell r="AD2073">
            <v>60.065513565673378</v>
          </cell>
          <cell r="AE2073">
            <v>60.869007140432515</v>
          </cell>
          <cell r="AF2073">
            <v>61.683249011282939</v>
          </cell>
          <cell r="AG2073">
            <v>62.508382957680382</v>
          </cell>
          <cell r="AH2073">
            <v>63.344554682411669</v>
          </cell>
          <cell r="AI2073">
            <v>64.191911837323005</v>
          </cell>
          <cell r="AJ2073">
            <v>65.050604049392433</v>
          </cell>
          <cell r="AK2073">
            <v>65.920782947151125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0</v>
          </cell>
          <cell r="AZ2073">
            <v>0</v>
          </cell>
        </row>
        <row r="2074">
          <cell r="A2074" t="str">
            <v>ORMedium C&amp;IDLC Space HeatingSummer Peak Reduction @Generation (MW)High Participation Case0</v>
          </cell>
          <cell r="B2074" t="str">
            <v>OR</v>
          </cell>
          <cell r="C2074" t="str">
            <v>Medium C&amp;I</v>
          </cell>
          <cell r="D2074" t="str">
            <v>DLC Space Heating</v>
          </cell>
          <cell r="E2074" t="str">
            <v>Summer Peak Reduction @Generation (MW)</v>
          </cell>
          <cell r="F2074" t="str">
            <v>High Participation Case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5.6309529854545115</v>
          </cell>
          <cell r="S2074">
            <v>17.1442871462299</v>
          </cell>
          <cell r="T2074">
            <v>40.548980952242438</v>
          </cell>
          <cell r="U2074">
            <v>52.92799504328039</v>
          </cell>
          <cell r="V2074">
            <v>59.593354892652727</v>
          </cell>
          <cell r="W2074">
            <v>60.382677857562754</v>
          </cell>
          <cell r="X2074">
            <v>61.162885646285609</v>
          </cell>
          <cell r="Y2074">
            <v>61.94387351456492</v>
          </cell>
          <cell r="Z2074">
            <v>62.762198341341403</v>
          </cell>
          <cell r="AA2074">
            <v>63.678439181486489</v>
          </cell>
          <cell r="AB2074">
            <v>64.520775498172327</v>
          </cell>
          <cell r="AC2074">
            <v>65.364607857843168</v>
          </cell>
          <cell r="AD2074">
            <v>66.238987169908881</v>
          </cell>
          <cell r="AE2074">
            <v>67.125063013269198</v>
          </cell>
          <cell r="AF2074">
            <v>68.022991851877961</v>
          </cell>
          <cell r="AG2074">
            <v>68.932932242700019</v>
          </cell>
          <cell r="AH2074">
            <v>69.855044863709381</v>
          </cell>
          <cell r="AI2074">
            <v>70.789492542261797</v>
          </cell>
          <cell r="AJ2074">
            <v>71.73644028384696</v>
          </cell>
          <cell r="AK2074">
            <v>72.696055301225314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0</v>
          </cell>
        </row>
        <row r="2075">
          <cell r="A2075" t="str">
            <v>ORMedium C&amp;IDLC Space HeatingWinter Peak Reduction @Meter  (MW)High Participation Case0</v>
          </cell>
          <cell r="B2075" t="str">
            <v>OR</v>
          </cell>
          <cell r="C2075" t="str">
            <v>Medium C&amp;I</v>
          </cell>
          <cell r="D2075" t="str">
            <v>DLC Space Heating</v>
          </cell>
          <cell r="E2075" t="str">
            <v>Winter Peak Reduction @Meter  (MW)</v>
          </cell>
          <cell r="F2075" t="str">
            <v>High Participation Case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0</v>
          </cell>
          <cell r="AZ2075">
            <v>0</v>
          </cell>
        </row>
        <row r="2076">
          <cell r="A2076" t="str">
            <v>ORMedium C&amp;IDLC Space HeatingWinter Peak Reduction @Generation (MW)High Participation Case0</v>
          </cell>
          <cell r="B2076" t="str">
            <v>OR</v>
          </cell>
          <cell r="C2076" t="str">
            <v>Medium C&amp;I</v>
          </cell>
          <cell r="D2076" t="str">
            <v>DLC Space Heating</v>
          </cell>
          <cell r="E2076" t="str">
            <v>Winter Peak Reduction @Generation (MW)</v>
          </cell>
          <cell r="F2076" t="str">
            <v>High Participation Case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  <cell r="AY2076">
            <v>0</v>
          </cell>
          <cell r="AZ2076">
            <v>0</v>
          </cell>
        </row>
        <row r="2077">
          <cell r="A2077" t="str">
            <v>ORMedium C&amp;IDLC Space HeatingProgram Annual BenefitsHigh Participation Case0</v>
          </cell>
          <cell r="B2077" t="str">
            <v>OR</v>
          </cell>
          <cell r="C2077" t="str">
            <v>Medium C&amp;I</v>
          </cell>
          <cell r="D2077" t="str">
            <v>DLC Space Heating</v>
          </cell>
          <cell r="E2077" t="str">
            <v>Program Annual Benefits</v>
          </cell>
          <cell r="F2077" t="str">
            <v>High Participation Case</v>
          </cell>
          <cell r="G2077">
            <v>0</v>
          </cell>
        </row>
        <row r="2078">
          <cell r="A2078" t="str">
            <v>ORMedium C&amp;IDLC Space HeatingNew ParticipantsHigh Participation Case0</v>
          </cell>
          <cell r="B2078" t="str">
            <v>OR</v>
          </cell>
          <cell r="C2078" t="str">
            <v>Medium C&amp;I</v>
          </cell>
          <cell r="D2078" t="str">
            <v>DLC Space Heating</v>
          </cell>
          <cell r="E2078" t="str">
            <v>New Participants</v>
          </cell>
          <cell r="F2078" t="str">
            <v>High Participation Case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16746.686550000006</v>
          </cell>
          <cell r="S2078">
            <v>34271.919000000009</v>
          </cell>
          <cell r="T2078">
            <v>69833.664450000011</v>
          </cell>
          <cell r="U2078">
            <v>36847.527750000037</v>
          </cell>
          <cell r="V2078">
            <v>20100.588749999937</v>
          </cell>
          <cell r="W2078">
            <v>2583.0255000000179</v>
          </cell>
          <cell r="X2078">
            <v>2585.7149999999965</v>
          </cell>
          <cell r="Y2078">
            <v>2585.2035000000324</v>
          </cell>
          <cell r="Z2078">
            <v>2584.5764999999665</v>
          </cell>
          <cell r="AA2078">
            <v>2584.3950000000186</v>
          </cell>
          <cell r="AB2078">
            <v>2584.7249999999767</v>
          </cell>
          <cell r="AC2078">
            <v>2592.8595000000205</v>
          </cell>
          <cell r="AD2078">
            <v>2694.0321599718882</v>
          </cell>
          <cell r="AE2078">
            <v>2731.0805338135397</v>
          </cell>
          <cell r="AF2078">
            <v>2768.6383974915661</v>
          </cell>
          <cell r="AG2078">
            <v>2806.7127575183695</v>
          </cell>
          <cell r="AH2078">
            <v>2845.3107167601411</v>
          </cell>
          <cell r="AI2078">
            <v>2884.4394757617847</v>
          </cell>
          <cell r="AJ2078">
            <v>2924.1063340901455</v>
          </cell>
          <cell r="AK2078">
            <v>2964.3186916958948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</row>
        <row r="2079">
          <cell r="A2079" t="str">
            <v>ORMedium C&amp;IDLC Space HeatingIncentive CostsHigh Participation Case0</v>
          </cell>
          <cell r="B2079" t="str">
            <v>OR</v>
          </cell>
          <cell r="C2079" t="str">
            <v>Medium C&amp;I</v>
          </cell>
          <cell r="D2079" t="str">
            <v>DLC Space Heating</v>
          </cell>
          <cell r="E2079" t="str">
            <v>Incentive Costs</v>
          </cell>
          <cell r="F2079" t="str">
            <v>High Participation Case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351680.42</v>
          </cell>
          <cell r="S2079">
            <v>1071390.72</v>
          </cell>
          <cell r="T2079">
            <v>2537897.67</v>
          </cell>
          <cell r="U2079">
            <v>3311695.75</v>
          </cell>
          <cell r="V2079">
            <v>3733808.12</v>
          </cell>
          <cell r="W2079">
            <v>3788051.65</v>
          </cell>
          <cell r="X2079">
            <v>3842351.67</v>
          </cell>
          <cell r="Y2079">
            <v>3896640.94</v>
          </cell>
          <cell r="Z2079">
            <v>3950917.05</v>
          </cell>
          <cell r="AA2079">
            <v>4005189.34</v>
          </cell>
          <cell r="AB2079">
            <v>4059468.57</v>
          </cell>
          <cell r="AC2079">
            <v>4113918.62</v>
          </cell>
          <cell r="AD2079">
            <v>4170493.29</v>
          </cell>
          <cell r="AE2079">
            <v>4227845.9800000004</v>
          </cell>
          <cell r="AF2079">
            <v>4285987.3899999997</v>
          </cell>
          <cell r="AG2079">
            <v>4344928.3600000003</v>
          </cell>
          <cell r="AH2079">
            <v>4404679.88</v>
          </cell>
          <cell r="AI2079">
            <v>4465253.1100000003</v>
          </cell>
          <cell r="AJ2079">
            <v>4526659.34</v>
          </cell>
          <cell r="AK2079">
            <v>4588910.04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0</v>
          </cell>
          <cell r="AZ2079">
            <v>0</v>
          </cell>
        </row>
        <row r="2080">
          <cell r="A2080" t="str">
            <v>ORMedium C&amp;IDLC Space HeatingParticipantsHigh Participation Case0</v>
          </cell>
          <cell r="B2080" t="str">
            <v>OR</v>
          </cell>
          <cell r="C2080" t="str">
            <v>Medium C&amp;I</v>
          </cell>
          <cell r="D2080" t="str">
            <v>DLC Space Heating</v>
          </cell>
          <cell r="E2080" t="str">
            <v>Participants</v>
          </cell>
          <cell r="F2080" t="str">
            <v>High Participation Case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16746.686550000006</v>
          </cell>
          <cell r="S2080">
            <v>51018.605550000015</v>
          </cell>
          <cell r="T2080">
            <v>120852.27000000002</v>
          </cell>
          <cell r="U2080">
            <v>157699.79775000006</v>
          </cell>
          <cell r="V2080">
            <v>177800.38649999999</v>
          </cell>
          <cell r="W2080">
            <v>180383.41200000001</v>
          </cell>
          <cell r="X2080">
            <v>182969.12700000001</v>
          </cell>
          <cell r="Y2080">
            <v>185554.33050000004</v>
          </cell>
          <cell r="Z2080">
            <v>188138.90700000001</v>
          </cell>
          <cell r="AA2080">
            <v>190723.30200000003</v>
          </cell>
          <cell r="AB2080">
            <v>193308.027</v>
          </cell>
          <cell r="AC2080">
            <v>195900.88650000002</v>
          </cell>
          <cell r="AD2080">
            <v>198594.91865997191</v>
          </cell>
          <cell r="AE2080">
            <v>201325.99919378545</v>
          </cell>
          <cell r="AF2080">
            <v>204094.63759127702</v>
          </cell>
          <cell r="AG2080">
            <v>206901.35034879539</v>
          </cell>
          <cell r="AH2080">
            <v>209746.66106555553</v>
          </cell>
          <cell r="AI2080">
            <v>212631.10054131731</v>
          </cell>
          <cell r="AJ2080">
            <v>215555.20687540746</v>
          </cell>
          <cell r="AK2080">
            <v>218519.52556710335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</row>
        <row r="2081">
          <cell r="A2081" t="str">
            <v>ORResidentialDLC Space HeatingProgram Annual BenefitsHigh Participation Case0</v>
          </cell>
          <cell r="B2081" t="str">
            <v>OR</v>
          </cell>
          <cell r="C2081" t="str">
            <v>Residential</v>
          </cell>
          <cell r="D2081" t="str">
            <v>DLC Space Heating</v>
          </cell>
          <cell r="E2081" t="str">
            <v>Program Annual Benefits</v>
          </cell>
          <cell r="F2081" t="str">
            <v>High Participation Case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573231.01</v>
          </cell>
          <cell r="S2081">
            <v>1745288.43</v>
          </cell>
          <cell r="T2081">
            <v>4127886.26</v>
          </cell>
          <cell r="U2081">
            <v>5388069.9000000004</v>
          </cell>
          <cell r="V2081">
            <v>6066603.5300000003</v>
          </cell>
          <cell r="W2081">
            <v>6146956.6100000003</v>
          </cell>
          <cell r="X2081">
            <v>6226381.7599999998</v>
          </cell>
          <cell r="Y2081">
            <v>6305886.3200000003</v>
          </cell>
          <cell r="Z2081">
            <v>6389191.79</v>
          </cell>
          <cell r="AA2081">
            <v>6482465.1100000003</v>
          </cell>
          <cell r="AB2081">
            <v>6568214.9500000002</v>
          </cell>
          <cell r="AC2081">
            <v>6654117.0800000001</v>
          </cell>
          <cell r="AD2081">
            <v>6743128.8899999997</v>
          </cell>
          <cell r="AE2081">
            <v>6833331.4100000001</v>
          </cell>
          <cell r="AF2081">
            <v>6924740.5700000003</v>
          </cell>
          <cell r="AG2081">
            <v>7017372.5</v>
          </cell>
          <cell r="AH2081">
            <v>7111243.5700000003</v>
          </cell>
          <cell r="AI2081">
            <v>7206370.3399999999</v>
          </cell>
          <cell r="AJ2081">
            <v>7302769.6200000001</v>
          </cell>
          <cell r="AK2081">
            <v>7400458.4299999997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0</v>
          </cell>
          <cell r="AZ2081">
            <v>0</v>
          </cell>
        </row>
        <row r="2082">
          <cell r="A2082" t="str">
            <v>ORResidentialDLC Space HeatingProgram Annual CostsHigh Participation Case0</v>
          </cell>
          <cell r="B2082" t="str">
            <v>OR</v>
          </cell>
          <cell r="C2082" t="str">
            <v>Residential</v>
          </cell>
          <cell r="D2082" t="str">
            <v>DLC Space Heating</v>
          </cell>
          <cell r="E2082" t="str">
            <v>Program Annual Costs</v>
          </cell>
          <cell r="F2082" t="str">
            <v>High Participation Case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5834317.1500000004</v>
          </cell>
          <cell r="S2082">
            <v>12509121.98</v>
          </cell>
          <cell r="T2082">
            <v>26286343.199999999</v>
          </cell>
          <cell r="U2082">
            <v>16130618.27</v>
          </cell>
          <cell r="V2082">
            <v>10911310.720000001</v>
          </cell>
          <cell r="W2082">
            <v>4823091.07</v>
          </cell>
          <cell r="X2082">
            <v>4899046.41</v>
          </cell>
          <cell r="Y2082">
            <v>4974249.76</v>
          </cell>
          <cell r="Z2082">
            <v>5049879.66</v>
          </cell>
          <cell r="AA2082">
            <v>5126289.05</v>
          </cell>
          <cell r="AB2082">
            <v>5203203.5</v>
          </cell>
          <cell r="AC2082">
            <v>5283869.59</v>
          </cell>
          <cell r="AD2082">
            <v>5405233.1200000001</v>
          </cell>
          <cell r="AE2082">
            <v>5502775.29</v>
          </cell>
          <cell r="AF2082">
            <v>5602414.6799999997</v>
          </cell>
          <cell r="AG2082">
            <v>5704204.7300000004</v>
          </cell>
          <cell r="AH2082">
            <v>5808200.4400000004</v>
          </cell>
          <cell r="AI2082">
            <v>5914458.3899999997</v>
          </cell>
          <cell r="AJ2082">
            <v>6023036.7800000003</v>
          </cell>
          <cell r="AK2082">
            <v>6133995.5099999998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</row>
        <row r="2083">
          <cell r="A2083" t="str">
            <v>ORResidentialDLC Space HeatingNon-Incentive CostsHigh Participation Case0</v>
          </cell>
          <cell r="B2083" t="str">
            <v>OR</v>
          </cell>
          <cell r="C2083" t="str">
            <v>Residential</v>
          </cell>
          <cell r="D2083" t="str">
            <v>DLC Space Heating</v>
          </cell>
          <cell r="E2083" t="str">
            <v>Non-Incentive Costs</v>
          </cell>
          <cell r="F2083" t="str">
            <v>High Participation Case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5482636.7300000004</v>
          </cell>
          <cell r="S2083">
            <v>11437731.27</v>
          </cell>
          <cell r="T2083">
            <v>23748445.530000001</v>
          </cell>
          <cell r="U2083">
            <v>12818922.52</v>
          </cell>
          <cell r="V2083">
            <v>7177502.6100000003</v>
          </cell>
          <cell r="W2083">
            <v>1035039.42</v>
          </cell>
          <cell r="X2083">
            <v>1056694.75</v>
          </cell>
          <cell r="Y2083">
            <v>1077608.81</v>
          </cell>
          <cell r="Z2083">
            <v>1098962.6200000001</v>
          </cell>
          <cell r="AA2083">
            <v>1121099.71</v>
          </cell>
          <cell r="AB2083">
            <v>1143734.93</v>
          </cell>
          <cell r="AC2083">
            <v>1169950.97</v>
          </cell>
          <cell r="AD2083">
            <v>1234739.83</v>
          </cell>
          <cell r="AE2083">
            <v>1274929.31</v>
          </cell>
          <cell r="AF2083">
            <v>1316427.29</v>
          </cell>
          <cell r="AG2083">
            <v>1359276.37</v>
          </cell>
          <cell r="AH2083">
            <v>1403520.56</v>
          </cell>
          <cell r="AI2083">
            <v>1449205.28</v>
          </cell>
          <cell r="AJ2083">
            <v>1496377.44</v>
          </cell>
          <cell r="AK2083">
            <v>1545085.48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0</v>
          </cell>
          <cell r="AZ2083">
            <v>0</v>
          </cell>
        </row>
        <row r="2084">
          <cell r="A2084" t="str">
            <v>ORResidentialDLC Space HeatingSummer Peak Reduction @Meter  (MW)High Participation Case0</v>
          </cell>
          <cell r="B2084" t="str">
            <v>OR</v>
          </cell>
          <cell r="C2084" t="str">
            <v>Residential</v>
          </cell>
          <cell r="D2084" t="str">
            <v>DLC Space Heating</v>
          </cell>
          <cell r="E2084" t="str">
            <v>Summer Peak Reduction @Meter  (MW)</v>
          </cell>
          <cell r="F2084" t="str">
            <v>High Participation Case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5.1061481672101516</v>
          </cell>
          <cell r="S2084">
            <v>15.546439584201273</v>
          </cell>
          <cell r="T2084">
            <v>36.769815927493447</v>
          </cell>
          <cell r="U2084">
            <v>47.99510590524666</v>
          </cell>
          <cell r="V2084">
            <v>54.039254216657497</v>
          </cell>
          <cell r="W2084">
            <v>54.75501228123791</v>
          </cell>
          <cell r="X2084">
            <v>55.462504704051796</v>
          </cell>
          <cell r="Y2084">
            <v>56.170704503007471</v>
          </cell>
          <cell r="Z2084">
            <v>56.91276145592839</v>
          </cell>
          <cell r="AA2084">
            <v>57.74360864977195</v>
          </cell>
          <cell r="AB2084">
            <v>58.507439221742665</v>
          </cell>
          <cell r="AC2084">
            <v>59.27262640549219</v>
          </cell>
          <cell r="AD2084">
            <v>60.065513565673378</v>
          </cell>
          <cell r="AE2084">
            <v>60.869007140432515</v>
          </cell>
          <cell r="AF2084">
            <v>61.683249011282939</v>
          </cell>
          <cell r="AG2084">
            <v>62.508382957680382</v>
          </cell>
          <cell r="AH2084">
            <v>63.344554682411669</v>
          </cell>
          <cell r="AI2084">
            <v>64.191911837323005</v>
          </cell>
          <cell r="AJ2084">
            <v>65.050604049392433</v>
          </cell>
          <cell r="AK2084">
            <v>65.920782947151125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0</v>
          </cell>
          <cell r="AV2084">
            <v>0</v>
          </cell>
          <cell r="AW2084">
            <v>0</v>
          </cell>
          <cell r="AX2084">
            <v>0</v>
          </cell>
          <cell r="AY2084">
            <v>0</v>
          </cell>
          <cell r="AZ2084">
            <v>0</v>
          </cell>
        </row>
        <row r="2085">
          <cell r="A2085" t="str">
            <v>ORResidentialDLC Space HeatingSummer Peak Reduction @Generation (MW)High Participation Case0</v>
          </cell>
          <cell r="B2085" t="str">
            <v>OR</v>
          </cell>
          <cell r="C2085" t="str">
            <v>Residential</v>
          </cell>
          <cell r="D2085" t="str">
            <v>DLC Space Heating</v>
          </cell>
          <cell r="E2085" t="str">
            <v>Summer Peak Reduction @Generation (MW)</v>
          </cell>
          <cell r="F2085" t="str">
            <v>High Participation Case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5.6309529854545115</v>
          </cell>
          <cell r="S2085">
            <v>17.1442871462299</v>
          </cell>
          <cell r="T2085">
            <v>40.548980952242438</v>
          </cell>
          <cell r="U2085">
            <v>52.92799504328039</v>
          </cell>
          <cell r="V2085">
            <v>59.593354892652727</v>
          </cell>
          <cell r="W2085">
            <v>60.382677857562754</v>
          </cell>
          <cell r="X2085">
            <v>61.162885646285609</v>
          </cell>
          <cell r="Y2085">
            <v>61.94387351456492</v>
          </cell>
          <cell r="Z2085">
            <v>62.762198341341403</v>
          </cell>
          <cell r="AA2085">
            <v>63.678439181486489</v>
          </cell>
          <cell r="AB2085">
            <v>64.520775498172327</v>
          </cell>
          <cell r="AC2085">
            <v>65.364607857843168</v>
          </cell>
          <cell r="AD2085">
            <v>66.238987169908881</v>
          </cell>
          <cell r="AE2085">
            <v>67.125063013269198</v>
          </cell>
          <cell r="AF2085">
            <v>68.022991851877961</v>
          </cell>
          <cell r="AG2085">
            <v>68.932932242700019</v>
          </cell>
          <cell r="AH2085">
            <v>69.855044863709381</v>
          </cell>
          <cell r="AI2085">
            <v>70.789492542261797</v>
          </cell>
          <cell r="AJ2085">
            <v>71.73644028384696</v>
          </cell>
          <cell r="AK2085">
            <v>72.696055301225314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0</v>
          </cell>
          <cell r="AV2085">
            <v>0</v>
          </cell>
          <cell r="AW2085">
            <v>0</v>
          </cell>
          <cell r="AX2085">
            <v>0</v>
          </cell>
          <cell r="AY2085">
            <v>0</v>
          </cell>
          <cell r="AZ2085">
            <v>0</v>
          </cell>
        </row>
        <row r="2086">
          <cell r="A2086" t="str">
            <v>ORResidentialDLC Space HeatingWinter Peak Reduction @Meter  (MW)High Participation Case0</v>
          </cell>
          <cell r="B2086" t="str">
            <v>OR</v>
          </cell>
          <cell r="C2086" t="str">
            <v>Residential</v>
          </cell>
          <cell r="D2086" t="str">
            <v>DLC Space Heating</v>
          </cell>
          <cell r="E2086" t="str">
            <v>Winter Peak Reduction @Meter  (MW)</v>
          </cell>
          <cell r="F2086" t="str">
            <v>High Participation Case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0</v>
          </cell>
          <cell r="AV2086">
            <v>0</v>
          </cell>
          <cell r="AW2086">
            <v>0</v>
          </cell>
          <cell r="AX2086">
            <v>0</v>
          </cell>
          <cell r="AY2086">
            <v>0</v>
          </cell>
          <cell r="AZ2086">
            <v>0</v>
          </cell>
        </row>
        <row r="2087">
          <cell r="A2087" t="str">
            <v>ORResidentialDLC Space HeatingWinter Peak Reduction @Generation (MW)High Participation Case0</v>
          </cell>
          <cell r="B2087" t="str">
            <v>OR</v>
          </cell>
          <cell r="C2087" t="str">
            <v>Residential</v>
          </cell>
          <cell r="D2087" t="str">
            <v>DLC Space Heating</v>
          </cell>
          <cell r="E2087" t="str">
            <v>Winter Peak Reduction @Generation (MW)</v>
          </cell>
          <cell r="F2087" t="str">
            <v>High Participation Case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</row>
        <row r="2088">
          <cell r="A2088" t="str">
            <v>ORResidentialDLC Space HeatingProgram Annual BenefitsHigh Participation Case0</v>
          </cell>
          <cell r="B2088" t="str">
            <v>OR</v>
          </cell>
          <cell r="C2088" t="str">
            <v>Residential</v>
          </cell>
          <cell r="D2088" t="str">
            <v>DLC Space Heating</v>
          </cell>
          <cell r="E2088" t="str">
            <v>Program Annual Benefits</v>
          </cell>
          <cell r="F2088" t="str">
            <v>High Participation Case</v>
          </cell>
          <cell r="G2088">
            <v>0</v>
          </cell>
        </row>
        <row r="2089">
          <cell r="A2089" t="str">
            <v>ORResidentialDLC Space HeatingNew ParticipantsHigh Participation Case0</v>
          </cell>
          <cell r="B2089" t="str">
            <v>OR</v>
          </cell>
          <cell r="C2089" t="str">
            <v>Residential</v>
          </cell>
          <cell r="D2089" t="str">
            <v>DLC Space Heating</v>
          </cell>
          <cell r="E2089" t="str">
            <v>New Participants</v>
          </cell>
          <cell r="F2089" t="str">
            <v>High Participation Case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16746.686550000006</v>
          </cell>
          <cell r="S2089">
            <v>34271.919000000009</v>
          </cell>
          <cell r="T2089">
            <v>69833.664450000011</v>
          </cell>
          <cell r="U2089">
            <v>36847.527750000037</v>
          </cell>
          <cell r="V2089">
            <v>20100.588749999937</v>
          </cell>
          <cell r="W2089">
            <v>2583.0255000000179</v>
          </cell>
          <cell r="X2089">
            <v>2585.7149999999965</v>
          </cell>
          <cell r="Y2089">
            <v>2585.2035000000324</v>
          </cell>
          <cell r="Z2089">
            <v>2584.5764999999665</v>
          </cell>
          <cell r="AA2089">
            <v>2584.3950000000186</v>
          </cell>
          <cell r="AB2089">
            <v>2584.7249999999767</v>
          </cell>
          <cell r="AC2089">
            <v>2592.8595000000205</v>
          </cell>
          <cell r="AD2089">
            <v>2694.0321599718882</v>
          </cell>
          <cell r="AE2089">
            <v>2731.0805338135397</v>
          </cell>
          <cell r="AF2089">
            <v>2768.6383974915661</v>
          </cell>
          <cell r="AG2089">
            <v>2806.7127575183695</v>
          </cell>
          <cell r="AH2089">
            <v>2845.3107167601411</v>
          </cell>
          <cell r="AI2089">
            <v>2884.4394757617847</v>
          </cell>
          <cell r="AJ2089">
            <v>2924.1063340901455</v>
          </cell>
          <cell r="AK2089">
            <v>2964.3186916958948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0</v>
          </cell>
          <cell r="AZ2089">
            <v>0</v>
          </cell>
        </row>
        <row r="2090">
          <cell r="A2090" t="str">
            <v>ORResidentialDLC Space HeatingIncentive CostsHigh Participation Case0</v>
          </cell>
          <cell r="B2090" t="str">
            <v>OR</v>
          </cell>
          <cell r="C2090" t="str">
            <v>Residential</v>
          </cell>
          <cell r="D2090" t="str">
            <v>DLC Space Heating</v>
          </cell>
          <cell r="E2090" t="str">
            <v>Incentive Costs</v>
          </cell>
          <cell r="F2090" t="str">
            <v>High Participation Case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351680.42</v>
          </cell>
          <cell r="S2090">
            <v>1071390.72</v>
          </cell>
          <cell r="T2090">
            <v>2537897.67</v>
          </cell>
          <cell r="U2090">
            <v>3311695.75</v>
          </cell>
          <cell r="V2090">
            <v>3733808.12</v>
          </cell>
          <cell r="W2090">
            <v>3788051.65</v>
          </cell>
          <cell r="X2090">
            <v>3842351.67</v>
          </cell>
          <cell r="Y2090">
            <v>3896640.94</v>
          </cell>
          <cell r="Z2090">
            <v>3950917.05</v>
          </cell>
          <cell r="AA2090">
            <v>4005189.34</v>
          </cell>
          <cell r="AB2090">
            <v>4059468.57</v>
          </cell>
          <cell r="AC2090">
            <v>4113918.62</v>
          </cell>
          <cell r="AD2090">
            <v>4170493.29</v>
          </cell>
          <cell r="AE2090">
            <v>4227845.9800000004</v>
          </cell>
          <cell r="AF2090">
            <v>4285987.3899999997</v>
          </cell>
          <cell r="AG2090">
            <v>4344928.3600000003</v>
          </cell>
          <cell r="AH2090">
            <v>4404679.88</v>
          </cell>
          <cell r="AI2090">
            <v>4465253.1100000003</v>
          </cell>
          <cell r="AJ2090">
            <v>4526659.34</v>
          </cell>
          <cell r="AK2090">
            <v>4588910.04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0</v>
          </cell>
          <cell r="AW2090">
            <v>0</v>
          </cell>
          <cell r="AX2090">
            <v>0</v>
          </cell>
          <cell r="AY2090">
            <v>0</v>
          </cell>
          <cell r="AZ2090">
            <v>0</v>
          </cell>
        </row>
        <row r="2091">
          <cell r="A2091" t="str">
            <v>ORResidentialDLC Space HeatingParticipantsHigh Participation Case0</v>
          </cell>
          <cell r="B2091" t="str">
            <v>OR</v>
          </cell>
          <cell r="C2091" t="str">
            <v>Residential</v>
          </cell>
          <cell r="D2091" t="str">
            <v>DLC Space Heating</v>
          </cell>
          <cell r="E2091" t="str">
            <v>Participants</v>
          </cell>
          <cell r="F2091" t="str">
            <v>High Participation Case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16746.686550000006</v>
          </cell>
          <cell r="S2091">
            <v>51018.605550000015</v>
          </cell>
          <cell r="T2091">
            <v>120852.27000000002</v>
          </cell>
          <cell r="U2091">
            <v>157699.79775000006</v>
          </cell>
          <cell r="V2091">
            <v>177800.38649999999</v>
          </cell>
          <cell r="W2091">
            <v>180383.41200000001</v>
          </cell>
          <cell r="X2091">
            <v>182969.12700000001</v>
          </cell>
          <cell r="Y2091">
            <v>185554.33050000004</v>
          </cell>
          <cell r="Z2091">
            <v>188138.90700000001</v>
          </cell>
          <cell r="AA2091">
            <v>190723.30200000003</v>
          </cell>
          <cell r="AB2091">
            <v>193308.027</v>
          </cell>
          <cell r="AC2091">
            <v>195900.88650000002</v>
          </cell>
          <cell r="AD2091">
            <v>198594.91865997191</v>
          </cell>
          <cell r="AE2091">
            <v>201325.99919378545</v>
          </cell>
          <cell r="AF2091">
            <v>204094.63759127702</v>
          </cell>
          <cell r="AG2091">
            <v>206901.35034879539</v>
          </cell>
          <cell r="AH2091">
            <v>209746.66106555553</v>
          </cell>
          <cell r="AI2091">
            <v>212631.10054131731</v>
          </cell>
          <cell r="AJ2091">
            <v>215555.20687540746</v>
          </cell>
          <cell r="AK2091">
            <v>218519.52556710335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0</v>
          </cell>
          <cell r="AZ2091">
            <v>0</v>
          </cell>
        </row>
        <row r="2092">
          <cell r="A2092" t="str">
            <v>ORSmall C&amp;IDLC Space HeatingProgram Annual BenefitsHigh Participation Case0</v>
          </cell>
          <cell r="B2092" t="str">
            <v>OR</v>
          </cell>
          <cell r="C2092" t="str">
            <v>Small C&amp;I</v>
          </cell>
          <cell r="D2092" t="str">
            <v>DLC Space Heating</v>
          </cell>
          <cell r="E2092" t="str">
            <v>Program Annual Benefits</v>
          </cell>
          <cell r="F2092" t="str">
            <v>High Participation Case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573231.01</v>
          </cell>
          <cell r="S2092">
            <v>1745288.43</v>
          </cell>
          <cell r="T2092">
            <v>4127886.26</v>
          </cell>
          <cell r="U2092">
            <v>5388069.9000000004</v>
          </cell>
          <cell r="V2092">
            <v>6066603.5300000003</v>
          </cell>
          <cell r="W2092">
            <v>6146956.6100000003</v>
          </cell>
          <cell r="X2092">
            <v>6226381.7599999998</v>
          </cell>
          <cell r="Y2092">
            <v>6305886.3200000003</v>
          </cell>
          <cell r="Z2092">
            <v>6389191.79</v>
          </cell>
          <cell r="AA2092">
            <v>6482465.1100000003</v>
          </cell>
          <cell r="AB2092">
            <v>6568214.9500000002</v>
          </cell>
          <cell r="AC2092">
            <v>6654117.0800000001</v>
          </cell>
          <cell r="AD2092">
            <v>6743128.8899999997</v>
          </cell>
          <cell r="AE2092">
            <v>6833331.4100000001</v>
          </cell>
          <cell r="AF2092">
            <v>6924740.5700000003</v>
          </cell>
          <cell r="AG2092">
            <v>7017372.5</v>
          </cell>
          <cell r="AH2092">
            <v>7111243.5700000003</v>
          </cell>
          <cell r="AI2092">
            <v>7206370.3399999999</v>
          </cell>
          <cell r="AJ2092">
            <v>7302769.6200000001</v>
          </cell>
          <cell r="AK2092">
            <v>7400458.4299999997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  <cell r="AY2092">
            <v>0</v>
          </cell>
          <cell r="AZ2092">
            <v>0</v>
          </cell>
        </row>
        <row r="2093">
          <cell r="A2093" t="str">
            <v>ORSmall C&amp;IDLC Space HeatingProgram Annual CostsHigh Participation Case0</v>
          </cell>
          <cell r="B2093" t="str">
            <v>OR</v>
          </cell>
          <cell r="C2093" t="str">
            <v>Small C&amp;I</v>
          </cell>
          <cell r="D2093" t="str">
            <v>DLC Space Heating</v>
          </cell>
          <cell r="E2093" t="str">
            <v>Program Annual Costs</v>
          </cell>
          <cell r="F2093" t="str">
            <v>High Participation Case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5834317.1500000004</v>
          </cell>
          <cell r="S2093">
            <v>12509121.98</v>
          </cell>
          <cell r="T2093">
            <v>26286343.199999999</v>
          </cell>
          <cell r="U2093">
            <v>16130618.27</v>
          </cell>
          <cell r="V2093">
            <v>10911310.720000001</v>
          </cell>
          <cell r="W2093">
            <v>4823091.07</v>
          </cell>
          <cell r="X2093">
            <v>4899046.41</v>
          </cell>
          <cell r="Y2093">
            <v>4974249.76</v>
          </cell>
          <cell r="Z2093">
            <v>5049879.66</v>
          </cell>
          <cell r="AA2093">
            <v>5126289.05</v>
          </cell>
          <cell r="AB2093">
            <v>5203203.5</v>
          </cell>
          <cell r="AC2093">
            <v>5283869.59</v>
          </cell>
          <cell r="AD2093">
            <v>5405233.1200000001</v>
          </cell>
          <cell r="AE2093">
            <v>5502775.29</v>
          </cell>
          <cell r="AF2093">
            <v>5602414.6799999997</v>
          </cell>
          <cell r="AG2093">
            <v>5704204.7300000004</v>
          </cell>
          <cell r="AH2093">
            <v>5808200.4400000004</v>
          </cell>
          <cell r="AI2093">
            <v>5914458.3899999997</v>
          </cell>
          <cell r="AJ2093">
            <v>6023036.7800000003</v>
          </cell>
          <cell r="AK2093">
            <v>6133995.5099999998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  <cell r="AY2093">
            <v>0</v>
          </cell>
          <cell r="AZ2093">
            <v>0</v>
          </cell>
        </row>
        <row r="2094">
          <cell r="A2094" t="str">
            <v>ORSmall C&amp;IDLC Space HeatingNon-Incentive CostsHigh Participation Case0</v>
          </cell>
          <cell r="B2094" t="str">
            <v>OR</v>
          </cell>
          <cell r="C2094" t="str">
            <v>Small C&amp;I</v>
          </cell>
          <cell r="D2094" t="str">
            <v>DLC Space Heating</v>
          </cell>
          <cell r="E2094" t="str">
            <v>Non-Incentive Costs</v>
          </cell>
          <cell r="F2094" t="str">
            <v>High Participation Case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5482636.7300000004</v>
          </cell>
          <cell r="S2094">
            <v>11437731.27</v>
          </cell>
          <cell r="T2094">
            <v>23748445.530000001</v>
          </cell>
          <cell r="U2094">
            <v>12818922.52</v>
          </cell>
          <cell r="V2094">
            <v>7177502.6100000003</v>
          </cell>
          <cell r="W2094">
            <v>1035039.42</v>
          </cell>
          <cell r="X2094">
            <v>1056694.75</v>
          </cell>
          <cell r="Y2094">
            <v>1077608.81</v>
          </cell>
          <cell r="Z2094">
            <v>1098962.6200000001</v>
          </cell>
          <cell r="AA2094">
            <v>1121099.71</v>
          </cell>
          <cell r="AB2094">
            <v>1143734.93</v>
          </cell>
          <cell r="AC2094">
            <v>1169950.97</v>
          </cell>
          <cell r="AD2094">
            <v>1234739.83</v>
          </cell>
          <cell r="AE2094">
            <v>1274929.31</v>
          </cell>
          <cell r="AF2094">
            <v>1316427.29</v>
          </cell>
          <cell r="AG2094">
            <v>1359276.37</v>
          </cell>
          <cell r="AH2094">
            <v>1403520.56</v>
          </cell>
          <cell r="AI2094">
            <v>1449205.28</v>
          </cell>
          <cell r="AJ2094">
            <v>1496377.44</v>
          </cell>
          <cell r="AK2094">
            <v>1545085.48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</row>
        <row r="2095">
          <cell r="A2095" t="str">
            <v>ORSmall C&amp;IDLC Space HeatingSummer Peak Reduction @Meter  (MW)High Participation Case0</v>
          </cell>
          <cell r="B2095" t="str">
            <v>OR</v>
          </cell>
          <cell r="C2095" t="str">
            <v>Small C&amp;I</v>
          </cell>
          <cell r="D2095" t="str">
            <v>DLC Space Heating</v>
          </cell>
          <cell r="E2095" t="str">
            <v>Summer Peak Reduction @Meter  (MW)</v>
          </cell>
          <cell r="F2095" t="str">
            <v>High Participation Case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5.1061481672101516</v>
          </cell>
          <cell r="S2095">
            <v>15.546439584201273</v>
          </cell>
          <cell r="T2095">
            <v>36.769815927493447</v>
          </cell>
          <cell r="U2095">
            <v>47.99510590524666</v>
          </cell>
          <cell r="V2095">
            <v>54.039254216657497</v>
          </cell>
          <cell r="W2095">
            <v>54.75501228123791</v>
          </cell>
          <cell r="X2095">
            <v>55.462504704051796</v>
          </cell>
          <cell r="Y2095">
            <v>56.170704503007471</v>
          </cell>
          <cell r="Z2095">
            <v>56.91276145592839</v>
          </cell>
          <cell r="AA2095">
            <v>57.74360864977195</v>
          </cell>
          <cell r="AB2095">
            <v>58.507439221742665</v>
          </cell>
          <cell r="AC2095">
            <v>59.27262640549219</v>
          </cell>
          <cell r="AD2095">
            <v>60.065513565673378</v>
          </cell>
          <cell r="AE2095">
            <v>60.869007140432515</v>
          </cell>
          <cell r="AF2095">
            <v>61.683249011282939</v>
          </cell>
          <cell r="AG2095">
            <v>62.508382957680382</v>
          </cell>
          <cell r="AH2095">
            <v>63.344554682411669</v>
          </cell>
          <cell r="AI2095">
            <v>64.191911837323005</v>
          </cell>
          <cell r="AJ2095">
            <v>65.050604049392433</v>
          </cell>
          <cell r="AK2095">
            <v>65.920782947151125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0</v>
          </cell>
          <cell r="AZ2095">
            <v>0</v>
          </cell>
        </row>
        <row r="2096">
          <cell r="A2096" t="str">
            <v>ORSmall C&amp;IDLC Space HeatingSummer Peak Reduction @Generation (MW)High Participation Case0</v>
          </cell>
          <cell r="B2096" t="str">
            <v>OR</v>
          </cell>
          <cell r="C2096" t="str">
            <v>Small C&amp;I</v>
          </cell>
          <cell r="D2096" t="str">
            <v>DLC Space Heating</v>
          </cell>
          <cell r="E2096" t="str">
            <v>Summer Peak Reduction @Generation (MW)</v>
          </cell>
          <cell r="F2096" t="str">
            <v>High Participation Case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5.6309529854545115</v>
          </cell>
          <cell r="S2096">
            <v>17.1442871462299</v>
          </cell>
          <cell r="T2096">
            <v>40.548980952242438</v>
          </cell>
          <cell r="U2096">
            <v>52.92799504328039</v>
          </cell>
          <cell r="V2096">
            <v>59.593354892652727</v>
          </cell>
          <cell r="W2096">
            <v>60.382677857562754</v>
          </cell>
          <cell r="X2096">
            <v>61.162885646285609</v>
          </cell>
          <cell r="Y2096">
            <v>61.94387351456492</v>
          </cell>
          <cell r="Z2096">
            <v>62.762198341341403</v>
          </cell>
          <cell r="AA2096">
            <v>63.678439181486489</v>
          </cell>
          <cell r="AB2096">
            <v>64.520775498172327</v>
          </cell>
          <cell r="AC2096">
            <v>65.364607857843168</v>
          </cell>
          <cell r="AD2096">
            <v>66.238987169908881</v>
          </cell>
          <cell r="AE2096">
            <v>67.125063013269198</v>
          </cell>
          <cell r="AF2096">
            <v>68.022991851877961</v>
          </cell>
          <cell r="AG2096">
            <v>68.932932242700019</v>
          </cell>
          <cell r="AH2096">
            <v>69.855044863709381</v>
          </cell>
          <cell r="AI2096">
            <v>70.789492542261797</v>
          </cell>
          <cell r="AJ2096">
            <v>71.73644028384696</v>
          </cell>
          <cell r="AK2096">
            <v>72.696055301225314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  <cell r="AY2096">
            <v>0</v>
          </cell>
          <cell r="AZ2096">
            <v>0</v>
          </cell>
        </row>
        <row r="2097">
          <cell r="A2097" t="str">
            <v>ORSmall C&amp;IDLC Space HeatingWinter Peak Reduction @Meter  (MW)High Participation Case0</v>
          </cell>
          <cell r="B2097" t="str">
            <v>OR</v>
          </cell>
          <cell r="C2097" t="str">
            <v>Small C&amp;I</v>
          </cell>
          <cell r="D2097" t="str">
            <v>DLC Space Heating</v>
          </cell>
          <cell r="E2097" t="str">
            <v>Winter Peak Reduction @Meter  (MW)</v>
          </cell>
          <cell r="F2097" t="str">
            <v>High Participation Case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0</v>
          </cell>
          <cell r="AZ2097">
            <v>0</v>
          </cell>
        </row>
        <row r="2098">
          <cell r="A2098" t="str">
            <v>ORSmall C&amp;IDLC Space HeatingWinter Peak Reduction @Generation (MW)High Participation Case0</v>
          </cell>
          <cell r="B2098" t="str">
            <v>OR</v>
          </cell>
          <cell r="C2098" t="str">
            <v>Small C&amp;I</v>
          </cell>
          <cell r="D2098" t="str">
            <v>DLC Space Heating</v>
          </cell>
          <cell r="E2098" t="str">
            <v>Winter Peak Reduction @Generation (MW)</v>
          </cell>
          <cell r="F2098" t="str">
            <v>High Participation Case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</row>
        <row r="2099">
          <cell r="A2099" t="str">
            <v>ORSmall C&amp;IDLC Space HeatingProgram Annual BenefitsHigh Participation Case0</v>
          </cell>
          <cell r="B2099" t="str">
            <v>OR</v>
          </cell>
          <cell r="C2099" t="str">
            <v>Small C&amp;I</v>
          </cell>
          <cell r="D2099" t="str">
            <v>DLC Space Heating</v>
          </cell>
          <cell r="E2099" t="str">
            <v>Program Annual Benefits</v>
          </cell>
          <cell r="F2099" t="str">
            <v>High Participation Case</v>
          </cell>
          <cell r="G2099">
            <v>0</v>
          </cell>
        </row>
        <row r="2100">
          <cell r="A2100" t="str">
            <v>ORSmall C&amp;IDLC Space HeatingNew ParticipantsHigh Participation Case0</v>
          </cell>
          <cell r="B2100" t="str">
            <v>OR</v>
          </cell>
          <cell r="C2100" t="str">
            <v>Small C&amp;I</v>
          </cell>
          <cell r="D2100" t="str">
            <v>DLC Space Heating</v>
          </cell>
          <cell r="E2100" t="str">
            <v>New Participants</v>
          </cell>
          <cell r="F2100" t="str">
            <v>High Participation Case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16746.686550000006</v>
          </cell>
          <cell r="S2100">
            <v>34271.919000000009</v>
          </cell>
          <cell r="T2100">
            <v>69833.664450000011</v>
          </cell>
          <cell r="U2100">
            <v>36847.527750000037</v>
          </cell>
          <cell r="V2100">
            <v>20100.588749999937</v>
          </cell>
          <cell r="W2100">
            <v>2583.0255000000179</v>
          </cell>
          <cell r="X2100">
            <v>2585.7149999999965</v>
          </cell>
          <cell r="Y2100">
            <v>2585.2035000000324</v>
          </cell>
          <cell r="Z2100">
            <v>2584.5764999999665</v>
          </cell>
          <cell r="AA2100">
            <v>2584.3950000000186</v>
          </cell>
          <cell r="AB2100">
            <v>2584.7249999999767</v>
          </cell>
          <cell r="AC2100">
            <v>2592.8595000000205</v>
          </cell>
          <cell r="AD2100">
            <v>2694.0321599718882</v>
          </cell>
          <cell r="AE2100">
            <v>2731.0805338135397</v>
          </cell>
          <cell r="AF2100">
            <v>2768.6383974915661</v>
          </cell>
          <cell r="AG2100">
            <v>2806.7127575183695</v>
          </cell>
          <cell r="AH2100">
            <v>2845.3107167601411</v>
          </cell>
          <cell r="AI2100">
            <v>2884.4394757617847</v>
          </cell>
          <cell r="AJ2100">
            <v>2924.1063340901455</v>
          </cell>
          <cell r="AK2100">
            <v>2964.3186916958948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  <cell r="AY2100">
            <v>0</v>
          </cell>
          <cell r="AZ2100">
            <v>0</v>
          </cell>
        </row>
        <row r="2101">
          <cell r="A2101" t="str">
            <v>ORSmall C&amp;IDLC Space HeatingIncentive CostsHigh Participation Case0</v>
          </cell>
          <cell r="B2101" t="str">
            <v>OR</v>
          </cell>
          <cell r="C2101" t="str">
            <v>Small C&amp;I</v>
          </cell>
          <cell r="D2101" t="str">
            <v>DLC Space Heating</v>
          </cell>
          <cell r="E2101" t="str">
            <v>Incentive Costs</v>
          </cell>
          <cell r="F2101" t="str">
            <v>High Participation Case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351680.42</v>
          </cell>
          <cell r="S2101">
            <v>1071390.72</v>
          </cell>
          <cell r="T2101">
            <v>2537897.67</v>
          </cell>
          <cell r="U2101">
            <v>3311695.75</v>
          </cell>
          <cell r="V2101">
            <v>3733808.12</v>
          </cell>
          <cell r="W2101">
            <v>3788051.65</v>
          </cell>
          <cell r="X2101">
            <v>3842351.67</v>
          </cell>
          <cell r="Y2101">
            <v>3896640.94</v>
          </cell>
          <cell r="Z2101">
            <v>3950917.05</v>
          </cell>
          <cell r="AA2101">
            <v>4005189.34</v>
          </cell>
          <cell r="AB2101">
            <v>4059468.57</v>
          </cell>
          <cell r="AC2101">
            <v>4113918.62</v>
          </cell>
          <cell r="AD2101">
            <v>4170493.29</v>
          </cell>
          <cell r="AE2101">
            <v>4227845.9800000004</v>
          </cell>
          <cell r="AF2101">
            <v>4285987.3899999997</v>
          </cell>
          <cell r="AG2101">
            <v>4344928.3600000003</v>
          </cell>
          <cell r="AH2101">
            <v>4404679.88</v>
          </cell>
          <cell r="AI2101">
            <v>4465253.1100000003</v>
          </cell>
          <cell r="AJ2101">
            <v>4526659.34</v>
          </cell>
          <cell r="AK2101">
            <v>4588910.04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0</v>
          </cell>
          <cell r="AW2101">
            <v>0</v>
          </cell>
          <cell r="AX2101">
            <v>0</v>
          </cell>
          <cell r="AY2101">
            <v>0</v>
          </cell>
          <cell r="AZ2101">
            <v>0</v>
          </cell>
        </row>
        <row r="2102">
          <cell r="A2102" t="str">
            <v>ORSmall C&amp;IDLC Space HeatingParticipantsHigh Participation Case0</v>
          </cell>
          <cell r="B2102" t="str">
            <v>OR</v>
          </cell>
          <cell r="C2102" t="str">
            <v>Small C&amp;I</v>
          </cell>
          <cell r="D2102" t="str">
            <v>DLC Space Heating</v>
          </cell>
          <cell r="E2102" t="str">
            <v>Participants</v>
          </cell>
          <cell r="F2102" t="str">
            <v>High Participation Case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16746.686550000006</v>
          </cell>
          <cell r="S2102">
            <v>51018.605550000015</v>
          </cell>
          <cell r="T2102">
            <v>120852.27000000002</v>
          </cell>
          <cell r="U2102">
            <v>157699.79775000006</v>
          </cell>
          <cell r="V2102">
            <v>177800.38649999999</v>
          </cell>
          <cell r="W2102">
            <v>180383.41200000001</v>
          </cell>
          <cell r="X2102">
            <v>182969.12700000001</v>
          </cell>
          <cell r="Y2102">
            <v>185554.33050000004</v>
          </cell>
          <cell r="Z2102">
            <v>188138.90700000001</v>
          </cell>
          <cell r="AA2102">
            <v>190723.30200000003</v>
          </cell>
          <cell r="AB2102">
            <v>193308.027</v>
          </cell>
          <cell r="AC2102">
            <v>195900.88650000002</v>
          </cell>
          <cell r="AD2102">
            <v>198594.91865997191</v>
          </cell>
          <cell r="AE2102">
            <v>201325.99919378545</v>
          </cell>
          <cell r="AF2102">
            <v>204094.63759127702</v>
          </cell>
          <cell r="AG2102">
            <v>206901.35034879539</v>
          </cell>
          <cell r="AH2102">
            <v>209746.66106555553</v>
          </cell>
          <cell r="AI2102">
            <v>212631.10054131731</v>
          </cell>
          <cell r="AJ2102">
            <v>215555.20687540746</v>
          </cell>
          <cell r="AK2102">
            <v>218519.52556710335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  <cell r="AY2102">
            <v>0</v>
          </cell>
          <cell r="AZ2102">
            <v>0</v>
          </cell>
        </row>
        <row r="2103">
          <cell r="A2103" t="str">
            <v>ORMedium C&amp;IDLC Water HeatingProgram Annual BenefitsHigh Participation Case0</v>
          </cell>
          <cell r="B2103" t="str">
            <v>OR</v>
          </cell>
          <cell r="C2103" t="str">
            <v>Medium C&amp;I</v>
          </cell>
          <cell r="D2103" t="str">
            <v>DLC Water Heating</v>
          </cell>
          <cell r="E2103" t="str">
            <v>Program Annual Benefits</v>
          </cell>
          <cell r="F2103" t="str">
            <v>High Participation Case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573231.01</v>
          </cell>
          <cell r="S2103">
            <v>1745288.43</v>
          </cell>
          <cell r="T2103">
            <v>4127886.26</v>
          </cell>
          <cell r="U2103">
            <v>5388069.9000000004</v>
          </cell>
          <cell r="V2103">
            <v>6066603.5300000003</v>
          </cell>
          <cell r="W2103">
            <v>6146956.6100000003</v>
          </cell>
          <cell r="X2103">
            <v>6226381.7599999998</v>
          </cell>
          <cell r="Y2103">
            <v>6305886.3200000003</v>
          </cell>
          <cell r="Z2103">
            <v>6389191.79</v>
          </cell>
          <cell r="AA2103">
            <v>6482465.1100000003</v>
          </cell>
          <cell r="AB2103">
            <v>6568214.9500000002</v>
          </cell>
          <cell r="AC2103">
            <v>6654117.0800000001</v>
          </cell>
          <cell r="AD2103">
            <v>6743128.8899999997</v>
          </cell>
          <cell r="AE2103">
            <v>6833331.4100000001</v>
          </cell>
          <cell r="AF2103">
            <v>6924740.5700000003</v>
          </cell>
          <cell r="AG2103">
            <v>7017372.5</v>
          </cell>
          <cell r="AH2103">
            <v>7111243.5700000003</v>
          </cell>
          <cell r="AI2103">
            <v>7206370.3399999999</v>
          </cell>
          <cell r="AJ2103">
            <v>7302769.6200000001</v>
          </cell>
          <cell r="AK2103">
            <v>7400458.4299999997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</row>
        <row r="2104">
          <cell r="A2104" t="str">
            <v>ORMedium C&amp;IDLC Water HeatingProgram Annual CostsHigh Participation Case0</v>
          </cell>
          <cell r="B2104" t="str">
            <v>OR</v>
          </cell>
          <cell r="C2104" t="str">
            <v>Medium C&amp;I</v>
          </cell>
          <cell r="D2104" t="str">
            <v>DLC Water Heating</v>
          </cell>
          <cell r="E2104" t="str">
            <v>Program Annual Costs</v>
          </cell>
          <cell r="F2104" t="str">
            <v>High Participation Case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5834317.1500000004</v>
          </cell>
          <cell r="S2104">
            <v>12509121.98</v>
          </cell>
          <cell r="T2104">
            <v>26286343.199999999</v>
          </cell>
          <cell r="U2104">
            <v>16130618.27</v>
          </cell>
          <cell r="V2104">
            <v>10911310.720000001</v>
          </cell>
          <cell r="W2104">
            <v>4823091.07</v>
          </cell>
          <cell r="X2104">
            <v>4899046.41</v>
          </cell>
          <cell r="Y2104">
            <v>4974249.76</v>
          </cell>
          <cell r="Z2104">
            <v>5049879.66</v>
          </cell>
          <cell r="AA2104">
            <v>5126289.05</v>
          </cell>
          <cell r="AB2104">
            <v>5203203.5</v>
          </cell>
          <cell r="AC2104">
            <v>5283869.59</v>
          </cell>
          <cell r="AD2104">
            <v>5405233.1200000001</v>
          </cell>
          <cell r="AE2104">
            <v>5502775.29</v>
          </cell>
          <cell r="AF2104">
            <v>5602414.6799999997</v>
          </cell>
          <cell r="AG2104">
            <v>5704204.7300000004</v>
          </cell>
          <cell r="AH2104">
            <v>5808200.4400000004</v>
          </cell>
          <cell r="AI2104">
            <v>5914458.3899999997</v>
          </cell>
          <cell r="AJ2104">
            <v>6023036.7800000003</v>
          </cell>
          <cell r="AK2104">
            <v>6133995.5099999998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</row>
        <row r="2105">
          <cell r="A2105" t="str">
            <v>ORMedium C&amp;IDLC Water HeatingNon-Incentive CostsHigh Participation Case0</v>
          </cell>
          <cell r="B2105" t="str">
            <v>OR</v>
          </cell>
          <cell r="C2105" t="str">
            <v>Medium C&amp;I</v>
          </cell>
          <cell r="D2105" t="str">
            <v>DLC Water Heating</v>
          </cell>
          <cell r="E2105" t="str">
            <v>Non-Incentive Costs</v>
          </cell>
          <cell r="F2105" t="str">
            <v>High Participation Case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5482636.7300000004</v>
          </cell>
          <cell r="S2105">
            <v>11437731.27</v>
          </cell>
          <cell r="T2105">
            <v>23748445.530000001</v>
          </cell>
          <cell r="U2105">
            <v>12818922.52</v>
          </cell>
          <cell r="V2105">
            <v>7177502.6100000003</v>
          </cell>
          <cell r="W2105">
            <v>1035039.42</v>
          </cell>
          <cell r="X2105">
            <v>1056694.75</v>
          </cell>
          <cell r="Y2105">
            <v>1077608.81</v>
          </cell>
          <cell r="Z2105">
            <v>1098962.6200000001</v>
          </cell>
          <cell r="AA2105">
            <v>1121099.71</v>
          </cell>
          <cell r="AB2105">
            <v>1143734.93</v>
          </cell>
          <cell r="AC2105">
            <v>1169950.97</v>
          </cell>
          <cell r="AD2105">
            <v>1234739.83</v>
          </cell>
          <cell r="AE2105">
            <v>1274929.31</v>
          </cell>
          <cell r="AF2105">
            <v>1316427.29</v>
          </cell>
          <cell r="AG2105">
            <v>1359276.37</v>
          </cell>
          <cell r="AH2105">
            <v>1403520.56</v>
          </cell>
          <cell r="AI2105">
            <v>1449205.28</v>
          </cell>
          <cell r="AJ2105">
            <v>1496377.44</v>
          </cell>
          <cell r="AK2105">
            <v>1545085.48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</row>
        <row r="2106">
          <cell r="A2106" t="str">
            <v>ORMedium C&amp;IDLC Water HeatingSummer Peak Reduction @Meter  (MW)High Participation Case0</v>
          </cell>
          <cell r="B2106" t="str">
            <v>OR</v>
          </cell>
          <cell r="C2106" t="str">
            <v>Medium C&amp;I</v>
          </cell>
          <cell r="D2106" t="str">
            <v>DLC Water Heating</v>
          </cell>
          <cell r="E2106" t="str">
            <v>Summer Peak Reduction @Meter  (MW)</v>
          </cell>
          <cell r="F2106" t="str">
            <v>High Participation Case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5.1061481672101516</v>
          </cell>
          <cell r="S2106">
            <v>15.546439584201273</v>
          </cell>
          <cell r="T2106">
            <v>36.769815927493447</v>
          </cell>
          <cell r="U2106">
            <v>47.99510590524666</v>
          </cell>
          <cell r="V2106">
            <v>54.039254216657497</v>
          </cell>
          <cell r="W2106">
            <v>54.75501228123791</v>
          </cell>
          <cell r="X2106">
            <v>55.462504704051796</v>
          </cell>
          <cell r="Y2106">
            <v>56.170704503007471</v>
          </cell>
          <cell r="Z2106">
            <v>56.91276145592839</v>
          </cell>
          <cell r="AA2106">
            <v>57.74360864977195</v>
          </cell>
          <cell r="AB2106">
            <v>58.507439221742665</v>
          </cell>
          <cell r="AC2106">
            <v>59.27262640549219</v>
          </cell>
          <cell r="AD2106">
            <v>60.065513565673378</v>
          </cell>
          <cell r="AE2106">
            <v>60.869007140432515</v>
          </cell>
          <cell r="AF2106">
            <v>61.683249011282939</v>
          </cell>
          <cell r="AG2106">
            <v>62.508382957680382</v>
          </cell>
          <cell r="AH2106">
            <v>63.344554682411669</v>
          </cell>
          <cell r="AI2106">
            <v>64.191911837323005</v>
          </cell>
          <cell r="AJ2106">
            <v>65.050604049392433</v>
          </cell>
          <cell r="AK2106">
            <v>65.920782947151125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</row>
        <row r="2107">
          <cell r="A2107" t="str">
            <v>ORMedium C&amp;IDLC Water HeatingSummer Peak Reduction @Generation (MW)High Participation Case0</v>
          </cell>
          <cell r="B2107" t="str">
            <v>OR</v>
          </cell>
          <cell r="C2107" t="str">
            <v>Medium C&amp;I</v>
          </cell>
          <cell r="D2107" t="str">
            <v>DLC Water Heating</v>
          </cell>
          <cell r="E2107" t="str">
            <v>Summer Peak Reduction @Generation (MW)</v>
          </cell>
          <cell r="F2107" t="str">
            <v>High Participation Case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5.6309529854545115</v>
          </cell>
          <cell r="S2107">
            <v>17.1442871462299</v>
          </cell>
          <cell r="T2107">
            <v>40.548980952242438</v>
          </cell>
          <cell r="U2107">
            <v>52.92799504328039</v>
          </cell>
          <cell r="V2107">
            <v>59.593354892652727</v>
          </cell>
          <cell r="W2107">
            <v>60.382677857562754</v>
          </cell>
          <cell r="X2107">
            <v>61.162885646285609</v>
          </cell>
          <cell r="Y2107">
            <v>61.94387351456492</v>
          </cell>
          <cell r="Z2107">
            <v>62.762198341341403</v>
          </cell>
          <cell r="AA2107">
            <v>63.678439181486489</v>
          </cell>
          <cell r="AB2107">
            <v>64.520775498172327</v>
          </cell>
          <cell r="AC2107">
            <v>65.364607857843168</v>
          </cell>
          <cell r="AD2107">
            <v>66.238987169908881</v>
          </cell>
          <cell r="AE2107">
            <v>67.125063013269198</v>
          </cell>
          <cell r="AF2107">
            <v>68.022991851877961</v>
          </cell>
          <cell r="AG2107">
            <v>68.932932242700019</v>
          </cell>
          <cell r="AH2107">
            <v>69.855044863709381</v>
          </cell>
          <cell r="AI2107">
            <v>70.789492542261797</v>
          </cell>
          <cell r="AJ2107">
            <v>71.73644028384696</v>
          </cell>
          <cell r="AK2107">
            <v>72.696055301225314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</row>
        <row r="2108">
          <cell r="A2108" t="str">
            <v>ORMedium C&amp;IDLC Water HeatingWinter Peak Reduction @Meter  (MW)High Participation Case0</v>
          </cell>
          <cell r="B2108" t="str">
            <v>OR</v>
          </cell>
          <cell r="C2108" t="str">
            <v>Medium C&amp;I</v>
          </cell>
          <cell r="D2108" t="str">
            <v>DLC Water Heating</v>
          </cell>
          <cell r="E2108" t="str">
            <v>Winter Peak Reduction @Meter  (MW)</v>
          </cell>
          <cell r="F2108" t="str">
            <v>High Participation Case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</row>
        <row r="2109">
          <cell r="A2109" t="str">
            <v>ORMedium C&amp;IDLC Water HeatingWinter Peak Reduction @Generation (MW)High Participation Case0</v>
          </cell>
          <cell r="B2109" t="str">
            <v>OR</v>
          </cell>
          <cell r="C2109" t="str">
            <v>Medium C&amp;I</v>
          </cell>
          <cell r="D2109" t="str">
            <v>DLC Water Heating</v>
          </cell>
          <cell r="E2109" t="str">
            <v>Winter Peak Reduction @Generation (MW)</v>
          </cell>
          <cell r="F2109" t="str">
            <v>High Participation Case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</row>
        <row r="2110">
          <cell r="A2110" t="str">
            <v>ORMedium C&amp;IDLC Water HeatingProgram Annual BenefitsHigh Participation Case0</v>
          </cell>
          <cell r="B2110" t="str">
            <v>OR</v>
          </cell>
          <cell r="C2110" t="str">
            <v>Medium C&amp;I</v>
          </cell>
          <cell r="D2110" t="str">
            <v>DLC Water Heating</v>
          </cell>
          <cell r="E2110" t="str">
            <v>Program Annual Benefits</v>
          </cell>
          <cell r="F2110" t="str">
            <v>High Participation Case</v>
          </cell>
          <cell r="G2110">
            <v>0</v>
          </cell>
        </row>
        <row r="2111">
          <cell r="A2111" t="str">
            <v>ORMedium C&amp;IDLC Water HeatingNew ParticipantsHigh Participation Case0</v>
          </cell>
          <cell r="B2111" t="str">
            <v>OR</v>
          </cell>
          <cell r="C2111" t="str">
            <v>Medium C&amp;I</v>
          </cell>
          <cell r="D2111" t="str">
            <v>DLC Water Heating</v>
          </cell>
          <cell r="E2111" t="str">
            <v>New Participants</v>
          </cell>
          <cell r="F2111" t="str">
            <v>High Participation Case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16746.686550000006</v>
          </cell>
          <cell r="S2111">
            <v>34271.919000000009</v>
          </cell>
          <cell r="T2111">
            <v>69833.664450000011</v>
          </cell>
          <cell r="U2111">
            <v>36847.527750000037</v>
          </cell>
          <cell r="V2111">
            <v>20100.588749999937</v>
          </cell>
          <cell r="W2111">
            <v>2583.0255000000179</v>
          </cell>
          <cell r="X2111">
            <v>2585.7149999999965</v>
          </cell>
          <cell r="Y2111">
            <v>2585.2035000000324</v>
          </cell>
          <cell r="Z2111">
            <v>2584.5764999999665</v>
          </cell>
          <cell r="AA2111">
            <v>2584.3950000000186</v>
          </cell>
          <cell r="AB2111">
            <v>2584.7249999999767</v>
          </cell>
          <cell r="AC2111">
            <v>2592.8595000000205</v>
          </cell>
          <cell r="AD2111">
            <v>2694.0321599718882</v>
          </cell>
          <cell r="AE2111">
            <v>2731.0805338135397</v>
          </cell>
          <cell r="AF2111">
            <v>2768.6383974915661</v>
          </cell>
          <cell r="AG2111">
            <v>2806.7127575183695</v>
          </cell>
          <cell r="AH2111">
            <v>2845.3107167601411</v>
          </cell>
          <cell r="AI2111">
            <v>2884.4394757617847</v>
          </cell>
          <cell r="AJ2111">
            <v>2924.1063340901455</v>
          </cell>
          <cell r="AK2111">
            <v>2964.3186916958948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</row>
        <row r="2112">
          <cell r="A2112" t="str">
            <v>ORMedium C&amp;IDLC Water HeatingIncentive CostsHigh Participation Case0</v>
          </cell>
          <cell r="B2112" t="str">
            <v>OR</v>
          </cell>
          <cell r="C2112" t="str">
            <v>Medium C&amp;I</v>
          </cell>
          <cell r="D2112" t="str">
            <v>DLC Water Heating</v>
          </cell>
          <cell r="E2112" t="str">
            <v>Incentive Costs</v>
          </cell>
          <cell r="F2112" t="str">
            <v>High Participation Case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351680.42</v>
          </cell>
          <cell r="S2112">
            <v>1071390.72</v>
          </cell>
          <cell r="T2112">
            <v>2537897.67</v>
          </cell>
          <cell r="U2112">
            <v>3311695.75</v>
          </cell>
          <cell r="V2112">
            <v>3733808.12</v>
          </cell>
          <cell r="W2112">
            <v>3788051.65</v>
          </cell>
          <cell r="X2112">
            <v>3842351.67</v>
          </cell>
          <cell r="Y2112">
            <v>3896640.94</v>
          </cell>
          <cell r="Z2112">
            <v>3950917.05</v>
          </cell>
          <cell r="AA2112">
            <v>4005189.34</v>
          </cell>
          <cell r="AB2112">
            <v>4059468.57</v>
          </cell>
          <cell r="AC2112">
            <v>4113918.62</v>
          </cell>
          <cell r="AD2112">
            <v>4170493.29</v>
          </cell>
          <cell r="AE2112">
            <v>4227845.9800000004</v>
          </cell>
          <cell r="AF2112">
            <v>4285987.3899999997</v>
          </cell>
          <cell r="AG2112">
            <v>4344928.3600000003</v>
          </cell>
          <cell r="AH2112">
            <v>4404679.88</v>
          </cell>
          <cell r="AI2112">
            <v>4465253.1100000003</v>
          </cell>
          <cell r="AJ2112">
            <v>4526659.34</v>
          </cell>
          <cell r="AK2112">
            <v>4588910.04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</row>
        <row r="2113">
          <cell r="A2113" t="str">
            <v>ORMedium C&amp;IDLC Water HeatingParticipantsHigh Participation Case0</v>
          </cell>
          <cell r="B2113" t="str">
            <v>OR</v>
          </cell>
          <cell r="C2113" t="str">
            <v>Medium C&amp;I</v>
          </cell>
          <cell r="D2113" t="str">
            <v>DLC Water Heating</v>
          </cell>
          <cell r="E2113" t="str">
            <v>Participants</v>
          </cell>
          <cell r="F2113" t="str">
            <v>High Participation Case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16746.686550000006</v>
          </cell>
          <cell r="S2113">
            <v>51018.605550000015</v>
          </cell>
          <cell r="T2113">
            <v>120852.27000000002</v>
          </cell>
          <cell r="U2113">
            <v>157699.79775000006</v>
          </cell>
          <cell r="V2113">
            <v>177800.38649999999</v>
          </cell>
          <cell r="W2113">
            <v>180383.41200000001</v>
          </cell>
          <cell r="X2113">
            <v>182969.12700000001</v>
          </cell>
          <cell r="Y2113">
            <v>185554.33050000004</v>
          </cell>
          <cell r="Z2113">
            <v>188138.90700000001</v>
          </cell>
          <cell r="AA2113">
            <v>190723.30200000003</v>
          </cell>
          <cell r="AB2113">
            <v>193308.027</v>
          </cell>
          <cell r="AC2113">
            <v>195900.88650000002</v>
          </cell>
          <cell r="AD2113">
            <v>198594.91865997191</v>
          </cell>
          <cell r="AE2113">
            <v>201325.99919378545</v>
          </cell>
          <cell r="AF2113">
            <v>204094.63759127702</v>
          </cell>
          <cell r="AG2113">
            <v>206901.35034879539</v>
          </cell>
          <cell r="AH2113">
            <v>209746.66106555553</v>
          </cell>
          <cell r="AI2113">
            <v>212631.10054131731</v>
          </cell>
          <cell r="AJ2113">
            <v>215555.20687540746</v>
          </cell>
          <cell r="AK2113">
            <v>218519.52556710335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</row>
        <row r="2114">
          <cell r="A2114" t="str">
            <v>ORResidentialDLC Water HeatingProgram Annual BenefitsHigh Participation Case0</v>
          </cell>
          <cell r="B2114" t="str">
            <v>OR</v>
          </cell>
          <cell r="C2114" t="str">
            <v>Residential</v>
          </cell>
          <cell r="D2114" t="str">
            <v>DLC Water Heating</v>
          </cell>
          <cell r="E2114" t="str">
            <v>Program Annual Benefits</v>
          </cell>
          <cell r="F2114" t="str">
            <v>High Participation Case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573231.01</v>
          </cell>
          <cell r="S2114">
            <v>1745288.43</v>
          </cell>
          <cell r="T2114">
            <v>4127886.26</v>
          </cell>
          <cell r="U2114">
            <v>5388069.9000000004</v>
          </cell>
          <cell r="V2114">
            <v>6066603.5300000003</v>
          </cell>
          <cell r="W2114">
            <v>6146956.6100000003</v>
          </cell>
          <cell r="X2114">
            <v>6226381.7599999998</v>
          </cell>
          <cell r="Y2114">
            <v>6305886.3200000003</v>
          </cell>
          <cell r="Z2114">
            <v>6389191.79</v>
          </cell>
          <cell r="AA2114">
            <v>6482465.1100000003</v>
          </cell>
          <cell r="AB2114">
            <v>6568214.9500000002</v>
          </cell>
          <cell r="AC2114">
            <v>6654117.0800000001</v>
          </cell>
          <cell r="AD2114">
            <v>6743128.8899999997</v>
          </cell>
          <cell r="AE2114">
            <v>6833331.4100000001</v>
          </cell>
          <cell r="AF2114">
            <v>6924740.5700000003</v>
          </cell>
          <cell r="AG2114">
            <v>7017372.5</v>
          </cell>
          <cell r="AH2114">
            <v>7111243.5700000003</v>
          </cell>
          <cell r="AI2114">
            <v>7206370.3399999999</v>
          </cell>
          <cell r="AJ2114">
            <v>7302769.6200000001</v>
          </cell>
          <cell r="AK2114">
            <v>7400458.4299999997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</row>
        <row r="2115">
          <cell r="A2115" t="str">
            <v>ORResidentialDLC Water HeatingProgram Annual CostsHigh Participation Case0</v>
          </cell>
          <cell r="B2115" t="str">
            <v>OR</v>
          </cell>
          <cell r="C2115" t="str">
            <v>Residential</v>
          </cell>
          <cell r="D2115" t="str">
            <v>DLC Water Heating</v>
          </cell>
          <cell r="E2115" t="str">
            <v>Program Annual Costs</v>
          </cell>
          <cell r="F2115" t="str">
            <v>High Participation Case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5834317.1500000004</v>
          </cell>
          <cell r="S2115">
            <v>12509121.98</v>
          </cell>
          <cell r="T2115">
            <v>26286343.199999999</v>
          </cell>
          <cell r="U2115">
            <v>16130618.27</v>
          </cell>
          <cell r="V2115">
            <v>10911310.720000001</v>
          </cell>
          <cell r="W2115">
            <v>4823091.07</v>
          </cell>
          <cell r="X2115">
            <v>4899046.41</v>
          </cell>
          <cell r="Y2115">
            <v>4974249.76</v>
          </cell>
          <cell r="Z2115">
            <v>5049879.66</v>
          </cell>
          <cell r="AA2115">
            <v>5126289.05</v>
          </cell>
          <cell r="AB2115">
            <v>5203203.5</v>
          </cell>
          <cell r="AC2115">
            <v>5283869.59</v>
          </cell>
          <cell r="AD2115">
            <v>5405233.1200000001</v>
          </cell>
          <cell r="AE2115">
            <v>5502775.29</v>
          </cell>
          <cell r="AF2115">
            <v>5602414.6799999997</v>
          </cell>
          <cell r="AG2115">
            <v>5704204.7300000004</v>
          </cell>
          <cell r="AH2115">
            <v>5808200.4400000004</v>
          </cell>
          <cell r="AI2115">
            <v>5914458.3899999997</v>
          </cell>
          <cell r="AJ2115">
            <v>6023036.7800000003</v>
          </cell>
          <cell r="AK2115">
            <v>6133995.5099999998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</row>
        <row r="2116">
          <cell r="A2116" t="str">
            <v>ORResidentialDLC Water HeatingNon-Incentive CostsHigh Participation Case0</v>
          </cell>
          <cell r="B2116" t="str">
            <v>OR</v>
          </cell>
          <cell r="C2116" t="str">
            <v>Residential</v>
          </cell>
          <cell r="D2116" t="str">
            <v>DLC Water Heating</v>
          </cell>
          <cell r="E2116" t="str">
            <v>Non-Incentive Costs</v>
          </cell>
          <cell r="F2116" t="str">
            <v>High Participation Case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5482636.7300000004</v>
          </cell>
          <cell r="S2116">
            <v>11437731.27</v>
          </cell>
          <cell r="T2116">
            <v>23748445.530000001</v>
          </cell>
          <cell r="U2116">
            <v>12818922.52</v>
          </cell>
          <cell r="V2116">
            <v>7177502.6100000003</v>
          </cell>
          <cell r="W2116">
            <v>1035039.42</v>
          </cell>
          <cell r="X2116">
            <v>1056694.75</v>
          </cell>
          <cell r="Y2116">
            <v>1077608.81</v>
          </cell>
          <cell r="Z2116">
            <v>1098962.6200000001</v>
          </cell>
          <cell r="AA2116">
            <v>1121099.71</v>
          </cell>
          <cell r="AB2116">
            <v>1143734.93</v>
          </cell>
          <cell r="AC2116">
            <v>1169950.97</v>
          </cell>
          <cell r="AD2116">
            <v>1234739.83</v>
          </cell>
          <cell r="AE2116">
            <v>1274929.31</v>
          </cell>
          <cell r="AF2116">
            <v>1316427.29</v>
          </cell>
          <cell r="AG2116">
            <v>1359276.37</v>
          </cell>
          <cell r="AH2116">
            <v>1403520.56</v>
          </cell>
          <cell r="AI2116">
            <v>1449205.28</v>
          </cell>
          <cell r="AJ2116">
            <v>1496377.44</v>
          </cell>
          <cell r="AK2116">
            <v>1545085.48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</row>
        <row r="2117">
          <cell r="A2117" t="str">
            <v>ORResidentialDLC Water HeatingSummer Peak Reduction @Meter  (MW)High Participation Case0</v>
          </cell>
          <cell r="B2117" t="str">
            <v>OR</v>
          </cell>
          <cell r="C2117" t="str">
            <v>Residential</v>
          </cell>
          <cell r="D2117" t="str">
            <v>DLC Water Heating</v>
          </cell>
          <cell r="E2117" t="str">
            <v>Summer Peak Reduction @Meter  (MW)</v>
          </cell>
          <cell r="F2117" t="str">
            <v>High Participation Case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5.1061481672101516</v>
          </cell>
          <cell r="S2117">
            <v>15.546439584201273</v>
          </cell>
          <cell r="T2117">
            <v>36.769815927493447</v>
          </cell>
          <cell r="U2117">
            <v>47.99510590524666</v>
          </cell>
          <cell r="V2117">
            <v>54.039254216657497</v>
          </cell>
          <cell r="W2117">
            <v>54.75501228123791</v>
          </cell>
          <cell r="X2117">
            <v>55.462504704051796</v>
          </cell>
          <cell r="Y2117">
            <v>56.170704503007471</v>
          </cell>
          <cell r="Z2117">
            <v>56.91276145592839</v>
          </cell>
          <cell r="AA2117">
            <v>57.74360864977195</v>
          </cell>
          <cell r="AB2117">
            <v>58.507439221742665</v>
          </cell>
          <cell r="AC2117">
            <v>59.27262640549219</v>
          </cell>
          <cell r="AD2117">
            <v>60.065513565673378</v>
          </cell>
          <cell r="AE2117">
            <v>60.869007140432515</v>
          </cell>
          <cell r="AF2117">
            <v>61.683249011282939</v>
          </cell>
          <cell r="AG2117">
            <v>62.508382957680382</v>
          </cell>
          <cell r="AH2117">
            <v>63.344554682411669</v>
          </cell>
          <cell r="AI2117">
            <v>64.191911837323005</v>
          </cell>
          <cell r="AJ2117">
            <v>65.050604049392433</v>
          </cell>
          <cell r="AK2117">
            <v>65.920782947151125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</row>
        <row r="2118">
          <cell r="A2118" t="str">
            <v>ORResidentialDLC Water HeatingSummer Peak Reduction @Generation (MW)High Participation Case0</v>
          </cell>
          <cell r="B2118" t="str">
            <v>OR</v>
          </cell>
          <cell r="C2118" t="str">
            <v>Residential</v>
          </cell>
          <cell r="D2118" t="str">
            <v>DLC Water Heating</v>
          </cell>
          <cell r="E2118" t="str">
            <v>Summer Peak Reduction @Generation (MW)</v>
          </cell>
          <cell r="F2118" t="str">
            <v>High Participation Case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5.6309529854545115</v>
          </cell>
          <cell r="S2118">
            <v>17.1442871462299</v>
          </cell>
          <cell r="T2118">
            <v>40.548980952242438</v>
          </cell>
          <cell r="U2118">
            <v>52.92799504328039</v>
          </cell>
          <cell r="V2118">
            <v>59.593354892652727</v>
          </cell>
          <cell r="W2118">
            <v>60.382677857562754</v>
          </cell>
          <cell r="X2118">
            <v>61.162885646285609</v>
          </cell>
          <cell r="Y2118">
            <v>61.94387351456492</v>
          </cell>
          <cell r="Z2118">
            <v>62.762198341341403</v>
          </cell>
          <cell r="AA2118">
            <v>63.678439181486489</v>
          </cell>
          <cell r="AB2118">
            <v>64.520775498172327</v>
          </cell>
          <cell r="AC2118">
            <v>65.364607857843168</v>
          </cell>
          <cell r="AD2118">
            <v>66.238987169908881</v>
          </cell>
          <cell r="AE2118">
            <v>67.125063013269198</v>
          </cell>
          <cell r="AF2118">
            <v>68.022991851877961</v>
          </cell>
          <cell r="AG2118">
            <v>68.932932242700019</v>
          </cell>
          <cell r="AH2118">
            <v>69.855044863709381</v>
          </cell>
          <cell r="AI2118">
            <v>70.789492542261797</v>
          </cell>
          <cell r="AJ2118">
            <v>71.73644028384696</v>
          </cell>
          <cell r="AK2118">
            <v>72.696055301225314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</row>
        <row r="2119">
          <cell r="A2119" t="str">
            <v>ORResidentialDLC Water HeatingWinter Peak Reduction @Meter  (MW)High Participation Case0</v>
          </cell>
          <cell r="B2119" t="str">
            <v>OR</v>
          </cell>
          <cell r="C2119" t="str">
            <v>Residential</v>
          </cell>
          <cell r="D2119" t="str">
            <v>DLC Water Heating</v>
          </cell>
          <cell r="E2119" t="str">
            <v>Winter Peak Reduction @Meter  (MW)</v>
          </cell>
          <cell r="F2119" t="str">
            <v>High Participation Case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</row>
        <row r="2120">
          <cell r="A2120" t="str">
            <v>ORResidentialDLC Water HeatingWinter Peak Reduction @Generation (MW)High Participation Case0</v>
          </cell>
          <cell r="B2120" t="str">
            <v>OR</v>
          </cell>
          <cell r="C2120" t="str">
            <v>Residential</v>
          </cell>
          <cell r="D2120" t="str">
            <v>DLC Water Heating</v>
          </cell>
          <cell r="E2120" t="str">
            <v>Winter Peak Reduction @Generation (MW)</v>
          </cell>
          <cell r="F2120" t="str">
            <v>High Participation Case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</row>
        <row r="2121">
          <cell r="A2121" t="str">
            <v>ORResidentialDLC Water HeatingProgram Annual BenefitsHigh Participation Case0</v>
          </cell>
          <cell r="B2121" t="str">
            <v>OR</v>
          </cell>
          <cell r="C2121" t="str">
            <v>Residential</v>
          </cell>
          <cell r="D2121" t="str">
            <v>DLC Water Heating</v>
          </cell>
          <cell r="E2121" t="str">
            <v>Program Annual Benefits</v>
          </cell>
          <cell r="F2121" t="str">
            <v>High Participation Case</v>
          </cell>
          <cell r="G2121">
            <v>0</v>
          </cell>
        </row>
        <row r="2122">
          <cell r="A2122" t="str">
            <v>ORResidentialDLC Water HeatingNew ParticipantsHigh Participation Case0</v>
          </cell>
          <cell r="B2122" t="str">
            <v>OR</v>
          </cell>
          <cell r="C2122" t="str">
            <v>Residential</v>
          </cell>
          <cell r="D2122" t="str">
            <v>DLC Water Heating</v>
          </cell>
          <cell r="E2122" t="str">
            <v>New Participants</v>
          </cell>
          <cell r="F2122" t="str">
            <v>High Participation Case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16746.686550000006</v>
          </cell>
          <cell r="S2122">
            <v>34271.919000000009</v>
          </cell>
          <cell r="T2122">
            <v>69833.664450000011</v>
          </cell>
          <cell r="U2122">
            <v>36847.527750000037</v>
          </cell>
          <cell r="V2122">
            <v>20100.588749999937</v>
          </cell>
          <cell r="W2122">
            <v>2583.0255000000179</v>
          </cell>
          <cell r="X2122">
            <v>2585.7149999999965</v>
          </cell>
          <cell r="Y2122">
            <v>2585.2035000000324</v>
          </cell>
          <cell r="Z2122">
            <v>2584.5764999999665</v>
          </cell>
          <cell r="AA2122">
            <v>2584.3950000000186</v>
          </cell>
          <cell r="AB2122">
            <v>2584.7249999999767</v>
          </cell>
          <cell r="AC2122">
            <v>2592.8595000000205</v>
          </cell>
          <cell r="AD2122">
            <v>2694.0321599718882</v>
          </cell>
          <cell r="AE2122">
            <v>2731.0805338135397</v>
          </cell>
          <cell r="AF2122">
            <v>2768.6383974915661</v>
          </cell>
          <cell r="AG2122">
            <v>2806.7127575183695</v>
          </cell>
          <cell r="AH2122">
            <v>2845.3107167601411</v>
          </cell>
          <cell r="AI2122">
            <v>2884.4394757617847</v>
          </cell>
          <cell r="AJ2122">
            <v>2924.1063340901455</v>
          </cell>
          <cell r="AK2122">
            <v>2964.3186916958948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</row>
        <row r="2123">
          <cell r="A2123" t="str">
            <v>ORResidentialDLC Water HeatingIncentive CostsHigh Participation Case0</v>
          </cell>
          <cell r="B2123" t="str">
            <v>OR</v>
          </cell>
          <cell r="C2123" t="str">
            <v>Residential</v>
          </cell>
          <cell r="D2123" t="str">
            <v>DLC Water Heating</v>
          </cell>
          <cell r="E2123" t="str">
            <v>Incentive Costs</v>
          </cell>
          <cell r="F2123" t="str">
            <v>High Participation Case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351680.42</v>
          </cell>
          <cell r="S2123">
            <v>1071390.72</v>
          </cell>
          <cell r="T2123">
            <v>2537897.67</v>
          </cell>
          <cell r="U2123">
            <v>3311695.75</v>
          </cell>
          <cell r="V2123">
            <v>3733808.12</v>
          </cell>
          <cell r="W2123">
            <v>3788051.65</v>
          </cell>
          <cell r="X2123">
            <v>3842351.67</v>
          </cell>
          <cell r="Y2123">
            <v>3896640.94</v>
          </cell>
          <cell r="Z2123">
            <v>3950917.05</v>
          </cell>
          <cell r="AA2123">
            <v>4005189.34</v>
          </cell>
          <cell r="AB2123">
            <v>4059468.57</v>
          </cell>
          <cell r="AC2123">
            <v>4113918.62</v>
          </cell>
          <cell r="AD2123">
            <v>4170493.29</v>
          </cell>
          <cell r="AE2123">
            <v>4227845.9800000004</v>
          </cell>
          <cell r="AF2123">
            <v>4285987.3899999997</v>
          </cell>
          <cell r="AG2123">
            <v>4344928.3600000003</v>
          </cell>
          <cell r="AH2123">
            <v>4404679.88</v>
          </cell>
          <cell r="AI2123">
            <v>4465253.1100000003</v>
          </cell>
          <cell r="AJ2123">
            <v>4526659.34</v>
          </cell>
          <cell r="AK2123">
            <v>4588910.04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</row>
        <row r="2124">
          <cell r="A2124" t="str">
            <v>ORResidentialDLC Water HeatingParticipantsHigh Participation Case0</v>
          </cell>
          <cell r="B2124" t="str">
            <v>OR</v>
          </cell>
          <cell r="C2124" t="str">
            <v>Residential</v>
          </cell>
          <cell r="D2124" t="str">
            <v>DLC Water Heating</v>
          </cell>
          <cell r="E2124" t="str">
            <v>Participants</v>
          </cell>
          <cell r="F2124" t="str">
            <v>High Participation Case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16746.686550000006</v>
          </cell>
          <cell r="S2124">
            <v>51018.605550000015</v>
          </cell>
          <cell r="T2124">
            <v>120852.27000000002</v>
          </cell>
          <cell r="U2124">
            <v>157699.79775000006</v>
          </cell>
          <cell r="V2124">
            <v>177800.38649999999</v>
          </cell>
          <cell r="W2124">
            <v>180383.41200000001</v>
          </cell>
          <cell r="X2124">
            <v>182969.12700000001</v>
          </cell>
          <cell r="Y2124">
            <v>185554.33050000004</v>
          </cell>
          <cell r="Z2124">
            <v>188138.90700000001</v>
          </cell>
          <cell r="AA2124">
            <v>190723.30200000003</v>
          </cell>
          <cell r="AB2124">
            <v>193308.027</v>
          </cell>
          <cell r="AC2124">
            <v>195900.88650000002</v>
          </cell>
          <cell r="AD2124">
            <v>198594.91865997191</v>
          </cell>
          <cell r="AE2124">
            <v>201325.99919378545</v>
          </cell>
          <cell r="AF2124">
            <v>204094.63759127702</v>
          </cell>
          <cell r="AG2124">
            <v>206901.35034879539</v>
          </cell>
          <cell r="AH2124">
            <v>209746.66106555553</v>
          </cell>
          <cell r="AI2124">
            <v>212631.10054131731</v>
          </cell>
          <cell r="AJ2124">
            <v>215555.20687540746</v>
          </cell>
          <cell r="AK2124">
            <v>218519.52556710335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</row>
        <row r="2125">
          <cell r="A2125" t="str">
            <v>ORSmall C&amp;IDLC Water HeatingProgram Annual BenefitsHigh Participation Case0</v>
          </cell>
          <cell r="B2125" t="str">
            <v>OR</v>
          </cell>
          <cell r="C2125" t="str">
            <v>Small C&amp;I</v>
          </cell>
          <cell r="D2125" t="str">
            <v>DLC Water Heating</v>
          </cell>
          <cell r="E2125" t="str">
            <v>Program Annual Benefits</v>
          </cell>
          <cell r="F2125" t="str">
            <v>High Participation Case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573231.01</v>
          </cell>
          <cell r="S2125">
            <v>1745288.43</v>
          </cell>
          <cell r="T2125">
            <v>4127886.26</v>
          </cell>
          <cell r="U2125">
            <v>5388069.9000000004</v>
          </cell>
          <cell r="V2125">
            <v>6066603.5300000003</v>
          </cell>
          <cell r="W2125">
            <v>6146956.6100000003</v>
          </cell>
          <cell r="X2125">
            <v>6226381.7599999998</v>
          </cell>
          <cell r="Y2125">
            <v>6305886.3200000003</v>
          </cell>
          <cell r="Z2125">
            <v>6389191.79</v>
          </cell>
          <cell r="AA2125">
            <v>6482465.1100000003</v>
          </cell>
          <cell r="AB2125">
            <v>6568214.9500000002</v>
          </cell>
          <cell r="AC2125">
            <v>6654117.0800000001</v>
          </cell>
          <cell r="AD2125">
            <v>6743128.8899999997</v>
          </cell>
          <cell r="AE2125">
            <v>6833331.4100000001</v>
          </cell>
          <cell r="AF2125">
            <v>6924740.5700000003</v>
          </cell>
          <cell r="AG2125">
            <v>7017372.5</v>
          </cell>
          <cell r="AH2125">
            <v>7111243.5700000003</v>
          </cell>
          <cell r="AI2125">
            <v>7206370.3399999999</v>
          </cell>
          <cell r="AJ2125">
            <v>7302769.6200000001</v>
          </cell>
          <cell r="AK2125">
            <v>7400458.4299999997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</row>
        <row r="2126">
          <cell r="A2126" t="str">
            <v>ORSmall C&amp;IDLC Water HeatingProgram Annual CostsHigh Participation Case0</v>
          </cell>
          <cell r="B2126" t="str">
            <v>OR</v>
          </cell>
          <cell r="C2126" t="str">
            <v>Small C&amp;I</v>
          </cell>
          <cell r="D2126" t="str">
            <v>DLC Water Heating</v>
          </cell>
          <cell r="E2126" t="str">
            <v>Program Annual Costs</v>
          </cell>
          <cell r="F2126" t="str">
            <v>High Participation Case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5834317.1500000004</v>
          </cell>
          <cell r="S2126">
            <v>12509121.98</v>
          </cell>
          <cell r="T2126">
            <v>26286343.199999999</v>
          </cell>
          <cell r="U2126">
            <v>16130618.27</v>
          </cell>
          <cell r="V2126">
            <v>10911310.720000001</v>
          </cell>
          <cell r="W2126">
            <v>4823091.07</v>
          </cell>
          <cell r="X2126">
            <v>4899046.41</v>
          </cell>
          <cell r="Y2126">
            <v>4974249.76</v>
          </cell>
          <cell r="Z2126">
            <v>5049879.66</v>
          </cell>
          <cell r="AA2126">
            <v>5126289.05</v>
          </cell>
          <cell r="AB2126">
            <v>5203203.5</v>
          </cell>
          <cell r="AC2126">
            <v>5283869.59</v>
          </cell>
          <cell r="AD2126">
            <v>5405233.1200000001</v>
          </cell>
          <cell r="AE2126">
            <v>5502775.29</v>
          </cell>
          <cell r="AF2126">
            <v>5602414.6799999997</v>
          </cell>
          <cell r="AG2126">
            <v>5704204.7300000004</v>
          </cell>
          <cell r="AH2126">
            <v>5808200.4400000004</v>
          </cell>
          <cell r="AI2126">
            <v>5914458.3899999997</v>
          </cell>
          <cell r="AJ2126">
            <v>6023036.7800000003</v>
          </cell>
          <cell r="AK2126">
            <v>6133995.5099999998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</row>
        <row r="2127">
          <cell r="A2127" t="str">
            <v>ORSmall C&amp;IDLC Water HeatingNon-Incentive CostsHigh Participation Case0</v>
          </cell>
          <cell r="B2127" t="str">
            <v>OR</v>
          </cell>
          <cell r="C2127" t="str">
            <v>Small C&amp;I</v>
          </cell>
          <cell r="D2127" t="str">
            <v>DLC Water Heating</v>
          </cell>
          <cell r="E2127" t="str">
            <v>Non-Incentive Costs</v>
          </cell>
          <cell r="F2127" t="str">
            <v>High Participation Case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5482636.7300000004</v>
          </cell>
          <cell r="S2127">
            <v>11437731.27</v>
          </cell>
          <cell r="T2127">
            <v>23748445.530000001</v>
          </cell>
          <cell r="U2127">
            <v>12818922.52</v>
          </cell>
          <cell r="V2127">
            <v>7177502.6100000003</v>
          </cell>
          <cell r="W2127">
            <v>1035039.42</v>
          </cell>
          <cell r="X2127">
            <v>1056694.75</v>
          </cell>
          <cell r="Y2127">
            <v>1077608.81</v>
          </cell>
          <cell r="Z2127">
            <v>1098962.6200000001</v>
          </cell>
          <cell r="AA2127">
            <v>1121099.71</v>
          </cell>
          <cell r="AB2127">
            <v>1143734.93</v>
          </cell>
          <cell r="AC2127">
            <v>1169950.97</v>
          </cell>
          <cell r="AD2127">
            <v>1234739.83</v>
          </cell>
          <cell r="AE2127">
            <v>1274929.31</v>
          </cell>
          <cell r="AF2127">
            <v>1316427.29</v>
          </cell>
          <cell r="AG2127">
            <v>1359276.37</v>
          </cell>
          <cell r="AH2127">
            <v>1403520.56</v>
          </cell>
          <cell r="AI2127">
            <v>1449205.28</v>
          </cell>
          <cell r="AJ2127">
            <v>1496377.44</v>
          </cell>
          <cell r="AK2127">
            <v>1545085.48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</row>
        <row r="2128">
          <cell r="A2128" t="str">
            <v>ORSmall C&amp;IDLC Water HeatingSummer Peak Reduction @Meter  (MW)High Participation Case0</v>
          </cell>
          <cell r="B2128" t="str">
            <v>OR</v>
          </cell>
          <cell r="C2128" t="str">
            <v>Small C&amp;I</v>
          </cell>
          <cell r="D2128" t="str">
            <v>DLC Water Heating</v>
          </cell>
          <cell r="E2128" t="str">
            <v>Summer Peak Reduction @Meter  (MW)</v>
          </cell>
          <cell r="F2128" t="str">
            <v>High Participation Case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5.1061481672101516</v>
          </cell>
          <cell r="S2128">
            <v>15.546439584201273</v>
          </cell>
          <cell r="T2128">
            <v>36.769815927493447</v>
          </cell>
          <cell r="U2128">
            <v>47.99510590524666</v>
          </cell>
          <cell r="V2128">
            <v>54.039254216657497</v>
          </cell>
          <cell r="W2128">
            <v>54.75501228123791</v>
          </cell>
          <cell r="X2128">
            <v>55.462504704051796</v>
          </cell>
          <cell r="Y2128">
            <v>56.170704503007471</v>
          </cell>
          <cell r="Z2128">
            <v>56.91276145592839</v>
          </cell>
          <cell r="AA2128">
            <v>57.74360864977195</v>
          </cell>
          <cell r="AB2128">
            <v>58.507439221742665</v>
          </cell>
          <cell r="AC2128">
            <v>59.27262640549219</v>
          </cell>
          <cell r="AD2128">
            <v>60.065513565673378</v>
          </cell>
          <cell r="AE2128">
            <v>60.869007140432515</v>
          </cell>
          <cell r="AF2128">
            <v>61.683249011282939</v>
          </cell>
          <cell r="AG2128">
            <v>62.508382957680382</v>
          </cell>
          <cell r="AH2128">
            <v>63.344554682411669</v>
          </cell>
          <cell r="AI2128">
            <v>64.191911837323005</v>
          </cell>
          <cell r="AJ2128">
            <v>65.050604049392433</v>
          </cell>
          <cell r="AK2128">
            <v>65.920782947151125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</row>
        <row r="2129">
          <cell r="A2129" t="str">
            <v>ORSmall C&amp;IDLC Water HeatingSummer Peak Reduction @Generation (MW)High Participation Case0</v>
          </cell>
          <cell r="B2129" t="str">
            <v>OR</v>
          </cell>
          <cell r="C2129" t="str">
            <v>Small C&amp;I</v>
          </cell>
          <cell r="D2129" t="str">
            <v>DLC Water Heating</v>
          </cell>
          <cell r="E2129" t="str">
            <v>Summer Peak Reduction @Generation (MW)</v>
          </cell>
          <cell r="F2129" t="str">
            <v>High Participation Case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5.6309529854545115</v>
          </cell>
          <cell r="S2129">
            <v>17.1442871462299</v>
          </cell>
          <cell r="T2129">
            <v>40.548980952242438</v>
          </cell>
          <cell r="U2129">
            <v>52.92799504328039</v>
          </cell>
          <cell r="V2129">
            <v>59.593354892652727</v>
          </cell>
          <cell r="W2129">
            <v>60.382677857562754</v>
          </cell>
          <cell r="X2129">
            <v>61.162885646285609</v>
          </cell>
          <cell r="Y2129">
            <v>61.94387351456492</v>
          </cell>
          <cell r="Z2129">
            <v>62.762198341341403</v>
          </cell>
          <cell r="AA2129">
            <v>63.678439181486489</v>
          </cell>
          <cell r="AB2129">
            <v>64.520775498172327</v>
          </cell>
          <cell r="AC2129">
            <v>65.364607857843168</v>
          </cell>
          <cell r="AD2129">
            <v>66.238987169908881</v>
          </cell>
          <cell r="AE2129">
            <v>67.125063013269198</v>
          </cell>
          <cell r="AF2129">
            <v>68.022991851877961</v>
          </cell>
          <cell r="AG2129">
            <v>68.932932242700019</v>
          </cell>
          <cell r="AH2129">
            <v>69.855044863709381</v>
          </cell>
          <cell r="AI2129">
            <v>70.789492542261797</v>
          </cell>
          <cell r="AJ2129">
            <v>71.73644028384696</v>
          </cell>
          <cell r="AK2129">
            <v>72.696055301225314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0</v>
          </cell>
          <cell r="AZ2129">
            <v>0</v>
          </cell>
        </row>
        <row r="2130">
          <cell r="A2130" t="str">
            <v>ORSmall C&amp;IDLC Water HeatingWinter Peak Reduction @Meter  (MW)High Participation Case0</v>
          </cell>
          <cell r="B2130" t="str">
            <v>OR</v>
          </cell>
          <cell r="C2130" t="str">
            <v>Small C&amp;I</v>
          </cell>
          <cell r="D2130" t="str">
            <v>DLC Water Heating</v>
          </cell>
          <cell r="E2130" t="str">
            <v>Winter Peak Reduction @Meter  (MW)</v>
          </cell>
          <cell r="F2130" t="str">
            <v>High Participation Case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</row>
        <row r="2131">
          <cell r="A2131" t="str">
            <v>ORSmall C&amp;IDLC Water HeatingWinter Peak Reduction @Generation (MW)High Participation Case0</v>
          </cell>
          <cell r="B2131" t="str">
            <v>OR</v>
          </cell>
          <cell r="C2131" t="str">
            <v>Small C&amp;I</v>
          </cell>
          <cell r="D2131" t="str">
            <v>DLC Water Heating</v>
          </cell>
          <cell r="E2131" t="str">
            <v>Winter Peak Reduction @Generation (MW)</v>
          </cell>
          <cell r="F2131" t="str">
            <v>High Participation Case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</row>
        <row r="2132">
          <cell r="A2132" t="str">
            <v>ORSmall C&amp;IDLC Water HeatingProgram Annual BenefitsHigh Participation Case0</v>
          </cell>
          <cell r="B2132" t="str">
            <v>OR</v>
          </cell>
          <cell r="C2132" t="str">
            <v>Small C&amp;I</v>
          </cell>
          <cell r="D2132" t="str">
            <v>DLC Water Heating</v>
          </cell>
          <cell r="E2132" t="str">
            <v>Program Annual Benefits</v>
          </cell>
          <cell r="F2132" t="str">
            <v>High Participation Case</v>
          </cell>
          <cell r="G2132">
            <v>0</v>
          </cell>
        </row>
        <row r="2133">
          <cell r="A2133" t="str">
            <v>ORSmall C&amp;IDLC Water HeatingNew ParticipantsHigh Participation Case0</v>
          </cell>
          <cell r="B2133" t="str">
            <v>OR</v>
          </cell>
          <cell r="C2133" t="str">
            <v>Small C&amp;I</v>
          </cell>
          <cell r="D2133" t="str">
            <v>DLC Water Heating</v>
          </cell>
          <cell r="E2133" t="str">
            <v>New Participants</v>
          </cell>
          <cell r="F2133" t="str">
            <v>High Participation Case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16746.686550000006</v>
          </cell>
          <cell r="S2133">
            <v>34271.919000000009</v>
          </cell>
          <cell r="T2133">
            <v>69833.664450000011</v>
          </cell>
          <cell r="U2133">
            <v>36847.527750000037</v>
          </cell>
          <cell r="V2133">
            <v>20100.588749999937</v>
          </cell>
          <cell r="W2133">
            <v>2583.0255000000179</v>
          </cell>
          <cell r="X2133">
            <v>2585.7149999999965</v>
          </cell>
          <cell r="Y2133">
            <v>2585.2035000000324</v>
          </cell>
          <cell r="Z2133">
            <v>2584.5764999999665</v>
          </cell>
          <cell r="AA2133">
            <v>2584.3950000000186</v>
          </cell>
          <cell r="AB2133">
            <v>2584.7249999999767</v>
          </cell>
          <cell r="AC2133">
            <v>2592.8595000000205</v>
          </cell>
          <cell r="AD2133">
            <v>2694.0321599718882</v>
          </cell>
          <cell r="AE2133">
            <v>2731.0805338135397</v>
          </cell>
          <cell r="AF2133">
            <v>2768.6383974915661</v>
          </cell>
          <cell r="AG2133">
            <v>2806.7127575183695</v>
          </cell>
          <cell r="AH2133">
            <v>2845.3107167601411</v>
          </cell>
          <cell r="AI2133">
            <v>2884.4394757617847</v>
          </cell>
          <cell r="AJ2133">
            <v>2924.1063340901455</v>
          </cell>
          <cell r="AK2133">
            <v>2964.3186916958948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0</v>
          </cell>
          <cell r="AZ2133">
            <v>0</v>
          </cell>
        </row>
        <row r="2134">
          <cell r="A2134" t="str">
            <v>ORSmall C&amp;IDLC Water HeatingIncentive CostsHigh Participation Case0</v>
          </cell>
          <cell r="B2134" t="str">
            <v>OR</v>
          </cell>
          <cell r="C2134" t="str">
            <v>Small C&amp;I</v>
          </cell>
          <cell r="D2134" t="str">
            <v>DLC Water Heating</v>
          </cell>
          <cell r="E2134" t="str">
            <v>Incentive Costs</v>
          </cell>
          <cell r="F2134" t="str">
            <v>High Participation Case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351680.42</v>
          </cell>
          <cell r="S2134">
            <v>1071390.72</v>
          </cell>
          <cell r="T2134">
            <v>2537897.67</v>
          </cell>
          <cell r="U2134">
            <v>3311695.75</v>
          </cell>
          <cell r="V2134">
            <v>3733808.12</v>
          </cell>
          <cell r="W2134">
            <v>3788051.65</v>
          </cell>
          <cell r="X2134">
            <v>3842351.67</v>
          </cell>
          <cell r="Y2134">
            <v>3896640.94</v>
          </cell>
          <cell r="Z2134">
            <v>3950917.05</v>
          </cell>
          <cell r="AA2134">
            <v>4005189.34</v>
          </cell>
          <cell r="AB2134">
            <v>4059468.57</v>
          </cell>
          <cell r="AC2134">
            <v>4113918.62</v>
          </cell>
          <cell r="AD2134">
            <v>4170493.29</v>
          </cell>
          <cell r="AE2134">
            <v>4227845.9800000004</v>
          </cell>
          <cell r="AF2134">
            <v>4285987.3899999997</v>
          </cell>
          <cell r="AG2134">
            <v>4344928.3600000003</v>
          </cell>
          <cell r="AH2134">
            <v>4404679.88</v>
          </cell>
          <cell r="AI2134">
            <v>4465253.1100000003</v>
          </cell>
          <cell r="AJ2134">
            <v>4526659.34</v>
          </cell>
          <cell r="AK2134">
            <v>4588910.04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</row>
        <row r="2135">
          <cell r="A2135" t="str">
            <v>ORSmall C&amp;IDLC Water HeatingParticipantsHigh Participation Case0</v>
          </cell>
          <cell r="B2135" t="str">
            <v>OR</v>
          </cell>
          <cell r="C2135" t="str">
            <v>Small C&amp;I</v>
          </cell>
          <cell r="D2135" t="str">
            <v>DLC Water Heating</v>
          </cell>
          <cell r="E2135" t="str">
            <v>Participants</v>
          </cell>
          <cell r="F2135" t="str">
            <v>High Participation Case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16746.686550000006</v>
          </cell>
          <cell r="S2135">
            <v>51018.605550000015</v>
          </cell>
          <cell r="T2135">
            <v>120852.27000000002</v>
          </cell>
          <cell r="U2135">
            <v>157699.79775000006</v>
          </cell>
          <cell r="V2135">
            <v>177800.38649999999</v>
          </cell>
          <cell r="W2135">
            <v>180383.41200000001</v>
          </cell>
          <cell r="X2135">
            <v>182969.12700000001</v>
          </cell>
          <cell r="Y2135">
            <v>185554.33050000004</v>
          </cell>
          <cell r="Z2135">
            <v>188138.90700000001</v>
          </cell>
          <cell r="AA2135">
            <v>190723.30200000003</v>
          </cell>
          <cell r="AB2135">
            <v>193308.027</v>
          </cell>
          <cell r="AC2135">
            <v>195900.88650000002</v>
          </cell>
          <cell r="AD2135">
            <v>198594.91865997191</v>
          </cell>
          <cell r="AE2135">
            <v>201325.99919378545</v>
          </cell>
          <cell r="AF2135">
            <v>204094.63759127702</v>
          </cell>
          <cell r="AG2135">
            <v>206901.35034879539</v>
          </cell>
          <cell r="AH2135">
            <v>209746.66106555553</v>
          </cell>
          <cell r="AI2135">
            <v>212631.10054131731</v>
          </cell>
          <cell r="AJ2135">
            <v>215555.20687540746</v>
          </cell>
          <cell r="AK2135">
            <v>218519.52556710335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  <cell r="AY2135">
            <v>0</v>
          </cell>
          <cell r="AZ2135">
            <v>0</v>
          </cell>
        </row>
        <row r="2136">
          <cell r="A2136" t="str">
            <v>ORExtra Large C&amp;IReal Time PricingProgram Annual BenefitsHigh Participation Case0</v>
          </cell>
          <cell r="B2136" t="str">
            <v>OR</v>
          </cell>
          <cell r="C2136" t="str">
            <v>Extra Large C&amp;I</v>
          </cell>
          <cell r="D2136" t="str">
            <v>Real Time Pricing</v>
          </cell>
          <cell r="E2136" t="str">
            <v>Program Annual Benefits</v>
          </cell>
          <cell r="F2136" t="str">
            <v>High Participation Case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573231.01</v>
          </cell>
          <cell r="S2136">
            <v>1745288.43</v>
          </cell>
          <cell r="T2136">
            <v>4127886.26</v>
          </cell>
          <cell r="U2136">
            <v>5388069.9000000004</v>
          </cell>
          <cell r="V2136">
            <v>6066603.5300000003</v>
          </cell>
          <cell r="W2136">
            <v>6146956.6100000003</v>
          </cell>
          <cell r="X2136">
            <v>6226381.7599999998</v>
          </cell>
          <cell r="Y2136">
            <v>6305886.3200000003</v>
          </cell>
          <cell r="Z2136">
            <v>6389191.79</v>
          </cell>
          <cell r="AA2136">
            <v>6482465.1100000003</v>
          </cell>
          <cell r="AB2136">
            <v>6568214.9500000002</v>
          </cell>
          <cell r="AC2136">
            <v>6654117.0800000001</v>
          </cell>
          <cell r="AD2136">
            <v>6743128.8899999997</v>
          </cell>
          <cell r="AE2136">
            <v>6833331.4100000001</v>
          </cell>
          <cell r="AF2136">
            <v>6924740.5700000003</v>
          </cell>
          <cell r="AG2136">
            <v>7017372.5</v>
          </cell>
          <cell r="AH2136">
            <v>7111243.5700000003</v>
          </cell>
          <cell r="AI2136">
            <v>7206370.3399999999</v>
          </cell>
          <cell r="AJ2136">
            <v>7302769.6200000001</v>
          </cell>
          <cell r="AK2136">
            <v>7400458.4299999997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0</v>
          </cell>
          <cell r="AZ2136">
            <v>0</v>
          </cell>
        </row>
        <row r="2137">
          <cell r="A2137" t="str">
            <v>ORExtra Large C&amp;IReal Time PricingProgram Annual CostsHigh Participation Case0</v>
          </cell>
          <cell r="B2137" t="str">
            <v>OR</v>
          </cell>
          <cell r="C2137" t="str">
            <v>Extra Large C&amp;I</v>
          </cell>
          <cell r="D2137" t="str">
            <v>Real Time Pricing</v>
          </cell>
          <cell r="E2137" t="str">
            <v>Program Annual Costs</v>
          </cell>
          <cell r="F2137" t="str">
            <v>High Participation Case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5834317.1500000004</v>
          </cell>
          <cell r="S2137">
            <v>12509121.98</v>
          </cell>
          <cell r="T2137">
            <v>26286343.199999999</v>
          </cell>
          <cell r="U2137">
            <v>16130618.27</v>
          </cell>
          <cell r="V2137">
            <v>10911310.720000001</v>
          </cell>
          <cell r="W2137">
            <v>4823091.07</v>
          </cell>
          <cell r="X2137">
            <v>4899046.41</v>
          </cell>
          <cell r="Y2137">
            <v>4974249.76</v>
          </cell>
          <cell r="Z2137">
            <v>5049879.66</v>
          </cell>
          <cell r="AA2137">
            <v>5126289.05</v>
          </cell>
          <cell r="AB2137">
            <v>5203203.5</v>
          </cell>
          <cell r="AC2137">
            <v>5283869.59</v>
          </cell>
          <cell r="AD2137">
            <v>5405233.1200000001</v>
          </cell>
          <cell r="AE2137">
            <v>5502775.29</v>
          </cell>
          <cell r="AF2137">
            <v>5602414.6799999997</v>
          </cell>
          <cell r="AG2137">
            <v>5704204.7300000004</v>
          </cell>
          <cell r="AH2137">
            <v>5808200.4400000004</v>
          </cell>
          <cell r="AI2137">
            <v>5914458.3899999997</v>
          </cell>
          <cell r="AJ2137">
            <v>6023036.7800000003</v>
          </cell>
          <cell r="AK2137">
            <v>6133995.5099999998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0</v>
          </cell>
          <cell r="AZ2137">
            <v>0</v>
          </cell>
        </row>
        <row r="2138">
          <cell r="A2138" t="str">
            <v>ORExtra Large C&amp;IReal Time PricingNon-Incentive CostsHigh Participation Case0</v>
          </cell>
          <cell r="B2138" t="str">
            <v>OR</v>
          </cell>
          <cell r="C2138" t="str">
            <v>Extra Large C&amp;I</v>
          </cell>
          <cell r="D2138" t="str">
            <v>Real Time Pricing</v>
          </cell>
          <cell r="E2138" t="str">
            <v>Non-Incentive Costs</v>
          </cell>
          <cell r="F2138" t="str">
            <v>High Participation Case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5482636.7300000004</v>
          </cell>
          <cell r="S2138">
            <v>11437731.27</v>
          </cell>
          <cell r="T2138">
            <v>23748445.530000001</v>
          </cell>
          <cell r="U2138">
            <v>12818922.52</v>
          </cell>
          <cell r="V2138">
            <v>7177502.6100000003</v>
          </cell>
          <cell r="W2138">
            <v>1035039.42</v>
          </cell>
          <cell r="X2138">
            <v>1056694.75</v>
          </cell>
          <cell r="Y2138">
            <v>1077608.81</v>
          </cell>
          <cell r="Z2138">
            <v>1098962.6200000001</v>
          </cell>
          <cell r="AA2138">
            <v>1121099.71</v>
          </cell>
          <cell r="AB2138">
            <v>1143734.93</v>
          </cell>
          <cell r="AC2138">
            <v>1169950.97</v>
          </cell>
          <cell r="AD2138">
            <v>1234739.83</v>
          </cell>
          <cell r="AE2138">
            <v>1274929.31</v>
          </cell>
          <cell r="AF2138">
            <v>1316427.29</v>
          </cell>
          <cell r="AG2138">
            <v>1359276.37</v>
          </cell>
          <cell r="AH2138">
            <v>1403520.56</v>
          </cell>
          <cell r="AI2138">
            <v>1449205.28</v>
          </cell>
          <cell r="AJ2138">
            <v>1496377.44</v>
          </cell>
          <cell r="AK2138">
            <v>1545085.48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0</v>
          </cell>
          <cell r="AZ2138">
            <v>0</v>
          </cell>
        </row>
        <row r="2139">
          <cell r="A2139" t="str">
            <v>ORExtra Large C&amp;IReal Time PricingSummer Peak Reduction @Meter  (MW)High Participation Case0</v>
          </cell>
          <cell r="B2139" t="str">
            <v>OR</v>
          </cell>
          <cell r="C2139" t="str">
            <v>Extra Large C&amp;I</v>
          </cell>
          <cell r="D2139" t="str">
            <v>Real Time Pricing</v>
          </cell>
          <cell r="E2139" t="str">
            <v>Summer Peak Reduction @Meter  (MW)</v>
          </cell>
          <cell r="F2139" t="str">
            <v>High Participation Case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5.1061481672101516</v>
          </cell>
          <cell r="S2139">
            <v>15.546439584201273</v>
          </cell>
          <cell r="T2139">
            <v>36.769815927493447</v>
          </cell>
          <cell r="U2139">
            <v>47.99510590524666</v>
          </cell>
          <cell r="V2139">
            <v>54.039254216657497</v>
          </cell>
          <cell r="W2139">
            <v>54.75501228123791</v>
          </cell>
          <cell r="X2139">
            <v>55.462504704051796</v>
          </cell>
          <cell r="Y2139">
            <v>56.170704503007471</v>
          </cell>
          <cell r="Z2139">
            <v>56.91276145592839</v>
          </cell>
          <cell r="AA2139">
            <v>57.74360864977195</v>
          </cell>
          <cell r="AB2139">
            <v>58.507439221742665</v>
          </cell>
          <cell r="AC2139">
            <v>59.27262640549219</v>
          </cell>
          <cell r="AD2139">
            <v>60.065513565673378</v>
          </cell>
          <cell r="AE2139">
            <v>60.869007140432515</v>
          </cell>
          <cell r="AF2139">
            <v>61.683249011282939</v>
          </cell>
          <cell r="AG2139">
            <v>62.508382957680382</v>
          </cell>
          <cell r="AH2139">
            <v>63.344554682411669</v>
          </cell>
          <cell r="AI2139">
            <v>64.191911837323005</v>
          </cell>
          <cell r="AJ2139">
            <v>65.050604049392433</v>
          </cell>
          <cell r="AK2139">
            <v>65.920782947151125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0</v>
          </cell>
          <cell r="AZ2139">
            <v>0</v>
          </cell>
        </row>
        <row r="2140">
          <cell r="A2140" t="str">
            <v>ORExtra Large C&amp;IReal Time PricingSummer Peak Reduction @Generation (MW)High Participation Case0</v>
          </cell>
          <cell r="B2140" t="str">
            <v>OR</v>
          </cell>
          <cell r="C2140" t="str">
            <v>Extra Large C&amp;I</v>
          </cell>
          <cell r="D2140" t="str">
            <v>Real Time Pricing</v>
          </cell>
          <cell r="E2140" t="str">
            <v>Summer Peak Reduction @Generation (MW)</v>
          </cell>
          <cell r="F2140" t="str">
            <v>High Participation Case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5.6309529854545115</v>
          </cell>
          <cell r="S2140">
            <v>17.1442871462299</v>
          </cell>
          <cell r="T2140">
            <v>40.548980952242438</v>
          </cell>
          <cell r="U2140">
            <v>52.92799504328039</v>
          </cell>
          <cell r="V2140">
            <v>59.593354892652727</v>
          </cell>
          <cell r="W2140">
            <v>60.382677857562754</v>
          </cell>
          <cell r="X2140">
            <v>61.162885646285609</v>
          </cell>
          <cell r="Y2140">
            <v>61.94387351456492</v>
          </cell>
          <cell r="Z2140">
            <v>62.762198341341403</v>
          </cell>
          <cell r="AA2140">
            <v>63.678439181486489</v>
          </cell>
          <cell r="AB2140">
            <v>64.520775498172327</v>
          </cell>
          <cell r="AC2140">
            <v>65.364607857843168</v>
          </cell>
          <cell r="AD2140">
            <v>66.238987169908881</v>
          </cell>
          <cell r="AE2140">
            <v>67.125063013269198</v>
          </cell>
          <cell r="AF2140">
            <v>68.022991851877961</v>
          </cell>
          <cell r="AG2140">
            <v>68.932932242700019</v>
          </cell>
          <cell r="AH2140">
            <v>69.855044863709381</v>
          </cell>
          <cell r="AI2140">
            <v>70.789492542261797</v>
          </cell>
          <cell r="AJ2140">
            <v>71.73644028384696</v>
          </cell>
          <cell r="AK2140">
            <v>72.696055301225314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</row>
        <row r="2141">
          <cell r="A2141" t="str">
            <v>ORExtra Large C&amp;IReal Time PricingWinter Peak Reduction @Meter  (MW)High Participation Case0</v>
          </cell>
          <cell r="B2141" t="str">
            <v>OR</v>
          </cell>
          <cell r="C2141" t="str">
            <v>Extra Large C&amp;I</v>
          </cell>
          <cell r="D2141" t="str">
            <v>Real Time Pricing</v>
          </cell>
          <cell r="E2141" t="str">
            <v>Winter Peak Reduction @Meter  (MW)</v>
          </cell>
          <cell r="F2141" t="str">
            <v>High Participation Case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</row>
        <row r="2142">
          <cell r="A2142" t="str">
            <v>ORExtra Large C&amp;IReal Time PricingWinter Peak Reduction @Generation (MW)High Participation Case0</v>
          </cell>
          <cell r="B2142" t="str">
            <v>OR</v>
          </cell>
          <cell r="C2142" t="str">
            <v>Extra Large C&amp;I</v>
          </cell>
          <cell r="D2142" t="str">
            <v>Real Time Pricing</v>
          </cell>
          <cell r="E2142" t="str">
            <v>Winter Peak Reduction @Generation (MW)</v>
          </cell>
          <cell r="F2142" t="str">
            <v>High Participation Case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</row>
        <row r="2143">
          <cell r="A2143" t="str">
            <v>ORExtra Large C&amp;IReal Time PricingProgram Annual BenefitsHigh Participation Case0</v>
          </cell>
          <cell r="B2143" t="str">
            <v>OR</v>
          </cell>
          <cell r="C2143" t="str">
            <v>Extra Large C&amp;I</v>
          </cell>
          <cell r="D2143" t="str">
            <v>Real Time Pricing</v>
          </cell>
          <cell r="E2143" t="str">
            <v>Program Annual Benefits</v>
          </cell>
          <cell r="F2143" t="str">
            <v>High Participation Case</v>
          </cell>
          <cell r="G2143">
            <v>0</v>
          </cell>
        </row>
        <row r="2144">
          <cell r="A2144" t="str">
            <v>ORExtra Large C&amp;IReal Time PricingNew ParticipantsHigh Participation Case0</v>
          </cell>
          <cell r="B2144" t="str">
            <v>OR</v>
          </cell>
          <cell r="C2144" t="str">
            <v>Extra Large C&amp;I</v>
          </cell>
          <cell r="D2144" t="str">
            <v>Real Time Pricing</v>
          </cell>
          <cell r="E2144" t="str">
            <v>New Participants</v>
          </cell>
          <cell r="F2144" t="str">
            <v>High Participation Case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16746.686550000006</v>
          </cell>
          <cell r="S2144">
            <v>34271.919000000009</v>
          </cell>
          <cell r="T2144">
            <v>69833.664450000011</v>
          </cell>
          <cell r="U2144">
            <v>36847.527750000037</v>
          </cell>
          <cell r="V2144">
            <v>20100.588749999937</v>
          </cell>
          <cell r="W2144">
            <v>2583.0255000000179</v>
          </cell>
          <cell r="X2144">
            <v>2585.7149999999965</v>
          </cell>
          <cell r="Y2144">
            <v>2585.2035000000324</v>
          </cell>
          <cell r="Z2144">
            <v>2584.5764999999665</v>
          </cell>
          <cell r="AA2144">
            <v>2584.3950000000186</v>
          </cell>
          <cell r="AB2144">
            <v>2584.7249999999767</v>
          </cell>
          <cell r="AC2144">
            <v>2592.8595000000205</v>
          </cell>
          <cell r="AD2144">
            <v>2694.0321599718882</v>
          </cell>
          <cell r="AE2144">
            <v>2731.0805338135397</v>
          </cell>
          <cell r="AF2144">
            <v>2768.6383974915661</v>
          </cell>
          <cell r="AG2144">
            <v>2806.7127575183695</v>
          </cell>
          <cell r="AH2144">
            <v>2845.3107167601411</v>
          </cell>
          <cell r="AI2144">
            <v>2884.4394757617847</v>
          </cell>
          <cell r="AJ2144">
            <v>2924.1063340901455</v>
          </cell>
          <cell r="AK2144">
            <v>2964.3186916958948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</row>
        <row r="2145">
          <cell r="A2145" t="str">
            <v>ORExtra Large C&amp;IReal Time PricingIncentive CostsHigh Participation Case0</v>
          </cell>
          <cell r="B2145" t="str">
            <v>OR</v>
          </cell>
          <cell r="C2145" t="str">
            <v>Extra Large C&amp;I</v>
          </cell>
          <cell r="D2145" t="str">
            <v>Real Time Pricing</v>
          </cell>
          <cell r="E2145" t="str">
            <v>Incentive Costs</v>
          </cell>
          <cell r="F2145" t="str">
            <v>High Participation Case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351680.42</v>
          </cell>
          <cell r="S2145">
            <v>1071390.72</v>
          </cell>
          <cell r="T2145">
            <v>2537897.67</v>
          </cell>
          <cell r="U2145">
            <v>3311695.75</v>
          </cell>
          <cell r="V2145">
            <v>3733808.12</v>
          </cell>
          <cell r="W2145">
            <v>3788051.65</v>
          </cell>
          <cell r="X2145">
            <v>3842351.67</v>
          </cell>
          <cell r="Y2145">
            <v>3896640.94</v>
          </cell>
          <cell r="Z2145">
            <v>3950917.05</v>
          </cell>
          <cell r="AA2145">
            <v>4005189.34</v>
          </cell>
          <cell r="AB2145">
            <v>4059468.57</v>
          </cell>
          <cell r="AC2145">
            <v>4113918.62</v>
          </cell>
          <cell r="AD2145">
            <v>4170493.29</v>
          </cell>
          <cell r="AE2145">
            <v>4227845.9800000004</v>
          </cell>
          <cell r="AF2145">
            <v>4285987.3899999997</v>
          </cell>
          <cell r="AG2145">
            <v>4344928.3600000003</v>
          </cell>
          <cell r="AH2145">
            <v>4404679.88</v>
          </cell>
          <cell r="AI2145">
            <v>4465253.1100000003</v>
          </cell>
          <cell r="AJ2145">
            <v>4526659.34</v>
          </cell>
          <cell r="AK2145">
            <v>4588910.04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0</v>
          </cell>
          <cell r="AZ2145">
            <v>0</v>
          </cell>
        </row>
        <row r="2146">
          <cell r="A2146" t="str">
            <v>ORExtra Large C&amp;IReal Time PricingParticipantsHigh Participation Case0</v>
          </cell>
          <cell r="B2146" t="str">
            <v>OR</v>
          </cell>
          <cell r="C2146" t="str">
            <v>Extra Large C&amp;I</v>
          </cell>
          <cell r="D2146" t="str">
            <v>Real Time Pricing</v>
          </cell>
          <cell r="E2146" t="str">
            <v>Participants</v>
          </cell>
          <cell r="F2146" t="str">
            <v>High Participation Case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16746.686550000006</v>
          </cell>
          <cell r="S2146">
            <v>51018.605550000015</v>
          </cell>
          <cell r="T2146">
            <v>120852.27000000002</v>
          </cell>
          <cell r="U2146">
            <v>157699.79775000006</v>
          </cell>
          <cell r="V2146">
            <v>177800.38649999999</v>
          </cell>
          <cell r="W2146">
            <v>180383.41200000001</v>
          </cell>
          <cell r="X2146">
            <v>182969.12700000001</v>
          </cell>
          <cell r="Y2146">
            <v>185554.33050000004</v>
          </cell>
          <cell r="Z2146">
            <v>188138.90700000001</v>
          </cell>
          <cell r="AA2146">
            <v>190723.30200000003</v>
          </cell>
          <cell r="AB2146">
            <v>193308.027</v>
          </cell>
          <cell r="AC2146">
            <v>195900.88650000002</v>
          </cell>
          <cell r="AD2146">
            <v>198594.91865997191</v>
          </cell>
          <cell r="AE2146">
            <v>201325.99919378545</v>
          </cell>
          <cell r="AF2146">
            <v>204094.63759127702</v>
          </cell>
          <cell r="AG2146">
            <v>206901.35034879539</v>
          </cell>
          <cell r="AH2146">
            <v>209746.66106555553</v>
          </cell>
          <cell r="AI2146">
            <v>212631.10054131731</v>
          </cell>
          <cell r="AJ2146">
            <v>215555.20687540746</v>
          </cell>
          <cell r="AK2146">
            <v>218519.52556710335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0</v>
          </cell>
          <cell r="AZ2146">
            <v>0</v>
          </cell>
        </row>
        <row r="2147">
          <cell r="A2147" t="str">
            <v>ORLarge C&amp;IReal Time PricingProgram Annual BenefitsHigh Participation Case0</v>
          </cell>
          <cell r="B2147" t="str">
            <v>OR</v>
          </cell>
          <cell r="C2147" t="str">
            <v>Large C&amp;I</v>
          </cell>
          <cell r="D2147" t="str">
            <v>Real Time Pricing</v>
          </cell>
          <cell r="E2147" t="str">
            <v>Program Annual Benefits</v>
          </cell>
          <cell r="F2147" t="str">
            <v>High Participation Case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573231.01</v>
          </cell>
          <cell r="S2147">
            <v>1745288.43</v>
          </cell>
          <cell r="T2147">
            <v>4127886.26</v>
          </cell>
          <cell r="U2147">
            <v>5388069.9000000004</v>
          </cell>
          <cell r="V2147">
            <v>6066603.5300000003</v>
          </cell>
          <cell r="W2147">
            <v>6146956.6100000003</v>
          </cell>
          <cell r="X2147">
            <v>6226381.7599999998</v>
          </cell>
          <cell r="Y2147">
            <v>6305886.3200000003</v>
          </cell>
          <cell r="Z2147">
            <v>6389191.79</v>
          </cell>
          <cell r="AA2147">
            <v>6482465.1100000003</v>
          </cell>
          <cell r="AB2147">
            <v>6568214.9500000002</v>
          </cell>
          <cell r="AC2147">
            <v>6654117.0800000001</v>
          </cell>
          <cell r="AD2147">
            <v>6743128.8899999997</v>
          </cell>
          <cell r="AE2147">
            <v>6833331.4100000001</v>
          </cell>
          <cell r="AF2147">
            <v>6924740.5700000003</v>
          </cell>
          <cell r="AG2147">
            <v>7017372.5</v>
          </cell>
          <cell r="AH2147">
            <v>7111243.5700000003</v>
          </cell>
          <cell r="AI2147">
            <v>7206370.3399999999</v>
          </cell>
          <cell r="AJ2147">
            <v>7302769.6200000001</v>
          </cell>
          <cell r="AK2147">
            <v>7400458.4299999997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</row>
        <row r="2148">
          <cell r="A2148" t="str">
            <v>ORLarge C&amp;IReal Time PricingProgram Annual CostsHigh Participation Case0</v>
          </cell>
          <cell r="B2148" t="str">
            <v>OR</v>
          </cell>
          <cell r="C2148" t="str">
            <v>Large C&amp;I</v>
          </cell>
          <cell r="D2148" t="str">
            <v>Real Time Pricing</v>
          </cell>
          <cell r="E2148" t="str">
            <v>Program Annual Costs</v>
          </cell>
          <cell r="F2148" t="str">
            <v>High Participation Case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5834317.1500000004</v>
          </cell>
          <cell r="S2148">
            <v>12509121.98</v>
          </cell>
          <cell r="T2148">
            <v>26286343.199999999</v>
          </cell>
          <cell r="U2148">
            <v>16130618.27</v>
          </cell>
          <cell r="V2148">
            <v>10911310.720000001</v>
          </cell>
          <cell r="W2148">
            <v>4823091.07</v>
          </cell>
          <cell r="X2148">
            <v>4899046.41</v>
          </cell>
          <cell r="Y2148">
            <v>4974249.76</v>
          </cell>
          <cell r="Z2148">
            <v>5049879.66</v>
          </cell>
          <cell r="AA2148">
            <v>5126289.05</v>
          </cell>
          <cell r="AB2148">
            <v>5203203.5</v>
          </cell>
          <cell r="AC2148">
            <v>5283869.59</v>
          </cell>
          <cell r="AD2148">
            <v>5405233.1200000001</v>
          </cell>
          <cell r="AE2148">
            <v>5502775.29</v>
          </cell>
          <cell r="AF2148">
            <v>5602414.6799999997</v>
          </cell>
          <cell r="AG2148">
            <v>5704204.7300000004</v>
          </cell>
          <cell r="AH2148">
            <v>5808200.4400000004</v>
          </cell>
          <cell r="AI2148">
            <v>5914458.3899999997</v>
          </cell>
          <cell r="AJ2148">
            <v>6023036.7800000003</v>
          </cell>
          <cell r="AK2148">
            <v>6133995.5099999998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</row>
        <row r="2149">
          <cell r="A2149" t="str">
            <v>ORLarge C&amp;IReal Time PricingNon-Incentive CostsHigh Participation Case0</v>
          </cell>
          <cell r="B2149" t="str">
            <v>OR</v>
          </cell>
          <cell r="C2149" t="str">
            <v>Large C&amp;I</v>
          </cell>
          <cell r="D2149" t="str">
            <v>Real Time Pricing</v>
          </cell>
          <cell r="E2149" t="str">
            <v>Non-Incentive Costs</v>
          </cell>
          <cell r="F2149" t="str">
            <v>High Participation Case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5482636.7300000004</v>
          </cell>
          <cell r="S2149">
            <v>11437731.27</v>
          </cell>
          <cell r="T2149">
            <v>23748445.530000001</v>
          </cell>
          <cell r="U2149">
            <v>12818922.52</v>
          </cell>
          <cell r="V2149">
            <v>7177502.6100000003</v>
          </cell>
          <cell r="W2149">
            <v>1035039.42</v>
          </cell>
          <cell r="X2149">
            <v>1056694.75</v>
          </cell>
          <cell r="Y2149">
            <v>1077608.81</v>
          </cell>
          <cell r="Z2149">
            <v>1098962.6200000001</v>
          </cell>
          <cell r="AA2149">
            <v>1121099.71</v>
          </cell>
          <cell r="AB2149">
            <v>1143734.93</v>
          </cell>
          <cell r="AC2149">
            <v>1169950.97</v>
          </cell>
          <cell r="AD2149">
            <v>1234739.83</v>
          </cell>
          <cell r="AE2149">
            <v>1274929.31</v>
          </cell>
          <cell r="AF2149">
            <v>1316427.29</v>
          </cell>
          <cell r="AG2149">
            <v>1359276.37</v>
          </cell>
          <cell r="AH2149">
            <v>1403520.56</v>
          </cell>
          <cell r="AI2149">
            <v>1449205.28</v>
          </cell>
          <cell r="AJ2149">
            <v>1496377.44</v>
          </cell>
          <cell r="AK2149">
            <v>1545085.48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</row>
        <row r="2150">
          <cell r="A2150" t="str">
            <v>ORLarge C&amp;IReal Time PricingSummer Peak Reduction @Meter  (MW)High Participation Case0</v>
          </cell>
          <cell r="B2150" t="str">
            <v>OR</v>
          </cell>
          <cell r="C2150" t="str">
            <v>Large C&amp;I</v>
          </cell>
          <cell r="D2150" t="str">
            <v>Real Time Pricing</v>
          </cell>
          <cell r="E2150" t="str">
            <v>Summer Peak Reduction @Meter  (MW)</v>
          </cell>
          <cell r="F2150" t="str">
            <v>High Participation Case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5.1061481672101516</v>
          </cell>
          <cell r="S2150">
            <v>15.546439584201273</v>
          </cell>
          <cell r="T2150">
            <v>36.769815927493447</v>
          </cell>
          <cell r="U2150">
            <v>47.99510590524666</v>
          </cell>
          <cell r="V2150">
            <v>54.039254216657497</v>
          </cell>
          <cell r="W2150">
            <v>54.75501228123791</v>
          </cell>
          <cell r="X2150">
            <v>55.462504704051796</v>
          </cell>
          <cell r="Y2150">
            <v>56.170704503007471</v>
          </cell>
          <cell r="Z2150">
            <v>56.91276145592839</v>
          </cell>
          <cell r="AA2150">
            <v>57.74360864977195</v>
          </cell>
          <cell r="AB2150">
            <v>58.507439221742665</v>
          </cell>
          <cell r="AC2150">
            <v>59.27262640549219</v>
          </cell>
          <cell r="AD2150">
            <v>60.065513565673378</v>
          </cell>
          <cell r="AE2150">
            <v>60.869007140432515</v>
          </cell>
          <cell r="AF2150">
            <v>61.683249011282939</v>
          </cell>
          <cell r="AG2150">
            <v>62.508382957680382</v>
          </cell>
          <cell r="AH2150">
            <v>63.344554682411669</v>
          </cell>
          <cell r="AI2150">
            <v>64.191911837323005</v>
          </cell>
          <cell r="AJ2150">
            <v>65.050604049392433</v>
          </cell>
          <cell r="AK2150">
            <v>65.920782947151125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</row>
        <row r="2151">
          <cell r="A2151" t="str">
            <v>ORLarge C&amp;IReal Time PricingSummer Peak Reduction @Generation (MW)High Participation Case0</v>
          </cell>
          <cell r="B2151" t="str">
            <v>OR</v>
          </cell>
          <cell r="C2151" t="str">
            <v>Large C&amp;I</v>
          </cell>
          <cell r="D2151" t="str">
            <v>Real Time Pricing</v>
          </cell>
          <cell r="E2151" t="str">
            <v>Summer Peak Reduction @Generation (MW)</v>
          </cell>
          <cell r="F2151" t="str">
            <v>High Participation Case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5.6309529854545115</v>
          </cell>
          <cell r="S2151">
            <v>17.1442871462299</v>
          </cell>
          <cell r="T2151">
            <v>40.548980952242438</v>
          </cell>
          <cell r="U2151">
            <v>52.92799504328039</v>
          </cell>
          <cell r="V2151">
            <v>59.593354892652727</v>
          </cell>
          <cell r="W2151">
            <v>60.382677857562754</v>
          </cell>
          <cell r="X2151">
            <v>61.162885646285609</v>
          </cell>
          <cell r="Y2151">
            <v>61.94387351456492</v>
          </cell>
          <cell r="Z2151">
            <v>62.762198341341403</v>
          </cell>
          <cell r="AA2151">
            <v>63.678439181486489</v>
          </cell>
          <cell r="AB2151">
            <v>64.520775498172327</v>
          </cell>
          <cell r="AC2151">
            <v>65.364607857843168</v>
          </cell>
          <cell r="AD2151">
            <v>66.238987169908881</v>
          </cell>
          <cell r="AE2151">
            <v>67.125063013269198</v>
          </cell>
          <cell r="AF2151">
            <v>68.022991851877961</v>
          </cell>
          <cell r="AG2151">
            <v>68.932932242700019</v>
          </cell>
          <cell r="AH2151">
            <v>69.855044863709381</v>
          </cell>
          <cell r="AI2151">
            <v>70.789492542261797</v>
          </cell>
          <cell r="AJ2151">
            <v>71.73644028384696</v>
          </cell>
          <cell r="AK2151">
            <v>72.696055301225314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0</v>
          </cell>
          <cell r="AZ2151">
            <v>0</v>
          </cell>
        </row>
        <row r="2152">
          <cell r="A2152" t="str">
            <v>ORLarge C&amp;IReal Time PricingWinter Peak Reduction @Meter  (MW)High Participation Case0</v>
          </cell>
          <cell r="B2152" t="str">
            <v>OR</v>
          </cell>
          <cell r="C2152" t="str">
            <v>Large C&amp;I</v>
          </cell>
          <cell r="D2152" t="str">
            <v>Real Time Pricing</v>
          </cell>
          <cell r="E2152" t="str">
            <v>Winter Peak Reduction @Meter  (MW)</v>
          </cell>
          <cell r="F2152" t="str">
            <v>High Participation Case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  <cell r="AY2152">
            <v>0</v>
          </cell>
          <cell r="AZ2152">
            <v>0</v>
          </cell>
        </row>
        <row r="2153">
          <cell r="A2153" t="str">
            <v>ORLarge C&amp;IReal Time PricingWinter Peak Reduction @Generation (MW)High Participation Case0</v>
          </cell>
          <cell r="B2153" t="str">
            <v>OR</v>
          </cell>
          <cell r="C2153" t="str">
            <v>Large C&amp;I</v>
          </cell>
          <cell r="D2153" t="str">
            <v>Real Time Pricing</v>
          </cell>
          <cell r="E2153" t="str">
            <v>Winter Peak Reduction @Generation (MW)</v>
          </cell>
          <cell r="F2153" t="str">
            <v>High Participation Case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  <cell r="AY2153">
            <v>0</v>
          </cell>
          <cell r="AZ2153">
            <v>0</v>
          </cell>
        </row>
        <row r="2154">
          <cell r="A2154" t="str">
            <v>ORLarge C&amp;IReal Time PricingProgram Annual BenefitsHigh Participation Case0</v>
          </cell>
          <cell r="B2154" t="str">
            <v>OR</v>
          </cell>
          <cell r="C2154" t="str">
            <v>Large C&amp;I</v>
          </cell>
          <cell r="D2154" t="str">
            <v>Real Time Pricing</v>
          </cell>
          <cell r="E2154" t="str">
            <v>Program Annual Benefits</v>
          </cell>
          <cell r="F2154" t="str">
            <v>High Participation Case</v>
          </cell>
          <cell r="G2154">
            <v>0</v>
          </cell>
        </row>
        <row r="2155">
          <cell r="A2155" t="str">
            <v>ORLarge C&amp;IReal Time PricingNew ParticipantsHigh Participation Case0</v>
          </cell>
          <cell r="B2155" t="str">
            <v>OR</v>
          </cell>
          <cell r="C2155" t="str">
            <v>Large C&amp;I</v>
          </cell>
          <cell r="D2155" t="str">
            <v>Real Time Pricing</v>
          </cell>
          <cell r="E2155" t="str">
            <v>New Participants</v>
          </cell>
          <cell r="F2155" t="str">
            <v>High Participation Case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16746.686550000006</v>
          </cell>
          <cell r="S2155">
            <v>34271.919000000009</v>
          </cell>
          <cell r="T2155">
            <v>69833.664450000011</v>
          </cell>
          <cell r="U2155">
            <v>36847.527750000037</v>
          </cell>
          <cell r="V2155">
            <v>20100.588749999937</v>
          </cell>
          <cell r="W2155">
            <v>2583.0255000000179</v>
          </cell>
          <cell r="X2155">
            <v>2585.7149999999965</v>
          </cell>
          <cell r="Y2155">
            <v>2585.2035000000324</v>
          </cell>
          <cell r="Z2155">
            <v>2584.5764999999665</v>
          </cell>
          <cell r="AA2155">
            <v>2584.3950000000186</v>
          </cell>
          <cell r="AB2155">
            <v>2584.7249999999767</v>
          </cell>
          <cell r="AC2155">
            <v>2592.8595000000205</v>
          </cell>
          <cell r="AD2155">
            <v>2694.0321599718882</v>
          </cell>
          <cell r="AE2155">
            <v>2731.0805338135397</v>
          </cell>
          <cell r="AF2155">
            <v>2768.6383974915661</v>
          </cell>
          <cell r="AG2155">
            <v>2806.7127575183695</v>
          </cell>
          <cell r="AH2155">
            <v>2845.3107167601411</v>
          </cell>
          <cell r="AI2155">
            <v>2884.4394757617847</v>
          </cell>
          <cell r="AJ2155">
            <v>2924.1063340901455</v>
          </cell>
          <cell r="AK2155">
            <v>2964.3186916958948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0</v>
          </cell>
          <cell r="AV2155">
            <v>0</v>
          </cell>
          <cell r="AW2155">
            <v>0</v>
          </cell>
          <cell r="AX2155">
            <v>0</v>
          </cell>
          <cell r="AY2155">
            <v>0</v>
          </cell>
          <cell r="AZ2155">
            <v>0</v>
          </cell>
        </row>
        <row r="2156">
          <cell r="A2156" t="str">
            <v>ORLarge C&amp;IReal Time PricingIncentive CostsHigh Participation Case0</v>
          </cell>
          <cell r="B2156" t="str">
            <v>OR</v>
          </cell>
          <cell r="C2156" t="str">
            <v>Large C&amp;I</v>
          </cell>
          <cell r="D2156" t="str">
            <v>Real Time Pricing</v>
          </cell>
          <cell r="E2156" t="str">
            <v>Incentive Costs</v>
          </cell>
          <cell r="F2156" t="str">
            <v>High Participation Case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351680.42</v>
          </cell>
          <cell r="S2156">
            <v>1071390.72</v>
          </cell>
          <cell r="T2156">
            <v>2537897.67</v>
          </cell>
          <cell r="U2156">
            <v>3311695.75</v>
          </cell>
          <cell r="V2156">
            <v>3733808.12</v>
          </cell>
          <cell r="W2156">
            <v>3788051.65</v>
          </cell>
          <cell r="X2156">
            <v>3842351.67</v>
          </cell>
          <cell r="Y2156">
            <v>3896640.94</v>
          </cell>
          <cell r="Z2156">
            <v>3950917.05</v>
          </cell>
          <cell r="AA2156">
            <v>4005189.34</v>
          </cell>
          <cell r="AB2156">
            <v>4059468.57</v>
          </cell>
          <cell r="AC2156">
            <v>4113918.62</v>
          </cell>
          <cell r="AD2156">
            <v>4170493.29</v>
          </cell>
          <cell r="AE2156">
            <v>4227845.9800000004</v>
          </cell>
          <cell r="AF2156">
            <v>4285987.3899999997</v>
          </cell>
          <cell r="AG2156">
            <v>4344928.3600000003</v>
          </cell>
          <cell r="AH2156">
            <v>4404679.88</v>
          </cell>
          <cell r="AI2156">
            <v>4465253.1100000003</v>
          </cell>
          <cell r="AJ2156">
            <v>4526659.34</v>
          </cell>
          <cell r="AK2156">
            <v>4588910.04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0</v>
          </cell>
          <cell r="AY2156">
            <v>0</v>
          </cell>
          <cell r="AZ2156">
            <v>0</v>
          </cell>
        </row>
        <row r="2157">
          <cell r="A2157" t="str">
            <v>ORLarge C&amp;IReal Time PricingParticipantsHigh Participation Case0</v>
          </cell>
          <cell r="B2157" t="str">
            <v>OR</v>
          </cell>
          <cell r="C2157" t="str">
            <v>Large C&amp;I</v>
          </cell>
          <cell r="D2157" t="str">
            <v>Real Time Pricing</v>
          </cell>
          <cell r="E2157" t="str">
            <v>Participants</v>
          </cell>
          <cell r="F2157" t="str">
            <v>High Participation Case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16746.686550000006</v>
          </cell>
          <cell r="S2157">
            <v>51018.605550000015</v>
          </cell>
          <cell r="T2157">
            <v>120852.27000000002</v>
          </cell>
          <cell r="U2157">
            <v>157699.79775000006</v>
          </cell>
          <cell r="V2157">
            <v>177800.38649999999</v>
          </cell>
          <cell r="W2157">
            <v>180383.41200000001</v>
          </cell>
          <cell r="X2157">
            <v>182969.12700000001</v>
          </cell>
          <cell r="Y2157">
            <v>185554.33050000004</v>
          </cell>
          <cell r="Z2157">
            <v>188138.90700000001</v>
          </cell>
          <cell r="AA2157">
            <v>190723.30200000003</v>
          </cell>
          <cell r="AB2157">
            <v>193308.027</v>
          </cell>
          <cell r="AC2157">
            <v>195900.88650000002</v>
          </cell>
          <cell r="AD2157">
            <v>198594.91865997191</v>
          </cell>
          <cell r="AE2157">
            <v>201325.99919378545</v>
          </cell>
          <cell r="AF2157">
            <v>204094.63759127702</v>
          </cell>
          <cell r="AG2157">
            <v>206901.35034879539</v>
          </cell>
          <cell r="AH2157">
            <v>209746.66106555553</v>
          </cell>
          <cell r="AI2157">
            <v>212631.10054131731</v>
          </cell>
          <cell r="AJ2157">
            <v>215555.20687540746</v>
          </cell>
          <cell r="AK2157">
            <v>218519.52556710335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0</v>
          </cell>
          <cell r="AX2157">
            <v>0</v>
          </cell>
          <cell r="AY2157">
            <v>0</v>
          </cell>
          <cell r="AZ2157">
            <v>0</v>
          </cell>
        </row>
        <row r="2158">
          <cell r="A2158" t="str">
            <v>ORExtra Large C&amp;ITime-Of-UseProgram Annual BenefitsHigh Participation Case0</v>
          </cell>
          <cell r="B2158" t="str">
            <v>OR</v>
          </cell>
          <cell r="C2158" t="str">
            <v>Extra Large C&amp;I</v>
          </cell>
          <cell r="D2158" t="str">
            <v>Time-Of-Use</v>
          </cell>
          <cell r="E2158" t="str">
            <v>Program Annual Benefits</v>
          </cell>
          <cell r="F2158" t="str">
            <v>High Participation Case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573231.01</v>
          </cell>
          <cell r="S2158">
            <v>1745288.43</v>
          </cell>
          <cell r="T2158">
            <v>4127886.26</v>
          </cell>
          <cell r="U2158">
            <v>5388069.9000000004</v>
          </cell>
          <cell r="V2158">
            <v>6066603.5300000003</v>
          </cell>
          <cell r="W2158">
            <v>6146956.6100000003</v>
          </cell>
          <cell r="X2158">
            <v>6226381.7599999998</v>
          </cell>
          <cell r="Y2158">
            <v>6305886.3200000003</v>
          </cell>
          <cell r="Z2158">
            <v>6389191.79</v>
          </cell>
          <cell r="AA2158">
            <v>6482465.1100000003</v>
          </cell>
          <cell r="AB2158">
            <v>6568214.9500000002</v>
          </cell>
          <cell r="AC2158">
            <v>6654117.0800000001</v>
          </cell>
          <cell r="AD2158">
            <v>6743128.8899999997</v>
          </cell>
          <cell r="AE2158">
            <v>6833331.4100000001</v>
          </cell>
          <cell r="AF2158">
            <v>6924740.5700000003</v>
          </cell>
          <cell r="AG2158">
            <v>7017372.5</v>
          </cell>
          <cell r="AH2158">
            <v>7111243.5700000003</v>
          </cell>
          <cell r="AI2158">
            <v>7206370.3399999999</v>
          </cell>
          <cell r="AJ2158">
            <v>7302769.6200000001</v>
          </cell>
          <cell r="AK2158">
            <v>7400458.4299999997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0</v>
          </cell>
          <cell r="AZ2158">
            <v>0</v>
          </cell>
        </row>
        <row r="2159">
          <cell r="A2159" t="str">
            <v>ORExtra Large C&amp;ITime-Of-UseProgram Annual CostsHigh Participation Case0</v>
          </cell>
          <cell r="B2159" t="str">
            <v>OR</v>
          </cell>
          <cell r="C2159" t="str">
            <v>Extra Large C&amp;I</v>
          </cell>
          <cell r="D2159" t="str">
            <v>Time-Of-Use</v>
          </cell>
          <cell r="E2159" t="str">
            <v>Program Annual Costs</v>
          </cell>
          <cell r="F2159" t="str">
            <v>High Participation Case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5834317.1500000004</v>
          </cell>
          <cell r="S2159">
            <v>12509121.98</v>
          </cell>
          <cell r="T2159">
            <v>26286343.199999999</v>
          </cell>
          <cell r="U2159">
            <v>16130618.27</v>
          </cell>
          <cell r="V2159">
            <v>10911310.720000001</v>
          </cell>
          <cell r="W2159">
            <v>4823091.07</v>
          </cell>
          <cell r="X2159">
            <v>4899046.41</v>
          </cell>
          <cell r="Y2159">
            <v>4974249.76</v>
          </cell>
          <cell r="Z2159">
            <v>5049879.66</v>
          </cell>
          <cell r="AA2159">
            <v>5126289.05</v>
          </cell>
          <cell r="AB2159">
            <v>5203203.5</v>
          </cell>
          <cell r="AC2159">
            <v>5283869.59</v>
          </cell>
          <cell r="AD2159">
            <v>5405233.1200000001</v>
          </cell>
          <cell r="AE2159">
            <v>5502775.29</v>
          </cell>
          <cell r="AF2159">
            <v>5602414.6799999997</v>
          </cell>
          <cell r="AG2159">
            <v>5704204.7300000004</v>
          </cell>
          <cell r="AH2159">
            <v>5808200.4400000004</v>
          </cell>
          <cell r="AI2159">
            <v>5914458.3899999997</v>
          </cell>
          <cell r="AJ2159">
            <v>6023036.7800000003</v>
          </cell>
          <cell r="AK2159">
            <v>6133995.5099999998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</row>
        <row r="2160">
          <cell r="A2160" t="str">
            <v>ORExtra Large C&amp;ITime-Of-UseNon-Incentive CostsHigh Participation Case0</v>
          </cell>
          <cell r="B2160" t="str">
            <v>OR</v>
          </cell>
          <cell r="C2160" t="str">
            <v>Extra Large C&amp;I</v>
          </cell>
          <cell r="D2160" t="str">
            <v>Time-Of-Use</v>
          </cell>
          <cell r="E2160" t="str">
            <v>Non-Incentive Costs</v>
          </cell>
          <cell r="F2160" t="str">
            <v>High Participation Case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5482636.7300000004</v>
          </cell>
          <cell r="S2160">
            <v>11437731.27</v>
          </cell>
          <cell r="T2160">
            <v>23748445.530000001</v>
          </cell>
          <cell r="U2160">
            <v>12818922.52</v>
          </cell>
          <cell r="V2160">
            <v>7177502.6100000003</v>
          </cell>
          <cell r="W2160">
            <v>1035039.42</v>
          </cell>
          <cell r="X2160">
            <v>1056694.75</v>
          </cell>
          <cell r="Y2160">
            <v>1077608.81</v>
          </cell>
          <cell r="Z2160">
            <v>1098962.6200000001</v>
          </cell>
          <cell r="AA2160">
            <v>1121099.71</v>
          </cell>
          <cell r="AB2160">
            <v>1143734.93</v>
          </cell>
          <cell r="AC2160">
            <v>1169950.97</v>
          </cell>
          <cell r="AD2160">
            <v>1234739.83</v>
          </cell>
          <cell r="AE2160">
            <v>1274929.31</v>
          </cell>
          <cell r="AF2160">
            <v>1316427.29</v>
          </cell>
          <cell r="AG2160">
            <v>1359276.37</v>
          </cell>
          <cell r="AH2160">
            <v>1403520.56</v>
          </cell>
          <cell r="AI2160">
            <v>1449205.28</v>
          </cell>
          <cell r="AJ2160">
            <v>1496377.44</v>
          </cell>
          <cell r="AK2160">
            <v>1545085.48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</row>
        <row r="2161">
          <cell r="A2161" t="str">
            <v>ORExtra Large C&amp;ITime-Of-UseSummer Peak Reduction @Meter  (MW)High Participation Case0</v>
          </cell>
          <cell r="B2161" t="str">
            <v>OR</v>
          </cell>
          <cell r="C2161" t="str">
            <v>Extra Large C&amp;I</v>
          </cell>
          <cell r="D2161" t="str">
            <v>Time-Of-Use</v>
          </cell>
          <cell r="E2161" t="str">
            <v>Summer Peak Reduction @Meter  (MW)</v>
          </cell>
          <cell r="F2161" t="str">
            <v>High Participation Case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5.1061481672101516</v>
          </cell>
          <cell r="S2161">
            <v>15.546439584201273</v>
          </cell>
          <cell r="T2161">
            <v>36.769815927493447</v>
          </cell>
          <cell r="U2161">
            <v>47.99510590524666</v>
          </cell>
          <cell r="V2161">
            <v>54.039254216657497</v>
          </cell>
          <cell r="W2161">
            <v>54.75501228123791</v>
          </cell>
          <cell r="X2161">
            <v>55.462504704051796</v>
          </cell>
          <cell r="Y2161">
            <v>56.170704503007471</v>
          </cell>
          <cell r="Z2161">
            <v>56.91276145592839</v>
          </cell>
          <cell r="AA2161">
            <v>57.74360864977195</v>
          </cell>
          <cell r="AB2161">
            <v>58.507439221742665</v>
          </cell>
          <cell r="AC2161">
            <v>59.27262640549219</v>
          </cell>
          <cell r="AD2161">
            <v>60.065513565673378</v>
          </cell>
          <cell r="AE2161">
            <v>60.869007140432515</v>
          </cell>
          <cell r="AF2161">
            <v>61.683249011282939</v>
          </cell>
          <cell r="AG2161">
            <v>62.508382957680382</v>
          </cell>
          <cell r="AH2161">
            <v>63.344554682411669</v>
          </cell>
          <cell r="AI2161">
            <v>64.191911837323005</v>
          </cell>
          <cell r="AJ2161">
            <v>65.050604049392433</v>
          </cell>
          <cell r="AK2161">
            <v>65.920782947151125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</row>
        <row r="2162">
          <cell r="A2162" t="str">
            <v>ORExtra Large C&amp;ITime-Of-UseSummer Peak Reduction @Generation (MW)High Participation Case0</v>
          </cell>
          <cell r="B2162" t="str">
            <v>OR</v>
          </cell>
          <cell r="C2162" t="str">
            <v>Extra Large C&amp;I</v>
          </cell>
          <cell r="D2162" t="str">
            <v>Time-Of-Use</v>
          </cell>
          <cell r="E2162" t="str">
            <v>Summer Peak Reduction @Generation (MW)</v>
          </cell>
          <cell r="F2162" t="str">
            <v>High Participation Case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5.6309529854545115</v>
          </cell>
          <cell r="S2162">
            <v>17.1442871462299</v>
          </cell>
          <cell r="T2162">
            <v>40.548980952242438</v>
          </cell>
          <cell r="U2162">
            <v>52.92799504328039</v>
          </cell>
          <cell r="V2162">
            <v>59.593354892652727</v>
          </cell>
          <cell r="W2162">
            <v>60.382677857562754</v>
          </cell>
          <cell r="X2162">
            <v>61.162885646285609</v>
          </cell>
          <cell r="Y2162">
            <v>61.94387351456492</v>
          </cell>
          <cell r="Z2162">
            <v>62.762198341341403</v>
          </cell>
          <cell r="AA2162">
            <v>63.678439181486489</v>
          </cell>
          <cell r="AB2162">
            <v>64.520775498172327</v>
          </cell>
          <cell r="AC2162">
            <v>65.364607857843168</v>
          </cell>
          <cell r="AD2162">
            <v>66.238987169908881</v>
          </cell>
          <cell r="AE2162">
            <v>67.125063013269198</v>
          </cell>
          <cell r="AF2162">
            <v>68.022991851877961</v>
          </cell>
          <cell r="AG2162">
            <v>68.932932242700019</v>
          </cell>
          <cell r="AH2162">
            <v>69.855044863709381</v>
          </cell>
          <cell r="AI2162">
            <v>70.789492542261797</v>
          </cell>
          <cell r="AJ2162">
            <v>71.73644028384696</v>
          </cell>
          <cell r="AK2162">
            <v>72.696055301225314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</row>
        <row r="2163">
          <cell r="A2163" t="str">
            <v>ORExtra Large C&amp;ITime-Of-UseWinter Peak Reduction @Meter  (MW)High Participation Case0</v>
          </cell>
          <cell r="B2163" t="str">
            <v>OR</v>
          </cell>
          <cell r="C2163" t="str">
            <v>Extra Large C&amp;I</v>
          </cell>
          <cell r="D2163" t="str">
            <v>Time-Of-Use</v>
          </cell>
          <cell r="E2163" t="str">
            <v>Winter Peak Reduction @Meter  (MW)</v>
          </cell>
          <cell r="F2163" t="str">
            <v>High Participation Case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</row>
        <row r="2164">
          <cell r="A2164" t="str">
            <v>ORExtra Large C&amp;ITime-Of-UseWinter Peak Reduction @Generation (MW)High Participation Case0</v>
          </cell>
          <cell r="B2164" t="str">
            <v>OR</v>
          </cell>
          <cell r="C2164" t="str">
            <v>Extra Large C&amp;I</v>
          </cell>
          <cell r="D2164" t="str">
            <v>Time-Of-Use</v>
          </cell>
          <cell r="E2164" t="str">
            <v>Winter Peak Reduction @Generation (MW)</v>
          </cell>
          <cell r="F2164" t="str">
            <v>High Participation Case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0</v>
          </cell>
          <cell r="AZ2164">
            <v>0</v>
          </cell>
        </row>
        <row r="2165">
          <cell r="A2165" t="str">
            <v>ORExtra Large C&amp;ITime-Of-UseProgram Annual BenefitsHigh Participation Case0</v>
          </cell>
          <cell r="B2165" t="str">
            <v>OR</v>
          </cell>
          <cell r="C2165" t="str">
            <v>Extra Large C&amp;I</v>
          </cell>
          <cell r="D2165" t="str">
            <v>Time-Of-Use</v>
          </cell>
          <cell r="E2165" t="str">
            <v>Program Annual Benefits</v>
          </cell>
          <cell r="F2165" t="str">
            <v>High Participation Case</v>
          </cell>
          <cell r="G2165">
            <v>0</v>
          </cell>
        </row>
        <row r="2166">
          <cell r="A2166" t="str">
            <v>ORExtra Large C&amp;ITime-Of-UseNew ParticipantsHigh Participation Case0</v>
          </cell>
          <cell r="B2166" t="str">
            <v>OR</v>
          </cell>
          <cell r="C2166" t="str">
            <v>Extra Large C&amp;I</v>
          </cell>
          <cell r="D2166" t="str">
            <v>Time-Of-Use</v>
          </cell>
          <cell r="E2166" t="str">
            <v>New Participants</v>
          </cell>
          <cell r="F2166" t="str">
            <v>High Participation Case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16746.686550000006</v>
          </cell>
          <cell r="S2166">
            <v>34271.919000000009</v>
          </cell>
          <cell r="T2166">
            <v>69833.664450000011</v>
          </cell>
          <cell r="U2166">
            <v>36847.527750000037</v>
          </cell>
          <cell r="V2166">
            <v>20100.588749999937</v>
          </cell>
          <cell r="W2166">
            <v>2583.0255000000179</v>
          </cell>
          <cell r="X2166">
            <v>2585.7149999999965</v>
          </cell>
          <cell r="Y2166">
            <v>2585.2035000000324</v>
          </cell>
          <cell r="Z2166">
            <v>2584.5764999999665</v>
          </cell>
          <cell r="AA2166">
            <v>2584.3950000000186</v>
          </cell>
          <cell r="AB2166">
            <v>2584.7249999999767</v>
          </cell>
          <cell r="AC2166">
            <v>2592.8595000000205</v>
          </cell>
          <cell r="AD2166">
            <v>2694.0321599718882</v>
          </cell>
          <cell r="AE2166">
            <v>2731.0805338135397</v>
          </cell>
          <cell r="AF2166">
            <v>2768.6383974915661</v>
          </cell>
          <cell r="AG2166">
            <v>2806.7127575183695</v>
          </cell>
          <cell r="AH2166">
            <v>2845.3107167601411</v>
          </cell>
          <cell r="AI2166">
            <v>2884.4394757617847</v>
          </cell>
          <cell r="AJ2166">
            <v>2924.1063340901455</v>
          </cell>
          <cell r="AK2166">
            <v>2964.3186916958948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</row>
        <row r="2167">
          <cell r="A2167" t="str">
            <v>ORExtra Large C&amp;ITime-Of-UseIncentive CostsHigh Participation Case0</v>
          </cell>
          <cell r="B2167" t="str">
            <v>OR</v>
          </cell>
          <cell r="C2167" t="str">
            <v>Extra Large C&amp;I</v>
          </cell>
          <cell r="D2167" t="str">
            <v>Time-Of-Use</v>
          </cell>
          <cell r="E2167" t="str">
            <v>Incentive Costs</v>
          </cell>
          <cell r="F2167" t="str">
            <v>High Participation Case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351680.42</v>
          </cell>
          <cell r="S2167">
            <v>1071390.72</v>
          </cell>
          <cell r="T2167">
            <v>2537897.67</v>
          </cell>
          <cell r="U2167">
            <v>3311695.75</v>
          </cell>
          <cell r="V2167">
            <v>3733808.12</v>
          </cell>
          <cell r="W2167">
            <v>3788051.65</v>
          </cell>
          <cell r="X2167">
            <v>3842351.67</v>
          </cell>
          <cell r="Y2167">
            <v>3896640.94</v>
          </cell>
          <cell r="Z2167">
            <v>3950917.05</v>
          </cell>
          <cell r="AA2167">
            <v>4005189.34</v>
          </cell>
          <cell r="AB2167">
            <v>4059468.57</v>
          </cell>
          <cell r="AC2167">
            <v>4113918.62</v>
          </cell>
          <cell r="AD2167">
            <v>4170493.29</v>
          </cell>
          <cell r="AE2167">
            <v>4227845.9800000004</v>
          </cell>
          <cell r="AF2167">
            <v>4285987.3899999997</v>
          </cell>
          <cell r="AG2167">
            <v>4344928.3600000003</v>
          </cell>
          <cell r="AH2167">
            <v>4404679.88</v>
          </cell>
          <cell r="AI2167">
            <v>4465253.1100000003</v>
          </cell>
          <cell r="AJ2167">
            <v>4526659.34</v>
          </cell>
          <cell r="AK2167">
            <v>4588910.04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</row>
        <row r="2168">
          <cell r="A2168" t="str">
            <v>ORExtra Large C&amp;ITime-Of-UseParticipantsHigh Participation Case0</v>
          </cell>
          <cell r="B2168" t="str">
            <v>OR</v>
          </cell>
          <cell r="C2168" t="str">
            <v>Extra Large C&amp;I</v>
          </cell>
          <cell r="D2168" t="str">
            <v>Time-Of-Use</v>
          </cell>
          <cell r="E2168" t="str">
            <v>Participants</v>
          </cell>
          <cell r="F2168" t="str">
            <v>High Participation Case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16746.686550000006</v>
          </cell>
          <cell r="S2168">
            <v>51018.605550000015</v>
          </cell>
          <cell r="T2168">
            <v>120852.27000000002</v>
          </cell>
          <cell r="U2168">
            <v>157699.79775000006</v>
          </cell>
          <cell r="V2168">
            <v>177800.38649999999</v>
          </cell>
          <cell r="W2168">
            <v>180383.41200000001</v>
          </cell>
          <cell r="X2168">
            <v>182969.12700000001</v>
          </cell>
          <cell r="Y2168">
            <v>185554.33050000004</v>
          </cell>
          <cell r="Z2168">
            <v>188138.90700000001</v>
          </cell>
          <cell r="AA2168">
            <v>190723.30200000003</v>
          </cell>
          <cell r="AB2168">
            <v>193308.027</v>
          </cell>
          <cell r="AC2168">
            <v>195900.88650000002</v>
          </cell>
          <cell r="AD2168">
            <v>198594.91865997191</v>
          </cell>
          <cell r="AE2168">
            <v>201325.99919378545</v>
          </cell>
          <cell r="AF2168">
            <v>204094.63759127702</v>
          </cell>
          <cell r="AG2168">
            <v>206901.35034879539</v>
          </cell>
          <cell r="AH2168">
            <v>209746.66106555553</v>
          </cell>
          <cell r="AI2168">
            <v>212631.10054131731</v>
          </cell>
          <cell r="AJ2168">
            <v>215555.20687540746</v>
          </cell>
          <cell r="AK2168">
            <v>218519.52556710335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</row>
        <row r="2169">
          <cell r="A2169" t="str">
            <v>ORIrrigationTime-Of-UseProgram Annual BenefitsHigh Participation Case0</v>
          </cell>
          <cell r="B2169" t="str">
            <v>OR</v>
          </cell>
          <cell r="C2169" t="str">
            <v>Irrigation</v>
          </cell>
          <cell r="D2169" t="str">
            <v>Time-Of-Use</v>
          </cell>
          <cell r="E2169" t="str">
            <v>Program Annual Benefits</v>
          </cell>
          <cell r="F2169" t="str">
            <v>High Participation Case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573231.01</v>
          </cell>
          <cell r="S2169">
            <v>1745288.43</v>
          </cell>
          <cell r="T2169">
            <v>4127886.26</v>
          </cell>
          <cell r="U2169">
            <v>5388069.9000000004</v>
          </cell>
          <cell r="V2169">
            <v>6066603.5300000003</v>
          </cell>
          <cell r="W2169">
            <v>6146956.6100000003</v>
          </cell>
          <cell r="X2169">
            <v>6226381.7599999998</v>
          </cell>
          <cell r="Y2169">
            <v>6305886.3200000003</v>
          </cell>
          <cell r="Z2169">
            <v>6389191.79</v>
          </cell>
          <cell r="AA2169">
            <v>6482465.1100000003</v>
          </cell>
          <cell r="AB2169">
            <v>6568214.9500000002</v>
          </cell>
          <cell r="AC2169">
            <v>6654117.0800000001</v>
          </cell>
          <cell r="AD2169">
            <v>6743128.8899999997</v>
          </cell>
          <cell r="AE2169">
            <v>6833331.4100000001</v>
          </cell>
          <cell r="AF2169">
            <v>6924740.5700000003</v>
          </cell>
          <cell r="AG2169">
            <v>7017372.5</v>
          </cell>
          <cell r="AH2169">
            <v>7111243.5700000003</v>
          </cell>
          <cell r="AI2169">
            <v>7206370.3399999999</v>
          </cell>
          <cell r="AJ2169">
            <v>7302769.6200000001</v>
          </cell>
          <cell r="AK2169">
            <v>7400458.4299999997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</row>
        <row r="2170">
          <cell r="A2170" t="str">
            <v>ORIrrigationTime-Of-UseProgram Annual CostsHigh Participation Case0</v>
          </cell>
          <cell r="B2170" t="str">
            <v>OR</v>
          </cell>
          <cell r="C2170" t="str">
            <v>Irrigation</v>
          </cell>
          <cell r="D2170" t="str">
            <v>Time-Of-Use</v>
          </cell>
          <cell r="E2170" t="str">
            <v>Program Annual Costs</v>
          </cell>
          <cell r="F2170" t="str">
            <v>High Participation Case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5834317.1500000004</v>
          </cell>
          <cell r="S2170">
            <v>12509121.98</v>
          </cell>
          <cell r="T2170">
            <v>26286343.199999999</v>
          </cell>
          <cell r="U2170">
            <v>16130618.27</v>
          </cell>
          <cell r="V2170">
            <v>10911310.720000001</v>
          </cell>
          <cell r="W2170">
            <v>4823091.07</v>
          </cell>
          <cell r="X2170">
            <v>4899046.41</v>
          </cell>
          <cell r="Y2170">
            <v>4974249.76</v>
          </cell>
          <cell r="Z2170">
            <v>5049879.66</v>
          </cell>
          <cell r="AA2170">
            <v>5126289.05</v>
          </cell>
          <cell r="AB2170">
            <v>5203203.5</v>
          </cell>
          <cell r="AC2170">
            <v>5283869.59</v>
          </cell>
          <cell r="AD2170">
            <v>5405233.1200000001</v>
          </cell>
          <cell r="AE2170">
            <v>5502775.29</v>
          </cell>
          <cell r="AF2170">
            <v>5602414.6799999997</v>
          </cell>
          <cell r="AG2170">
            <v>5704204.7300000004</v>
          </cell>
          <cell r="AH2170">
            <v>5808200.4400000004</v>
          </cell>
          <cell r="AI2170">
            <v>5914458.3899999997</v>
          </cell>
          <cell r="AJ2170">
            <v>6023036.7800000003</v>
          </cell>
          <cell r="AK2170">
            <v>6133995.5099999998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</row>
        <row r="2171">
          <cell r="A2171" t="str">
            <v>ORIrrigationTime-Of-UseNon-Incentive CostsHigh Participation Case0</v>
          </cell>
          <cell r="B2171" t="str">
            <v>OR</v>
          </cell>
          <cell r="C2171" t="str">
            <v>Irrigation</v>
          </cell>
          <cell r="D2171" t="str">
            <v>Time-Of-Use</v>
          </cell>
          <cell r="E2171" t="str">
            <v>Non-Incentive Costs</v>
          </cell>
          <cell r="F2171" t="str">
            <v>High Participation Case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5482636.7300000004</v>
          </cell>
          <cell r="S2171">
            <v>11437731.27</v>
          </cell>
          <cell r="T2171">
            <v>23748445.530000001</v>
          </cell>
          <cell r="U2171">
            <v>12818922.52</v>
          </cell>
          <cell r="V2171">
            <v>7177502.6100000003</v>
          </cell>
          <cell r="W2171">
            <v>1035039.42</v>
          </cell>
          <cell r="X2171">
            <v>1056694.75</v>
          </cell>
          <cell r="Y2171">
            <v>1077608.81</v>
          </cell>
          <cell r="Z2171">
            <v>1098962.6200000001</v>
          </cell>
          <cell r="AA2171">
            <v>1121099.71</v>
          </cell>
          <cell r="AB2171">
            <v>1143734.93</v>
          </cell>
          <cell r="AC2171">
            <v>1169950.97</v>
          </cell>
          <cell r="AD2171">
            <v>1234739.83</v>
          </cell>
          <cell r="AE2171">
            <v>1274929.31</v>
          </cell>
          <cell r="AF2171">
            <v>1316427.29</v>
          </cell>
          <cell r="AG2171">
            <v>1359276.37</v>
          </cell>
          <cell r="AH2171">
            <v>1403520.56</v>
          </cell>
          <cell r="AI2171">
            <v>1449205.28</v>
          </cell>
          <cell r="AJ2171">
            <v>1496377.44</v>
          </cell>
          <cell r="AK2171">
            <v>1545085.48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</row>
        <row r="2172">
          <cell r="A2172" t="str">
            <v>ORIrrigationTime-Of-UseSummer Peak Reduction @Meter  (MW)High Participation Case0</v>
          </cell>
          <cell r="B2172" t="str">
            <v>OR</v>
          </cell>
          <cell r="C2172" t="str">
            <v>Irrigation</v>
          </cell>
          <cell r="D2172" t="str">
            <v>Time-Of-Use</v>
          </cell>
          <cell r="E2172" t="str">
            <v>Summer Peak Reduction @Meter  (MW)</v>
          </cell>
          <cell r="F2172" t="str">
            <v>High Participation Case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5.1061481672101516</v>
          </cell>
          <cell r="S2172">
            <v>15.546439584201273</v>
          </cell>
          <cell r="T2172">
            <v>36.769815927493447</v>
          </cell>
          <cell r="U2172">
            <v>47.99510590524666</v>
          </cell>
          <cell r="V2172">
            <v>54.039254216657497</v>
          </cell>
          <cell r="W2172">
            <v>54.75501228123791</v>
          </cell>
          <cell r="X2172">
            <v>55.462504704051796</v>
          </cell>
          <cell r="Y2172">
            <v>56.170704503007471</v>
          </cell>
          <cell r="Z2172">
            <v>56.91276145592839</v>
          </cell>
          <cell r="AA2172">
            <v>57.74360864977195</v>
          </cell>
          <cell r="AB2172">
            <v>58.507439221742665</v>
          </cell>
          <cell r="AC2172">
            <v>59.27262640549219</v>
          </cell>
          <cell r="AD2172">
            <v>60.065513565673378</v>
          </cell>
          <cell r="AE2172">
            <v>60.869007140432515</v>
          </cell>
          <cell r="AF2172">
            <v>61.683249011282939</v>
          </cell>
          <cell r="AG2172">
            <v>62.508382957680382</v>
          </cell>
          <cell r="AH2172">
            <v>63.344554682411669</v>
          </cell>
          <cell r="AI2172">
            <v>64.191911837323005</v>
          </cell>
          <cell r="AJ2172">
            <v>65.050604049392433</v>
          </cell>
          <cell r="AK2172">
            <v>65.920782947151125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</row>
        <row r="2173">
          <cell r="A2173" t="str">
            <v>ORIrrigationTime-Of-UseSummer Peak Reduction @Generation (MW)High Participation Case0</v>
          </cell>
          <cell r="B2173" t="str">
            <v>OR</v>
          </cell>
          <cell r="C2173" t="str">
            <v>Irrigation</v>
          </cell>
          <cell r="D2173" t="str">
            <v>Time-Of-Use</v>
          </cell>
          <cell r="E2173" t="str">
            <v>Summer Peak Reduction @Generation (MW)</v>
          </cell>
          <cell r="F2173" t="str">
            <v>High Participation Case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5.6309529854545115</v>
          </cell>
          <cell r="S2173">
            <v>17.1442871462299</v>
          </cell>
          <cell r="T2173">
            <v>40.548980952242438</v>
          </cell>
          <cell r="U2173">
            <v>52.92799504328039</v>
          </cell>
          <cell r="V2173">
            <v>59.593354892652727</v>
          </cell>
          <cell r="W2173">
            <v>60.382677857562754</v>
          </cell>
          <cell r="X2173">
            <v>61.162885646285609</v>
          </cell>
          <cell r="Y2173">
            <v>61.94387351456492</v>
          </cell>
          <cell r="Z2173">
            <v>62.762198341341403</v>
          </cell>
          <cell r="AA2173">
            <v>63.678439181486489</v>
          </cell>
          <cell r="AB2173">
            <v>64.520775498172327</v>
          </cell>
          <cell r="AC2173">
            <v>65.364607857843168</v>
          </cell>
          <cell r="AD2173">
            <v>66.238987169908881</v>
          </cell>
          <cell r="AE2173">
            <v>67.125063013269198</v>
          </cell>
          <cell r="AF2173">
            <v>68.022991851877961</v>
          </cell>
          <cell r="AG2173">
            <v>68.932932242700019</v>
          </cell>
          <cell r="AH2173">
            <v>69.855044863709381</v>
          </cell>
          <cell r="AI2173">
            <v>70.789492542261797</v>
          </cell>
          <cell r="AJ2173">
            <v>71.73644028384696</v>
          </cell>
          <cell r="AK2173">
            <v>72.696055301225314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</row>
        <row r="2174">
          <cell r="A2174" t="str">
            <v>ORIrrigationTime-Of-UseWinter Peak Reduction @Meter  (MW)High Participation Case0</v>
          </cell>
          <cell r="B2174" t="str">
            <v>OR</v>
          </cell>
          <cell r="C2174" t="str">
            <v>Irrigation</v>
          </cell>
          <cell r="D2174" t="str">
            <v>Time-Of-Use</v>
          </cell>
          <cell r="E2174" t="str">
            <v>Winter Peak Reduction @Meter  (MW)</v>
          </cell>
          <cell r="F2174" t="str">
            <v>High Participation Case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</row>
        <row r="2175">
          <cell r="A2175" t="str">
            <v>ORIrrigationTime-Of-UseWinter Peak Reduction @Generation (MW)High Participation Case0</v>
          </cell>
          <cell r="B2175" t="str">
            <v>OR</v>
          </cell>
          <cell r="C2175" t="str">
            <v>Irrigation</v>
          </cell>
          <cell r="D2175" t="str">
            <v>Time-Of-Use</v>
          </cell>
          <cell r="E2175" t="str">
            <v>Winter Peak Reduction @Generation (MW)</v>
          </cell>
          <cell r="F2175" t="str">
            <v>High Participation Case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</row>
        <row r="2176">
          <cell r="A2176" t="str">
            <v>ORIrrigationTime-Of-UseProgram Annual BenefitsHigh Participation Case0</v>
          </cell>
          <cell r="B2176" t="str">
            <v>OR</v>
          </cell>
          <cell r="C2176" t="str">
            <v>Irrigation</v>
          </cell>
          <cell r="D2176" t="str">
            <v>Time-Of-Use</v>
          </cell>
          <cell r="E2176" t="str">
            <v>Program Annual Benefits</v>
          </cell>
          <cell r="F2176" t="str">
            <v>High Participation Case</v>
          </cell>
          <cell r="G2176">
            <v>0</v>
          </cell>
        </row>
        <row r="2177">
          <cell r="A2177" t="str">
            <v>ORIrrigationTime-Of-UseNew ParticipantsHigh Participation Case0</v>
          </cell>
          <cell r="B2177" t="str">
            <v>OR</v>
          </cell>
          <cell r="C2177" t="str">
            <v>Irrigation</v>
          </cell>
          <cell r="D2177" t="str">
            <v>Time-Of-Use</v>
          </cell>
          <cell r="E2177" t="str">
            <v>New Participants</v>
          </cell>
          <cell r="F2177" t="str">
            <v>High Participation Case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16746.686550000006</v>
          </cell>
          <cell r="S2177">
            <v>34271.919000000009</v>
          </cell>
          <cell r="T2177">
            <v>69833.664450000011</v>
          </cell>
          <cell r="U2177">
            <v>36847.527750000037</v>
          </cell>
          <cell r="V2177">
            <v>20100.588749999937</v>
          </cell>
          <cell r="W2177">
            <v>2583.0255000000179</v>
          </cell>
          <cell r="X2177">
            <v>2585.7149999999965</v>
          </cell>
          <cell r="Y2177">
            <v>2585.2035000000324</v>
          </cell>
          <cell r="Z2177">
            <v>2584.5764999999665</v>
          </cell>
          <cell r="AA2177">
            <v>2584.3950000000186</v>
          </cell>
          <cell r="AB2177">
            <v>2584.7249999999767</v>
          </cell>
          <cell r="AC2177">
            <v>2592.8595000000205</v>
          </cell>
          <cell r="AD2177">
            <v>2694.0321599718882</v>
          </cell>
          <cell r="AE2177">
            <v>2731.0805338135397</v>
          </cell>
          <cell r="AF2177">
            <v>2768.6383974915661</v>
          </cell>
          <cell r="AG2177">
            <v>2806.7127575183695</v>
          </cell>
          <cell r="AH2177">
            <v>2845.3107167601411</v>
          </cell>
          <cell r="AI2177">
            <v>2884.4394757617847</v>
          </cell>
          <cell r="AJ2177">
            <v>2924.1063340901455</v>
          </cell>
          <cell r="AK2177">
            <v>2964.3186916958948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</row>
        <row r="2178">
          <cell r="A2178" t="str">
            <v>ORIrrigationTime-Of-UseIncentive CostsHigh Participation Case0</v>
          </cell>
          <cell r="B2178" t="str">
            <v>OR</v>
          </cell>
          <cell r="C2178" t="str">
            <v>Irrigation</v>
          </cell>
          <cell r="D2178" t="str">
            <v>Time-Of-Use</v>
          </cell>
          <cell r="E2178" t="str">
            <v>Incentive Costs</v>
          </cell>
          <cell r="F2178" t="str">
            <v>High Participation Case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351680.42</v>
          </cell>
          <cell r="S2178">
            <v>1071390.72</v>
          </cell>
          <cell r="T2178">
            <v>2537897.67</v>
          </cell>
          <cell r="U2178">
            <v>3311695.75</v>
          </cell>
          <cell r="V2178">
            <v>3733808.12</v>
          </cell>
          <cell r="W2178">
            <v>3788051.65</v>
          </cell>
          <cell r="X2178">
            <v>3842351.67</v>
          </cell>
          <cell r="Y2178">
            <v>3896640.94</v>
          </cell>
          <cell r="Z2178">
            <v>3950917.05</v>
          </cell>
          <cell r="AA2178">
            <v>4005189.34</v>
          </cell>
          <cell r="AB2178">
            <v>4059468.57</v>
          </cell>
          <cell r="AC2178">
            <v>4113918.62</v>
          </cell>
          <cell r="AD2178">
            <v>4170493.29</v>
          </cell>
          <cell r="AE2178">
            <v>4227845.9800000004</v>
          </cell>
          <cell r="AF2178">
            <v>4285987.3899999997</v>
          </cell>
          <cell r="AG2178">
            <v>4344928.3600000003</v>
          </cell>
          <cell r="AH2178">
            <v>4404679.88</v>
          </cell>
          <cell r="AI2178">
            <v>4465253.1100000003</v>
          </cell>
          <cell r="AJ2178">
            <v>4526659.34</v>
          </cell>
          <cell r="AK2178">
            <v>4588910.04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</row>
        <row r="2179">
          <cell r="A2179" t="str">
            <v>ORIrrigationTime-Of-UseParticipantsHigh Participation Case0</v>
          </cell>
          <cell r="B2179" t="str">
            <v>OR</v>
          </cell>
          <cell r="C2179" t="str">
            <v>Irrigation</v>
          </cell>
          <cell r="D2179" t="str">
            <v>Time-Of-Use</v>
          </cell>
          <cell r="E2179" t="str">
            <v>Participants</v>
          </cell>
          <cell r="F2179" t="str">
            <v>High Participation Case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16746.686550000006</v>
          </cell>
          <cell r="S2179">
            <v>51018.605550000015</v>
          </cell>
          <cell r="T2179">
            <v>120852.27000000002</v>
          </cell>
          <cell r="U2179">
            <v>157699.79775000006</v>
          </cell>
          <cell r="V2179">
            <v>177800.38649999999</v>
          </cell>
          <cell r="W2179">
            <v>180383.41200000001</v>
          </cell>
          <cell r="X2179">
            <v>182969.12700000001</v>
          </cell>
          <cell r="Y2179">
            <v>185554.33050000004</v>
          </cell>
          <cell r="Z2179">
            <v>188138.90700000001</v>
          </cell>
          <cell r="AA2179">
            <v>190723.30200000003</v>
          </cell>
          <cell r="AB2179">
            <v>193308.027</v>
          </cell>
          <cell r="AC2179">
            <v>195900.88650000002</v>
          </cell>
          <cell r="AD2179">
            <v>198594.91865997191</v>
          </cell>
          <cell r="AE2179">
            <v>201325.99919378545</v>
          </cell>
          <cell r="AF2179">
            <v>204094.63759127702</v>
          </cell>
          <cell r="AG2179">
            <v>206901.35034879539</v>
          </cell>
          <cell r="AH2179">
            <v>209746.66106555553</v>
          </cell>
          <cell r="AI2179">
            <v>212631.10054131731</v>
          </cell>
          <cell r="AJ2179">
            <v>215555.20687540746</v>
          </cell>
          <cell r="AK2179">
            <v>218519.52556710335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</row>
        <row r="2180">
          <cell r="A2180" t="str">
            <v>ORLarge C&amp;ITime-Of-UseProgram Annual BenefitsHigh Participation Case0</v>
          </cell>
          <cell r="B2180" t="str">
            <v>OR</v>
          </cell>
          <cell r="C2180" t="str">
            <v>Large C&amp;I</v>
          </cell>
          <cell r="D2180" t="str">
            <v>Time-Of-Use</v>
          </cell>
          <cell r="E2180" t="str">
            <v>Program Annual Benefits</v>
          </cell>
          <cell r="F2180" t="str">
            <v>High Participation Case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573231.01</v>
          </cell>
          <cell r="S2180">
            <v>1745288.43</v>
          </cell>
          <cell r="T2180">
            <v>4127886.26</v>
          </cell>
          <cell r="U2180">
            <v>5388069.9000000004</v>
          </cell>
          <cell r="V2180">
            <v>6066603.5300000003</v>
          </cell>
          <cell r="W2180">
            <v>6146956.6100000003</v>
          </cell>
          <cell r="X2180">
            <v>6226381.7599999998</v>
          </cell>
          <cell r="Y2180">
            <v>6305886.3200000003</v>
          </cell>
          <cell r="Z2180">
            <v>6389191.79</v>
          </cell>
          <cell r="AA2180">
            <v>6482465.1100000003</v>
          </cell>
          <cell r="AB2180">
            <v>6568214.9500000002</v>
          </cell>
          <cell r="AC2180">
            <v>6654117.0800000001</v>
          </cell>
          <cell r="AD2180">
            <v>6743128.8899999997</v>
          </cell>
          <cell r="AE2180">
            <v>6833331.4100000001</v>
          </cell>
          <cell r="AF2180">
            <v>6924740.5700000003</v>
          </cell>
          <cell r="AG2180">
            <v>7017372.5</v>
          </cell>
          <cell r="AH2180">
            <v>7111243.5700000003</v>
          </cell>
          <cell r="AI2180">
            <v>7206370.3399999999</v>
          </cell>
          <cell r="AJ2180">
            <v>7302769.6200000001</v>
          </cell>
          <cell r="AK2180">
            <v>7400458.4299999997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</row>
        <row r="2181">
          <cell r="A2181" t="str">
            <v>ORLarge C&amp;ITime-Of-UseProgram Annual CostsHigh Participation Case0</v>
          </cell>
          <cell r="B2181" t="str">
            <v>OR</v>
          </cell>
          <cell r="C2181" t="str">
            <v>Large C&amp;I</v>
          </cell>
          <cell r="D2181" t="str">
            <v>Time-Of-Use</v>
          </cell>
          <cell r="E2181" t="str">
            <v>Program Annual Costs</v>
          </cell>
          <cell r="F2181" t="str">
            <v>High Participation Case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5834317.1500000004</v>
          </cell>
          <cell r="S2181">
            <v>12509121.98</v>
          </cell>
          <cell r="T2181">
            <v>26286343.199999999</v>
          </cell>
          <cell r="U2181">
            <v>16130618.27</v>
          </cell>
          <cell r="V2181">
            <v>10911310.720000001</v>
          </cell>
          <cell r="W2181">
            <v>4823091.07</v>
          </cell>
          <cell r="X2181">
            <v>4899046.41</v>
          </cell>
          <cell r="Y2181">
            <v>4974249.76</v>
          </cell>
          <cell r="Z2181">
            <v>5049879.66</v>
          </cell>
          <cell r="AA2181">
            <v>5126289.05</v>
          </cell>
          <cell r="AB2181">
            <v>5203203.5</v>
          </cell>
          <cell r="AC2181">
            <v>5283869.59</v>
          </cell>
          <cell r="AD2181">
            <v>5405233.1200000001</v>
          </cell>
          <cell r="AE2181">
            <v>5502775.29</v>
          </cell>
          <cell r="AF2181">
            <v>5602414.6799999997</v>
          </cell>
          <cell r="AG2181">
            <v>5704204.7300000004</v>
          </cell>
          <cell r="AH2181">
            <v>5808200.4400000004</v>
          </cell>
          <cell r="AI2181">
            <v>5914458.3899999997</v>
          </cell>
          <cell r="AJ2181">
            <v>6023036.7800000003</v>
          </cell>
          <cell r="AK2181">
            <v>6133995.5099999998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  <cell r="AY2181">
            <v>0</v>
          </cell>
          <cell r="AZ2181">
            <v>0</v>
          </cell>
        </row>
        <row r="2182">
          <cell r="A2182" t="str">
            <v>ORLarge C&amp;ITime-Of-UseNon-Incentive CostsHigh Participation Case0</v>
          </cell>
          <cell r="B2182" t="str">
            <v>OR</v>
          </cell>
          <cell r="C2182" t="str">
            <v>Large C&amp;I</v>
          </cell>
          <cell r="D2182" t="str">
            <v>Time-Of-Use</v>
          </cell>
          <cell r="E2182" t="str">
            <v>Non-Incentive Costs</v>
          </cell>
          <cell r="F2182" t="str">
            <v>High Participation Case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5482636.7300000004</v>
          </cell>
          <cell r="S2182">
            <v>11437731.27</v>
          </cell>
          <cell r="T2182">
            <v>23748445.530000001</v>
          </cell>
          <cell r="U2182">
            <v>12818922.52</v>
          </cell>
          <cell r="V2182">
            <v>7177502.6100000003</v>
          </cell>
          <cell r="W2182">
            <v>1035039.42</v>
          </cell>
          <cell r="X2182">
            <v>1056694.75</v>
          </cell>
          <cell r="Y2182">
            <v>1077608.81</v>
          </cell>
          <cell r="Z2182">
            <v>1098962.6200000001</v>
          </cell>
          <cell r="AA2182">
            <v>1121099.71</v>
          </cell>
          <cell r="AB2182">
            <v>1143734.93</v>
          </cell>
          <cell r="AC2182">
            <v>1169950.97</v>
          </cell>
          <cell r="AD2182">
            <v>1234739.83</v>
          </cell>
          <cell r="AE2182">
            <v>1274929.31</v>
          </cell>
          <cell r="AF2182">
            <v>1316427.29</v>
          </cell>
          <cell r="AG2182">
            <v>1359276.37</v>
          </cell>
          <cell r="AH2182">
            <v>1403520.56</v>
          </cell>
          <cell r="AI2182">
            <v>1449205.28</v>
          </cell>
          <cell r="AJ2182">
            <v>1496377.44</v>
          </cell>
          <cell r="AK2182">
            <v>1545085.48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</row>
        <row r="2183">
          <cell r="A2183" t="str">
            <v>ORLarge C&amp;ITime-Of-UseSummer Peak Reduction @Meter  (MW)High Participation Case0</v>
          </cell>
          <cell r="B2183" t="str">
            <v>OR</v>
          </cell>
          <cell r="C2183" t="str">
            <v>Large C&amp;I</v>
          </cell>
          <cell r="D2183" t="str">
            <v>Time-Of-Use</v>
          </cell>
          <cell r="E2183" t="str">
            <v>Summer Peak Reduction @Meter  (MW)</v>
          </cell>
          <cell r="F2183" t="str">
            <v>High Participation Case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5.1061481672101516</v>
          </cell>
          <cell r="S2183">
            <v>15.546439584201273</v>
          </cell>
          <cell r="T2183">
            <v>36.769815927493447</v>
          </cell>
          <cell r="U2183">
            <v>47.99510590524666</v>
          </cell>
          <cell r="V2183">
            <v>54.039254216657497</v>
          </cell>
          <cell r="W2183">
            <v>54.75501228123791</v>
          </cell>
          <cell r="X2183">
            <v>55.462504704051796</v>
          </cell>
          <cell r="Y2183">
            <v>56.170704503007471</v>
          </cell>
          <cell r="Z2183">
            <v>56.91276145592839</v>
          </cell>
          <cell r="AA2183">
            <v>57.74360864977195</v>
          </cell>
          <cell r="AB2183">
            <v>58.507439221742665</v>
          </cell>
          <cell r="AC2183">
            <v>59.27262640549219</v>
          </cell>
          <cell r="AD2183">
            <v>60.065513565673378</v>
          </cell>
          <cell r="AE2183">
            <v>60.869007140432515</v>
          </cell>
          <cell r="AF2183">
            <v>61.683249011282939</v>
          </cell>
          <cell r="AG2183">
            <v>62.508382957680382</v>
          </cell>
          <cell r="AH2183">
            <v>63.344554682411669</v>
          </cell>
          <cell r="AI2183">
            <v>64.191911837323005</v>
          </cell>
          <cell r="AJ2183">
            <v>65.050604049392433</v>
          </cell>
          <cell r="AK2183">
            <v>65.920782947151125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  <cell r="AY2183">
            <v>0</v>
          </cell>
          <cell r="AZ2183">
            <v>0</v>
          </cell>
        </row>
        <row r="2184">
          <cell r="A2184" t="str">
            <v>ORLarge C&amp;ITime-Of-UseSummer Peak Reduction @Generation (MW)High Participation Case0</v>
          </cell>
          <cell r="B2184" t="str">
            <v>OR</v>
          </cell>
          <cell r="C2184" t="str">
            <v>Large C&amp;I</v>
          </cell>
          <cell r="D2184" t="str">
            <v>Time-Of-Use</v>
          </cell>
          <cell r="E2184" t="str">
            <v>Summer Peak Reduction @Generation (MW)</v>
          </cell>
          <cell r="F2184" t="str">
            <v>High Participation Case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5.6309529854545115</v>
          </cell>
          <cell r="S2184">
            <v>17.1442871462299</v>
          </cell>
          <cell r="T2184">
            <v>40.548980952242438</v>
          </cell>
          <cell r="U2184">
            <v>52.92799504328039</v>
          </cell>
          <cell r="V2184">
            <v>59.593354892652727</v>
          </cell>
          <cell r="W2184">
            <v>60.382677857562754</v>
          </cell>
          <cell r="X2184">
            <v>61.162885646285609</v>
          </cell>
          <cell r="Y2184">
            <v>61.94387351456492</v>
          </cell>
          <cell r="Z2184">
            <v>62.762198341341403</v>
          </cell>
          <cell r="AA2184">
            <v>63.678439181486489</v>
          </cell>
          <cell r="AB2184">
            <v>64.520775498172327</v>
          </cell>
          <cell r="AC2184">
            <v>65.364607857843168</v>
          </cell>
          <cell r="AD2184">
            <v>66.238987169908881</v>
          </cell>
          <cell r="AE2184">
            <v>67.125063013269198</v>
          </cell>
          <cell r="AF2184">
            <v>68.022991851877961</v>
          </cell>
          <cell r="AG2184">
            <v>68.932932242700019</v>
          </cell>
          <cell r="AH2184">
            <v>69.855044863709381</v>
          </cell>
          <cell r="AI2184">
            <v>70.789492542261797</v>
          </cell>
          <cell r="AJ2184">
            <v>71.73644028384696</v>
          </cell>
          <cell r="AK2184">
            <v>72.696055301225314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</row>
        <row r="2185">
          <cell r="A2185" t="str">
            <v>ORLarge C&amp;ITime-Of-UseWinter Peak Reduction @Meter  (MW)High Participation Case0</v>
          </cell>
          <cell r="B2185" t="str">
            <v>OR</v>
          </cell>
          <cell r="C2185" t="str">
            <v>Large C&amp;I</v>
          </cell>
          <cell r="D2185" t="str">
            <v>Time-Of-Use</v>
          </cell>
          <cell r="E2185" t="str">
            <v>Winter Peak Reduction @Meter  (MW)</v>
          </cell>
          <cell r="F2185" t="str">
            <v>High Participation Case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</row>
        <row r="2186">
          <cell r="A2186" t="str">
            <v>ORLarge C&amp;ITime-Of-UseWinter Peak Reduction @Generation (MW)High Participation Case0</v>
          </cell>
          <cell r="B2186" t="str">
            <v>OR</v>
          </cell>
          <cell r="C2186" t="str">
            <v>Large C&amp;I</v>
          </cell>
          <cell r="D2186" t="str">
            <v>Time-Of-Use</v>
          </cell>
          <cell r="E2186" t="str">
            <v>Winter Peak Reduction @Generation (MW)</v>
          </cell>
          <cell r="F2186" t="str">
            <v>High Participation Case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</row>
        <row r="2187">
          <cell r="A2187" t="str">
            <v>ORLarge C&amp;ITime-Of-UseProgram Annual BenefitsHigh Participation Case0</v>
          </cell>
          <cell r="B2187" t="str">
            <v>OR</v>
          </cell>
          <cell r="C2187" t="str">
            <v>Large C&amp;I</v>
          </cell>
          <cell r="D2187" t="str">
            <v>Time-Of-Use</v>
          </cell>
          <cell r="E2187" t="str">
            <v>Program Annual Benefits</v>
          </cell>
          <cell r="F2187" t="str">
            <v>High Participation Case</v>
          </cell>
          <cell r="G2187">
            <v>0</v>
          </cell>
        </row>
        <row r="2188">
          <cell r="A2188" t="str">
            <v>ORLarge C&amp;ITime-Of-UseNew ParticipantsHigh Participation Case0</v>
          </cell>
          <cell r="B2188" t="str">
            <v>OR</v>
          </cell>
          <cell r="C2188" t="str">
            <v>Large C&amp;I</v>
          </cell>
          <cell r="D2188" t="str">
            <v>Time-Of-Use</v>
          </cell>
          <cell r="E2188" t="str">
            <v>New Participants</v>
          </cell>
          <cell r="F2188" t="str">
            <v>High Participation Case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16746.686550000006</v>
          </cell>
          <cell r="S2188">
            <v>34271.919000000009</v>
          </cell>
          <cell r="T2188">
            <v>69833.664450000011</v>
          </cell>
          <cell r="U2188">
            <v>36847.527750000037</v>
          </cell>
          <cell r="V2188">
            <v>20100.588749999937</v>
          </cell>
          <cell r="W2188">
            <v>2583.0255000000179</v>
          </cell>
          <cell r="X2188">
            <v>2585.7149999999965</v>
          </cell>
          <cell r="Y2188">
            <v>2585.2035000000324</v>
          </cell>
          <cell r="Z2188">
            <v>2584.5764999999665</v>
          </cell>
          <cell r="AA2188">
            <v>2584.3950000000186</v>
          </cell>
          <cell r="AB2188">
            <v>2584.7249999999767</v>
          </cell>
          <cell r="AC2188">
            <v>2592.8595000000205</v>
          </cell>
          <cell r="AD2188">
            <v>2694.0321599718882</v>
          </cell>
          <cell r="AE2188">
            <v>2731.0805338135397</v>
          </cell>
          <cell r="AF2188">
            <v>2768.6383974915661</v>
          </cell>
          <cell r="AG2188">
            <v>2806.7127575183695</v>
          </cell>
          <cell r="AH2188">
            <v>2845.3107167601411</v>
          </cell>
          <cell r="AI2188">
            <v>2884.4394757617847</v>
          </cell>
          <cell r="AJ2188">
            <v>2924.1063340901455</v>
          </cell>
          <cell r="AK2188">
            <v>2964.3186916958948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</row>
        <row r="2189">
          <cell r="A2189" t="str">
            <v>ORLarge C&amp;ITime-Of-UseIncentive CostsHigh Participation Case0</v>
          </cell>
          <cell r="B2189" t="str">
            <v>OR</v>
          </cell>
          <cell r="C2189" t="str">
            <v>Large C&amp;I</v>
          </cell>
          <cell r="D2189" t="str">
            <v>Time-Of-Use</v>
          </cell>
          <cell r="E2189" t="str">
            <v>Incentive Costs</v>
          </cell>
          <cell r="F2189" t="str">
            <v>High Participation Case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351680.42</v>
          </cell>
          <cell r="S2189">
            <v>1071390.72</v>
          </cell>
          <cell r="T2189">
            <v>2537897.67</v>
          </cell>
          <cell r="U2189">
            <v>3311695.75</v>
          </cell>
          <cell r="V2189">
            <v>3733808.12</v>
          </cell>
          <cell r="W2189">
            <v>3788051.65</v>
          </cell>
          <cell r="X2189">
            <v>3842351.67</v>
          </cell>
          <cell r="Y2189">
            <v>3896640.94</v>
          </cell>
          <cell r="Z2189">
            <v>3950917.05</v>
          </cell>
          <cell r="AA2189">
            <v>4005189.34</v>
          </cell>
          <cell r="AB2189">
            <v>4059468.57</v>
          </cell>
          <cell r="AC2189">
            <v>4113918.62</v>
          </cell>
          <cell r="AD2189">
            <v>4170493.29</v>
          </cell>
          <cell r="AE2189">
            <v>4227845.9800000004</v>
          </cell>
          <cell r="AF2189">
            <v>4285987.3899999997</v>
          </cell>
          <cell r="AG2189">
            <v>4344928.3600000003</v>
          </cell>
          <cell r="AH2189">
            <v>4404679.88</v>
          </cell>
          <cell r="AI2189">
            <v>4465253.1100000003</v>
          </cell>
          <cell r="AJ2189">
            <v>4526659.34</v>
          </cell>
          <cell r="AK2189">
            <v>4588910.04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</row>
        <row r="2190">
          <cell r="A2190" t="str">
            <v>ORLarge C&amp;ITime-Of-UseParticipantsHigh Participation Case0</v>
          </cell>
          <cell r="B2190" t="str">
            <v>OR</v>
          </cell>
          <cell r="C2190" t="str">
            <v>Large C&amp;I</v>
          </cell>
          <cell r="D2190" t="str">
            <v>Time-Of-Use</v>
          </cell>
          <cell r="E2190" t="str">
            <v>Participants</v>
          </cell>
          <cell r="F2190" t="str">
            <v>High Participation Case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16746.686550000006</v>
          </cell>
          <cell r="S2190">
            <v>51018.605550000015</v>
          </cell>
          <cell r="T2190">
            <v>120852.27000000002</v>
          </cell>
          <cell r="U2190">
            <v>157699.79775000006</v>
          </cell>
          <cell r="V2190">
            <v>177800.38649999999</v>
          </cell>
          <cell r="W2190">
            <v>180383.41200000001</v>
          </cell>
          <cell r="X2190">
            <v>182969.12700000001</v>
          </cell>
          <cell r="Y2190">
            <v>185554.33050000004</v>
          </cell>
          <cell r="Z2190">
            <v>188138.90700000001</v>
          </cell>
          <cell r="AA2190">
            <v>190723.30200000003</v>
          </cell>
          <cell r="AB2190">
            <v>193308.027</v>
          </cell>
          <cell r="AC2190">
            <v>195900.88650000002</v>
          </cell>
          <cell r="AD2190">
            <v>198594.91865997191</v>
          </cell>
          <cell r="AE2190">
            <v>201325.99919378545</v>
          </cell>
          <cell r="AF2190">
            <v>204094.63759127702</v>
          </cell>
          <cell r="AG2190">
            <v>206901.35034879539</v>
          </cell>
          <cell r="AH2190">
            <v>209746.66106555553</v>
          </cell>
          <cell r="AI2190">
            <v>212631.10054131731</v>
          </cell>
          <cell r="AJ2190">
            <v>215555.20687540746</v>
          </cell>
          <cell r="AK2190">
            <v>218519.52556710335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</row>
        <row r="2191">
          <cell r="A2191" t="str">
            <v>ORMedium C&amp;ITime-Of-UseProgram Annual BenefitsHigh Participation Case0</v>
          </cell>
          <cell r="B2191" t="str">
            <v>OR</v>
          </cell>
          <cell r="C2191" t="str">
            <v>Medium C&amp;I</v>
          </cell>
          <cell r="D2191" t="str">
            <v>Time-Of-Use</v>
          </cell>
          <cell r="E2191" t="str">
            <v>Program Annual Benefits</v>
          </cell>
          <cell r="F2191" t="str">
            <v>High Participation Case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573231.01</v>
          </cell>
          <cell r="S2191">
            <v>1745288.43</v>
          </cell>
          <cell r="T2191">
            <v>4127886.26</v>
          </cell>
          <cell r="U2191">
            <v>5388069.9000000004</v>
          </cell>
          <cell r="V2191">
            <v>6066603.5300000003</v>
          </cell>
          <cell r="W2191">
            <v>6146956.6100000003</v>
          </cell>
          <cell r="X2191">
            <v>6226381.7599999998</v>
          </cell>
          <cell r="Y2191">
            <v>6305886.3200000003</v>
          </cell>
          <cell r="Z2191">
            <v>6389191.79</v>
          </cell>
          <cell r="AA2191">
            <v>6482465.1100000003</v>
          </cell>
          <cell r="AB2191">
            <v>6568214.9500000002</v>
          </cell>
          <cell r="AC2191">
            <v>6654117.0800000001</v>
          </cell>
          <cell r="AD2191">
            <v>6743128.8899999997</v>
          </cell>
          <cell r="AE2191">
            <v>6833331.4100000001</v>
          </cell>
          <cell r="AF2191">
            <v>6924740.5700000003</v>
          </cell>
          <cell r="AG2191">
            <v>7017372.5</v>
          </cell>
          <cell r="AH2191">
            <v>7111243.5700000003</v>
          </cell>
          <cell r="AI2191">
            <v>7206370.3399999999</v>
          </cell>
          <cell r="AJ2191">
            <v>7302769.6200000001</v>
          </cell>
          <cell r="AK2191">
            <v>7400458.4299999997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</row>
        <row r="2192">
          <cell r="A2192" t="str">
            <v>ORMedium C&amp;ITime-Of-UseProgram Annual CostsHigh Participation Case0</v>
          </cell>
          <cell r="B2192" t="str">
            <v>OR</v>
          </cell>
          <cell r="C2192" t="str">
            <v>Medium C&amp;I</v>
          </cell>
          <cell r="D2192" t="str">
            <v>Time-Of-Use</v>
          </cell>
          <cell r="E2192" t="str">
            <v>Program Annual Costs</v>
          </cell>
          <cell r="F2192" t="str">
            <v>High Participation Case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5834317.1500000004</v>
          </cell>
          <cell r="S2192">
            <v>12509121.98</v>
          </cell>
          <cell r="T2192">
            <v>26286343.199999999</v>
          </cell>
          <cell r="U2192">
            <v>16130618.27</v>
          </cell>
          <cell r="V2192">
            <v>10911310.720000001</v>
          </cell>
          <cell r="W2192">
            <v>4823091.07</v>
          </cell>
          <cell r="X2192">
            <v>4899046.41</v>
          </cell>
          <cell r="Y2192">
            <v>4974249.76</v>
          </cell>
          <cell r="Z2192">
            <v>5049879.66</v>
          </cell>
          <cell r="AA2192">
            <v>5126289.05</v>
          </cell>
          <cell r="AB2192">
            <v>5203203.5</v>
          </cell>
          <cell r="AC2192">
            <v>5283869.59</v>
          </cell>
          <cell r="AD2192">
            <v>5405233.1200000001</v>
          </cell>
          <cell r="AE2192">
            <v>5502775.29</v>
          </cell>
          <cell r="AF2192">
            <v>5602414.6799999997</v>
          </cell>
          <cell r="AG2192">
            <v>5704204.7300000004</v>
          </cell>
          <cell r="AH2192">
            <v>5808200.4400000004</v>
          </cell>
          <cell r="AI2192">
            <v>5914458.3899999997</v>
          </cell>
          <cell r="AJ2192">
            <v>6023036.7800000003</v>
          </cell>
          <cell r="AK2192">
            <v>6133995.5099999998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</row>
        <row r="2193">
          <cell r="A2193" t="str">
            <v>ORMedium C&amp;ITime-Of-UseNon-Incentive CostsHigh Participation Case0</v>
          </cell>
          <cell r="B2193" t="str">
            <v>OR</v>
          </cell>
          <cell r="C2193" t="str">
            <v>Medium C&amp;I</v>
          </cell>
          <cell r="D2193" t="str">
            <v>Time-Of-Use</v>
          </cell>
          <cell r="E2193" t="str">
            <v>Non-Incentive Costs</v>
          </cell>
          <cell r="F2193" t="str">
            <v>High Participation Case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5482636.7300000004</v>
          </cell>
          <cell r="S2193">
            <v>11437731.27</v>
          </cell>
          <cell r="T2193">
            <v>23748445.530000001</v>
          </cell>
          <cell r="U2193">
            <v>12818922.52</v>
          </cell>
          <cell r="V2193">
            <v>7177502.6100000003</v>
          </cell>
          <cell r="W2193">
            <v>1035039.42</v>
          </cell>
          <cell r="X2193">
            <v>1056694.75</v>
          </cell>
          <cell r="Y2193">
            <v>1077608.81</v>
          </cell>
          <cell r="Z2193">
            <v>1098962.6200000001</v>
          </cell>
          <cell r="AA2193">
            <v>1121099.71</v>
          </cell>
          <cell r="AB2193">
            <v>1143734.93</v>
          </cell>
          <cell r="AC2193">
            <v>1169950.97</v>
          </cell>
          <cell r="AD2193">
            <v>1234739.83</v>
          </cell>
          <cell r="AE2193">
            <v>1274929.31</v>
          </cell>
          <cell r="AF2193">
            <v>1316427.29</v>
          </cell>
          <cell r="AG2193">
            <v>1359276.37</v>
          </cell>
          <cell r="AH2193">
            <v>1403520.56</v>
          </cell>
          <cell r="AI2193">
            <v>1449205.28</v>
          </cell>
          <cell r="AJ2193">
            <v>1496377.44</v>
          </cell>
          <cell r="AK2193">
            <v>1545085.48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</row>
        <row r="2194">
          <cell r="A2194" t="str">
            <v>ORMedium C&amp;ITime-Of-UseSummer Peak Reduction @Meter  (MW)High Participation Case0</v>
          </cell>
          <cell r="B2194" t="str">
            <v>OR</v>
          </cell>
          <cell r="C2194" t="str">
            <v>Medium C&amp;I</v>
          </cell>
          <cell r="D2194" t="str">
            <v>Time-Of-Use</v>
          </cell>
          <cell r="E2194" t="str">
            <v>Summer Peak Reduction @Meter  (MW)</v>
          </cell>
          <cell r="F2194" t="str">
            <v>High Participation Case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5.1061481672101516</v>
          </cell>
          <cell r="S2194">
            <v>15.546439584201273</v>
          </cell>
          <cell r="T2194">
            <v>36.769815927493447</v>
          </cell>
          <cell r="U2194">
            <v>47.99510590524666</v>
          </cell>
          <cell r="V2194">
            <v>54.039254216657497</v>
          </cell>
          <cell r="W2194">
            <v>54.75501228123791</v>
          </cell>
          <cell r="X2194">
            <v>55.462504704051796</v>
          </cell>
          <cell r="Y2194">
            <v>56.170704503007471</v>
          </cell>
          <cell r="Z2194">
            <v>56.91276145592839</v>
          </cell>
          <cell r="AA2194">
            <v>57.74360864977195</v>
          </cell>
          <cell r="AB2194">
            <v>58.507439221742665</v>
          </cell>
          <cell r="AC2194">
            <v>59.27262640549219</v>
          </cell>
          <cell r="AD2194">
            <v>60.065513565673378</v>
          </cell>
          <cell r="AE2194">
            <v>60.869007140432515</v>
          </cell>
          <cell r="AF2194">
            <v>61.683249011282939</v>
          </cell>
          <cell r="AG2194">
            <v>62.508382957680382</v>
          </cell>
          <cell r="AH2194">
            <v>63.344554682411669</v>
          </cell>
          <cell r="AI2194">
            <v>64.191911837323005</v>
          </cell>
          <cell r="AJ2194">
            <v>65.050604049392433</v>
          </cell>
          <cell r="AK2194">
            <v>65.920782947151125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</row>
        <row r="2195">
          <cell r="A2195" t="str">
            <v>ORMedium C&amp;ITime-Of-UseSummer Peak Reduction @Generation (MW)High Participation Case0</v>
          </cell>
          <cell r="B2195" t="str">
            <v>OR</v>
          </cell>
          <cell r="C2195" t="str">
            <v>Medium C&amp;I</v>
          </cell>
          <cell r="D2195" t="str">
            <v>Time-Of-Use</v>
          </cell>
          <cell r="E2195" t="str">
            <v>Summer Peak Reduction @Generation (MW)</v>
          </cell>
          <cell r="F2195" t="str">
            <v>High Participation Case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5.6309529854545115</v>
          </cell>
          <cell r="S2195">
            <v>17.1442871462299</v>
          </cell>
          <cell r="T2195">
            <v>40.548980952242438</v>
          </cell>
          <cell r="U2195">
            <v>52.92799504328039</v>
          </cell>
          <cell r="V2195">
            <v>59.593354892652727</v>
          </cell>
          <cell r="W2195">
            <v>60.382677857562754</v>
          </cell>
          <cell r="X2195">
            <v>61.162885646285609</v>
          </cell>
          <cell r="Y2195">
            <v>61.94387351456492</v>
          </cell>
          <cell r="Z2195">
            <v>62.762198341341403</v>
          </cell>
          <cell r="AA2195">
            <v>63.678439181486489</v>
          </cell>
          <cell r="AB2195">
            <v>64.520775498172327</v>
          </cell>
          <cell r="AC2195">
            <v>65.364607857843168</v>
          </cell>
          <cell r="AD2195">
            <v>66.238987169908881</v>
          </cell>
          <cell r="AE2195">
            <v>67.125063013269198</v>
          </cell>
          <cell r="AF2195">
            <v>68.022991851877961</v>
          </cell>
          <cell r="AG2195">
            <v>68.932932242700019</v>
          </cell>
          <cell r="AH2195">
            <v>69.855044863709381</v>
          </cell>
          <cell r="AI2195">
            <v>70.789492542261797</v>
          </cell>
          <cell r="AJ2195">
            <v>71.73644028384696</v>
          </cell>
          <cell r="AK2195">
            <v>72.696055301225314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</row>
        <row r="2196">
          <cell r="A2196" t="str">
            <v>ORMedium C&amp;ITime-Of-UseWinter Peak Reduction @Meter  (MW)High Participation Case0</v>
          </cell>
          <cell r="B2196" t="str">
            <v>OR</v>
          </cell>
          <cell r="C2196" t="str">
            <v>Medium C&amp;I</v>
          </cell>
          <cell r="D2196" t="str">
            <v>Time-Of-Use</v>
          </cell>
          <cell r="E2196" t="str">
            <v>Winter Peak Reduction @Meter  (MW)</v>
          </cell>
          <cell r="F2196" t="str">
            <v>High Participation Case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</row>
        <row r="2197">
          <cell r="A2197" t="str">
            <v>ORMedium C&amp;ITime-Of-UseWinter Peak Reduction @Generation (MW)High Participation Case0</v>
          </cell>
          <cell r="B2197" t="str">
            <v>OR</v>
          </cell>
          <cell r="C2197" t="str">
            <v>Medium C&amp;I</v>
          </cell>
          <cell r="D2197" t="str">
            <v>Time-Of-Use</v>
          </cell>
          <cell r="E2197" t="str">
            <v>Winter Peak Reduction @Generation (MW)</v>
          </cell>
          <cell r="F2197" t="str">
            <v>High Participation Case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0</v>
          </cell>
          <cell r="AV2197">
            <v>0</v>
          </cell>
          <cell r="AW2197">
            <v>0</v>
          </cell>
          <cell r="AX2197">
            <v>0</v>
          </cell>
          <cell r="AY2197">
            <v>0</v>
          </cell>
          <cell r="AZ2197">
            <v>0</v>
          </cell>
        </row>
        <row r="2198">
          <cell r="A2198" t="str">
            <v>ORMedium C&amp;ITime-Of-UseProgram Annual BenefitsHigh Participation Case0</v>
          </cell>
          <cell r="B2198" t="str">
            <v>OR</v>
          </cell>
          <cell r="C2198" t="str">
            <v>Medium C&amp;I</v>
          </cell>
          <cell r="D2198" t="str">
            <v>Time-Of-Use</v>
          </cell>
          <cell r="E2198" t="str">
            <v>Program Annual Benefits</v>
          </cell>
          <cell r="F2198" t="str">
            <v>High Participation Case</v>
          </cell>
          <cell r="G2198">
            <v>0</v>
          </cell>
        </row>
        <row r="2199">
          <cell r="A2199" t="str">
            <v>ORMedium C&amp;ITime-Of-UseNew ParticipantsHigh Participation Case0</v>
          </cell>
          <cell r="B2199" t="str">
            <v>OR</v>
          </cell>
          <cell r="C2199" t="str">
            <v>Medium C&amp;I</v>
          </cell>
          <cell r="D2199" t="str">
            <v>Time-Of-Use</v>
          </cell>
          <cell r="E2199" t="str">
            <v>New Participants</v>
          </cell>
          <cell r="F2199" t="str">
            <v>High Participation Case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16746.686550000006</v>
          </cell>
          <cell r="S2199">
            <v>34271.919000000009</v>
          </cell>
          <cell r="T2199">
            <v>69833.664450000011</v>
          </cell>
          <cell r="U2199">
            <v>36847.527750000037</v>
          </cell>
          <cell r="V2199">
            <v>20100.588749999937</v>
          </cell>
          <cell r="W2199">
            <v>2583.0255000000179</v>
          </cell>
          <cell r="X2199">
            <v>2585.7149999999965</v>
          </cell>
          <cell r="Y2199">
            <v>2585.2035000000324</v>
          </cell>
          <cell r="Z2199">
            <v>2584.5764999999665</v>
          </cell>
          <cell r="AA2199">
            <v>2584.3950000000186</v>
          </cell>
          <cell r="AB2199">
            <v>2584.7249999999767</v>
          </cell>
          <cell r="AC2199">
            <v>2592.8595000000205</v>
          </cell>
          <cell r="AD2199">
            <v>2694.0321599718882</v>
          </cell>
          <cell r="AE2199">
            <v>2731.0805338135397</v>
          </cell>
          <cell r="AF2199">
            <v>2768.6383974915661</v>
          </cell>
          <cell r="AG2199">
            <v>2806.7127575183695</v>
          </cell>
          <cell r="AH2199">
            <v>2845.3107167601411</v>
          </cell>
          <cell r="AI2199">
            <v>2884.4394757617847</v>
          </cell>
          <cell r="AJ2199">
            <v>2924.1063340901455</v>
          </cell>
          <cell r="AK2199">
            <v>2964.3186916958948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  <cell r="AY2199">
            <v>0</v>
          </cell>
          <cell r="AZ2199">
            <v>0</v>
          </cell>
        </row>
        <row r="2200">
          <cell r="A2200" t="str">
            <v>ORMedium C&amp;ITime-Of-UseIncentive CostsHigh Participation Case0</v>
          </cell>
          <cell r="B2200" t="str">
            <v>OR</v>
          </cell>
          <cell r="C2200" t="str">
            <v>Medium C&amp;I</v>
          </cell>
          <cell r="D2200" t="str">
            <v>Time-Of-Use</v>
          </cell>
          <cell r="E2200" t="str">
            <v>Incentive Costs</v>
          </cell>
          <cell r="F2200" t="str">
            <v>High Participation Case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351680.42</v>
          </cell>
          <cell r="S2200">
            <v>1071390.72</v>
          </cell>
          <cell r="T2200">
            <v>2537897.67</v>
          </cell>
          <cell r="U2200">
            <v>3311695.75</v>
          </cell>
          <cell r="V2200">
            <v>3733808.12</v>
          </cell>
          <cell r="W2200">
            <v>3788051.65</v>
          </cell>
          <cell r="X2200">
            <v>3842351.67</v>
          </cell>
          <cell r="Y2200">
            <v>3896640.94</v>
          </cell>
          <cell r="Z2200">
            <v>3950917.05</v>
          </cell>
          <cell r="AA2200">
            <v>4005189.34</v>
          </cell>
          <cell r="AB2200">
            <v>4059468.57</v>
          </cell>
          <cell r="AC2200">
            <v>4113918.62</v>
          </cell>
          <cell r="AD2200">
            <v>4170493.29</v>
          </cell>
          <cell r="AE2200">
            <v>4227845.9800000004</v>
          </cell>
          <cell r="AF2200">
            <v>4285987.3899999997</v>
          </cell>
          <cell r="AG2200">
            <v>4344928.3600000003</v>
          </cell>
          <cell r="AH2200">
            <v>4404679.88</v>
          </cell>
          <cell r="AI2200">
            <v>4465253.1100000003</v>
          </cell>
          <cell r="AJ2200">
            <v>4526659.34</v>
          </cell>
          <cell r="AK2200">
            <v>4588910.04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AS2200">
            <v>0</v>
          </cell>
          <cell r="AT2200">
            <v>0</v>
          </cell>
          <cell r="AU2200">
            <v>0</v>
          </cell>
          <cell r="AV2200">
            <v>0</v>
          </cell>
          <cell r="AW2200">
            <v>0</v>
          </cell>
          <cell r="AX2200">
            <v>0</v>
          </cell>
          <cell r="AY2200">
            <v>0</v>
          </cell>
          <cell r="AZ2200">
            <v>0</v>
          </cell>
        </row>
        <row r="2201">
          <cell r="A2201" t="str">
            <v>ORMedium C&amp;ITime-Of-UseParticipantsHigh Participation Case0</v>
          </cell>
          <cell r="B2201" t="str">
            <v>OR</v>
          </cell>
          <cell r="C2201" t="str">
            <v>Medium C&amp;I</v>
          </cell>
          <cell r="D2201" t="str">
            <v>Time-Of-Use</v>
          </cell>
          <cell r="E2201" t="str">
            <v>Participants</v>
          </cell>
          <cell r="F2201" t="str">
            <v>High Participation Case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16746.686550000006</v>
          </cell>
          <cell r="S2201">
            <v>51018.605550000015</v>
          </cell>
          <cell r="T2201">
            <v>120852.27000000002</v>
          </cell>
          <cell r="U2201">
            <v>157699.79775000006</v>
          </cell>
          <cell r="V2201">
            <v>177800.38649999999</v>
          </cell>
          <cell r="W2201">
            <v>180383.41200000001</v>
          </cell>
          <cell r="X2201">
            <v>182969.12700000001</v>
          </cell>
          <cell r="Y2201">
            <v>185554.33050000004</v>
          </cell>
          <cell r="Z2201">
            <v>188138.90700000001</v>
          </cell>
          <cell r="AA2201">
            <v>190723.30200000003</v>
          </cell>
          <cell r="AB2201">
            <v>193308.027</v>
          </cell>
          <cell r="AC2201">
            <v>195900.88650000002</v>
          </cell>
          <cell r="AD2201">
            <v>198594.91865997191</v>
          </cell>
          <cell r="AE2201">
            <v>201325.99919378545</v>
          </cell>
          <cell r="AF2201">
            <v>204094.63759127702</v>
          </cell>
          <cell r="AG2201">
            <v>206901.35034879539</v>
          </cell>
          <cell r="AH2201">
            <v>209746.66106555553</v>
          </cell>
          <cell r="AI2201">
            <v>212631.10054131731</v>
          </cell>
          <cell r="AJ2201">
            <v>215555.20687540746</v>
          </cell>
          <cell r="AK2201">
            <v>218519.52556710335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  <cell r="AY2201">
            <v>0</v>
          </cell>
          <cell r="AZ2201">
            <v>0</v>
          </cell>
        </row>
        <row r="2202">
          <cell r="A2202" t="str">
            <v>ORResidentialTime-Of-UseProgram Annual BenefitsHigh Participation Case0</v>
          </cell>
          <cell r="B2202" t="str">
            <v>OR</v>
          </cell>
          <cell r="C2202" t="str">
            <v>Residential</v>
          </cell>
          <cell r="D2202" t="str">
            <v>Time-Of-Use</v>
          </cell>
          <cell r="E2202" t="str">
            <v>Program Annual Benefits</v>
          </cell>
          <cell r="F2202" t="str">
            <v>High Participation Case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573231.01</v>
          </cell>
          <cell r="S2202">
            <v>1745288.43</v>
          </cell>
          <cell r="T2202">
            <v>4127886.26</v>
          </cell>
          <cell r="U2202">
            <v>5388069.9000000004</v>
          </cell>
          <cell r="V2202">
            <v>6066603.5300000003</v>
          </cell>
          <cell r="W2202">
            <v>6146956.6100000003</v>
          </cell>
          <cell r="X2202">
            <v>6226381.7599999998</v>
          </cell>
          <cell r="Y2202">
            <v>6305886.3200000003</v>
          </cell>
          <cell r="Z2202">
            <v>6389191.79</v>
          </cell>
          <cell r="AA2202">
            <v>6482465.1100000003</v>
          </cell>
          <cell r="AB2202">
            <v>6568214.9500000002</v>
          </cell>
          <cell r="AC2202">
            <v>6654117.0800000001</v>
          </cell>
          <cell r="AD2202">
            <v>6743128.8899999997</v>
          </cell>
          <cell r="AE2202">
            <v>6833331.4100000001</v>
          </cell>
          <cell r="AF2202">
            <v>6924740.5700000003</v>
          </cell>
          <cell r="AG2202">
            <v>7017372.5</v>
          </cell>
          <cell r="AH2202">
            <v>7111243.5700000003</v>
          </cell>
          <cell r="AI2202">
            <v>7206370.3399999999</v>
          </cell>
          <cell r="AJ2202">
            <v>7302769.6200000001</v>
          </cell>
          <cell r="AK2202">
            <v>7400458.4299999997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  <cell r="AY2202">
            <v>0</v>
          </cell>
          <cell r="AZ2202">
            <v>0</v>
          </cell>
        </row>
        <row r="2203">
          <cell r="A2203" t="str">
            <v>ORResidentialTime-Of-UseProgram Annual CostsHigh Participation Case0</v>
          </cell>
          <cell r="B2203" t="str">
            <v>OR</v>
          </cell>
          <cell r="C2203" t="str">
            <v>Residential</v>
          </cell>
          <cell r="D2203" t="str">
            <v>Time-Of-Use</v>
          </cell>
          <cell r="E2203" t="str">
            <v>Program Annual Costs</v>
          </cell>
          <cell r="F2203" t="str">
            <v>High Participation Case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5834317.1500000004</v>
          </cell>
          <cell r="S2203">
            <v>12509121.98</v>
          </cell>
          <cell r="T2203">
            <v>26286343.199999999</v>
          </cell>
          <cell r="U2203">
            <v>16130618.27</v>
          </cell>
          <cell r="V2203">
            <v>10911310.720000001</v>
          </cell>
          <cell r="W2203">
            <v>4823091.07</v>
          </cell>
          <cell r="X2203">
            <v>4899046.41</v>
          </cell>
          <cell r="Y2203">
            <v>4974249.76</v>
          </cell>
          <cell r="Z2203">
            <v>5049879.66</v>
          </cell>
          <cell r="AA2203">
            <v>5126289.05</v>
          </cell>
          <cell r="AB2203">
            <v>5203203.5</v>
          </cell>
          <cell r="AC2203">
            <v>5283869.59</v>
          </cell>
          <cell r="AD2203">
            <v>5405233.1200000001</v>
          </cell>
          <cell r="AE2203">
            <v>5502775.29</v>
          </cell>
          <cell r="AF2203">
            <v>5602414.6799999997</v>
          </cell>
          <cell r="AG2203">
            <v>5704204.7300000004</v>
          </cell>
          <cell r="AH2203">
            <v>5808200.4400000004</v>
          </cell>
          <cell r="AI2203">
            <v>5914458.3899999997</v>
          </cell>
          <cell r="AJ2203">
            <v>6023036.7800000003</v>
          </cell>
          <cell r="AK2203">
            <v>6133995.5099999998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0</v>
          </cell>
          <cell r="AV2203">
            <v>0</v>
          </cell>
          <cell r="AW2203">
            <v>0</v>
          </cell>
          <cell r="AX2203">
            <v>0</v>
          </cell>
          <cell r="AY2203">
            <v>0</v>
          </cell>
          <cell r="AZ2203">
            <v>0</v>
          </cell>
        </row>
        <row r="2204">
          <cell r="A2204" t="str">
            <v>ORResidentialTime-Of-UseNon-Incentive CostsHigh Participation Case0</v>
          </cell>
          <cell r="B2204" t="str">
            <v>OR</v>
          </cell>
          <cell r="C2204" t="str">
            <v>Residential</v>
          </cell>
          <cell r="D2204" t="str">
            <v>Time-Of-Use</v>
          </cell>
          <cell r="E2204" t="str">
            <v>Non-Incentive Costs</v>
          </cell>
          <cell r="F2204" t="str">
            <v>High Participation Case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5482636.7300000004</v>
          </cell>
          <cell r="S2204">
            <v>11437731.27</v>
          </cell>
          <cell r="T2204">
            <v>23748445.530000001</v>
          </cell>
          <cell r="U2204">
            <v>12818922.52</v>
          </cell>
          <cell r="V2204">
            <v>7177502.6100000003</v>
          </cell>
          <cell r="W2204">
            <v>1035039.42</v>
          </cell>
          <cell r="X2204">
            <v>1056694.75</v>
          </cell>
          <cell r="Y2204">
            <v>1077608.81</v>
          </cell>
          <cell r="Z2204">
            <v>1098962.6200000001</v>
          </cell>
          <cell r="AA2204">
            <v>1121099.71</v>
          </cell>
          <cell r="AB2204">
            <v>1143734.93</v>
          </cell>
          <cell r="AC2204">
            <v>1169950.97</v>
          </cell>
          <cell r="AD2204">
            <v>1234739.83</v>
          </cell>
          <cell r="AE2204">
            <v>1274929.31</v>
          </cell>
          <cell r="AF2204">
            <v>1316427.29</v>
          </cell>
          <cell r="AG2204">
            <v>1359276.37</v>
          </cell>
          <cell r="AH2204">
            <v>1403520.56</v>
          </cell>
          <cell r="AI2204">
            <v>1449205.28</v>
          </cell>
          <cell r="AJ2204">
            <v>1496377.44</v>
          </cell>
          <cell r="AK2204">
            <v>1545085.48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  <cell r="AY2204">
            <v>0</v>
          </cell>
          <cell r="AZ2204">
            <v>0</v>
          </cell>
        </row>
        <row r="2205">
          <cell r="A2205" t="str">
            <v>ORResidentialTime-Of-UseSummer Peak Reduction @Meter  (MW)High Participation Case0</v>
          </cell>
          <cell r="B2205" t="str">
            <v>OR</v>
          </cell>
          <cell r="C2205" t="str">
            <v>Residential</v>
          </cell>
          <cell r="D2205" t="str">
            <v>Time-Of-Use</v>
          </cell>
          <cell r="E2205" t="str">
            <v>Summer Peak Reduction @Meter  (MW)</v>
          </cell>
          <cell r="F2205" t="str">
            <v>High Participation Case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5.1061481672101516</v>
          </cell>
          <cell r="S2205">
            <v>15.546439584201273</v>
          </cell>
          <cell r="T2205">
            <v>36.769815927493447</v>
          </cell>
          <cell r="U2205">
            <v>47.99510590524666</v>
          </cell>
          <cell r="V2205">
            <v>54.039254216657497</v>
          </cell>
          <cell r="W2205">
            <v>54.75501228123791</v>
          </cell>
          <cell r="X2205">
            <v>55.462504704051796</v>
          </cell>
          <cell r="Y2205">
            <v>56.170704503007471</v>
          </cell>
          <cell r="Z2205">
            <v>56.91276145592839</v>
          </cell>
          <cell r="AA2205">
            <v>57.74360864977195</v>
          </cell>
          <cell r="AB2205">
            <v>58.507439221742665</v>
          </cell>
          <cell r="AC2205">
            <v>59.27262640549219</v>
          </cell>
          <cell r="AD2205">
            <v>60.065513565673378</v>
          </cell>
          <cell r="AE2205">
            <v>60.869007140432515</v>
          </cell>
          <cell r="AF2205">
            <v>61.683249011282939</v>
          </cell>
          <cell r="AG2205">
            <v>62.508382957680382</v>
          </cell>
          <cell r="AH2205">
            <v>63.344554682411669</v>
          </cell>
          <cell r="AI2205">
            <v>64.191911837323005</v>
          </cell>
          <cell r="AJ2205">
            <v>65.050604049392433</v>
          </cell>
          <cell r="AK2205">
            <v>65.920782947151125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0</v>
          </cell>
          <cell r="AZ2205">
            <v>0</v>
          </cell>
        </row>
        <row r="2206">
          <cell r="A2206" t="str">
            <v>ORResidentialTime-Of-UseSummer Peak Reduction @Generation (MW)High Participation Case0</v>
          </cell>
          <cell r="B2206" t="str">
            <v>OR</v>
          </cell>
          <cell r="C2206" t="str">
            <v>Residential</v>
          </cell>
          <cell r="D2206" t="str">
            <v>Time-Of-Use</v>
          </cell>
          <cell r="E2206" t="str">
            <v>Summer Peak Reduction @Generation (MW)</v>
          </cell>
          <cell r="F2206" t="str">
            <v>High Participation Case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5.6309529854545115</v>
          </cell>
          <cell r="S2206">
            <v>17.1442871462299</v>
          </cell>
          <cell r="T2206">
            <v>40.548980952242438</v>
          </cell>
          <cell r="U2206">
            <v>52.92799504328039</v>
          </cell>
          <cell r="V2206">
            <v>59.593354892652727</v>
          </cell>
          <cell r="W2206">
            <v>60.382677857562754</v>
          </cell>
          <cell r="X2206">
            <v>61.162885646285609</v>
          </cell>
          <cell r="Y2206">
            <v>61.94387351456492</v>
          </cell>
          <cell r="Z2206">
            <v>62.762198341341403</v>
          </cell>
          <cell r="AA2206">
            <v>63.678439181486489</v>
          </cell>
          <cell r="AB2206">
            <v>64.520775498172327</v>
          </cell>
          <cell r="AC2206">
            <v>65.364607857843168</v>
          </cell>
          <cell r="AD2206">
            <v>66.238987169908881</v>
          </cell>
          <cell r="AE2206">
            <v>67.125063013269198</v>
          </cell>
          <cell r="AF2206">
            <v>68.022991851877961</v>
          </cell>
          <cell r="AG2206">
            <v>68.932932242700019</v>
          </cell>
          <cell r="AH2206">
            <v>69.855044863709381</v>
          </cell>
          <cell r="AI2206">
            <v>70.789492542261797</v>
          </cell>
          <cell r="AJ2206">
            <v>71.73644028384696</v>
          </cell>
          <cell r="AK2206">
            <v>72.696055301225314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0</v>
          </cell>
          <cell r="AV2206">
            <v>0</v>
          </cell>
          <cell r="AW2206">
            <v>0</v>
          </cell>
          <cell r="AX2206">
            <v>0</v>
          </cell>
          <cell r="AY2206">
            <v>0</v>
          </cell>
          <cell r="AZ2206">
            <v>0</v>
          </cell>
        </row>
        <row r="2207">
          <cell r="A2207" t="str">
            <v>ORResidentialTime-Of-UseWinter Peak Reduction @Meter  (MW)High Participation Case0</v>
          </cell>
          <cell r="B2207" t="str">
            <v>OR</v>
          </cell>
          <cell r="C2207" t="str">
            <v>Residential</v>
          </cell>
          <cell r="D2207" t="str">
            <v>Time-Of-Use</v>
          </cell>
          <cell r="E2207" t="str">
            <v>Winter Peak Reduction @Meter  (MW)</v>
          </cell>
          <cell r="F2207" t="str">
            <v>High Participation Case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  <cell r="AY2207">
            <v>0</v>
          </cell>
          <cell r="AZ2207">
            <v>0</v>
          </cell>
        </row>
        <row r="2208">
          <cell r="A2208" t="str">
            <v>ORResidentialTime-Of-UseWinter Peak Reduction @Generation (MW)High Participation Case0</v>
          </cell>
          <cell r="B2208" t="str">
            <v>OR</v>
          </cell>
          <cell r="C2208" t="str">
            <v>Residential</v>
          </cell>
          <cell r="D2208" t="str">
            <v>Time-Of-Use</v>
          </cell>
          <cell r="E2208" t="str">
            <v>Winter Peak Reduction @Generation (MW)</v>
          </cell>
          <cell r="F2208" t="str">
            <v>High Participation Case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  <cell r="AY2208">
            <v>0</v>
          </cell>
          <cell r="AZ2208">
            <v>0</v>
          </cell>
        </row>
        <row r="2209">
          <cell r="A2209" t="str">
            <v>ORResidentialTime-Of-UseProgram Annual BenefitsHigh Participation Case0</v>
          </cell>
          <cell r="B2209" t="str">
            <v>OR</v>
          </cell>
          <cell r="C2209" t="str">
            <v>Residential</v>
          </cell>
          <cell r="D2209" t="str">
            <v>Time-Of-Use</v>
          </cell>
          <cell r="E2209" t="str">
            <v>Program Annual Benefits</v>
          </cell>
          <cell r="F2209" t="str">
            <v>High Participation Case</v>
          </cell>
          <cell r="G2209">
            <v>0</v>
          </cell>
        </row>
        <row r="2210">
          <cell r="A2210" t="str">
            <v>ORResidentialTime-Of-UseNew ParticipantsHigh Participation Case0</v>
          </cell>
          <cell r="B2210" t="str">
            <v>OR</v>
          </cell>
          <cell r="C2210" t="str">
            <v>Residential</v>
          </cell>
          <cell r="D2210" t="str">
            <v>Time-Of-Use</v>
          </cell>
          <cell r="E2210" t="str">
            <v>New Participants</v>
          </cell>
          <cell r="F2210" t="str">
            <v>High Participation Case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16746.686550000006</v>
          </cell>
          <cell r="S2210">
            <v>34271.919000000009</v>
          </cell>
          <cell r="T2210">
            <v>69833.664450000011</v>
          </cell>
          <cell r="U2210">
            <v>36847.527750000037</v>
          </cell>
          <cell r="V2210">
            <v>20100.588749999937</v>
          </cell>
          <cell r="W2210">
            <v>2583.0255000000179</v>
          </cell>
          <cell r="X2210">
            <v>2585.7149999999965</v>
          </cell>
          <cell r="Y2210">
            <v>2585.2035000000324</v>
          </cell>
          <cell r="Z2210">
            <v>2584.5764999999665</v>
          </cell>
          <cell r="AA2210">
            <v>2584.3950000000186</v>
          </cell>
          <cell r="AB2210">
            <v>2584.7249999999767</v>
          </cell>
          <cell r="AC2210">
            <v>2592.8595000000205</v>
          </cell>
          <cell r="AD2210">
            <v>2694.0321599718882</v>
          </cell>
          <cell r="AE2210">
            <v>2731.0805338135397</v>
          </cell>
          <cell r="AF2210">
            <v>2768.6383974915661</v>
          </cell>
          <cell r="AG2210">
            <v>2806.7127575183695</v>
          </cell>
          <cell r="AH2210">
            <v>2845.3107167601411</v>
          </cell>
          <cell r="AI2210">
            <v>2884.4394757617847</v>
          </cell>
          <cell r="AJ2210">
            <v>2924.1063340901455</v>
          </cell>
          <cell r="AK2210">
            <v>2964.3186916958948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0</v>
          </cell>
          <cell r="AZ2210">
            <v>0</v>
          </cell>
        </row>
        <row r="2211">
          <cell r="A2211" t="str">
            <v>ORResidentialTime-Of-UseIncentive CostsHigh Participation Case0</v>
          </cell>
          <cell r="B2211" t="str">
            <v>OR</v>
          </cell>
          <cell r="C2211" t="str">
            <v>Residential</v>
          </cell>
          <cell r="D2211" t="str">
            <v>Time-Of-Use</v>
          </cell>
          <cell r="E2211" t="str">
            <v>Incentive Costs</v>
          </cell>
          <cell r="F2211" t="str">
            <v>High Participation Case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351680.42</v>
          </cell>
          <cell r="S2211">
            <v>1071390.72</v>
          </cell>
          <cell r="T2211">
            <v>2537897.67</v>
          </cell>
          <cell r="U2211">
            <v>3311695.75</v>
          </cell>
          <cell r="V2211">
            <v>3733808.12</v>
          </cell>
          <cell r="W2211">
            <v>3788051.65</v>
          </cell>
          <cell r="X2211">
            <v>3842351.67</v>
          </cell>
          <cell r="Y2211">
            <v>3896640.94</v>
          </cell>
          <cell r="Z2211">
            <v>3950917.05</v>
          </cell>
          <cell r="AA2211">
            <v>4005189.34</v>
          </cell>
          <cell r="AB2211">
            <v>4059468.57</v>
          </cell>
          <cell r="AC2211">
            <v>4113918.62</v>
          </cell>
          <cell r="AD2211">
            <v>4170493.29</v>
          </cell>
          <cell r="AE2211">
            <v>4227845.9800000004</v>
          </cell>
          <cell r="AF2211">
            <v>4285987.3899999997</v>
          </cell>
          <cell r="AG2211">
            <v>4344928.3600000003</v>
          </cell>
          <cell r="AH2211">
            <v>4404679.88</v>
          </cell>
          <cell r="AI2211">
            <v>4465253.1100000003</v>
          </cell>
          <cell r="AJ2211">
            <v>4526659.34</v>
          </cell>
          <cell r="AK2211">
            <v>4588910.04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</row>
        <row r="2212">
          <cell r="A2212" t="str">
            <v>ORResidentialTime-Of-UseParticipantsHigh Participation Case0</v>
          </cell>
          <cell r="B2212" t="str">
            <v>OR</v>
          </cell>
          <cell r="C2212" t="str">
            <v>Residential</v>
          </cell>
          <cell r="D2212" t="str">
            <v>Time-Of-Use</v>
          </cell>
          <cell r="E2212" t="str">
            <v>Participants</v>
          </cell>
          <cell r="F2212" t="str">
            <v>High Participation Case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16746.686550000006</v>
          </cell>
          <cell r="S2212">
            <v>51018.605550000015</v>
          </cell>
          <cell r="T2212">
            <v>120852.27000000002</v>
          </cell>
          <cell r="U2212">
            <v>157699.79775000006</v>
          </cell>
          <cell r="V2212">
            <v>177800.38649999999</v>
          </cell>
          <cell r="W2212">
            <v>180383.41200000001</v>
          </cell>
          <cell r="X2212">
            <v>182969.12700000001</v>
          </cell>
          <cell r="Y2212">
            <v>185554.33050000004</v>
          </cell>
          <cell r="Z2212">
            <v>188138.90700000001</v>
          </cell>
          <cell r="AA2212">
            <v>190723.30200000003</v>
          </cell>
          <cell r="AB2212">
            <v>193308.027</v>
          </cell>
          <cell r="AC2212">
            <v>195900.88650000002</v>
          </cell>
          <cell r="AD2212">
            <v>198594.91865997191</v>
          </cell>
          <cell r="AE2212">
            <v>201325.99919378545</v>
          </cell>
          <cell r="AF2212">
            <v>204094.63759127702</v>
          </cell>
          <cell r="AG2212">
            <v>206901.35034879539</v>
          </cell>
          <cell r="AH2212">
            <v>209746.66106555553</v>
          </cell>
          <cell r="AI2212">
            <v>212631.10054131731</v>
          </cell>
          <cell r="AJ2212">
            <v>215555.20687540746</v>
          </cell>
          <cell r="AK2212">
            <v>218519.52556710335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0</v>
          </cell>
          <cell r="AZ2212">
            <v>0</v>
          </cell>
        </row>
        <row r="2213">
          <cell r="A2213" t="str">
            <v>ORSmall C&amp;ITime-Of-UseProgram Annual BenefitsHigh Participation Case0</v>
          </cell>
          <cell r="B2213" t="str">
            <v>OR</v>
          </cell>
          <cell r="C2213" t="str">
            <v>Small C&amp;I</v>
          </cell>
          <cell r="D2213" t="str">
            <v>Time-Of-Use</v>
          </cell>
          <cell r="E2213" t="str">
            <v>Program Annual Benefits</v>
          </cell>
          <cell r="F2213" t="str">
            <v>High Participation Case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573231.01</v>
          </cell>
          <cell r="S2213">
            <v>1745288.43</v>
          </cell>
          <cell r="T2213">
            <v>4127886.26</v>
          </cell>
          <cell r="U2213">
            <v>5388069.9000000004</v>
          </cell>
          <cell r="V2213">
            <v>6066603.5300000003</v>
          </cell>
          <cell r="W2213">
            <v>6146956.6100000003</v>
          </cell>
          <cell r="X2213">
            <v>6226381.7599999998</v>
          </cell>
          <cell r="Y2213">
            <v>6305886.3200000003</v>
          </cell>
          <cell r="Z2213">
            <v>6389191.79</v>
          </cell>
          <cell r="AA2213">
            <v>6482465.1100000003</v>
          </cell>
          <cell r="AB2213">
            <v>6568214.9500000002</v>
          </cell>
          <cell r="AC2213">
            <v>6654117.0800000001</v>
          </cell>
          <cell r="AD2213">
            <v>6743128.8899999997</v>
          </cell>
          <cell r="AE2213">
            <v>6833331.4100000001</v>
          </cell>
          <cell r="AF2213">
            <v>6924740.5700000003</v>
          </cell>
          <cell r="AG2213">
            <v>7017372.5</v>
          </cell>
          <cell r="AH2213">
            <v>7111243.5700000003</v>
          </cell>
          <cell r="AI2213">
            <v>7206370.3399999999</v>
          </cell>
          <cell r="AJ2213">
            <v>7302769.6200000001</v>
          </cell>
          <cell r="AK2213">
            <v>7400458.4299999997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  <cell r="AY2213">
            <v>0</v>
          </cell>
          <cell r="AZ2213">
            <v>0</v>
          </cell>
        </row>
        <row r="2214">
          <cell r="A2214" t="str">
            <v>ORSmall C&amp;ITime-Of-UseProgram Annual CostsHigh Participation Case0</v>
          </cell>
          <cell r="B2214" t="str">
            <v>OR</v>
          </cell>
          <cell r="C2214" t="str">
            <v>Small C&amp;I</v>
          </cell>
          <cell r="D2214" t="str">
            <v>Time-Of-Use</v>
          </cell>
          <cell r="E2214" t="str">
            <v>Program Annual Costs</v>
          </cell>
          <cell r="F2214" t="str">
            <v>High Participation Case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5834317.1500000004</v>
          </cell>
          <cell r="S2214">
            <v>12509121.98</v>
          </cell>
          <cell r="T2214">
            <v>26286343.199999999</v>
          </cell>
          <cell r="U2214">
            <v>16130618.27</v>
          </cell>
          <cell r="V2214">
            <v>10911310.720000001</v>
          </cell>
          <cell r="W2214">
            <v>4823091.07</v>
          </cell>
          <cell r="X2214">
            <v>4899046.41</v>
          </cell>
          <cell r="Y2214">
            <v>4974249.76</v>
          </cell>
          <cell r="Z2214">
            <v>5049879.66</v>
          </cell>
          <cell r="AA2214">
            <v>5126289.05</v>
          </cell>
          <cell r="AB2214">
            <v>5203203.5</v>
          </cell>
          <cell r="AC2214">
            <v>5283869.59</v>
          </cell>
          <cell r="AD2214">
            <v>5405233.1200000001</v>
          </cell>
          <cell r="AE2214">
            <v>5502775.29</v>
          </cell>
          <cell r="AF2214">
            <v>5602414.6799999997</v>
          </cell>
          <cell r="AG2214">
            <v>5704204.7300000004</v>
          </cell>
          <cell r="AH2214">
            <v>5808200.4400000004</v>
          </cell>
          <cell r="AI2214">
            <v>5914458.3899999997</v>
          </cell>
          <cell r="AJ2214">
            <v>6023036.7800000003</v>
          </cell>
          <cell r="AK2214">
            <v>6133995.5099999998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  <cell r="AY2214">
            <v>0</v>
          </cell>
          <cell r="AZ2214">
            <v>0</v>
          </cell>
        </row>
        <row r="2215">
          <cell r="A2215" t="str">
            <v>ORSmall C&amp;ITime-Of-UseNon-Incentive CostsHigh Participation Case0</v>
          </cell>
          <cell r="B2215" t="str">
            <v>OR</v>
          </cell>
          <cell r="C2215" t="str">
            <v>Small C&amp;I</v>
          </cell>
          <cell r="D2215" t="str">
            <v>Time-Of-Use</v>
          </cell>
          <cell r="E2215" t="str">
            <v>Non-Incentive Costs</v>
          </cell>
          <cell r="F2215" t="str">
            <v>High Participation Case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5482636.7300000004</v>
          </cell>
          <cell r="S2215">
            <v>11437731.27</v>
          </cell>
          <cell r="T2215">
            <v>23748445.530000001</v>
          </cell>
          <cell r="U2215">
            <v>12818922.52</v>
          </cell>
          <cell r="V2215">
            <v>7177502.6100000003</v>
          </cell>
          <cell r="W2215">
            <v>1035039.42</v>
          </cell>
          <cell r="X2215">
            <v>1056694.75</v>
          </cell>
          <cell r="Y2215">
            <v>1077608.81</v>
          </cell>
          <cell r="Z2215">
            <v>1098962.6200000001</v>
          </cell>
          <cell r="AA2215">
            <v>1121099.71</v>
          </cell>
          <cell r="AB2215">
            <v>1143734.93</v>
          </cell>
          <cell r="AC2215">
            <v>1169950.97</v>
          </cell>
          <cell r="AD2215">
            <v>1234739.83</v>
          </cell>
          <cell r="AE2215">
            <v>1274929.31</v>
          </cell>
          <cell r="AF2215">
            <v>1316427.29</v>
          </cell>
          <cell r="AG2215">
            <v>1359276.37</v>
          </cell>
          <cell r="AH2215">
            <v>1403520.56</v>
          </cell>
          <cell r="AI2215">
            <v>1449205.28</v>
          </cell>
          <cell r="AJ2215">
            <v>1496377.44</v>
          </cell>
          <cell r="AK2215">
            <v>1545085.48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>
            <v>0</v>
          </cell>
          <cell r="AU2215">
            <v>0</v>
          </cell>
          <cell r="AV2215">
            <v>0</v>
          </cell>
          <cell r="AW2215">
            <v>0</v>
          </cell>
          <cell r="AX2215">
            <v>0</v>
          </cell>
          <cell r="AY2215">
            <v>0</v>
          </cell>
          <cell r="AZ2215">
            <v>0</v>
          </cell>
        </row>
        <row r="2216">
          <cell r="A2216" t="str">
            <v>ORSmall C&amp;ITime-Of-UseSummer Peak Reduction @Meter  (MW)High Participation Case0</v>
          </cell>
          <cell r="B2216" t="str">
            <v>OR</v>
          </cell>
          <cell r="C2216" t="str">
            <v>Small C&amp;I</v>
          </cell>
          <cell r="D2216" t="str">
            <v>Time-Of-Use</v>
          </cell>
          <cell r="E2216" t="str">
            <v>Summer Peak Reduction @Meter  (MW)</v>
          </cell>
          <cell r="F2216" t="str">
            <v>High Participation Case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5.1061481672101516</v>
          </cell>
          <cell r="S2216">
            <v>15.546439584201273</v>
          </cell>
          <cell r="T2216">
            <v>36.769815927493447</v>
          </cell>
          <cell r="U2216">
            <v>47.99510590524666</v>
          </cell>
          <cell r="V2216">
            <v>54.039254216657497</v>
          </cell>
          <cell r="W2216">
            <v>54.75501228123791</v>
          </cell>
          <cell r="X2216">
            <v>55.462504704051796</v>
          </cell>
          <cell r="Y2216">
            <v>56.170704503007471</v>
          </cell>
          <cell r="Z2216">
            <v>56.91276145592839</v>
          </cell>
          <cell r="AA2216">
            <v>57.74360864977195</v>
          </cell>
          <cell r="AB2216">
            <v>58.507439221742665</v>
          </cell>
          <cell r="AC2216">
            <v>59.27262640549219</v>
          </cell>
          <cell r="AD2216">
            <v>60.065513565673378</v>
          </cell>
          <cell r="AE2216">
            <v>60.869007140432515</v>
          </cell>
          <cell r="AF2216">
            <v>61.683249011282939</v>
          </cell>
          <cell r="AG2216">
            <v>62.508382957680382</v>
          </cell>
          <cell r="AH2216">
            <v>63.344554682411669</v>
          </cell>
          <cell r="AI2216">
            <v>64.191911837323005</v>
          </cell>
          <cell r="AJ2216">
            <v>65.050604049392433</v>
          </cell>
          <cell r="AK2216">
            <v>65.920782947151125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  <cell r="AY2216">
            <v>0</v>
          </cell>
          <cell r="AZ2216">
            <v>0</v>
          </cell>
        </row>
        <row r="2217">
          <cell r="A2217" t="str">
            <v>ORSmall C&amp;ITime-Of-UseSummer Peak Reduction @Generation (MW)High Participation Case0</v>
          </cell>
          <cell r="B2217" t="str">
            <v>OR</v>
          </cell>
          <cell r="C2217" t="str">
            <v>Small C&amp;I</v>
          </cell>
          <cell r="D2217" t="str">
            <v>Time-Of-Use</v>
          </cell>
          <cell r="E2217" t="str">
            <v>Summer Peak Reduction @Generation (MW)</v>
          </cell>
          <cell r="F2217" t="str">
            <v>High Participation Case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5.6309529854545115</v>
          </cell>
          <cell r="S2217">
            <v>17.1442871462299</v>
          </cell>
          <cell r="T2217">
            <v>40.548980952242438</v>
          </cell>
          <cell r="U2217">
            <v>52.92799504328039</v>
          </cell>
          <cell r="V2217">
            <v>59.593354892652727</v>
          </cell>
          <cell r="W2217">
            <v>60.382677857562754</v>
          </cell>
          <cell r="X2217">
            <v>61.162885646285609</v>
          </cell>
          <cell r="Y2217">
            <v>61.94387351456492</v>
          </cell>
          <cell r="Z2217">
            <v>62.762198341341403</v>
          </cell>
          <cell r="AA2217">
            <v>63.678439181486489</v>
          </cell>
          <cell r="AB2217">
            <v>64.520775498172327</v>
          </cell>
          <cell r="AC2217">
            <v>65.364607857843168</v>
          </cell>
          <cell r="AD2217">
            <v>66.238987169908881</v>
          </cell>
          <cell r="AE2217">
            <v>67.125063013269198</v>
          </cell>
          <cell r="AF2217">
            <v>68.022991851877961</v>
          </cell>
          <cell r="AG2217">
            <v>68.932932242700019</v>
          </cell>
          <cell r="AH2217">
            <v>69.855044863709381</v>
          </cell>
          <cell r="AI2217">
            <v>70.789492542261797</v>
          </cell>
          <cell r="AJ2217">
            <v>71.73644028384696</v>
          </cell>
          <cell r="AK2217">
            <v>72.696055301225314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  <cell r="AY2217">
            <v>0</v>
          </cell>
          <cell r="AZ2217">
            <v>0</v>
          </cell>
        </row>
        <row r="2218">
          <cell r="A2218" t="str">
            <v>ORSmall C&amp;ITime-Of-UseWinter Peak Reduction @Meter  (MW)High Participation Case0</v>
          </cell>
          <cell r="B2218" t="str">
            <v>OR</v>
          </cell>
          <cell r="C2218" t="str">
            <v>Small C&amp;I</v>
          </cell>
          <cell r="D2218" t="str">
            <v>Time-Of-Use</v>
          </cell>
          <cell r="E2218" t="str">
            <v>Winter Peak Reduction @Meter  (MW)</v>
          </cell>
          <cell r="F2218" t="str">
            <v>High Participation Case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  <cell r="AU2218">
            <v>0</v>
          </cell>
          <cell r="AV2218">
            <v>0</v>
          </cell>
          <cell r="AW2218">
            <v>0</v>
          </cell>
          <cell r="AX2218">
            <v>0</v>
          </cell>
          <cell r="AY2218">
            <v>0</v>
          </cell>
          <cell r="AZ2218">
            <v>0</v>
          </cell>
        </row>
        <row r="2219">
          <cell r="A2219" t="str">
            <v>ORSmall C&amp;ITime-Of-UseWinter Peak Reduction @Generation (MW)High Participation Case0</v>
          </cell>
          <cell r="B2219" t="str">
            <v>OR</v>
          </cell>
          <cell r="C2219" t="str">
            <v>Small C&amp;I</v>
          </cell>
          <cell r="D2219" t="str">
            <v>Time-Of-Use</v>
          </cell>
          <cell r="E2219" t="str">
            <v>Winter Peak Reduction @Generation (MW)</v>
          </cell>
          <cell r="F2219" t="str">
            <v>High Participation Case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  <cell r="AY2219">
            <v>0</v>
          </cell>
          <cell r="AZ2219">
            <v>0</v>
          </cell>
        </row>
        <row r="2220">
          <cell r="A2220" t="str">
            <v>ORSmall C&amp;ITime-Of-UseProgram Annual BenefitsHigh Participation Case0</v>
          </cell>
          <cell r="B2220" t="str">
            <v>OR</v>
          </cell>
          <cell r="C2220" t="str">
            <v>Small C&amp;I</v>
          </cell>
          <cell r="D2220" t="str">
            <v>Time-Of-Use</v>
          </cell>
          <cell r="E2220" t="str">
            <v>Program Annual Benefits</v>
          </cell>
          <cell r="F2220" t="str">
            <v>High Participation Case</v>
          </cell>
          <cell r="G2220">
            <v>0</v>
          </cell>
        </row>
        <row r="2221">
          <cell r="A2221" t="str">
            <v>ORSmall C&amp;ITime-Of-UseNew ParticipantsHigh Participation Case0</v>
          </cell>
          <cell r="B2221" t="str">
            <v>OR</v>
          </cell>
          <cell r="C2221" t="str">
            <v>Small C&amp;I</v>
          </cell>
          <cell r="D2221" t="str">
            <v>Time-Of-Use</v>
          </cell>
          <cell r="E2221" t="str">
            <v>New Participants</v>
          </cell>
          <cell r="F2221" t="str">
            <v>High Participation Case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16746.686550000006</v>
          </cell>
          <cell r="S2221">
            <v>34271.919000000009</v>
          </cell>
          <cell r="T2221">
            <v>69833.664450000011</v>
          </cell>
          <cell r="U2221">
            <v>36847.527750000037</v>
          </cell>
          <cell r="V2221">
            <v>20100.588749999937</v>
          </cell>
          <cell r="W2221">
            <v>2583.0255000000179</v>
          </cell>
          <cell r="X2221">
            <v>2585.7149999999965</v>
          </cell>
          <cell r="Y2221">
            <v>2585.2035000000324</v>
          </cell>
          <cell r="Z2221">
            <v>2584.5764999999665</v>
          </cell>
          <cell r="AA2221">
            <v>2584.3950000000186</v>
          </cell>
          <cell r="AB2221">
            <v>2584.7249999999767</v>
          </cell>
          <cell r="AC2221">
            <v>2592.8595000000205</v>
          </cell>
          <cell r="AD2221">
            <v>2694.0321599718882</v>
          </cell>
          <cell r="AE2221">
            <v>2731.0805338135397</v>
          </cell>
          <cell r="AF2221">
            <v>2768.6383974915661</v>
          </cell>
          <cell r="AG2221">
            <v>2806.7127575183695</v>
          </cell>
          <cell r="AH2221">
            <v>2845.3107167601411</v>
          </cell>
          <cell r="AI2221">
            <v>2884.4394757617847</v>
          </cell>
          <cell r="AJ2221">
            <v>2924.1063340901455</v>
          </cell>
          <cell r="AK2221">
            <v>2964.3186916958948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  <cell r="AU2221">
            <v>0</v>
          </cell>
          <cell r="AV2221">
            <v>0</v>
          </cell>
          <cell r="AW2221">
            <v>0</v>
          </cell>
          <cell r="AX2221">
            <v>0</v>
          </cell>
          <cell r="AY2221">
            <v>0</v>
          </cell>
          <cell r="AZ2221">
            <v>0</v>
          </cell>
        </row>
        <row r="2222">
          <cell r="A2222" t="str">
            <v>ORSmall C&amp;ITime-Of-UseIncentive CostsHigh Participation Case0</v>
          </cell>
          <cell r="B2222" t="str">
            <v>OR</v>
          </cell>
          <cell r="C2222" t="str">
            <v>Small C&amp;I</v>
          </cell>
          <cell r="D2222" t="str">
            <v>Time-Of-Use</v>
          </cell>
          <cell r="E2222" t="str">
            <v>Incentive Costs</v>
          </cell>
          <cell r="F2222" t="str">
            <v>High Participation Case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351680.42</v>
          </cell>
          <cell r="S2222">
            <v>1071390.72</v>
          </cell>
          <cell r="T2222">
            <v>2537897.67</v>
          </cell>
          <cell r="U2222">
            <v>3311695.75</v>
          </cell>
          <cell r="V2222">
            <v>3733808.12</v>
          </cell>
          <cell r="W2222">
            <v>3788051.65</v>
          </cell>
          <cell r="X2222">
            <v>3842351.67</v>
          </cell>
          <cell r="Y2222">
            <v>3896640.94</v>
          </cell>
          <cell r="Z2222">
            <v>3950917.05</v>
          </cell>
          <cell r="AA2222">
            <v>4005189.34</v>
          </cell>
          <cell r="AB2222">
            <v>4059468.57</v>
          </cell>
          <cell r="AC2222">
            <v>4113918.62</v>
          </cell>
          <cell r="AD2222">
            <v>4170493.29</v>
          </cell>
          <cell r="AE2222">
            <v>4227845.9800000004</v>
          </cell>
          <cell r="AF2222">
            <v>4285987.3899999997</v>
          </cell>
          <cell r="AG2222">
            <v>4344928.3600000003</v>
          </cell>
          <cell r="AH2222">
            <v>4404679.88</v>
          </cell>
          <cell r="AI2222">
            <v>4465253.1100000003</v>
          </cell>
          <cell r="AJ2222">
            <v>4526659.34</v>
          </cell>
          <cell r="AK2222">
            <v>4588910.04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  <cell r="AY2222">
            <v>0</v>
          </cell>
          <cell r="AZ2222">
            <v>0</v>
          </cell>
        </row>
        <row r="2223">
          <cell r="A2223" t="str">
            <v>ORSmall C&amp;ITime-Of-UseParticipantsHigh Participation Case0</v>
          </cell>
          <cell r="B2223" t="str">
            <v>OR</v>
          </cell>
          <cell r="C2223" t="str">
            <v>Small C&amp;I</v>
          </cell>
          <cell r="D2223" t="str">
            <v>Time-Of-Use</v>
          </cell>
          <cell r="E2223" t="str">
            <v>Participants</v>
          </cell>
          <cell r="F2223" t="str">
            <v>High Participation Case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16746.686550000006</v>
          </cell>
          <cell r="S2223">
            <v>51018.605550000015</v>
          </cell>
          <cell r="T2223">
            <v>120852.27000000002</v>
          </cell>
          <cell r="U2223">
            <v>157699.79775000006</v>
          </cell>
          <cell r="V2223">
            <v>177800.38649999999</v>
          </cell>
          <cell r="W2223">
            <v>180383.41200000001</v>
          </cell>
          <cell r="X2223">
            <v>182969.12700000001</v>
          </cell>
          <cell r="Y2223">
            <v>185554.33050000004</v>
          </cell>
          <cell r="Z2223">
            <v>188138.90700000001</v>
          </cell>
          <cell r="AA2223">
            <v>190723.30200000003</v>
          </cell>
          <cell r="AB2223">
            <v>193308.027</v>
          </cell>
          <cell r="AC2223">
            <v>195900.88650000002</v>
          </cell>
          <cell r="AD2223">
            <v>198594.91865997191</v>
          </cell>
          <cell r="AE2223">
            <v>201325.99919378545</v>
          </cell>
          <cell r="AF2223">
            <v>204094.63759127702</v>
          </cell>
          <cell r="AG2223">
            <v>206901.35034879539</v>
          </cell>
          <cell r="AH2223">
            <v>209746.66106555553</v>
          </cell>
          <cell r="AI2223">
            <v>212631.10054131731</v>
          </cell>
          <cell r="AJ2223">
            <v>215555.20687540746</v>
          </cell>
          <cell r="AK2223">
            <v>218519.52556710335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  <cell r="AY2223">
            <v>0</v>
          </cell>
          <cell r="AZ2223">
            <v>0</v>
          </cell>
        </row>
        <row r="2224">
          <cell r="A2224" t="str">
            <v>ORResidentialDemand ChargeProgram Annual BenefitsHigh Participation Case0</v>
          </cell>
          <cell r="B2224" t="str">
            <v>OR</v>
          </cell>
          <cell r="C2224" t="str">
            <v>Residential</v>
          </cell>
          <cell r="D2224" t="str">
            <v>Demand Charge</v>
          </cell>
          <cell r="E2224" t="str">
            <v>Program Annual Benefits</v>
          </cell>
          <cell r="F2224" t="str">
            <v>High Participation Case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573231.01</v>
          </cell>
          <cell r="S2224">
            <v>1745288.43</v>
          </cell>
          <cell r="T2224">
            <v>4127886.26</v>
          </cell>
          <cell r="U2224">
            <v>5388069.9000000004</v>
          </cell>
          <cell r="V2224">
            <v>6066603.5300000003</v>
          </cell>
          <cell r="W2224">
            <v>6146956.6100000003</v>
          </cell>
          <cell r="X2224">
            <v>6226381.7599999998</v>
          </cell>
          <cell r="Y2224">
            <v>6305886.3200000003</v>
          </cell>
          <cell r="Z2224">
            <v>6389191.79</v>
          </cell>
          <cell r="AA2224">
            <v>6482465.1100000003</v>
          </cell>
          <cell r="AB2224">
            <v>6568214.9500000002</v>
          </cell>
          <cell r="AC2224">
            <v>6654117.0800000001</v>
          </cell>
          <cell r="AD2224">
            <v>6743128.8899999997</v>
          </cell>
          <cell r="AE2224">
            <v>6833331.4100000001</v>
          </cell>
          <cell r="AF2224">
            <v>6924740.5700000003</v>
          </cell>
          <cell r="AG2224">
            <v>7017372.5</v>
          </cell>
          <cell r="AH2224">
            <v>7111243.5700000003</v>
          </cell>
          <cell r="AI2224">
            <v>7206370.3399999999</v>
          </cell>
          <cell r="AJ2224">
            <v>7302769.6200000001</v>
          </cell>
          <cell r="AK2224">
            <v>7400458.4299999997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0</v>
          </cell>
          <cell r="AV2224">
            <v>0</v>
          </cell>
          <cell r="AW2224">
            <v>0</v>
          </cell>
          <cell r="AX2224">
            <v>0</v>
          </cell>
          <cell r="AY2224">
            <v>0</v>
          </cell>
          <cell r="AZ2224">
            <v>0</v>
          </cell>
        </row>
        <row r="2225">
          <cell r="A2225" t="str">
            <v>ORResidentialDemand ChargeProgram Annual CostsHigh Participation Case0</v>
          </cell>
          <cell r="B2225" t="str">
            <v>OR</v>
          </cell>
          <cell r="C2225" t="str">
            <v>Residential</v>
          </cell>
          <cell r="D2225" t="str">
            <v>Demand Charge</v>
          </cell>
          <cell r="E2225" t="str">
            <v>Program Annual Costs</v>
          </cell>
          <cell r="F2225" t="str">
            <v>High Participation Case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5834317.1500000004</v>
          </cell>
          <cell r="S2225">
            <v>12509121.98</v>
          </cell>
          <cell r="T2225">
            <v>26286343.199999999</v>
          </cell>
          <cell r="U2225">
            <v>16130618.27</v>
          </cell>
          <cell r="V2225">
            <v>10911310.720000001</v>
          </cell>
          <cell r="W2225">
            <v>4823091.07</v>
          </cell>
          <cell r="X2225">
            <v>4899046.41</v>
          </cell>
          <cell r="Y2225">
            <v>4974249.76</v>
          </cell>
          <cell r="Z2225">
            <v>5049879.66</v>
          </cell>
          <cell r="AA2225">
            <v>5126289.05</v>
          </cell>
          <cell r="AB2225">
            <v>5203203.5</v>
          </cell>
          <cell r="AC2225">
            <v>5283869.59</v>
          </cell>
          <cell r="AD2225">
            <v>5405233.1200000001</v>
          </cell>
          <cell r="AE2225">
            <v>5502775.29</v>
          </cell>
          <cell r="AF2225">
            <v>5602414.6799999997</v>
          </cell>
          <cell r="AG2225">
            <v>5704204.7300000004</v>
          </cell>
          <cell r="AH2225">
            <v>5808200.4400000004</v>
          </cell>
          <cell r="AI2225">
            <v>5914458.3899999997</v>
          </cell>
          <cell r="AJ2225">
            <v>6023036.7800000003</v>
          </cell>
          <cell r="AK2225">
            <v>6133995.5099999998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0</v>
          </cell>
          <cell r="AZ2225">
            <v>0</v>
          </cell>
        </row>
        <row r="2226">
          <cell r="A2226" t="str">
            <v>ORResidentialDemand ChargeNon-Incentive CostsHigh Participation Case0</v>
          </cell>
          <cell r="B2226" t="str">
            <v>OR</v>
          </cell>
          <cell r="C2226" t="str">
            <v>Residential</v>
          </cell>
          <cell r="D2226" t="str">
            <v>Demand Charge</v>
          </cell>
          <cell r="E2226" t="str">
            <v>Non-Incentive Costs</v>
          </cell>
          <cell r="F2226" t="str">
            <v>High Participation Case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5482636.7300000004</v>
          </cell>
          <cell r="S2226">
            <v>11437731.27</v>
          </cell>
          <cell r="T2226">
            <v>23748445.530000001</v>
          </cell>
          <cell r="U2226">
            <v>12818922.52</v>
          </cell>
          <cell r="V2226">
            <v>7177502.6100000003</v>
          </cell>
          <cell r="W2226">
            <v>1035039.42</v>
          </cell>
          <cell r="X2226">
            <v>1056694.75</v>
          </cell>
          <cell r="Y2226">
            <v>1077608.81</v>
          </cell>
          <cell r="Z2226">
            <v>1098962.6200000001</v>
          </cell>
          <cell r="AA2226">
            <v>1121099.71</v>
          </cell>
          <cell r="AB2226">
            <v>1143734.93</v>
          </cell>
          <cell r="AC2226">
            <v>1169950.97</v>
          </cell>
          <cell r="AD2226">
            <v>1234739.83</v>
          </cell>
          <cell r="AE2226">
            <v>1274929.31</v>
          </cell>
          <cell r="AF2226">
            <v>1316427.29</v>
          </cell>
          <cell r="AG2226">
            <v>1359276.37</v>
          </cell>
          <cell r="AH2226">
            <v>1403520.56</v>
          </cell>
          <cell r="AI2226">
            <v>1449205.28</v>
          </cell>
          <cell r="AJ2226">
            <v>1496377.44</v>
          </cell>
          <cell r="AK2226">
            <v>1545085.48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  <cell r="AY2226">
            <v>0</v>
          </cell>
          <cell r="AZ2226">
            <v>0</v>
          </cell>
        </row>
        <row r="2227">
          <cell r="A2227" t="str">
            <v>ORResidentialDemand ChargeSummer Peak Reduction @Meter  (MW)High Participation Case0</v>
          </cell>
          <cell r="B2227" t="str">
            <v>OR</v>
          </cell>
          <cell r="C2227" t="str">
            <v>Residential</v>
          </cell>
          <cell r="D2227" t="str">
            <v>Demand Charge</v>
          </cell>
          <cell r="E2227" t="str">
            <v>Summer Peak Reduction @Meter  (MW)</v>
          </cell>
          <cell r="F2227" t="str">
            <v>High Participation Case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5.1061481672101516</v>
          </cell>
          <cell r="S2227">
            <v>15.546439584201273</v>
          </cell>
          <cell r="T2227">
            <v>36.769815927493447</v>
          </cell>
          <cell r="U2227">
            <v>47.99510590524666</v>
          </cell>
          <cell r="V2227">
            <v>54.039254216657497</v>
          </cell>
          <cell r="W2227">
            <v>54.75501228123791</v>
          </cell>
          <cell r="X2227">
            <v>55.462504704051796</v>
          </cell>
          <cell r="Y2227">
            <v>56.170704503007471</v>
          </cell>
          <cell r="Z2227">
            <v>56.91276145592839</v>
          </cell>
          <cell r="AA2227">
            <v>57.74360864977195</v>
          </cell>
          <cell r="AB2227">
            <v>58.507439221742665</v>
          </cell>
          <cell r="AC2227">
            <v>59.27262640549219</v>
          </cell>
          <cell r="AD2227">
            <v>60.065513565673378</v>
          </cell>
          <cell r="AE2227">
            <v>60.869007140432515</v>
          </cell>
          <cell r="AF2227">
            <v>61.683249011282939</v>
          </cell>
          <cell r="AG2227">
            <v>62.508382957680382</v>
          </cell>
          <cell r="AH2227">
            <v>63.344554682411669</v>
          </cell>
          <cell r="AI2227">
            <v>64.191911837323005</v>
          </cell>
          <cell r="AJ2227">
            <v>65.050604049392433</v>
          </cell>
          <cell r="AK2227">
            <v>65.920782947151125</v>
          </cell>
          <cell r="AL2227">
            <v>0</v>
          </cell>
          <cell r="AM2227">
            <v>0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0</v>
          </cell>
          <cell r="AV2227">
            <v>0</v>
          </cell>
          <cell r="AW2227">
            <v>0</v>
          </cell>
          <cell r="AX2227">
            <v>0</v>
          </cell>
          <cell r="AY2227">
            <v>0</v>
          </cell>
          <cell r="AZ2227">
            <v>0</v>
          </cell>
        </row>
        <row r="2228">
          <cell r="A2228" t="str">
            <v>ORResidentialDemand ChargeSummer Peak Reduction @Generation (MW)High Participation Case0</v>
          </cell>
          <cell r="B2228" t="str">
            <v>OR</v>
          </cell>
          <cell r="C2228" t="str">
            <v>Residential</v>
          </cell>
          <cell r="D2228" t="str">
            <v>Demand Charge</v>
          </cell>
          <cell r="E2228" t="str">
            <v>Summer Peak Reduction @Generation (MW)</v>
          </cell>
          <cell r="F2228" t="str">
            <v>High Participation Case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5.6309529854545115</v>
          </cell>
          <cell r="S2228">
            <v>17.1442871462299</v>
          </cell>
          <cell r="T2228">
            <v>40.548980952242438</v>
          </cell>
          <cell r="U2228">
            <v>52.92799504328039</v>
          </cell>
          <cell r="V2228">
            <v>59.593354892652727</v>
          </cell>
          <cell r="W2228">
            <v>60.382677857562754</v>
          </cell>
          <cell r="X2228">
            <v>61.162885646285609</v>
          </cell>
          <cell r="Y2228">
            <v>61.94387351456492</v>
          </cell>
          <cell r="Z2228">
            <v>62.762198341341403</v>
          </cell>
          <cell r="AA2228">
            <v>63.678439181486489</v>
          </cell>
          <cell r="AB2228">
            <v>64.520775498172327</v>
          </cell>
          <cell r="AC2228">
            <v>65.364607857843168</v>
          </cell>
          <cell r="AD2228">
            <v>66.238987169908881</v>
          </cell>
          <cell r="AE2228">
            <v>67.125063013269198</v>
          </cell>
          <cell r="AF2228">
            <v>68.022991851877961</v>
          </cell>
          <cell r="AG2228">
            <v>68.932932242700019</v>
          </cell>
          <cell r="AH2228">
            <v>69.855044863709381</v>
          </cell>
          <cell r="AI2228">
            <v>70.789492542261797</v>
          </cell>
          <cell r="AJ2228">
            <v>71.73644028384696</v>
          </cell>
          <cell r="AK2228">
            <v>72.696055301225314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</row>
        <row r="2229">
          <cell r="A2229" t="str">
            <v>ORResidentialDemand ChargeWinter Peak Reduction @Meter  (MW)High Participation Case0</v>
          </cell>
          <cell r="B2229" t="str">
            <v>OR</v>
          </cell>
          <cell r="C2229" t="str">
            <v>Residential</v>
          </cell>
          <cell r="D2229" t="str">
            <v>Demand Charge</v>
          </cell>
          <cell r="E2229" t="str">
            <v>Winter Peak Reduction @Meter  (MW)</v>
          </cell>
          <cell r="F2229" t="str">
            <v>High Participation Case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</row>
        <row r="2230">
          <cell r="A2230" t="str">
            <v>ORResidentialDemand ChargeWinter Peak Reduction @Generation (MW)High Participation Case0</v>
          </cell>
          <cell r="B2230" t="str">
            <v>OR</v>
          </cell>
          <cell r="C2230" t="str">
            <v>Residential</v>
          </cell>
          <cell r="D2230" t="str">
            <v>Demand Charge</v>
          </cell>
          <cell r="E2230" t="str">
            <v>Winter Peak Reduction @Generation (MW)</v>
          </cell>
          <cell r="F2230" t="str">
            <v>High Participation Case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0</v>
          </cell>
          <cell r="AZ2230">
            <v>0</v>
          </cell>
        </row>
        <row r="2231">
          <cell r="A2231" t="str">
            <v>ORResidentialDemand ChargeProgram Annual BenefitsHigh Participation Case0</v>
          </cell>
          <cell r="B2231" t="str">
            <v>OR</v>
          </cell>
          <cell r="C2231" t="str">
            <v>Residential</v>
          </cell>
          <cell r="D2231" t="str">
            <v>Demand Charge</v>
          </cell>
          <cell r="E2231" t="str">
            <v>Program Annual Benefits</v>
          </cell>
          <cell r="F2231" t="str">
            <v>High Participation Case</v>
          </cell>
          <cell r="G2231">
            <v>0</v>
          </cell>
        </row>
        <row r="2232">
          <cell r="A2232" t="str">
            <v>ORResidentialDemand ChargeNew ParticipantsHigh Participation Case0</v>
          </cell>
          <cell r="B2232" t="str">
            <v>OR</v>
          </cell>
          <cell r="C2232" t="str">
            <v>Residential</v>
          </cell>
          <cell r="D2232" t="str">
            <v>Demand Charge</v>
          </cell>
          <cell r="E2232" t="str">
            <v>New Participants</v>
          </cell>
          <cell r="F2232" t="str">
            <v>High Participation Case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16746.686550000006</v>
          </cell>
          <cell r="S2232">
            <v>34271.919000000009</v>
          </cell>
          <cell r="T2232">
            <v>69833.664450000011</v>
          </cell>
          <cell r="U2232">
            <v>36847.527750000037</v>
          </cell>
          <cell r="V2232">
            <v>20100.588749999937</v>
          </cell>
          <cell r="W2232">
            <v>2583.0255000000179</v>
          </cell>
          <cell r="X2232">
            <v>2585.7149999999965</v>
          </cell>
          <cell r="Y2232">
            <v>2585.2035000000324</v>
          </cell>
          <cell r="Z2232">
            <v>2584.5764999999665</v>
          </cell>
          <cell r="AA2232">
            <v>2584.3950000000186</v>
          </cell>
          <cell r="AB2232">
            <v>2584.7249999999767</v>
          </cell>
          <cell r="AC2232">
            <v>2592.8595000000205</v>
          </cell>
          <cell r="AD2232">
            <v>2694.0321599718882</v>
          </cell>
          <cell r="AE2232">
            <v>2731.0805338135397</v>
          </cell>
          <cell r="AF2232">
            <v>2768.6383974915661</v>
          </cell>
          <cell r="AG2232">
            <v>2806.7127575183695</v>
          </cell>
          <cell r="AH2232">
            <v>2845.3107167601411</v>
          </cell>
          <cell r="AI2232">
            <v>2884.4394757617847</v>
          </cell>
          <cell r="AJ2232">
            <v>2924.1063340901455</v>
          </cell>
          <cell r="AK2232">
            <v>2964.3186916958948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0</v>
          </cell>
          <cell r="AZ2232">
            <v>0</v>
          </cell>
        </row>
        <row r="2233">
          <cell r="A2233" t="str">
            <v>ORResidentialDemand ChargeIncentive CostsHigh Participation Case0</v>
          </cell>
          <cell r="B2233" t="str">
            <v>OR</v>
          </cell>
          <cell r="C2233" t="str">
            <v>Residential</v>
          </cell>
          <cell r="D2233" t="str">
            <v>Demand Charge</v>
          </cell>
          <cell r="E2233" t="str">
            <v>Incentive Costs</v>
          </cell>
          <cell r="F2233" t="str">
            <v>High Participation Case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351680.42</v>
          </cell>
          <cell r="S2233">
            <v>1071390.72</v>
          </cell>
          <cell r="T2233">
            <v>2537897.67</v>
          </cell>
          <cell r="U2233">
            <v>3311695.75</v>
          </cell>
          <cell r="V2233">
            <v>3733808.12</v>
          </cell>
          <cell r="W2233">
            <v>3788051.65</v>
          </cell>
          <cell r="X2233">
            <v>3842351.67</v>
          </cell>
          <cell r="Y2233">
            <v>3896640.94</v>
          </cell>
          <cell r="Z2233">
            <v>3950917.05</v>
          </cell>
          <cell r="AA2233">
            <v>4005189.34</v>
          </cell>
          <cell r="AB2233">
            <v>4059468.57</v>
          </cell>
          <cell r="AC2233">
            <v>4113918.62</v>
          </cell>
          <cell r="AD2233">
            <v>4170493.29</v>
          </cell>
          <cell r="AE2233">
            <v>4227845.9800000004</v>
          </cell>
          <cell r="AF2233">
            <v>4285987.3899999997</v>
          </cell>
          <cell r="AG2233">
            <v>4344928.3600000003</v>
          </cell>
          <cell r="AH2233">
            <v>4404679.88</v>
          </cell>
          <cell r="AI2233">
            <v>4465253.1100000003</v>
          </cell>
          <cell r="AJ2233">
            <v>4526659.34</v>
          </cell>
          <cell r="AK2233">
            <v>4588910.04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0</v>
          </cell>
          <cell r="AZ2233">
            <v>0</v>
          </cell>
        </row>
        <row r="2234">
          <cell r="A2234" t="str">
            <v>ORResidentialDemand ChargeParticipantsHigh Participation Case0</v>
          </cell>
          <cell r="B2234" t="str">
            <v>OR</v>
          </cell>
          <cell r="C2234" t="str">
            <v>Residential</v>
          </cell>
          <cell r="D2234" t="str">
            <v>Demand Charge</v>
          </cell>
          <cell r="E2234" t="str">
            <v>Participants</v>
          </cell>
          <cell r="F2234" t="str">
            <v>High Participation Case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16746.686550000006</v>
          </cell>
          <cell r="S2234">
            <v>51018.605550000015</v>
          </cell>
          <cell r="T2234">
            <v>120852.27000000002</v>
          </cell>
          <cell r="U2234">
            <v>157699.79775000006</v>
          </cell>
          <cell r="V2234">
            <v>177800.38649999999</v>
          </cell>
          <cell r="W2234">
            <v>180383.41200000001</v>
          </cell>
          <cell r="X2234">
            <v>182969.12700000001</v>
          </cell>
          <cell r="Y2234">
            <v>185554.33050000004</v>
          </cell>
          <cell r="Z2234">
            <v>188138.90700000001</v>
          </cell>
          <cell r="AA2234">
            <v>190723.30200000003</v>
          </cell>
          <cell r="AB2234">
            <v>193308.027</v>
          </cell>
          <cell r="AC2234">
            <v>195900.88650000002</v>
          </cell>
          <cell r="AD2234">
            <v>198594.91865997191</v>
          </cell>
          <cell r="AE2234">
            <v>201325.99919378545</v>
          </cell>
          <cell r="AF2234">
            <v>204094.63759127702</v>
          </cell>
          <cell r="AG2234">
            <v>206901.35034879539</v>
          </cell>
          <cell r="AH2234">
            <v>209746.66106555553</v>
          </cell>
          <cell r="AI2234">
            <v>212631.10054131731</v>
          </cell>
          <cell r="AJ2234">
            <v>215555.20687540746</v>
          </cell>
          <cell r="AK2234">
            <v>218519.52556710335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  <cell r="AY2234">
            <v>0</v>
          </cell>
          <cell r="AZ2234">
            <v>0</v>
          </cell>
        </row>
        <row r="2235">
          <cell r="A2235" t="str">
            <v>ORResidentialTime-Of-Use EV ChargingProgram Annual BenefitsHigh Participation Case0</v>
          </cell>
          <cell r="B2235" t="str">
            <v>OR</v>
          </cell>
          <cell r="C2235" t="str">
            <v>Residential</v>
          </cell>
          <cell r="D2235" t="str">
            <v>Time-Of-Use EV Charging</v>
          </cell>
          <cell r="E2235" t="str">
            <v>Program Annual Benefits</v>
          </cell>
          <cell r="F2235" t="str">
            <v>High Participation Case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573231.01</v>
          </cell>
          <cell r="S2235">
            <v>1745288.43</v>
          </cell>
          <cell r="T2235">
            <v>4127886.26</v>
          </cell>
          <cell r="U2235">
            <v>5388069.9000000004</v>
          </cell>
          <cell r="V2235">
            <v>6066603.5300000003</v>
          </cell>
          <cell r="W2235">
            <v>6146956.6100000003</v>
          </cell>
          <cell r="X2235">
            <v>6226381.7599999998</v>
          </cell>
          <cell r="Y2235">
            <v>6305886.3200000003</v>
          </cell>
          <cell r="Z2235">
            <v>6389191.79</v>
          </cell>
          <cell r="AA2235">
            <v>6482465.1100000003</v>
          </cell>
          <cell r="AB2235">
            <v>6568214.9500000002</v>
          </cell>
          <cell r="AC2235">
            <v>6654117.0800000001</v>
          </cell>
          <cell r="AD2235">
            <v>6743128.8899999997</v>
          </cell>
          <cell r="AE2235">
            <v>6833331.4100000001</v>
          </cell>
          <cell r="AF2235">
            <v>6924740.5700000003</v>
          </cell>
          <cell r="AG2235">
            <v>7017372.5</v>
          </cell>
          <cell r="AH2235">
            <v>7111243.5700000003</v>
          </cell>
          <cell r="AI2235">
            <v>7206370.3399999999</v>
          </cell>
          <cell r="AJ2235">
            <v>7302769.6200000001</v>
          </cell>
          <cell r="AK2235">
            <v>7400458.4299999997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0</v>
          </cell>
          <cell r="AZ2235">
            <v>0</v>
          </cell>
        </row>
        <row r="2236">
          <cell r="A2236" t="str">
            <v>ORResidentialTime-Of-Use EV ChargingProgram Annual CostsHigh Participation Case0</v>
          </cell>
          <cell r="B2236" t="str">
            <v>OR</v>
          </cell>
          <cell r="C2236" t="str">
            <v>Residential</v>
          </cell>
          <cell r="D2236" t="str">
            <v>Time-Of-Use EV Charging</v>
          </cell>
          <cell r="E2236" t="str">
            <v>Program Annual Costs</v>
          </cell>
          <cell r="F2236" t="str">
            <v>High Participation Case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5834317.1500000004</v>
          </cell>
          <cell r="S2236">
            <v>12509121.98</v>
          </cell>
          <cell r="T2236">
            <v>26286343.199999999</v>
          </cell>
          <cell r="U2236">
            <v>16130618.27</v>
          </cell>
          <cell r="V2236">
            <v>10911310.720000001</v>
          </cell>
          <cell r="W2236">
            <v>4823091.07</v>
          </cell>
          <cell r="X2236">
            <v>4899046.41</v>
          </cell>
          <cell r="Y2236">
            <v>4974249.76</v>
          </cell>
          <cell r="Z2236">
            <v>5049879.66</v>
          </cell>
          <cell r="AA2236">
            <v>5126289.05</v>
          </cell>
          <cell r="AB2236">
            <v>5203203.5</v>
          </cell>
          <cell r="AC2236">
            <v>5283869.59</v>
          </cell>
          <cell r="AD2236">
            <v>5405233.1200000001</v>
          </cell>
          <cell r="AE2236">
            <v>5502775.29</v>
          </cell>
          <cell r="AF2236">
            <v>5602414.6799999997</v>
          </cell>
          <cell r="AG2236">
            <v>5704204.7300000004</v>
          </cell>
          <cell r="AH2236">
            <v>5808200.4400000004</v>
          </cell>
          <cell r="AI2236">
            <v>5914458.3899999997</v>
          </cell>
          <cell r="AJ2236">
            <v>6023036.7800000003</v>
          </cell>
          <cell r="AK2236">
            <v>6133995.5099999998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0</v>
          </cell>
          <cell r="AZ2236">
            <v>0</v>
          </cell>
        </row>
        <row r="2237">
          <cell r="A2237" t="str">
            <v>ORResidentialTime-Of-Use EV ChargingNon-Incentive CostsHigh Participation Case0</v>
          </cell>
          <cell r="B2237" t="str">
            <v>OR</v>
          </cell>
          <cell r="C2237" t="str">
            <v>Residential</v>
          </cell>
          <cell r="D2237" t="str">
            <v>Time-Of-Use EV Charging</v>
          </cell>
          <cell r="E2237" t="str">
            <v>Non-Incentive Costs</v>
          </cell>
          <cell r="F2237" t="str">
            <v>High Participation Case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5482636.7300000004</v>
          </cell>
          <cell r="S2237">
            <v>11437731.27</v>
          </cell>
          <cell r="T2237">
            <v>23748445.530000001</v>
          </cell>
          <cell r="U2237">
            <v>12818922.52</v>
          </cell>
          <cell r="V2237">
            <v>7177502.6100000003</v>
          </cell>
          <cell r="W2237">
            <v>1035039.42</v>
          </cell>
          <cell r="X2237">
            <v>1056694.75</v>
          </cell>
          <cell r="Y2237">
            <v>1077608.81</v>
          </cell>
          <cell r="Z2237">
            <v>1098962.6200000001</v>
          </cell>
          <cell r="AA2237">
            <v>1121099.71</v>
          </cell>
          <cell r="AB2237">
            <v>1143734.93</v>
          </cell>
          <cell r="AC2237">
            <v>1169950.97</v>
          </cell>
          <cell r="AD2237">
            <v>1234739.83</v>
          </cell>
          <cell r="AE2237">
            <v>1274929.31</v>
          </cell>
          <cell r="AF2237">
            <v>1316427.29</v>
          </cell>
          <cell r="AG2237">
            <v>1359276.37</v>
          </cell>
          <cell r="AH2237">
            <v>1403520.56</v>
          </cell>
          <cell r="AI2237">
            <v>1449205.28</v>
          </cell>
          <cell r="AJ2237">
            <v>1496377.44</v>
          </cell>
          <cell r="AK2237">
            <v>1545085.48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0</v>
          </cell>
          <cell r="AV2237">
            <v>0</v>
          </cell>
          <cell r="AW2237">
            <v>0</v>
          </cell>
          <cell r="AX2237">
            <v>0</v>
          </cell>
          <cell r="AY2237">
            <v>0</v>
          </cell>
          <cell r="AZ2237">
            <v>0</v>
          </cell>
        </row>
        <row r="2238">
          <cell r="A2238" t="str">
            <v>ORResidentialTime-Of-Use EV ChargingSummer Peak Reduction @Meter  (MW)High Participation Case0</v>
          </cell>
          <cell r="B2238" t="str">
            <v>OR</v>
          </cell>
          <cell r="C2238" t="str">
            <v>Residential</v>
          </cell>
          <cell r="D2238" t="str">
            <v>Time-Of-Use EV Charging</v>
          </cell>
          <cell r="E2238" t="str">
            <v>Summer Peak Reduction @Meter  (MW)</v>
          </cell>
          <cell r="F2238" t="str">
            <v>High Participation Case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5.1061481672101516</v>
          </cell>
          <cell r="S2238">
            <v>15.546439584201273</v>
          </cell>
          <cell r="T2238">
            <v>36.769815927493447</v>
          </cell>
          <cell r="U2238">
            <v>47.99510590524666</v>
          </cell>
          <cell r="V2238">
            <v>54.039254216657497</v>
          </cell>
          <cell r="W2238">
            <v>54.75501228123791</v>
          </cell>
          <cell r="X2238">
            <v>55.462504704051796</v>
          </cell>
          <cell r="Y2238">
            <v>56.170704503007471</v>
          </cell>
          <cell r="Z2238">
            <v>56.91276145592839</v>
          </cell>
          <cell r="AA2238">
            <v>57.74360864977195</v>
          </cell>
          <cell r="AB2238">
            <v>58.507439221742665</v>
          </cell>
          <cell r="AC2238">
            <v>59.27262640549219</v>
          </cell>
          <cell r="AD2238">
            <v>60.065513565673378</v>
          </cell>
          <cell r="AE2238">
            <v>60.869007140432515</v>
          </cell>
          <cell r="AF2238">
            <v>61.683249011282939</v>
          </cell>
          <cell r="AG2238">
            <v>62.508382957680382</v>
          </cell>
          <cell r="AH2238">
            <v>63.344554682411669</v>
          </cell>
          <cell r="AI2238">
            <v>64.191911837323005</v>
          </cell>
          <cell r="AJ2238">
            <v>65.050604049392433</v>
          </cell>
          <cell r="AK2238">
            <v>65.920782947151125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  <cell r="AY2238">
            <v>0</v>
          </cell>
          <cell r="AZ2238">
            <v>0</v>
          </cell>
        </row>
        <row r="2239">
          <cell r="A2239" t="str">
            <v>ORResidentialTime-Of-Use EV ChargingSummer Peak Reduction @Generation (MW)High Participation Case0</v>
          </cell>
          <cell r="B2239" t="str">
            <v>OR</v>
          </cell>
          <cell r="C2239" t="str">
            <v>Residential</v>
          </cell>
          <cell r="D2239" t="str">
            <v>Time-Of-Use EV Charging</v>
          </cell>
          <cell r="E2239" t="str">
            <v>Summer Peak Reduction @Generation (MW)</v>
          </cell>
          <cell r="F2239" t="str">
            <v>High Participation Case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5.6309529854545115</v>
          </cell>
          <cell r="S2239">
            <v>17.1442871462299</v>
          </cell>
          <cell r="T2239">
            <v>40.548980952242438</v>
          </cell>
          <cell r="U2239">
            <v>52.92799504328039</v>
          </cell>
          <cell r="V2239">
            <v>59.593354892652727</v>
          </cell>
          <cell r="W2239">
            <v>60.382677857562754</v>
          </cell>
          <cell r="X2239">
            <v>61.162885646285609</v>
          </cell>
          <cell r="Y2239">
            <v>61.94387351456492</v>
          </cell>
          <cell r="Z2239">
            <v>62.762198341341403</v>
          </cell>
          <cell r="AA2239">
            <v>63.678439181486489</v>
          </cell>
          <cell r="AB2239">
            <v>64.520775498172327</v>
          </cell>
          <cell r="AC2239">
            <v>65.364607857843168</v>
          </cell>
          <cell r="AD2239">
            <v>66.238987169908881</v>
          </cell>
          <cell r="AE2239">
            <v>67.125063013269198</v>
          </cell>
          <cell r="AF2239">
            <v>68.022991851877961</v>
          </cell>
          <cell r="AG2239">
            <v>68.932932242700019</v>
          </cell>
          <cell r="AH2239">
            <v>69.855044863709381</v>
          </cell>
          <cell r="AI2239">
            <v>70.789492542261797</v>
          </cell>
          <cell r="AJ2239">
            <v>71.73644028384696</v>
          </cell>
          <cell r="AK2239">
            <v>72.696055301225314</v>
          </cell>
          <cell r="AL2239">
            <v>0</v>
          </cell>
          <cell r="AM2239">
            <v>0</v>
          </cell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0</v>
          </cell>
          <cell r="AZ2239">
            <v>0</v>
          </cell>
        </row>
        <row r="2240">
          <cell r="A2240" t="str">
            <v>ORResidentialTime-Of-Use EV ChargingWinter Peak Reduction @Meter  (MW)High Participation Case0</v>
          </cell>
          <cell r="B2240" t="str">
            <v>OR</v>
          </cell>
          <cell r="C2240" t="str">
            <v>Residential</v>
          </cell>
          <cell r="D2240" t="str">
            <v>Time-Of-Use EV Charging</v>
          </cell>
          <cell r="E2240" t="str">
            <v>Winter Peak Reduction @Meter  (MW)</v>
          </cell>
          <cell r="F2240" t="str">
            <v>High Participation Case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0</v>
          </cell>
          <cell r="AZ2240">
            <v>0</v>
          </cell>
        </row>
        <row r="2241">
          <cell r="A2241" t="str">
            <v>ORResidentialTime-Of-Use EV ChargingWinter Peak Reduction @Generation (MW)High Participation Case0</v>
          </cell>
          <cell r="B2241" t="str">
            <v>OR</v>
          </cell>
          <cell r="C2241" t="str">
            <v>Residential</v>
          </cell>
          <cell r="D2241" t="str">
            <v>Time-Of-Use EV Charging</v>
          </cell>
          <cell r="E2241" t="str">
            <v>Winter Peak Reduction @Generation (MW)</v>
          </cell>
          <cell r="F2241" t="str">
            <v>High Participation Case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0</v>
          </cell>
          <cell r="AZ2241">
            <v>0</v>
          </cell>
        </row>
        <row r="2242">
          <cell r="A2242" t="str">
            <v>ORResidentialTime-Of-Use EV ChargingProgram Annual BenefitsHigh Participation Case0</v>
          </cell>
          <cell r="B2242" t="str">
            <v>OR</v>
          </cell>
          <cell r="C2242" t="str">
            <v>Residential</v>
          </cell>
          <cell r="D2242" t="str">
            <v>Time-Of-Use EV Charging</v>
          </cell>
          <cell r="E2242" t="str">
            <v>Program Annual Benefits</v>
          </cell>
          <cell r="F2242" t="str">
            <v>High Participation Case</v>
          </cell>
          <cell r="G2242">
            <v>0</v>
          </cell>
        </row>
        <row r="2243">
          <cell r="A2243" t="str">
            <v>ORResidentialTime-Of-Use EV ChargingNew ParticipantsHigh Participation Case0</v>
          </cell>
          <cell r="B2243" t="str">
            <v>OR</v>
          </cell>
          <cell r="C2243" t="str">
            <v>Residential</v>
          </cell>
          <cell r="D2243" t="str">
            <v>Time-Of-Use EV Charging</v>
          </cell>
          <cell r="E2243" t="str">
            <v>New Participants</v>
          </cell>
          <cell r="F2243" t="str">
            <v>High Participation Case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16746.686550000006</v>
          </cell>
          <cell r="S2243">
            <v>34271.919000000009</v>
          </cell>
          <cell r="T2243">
            <v>69833.664450000011</v>
          </cell>
          <cell r="U2243">
            <v>36847.527750000037</v>
          </cell>
          <cell r="V2243">
            <v>20100.588749999937</v>
          </cell>
          <cell r="W2243">
            <v>2583.0255000000179</v>
          </cell>
          <cell r="X2243">
            <v>2585.7149999999965</v>
          </cell>
          <cell r="Y2243">
            <v>2585.2035000000324</v>
          </cell>
          <cell r="Z2243">
            <v>2584.5764999999665</v>
          </cell>
          <cell r="AA2243">
            <v>2584.3950000000186</v>
          </cell>
          <cell r="AB2243">
            <v>2584.7249999999767</v>
          </cell>
          <cell r="AC2243">
            <v>2592.8595000000205</v>
          </cell>
          <cell r="AD2243">
            <v>2694.0321599718882</v>
          </cell>
          <cell r="AE2243">
            <v>2731.0805338135397</v>
          </cell>
          <cell r="AF2243">
            <v>2768.6383974915661</v>
          </cell>
          <cell r="AG2243">
            <v>2806.7127575183695</v>
          </cell>
          <cell r="AH2243">
            <v>2845.3107167601411</v>
          </cell>
          <cell r="AI2243">
            <v>2884.4394757617847</v>
          </cell>
          <cell r="AJ2243">
            <v>2924.1063340901455</v>
          </cell>
          <cell r="AK2243">
            <v>2964.3186916958948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  <cell r="AY2243">
            <v>0</v>
          </cell>
          <cell r="AZ2243">
            <v>0</v>
          </cell>
        </row>
        <row r="2244">
          <cell r="A2244" t="str">
            <v>ORResidentialTime-Of-Use EV ChargingIncentive CostsHigh Participation Case0</v>
          </cell>
          <cell r="B2244" t="str">
            <v>OR</v>
          </cell>
          <cell r="C2244" t="str">
            <v>Residential</v>
          </cell>
          <cell r="D2244" t="str">
            <v>Time-Of-Use EV Charging</v>
          </cell>
          <cell r="E2244" t="str">
            <v>Incentive Costs</v>
          </cell>
          <cell r="F2244" t="str">
            <v>High Participation Case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351680.42</v>
          </cell>
          <cell r="S2244">
            <v>1071390.72</v>
          </cell>
          <cell r="T2244">
            <v>2537897.67</v>
          </cell>
          <cell r="U2244">
            <v>3311695.75</v>
          </cell>
          <cell r="V2244">
            <v>3733808.12</v>
          </cell>
          <cell r="W2244">
            <v>3788051.65</v>
          </cell>
          <cell r="X2244">
            <v>3842351.67</v>
          </cell>
          <cell r="Y2244">
            <v>3896640.94</v>
          </cell>
          <cell r="Z2244">
            <v>3950917.05</v>
          </cell>
          <cell r="AA2244">
            <v>4005189.34</v>
          </cell>
          <cell r="AB2244">
            <v>4059468.57</v>
          </cell>
          <cell r="AC2244">
            <v>4113918.62</v>
          </cell>
          <cell r="AD2244">
            <v>4170493.29</v>
          </cell>
          <cell r="AE2244">
            <v>4227845.9800000004</v>
          </cell>
          <cell r="AF2244">
            <v>4285987.3899999997</v>
          </cell>
          <cell r="AG2244">
            <v>4344928.3600000003</v>
          </cell>
          <cell r="AH2244">
            <v>4404679.88</v>
          </cell>
          <cell r="AI2244">
            <v>4465253.1100000003</v>
          </cell>
          <cell r="AJ2244">
            <v>4526659.34</v>
          </cell>
          <cell r="AK2244">
            <v>4588910.04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0</v>
          </cell>
          <cell r="AZ2244">
            <v>0</v>
          </cell>
        </row>
        <row r="2245">
          <cell r="A2245" t="str">
            <v>ORResidentialTime-Of-Use EV ChargingParticipantsHigh Participation Case0</v>
          </cell>
          <cell r="B2245" t="str">
            <v>OR</v>
          </cell>
          <cell r="C2245" t="str">
            <v>Residential</v>
          </cell>
          <cell r="D2245" t="str">
            <v>Time-Of-Use EV Charging</v>
          </cell>
          <cell r="E2245" t="str">
            <v>Participants</v>
          </cell>
          <cell r="F2245" t="str">
            <v>High Participation Case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16746.686550000006</v>
          </cell>
          <cell r="S2245">
            <v>51018.605550000015</v>
          </cell>
          <cell r="T2245">
            <v>120852.27000000002</v>
          </cell>
          <cell r="U2245">
            <v>157699.79775000006</v>
          </cell>
          <cell r="V2245">
            <v>177800.38649999999</v>
          </cell>
          <cell r="W2245">
            <v>180383.41200000001</v>
          </cell>
          <cell r="X2245">
            <v>182969.12700000001</v>
          </cell>
          <cell r="Y2245">
            <v>185554.33050000004</v>
          </cell>
          <cell r="Z2245">
            <v>188138.90700000001</v>
          </cell>
          <cell r="AA2245">
            <v>190723.30200000003</v>
          </cell>
          <cell r="AB2245">
            <v>193308.027</v>
          </cell>
          <cell r="AC2245">
            <v>195900.88650000002</v>
          </cell>
          <cell r="AD2245">
            <v>198594.91865997191</v>
          </cell>
          <cell r="AE2245">
            <v>201325.99919378545</v>
          </cell>
          <cell r="AF2245">
            <v>204094.63759127702</v>
          </cell>
          <cell r="AG2245">
            <v>206901.35034879539</v>
          </cell>
          <cell r="AH2245">
            <v>209746.66106555553</v>
          </cell>
          <cell r="AI2245">
            <v>212631.10054131731</v>
          </cell>
          <cell r="AJ2245">
            <v>215555.20687540746</v>
          </cell>
          <cell r="AK2245">
            <v>218519.52556710335</v>
          </cell>
          <cell r="AL2245">
            <v>0</v>
          </cell>
          <cell r="AM2245">
            <v>0</v>
          </cell>
          <cell r="AN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</row>
        <row r="2246">
          <cell r="A2246" t="str">
            <v>UTExtra Large C&amp;ICritical Peak PricingProgram Annual BenefitsLow Participation Case0</v>
          </cell>
          <cell r="B2246" t="str">
            <v>UT</v>
          </cell>
          <cell r="C2246" t="str">
            <v>Extra Large C&amp;I</v>
          </cell>
          <cell r="D2246" t="str">
            <v>Critical Peak Pricing</v>
          </cell>
          <cell r="E2246" t="str">
            <v>Program Annual Benefits</v>
          </cell>
          <cell r="F2246" t="str">
            <v>Low Participation Case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573231.01</v>
          </cell>
          <cell r="S2246">
            <v>1745288.43</v>
          </cell>
          <cell r="T2246">
            <v>4127886.26</v>
          </cell>
          <cell r="U2246">
            <v>5388069.9000000004</v>
          </cell>
          <cell r="V2246">
            <v>6066603.5300000003</v>
          </cell>
          <cell r="W2246">
            <v>6146956.6100000003</v>
          </cell>
          <cell r="X2246">
            <v>6226381.7599999998</v>
          </cell>
          <cell r="Y2246">
            <v>6305886.3200000003</v>
          </cell>
          <cell r="Z2246">
            <v>6389191.79</v>
          </cell>
          <cell r="AA2246">
            <v>6482465.1100000003</v>
          </cell>
          <cell r="AB2246">
            <v>6568214.9500000002</v>
          </cell>
          <cell r="AC2246">
            <v>6654117.0800000001</v>
          </cell>
          <cell r="AD2246">
            <v>6743128.8899999997</v>
          </cell>
          <cell r="AE2246">
            <v>6833331.4100000001</v>
          </cell>
          <cell r="AF2246">
            <v>6924740.5700000003</v>
          </cell>
          <cell r="AG2246">
            <v>7017372.5</v>
          </cell>
          <cell r="AH2246">
            <v>7111243.5700000003</v>
          </cell>
          <cell r="AI2246">
            <v>7206370.3399999999</v>
          </cell>
          <cell r="AJ2246">
            <v>7302769.6200000001</v>
          </cell>
          <cell r="AK2246">
            <v>7400458.4299999997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0</v>
          </cell>
          <cell r="AZ2246">
            <v>0</v>
          </cell>
        </row>
        <row r="2247">
          <cell r="A2247" t="str">
            <v>UTExtra Large C&amp;ICritical Peak PricingProgram Annual CostsLow Participation Case0</v>
          </cell>
          <cell r="B2247" t="str">
            <v>UT</v>
          </cell>
          <cell r="C2247" t="str">
            <v>Extra Large C&amp;I</v>
          </cell>
          <cell r="D2247" t="str">
            <v>Critical Peak Pricing</v>
          </cell>
          <cell r="E2247" t="str">
            <v>Program Annual Costs</v>
          </cell>
          <cell r="F2247" t="str">
            <v>Low Participation Case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5834317.1500000004</v>
          </cell>
          <cell r="S2247">
            <v>12509121.98</v>
          </cell>
          <cell r="T2247">
            <v>26286343.199999999</v>
          </cell>
          <cell r="U2247">
            <v>16130618.27</v>
          </cell>
          <cell r="V2247">
            <v>10911310.720000001</v>
          </cell>
          <cell r="W2247">
            <v>4823091.07</v>
          </cell>
          <cell r="X2247">
            <v>4899046.41</v>
          </cell>
          <cell r="Y2247">
            <v>4974249.76</v>
          </cell>
          <cell r="Z2247">
            <v>5049879.66</v>
          </cell>
          <cell r="AA2247">
            <v>5126289.05</v>
          </cell>
          <cell r="AB2247">
            <v>5203203.5</v>
          </cell>
          <cell r="AC2247">
            <v>5283869.59</v>
          </cell>
          <cell r="AD2247">
            <v>5405233.1200000001</v>
          </cell>
          <cell r="AE2247">
            <v>5502775.29</v>
          </cell>
          <cell r="AF2247">
            <v>5602414.6799999997</v>
          </cell>
          <cell r="AG2247">
            <v>5704204.7300000004</v>
          </cell>
          <cell r="AH2247">
            <v>5808200.4400000004</v>
          </cell>
          <cell r="AI2247">
            <v>5914458.3899999997</v>
          </cell>
          <cell r="AJ2247">
            <v>6023036.7800000003</v>
          </cell>
          <cell r="AK2247">
            <v>6133995.5099999998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  <cell r="AY2247">
            <v>0</v>
          </cell>
          <cell r="AZ2247">
            <v>0</v>
          </cell>
          <cell r="BA2247">
            <v>1287348.55</v>
          </cell>
        </row>
        <row r="2248">
          <cell r="A2248" t="str">
            <v>UTExtra Large C&amp;ICritical Peak PricingNon-Incentive CostsLow Participation Case0</v>
          </cell>
          <cell r="B2248" t="str">
            <v>UT</v>
          </cell>
          <cell r="C2248" t="str">
            <v>Extra Large C&amp;I</v>
          </cell>
          <cell r="D2248" t="str">
            <v>Critical Peak Pricing</v>
          </cell>
          <cell r="E2248" t="str">
            <v>Non-Incentive Costs</v>
          </cell>
          <cell r="F2248" t="str">
            <v>Low Participation Case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5482636.7300000004</v>
          </cell>
          <cell r="S2248">
            <v>11437731.27</v>
          </cell>
          <cell r="T2248">
            <v>23748445.530000001</v>
          </cell>
          <cell r="U2248">
            <v>12818922.52</v>
          </cell>
          <cell r="V2248">
            <v>7177502.6100000003</v>
          </cell>
          <cell r="W2248">
            <v>1035039.42</v>
          </cell>
          <cell r="X2248">
            <v>1056694.75</v>
          </cell>
          <cell r="Y2248">
            <v>1077608.81</v>
          </cell>
          <cell r="Z2248">
            <v>1098962.6200000001</v>
          </cell>
          <cell r="AA2248">
            <v>1121099.71</v>
          </cell>
          <cell r="AB2248">
            <v>1143734.93</v>
          </cell>
          <cell r="AC2248">
            <v>1169950.97</v>
          </cell>
          <cell r="AD2248">
            <v>1234739.83</v>
          </cell>
          <cell r="AE2248">
            <v>1274929.31</v>
          </cell>
          <cell r="AF2248">
            <v>1316427.29</v>
          </cell>
          <cell r="AG2248">
            <v>1359276.37</v>
          </cell>
          <cell r="AH2248">
            <v>1403520.56</v>
          </cell>
          <cell r="AI2248">
            <v>1449205.28</v>
          </cell>
          <cell r="AJ2248">
            <v>1496377.44</v>
          </cell>
          <cell r="AK2248">
            <v>1545085.48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0</v>
          </cell>
          <cell r="AZ2248">
            <v>0</v>
          </cell>
        </row>
        <row r="2249">
          <cell r="A2249" t="str">
            <v>UTExtra Large C&amp;ICritical Peak PricingSummer Peak Reduction @Meter  (MW)Low Participation Case0</v>
          </cell>
          <cell r="B2249" t="str">
            <v>UT</v>
          </cell>
          <cell r="C2249" t="str">
            <v>Extra Large C&amp;I</v>
          </cell>
          <cell r="D2249" t="str">
            <v>Critical Peak Pricing</v>
          </cell>
          <cell r="E2249" t="str">
            <v>Summer Peak Reduction @Meter  (MW)</v>
          </cell>
          <cell r="F2249" t="str">
            <v>Low Participation Case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5.1061481672101516</v>
          </cell>
          <cell r="S2249">
            <v>15.546439584201273</v>
          </cell>
          <cell r="T2249">
            <v>36.769815927493447</v>
          </cell>
          <cell r="U2249">
            <v>47.99510590524666</v>
          </cell>
          <cell r="V2249">
            <v>54.039254216657497</v>
          </cell>
          <cell r="W2249">
            <v>54.75501228123791</v>
          </cell>
          <cell r="X2249">
            <v>55.462504704051796</v>
          </cell>
          <cell r="Y2249">
            <v>56.170704503007471</v>
          </cell>
          <cell r="Z2249">
            <v>56.91276145592839</v>
          </cell>
          <cell r="AA2249">
            <v>57.74360864977195</v>
          </cell>
          <cell r="AB2249">
            <v>58.507439221742665</v>
          </cell>
          <cell r="AC2249">
            <v>59.27262640549219</v>
          </cell>
          <cell r="AD2249">
            <v>60.065513565673378</v>
          </cell>
          <cell r="AE2249">
            <v>60.869007140432515</v>
          </cell>
          <cell r="AF2249">
            <v>61.683249011282939</v>
          </cell>
          <cell r="AG2249">
            <v>62.508382957680382</v>
          </cell>
          <cell r="AH2249">
            <v>63.344554682411669</v>
          </cell>
          <cell r="AI2249">
            <v>64.191911837323005</v>
          </cell>
          <cell r="AJ2249">
            <v>65.050604049392433</v>
          </cell>
          <cell r="AK2249">
            <v>65.920782947151125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  <cell r="AY2249">
            <v>0</v>
          </cell>
          <cell r="AZ2249">
            <v>0</v>
          </cell>
          <cell r="BA2249">
            <v>24.061634665642682</v>
          </cell>
        </row>
        <row r="2250">
          <cell r="A2250" t="str">
            <v>UTExtra Large C&amp;ICritical Peak PricingSummer Peak Reduction @Generation (MW)Low Participation Case0</v>
          </cell>
          <cell r="B2250" t="str">
            <v>UT</v>
          </cell>
          <cell r="C2250" t="str">
            <v>Extra Large C&amp;I</v>
          </cell>
          <cell r="D2250" t="str">
            <v>Critical Peak Pricing</v>
          </cell>
          <cell r="E2250" t="str">
            <v>Summer Peak Reduction @Generation (MW)</v>
          </cell>
          <cell r="F2250" t="str">
            <v>Low Participation Case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5.6309529854545115</v>
          </cell>
          <cell r="S2250">
            <v>17.1442871462299</v>
          </cell>
          <cell r="T2250">
            <v>40.548980952242438</v>
          </cell>
          <cell r="U2250">
            <v>52.92799504328039</v>
          </cell>
          <cell r="V2250">
            <v>59.593354892652727</v>
          </cell>
          <cell r="W2250">
            <v>60.382677857562754</v>
          </cell>
          <cell r="X2250">
            <v>61.162885646285609</v>
          </cell>
          <cell r="Y2250">
            <v>61.94387351456492</v>
          </cell>
          <cell r="Z2250">
            <v>62.762198341341403</v>
          </cell>
          <cell r="AA2250">
            <v>63.678439181486489</v>
          </cell>
          <cell r="AB2250">
            <v>64.520775498172327</v>
          </cell>
          <cell r="AC2250">
            <v>65.364607857843168</v>
          </cell>
          <cell r="AD2250">
            <v>66.238987169908881</v>
          </cell>
          <cell r="AE2250">
            <v>67.125063013269198</v>
          </cell>
          <cell r="AF2250">
            <v>68.022991851877961</v>
          </cell>
          <cell r="AG2250">
            <v>68.932932242700019</v>
          </cell>
          <cell r="AH2250">
            <v>69.855044863709381</v>
          </cell>
          <cell r="AI2250">
            <v>70.789492542261797</v>
          </cell>
          <cell r="AJ2250">
            <v>71.73644028384696</v>
          </cell>
          <cell r="AK2250">
            <v>72.696055301225314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  <cell r="AY2250">
            <v>0</v>
          </cell>
          <cell r="AZ2250">
            <v>0</v>
          </cell>
        </row>
        <row r="2251">
          <cell r="A2251" t="str">
            <v>UTExtra Large C&amp;ICritical Peak PricingWinter Peak Reduction @Meter  (MW)Low Participation Case0</v>
          </cell>
          <cell r="B2251" t="str">
            <v>UT</v>
          </cell>
          <cell r="C2251" t="str">
            <v>Extra Large C&amp;I</v>
          </cell>
          <cell r="D2251" t="str">
            <v>Critical Peak Pricing</v>
          </cell>
          <cell r="E2251" t="str">
            <v>Winter Peak Reduction @Meter  (MW)</v>
          </cell>
          <cell r="F2251" t="str">
            <v>Low Participation Case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0</v>
          </cell>
          <cell r="AZ2251">
            <v>0</v>
          </cell>
          <cell r="BA2251">
            <v>24.061634665642682</v>
          </cell>
        </row>
        <row r="2252">
          <cell r="A2252" t="str">
            <v>UTExtra Large C&amp;ICritical Peak PricingWinter Peak Reduction @Generation (MW)Low Participation Case0</v>
          </cell>
          <cell r="B2252" t="str">
            <v>UT</v>
          </cell>
          <cell r="C2252" t="str">
            <v>Extra Large C&amp;I</v>
          </cell>
          <cell r="D2252" t="str">
            <v>Critical Peak Pricing</v>
          </cell>
          <cell r="E2252" t="str">
            <v>Winter Peak Reduction @Generation (MW)</v>
          </cell>
          <cell r="F2252" t="str">
            <v>Low Participation Case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0</v>
          </cell>
          <cell r="AZ2252">
            <v>0</v>
          </cell>
        </row>
        <row r="2253">
          <cell r="A2253" t="str">
            <v>UTExtra Large C&amp;ICritical Peak PricingProgram Annual BenefitsLow Participation Case0</v>
          </cell>
          <cell r="B2253" t="str">
            <v>UT</v>
          </cell>
          <cell r="C2253" t="str">
            <v>Extra Large C&amp;I</v>
          </cell>
          <cell r="D2253" t="str">
            <v>Critical Peak Pricing</v>
          </cell>
          <cell r="E2253" t="str">
            <v>Program Annual Benefits</v>
          </cell>
          <cell r="F2253" t="str">
            <v>Low Participation Case</v>
          </cell>
          <cell r="G2253">
            <v>0</v>
          </cell>
          <cell r="BA2253">
            <v>11866050.68</v>
          </cell>
        </row>
        <row r="2254">
          <cell r="A2254" t="str">
            <v>UTExtra Large C&amp;ICritical Peak PricingNew ParticipantsLow Participation Case0</v>
          </cell>
          <cell r="B2254" t="str">
            <v>UT</v>
          </cell>
          <cell r="C2254" t="str">
            <v>Extra Large C&amp;I</v>
          </cell>
          <cell r="D2254" t="str">
            <v>Critical Peak Pricing</v>
          </cell>
          <cell r="E2254" t="str">
            <v>New Participants</v>
          </cell>
          <cell r="F2254" t="str">
            <v>Low Participation Case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16746.686550000006</v>
          </cell>
          <cell r="S2254">
            <v>34271.919000000009</v>
          </cell>
          <cell r="T2254">
            <v>69833.664450000011</v>
          </cell>
          <cell r="U2254">
            <v>36847.527750000037</v>
          </cell>
          <cell r="V2254">
            <v>20100.588749999937</v>
          </cell>
          <cell r="W2254">
            <v>2583.0255000000179</v>
          </cell>
          <cell r="X2254">
            <v>2585.7149999999965</v>
          </cell>
          <cell r="Y2254">
            <v>2585.2035000000324</v>
          </cell>
          <cell r="Z2254">
            <v>2584.5764999999665</v>
          </cell>
          <cell r="AA2254">
            <v>2584.3950000000186</v>
          </cell>
          <cell r="AB2254">
            <v>2584.7249999999767</v>
          </cell>
          <cell r="AC2254">
            <v>2592.8595000000205</v>
          </cell>
          <cell r="AD2254">
            <v>2694.0321599718882</v>
          </cell>
          <cell r="AE2254">
            <v>2731.0805338135397</v>
          </cell>
          <cell r="AF2254">
            <v>2768.6383974915661</v>
          </cell>
          <cell r="AG2254">
            <v>2806.7127575183695</v>
          </cell>
          <cell r="AH2254">
            <v>2845.3107167601411</v>
          </cell>
          <cell r="AI2254">
            <v>2884.4394757617847</v>
          </cell>
          <cell r="AJ2254">
            <v>2924.1063340901455</v>
          </cell>
          <cell r="AK2254">
            <v>2964.3186916958948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0</v>
          </cell>
          <cell r="AZ2254">
            <v>0</v>
          </cell>
        </row>
        <row r="2255">
          <cell r="A2255" t="str">
            <v>UTExtra Large C&amp;ICritical Peak PricingIncentive CostsLow Participation Case0</v>
          </cell>
          <cell r="B2255" t="str">
            <v>UT</v>
          </cell>
          <cell r="C2255" t="str">
            <v>Extra Large C&amp;I</v>
          </cell>
          <cell r="D2255" t="str">
            <v>Critical Peak Pricing</v>
          </cell>
          <cell r="E2255" t="str">
            <v>Incentive Costs</v>
          </cell>
          <cell r="F2255" t="str">
            <v>Low Participation Case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351680.42</v>
          </cell>
          <cell r="S2255">
            <v>1071390.72</v>
          </cell>
          <cell r="T2255">
            <v>2537897.67</v>
          </cell>
          <cell r="U2255">
            <v>3311695.75</v>
          </cell>
          <cell r="V2255">
            <v>3733808.12</v>
          </cell>
          <cell r="W2255">
            <v>3788051.65</v>
          </cell>
          <cell r="X2255">
            <v>3842351.67</v>
          </cell>
          <cell r="Y2255">
            <v>3896640.94</v>
          </cell>
          <cell r="Z2255">
            <v>3950917.05</v>
          </cell>
          <cell r="AA2255">
            <v>4005189.34</v>
          </cell>
          <cell r="AB2255">
            <v>4059468.57</v>
          </cell>
          <cell r="AC2255">
            <v>4113918.62</v>
          </cell>
          <cell r="AD2255">
            <v>4170493.29</v>
          </cell>
          <cell r="AE2255">
            <v>4227845.9800000004</v>
          </cell>
          <cell r="AF2255">
            <v>4285987.3899999997</v>
          </cell>
          <cell r="AG2255">
            <v>4344928.3600000003</v>
          </cell>
          <cell r="AH2255">
            <v>4404679.88</v>
          </cell>
          <cell r="AI2255">
            <v>4465253.1100000003</v>
          </cell>
          <cell r="AJ2255">
            <v>4526659.34</v>
          </cell>
          <cell r="AK2255">
            <v>4588910.04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0</v>
          </cell>
          <cell r="AZ2255">
            <v>0</v>
          </cell>
        </row>
        <row r="2256">
          <cell r="A2256" t="str">
            <v>UTExtra Large C&amp;ICritical Peak PricingParticipantsLow Participation Case0</v>
          </cell>
          <cell r="B2256" t="str">
            <v>UT</v>
          </cell>
          <cell r="C2256" t="str">
            <v>Extra Large C&amp;I</v>
          </cell>
          <cell r="D2256" t="str">
            <v>Critical Peak Pricing</v>
          </cell>
          <cell r="E2256" t="str">
            <v>Participants</v>
          </cell>
          <cell r="F2256" t="str">
            <v>Low Participation Case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16746.686550000006</v>
          </cell>
          <cell r="S2256">
            <v>51018.605550000015</v>
          </cell>
          <cell r="T2256">
            <v>120852.27000000002</v>
          </cell>
          <cell r="U2256">
            <v>157699.79775000006</v>
          </cell>
          <cell r="V2256">
            <v>177800.38649999999</v>
          </cell>
          <cell r="W2256">
            <v>180383.41200000001</v>
          </cell>
          <cell r="X2256">
            <v>182969.12700000001</v>
          </cell>
          <cell r="Y2256">
            <v>185554.33050000004</v>
          </cell>
          <cell r="Z2256">
            <v>188138.90700000001</v>
          </cell>
          <cell r="AA2256">
            <v>190723.30200000003</v>
          </cell>
          <cell r="AB2256">
            <v>193308.027</v>
          </cell>
          <cell r="AC2256">
            <v>195900.88650000002</v>
          </cell>
          <cell r="AD2256">
            <v>198594.91865997191</v>
          </cell>
          <cell r="AE2256">
            <v>201325.99919378545</v>
          </cell>
          <cell r="AF2256">
            <v>204094.63759127702</v>
          </cell>
          <cell r="AG2256">
            <v>206901.35034879539</v>
          </cell>
          <cell r="AH2256">
            <v>209746.66106555553</v>
          </cell>
          <cell r="AI2256">
            <v>212631.10054131731</v>
          </cell>
          <cell r="AJ2256">
            <v>215555.20687540746</v>
          </cell>
          <cell r="AK2256">
            <v>218519.52556710335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0</v>
          </cell>
          <cell r="AZ2256">
            <v>0</v>
          </cell>
        </row>
        <row r="2257">
          <cell r="A2257" t="str">
            <v>UTIrrigationCritical Peak PricingProgram Annual BenefitsLow Participation Case0</v>
          </cell>
          <cell r="B2257" t="str">
            <v>UT</v>
          </cell>
          <cell r="C2257" t="str">
            <v>Irrigation</v>
          </cell>
          <cell r="D2257" t="str">
            <v>Critical Peak Pricing</v>
          </cell>
          <cell r="E2257" t="str">
            <v>Program Annual Benefits</v>
          </cell>
          <cell r="F2257" t="str">
            <v>Low Participation Case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573231.01</v>
          </cell>
          <cell r="S2257">
            <v>1745288.43</v>
          </cell>
          <cell r="T2257">
            <v>4127886.26</v>
          </cell>
          <cell r="U2257">
            <v>5388069.9000000004</v>
          </cell>
          <cell r="V2257">
            <v>6066603.5300000003</v>
          </cell>
          <cell r="W2257">
            <v>6146956.6100000003</v>
          </cell>
          <cell r="X2257">
            <v>6226381.7599999998</v>
          </cell>
          <cell r="Y2257">
            <v>6305886.3200000003</v>
          </cell>
          <cell r="Z2257">
            <v>6389191.79</v>
          </cell>
          <cell r="AA2257">
            <v>6482465.1100000003</v>
          </cell>
          <cell r="AB2257">
            <v>6568214.9500000002</v>
          </cell>
          <cell r="AC2257">
            <v>6654117.0800000001</v>
          </cell>
          <cell r="AD2257">
            <v>6743128.8899999997</v>
          </cell>
          <cell r="AE2257">
            <v>6833331.4100000001</v>
          </cell>
          <cell r="AF2257">
            <v>6924740.5700000003</v>
          </cell>
          <cell r="AG2257">
            <v>7017372.5</v>
          </cell>
          <cell r="AH2257">
            <v>7111243.5700000003</v>
          </cell>
          <cell r="AI2257">
            <v>7206370.3399999999</v>
          </cell>
          <cell r="AJ2257">
            <v>7302769.6200000001</v>
          </cell>
          <cell r="AK2257">
            <v>7400458.4299999997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0</v>
          </cell>
          <cell r="AV2257">
            <v>0</v>
          </cell>
          <cell r="AW2257">
            <v>0</v>
          </cell>
          <cell r="AX2257">
            <v>0</v>
          </cell>
          <cell r="AY2257">
            <v>0</v>
          </cell>
          <cell r="AZ2257">
            <v>0</v>
          </cell>
        </row>
        <row r="2258">
          <cell r="A2258" t="str">
            <v>UTIrrigationCritical Peak PricingProgram Annual CostsLow Participation Case0</v>
          </cell>
          <cell r="B2258" t="str">
            <v>UT</v>
          </cell>
          <cell r="C2258" t="str">
            <v>Irrigation</v>
          </cell>
          <cell r="D2258" t="str">
            <v>Critical Peak Pricing</v>
          </cell>
          <cell r="E2258" t="str">
            <v>Program Annual Costs</v>
          </cell>
          <cell r="F2258" t="str">
            <v>Low Participation Case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5834317.1500000004</v>
          </cell>
          <cell r="S2258">
            <v>12509121.98</v>
          </cell>
          <cell r="T2258">
            <v>26286343.199999999</v>
          </cell>
          <cell r="U2258">
            <v>16130618.27</v>
          </cell>
          <cell r="V2258">
            <v>10911310.720000001</v>
          </cell>
          <cell r="W2258">
            <v>4823091.07</v>
          </cell>
          <cell r="X2258">
            <v>4899046.41</v>
          </cell>
          <cell r="Y2258">
            <v>4974249.76</v>
          </cell>
          <cell r="Z2258">
            <v>5049879.66</v>
          </cell>
          <cell r="AA2258">
            <v>5126289.05</v>
          </cell>
          <cell r="AB2258">
            <v>5203203.5</v>
          </cell>
          <cell r="AC2258">
            <v>5283869.59</v>
          </cell>
          <cell r="AD2258">
            <v>5405233.1200000001</v>
          </cell>
          <cell r="AE2258">
            <v>5502775.29</v>
          </cell>
          <cell r="AF2258">
            <v>5602414.6799999997</v>
          </cell>
          <cell r="AG2258">
            <v>5704204.7300000004</v>
          </cell>
          <cell r="AH2258">
            <v>5808200.4400000004</v>
          </cell>
          <cell r="AI2258">
            <v>5914458.3899999997</v>
          </cell>
          <cell r="AJ2258">
            <v>6023036.7800000003</v>
          </cell>
          <cell r="AK2258">
            <v>6133995.5099999998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  <cell r="AY2258">
            <v>0</v>
          </cell>
          <cell r="AZ2258">
            <v>0</v>
          </cell>
        </row>
        <row r="2259">
          <cell r="A2259" t="str">
            <v>UTIrrigationCritical Peak PricingNon-Incentive CostsLow Participation Case0</v>
          </cell>
          <cell r="B2259" t="str">
            <v>UT</v>
          </cell>
          <cell r="C2259" t="str">
            <v>Irrigation</v>
          </cell>
          <cell r="D2259" t="str">
            <v>Critical Peak Pricing</v>
          </cell>
          <cell r="E2259" t="str">
            <v>Non-Incentive Costs</v>
          </cell>
          <cell r="F2259" t="str">
            <v>Low Participation Case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5482636.7300000004</v>
          </cell>
          <cell r="S2259">
            <v>11437731.27</v>
          </cell>
          <cell r="T2259">
            <v>23748445.530000001</v>
          </cell>
          <cell r="U2259">
            <v>12818922.52</v>
          </cell>
          <cell r="V2259">
            <v>7177502.6100000003</v>
          </cell>
          <cell r="W2259">
            <v>1035039.42</v>
          </cell>
          <cell r="X2259">
            <v>1056694.75</v>
          </cell>
          <cell r="Y2259">
            <v>1077608.81</v>
          </cell>
          <cell r="Z2259">
            <v>1098962.6200000001</v>
          </cell>
          <cell r="AA2259">
            <v>1121099.71</v>
          </cell>
          <cell r="AB2259">
            <v>1143734.93</v>
          </cell>
          <cell r="AC2259">
            <v>1169950.97</v>
          </cell>
          <cell r="AD2259">
            <v>1234739.83</v>
          </cell>
          <cell r="AE2259">
            <v>1274929.31</v>
          </cell>
          <cell r="AF2259">
            <v>1316427.29</v>
          </cell>
          <cell r="AG2259">
            <v>1359276.37</v>
          </cell>
          <cell r="AH2259">
            <v>1403520.56</v>
          </cell>
          <cell r="AI2259">
            <v>1449205.28</v>
          </cell>
          <cell r="AJ2259">
            <v>1496377.44</v>
          </cell>
          <cell r="AK2259">
            <v>1545085.48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  <cell r="AY2259">
            <v>0</v>
          </cell>
          <cell r="AZ2259">
            <v>0</v>
          </cell>
        </row>
        <row r="2260">
          <cell r="A2260" t="str">
            <v>UTIrrigationCritical Peak PricingSummer Peak Reduction @Meter  (MW)Low Participation Case0</v>
          </cell>
          <cell r="B2260" t="str">
            <v>UT</v>
          </cell>
          <cell r="C2260" t="str">
            <v>Irrigation</v>
          </cell>
          <cell r="D2260" t="str">
            <v>Critical Peak Pricing</v>
          </cell>
          <cell r="E2260" t="str">
            <v>Summer Peak Reduction @Meter  (MW)</v>
          </cell>
          <cell r="F2260" t="str">
            <v>Low Participation Case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5.1061481672101516</v>
          </cell>
          <cell r="S2260">
            <v>15.546439584201273</v>
          </cell>
          <cell r="T2260">
            <v>36.769815927493447</v>
          </cell>
          <cell r="U2260">
            <v>47.99510590524666</v>
          </cell>
          <cell r="V2260">
            <v>54.039254216657497</v>
          </cell>
          <cell r="W2260">
            <v>54.75501228123791</v>
          </cell>
          <cell r="X2260">
            <v>55.462504704051796</v>
          </cell>
          <cell r="Y2260">
            <v>56.170704503007471</v>
          </cell>
          <cell r="Z2260">
            <v>56.91276145592839</v>
          </cell>
          <cell r="AA2260">
            <v>57.74360864977195</v>
          </cell>
          <cell r="AB2260">
            <v>58.507439221742665</v>
          </cell>
          <cell r="AC2260">
            <v>59.27262640549219</v>
          </cell>
          <cell r="AD2260">
            <v>60.065513565673378</v>
          </cell>
          <cell r="AE2260">
            <v>60.869007140432515</v>
          </cell>
          <cell r="AF2260">
            <v>61.683249011282939</v>
          </cell>
          <cell r="AG2260">
            <v>62.508382957680382</v>
          </cell>
          <cell r="AH2260">
            <v>63.344554682411669</v>
          </cell>
          <cell r="AI2260">
            <v>64.191911837323005</v>
          </cell>
          <cell r="AJ2260">
            <v>65.050604049392433</v>
          </cell>
          <cell r="AK2260">
            <v>65.920782947151125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  <cell r="AU2260">
            <v>0</v>
          </cell>
          <cell r="AV2260">
            <v>0</v>
          </cell>
          <cell r="AW2260">
            <v>0</v>
          </cell>
          <cell r="AX2260">
            <v>0</v>
          </cell>
          <cell r="AY2260">
            <v>0</v>
          </cell>
          <cell r="AZ2260">
            <v>0</v>
          </cell>
        </row>
        <row r="2261">
          <cell r="A2261" t="str">
            <v>UTIrrigationCritical Peak PricingSummer Peak Reduction @Generation (MW)Low Participation Case0</v>
          </cell>
          <cell r="B2261" t="str">
            <v>UT</v>
          </cell>
          <cell r="C2261" t="str">
            <v>Irrigation</v>
          </cell>
          <cell r="D2261" t="str">
            <v>Critical Peak Pricing</v>
          </cell>
          <cell r="E2261" t="str">
            <v>Summer Peak Reduction @Generation (MW)</v>
          </cell>
          <cell r="F2261" t="str">
            <v>Low Participation Case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5.6309529854545115</v>
          </cell>
          <cell r="S2261">
            <v>17.1442871462299</v>
          </cell>
          <cell r="T2261">
            <v>40.548980952242438</v>
          </cell>
          <cell r="U2261">
            <v>52.92799504328039</v>
          </cell>
          <cell r="V2261">
            <v>59.593354892652727</v>
          </cell>
          <cell r="W2261">
            <v>60.382677857562754</v>
          </cell>
          <cell r="X2261">
            <v>61.162885646285609</v>
          </cell>
          <cell r="Y2261">
            <v>61.94387351456492</v>
          </cell>
          <cell r="Z2261">
            <v>62.762198341341403</v>
          </cell>
          <cell r="AA2261">
            <v>63.678439181486489</v>
          </cell>
          <cell r="AB2261">
            <v>64.520775498172327</v>
          </cell>
          <cell r="AC2261">
            <v>65.364607857843168</v>
          </cell>
          <cell r="AD2261">
            <v>66.238987169908881</v>
          </cell>
          <cell r="AE2261">
            <v>67.125063013269198</v>
          </cell>
          <cell r="AF2261">
            <v>68.022991851877961</v>
          </cell>
          <cell r="AG2261">
            <v>68.932932242700019</v>
          </cell>
          <cell r="AH2261">
            <v>69.855044863709381</v>
          </cell>
          <cell r="AI2261">
            <v>70.789492542261797</v>
          </cell>
          <cell r="AJ2261">
            <v>71.73644028384696</v>
          </cell>
          <cell r="AK2261">
            <v>72.696055301225314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  <cell r="AY2261">
            <v>0</v>
          </cell>
          <cell r="AZ2261">
            <v>0</v>
          </cell>
        </row>
        <row r="2262">
          <cell r="A2262" t="str">
            <v>UTIrrigationCritical Peak PricingWinter Peak Reduction @Meter  (MW)Low Participation Case0</v>
          </cell>
          <cell r="B2262" t="str">
            <v>UT</v>
          </cell>
          <cell r="C2262" t="str">
            <v>Irrigation</v>
          </cell>
          <cell r="D2262" t="str">
            <v>Critical Peak Pricing</v>
          </cell>
          <cell r="E2262" t="str">
            <v>Winter Peak Reduction @Meter  (MW)</v>
          </cell>
          <cell r="F2262" t="str">
            <v>Low Participation Case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0</v>
          </cell>
          <cell r="AZ2262">
            <v>0</v>
          </cell>
        </row>
        <row r="2263">
          <cell r="A2263" t="str">
            <v>UTIrrigationCritical Peak PricingWinter Peak Reduction @Generation (MW)Low Participation Case0</v>
          </cell>
          <cell r="B2263" t="str">
            <v>UT</v>
          </cell>
          <cell r="C2263" t="str">
            <v>Irrigation</v>
          </cell>
          <cell r="D2263" t="str">
            <v>Critical Peak Pricing</v>
          </cell>
          <cell r="E2263" t="str">
            <v>Winter Peak Reduction @Generation (MW)</v>
          </cell>
          <cell r="F2263" t="str">
            <v>Low Participation Case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T2263">
            <v>0</v>
          </cell>
          <cell r="AU2263">
            <v>0</v>
          </cell>
          <cell r="AV2263">
            <v>0</v>
          </cell>
          <cell r="AW2263">
            <v>0</v>
          </cell>
          <cell r="AX2263">
            <v>0</v>
          </cell>
          <cell r="AY2263">
            <v>0</v>
          </cell>
          <cell r="AZ2263">
            <v>0</v>
          </cell>
        </row>
        <row r="2264">
          <cell r="A2264" t="str">
            <v>UTIrrigationCritical Peak PricingProgram Annual BenefitsLow Participation Case0</v>
          </cell>
          <cell r="B2264" t="str">
            <v>UT</v>
          </cell>
          <cell r="C2264" t="str">
            <v>Irrigation</v>
          </cell>
          <cell r="D2264" t="str">
            <v>Critical Peak Pricing</v>
          </cell>
          <cell r="E2264" t="str">
            <v>Program Annual Benefits</v>
          </cell>
          <cell r="F2264" t="str">
            <v>Low Participation Case</v>
          </cell>
          <cell r="G2264">
            <v>0</v>
          </cell>
          <cell r="BA2264">
            <v>1151021.19</v>
          </cell>
        </row>
        <row r="2265">
          <cell r="A2265" t="str">
            <v>UTIrrigationCritical Peak PricingNew ParticipantsLow Participation Case0</v>
          </cell>
          <cell r="B2265" t="str">
            <v>UT</v>
          </cell>
          <cell r="C2265" t="str">
            <v>Irrigation</v>
          </cell>
          <cell r="D2265" t="str">
            <v>Critical Peak Pricing</v>
          </cell>
          <cell r="E2265" t="str">
            <v>New Participants</v>
          </cell>
          <cell r="F2265" t="str">
            <v>Low Participation Case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16746.686550000006</v>
          </cell>
          <cell r="S2265">
            <v>34271.919000000009</v>
          </cell>
          <cell r="T2265">
            <v>69833.664450000011</v>
          </cell>
          <cell r="U2265">
            <v>36847.527750000037</v>
          </cell>
          <cell r="V2265">
            <v>20100.588749999937</v>
          </cell>
          <cell r="W2265">
            <v>2583.0255000000179</v>
          </cell>
          <cell r="X2265">
            <v>2585.7149999999965</v>
          </cell>
          <cell r="Y2265">
            <v>2585.2035000000324</v>
          </cell>
          <cell r="Z2265">
            <v>2584.5764999999665</v>
          </cell>
          <cell r="AA2265">
            <v>2584.3950000000186</v>
          </cell>
          <cell r="AB2265">
            <v>2584.7249999999767</v>
          </cell>
          <cell r="AC2265">
            <v>2592.8595000000205</v>
          </cell>
          <cell r="AD2265">
            <v>2694.0321599718882</v>
          </cell>
          <cell r="AE2265">
            <v>2731.0805338135397</v>
          </cell>
          <cell r="AF2265">
            <v>2768.6383974915661</v>
          </cell>
          <cell r="AG2265">
            <v>2806.7127575183695</v>
          </cell>
          <cell r="AH2265">
            <v>2845.3107167601411</v>
          </cell>
          <cell r="AI2265">
            <v>2884.4394757617847</v>
          </cell>
          <cell r="AJ2265">
            <v>2924.1063340901455</v>
          </cell>
          <cell r="AK2265">
            <v>2964.3186916958948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  <cell r="AY2265">
            <v>0</v>
          </cell>
          <cell r="AZ2265">
            <v>0</v>
          </cell>
        </row>
        <row r="2266">
          <cell r="A2266" t="str">
            <v>UTIrrigationCritical Peak PricingIncentive CostsLow Participation Case0</v>
          </cell>
          <cell r="B2266" t="str">
            <v>UT</v>
          </cell>
          <cell r="C2266" t="str">
            <v>Irrigation</v>
          </cell>
          <cell r="D2266" t="str">
            <v>Critical Peak Pricing</v>
          </cell>
          <cell r="E2266" t="str">
            <v>Incentive Costs</v>
          </cell>
          <cell r="F2266" t="str">
            <v>Low Participation Case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351680.42</v>
          </cell>
          <cell r="S2266">
            <v>1071390.72</v>
          </cell>
          <cell r="T2266">
            <v>2537897.67</v>
          </cell>
          <cell r="U2266">
            <v>3311695.75</v>
          </cell>
          <cell r="V2266">
            <v>3733808.12</v>
          </cell>
          <cell r="W2266">
            <v>3788051.65</v>
          </cell>
          <cell r="X2266">
            <v>3842351.67</v>
          </cell>
          <cell r="Y2266">
            <v>3896640.94</v>
          </cell>
          <cell r="Z2266">
            <v>3950917.05</v>
          </cell>
          <cell r="AA2266">
            <v>4005189.34</v>
          </cell>
          <cell r="AB2266">
            <v>4059468.57</v>
          </cell>
          <cell r="AC2266">
            <v>4113918.62</v>
          </cell>
          <cell r="AD2266">
            <v>4170493.29</v>
          </cell>
          <cell r="AE2266">
            <v>4227845.9800000004</v>
          </cell>
          <cell r="AF2266">
            <v>4285987.3899999997</v>
          </cell>
          <cell r="AG2266">
            <v>4344928.3600000003</v>
          </cell>
          <cell r="AH2266">
            <v>4404679.88</v>
          </cell>
          <cell r="AI2266">
            <v>4465253.1100000003</v>
          </cell>
          <cell r="AJ2266">
            <v>4526659.34</v>
          </cell>
          <cell r="AK2266">
            <v>4588910.04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  <cell r="AU2266">
            <v>0</v>
          </cell>
          <cell r="AV2266">
            <v>0</v>
          </cell>
          <cell r="AW2266">
            <v>0</v>
          </cell>
          <cell r="AX2266">
            <v>0</v>
          </cell>
          <cell r="AY2266">
            <v>0</v>
          </cell>
          <cell r="AZ2266">
            <v>0</v>
          </cell>
        </row>
        <row r="2267">
          <cell r="A2267" t="str">
            <v>UTIrrigationCritical Peak PricingParticipantsLow Participation Case0</v>
          </cell>
          <cell r="B2267" t="str">
            <v>UT</v>
          </cell>
          <cell r="C2267" t="str">
            <v>Irrigation</v>
          </cell>
          <cell r="D2267" t="str">
            <v>Critical Peak Pricing</v>
          </cell>
          <cell r="E2267" t="str">
            <v>Participants</v>
          </cell>
          <cell r="F2267" t="str">
            <v>Low Participation Case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16746.686550000006</v>
          </cell>
          <cell r="S2267">
            <v>51018.605550000015</v>
          </cell>
          <cell r="T2267">
            <v>120852.27000000002</v>
          </cell>
          <cell r="U2267">
            <v>157699.79775000006</v>
          </cell>
          <cell r="V2267">
            <v>177800.38649999999</v>
          </cell>
          <cell r="W2267">
            <v>180383.41200000001</v>
          </cell>
          <cell r="X2267">
            <v>182969.12700000001</v>
          </cell>
          <cell r="Y2267">
            <v>185554.33050000004</v>
          </cell>
          <cell r="Z2267">
            <v>188138.90700000001</v>
          </cell>
          <cell r="AA2267">
            <v>190723.30200000003</v>
          </cell>
          <cell r="AB2267">
            <v>193308.027</v>
          </cell>
          <cell r="AC2267">
            <v>195900.88650000002</v>
          </cell>
          <cell r="AD2267">
            <v>198594.91865997191</v>
          </cell>
          <cell r="AE2267">
            <v>201325.99919378545</v>
          </cell>
          <cell r="AF2267">
            <v>204094.63759127702</v>
          </cell>
          <cell r="AG2267">
            <v>206901.35034879539</v>
          </cell>
          <cell r="AH2267">
            <v>209746.66106555553</v>
          </cell>
          <cell r="AI2267">
            <v>212631.10054131731</v>
          </cell>
          <cell r="AJ2267">
            <v>215555.20687540746</v>
          </cell>
          <cell r="AK2267">
            <v>218519.52556710335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  <cell r="AY2267">
            <v>0</v>
          </cell>
          <cell r="AZ2267">
            <v>0</v>
          </cell>
        </row>
        <row r="2268">
          <cell r="A2268" t="str">
            <v>UTLarge C&amp;ICritical Peak PricingProgram Annual BenefitsLow Participation Case0</v>
          </cell>
          <cell r="B2268" t="str">
            <v>UT</v>
          </cell>
          <cell r="C2268" t="str">
            <v>Large C&amp;I</v>
          </cell>
          <cell r="D2268" t="str">
            <v>Critical Peak Pricing</v>
          </cell>
          <cell r="E2268" t="str">
            <v>Program Annual Benefits</v>
          </cell>
          <cell r="F2268" t="str">
            <v>Low Participation Case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573231.01</v>
          </cell>
          <cell r="S2268">
            <v>1745288.43</v>
          </cell>
          <cell r="T2268">
            <v>4127886.26</v>
          </cell>
          <cell r="U2268">
            <v>5388069.9000000004</v>
          </cell>
          <cell r="V2268">
            <v>6066603.5300000003</v>
          </cell>
          <cell r="W2268">
            <v>6146956.6100000003</v>
          </cell>
          <cell r="X2268">
            <v>6226381.7599999998</v>
          </cell>
          <cell r="Y2268">
            <v>6305886.3200000003</v>
          </cell>
          <cell r="Z2268">
            <v>6389191.79</v>
          </cell>
          <cell r="AA2268">
            <v>6482465.1100000003</v>
          </cell>
          <cell r="AB2268">
            <v>6568214.9500000002</v>
          </cell>
          <cell r="AC2268">
            <v>6654117.0800000001</v>
          </cell>
          <cell r="AD2268">
            <v>6743128.8899999997</v>
          </cell>
          <cell r="AE2268">
            <v>6833331.4100000001</v>
          </cell>
          <cell r="AF2268">
            <v>6924740.5700000003</v>
          </cell>
          <cell r="AG2268">
            <v>7017372.5</v>
          </cell>
          <cell r="AH2268">
            <v>7111243.5700000003</v>
          </cell>
          <cell r="AI2268">
            <v>7206370.3399999999</v>
          </cell>
          <cell r="AJ2268">
            <v>7302769.6200000001</v>
          </cell>
          <cell r="AK2268">
            <v>7400458.4299999997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0</v>
          </cell>
          <cell r="AZ2268">
            <v>0</v>
          </cell>
        </row>
        <row r="2269">
          <cell r="A2269" t="str">
            <v>UTLarge C&amp;ICritical Peak PricingProgram Annual CostsLow Participation Case0</v>
          </cell>
          <cell r="B2269" t="str">
            <v>UT</v>
          </cell>
          <cell r="C2269" t="str">
            <v>Large C&amp;I</v>
          </cell>
          <cell r="D2269" t="str">
            <v>Critical Peak Pricing</v>
          </cell>
          <cell r="E2269" t="str">
            <v>Program Annual Costs</v>
          </cell>
          <cell r="F2269" t="str">
            <v>Low Participation Case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5834317.1500000004</v>
          </cell>
          <cell r="S2269">
            <v>12509121.98</v>
          </cell>
          <cell r="T2269">
            <v>26286343.199999999</v>
          </cell>
          <cell r="U2269">
            <v>16130618.27</v>
          </cell>
          <cell r="V2269">
            <v>10911310.720000001</v>
          </cell>
          <cell r="W2269">
            <v>4823091.07</v>
          </cell>
          <cell r="X2269">
            <v>4899046.41</v>
          </cell>
          <cell r="Y2269">
            <v>4974249.76</v>
          </cell>
          <cell r="Z2269">
            <v>5049879.66</v>
          </cell>
          <cell r="AA2269">
            <v>5126289.05</v>
          </cell>
          <cell r="AB2269">
            <v>5203203.5</v>
          </cell>
          <cell r="AC2269">
            <v>5283869.59</v>
          </cell>
          <cell r="AD2269">
            <v>5405233.1200000001</v>
          </cell>
          <cell r="AE2269">
            <v>5502775.29</v>
          </cell>
          <cell r="AF2269">
            <v>5602414.6799999997</v>
          </cell>
          <cell r="AG2269">
            <v>5704204.7300000004</v>
          </cell>
          <cell r="AH2269">
            <v>5808200.4400000004</v>
          </cell>
          <cell r="AI2269">
            <v>5914458.3899999997</v>
          </cell>
          <cell r="AJ2269">
            <v>6023036.7800000003</v>
          </cell>
          <cell r="AK2269">
            <v>6133995.5099999998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  <cell r="AU2269">
            <v>0</v>
          </cell>
          <cell r="AV2269">
            <v>0</v>
          </cell>
          <cell r="AW2269">
            <v>0</v>
          </cell>
          <cell r="AX2269">
            <v>0</v>
          </cell>
          <cell r="AY2269">
            <v>0</v>
          </cell>
          <cell r="AZ2269">
            <v>0</v>
          </cell>
          <cell r="BA2269">
            <v>146889.60999999999</v>
          </cell>
        </row>
        <row r="2270">
          <cell r="A2270" t="str">
            <v>UTLarge C&amp;ICritical Peak PricingNon-Incentive CostsLow Participation Case0</v>
          </cell>
          <cell r="B2270" t="str">
            <v>UT</v>
          </cell>
          <cell r="C2270" t="str">
            <v>Large C&amp;I</v>
          </cell>
          <cell r="D2270" t="str">
            <v>Critical Peak Pricing</v>
          </cell>
          <cell r="E2270" t="str">
            <v>Non-Incentive Costs</v>
          </cell>
          <cell r="F2270" t="str">
            <v>Low Participation Case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5482636.7300000004</v>
          </cell>
          <cell r="S2270">
            <v>11437731.27</v>
          </cell>
          <cell r="T2270">
            <v>23748445.530000001</v>
          </cell>
          <cell r="U2270">
            <v>12818922.52</v>
          </cell>
          <cell r="V2270">
            <v>7177502.6100000003</v>
          </cell>
          <cell r="W2270">
            <v>1035039.42</v>
          </cell>
          <cell r="X2270">
            <v>1056694.75</v>
          </cell>
          <cell r="Y2270">
            <v>1077608.81</v>
          </cell>
          <cell r="Z2270">
            <v>1098962.6200000001</v>
          </cell>
          <cell r="AA2270">
            <v>1121099.71</v>
          </cell>
          <cell r="AB2270">
            <v>1143734.93</v>
          </cell>
          <cell r="AC2270">
            <v>1169950.97</v>
          </cell>
          <cell r="AD2270">
            <v>1234739.83</v>
          </cell>
          <cell r="AE2270">
            <v>1274929.31</v>
          </cell>
          <cell r="AF2270">
            <v>1316427.29</v>
          </cell>
          <cell r="AG2270">
            <v>1359276.37</v>
          </cell>
          <cell r="AH2270">
            <v>1403520.56</v>
          </cell>
          <cell r="AI2270">
            <v>1449205.28</v>
          </cell>
          <cell r="AJ2270">
            <v>1496377.44</v>
          </cell>
          <cell r="AK2270">
            <v>1545085.48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0</v>
          </cell>
          <cell r="AZ2270">
            <v>0</v>
          </cell>
        </row>
        <row r="2271">
          <cell r="A2271" t="str">
            <v>UTLarge C&amp;ICritical Peak PricingSummer Peak Reduction @Meter  (MW)Low Participation Case0</v>
          </cell>
          <cell r="B2271" t="str">
            <v>UT</v>
          </cell>
          <cell r="C2271" t="str">
            <v>Large C&amp;I</v>
          </cell>
          <cell r="D2271" t="str">
            <v>Critical Peak Pricing</v>
          </cell>
          <cell r="E2271" t="str">
            <v>Summer Peak Reduction @Meter  (MW)</v>
          </cell>
          <cell r="F2271" t="str">
            <v>Low Participation Case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5.1061481672101516</v>
          </cell>
          <cell r="S2271">
            <v>15.546439584201273</v>
          </cell>
          <cell r="T2271">
            <v>36.769815927493447</v>
          </cell>
          <cell r="U2271">
            <v>47.99510590524666</v>
          </cell>
          <cell r="V2271">
            <v>54.039254216657497</v>
          </cell>
          <cell r="W2271">
            <v>54.75501228123791</v>
          </cell>
          <cell r="X2271">
            <v>55.462504704051796</v>
          </cell>
          <cell r="Y2271">
            <v>56.170704503007471</v>
          </cell>
          <cell r="Z2271">
            <v>56.91276145592839</v>
          </cell>
          <cell r="AA2271">
            <v>57.74360864977195</v>
          </cell>
          <cell r="AB2271">
            <v>58.507439221742665</v>
          </cell>
          <cell r="AC2271">
            <v>59.27262640549219</v>
          </cell>
          <cell r="AD2271">
            <v>60.065513565673378</v>
          </cell>
          <cell r="AE2271">
            <v>60.869007140432515</v>
          </cell>
          <cell r="AF2271">
            <v>61.683249011282939</v>
          </cell>
          <cell r="AG2271">
            <v>62.508382957680382</v>
          </cell>
          <cell r="AH2271">
            <v>63.344554682411669</v>
          </cell>
          <cell r="AI2271">
            <v>64.191911837323005</v>
          </cell>
          <cell r="AJ2271">
            <v>65.050604049392433</v>
          </cell>
          <cell r="AK2271">
            <v>65.920782947151125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  <cell r="BA2271">
            <v>2.382876288594189</v>
          </cell>
        </row>
        <row r="2272">
          <cell r="A2272" t="str">
            <v>UTLarge C&amp;ICritical Peak PricingSummer Peak Reduction @Generation (MW)Low Participation Case0</v>
          </cell>
          <cell r="B2272" t="str">
            <v>UT</v>
          </cell>
          <cell r="C2272" t="str">
            <v>Large C&amp;I</v>
          </cell>
          <cell r="D2272" t="str">
            <v>Critical Peak Pricing</v>
          </cell>
          <cell r="E2272" t="str">
            <v>Summer Peak Reduction @Generation (MW)</v>
          </cell>
          <cell r="F2272" t="str">
            <v>Low Participation Case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5.6309529854545115</v>
          </cell>
          <cell r="S2272">
            <v>17.1442871462299</v>
          </cell>
          <cell r="T2272">
            <v>40.548980952242438</v>
          </cell>
          <cell r="U2272">
            <v>52.92799504328039</v>
          </cell>
          <cell r="V2272">
            <v>59.593354892652727</v>
          </cell>
          <cell r="W2272">
            <v>60.382677857562754</v>
          </cell>
          <cell r="X2272">
            <v>61.162885646285609</v>
          </cell>
          <cell r="Y2272">
            <v>61.94387351456492</v>
          </cell>
          <cell r="Z2272">
            <v>62.762198341341403</v>
          </cell>
          <cell r="AA2272">
            <v>63.678439181486489</v>
          </cell>
          <cell r="AB2272">
            <v>64.520775498172327</v>
          </cell>
          <cell r="AC2272">
            <v>65.364607857843168</v>
          </cell>
          <cell r="AD2272">
            <v>66.238987169908881</v>
          </cell>
          <cell r="AE2272">
            <v>67.125063013269198</v>
          </cell>
          <cell r="AF2272">
            <v>68.022991851877961</v>
          </cell>
          <cell r="AG2272">
            <v>68.932932242700019</v>
          </cell>
          <cell r="AH2272">
            <v>69.855044863709381</v>
          </cell>
          <cell r="AI2272">
            <v>70.789492542261797</v>
          </cell>
          <cell r="AJ2272">
            <v>71.73644028384696</v>
          </cell>
          <cell r="AK2272">
            <v>72.696055301225314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0</v>
          </cell>
          <cell r="AZ2272">
            <v>0</v>
          </cell>
        </row>
        <row r="2273">
          <cell r="A2273" t="str">
            <v>UTLarge C&amp;ICritical Peak PricingWinter Peak Reduction @Meter  (MW)Low Participation Case0</v>
          </cell>
          <cell r="B2273" t="str">
            <v>UT</v>
          </cell>
          <cell r="C2273" t="str">
            <v>Large C&amp;I</v>
          </cell>
          <cell r="D2273" t="str">
            <v>Critical Peak Pricing</v>
          </cell>
          <cell r="E2273" t="str">
            <v>Winter Peak Reduction @Meter  (MW)</v>
          </cell>
          <cell r="F2273" t="str">
            <v>Low Participation Case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0</v>
          </cell>
          <cell r="AZ2273">
            <v>0</v>
          </cell>
          <cell r="BA2273">
            <v>2.382876288594189</v>
          </cell>
        </row>
        <row r="2274">
          <cell r="A2274" t="str">
            <v>UTLarge C&amp;ICritical Peak PricingWinter Peak Reduction @Generation (MW)Low Participation Case0</v>
          </cell>
          <cell r="B2274" t="str">
            <v>UT</v>
          </cell>
          <cell r="C2274" t="str">
            <v>Large C&amp;I</v>
          </cell>
          <cell r="D2274" t="str">
            <v>Critical Peak Pricing</v>
          </cell>
          <cell r="E2274" t="str">
            <v>Winter Peak Reduction @Generation (MW)</v>
          </cell>
          <cell r="F2274" t="str">
            <v>Low Participation Case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  <cell r="AY2274">
            <v>0</v>
          </cell>
          <cell r="AZ2274">
            <v>0</v>
          </cell>
        </row>
        <row r="2275">
          <cell r="A2275" t="str">
            <v>UTLarge C&amp;ICritical Peak PricingProgram Annual BenefitsLow Participation Case0</v>
          </cell>
          <cell r="B2275" t="str">
            <v>UT</v>
          </cell>
          <cell r="C2275" t="str">
            <v>Large C&amp;I</v>
          </cell>
          <cell r="D2275" t="str">
            <v>Critical Peak Pricing</v>
          </cell>
          <cell r="E2275" t="str">
            <v>Program Annual Benefits</v>
          </cell>
          <cell r="F2275" t="str">
            <v>Low Participation Case</v>
          </cell>
          <cell r="G2275">
            <v>0</v>
          </cell>
          <cell r="BA2275">
            <v>8979143.9600000009</v>
          </cell>
        </row>
        <row r="2276">
          <cell r="A2276" t="str">
            <v>UTLarge C&amp;ICritical Peak PricingNew ParticipantsLow Participation Case0</v>
          </cell>
          <cell r="B2276" t="str">
            <v>UT</v>
          </cell>
          <cell r="C2276" t="str">
            <v>Large C&amp;I</v>
          </cell>
          <cell r="D2276" t="str">
            <v>Critical Peak Pricing</v>
          </cell>
          <cell r="E2276" t="str">
            <v>New Participants</v>
          </cell>
          <cell r="F2276" t="str">
            <v>Low Participation Case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16746.686550000006</v>
          </cell>
          <cell r="S2276">
            <v>34271.919000000009</v>
          </cell>
          <cell r="T2276">
            <v>69833.664450000011</v>
          </cell>
          <cell r="U2276">
            <v>36847.527750000037</v>
          </cell>
          <cell r="V2276">
            <v>20100.588749999937</v>
          </cell>
          <cell r="W2276">
            <v>2583.0255000000179</v>
          </cell>
          <cell r="X2276">
            <v>2585.7149999999965</v>
          </cell>
          <cell r="Y2276">
            <v>2585.2035000000324</v>
          </cell>
          <cell r="Z2276">
            <v>2584.5764999999665</v>
          </cell>
          <cell r="AA2276">
            <v>2584.3950000000186</v>
          </cell>
          <cell r="AB2276">
            <v>2584.7249999999767</v>
          </cell>
          <cell r="AC2276">
            <v>2592.8595000000205</v>
          </cell>
          <cell r="AD2276">
            <v>2694.0321599718882</v>
          </cell>
          <cell r="AE2276">
            <v>2731.0805338135397</v>
          </cell>
          <cell r="AF2276">
            <v>2768.6383974915661</v>
          </cell>
          <cell r="AG2276">
            <v>2806.7127575183695</v>
          </cell>
          <cell r="AH2276">
            <v>2845.3107167601411</v>
          </cell>
          <cell r="AI2276">
            <v>2884.4394757617847</v>
          </cell>
          <cell r="AJ2276">
            <v>2924.1063340901455</v>
          </cell>
          <cell r="AK2276">
            <v>2964.3186916958948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0</v>
          </cell>
          <cell r="AU2276">
            <v>0</v>
          </cell>
          <cell r="AV2276">
            <v>0</v>
          </cell>
          <cell r="AW2276">
            <v>0</v>
          </cell>
          <cell r="AX2276">
            <v>0</v>
          </cell>
          <cell r="AY2276">
            <v>0</v>
          </cell>
          <cell r="AZ2276">
            <v>0</v>
          </cell>
        </row>
        <row r="2277">
          <cell r="A2277" t="str">
            <v>UTLarge C&amp;ICritical Peak PricingIncentive CostsLow Participation Case0</v>
          </cell>
          <cell r="B2277" t="str">
            <v>UT</v>
          </cell>
          <cell r="C2277" t="str">
            <v>Large C&amp;I</v>
          </cell>
          <cell r="D2277" t="str">
            <v>Critical Peak Pricing</v>
          </cell>
          <cell r="E2277" t="str">
            <v>Incentive Costs</v>
          </cell>
          <cell r="F2277" t="str">
            <v>Low Participation Case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351680.42</v>
          </cell>
          <cell r="S2277">
            <v>1071390.72</v>
          </cell>
          <cell r="T2277">
            <v>2537897.67</v>
          </cell>
          <cell r="U2277">
            <v>3311695.75</v>
          </cell>
          <cell r="V2277">
            <v>3733808.12</v>
          </cell>
          <cell r="W2277">
            <v>3788051.65</v>
          </cell>
          <cell r="X2277">
            <v>3842351.67</v>
          </cell>
          <cell r="Y2277">
            <v>3896640.94</v>
          </cell>
          <cell r="Z2277">
            <v>3950917.05</v>
          </cell>
          <cell r="AA2277">
            <v>4005189.34</v>
          </cell>
          <cell r="AB2277">
            <v>4059468.57</v>
          </cell>
          <cell r="AC2277">
            <v>4113918.62</v>
          </cell>
          <cell r="AD2277">
            <v>4170493.29</v>
          </cell>
          <cell r="AE2277">
            <v>4227845.9800000004</v>
          </cell>
          <cell r="AF2277">
            <v>4285987.3899999997</v>
          </cell>
          <cell r="AG2277">
            <v>4344928.3600000003</v>
          </cell>
          <cell r="AH2277">
            <v>4404679.88</v>
          </cell>
          <cell r="AI2277">
            <v>4465253.1100000003</v>
          </cell>
          <cell r="AJ2277">
            <v>4526659.34</v>
          </cell>
          <cell r="AK2277">
            <v>4588910.04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  <cell r="AY2277">
            <v>0</v>
          </cell>
          <cell r="AZ2277">
            <v>0</v>
          </cell>
        </row>
        <row r="2278">
          <cell r="A2278" t="str">
            <v>UTLarge C&amp;ICritical Peak PricingParticipantsLow Participation Case0</v>
          </cell>
          <cell r="B2278" t="str">
            <v>UT</v>
          </cell>
          <cell r="C2278" t="str">
            <v>Large C&amp;I</v>
          </cell>
          <cell r="D2278" t="str">
            <v>Critical Peak Pricing</v>
          </cell>
          <cell r="E2278" t="str">
            <v>Participants</v>
          </cell>
          <cell r="F2278" t="str">
            <v>Low Participation Case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16746.686550000006</v>
          </cell>
          <cell r="S2278">
            <v>51018.605550000015</v>
          </cell>
          <cell r="T2278">
            <v>120852.27000000002</v>
          </cell>
          <cell r="U2278">
            <v>157699.79775000006</v>
          </cell>
          <cell r="V2278">
            <v>177800.38649999999</v>
          </cell>
          <cell r="W2278">
            <v>180383.41200000001</v>
          </cell>
          <cell r="X2278">
            <v>182969.12700000001</v>
          </cell>
          <cell r="Y2278">
            <v>185554.33050000004</v>
          </cell>
          <cell r="Z2278">
            <v>188138.90700000001</v>
          </cell>
          <cell r="AA2278">
            <v>190723.30200000003</v>
          </cell>
          <cell r="AB2278">
            <v>193308.027</v>
          </cell>
          <cell r="AC2278">
            <v>195900.88650000002</v>
          </cell>
          <cell r="AD2278">
            <v>198594.91865997191</v>
          </cell>
          <cell r="AE2278">
            <v>201325.99919378545</v>
          </cell>
          <cell r="AF2278">
            <v>204094.63759127702</v>
          </cell>
          <cell r="AG2278">
            <v>206901.35034879539</v>
          </cell>
          <cell r="AH2278">
            <v>209746.66106555553</v>
          </cell>
          <cell r="AI2278">
            <v>212631.10054131731</v>
          </cell>
          <cell r="AJ2278">
            <v>215555.20687540746</v>
          </cell>
          <cell r="AK2278">
            <v>218519.52556710335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</row>
        <row r="2279">
          <cell r="A2279" t="str">
            <v>UTMedium C&amp;ICritical Peak PricingProgram Annual BenefitsLow Participation Case0</v>
          </cell>
          <cell r="B2279" t="str">
            <v>UT</v>
          </cell>
          <cell r="C2279" t="str">
            <v>Medium C&amp;I</v>
          </cell>
          <cell r="D2279" t="str">
            <v>Critical Peak Pricing</v>
          </cell>
          <cell r="E2279" t="str">
            <v>Program Annual Benefits</v>
          </cell>
          <cell r="F2279" t="str">
            <v>Low Participation Case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573231.01</v>
          </cell>
          <cell r="S2279">
            <v>1745288.43</v>
          </cell>
          <cell r="T2279">
            <v>4127886.26</v>
          </cell>
          <cell r="U2279">
            <v>5388069.9000000004</v>
          </cell>
          <cell r="V2279">
            <v>6066603.5300000003</v>
          </cell>
          <cell r="W2279">
            <v>6146956.6100000003</v>
          </cell>
          <cell r="X2279">
            <v>6226381.7599999998</v>
          </cell>
          <cell r="Y2279">
            <v>6305886.3200000003</v>
          </cell>
          <cell r="Z2279">
            <v>6389191.79</v>
          </cell>
          <cell r="AA2279">
            <v>6482465.1100000003</v>
          </cell>
          <cell r="AB2279">
            <v>6568214.9500000002</v>
          </cell>
          <cell r="AC2279">
            <v>6654117.0800000001</v>
          </cell>
          <cell r="AD2279">
            <v>6743128.8899999997</v>
          </cell>
          <cell r="AE2279">
            <v>6833331.4100000001</v>
          </cell>
          <cell r="AF2279">
            <v>6924740.5700000003</v>
          </cell>
          <cell r="AG2279">
            <v>7017372.5</v>
          </cell>
          <cell r="AH2279">
            <v>7111243.5700000003</v>
          </cell>
          <cell r="AI2279">
            <v>7206370.3399999999</v>
          </cell>
          <cell r="AJ2279">
            <v>7302769.6200000001</v>
          </cell>
          <cell r="AK2279">
            <v>7400458.4299999997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</row>
        <row r="2280">
          <cell r="A2280" t="str">
            <v>UTMedium C&amp;ICritical Peak PricingProgram Annual CostsLow Participation Case0</v>
          </cell>
          <cell r="B2280" t="str">
            <v>UT</v>
          </cell>
          <cell r="C2280" t="str">
            <v>Medium C&amp;I</v>
          </cell>
          <cell r="D2280" t="str">
            <v>Critical Peak Pricing</v>
          </cell>
          <cell r="E2280" t="str">
            <v>Program Annual Costs</v>
          </cell>
          <cell r="F2280" t="str">
            <v>Low Participation Case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5834317.1500000004</v>
          </cell>
          <cell r="S2280">
            <v>12509121.98</v>
          </cell>
          <cell r="T2280">
            <v>26286343.199999999</v>
          </cell>
          <cell r="U2280">
            <v>16130618.27</v>
          </cell>
          <cell r="V2280">
            <v>10911310.720000001</v>
          </cell>
          <cell r="W2280">
            <v>4823091.07</v>
          </cell>
          <cell r="X2280">
            <v>4899046.41</v>
          </cell>
          <cell r="Y2280">
            <v>4974249.76</v>
          </cell>
          <cell r="Z2280">
            <v>5049879.66</v>
          </cell>
          <cell r="AA2280">
            <v>5126289.05</v>
          </cell>
          <cell r="AB2280">
            <v>5203203.5</v>
          </cell>
          <cell r="AC2280">
            <v>5283869.59</v>
          </cell>
          <cell r="AD2280">
            <v>5405233.1200000001</v>
          </cell>
          <cell r="AE2280">
            <v>5502775.29</v>
          </cell>
          <cell r="AF2280">
            <v>5602414.6799999997</v>
          </cell>
          <cell r="AG2280">
            <v>5704204.7300000004</v>
          </cell>
          <cell r="AH2280">
            <v>5808200.4400000004</v>
          </cell>
          <cell r="AI2280">
            <v>5914458.3899999997</v>
          </cell>
          <cell r="AJ2280">
            <v>6023036.7800000003</v>
          </cell>
          <cell r="AK2280">
            <v>6133995.5099999998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314833.12</v>
          </cell>
        </row>
        <row r="2281">
          <cell r="A2281" t="str">
            <v>UTMedium C&amp;ICritical Peak PricingNon-Incentive CostsLow Participation Case0</v>
          </cell>
          <cell r="B2281" t="str">
            <v>UT</v>
          </cell>
          <cell r="C2281" t="str">
            <v>Medium C&amp;I</v>
          </cell>
          <cell r="D2281" t="str">
            <v>Critical Peak Pricing</v>
          </cell>
          <cell r="E2281" t="str">
            <v>Non-Incentive Costs</v>
          </cell>
          <cell r="F2281" t="str">
            <v>Low Participation Case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5482636.7300000004</v>
          </cell>
          <cell r="S2281">
            <v>11437731.27</v>
          </cell>
          <cell r="T2281">
            <v>23748445.530000001</v>
          </cell>
          <cell r="U2281">
            <v>12818922.52</v>
          </cell>
          <cell r="V2281">
            <v>7177502.6100000003</v>
          </cell>
          <cell r="W2281">
            <v>1035039.42</v>
          </cell>
          <cell r="X2281">
            <v>1056694.75</v>
          </cell>
          <cell r="Y2281">
            <v>1077608.81</v>
          </cell>
          <cell r="Z2281">
            <v>1098962.6200000001</v>
          </cell>
          <cell r="AA2281">
            <v>1121099.71</v>
          </cell>
          <cell r="AB2281">
            <v>1143734.93</v>
          </cell>
          <cell r="AC2281">
            <v>1169950.97</v>
          </cell>
          <cell r="AD2281">
            <v>1234739.83</v>
          </cell>
          <cell r="AE2281">
            <v>1274929.31</v>
          </cell>
          <cell r="AF2281">
            <v>1316427.29</v>
          </cell>
          <cell r="AG2281">
            <v>1359276.37</v>
          </cell>
          <cell r="AH2281">
            <v>1403520.56</v>
          </cell>
          <cell r="AI2281">
            <v>1449205.28</v>
          </cell>
          <cell r="AJ2281">
            <v>1496377.44</v>
          </cell>
          <cell r="AK2281">
            <v>1545085.48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</row>
        <row r="2282">
          <cell r="A2282" t="str">
            <v>UTMedium C&amp;ICritical Peak PricingSummer Peak Reduction @Meter  (MW)Low Participation Case0</v>
          </cell>
          <cell r="B2282" t="str">
            <v>UT</v>
          </cell>
          <cell r="C2282" t="str">
            <v>Medium C&amp;I</v>
          </cell>
          <cell r="D2282" t="str">
            <v>Critical Peak Pricing</v>
          </cell>
          <cell r="E2282" t="str">
            <v>Summer Peak Reduction @Meter  (MW)</v>
          </cell>
          <cell r="F2282" t="str">
            <v>Low Participation Case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5.1061481672101516</v>
          </cell>
          <cell r="S2282">
            <v>15.546439584201273</v>
          </cell>
          <cell r="T2282">
            <v>36.769815927493447</v>
          </cell>
          <cell r="U2282">
            <v>47.99510590524666</v>
          </cell>
          <cell r="V2282">
            <v>54.039254216657497</v>
          </cell>
          <cell r="W2282">
            <v>54.75501228123791</v>
          </cell>
          <cell r="X2282">
            <v>55.462504704051796</v>
          </cell>
          <cell r="Y2282">
            <v>56.170704503007471</v>
          </cell>
          <cell r="Z2282">
            <v>56.91276145592839</v>
          </cell>
          <cell r="AA2282">
            <v>57.74360864977195</v>
          </cell>
          <cell r="AB2282">
            <v>58.507439221742665</v>
          </cell>
          <cell r="AC2282">
            <v>59.27262640549219</v>
          </cell>
          <cell r="AD2282">
            <v>60.065513565673378</v>
          </cell>
          <cell r="AE2282">
            <v>60.869007140432515</v>
          </cell>
          <cell r="AF2282">
            <v>61.683249011282939</v>
          </cell>
          <cell r="AG2282">
            <v>62.508382957680382</v>
          </cell>
          <cell r="AH2282">
            <v>63.344554682411669</v>
          </cell>
          <cell r="AI2282">
            <v>64.191911837323005</v>
          </cell>
          <cell r="AJ2282">
            <v>65.050604049392433</v>
          </cell>
          <cell r="AK2282">
            <v>65.920782947151125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5.1072936617692317</v>
          </cell>
        </row>
        <row r="2283">
          <cell r="A2283" t="str">
            <v>UTMedium C&amp;ICritical Peak PricingSummer Peak Reduction @Generation (MW)Low Participation Case0</v>
          </cell>
          <cell r="B2283" t="str">
            <v>UT</v>
          </cell>
          <cell r="C2283" t="str">
            <v>Medium C&amp;I</v>
          </cell>
          <cell r="D2283" t="str">
            <v>Critical Peak Pricing</v>
          </cell>
          <cell r="E2283" t="str">
            <v>Summer Peak Reduction @Generation (MW)</v>
          </cell>
          <cell r="F2283" t="str">
            <v>Low Participation Case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5.6309529854545115</v>
          </cell>
          <cell r="S2283">
            <v>17.1442871462299</v>
          </cell>
          <cell r="T2283">
            <v>40.548980952242438</v>
          </cell>
          <cell r="U2283">
            <v>52.92799504328039</v>
          </cell>
          <cell r="V2283">
            <v>59.593354892652727</v>
          </cell>
          <cell r="W2283">
            <v>60.382677857562754</v>
          </cell>
          <cell r="X2283">
            <v>61.162885646285609</v>
          </cell>
          <cell r="Y2283">
            <v>61.94387351456492</v>
          </cell>
          <cell r="Z2283">
            <v>62.762198341341403</v>
          </cell>
          <cell r="AA2283">
            <v>63.678439181486489</v>
          </cell>
          <cell r="AB2283">
            <v>64.520775498172327</v>
          </cell>
          <cell r="AC2283">
            <v>65.364607857843168</v>
          </cell>
          <cell r="AD2283">
            <v>66.238987169908881</v>
          </cell>
          <cell r="AE2283">
            <v>67.125063013269198</v>
          </cell>
          <cell r="AF2283">
            <v>68.022991851877961</v>
          </cell>
          <cell r="AG2283">
            <v>68.932932242700019</v>
          </cell>
          <cell r="AH2283">
            <v>69.855044863709381</v>
          </cell>
          <cell r="AI2283">
            <v>70.789492542261797</v>
          </cell>
          <cell r="AJ2283">
            <v>71.73644028384696</v>
          </cell>
          <cell r="AK2283">
            <v>72.696055301225314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</row>
        <row r="2284">
          <cell r="A2284" t="str">
            <v>UTMedium C&amp;ICritical Peak PricingWinter Peak Reduction @Meter  (MW)Low Participation Case0</v>
          </cell>
          <cell r="B2284" t="str">
            <v>UT</v>
          </cell>
          <cell r="C2284" t="str">
            <v>Medium C&amp;I</v>
          </cell>
          <cell r="D2284" t="str">
            <v>Critical Peak Pricing</v>
          </cell>
          <cell r="E2284" t="str">
            <v>Winter Peak Reduction @Meter  (MW)</v>
          </cell>
          <cell r="F2284" t="str">
            <v>Low Participation Case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5.1072936617692317</v>
          </cell>
        </row>
        <row r="2285">
          <cell r="A2285" t="str">
            <v>UTMedium C&amp;ICritical Peak PricingWinter Peak Reduction @Generation (MW)Low Participation Case0</v>
          </cell>
          <cell r="B2285" t="str">
            <v>UT</v>
          </cell>
          <cell r="C2285" t="str">
            <v>Medium C&amp;I</v>
          </cell>
          <cell r="D2285" t="str">
            <v>Critical Peak Pricing</v>
          </cell>
          <cell r="E2285" t="str">
            <v>Winter Peak Reduction @Generation (MW)</v>
          </cell>
          <cell r="F2285" t="str">
            <v>Low Participation Case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</row>
        <row r="2286">
          <cell r="A2286" t="str">
            <v>UTMedium C&amp;ICritical Peak PricingProgram Annual BenefitsLow Participation Case0</v>
          </cell>
          <cell r="B2286" t="str">
            <v>UT</v>
          </cell>
          <cell r="C2286" t="str">
            <v>Medium C&amp;I</v>
          </cell>
          <cell r="D2286" t="str">
            <v>Critical Peak Pricing</v>
          </cell>
          <cell r="E2286" t="str">
            <v>Program Annual Benefits</v>
          </cell>
          <cell r="F2286" t="str">
            <v>Low Participation Case</v>
          </cell>
          <cell r="G2286">
            <v>0</v>
          </cell>
          <cell r="BA2286">
            <v>7681978.1500000004</v>
          </cell>
        </row>
        <row r="2287">
          <cell r="A2287" t="str">
            <v>UTMedium C&amp;ICritical Peak PricingNew ParticipantsLow Participation Case0</v>
          </cell>
          <cell r="B2287" t="str">
            <v>UT</v>
          </cell>
          <cell r="C2287" t="str">
            <v>Medium C&amp;I</v>
          </cell>
          <cell r="D2287" t="str">
            <v>Critical Peak Pricing</v>
          </cell>
          <cell r="E2287" t="str">
            <v>New Participants</v>
          </cell>
          <cell r="F2287" t="str">
            <v>Low Participation Case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16746.686550000006</v>
          </cell>
          <cell r="S2287">
            <v>34271.919000000009</v>
          </cell>
          <cell r="T2287">
            <v>69833.664450000011</v>
          </cell>
          <cell r="U2287">
            <v>36847.527750000037</v>
          </cell>
          <cell r="V2287">
            <v>20100.588749999937</v>
          </cell>
          <cell r="W2287">
            <v>2583.0255000000179</v>
          </cell>
          <cell r="X2287">
            <v>2585.7149999999965</v>
          </cell>
          <cell r="Y2287">
            <v>2585.2035000000324</v>
          </cell>
          <cell r="Z2287">
            <v>2584.5764999999665</v>
          </cell>
          <cell r="AA2287">
            <v>2584.3950000000186</v>
          </cell>
          <cell r="AB2287">
            <v>2584.7249999999767</v>
          </cell>
          <cell r="AC2287">
            <v>2592.8595000000205</v>
          </cell>
          <cell r="AD2287">
            <v>2694.0321599718882</v>
          </cell>
          <cell r="AE2287">
            <v>2731.0805338135397</v>
          </cell>
          <cell r="AF2287">
            <v>2768.6383974915661</v>
          </cell>
          <cell r="AG2287">
            <v>2806.7127575183695</v>
          </cell>
          <cell r="AH2287">
            <v>2845.3107167601411</v>
          </cell>
          <cell r="AI2287">
            <v>2884.4394757617847</v>
          </cell>
          <cell r="AJ2287">
            <v>2924.1063340901455</v>
          </cell>
          <cell r="AK2287">
            <v>2964.3186916958948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</row>
        <row r="2288">
          <cell r="A2288" t="str">
            <v>UTMedium C&amp;ICritical Peak PricingIncentive CostsLow Participation Case0</v>
          </cell>
          <cell r="B2288" t="str">
            <v>UT</v>
          </cell>
          <cell r="C2288" t="str">
            <v>Medium C&amp;I</v>
          </cell>
          <cell r="D2288" t="str">
            <v>Critical Peak Pricing</v>
          </cell>
          <cell r="E2288" t="str">
            <v>Incentive Costs</v>
          </cell>
          <cell r="F2288" t="str">
            <v>Low Participation Case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351680.42</v>
          </cell>
          <cell r="S2288">
            <v>1071390.72</v>
          </cell>
          <cell r="T2288">
            <v>2537897.67</v>
          </cell>
          <cell r="U2288">
            <v>3311695.75</v>
          </cell>
          <cell r="V2288">
            <v>3733808.12</v>
          </cell>
          <cell r="W2288">
            <v>3788051.65</v>
          </cell>
          <cell r="X2288">
            <v>3842351.67</v>
          </cell>
          <cell r="Y2288">
            <v>3896640.94</v>
          </cell>
          <cell r="Z2288">
            <v>3950917.05</v>
          </cell>
          <cell r="AA2288">
            <v>4005189.34</v>
          </cell>
          <cell r="AB2288">
            <v>4059468.57</v>
          </cell>
          <cell r="AC2288">
            <v>4113918.62</v>
          </cell>
          <cell r="AD2288">
            <v>4170493.29</v>
          </cell>
          <cell r="AE2288">
            <v>4227845.9800000004</v>
          </cell>
          <cell r="AF2288">
            <v>4285987.3899999997</v>
          </cell>
          <cell r="AG2288">
            <v>4344928.3600000003</v>
          </cell>
          <cell r="AH2288">
            <v>4404679.88</v>
          </cell>
          <cell r="AI2288">
            <v>4465253.1100000003</v>
          </cell>
          <cell r="AJ2288">
            <v>4526659.34</v>
          </cell>
          <cell r="AK2288">
            <v>4588910.04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</row>
        <row r="2289">
          <cell r="A2289" t="str">
            <v>UTMedium C&amp;ICritical Peak PricingParticipantsLow Participation Case0</v>
          </cell>
          <cell r="B2289" t="str">
            <v>UT</v>
          </cell>
          <cell r="C2289" t="str">
            <v>Medium C&amp;I</v>
          </cell>
          <cell r="D2289" t="str">
            <v>Critical Peak Pricing</v>
          </cell>
          <cell r="E2289" t="str">
            <v>Participants</v>
          </cell>
          <cell r="F2289" t="str">
            <v>Low Participation Case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16746.686550000006</v>
          </cell>
          <cell r="S2289">
            <v>51018.605550000015</v>
          </cell>
          <cell r="T2289">
            <v>120852.27000000002</v>
          </cell>
          <cell r="U2289">
            <v>157699.79775000006</v>
          </cell>
          <cell r="V2289">
            <v>177800.38649999999</v>
          </cell>
          <cell r="W2289">
            <v>180383.41200000001</v>
          </cell>
          <cell r="X2289">
            <v>182969.12700000001</v>
          </cell>
          <cell r="Y2289">
            <v>185554.33050000004</v>
          </cell>
          <cell r="Z2289">
            <v>188138.90700000001</v>
          </cell>
          <cell r="AA2289">
            <v>190723.30200000003</v>
          </cell>
          <cell r="AB2289">
            <v>193308.027</v>
          </cell>
          <cell r="AC2289">
            <v>195900.88650000002</v>
          </cell>
          <cell r="AD2289">
            <v>198594.91865997191</v>
          </cell>
          <cell r="AE2289">
            <v>201325.99919378545</v>
          </cell>
          <cell r="AF2289">
            <v>204094.63759127702</v>
          </cell>
          <cell r="AG2289">
            <v>206901.35034879539</v>
          </cell>
          <cell r="AH2289">
            <v>209746.66106555553</v>
          </cell>
          <cell r="AI2289">
            <v>212631.10054131731</v>
          </cell>
          <cell r="AJ2289">
            <v>215555.20687540746</v>
          </cell>
          <cell r="AK2289">
            <v>218519.52556710335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</row>
        <row r="2290">
          <cell r="A2290" t="str">
            <v>UTResidentialCritical Peak PricingProgram Annual BenefitsLow Participation Case0</v>
          </cell>
          <cell r="B2290" t="str">
            <v>UT</v>
          </cell>
          <cell r="C2290" t="str">
            <v>Residential</v>
          </cell>
          <cell r="D2290" t="str">
            <v>Critical Peak Pricing</v>
          </cell>
          <cell r="E2290" t="str">
            <v>Program Annual Benefits</v>
          </cell>
          <cell r="F2290" t="str">
            <v>Low Participation Case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573231.01</v>
          </cell>
          <cell r="S2290">
            <v>1745288.43</v>
          </cell>
          <cell r="T2290">
            <v>4127886.26</v>
          </cell>
          <cell r="U2290">
            <v>5388069.9000000004</v>
          </cell>
          <cell r="V2290">
            <v>6066603.5300000003</v>
          </cell>
          <cell r="W2290">
            <v>6146956.6100000003</v>
          </cell>
          <cell r="X2290">
            <v>6226381.7599999998</v>
          </cell>
          <cell r="Y2290">
            <v>6305886.3200000003</v>
          </cell>
          <cell r="Z2290">
            <v>6389191.79</v>
          </cell>
          <cell r="AA2290">
            <v>6482465.1100000003</v>
          </cell>
          <cell r="AB2290">
            <v>6568214.9500000002</v>
          </cell>
          <cell r="AC2290">
            <v>6654117.0800000001</v>
          </cell>
          <cell r="AD2290">
            <v>6743128.8899999997</v>
          </cell>
          <cell r="AE2290">
            <v>6833331.4100000001</v>
          </cell>
          <cell r="AF2290">
            <v>6924740.5700000003</v>
          </cell>
          <cell r="AG2290">
            <v>7017372.5</v>
          </cell>
          <cell r="AH2290">
            <v>7111243.5700000003</v>
          </cell>
          <cell r="AI2290">
            <v>7206370.3399999999</v>
          </cell>
          <cell r="AJ2290">
            <v>7302769.6200000001</v>
          </cell>
          <cell r="AK2290">
            <v>7400458.4299999997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</row>
        <row r="2291">
          <cell r="A2291" t="str">
            <v>UTResidentialCritical Peak PricingProgram Annual CostsLow Participation Case0</v>
          </cell>
          <cell r="B2291" t="str">
            <v>UT</v>
          </cell>
          <cell r="C2291" t="str">
            <v>Residential</v>
          </cell>
          <cell r="D2291" t="str">
            <v>Critical Peak Pricing</v>
          </cell>
          <cell r="E2291" t="str">
            <v>Program Annual Costs</v>
          </cell>
          <cell r="F2291" t="str">
            <v>Low Participation Case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5834317.1500000004</v>
          </cell>
          <cell r="S2291">
            <v>12509121.98</v>
          </cell>
          <cell r="T2291">
            <v>26286343.199999999</v>
          </cell>
          <cell r="U2291">
            <v>16130618.27</v>
          </cell>
          <cell r="V2291">
            <v>10911310.720000001</v>
          </cell>
          <cell r="W2291">
            <v>4823091.07</v>
          </cell>
          <cell r="X2291">
            <v>4899046.41</v>
          </cell>
          <cell r="Y2291">
            <v>4974249.76</v>
          </cell>
          <cell r="Z2291">
            <v>5049879.66</v>
          </cell>
          <cell r="AA2291">
            <v>5126289.05</v>
          </cell>
          <cell r="AB2291">
            <v>5203203.5</v>
          </cell>
          <cell r="AC2291">
            <v>5283869.59</v>
          </cell>
          <cell r="AD2291">
            <v>5405233.1200000001</v>
          </cell>
          <cell r="AE2291">
            <v>5502775.29</v>
          </cell>
          <cell r="AF2291">
            <v>5602414.6799999997</v>
          </cell>
          <cell r="AG2291">
            <v>5704204.7300000004</v>
          </cell>
          <cell r="AH2291">
            <v>5808200.4400000004</v>
          </cell>
          <cell r="AI2291">
            <v>5914458.3899999997</v>
          </cell>
          <cell r="AJ2291">
            <v>6023036.7800000003</v>
          </cell>
          <cell r="AK2291">
            <v>6133995.5099999998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</row>
        <row r="2292">
          <cell r="A2292" t="str">
            <v>UTResidentialCritical Peak PricingNon-Incentive CostsLow Participation Case0</v>
          </cell>
          <cell r="B2292" t="str">
            <v>UT</v>
          </cell>
          <cell r="C2292" t="str">
            <v>Residential</v>
          </cell>
          <cell r="D2292" t="str">
            <v>Critical Peak Pricing</v>
          </cell>
          <cell r="E2292" t="str">
            <v>Non-Incentive Costs</v>
          </cell>
          <cell r="F2292" t="str">
            <v>Low Participation Case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5482636.7300000004</v>
          </cell>
          <cell r="S2292">
            <v>11437731.27</v>
          </cell>
          <cell r="T2292">
            <v>23748445.530000001</v>
          </cell>
          <cell r="U2292">
            <v>12818922.52</v>
          </cell>
          <cell r="V2292">
            <v>7177502.6100000003</v>
          </cell>
          <cell r="W2292">
            <v>1035039.42</v>
          </cell>
          <cell r="X2292">
            <v>1056694.75</v>
          </cell>
          <cell r="Y2292">
            <v>1077608.81</v>
          </cell>
          <cell r="Z2292">
            <v>1098962.6200000001</v>
          </cell>
          <cell r="AA2292">
            <v>1121099.71</v>
          </cell>
          <cell r="AB2292">
            <v>1143734.93</v>
          </cell>
          <cell r="AC2292">
            <v>1169950.97</v>
          </cell>
          <cell r="AD2292">
            <v>1234739.83</v>
          </cell>
          <cell r="AE2292">
            <v>1274929.31</v>
          </cell>
          <cell r="AF2292">
            <v>1316427.29</v>
          </cell>
          <cell r="AG2292">
            <v>1359276.37</v>
          </cell>
          <cell r="AH2292">
            <v>1403520.56</v>
          </cell>
          <cell r="AI2292">
            <v>1449205.28</v>
          </cell>
          <cell r="AJ2292">
            <v>1496377.44</v>
          </cell>
          <cell r="AK2292">
            <v>1545085.48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</row>
        <row r="2293">
          <cell r="A2293" t="str">
            <v>UTResidentialCritical Peak PricingSummer Peak Reduction @Meter  (MW)Low Participation Case0</v>
          </cell>
          <cell r="B2293" t="str">
            <v>UT</v>
          </cell>
          <cell r="C2293" t="str">
            <v>Residential</v>
          </cell>
          <cell r="D2293" t="str">
            <v>Critical Peak Pricing</v>
          </cell>
          <cell r="E2293" t="str">
            <v>Summer Peak Reduction @Meter  (MW)</v>
          </cell>
          <cell r="F2293" t="str">
            <v>Low Participation Case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5.1061481672101516</v>
          </cell>
          <cell r="S2293">
            <v>15.546439584201273</v>
          </cell>
          <cell r="T2293">
            <v>36.769815927493447</v>
          </cell>
          <cell r="U2293">
            <v>47.99510590524666</v>
          </cell>
          <cell r="V2293">
            <v>54.039254216657497</v>
          </cell>
          <cell r="W2293">
            <v>54.75501228123791</v>
          </cell>
          <cell r="X2293">
            <v>55.462504704051796</v>
          </cell>
          <cell r="Y2293">
            <v>56.170704503007471</v>
          </cell>
          <cell r="Z2293">
            <v>56.91276145592839</v>
          </cell>
          <cell r="AA2293">
            <v>57.74360864977195</v>
          </cell>
          <cell r="AB2293">
            <v>58.507439221742665</v>
          </cell>
          <cell r="AC2293">
            <v>59.27262640549219</v>
          </cell>
          <cell r="AD2293">
            <v>60.065513565673378</v>
          </cell>
          <cell r="AE2293">
            <v>60.869007140432515</v>
          </cell>
          <cell r="AF2293">
            <v>61.683249011282939</v>
          </cell>
          <cell r="AG2293">
            <v>62.508382957680382</v>
          </cell>
          <cell r="AH2293">
            <v>63.344554682411669</v>
          </cell>
          <cell r="AI2293">
            <v>64.191911837323005</v>
          </cell>
          <cell r="AJ2293">
            <v>65.050604049392433</v>
          </cell>
          <cell r="AK2293">
            <v>65.920782947151125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</row>
        <row r="2294">
          <cell r="A2294" t="str">
            <v>UTResidentialCritical Peak PricingSummer Peak Reduction @Generation (MW)Low Participation Case0</v>
          </cell>
          <cell r="B2294" t="str">
            <v>UT</v>
          </cell>
          <cell r="C2294" t="str">
            <v>Residential</v>
          </cell>
          <cell r="D2294" t="str">
            <v>Critical Peak Pricing</v>
          </cell>
          <cell r="E2294" t="str">
            <v>Summer Peak Reduction @Generation (MW)</v>
          </cell>
          <cell r="F2294" t="str">
            <v>Low Participation Case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5.6309529854545115</v>
          </cell>
          <cell r="S2294">
            <v>17.1442871462299</v>
          </cell>
          <cell r="T2294">
            <v>40.548980952242438</v>
          </cell>
          <cell r="U2294">
            <v>52.92799504328039</v>
          </cell>
          <cell r="V2294">
            <v>59.593354892652727</v>
          </cell>
          <cell r="W2294">
            <v>60.382677857562754</v>
          </cell>
          <cell r="X2294">
            <v>61.162885646285609</v>
          </cell>
          <cell r="Y2294">
            <v>61.94387351456492</v>
          </cell>
          <cell r="Z2294">
            <v>62.762198341341403</v>
          </cell>
          <cell r="AA2294">
            <v>63.678439181486489</v>
          </cell>
          <cell r="AB2294">
            <v>64.520775498172327</v>
          </cell>
          <cell r="AC2294">
            <v>65.364607857843168</v>
          </cell>
          <cell r="AD2294">
            <v>66.238987169908881</v>
          </cell>
          <cell r="AE2294">
            <v>67.125063013269198</v>
          </cell>
          <cell r="AF2294">
            <v>68.022991851877961</v>
          </cell>
          <cell r="AG2294">
            <v>68.932932242700019</v>
          </cell>
          <cell r="AH2294">
            <v>69.855044863709381</v>
          </cell>
          <cell r="AI2294">
            <v>70.789492542261797</v>
          </cell>
          <cell r="AJ2294">
            <v>71.73644028384696</v>
          </cell>
          <cell r="AK2294">
            <v>72.696055301225314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0</v>
          </cell>
        </row>
        <row r="2295">
          <cell r="A2295" t="str">
            <v>UTResidentialCritical Peak PricingWinter Peak Reduction @Meter  (MW)Low Participation Case0</v>
          </cell>
          <cell r="B2295" t="str">
            <v>UT</v>
          </cell>
          <cell r="C2295" t="str">
            <v>Residential</v>
          </cell>
          <cell r="D2295" t="str">
            <v>Critical Peak Pricing</v>
          </cell>
          <cell r="E2295" t="str">
            <v>Winter Peak Reduction @Meter  (MW)</v>
          </cell>
          <cell r="F2295" t="str">
            <v>Low Participation Case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0</v>
          </cell>
        </row>
        <row r="2296">
          <cell r="A2296" t="str">
            <v>UTResidentialCritical Peak PricingWinter Peak Reduction @Generation (MW)Low Participation Case0</v>
          </cell>
          <cell r="B2296" t="str">
            <v>UT</v>
          </cell>
          <cell r="C2296" t="str">
            <v>Residential</v>
          </cell>
          <cell r="D2296" t="str">
            <v>Critical Peak Pricing</v>
          </cell>
          <cell r="E2296" t="str">
            <v>Winter Peak Reduction @Generation (MW)</v>
          </cell>
          <cell r="F2296" t="str">
            <v>Low Participation Case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</row>
        <row r="2297">
          <cell r="A2297" t="str">
            <v>UTResidentialCritical Peak PricingProgram Annual BenefitsLow Participation Case0</v>
          </cell>
          <cell r="B2297" t="str">
            <v>UT</v>
          </cell>
          <cell r="C2297" t="str">
            <v>Residential</v>
          </cell>
          <cell r="D2297" t="str">
            <v>Critical Peak Pricing</v>
          </cell>
          <cell r="E2297" t="str">
            <v>Program Annual Benefits</v>
          </cell>
          <cell r="F2297" t="str">
            <v>Low Participation Case</v>
          </cell>
          <cell r="G2297">
            <v>0</v>
          </cell>
          <cell r="BA2297">
            <v>44266510.799999997</v>
          </cell>
        </row>
        <row r="2298">
          <cell r="A2298" t="str">
            <v>UTResidentialCritical Peak PricingNew ParticipantsLow Participation Case0</v>
          </cell>
          <cell r="B2298" t="str">
            <v>UT</v>
          </cell>
          <cell r="C2298" t="str">
            <v>Residential</v>
          </cell>
          <cell r="D2298" t="str">
            <v>Critical Peak Pricing</v>
          </cell>
          <cell r="E2298" t="str">
            <v>New Participants</v>
          </cell>
          <cell r="F2298" t="str">
            <v>Low Participation Case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16746.686550000006</v>
          </cell>
          <cell r="S2298">
            <v>34271.919000000009</v>
          </cell>
          <cell r="T2298">
            <v>69833.664450000011</v>
          </cell>
          <cell r="U2298">
            <v>36847.527750000037</v>
          </cell>
          <cell r="V2298">
            <v>20100.588749999937</v>
          </cell>
          <cell r="W2298">
            <v>2583.0255000000179</v>
          </cell>
          <cell r="X2298">
            <v>2585.7149999999965</v>
          </cell>
          <cell r="Y2298">
            <v>2585.2035000000324</v>
          </cell>
          <cell r="Z2298">
            <v>2584.5764999999665</v>
          </cell>
          <cell r="AA2298">
            <v>2584.3950000000186</v>
          </cell>
          <cell r="AB2298">
            <v>2584.7249999999767</v>
          </cell>
          <cell r="AC2298">
            <v>2592.8595000000205</v>
          </cell>
          <cell r="AD2298">
            <v>2694.0321599718882</v>
          </cell>
          <cell r="AE2298">
            <v>2731.0805338135397</v>
          </cell>
          <cell r="AF2298">
            <v>2768.6383974915661</v>
          </cell>
          <cell r="AG2298">
            <v>2806.7127575183695</v>
          </cell>
          <cell r="AH2298">
            <v>2845.3107167601411</v>
          </cell>
          <cell r="AI2298">
            <v>2884.4394757617847</v>
          </cell>
          <cell r="AJ2298">
            <v>2924.1063340901455</v>
          </cell>
          <cell r="AK2298">
            <v>2964.3186916958948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</row>
        <row r="2299">
          <cell r="A2299" t="str">
            <v>UTResidentialCritical Peak PricingIncentive CostsLow Participation Case0</v>
          </cell>
          <cell r="B2299" t="str">
            <v>UT</v>
          </cell>
          <cell r="C2299" t="str">
            <v>Residential</v>
          </cell>
          <cell r="D2299" t="str">
            <v>Critical Peak Pricing</v>
          </cell>
          <cell r="E2299" t="str">
            <v>Incentive Costs</v>
          </cell>
          <cell r="F2299" t="str">
            <v>Low Participation Case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351680.42</v>
          </cell>
          <cell r="S2299">
            <v>1071390.72</v>
          </cell>
          <cell r="T2299">
            <v>2537897.67</v>
          </cell>
          <cell r="U2299">
            <v>3311695.75</v>
          </cell>
          <cell r="V2299">
            <v>3733808.12</v>
          </cell>
          <cell r="W2299">
            <v>3788051.65</v>
          </cell>
          <cell r="X2299">
            <v>3842351.67</v>
          </cell>
          <cell r="Y2299">
            <v>3896640.94</v>
          </cell>
          <cell r="Z2299">
            <v>3950917.05</v>
          </cell>
          <cell r="AA2299">
            <v>4005189.34</v>
          </cell>
          <cell r="AB2299">
            <v>4059468.57</v>
          </cell>
          <cell r="AC2299">
            <v>4113918.62</v>
          </cell>
          <cell r="AD2299">
            <v>4170493.29</v>
          </cell>
          <cell r="AE2299">
            <v>4227845.9800000004</v>
          </cell>
          <cell r="AF2299">
            <v>4285987.3899999997</v>
          </cell>
          <cell r="AG2299">
            <v>4344928.3600000003</v>
          </cell>
          <cell r="AH2299">
            <v>4404679.88</v>
          </cell>
          <cell r="AI2299">
            <v>4465253.1100000003</v>
          </cell>
          <cell r="AJ2299">
            <v>4526659.34</v>
          </cell>
          <cell r="AK2299">
            <v>4588910.04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</row>
        <row r="2300">
          <cell r="A2300" t="str">
            <v>UTResidentialCritical Peak PricingParticipantsLow Participation Case0</v>
          </cell>
          <cell r="B2300" t="str">
            <v>UT</v>
          </cell>
          <cell r="C2300" t="str">
            <v>Residential</v>
          </cell>
          <cell r="D2300" t="str">
            <v>Critical Peak Pricing</v>
          </cell>
          <cell r="E2300" t="str">
            <v>Participants</v>
          </cell>
          <cell r="F2300" t="str">
            <v>Low Participation Case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16746.686550000006</v>
          </cell>
          <cell r="S2300">
            <v>51018.605550000015</v>
          </cell>
          <cell r="T2300">
            <v>120852.27000000002</v>
          </cell>
          <cell r="U2300">
            <v>157699.79775000006</v>
          </cell>
          <cell r="V2300">
            <v>177800.38649999999</v>
          </cell>
          <cell r="W2300">
            <v>180383.41200000001</v>
          </cell>
          <cell r="X2300">
            <v>182969.12700000001</v>
          </cell>
          <cell r="Y2300">
            <v>185554.33050000004</v>
          </cell>
          <cell r="Z2300">
            <v>188138.90700000001</v>
          </cell>
          <cell r="AA2300">
            <v>190723.30200000003</v>
          </cell>
          <cell r="AB2300">
            <v>193308.027</v>
          </cell>
          <cell r="AC2300">
            <v>195900.88650000002</v>
          </cell>
          <cell r="AD2300">
            <v>198594.91865997191</v>
          </cell>
          <cell r="AE2300">
            <v>201325.99919378545</v>
          </cell>
          <cell r="AF2300">
            <v>204094.63759127702</v>
          </cell>
          <cell r="AG2300">
            <v>206901.35034879539</v>
          </cell>
          <cell r="AH2300">
            <v>209746.66106555553</v>
          </cell>
          <cell r="AI2300">
            <v>212631.10054131731</v>
          </cell>
          <cell r="AJ2300">
            <v>215555.20687540746</v>
          </cell>
          <cell r="AK2300">
            <v>218519.52556710335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</row>
        <row r="2301">
          <cell r="A2301" t="str">
            <v>UTSmall C&amp;ICritical Peak PricingProgram Annual BenefitsLow Participation Case0</v>
          </cell>
          <cell r="B2301" t="str">
            <v>UT</v>
          </cell>
          <cell r="C2301" t="str">
            <v>Small C&amp;I</v>
          </cell>
          <cell r="D2301" t="str">
            <v>Critical Peak Pricing</v>
          </cell>
          <cell r="E2301" t="str">
            <v>Program Annual Benefits</v>
          </cell>
          <cell r="F2301" t="str">
            <v>Low Participation Case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573231.01</v>
          </cell>
          <cell r="S2301">
            <v>1745288.43</v>
          </cell>
          <cell r="T2301">
            <v>4127886.26</v>
          </cell>
          <cell r="U2301">
            <v>5388069.9000000004</v>
          </cell>
          <cell r="V2301">
            <v>6066603.5300000003</v>
          </cell>
          <cell r="W2301">
            <v>6146956.6100000003</v>
          </cell>
          <cell r="X2301">
            <v>6226381.7599999998</v>
          </cell>
          <cell r="Y2301">
            <v>6305886.3200000003</v>
          </cell>
          <cell r="Z2301">
            <v>6389191.79</v>
          </cell>
          <cell r="AA2301">
            <v>6482465.1100000003</v>
          </cell>
          <cell r="AB2301">
            <v>6568214.9500000002</v>
          </cell>
          <cell r="AC2301">
            <v>6654117.0800000001</v>
          </cell>
          <cell r="AD2301">
            <v>6743128.8899999997</v>
          </cell>
          <cell r="AE2301">
            <v>6833331.4100000001</v>
          </cell>
          <cell r="AF2301">
            <v>6924740.5700000003</v>
          </cell>
          <cell r="AG2301">
            <v>7017372.5</v>
          </cell>
          <cell r="AH2301">
            <v>7111243.5700000003</v>
          </cell>
          <cell r="AI2301">
            <v>7206370.3399999999</v>
          </cell>
          <cell r="AJ2301">
            <v>7302769.6200000001</v>
          </cell>
          <cell r="AK2301">
            <v>7400458.4299999997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</row>
        <row r="2302">
          <cell r="A2302" t="str">
            <v>UTSmall C&amp;ICritical Peak PricingProgram Annual CostsLow Participation Case0</v>
          </cell>
          <cell r="B2302" t="str">
            <v>UT</v>
          </cell>
          <cell r="C2302" t="str">
            <v>Small C&amp;I</v>
          </cell>
          <cell r="D2302" t="str">
            <v>Critical Peak Pricing</v>
          </cell>
          <cell r="E2302" t="str">
            <v>Program Annual Costs</v>
          </cell>
          <cell r="F2302" t="str">
            <v>Low Participation Case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5834317.1500000004</v>
          </cell>
          <cell r="S2302">
            <v>12509121.98</v>
          </cell>
          <cell r="T2302">
            <v>26286343.199999999</v>
          </cell>
          <cell r="U2302">
            <v>16130618.27</v>
          </cell>
          <cell r="V2302">
            <v>10911310.720000001</v>
          </cell>
          <cell r="W2302">
            <v>4823091.07</v>
          </cell>
          <cell r="X2302">
            <v>4899046.41</v>
          </cell>
          <cell r="Y2302">
            <v>4974249.76</v>
          </cell>
          <cell r="Z2302">
            <v>5049879.66</v>
          </cell>
          <cell r="AA2302">
            <v>5126289.05</v>
          </cell>
          <cell r="AB2302">
            <v>5203203.5</v>
          </cell>
          <cell r="AC2302">
            <v>5283869.59</v>
          </cell>
          <cell r="AD2302">
            <v>5405233.1200000001</v>
          </cell>
          <cell r="AE2302">
            <v>5502775.29</v>
          </cell>
          <cell r="AF2302">
            <v>5602414.6799999997</v>
          </cell>
          <cell r="AG2302">
            <v>5704204.7300000004</v>
          </cell>
          <cell r="AH2302">
            <v>5808200.4400000004</v>
          </cell>
          <cell r="AI2302">
            <v>5914458.3899999997</v>
          </cell>
          <cell r="AJ2302">
            <v>6023036.7800000003</v>
          </cell>
          <cell r="AK2302">
            <v>6133995.5099999998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3846153.72</v>
          </cell>
        </row>
        <row r="2303">
          <cell r="A2303" t="str">
            <v>UTSmall C&amp;ICritical Peak PricingNon-Incentive CostsLow Participation Case0</v>
          </cell>
          <cell r="B2303" t="str">
            <v>UT</v>
          </cell>
          <cell r="C2303" t="str">
            <v>Small C&amp;I</v>
          </cell>
          <cell r="D2303" t="str">
            <v>Critical Peak Pricing</v>
          </cell>
          <cell r="E2303" t="str">
            <v>Non-Incentive Costs</v>
          </cell>
          <cell r="F2303" t="str">
            <v>Low Participation Case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5482636.7300000004</v>
          </cell>
          <cell r="S2303">
            <v>11437731.27</v>
          </cell>
          <cell r="T2303">
            <v>23748445.530000001</v>
          </cell>
          <cell r="U2303">
            <v>12818922.52</v>
          </cell>
          <cell r="V2303">
            <v>7177502.6100000003</v>
          </cell>
          <cell r="W2303">
            <v>1035039.42</v>
          </cell>
          <cell r="X2303">
            <v>1056694.75</v>
          </cell>
          <cell r="Y2303">
            <v>1077608.81</v>
          </cell>
          <cell r="Z2303">
            <v>1098962.6200000001</v>
          </cell>
          <cell r="AA2303">
            <v>1121099.71</v>
          </cell>
          <cell r="AB2303">
            <v>1143734.93</v>
          </cell>
          <cell r="AC2303">
            <v>1169950.97</v>
          </cell>
          <cell r="AD2303">
            <v>1234739.83</v>
          </cell>
          <cell r="AE2303">
            <v>1274929.31</v>
          </cell>
          <cell r="AF2303">
            <v>1316427.29</v>
          </cell>
          <cell r="AG2303">
            <v>1359276.37</v>
          </cell>
          <cell r="AH2303">
            <v>1403520.56</v>
          </cell>
          <cell r="AI2303">
            <v>1449205.28</v>
          </cell>
          <cell r="AJ2303">
            <v>1496377.44</v>
          </cell>
          <cell r="AK2303">
            <v>1545085.48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</row>
        <row r="2304">
          <cell r="A2304" t="str">
            <v>UTSmall C&amp;ICritical Peak PricingSummer Peak Reduction @Meter  (MW)Low Participation Case0</v>
          </cell>
          <cell r="B2304" t="str">
            <v>UT</v>
          </cell>
          <cell r="C2304" t="str">
            <v>Small C&amp;I</v>
          </cell>
          <cell r="D2304" t="str">
            <v>Critical Peak Pricing</v>
          </cell>
          <cell r="E2304" t="str">
            <v>Summer Peak Reduction @Meter  (MW)</v>
          </cell>
          <cell r="F2304" t="str">
            <v>Low Participation Case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5.1061481672101516</v>
          </cell>
          <cell r="S2304">
            <v>15.546439584201273</v>
          </cell>
          <cell r="T2304">
            <v>36.769815927493447</v>
          </cell>
          <cell r="U2304">
            <v>47.99510590524666</v>
          </cell>
          <cell r="V2304">
            <v>54.039254216657497</v>
          </cell>
          <cell r="W2304">
            <v>54.75501228123791</v>
          </cell>
          <cell r="X2304">
            <v>55.462504704051796</v>
          </cell>
          <cell r="Y2304">
            <v>56.170704503007471</v>
          </cell>
          <cell r="Z2304">
            <v>56.91276145592839</v>
          </cell>
          <cell r="AA2304">
            <v>57.74360864977195</v>
          </cell>
          <cell r="AB2304">
            <v>58.507439221742665</v>
          </cell>
          <cell r="AC2304">
            <v>59.27262640549219</v>
          </cell>
          <cell r="AD2304">
            <v>60.065513565673378</v>
          </cell>
          <cell r="AE2304">
            <v>60.869007140432515</v>
          </cell>
          <cell r="AF2304">
            <v>61.683249011282939</v>
          </cell>
          <cell r="AG2304">
            <v>62.508382957680382</v>
          </cell>
          <cell r="AH2304">
            <v>63.344554682411669</v>
          </cell>
          <cell r="AI2304">
            <v>64.191911837323005</v>
          </cell>
          <cell r="AJ2304">
            <v>65.050604049392433</v>
          </cell>
          <cell r="AK2304">
            <v>65.920782947151125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72.405351783081016</v>
          </cell>
        </row>
        <row r="2305">
          <cell r="A2305" t="str">
            <v>UTSmall C&amp;ICritical Peak PricingSummer Peak Reduction @Generation (MW)Low Participation Case0</v>
          </cell>
          <cell r="B2305" t="str">
            <v>UT</v>
          </cell>
          <cell r="C2305" t="str">
            <v>Small C&amp;I</v>
          </cell>
          <cell r="D2305" t="str">
            <v>Critical Peak Pricing</v>
          </cell>
          <cell r="E2305" t="str">
            <v>Summer Peak Reduction @Generation (MW)</v>
          </cell>
          <cell r="F2305" t="str">
            <v>Low Participation Case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5.6309529854545115</v>
          </cell>
          <cell r="S2305">
            <v>17.1442871462299</v>
          </cell>
          <cell r="T2305">
            <v>40.548980952242438</v>
          </cell>
          <cell r="U2305">
            <v>52.92799504328039</v>
          </cell>
          <cell r="V2305">
            <v>59.593354892652727</v>
          </cell>
          <cell r="W2305">
            <v>60.382677857562754</v>
          </cell>
          <cell r="X2305">
            <v>61.162885646285609</v>
          </cell>
          <cell r="Y2305">
            <v>61.94387351456492</v>
          </cell>
          <cell r="Z2305">
            <v>62.762198341341403</v>
          </cell>
          <cell r="AA2305">
            <v>63.678439181486489</v>
          </cell>
          <cell r="AB2305">
            <v>64.520775498172327</v>
          </cell>
          <cell r="AC2305">
            <v>65.364607857843168</v>
          </cell>
          <cell r="AD2305">
            <v>66.238987169908881</v>
          </cell>
          <cell r="AE2305">
            <v>67.125063013269198</v>
          </cell>
          <cell r="AF2305">
            <v>68.022991851877961</v>
          </cell>
          <cell r="AG2305">
            <v>68.932932242700019</v>
          </cell>
          <cell r="AH2305">
            <v>69.855044863709381</v>
          </cell>
          <cell r="AI2305">
            <v>70.789492542261797</v>
          </cell>
          <cell r="AJ2305">
            <v>71.73644028384696</v>
          </cell>
          <cell r="AK2305">
            <v>72.696055301225314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  <cell r="AV2305">
            <v>0</v>
          </cell>
          <cell r="AW2305">
            <v>0</v>
          </cell>
          <cell r="AX2305">
            <v>0</v>
          </cell>
          <cell r="AY2305">
            <v>0</v>
          </cell>
          <cell r="AZ2305">
            <v>0</v>
          </cell>
        </row>
        <row r="2306">
          <cell r="A2306" t="str">
            <v>UTSmall C&amp;ICritical Peak PricingWinter Peak Reduction @Meter  (MW)Low Participation Case0</v>
          </cell>
          <cell r="B2306" t="str">
            <v>UT</v>
          </cell>
          <cell r="C2306" t="str">
            <v>Small C&amp;I</v>
          </cell>
          <cell r="D2306" t="str">
            <v>Critical Peak Pricing</v>
          </cell>
          <cell r="E2306" t="str">
            <v>Winter Peak Reduction @Meter  (MW)</v>
          </cell>
          <cell r="F2306" t="str">
            <v>Low Participation Case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0</v>
          </cell>
          <cell r="AZ2306">
            <v>0</v>
          </cell>
          <cell r="BA2306">
            <v>72.405351783081016</v>
          </cell>
        </row>
        <row r="2307">
          <cell r="A2307" t="str">
            <v>UTSmall C&amp;ICritical Peak PricingWinter Peak Reduction @Generation (MW)Low Participation Case0</v>
          </cell>
          <cell r="B2307" t="str">
            <v>UT</v>
          </cell>
          <cell r="C2307" t="str">
            <v>Small C&amp;I</v>
          </cell>
          <cell r="D2307" t="str">
            <v>Critical Peak Pricing</v>
          </cell>
          <cell r="E2307" t="str">
            <v>Winter Peak Reduction @Generation (MW)</v>
          </cell>
          <cell r="F2307" t="str">
            <v>Low Participation Case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  <cell r="AY2307">
            <v>0</v>
          </cell>
          <cell r="AZ2307">
            <v>0</v>
          </cell>
        </row>
        <row r="2308">
          <cell r="A2308" t="str">
            <v>UTSmall C&amp;ICritical Peak PricingProgram Annual BenefitsLow Participation Case0</v>
          </cell>
          <cell r="B2308" t="str">
            <v>UT</v>
          </cell>
          <cell r="C2308" t="str">
            <v>Small C&amp;I</v>
          </cell>
          <cell r="D2308" t="str">
            <v>Critical Peak Pricing</v>
          </cell>
          <cell r="E2308" t="str">
            <v>Program Annual Benefits</v>
          </cell>
          <cell r="F2308" t="str">
            <v>Low Participation Case</v>
          </cell>
          <cell r="G2308">
            <v>0</v>
          </cell>
          <cell r="BA2308">
            <v>-302688.94</v>
          </cell>
        </row>
        <row r="2309">
          <cell r="A2309" t="str">
            <v>UTSmall C&amp;ICritical Peak PricingNew ParticipantsLow Participation Case0</v>
          </cell>
          <cell r="B2309" t="str">
            <v>UT</v>
          </cell>
          <cell r="C2309" t="str">
            <v>Small C&amp;I</v>
          </cell>
          <cell r="D2309" t="str">
            <v>Critical Peak Pricing</v>
          </cell>
          <cell r="E2309" t="str">
            <v>New Participants</v>
          </cell>
          <cell r="F2309" t="str">
            <v>Low Participation Case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16746.686550000006</v>
          </cell>
          <cell r="S2309">
            <v>34271.919000000009</v>
          </cell>
          <cell r="T2309">
            <v>69833.664450000011</v>
          </cell>
          <cell r="U2309">
            <v>36847.527750000037</v>
          </cell>
          <cell r="V2309">
            <v>20100.588749999937</v>
          </cell>
          <cell r="W2309">
            <v>2583.0255000000179</v>
          </cell>
          <cell r="X2309">
            <v>2585.7149999999965</v>
          </cell>
          <cell r="Y2309">
            <v>2585.2035000000324</v>
          </cell>
          <cell r="Z2309">
            <v>2584.5764999999665</v>
          </cell>
          <cell r="AA2309">
            <v>2584.3950000000186</v>
          </cell>
          <cell r="AB2309">
            <v>2584.7249999999767</v>
          </cell>
          <cell r="AC2309">
            <v>2592.8595000000205</v>
          </cell>
          <cell r="AD2309">
            <v>2694.0321599718882</v>
          </cell>
          <cell r="AE2309">
            <v>2731.0805338135397</v>
          </cell>
          <cell r="AF2309">
            <v>2768.6383974915661</v>
          </cell>
          <cell r="AG2309">
            <v>2806.7127575183695</v>
          </cell>
          <cell r="AH2309">
            <v>2845.3107167601411</v>
          </cell>
          <cell r="AI2309">
            <v>2884.4394757617847</v>
          </cell>
          <cell r="AJ2309">
            <v>2924.1063340901455</v>
          </cell>
          <cell r="AK2309">
            <v>2964.3186916958948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</row>
        <row r="2310">
          <cell r="A2310" t="str">
            <v>UTSmall C&amp;ICritical Peak PricingIncentive CostsLow Participation Case0</v>
          </cell>
          <cell r="B2310" t="str">
            <v>UT</v>
          </cell>
          <cell r="C2310" t="str">
            <v>Small C&amp;I</v>
          </cell>
          <cell r="D2310" t="str">
            <v>Critical Peak Pricing</v>
          </cell>
          <cell r="E2310" t="str">
            <v>Incentive Costs</v>
          </cell>
          <cell r="F2310" t="str">
            <v>Low Participation Case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351680.42</v>
          </cell>
          <cell r="S2310">
            <v>1071390.72</v>
          </cell>
          <cell r="T2310">
            <v>2537897.67</v>
          </cell>
          <cell r="U2310">
            <v>3311695.75</v>
          </cell>
          <cell r="V2310">
            <v>3733808.12</v>
          </cell>
          <cell r="W2310">
            <v>3788051.65</v>
          </cell>
          <cell r="X2310">
            <v>3842351.67</v>
          </cell>
          <cell r="Y2310">
            <v>3896640.94</v>
          </cell>
          <cell r="Z2310">
            <v>3950917.05</v>
          </cell>
          <cell r="AA2310">
            <v>4005189.34</v>
          </cell>
          <cell r="AB2310">
            <v>4059468.57</v>
          </cell>
          <cell r="AC2310">
            <v>4113918.62</v>
          </cell>
          <cell r="AD2310">
            <v>4170493.29</v>
          </cell>
          <cell r="AE2310">
            <v>4227845.9800000004</v>
          </cell>
          <cell r="AF2310">
            <v>4285987.3899999997</v>
          </cell>
          <cell r="AG2310">
            <v>4344928.3600000003</v>
          </cell>
          <cell r="AH2310">
            <v>4404679.88</v>
          </cell>
          <cell r="AI2310">
            <v>4465253.1100000003</v>
          </cell>
          <cell r="AJ2310">
            <v>4526659.34</v>
          </cell>
          <cell r="AK2310">
            <v>4588910.04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0</v>
          </cell>
          <cell r="AV2310">
            <v>0</v>
          </cell>
          <cell r="AW2310">
            <v>0</v>
          </cell>
          <cell r="AX2310">
            <v>0</v>
          </cell>
          <cell r="AY2310">
            <v>0</v>
          </cell>
          <cell r="AZ2310">
            <v>0</v>
          </cell>
        </row>
        <row r="2311">
          <cell r="A2311" t="str">
            <v>UTSmall C&amp;ICritical Peak PricingParticipantsLow Participation Case0</v>
          </cell>
          <cell r="B2311" t="str">
            <v>UT</v>
          </cell>
          <cell r="C2311" t="str">
            <v>Small C&amp;I</v>
          </cell>
          <cell r="D2311" t="str">
            <v>Critical Peak Pricing</v>
          </cell>
          <cell r="E2311" t="str">
            <v>Participants</v>
          </cell>
          <cell r="F2311" t="str">
            <v>Low Participation Case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16746.686550000006</v>
          </cell>
          <cell r="S2311">
            <v>51018.605550000015</v>
          </cell>
          <cell r="T2311">
            <v>120852.27000000002</v>
          </cell>
          <cell r="U2311">
            <v>157699.79775000006</v>
          </cell>
          <cell r="V2311">
            <v>177800.38649999999</v>
          </cell>
          <cell r="W2311">
            <v>180383.41200000001</v>
          </cell>
          <cell r="X2311">
            <v>182969.12700000001</v>
          </cell>
          <cell r="Y2311">
            <v>185554.33050000004</v>
          </cell>
          <cell r="Z2311">
            <v>188138.90700000001</v>
          </cell>
          <cell r="AA2311">
            <v>190723.30200000003</v>
          </cell>
          <cell r="AB2311">
            <v>193308.027</v>
          </cell>
          <cell r="AC2311">
            <v>195900.88650000002</v>
          </cell>
          <cell r="AD2311">
            <v>198594.91865997191</v>
          </cell>
          <cell r="AE2311">
            <v>201325.99919378545</v>
          </cell>
          <cell r="AF2311">
            <v>204094.63759127702</v>
          </cell>
          <cell r="AG2311">
            <v>206901.35034879539</v>
          </cell>
          <cell r="AH2311">
            <v>209746.66106555553</v>
          </cell>
          <cell r="AI2311">
            <v>212631.10054131731</v>
          </cell>
          <cell r="AJ2311">
            <v>215555.20687540746</v>
          </cell>
          <cell r="AK2311">
            <v>218519.52556710335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AY2311">
            <v>0</v>
          </cell>
          <cell r="AZ2311">
            <v>0</v>
          </cell>
        </row>
        <row r="2312">
          <cell r="A2312" t="str">
            <v>UTExtra Large C&amp;ICurtail AgreementsProgram Annual BenefitsLow Participation Case0</v>
          </cell>
          <cell r="B2312" t="str">
            <v>UT</v>
          </cell>
          <cell r="C2312" t="str">
            <v>Extra Large C&amp;I</v>
          </cell>
          <cell r="D2312" t="str">
            <v>Curtail Agreements</v>
          </cell>
          <cell r="E2312" t="str">
            <v>Program Annual Benefits</v>
          </cell>
          <cell r="F2312" t="str">
            <v>Low Participation Case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573231.01</v>
          </cell>
          <cell r="S2312">
            <v>1745288.43</v>
          </cell>
          <cell r="T2312">
            <v>4127886.26</v>
          </cell>
          <cell r="U2312">
            <v>5388069.9000000004</v>
          </cell>
          <cell r="V2312">
            <v>6066603.5300000003</v>
          </cell>
          <cell r="W2312">
            <v>6146956.6100000003</v>
          </cell>
          <cell r="X2312">
            <v>6226381.7599999998</v>
          </cell>
          <cell r="Y2312">
            <v>6305886.3200000003</v>
          </cell>
          <cell r="Z2312">
            <v>6389191.79</v>
          </cell>
          <cell r="AA2312">
            <v>6482465.1100000003</v>
          </cell>
          <cell r="AB2312">
            <v>6568214.9500000002</v>
          </cell>
          <cell r="AC2312">
            <v>6654117.0800000001</v>
          </cell>
          <cell r="AD2312">
            <v>6743128.8899999997</v>
          </cell>
          <cell r="AE2312">
            <v>6833331.4100000001</v>
          </cell>
          <cell r="AF2312">
            <v>6924740.5700000003</v>
          </cell>
          <cell r="AG2312">
            <v>7017372.5</v>
          </cell>
          <cell r="AH2312">
            <v>7111243.5700000003</v>
          </cell>
          <cell r="AI2312">
            <v>7206370.3399999999</v>
          </cell>
          <cell r="AJ2312">
            <v>7302769.6200000001</v>
          </cell>
          <cell r="AK2312">
            <v>7400458.4299999997</v>
          </cell>
          <cell r="AL2312">
            <v>0</v>
          </cell>
          <cell r="AM2312">
            <v>0</v>
          </cell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AY2312">
            <v>0</v>
          </cell>
          <cell r="AZ2312">
            <v>0</v>
          </cell>
        </row>
        <row r="2313">
          <cell r="A2313" t="str">
            <v>UTExtra Large C&amp;ICurtail AgreementsProgram Annual CostsLow Participation Case0</v>
          </cell>
          <cell r="B2313" t="str">
            <v>UT</v>
          </cell>
          <cell r="C2313" t="str">
            <v>Extra Large C&amp;I</v>
          </cell>
          <cell r="D2313" t="str">
            <v>Curtail Agreements</v>
          </cell>
          <cell r="E2313" t="str">
            <v>Program Annual Costs</v>
          </cell>
          <cell r="F2313" t="str">
            <v>Low Participation Case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5834317.1500000004</v>
          </cell>
          <cell r="S2313">
            <v>12509121.98</v>
          </cell>
          <cell r="T2313">
            <v>26286343.199999999</v>
          </cell>
          <cell r="U2313">
            <v>16130618.27</v>
          </cell>
          <cell r="V2313">
            <v>10911310.720000001</v>
          </cell>
          <cell r="W2313">
            <v>4823091.07</v>
          </cell>
          <cell r="X2313">
            <v>4899046.41</v>
          </cell>
          <cell r="Y2313">
            <v>4974249.76</v>
          </cell>
          <cell r="Z2313">
            <v>5049879.66</v>
          </cell>
          <cell r="AA2313">
            <v>5126289.05</v>
          </cell>
          <cell r="AB2313">
            <v>5203203.5</v>
          </cell>
          <cell r="AC2313">
            <v>5283869.59</v>
          </cell>
          <cell r="AD2313">
            <v>5405233.1200000001</v>
          </cell>
          <cell r="AE2313">
            <v>5502775.29</v>
          </cell>
          <cell r="AF2313">
            <v>5602414.6799999997</v>
          </cell>
          <cell r="AG2313">
            <v>5704204.7300000004</v>
          </cell>
          <cell r="AH2313">
            <v>5808200.4400000004</v>
          </cell>
          <cell r="AI2313">
            <v>5914458.3899999997</v>
          </cell>
          <cell r="AJ2313">
            <v>6023036.7800000003</v>
          </cell>
          <cell r="AK2313">
            <v>6133995.5099999998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AY2313">
            <v>0</v>
          </cell>
          <cell r="AZ2313">
            <v>0</v>
          </cell>
        </row>
        <row r="2314">
          <cell r="A2314" t="str">
            <v>UTExtra Large C&amp;ICurtail AgreementsNon-Incentive CostsLow Participation Case0</v>
          </cell>
          <cell r="B2314" t="str">
            <v>UT</v>
          </cell>
          <cell r="C2314" t="str">
            <v>Extra Large C&amp;I</v>
          </cell>
          <cell r="D2314" t="str">
            <v>Curtail Agreements</v>
          </cell>
          <cell r="E2314" t="str">
            <v>Non-Incentive Costs</v>
          </cell>
          <cell r="F2314" t="str">
            <v>Low Participation Case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5482636.7300000004</v>
          </cell>
          <cell r="S2314">
            <v>11437731.27</v>
          </cell>
          <cell r="T2314">
            <v>23748445.530000001</v>
          </cell>
          <cell r="U2314">
            <v>12818922.52</v>
          </cell>
          <cell r="V2314">
            <v>7177502.6100000003</v>
          </cell>
          <cell r="W2314">
            <v>1035039.42</v>
          </cell>
          <cell r="X2314">
            <v>1056694.75</v>
          </cell>
          <cell r="Y2314">
            <v>1077608.81</v>
          </cell>
          <cell r="Z2314">
            <v>1098962.6200000001</v>
          </cell>
          <cell r="AA2314">
            <v>1121099.71</v>
          </cell>
          <cell r="AB2314">
            <v>1143734.93</v>
          </cell>
          <cell r="AC2314">
            <v>1169950.97</v>
          </cell>
          <cell r="AD2314">
            <v>1234739.83</v>
          </cell>
          <cell r="AE2314">
            <v>1274929.31</v>
          </cell>
          <cell r="AF2314">
            <v>1316427.29</v>
          </cell>
          <cell r="AG2314">
            <v>1359276.37</v>
          </cell>
          <cell r="AH2314">
            <v>1403520.56</v>
          </cell>
          <cell r="AI2314">
            <v>1449205.28</v>
          </cell>
          <cell r="AJ2314">
            <v>1496377.44</v>
          </cell>
          <cell r="AK2314">
            <v>1545085.48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AY2314">
            <v>0</v>
          </cell>
          <cell r="AZ2314">
            <v>0</v>
          </cell>
        </row>
        <row r="2315">
          <cell r="A2315" t="str">
            <v>UTExtra Large C&amp;ICurtail AgreementsSummer Peak Reduction @Meter  (MW)Low Participation Case0</v>
          </cell>
          <cell r="B2315" t="str">
            <v>UT</v>
          </cell>
          <cell r="C2315" t="str">
            <v>Extra Large C&amp;I</v>
          </cell>
          <cell r="D2315" t="str">
            <v>Curtail Agreements</v>
          </cell>
          <cell r="E2315" t="str">
            <v>Summer Peak Reduction @Meter  (MW)</v>
          </cell>
          <cell r="F2315" t="str">
            <v>Low Participation Case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5.1061481672101516</v>
          </cell>
          <cell r="S2315">
            <v>15.546439584201273</v>
          </cell>
          <cell r="T2315">
            <v>36.769815927493447</v>
          </cell>
          <cell r="U2315">
            <v>47.99510590524666</v>
          </cell>
          <cell r="V2315">
            <v>54.039254216657497</v>
          </cell>
          <cell r="W2315">
            <v>54.75501228123791</v>
          </cell>
          <cell r="X2315">
            <v>55.462504704051796</v>
          </cell>
          <cell r="Y2315">
            <v>56.170704503007471</v>
          </cell>
          <cell r="Z2315">
            <v>56.91276145592839</v>
          </cell>
          <cell r="AA2315">
            <v>57.74360864977195</v>
          </cell>
          <cell r="AB2315">
            <v>58.507439221742665</v>
          </cell>
          <cell r="AC2315">
            <v>59.27262640549219</v>
          </cell>
          <cell r="AD2315">
            <v>60.065513565673378</v>
          </cell>
          <cell r="AE2315">
            <v>60.869007140432515</v>
          </cell>
          <cell r="AF2315">
            <v>61.683249011282939</v>
          </cell>
          <cell r="AG2315">
            <v>62.508382957680382</v>
          </cell>
          <cell r="AH2315">
            <v>63.344554682411669</v>
          </cell>
          <cell r="AI2315">
            <v>64.191911837323005</v>
          </cell>
          <cell r="AJ2315">
            <v>65.050604049392433</v>
          </cell>
          <cell r="AK2315">
            <v>65.920782947151125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</row>
        <row r="2316">
          <cell r="A2316" t="str">
            <v>UTExtra Large C&amp;ICurtail AgreementsSummer Peak Reduction @Generation (MW)Low Participation Case0</v>
          </cell>
          <cell r="B2316" t="str">
            <v>UT</v>
          </cell>
          <cell r="C2316" t="str">
            <v>Extra Large C&amp;I</v>
          </cell>
          <cell r="D2316" t="str">
            <v>Curtail Agreements</v>
          </cell>
          <cell r="E2316" t="str">
            <v>Summer Peak Reduction @Generation (MW)</v>
          </cell>
          <cell r="F2316" t="str">
            <v>Low Participation Case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5.6309529854545115</v>
          </cell>
          <cell r="S2316">
            <v>17.1442871462299</v>
          </cell>
          <cell r="T2316">
            <v>40.548980952242438</v>
          </cell>
          <cell r="U2316">
            <v>52.92799504328039</v>
          </cell>
          <cell r="V2316">
            <v>59.593354892652727</v>
          </cell>
          <cell r="W2316">
            <v>60.382677857562754</v>
          </cell>
          <cell r="X2316">
            <v>61.162885646285609</v>
          </cell>
          <cell r="Y2316">
            <v>61.94387351456492</v>
          </cell>
          <cell r="Z2316">
            <v>62.762198341341403</v>
          </cell>
          <cell r="AA2316">
            <v>63.678439181486489</v>
          </cell>
          <cell r="AB2316">
            <v>64.520775498172327</v>
          </cell>
          <cell r="AC2316">
            <v>65.364607857843168</v>
          </cell>
          <cell r="AD2316">
            <v>66.238987169908881</v>
          </cell>
          <cell r="AE2316">
            <v>67.125063013269198</v>
          </cell>
          <cell r="AF2316">
            <v>68.022991851877961</v>
          </cell>
          <cell r="AG2316">
            <v>68.932932242700019</v>
          </cell>
          <cell r="AH2316">
            <v>69.855044863709381</v>
          </cell>
          <cell r="AI2316">
            <v>70.789492542261797</v>
          </cell>
          <cell r="AJ2316">
            <v>71.73644028384696</v>
          </cell>
          <cell r="AK2316">
            <v>72.696055301225314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</row>
        <row r="2317">
          <cell r="A2317" t="str">
            <v>UTExtra Large C&amp;ICurtail AgreementsWinter Peak Reduction @Meter  (MW)Low Participation Case0</v>
          </cell>
          <cell r="B2317" t="str">
            <v>UT</v>
          </cell>
          <cell r="C2317" t="str">
            <v>Extra Large C&amp;I</v>
          </cell>
          <cell r="D2317" t="str">
            <v>Curtail Agreements</v>
          </cell>
          <cell r="E2317" t="str">
            <v>Winter Peak Reduction @Meter  (MW)</v>
          </cell>
          <cell r="F2317" t="str">
            <v>Low Participation Case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</row>
        <row r="2318">
          <cell r="A2318" t="str">
            <v>UTExtra Large C&amp;ICurtail AgreementsWinter Peak Reduction @Generation (MW)Low Participation Case0</v>
          </cell>
          <cell r="B2318" t="str">
            <v>UT</v>
          </cell>
          <cell r="C2318" t="str">
            <v>Extra Large C&amp;I</v>
          </cell>
          <cell r="D2318" t="str">
            <v>Curtail Agreements</v>
          </cell>
          <cell r="E2318" t="str">
            <v>Winter Peak Reduction @Generation (MW)</v>
          </cell>
          <cell r="F2318" t="str">
            <v>Low Participation Case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0</v>
          </cell>
          <cell r="AX2318">
            <v>0</v>
          </cell>
          <cell r="AY2318">
            <v>0</v>
          </cell>
          <cell r="AZ2318">
            <v>0</v>
          </cell>
        </row>
        <row r="2319">
          <cell r="A2319" t="str">
            <v>UTExtra Large C&amp;ICurtail AgreementsProgram Annual BenefitsLow Participation Case0</v>
          </cell>
          <cell r="B2319" t="str">
            <v>UT</v>
          </cell>
          <cell r="C2319" t="str">
            <v>Extra Large C&amp;I</v>
          </cell>
          <cell r="D2319" t="str">
            <v>Curtail Agreements</v>
          </cell>
          <cell r="E2319" t="str">
            <v>Program Annual Benefits</v>
          </cell>
          <cell r="F2319" t="str">
            <v>Low Participation Case</v>
          </cell>
          <cell r="G2319">
            <v>0</v>
          </cell>
          <cell r="BA2319">
            <v>1960990.1</v>
          </cell>
        </row>
        <row r="2320">
          <cell r="A2320" t="str">
            <v>UTExtra Large C&amp;ICurtail AgreementsNew ParticipantsLow Participation Case0</v>
          </cell>
          <cell r="B2320" t="str">
            <v>UT</v>
          </cell>
          <cell r="C2320" t="str">
            <v>Extra Large C&amp;I</v>
          </cell>
          <cell r="D2320" t="str">
            <v>Curtail Agreements</v>
          </cell>
          <cell r="E2320" t="str">
            <v>New Participants</v>
          </cell>
          <cell r="F2320" t="str">
            <v>Low Participation Case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16746.686550000006</v>
          </cell>
          <cell r="S2320">
            <v>34271.919000000009</v>
          </cell>
          <cell r="T2320">
            <v>69833.664450000011</v>
          </cell>
          <cell r="U2320">
            <v>36847.527750000037</v>
          </cell>
          <cell r="V2320">
            <v>20100.588749999937</v>
          </cell>
          <cell r="W2320">
            <v>2583.0255000000179</v>
          </cell>
          <cell r="X2320">
            <v>2585.7149999999965</v>
          </cell>
          <cell r="Y2320">
            <v>2585.2035000000324</v>
          </cell>
          <cell r="Z2320">
            <v>2584.5764999999665</v>
          </cell>
          <cell r="AA2320">
            <v>2584.3950000000186</v>
          </cell>
          <cell r="AB2320">
            <v>2584.7249999999767</v>
          </cell>
          <cell r="AC2320">
            <v>2592.8595000000205</v>
          </cell>
          <cell r="AD2320">
            <v>2694.0321599718882</v>
          </cell>
          <cell r="AE2320">
            <v>2731.0805338135397</v>
          </cell>
          <cell r="AF2320">
            <v>2768.6383974915661</v>
          </cell>
          <cell r="AG2320">
            <v>2806.7127575183695</v>
          </cell>
          <cell r="AH2320">
            <v>2845.3107167601411</v>
          </cell>
          <cell r="AI2320">
            <v>2884.4394757617847</v>
          </cell>
          <cell r="AJ2320">
            <v>2924.1063340901455</v>
          </cell>
          <cell r="AK2320">
            <v>2964.3186916958948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0</v>
          </cell>
          <cell r="AU2320">
            <v>0</v>
          </cell>
          <cell r="AV2320">
            <v>0</v>
          </cell>
          <cell r="AW2320">
            <v>0</v>
          </cell>
          <cell r="AX2320">
            <v>0</v>
          </cell>
          <cell r="AY2320">
            <v>0</v>
          </cell>
          <cell r="AZ2320">
            <v>0</v>
          </cell>
        </row>
        <row r="2321">
          <cell r="A2321" t="str">
            <v>UTExtra Large C&amp;ICurtail AgreementsIncentive CostsLow Participation Case0</v>
          </cell>
          <cell r="B2321" t="str">
            <v>UT</v>
          </cell>
          <cell r="C2321" t="str">
            <v>Extra Large C&amp;I</v>
          </cell>
          <cell r="D2321" t="str">
            <v>Curtail Agreements</v>
          </cell>
          <cell r="E2321" t="str">
            <v>Incentive Costs</v>
          </cell>
          <cell r="F2321" t="str">
            <v>Low Participation Case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351680.42</v>
          </cell>
          <cell r="S2321">
            <v>1071390.72</v>
          </cell>
          <cell r="T2321">
            <v>2537897.67</v>
          </cell>
          <cell r="U2321">
            <v>3311695.75</v>
          </cell>
          <cell r="V2321">
            <v>3733808.12</v>
          </cell>
          <cell r="W2321">
            <v>3788051.65</v>
          </cell>
          <cell r="X2321">
            <v>3842351.67</v>
          </cell>
          <cell r="Y2321">
            <v>3896640.94</v>
          </cell>
          <cell r="Z2321">
            <v>3950917.05</v>
          </cell>
          <cell r="AA2321">
            <v>4005189.34</v>
          </cell>
          <cell r="AB2321">
            <v>4059468.57</v>
          </cell>
          <cell r="AC2321">
            <v>4113918.62</v>
          </cell>
          <cell r="AD2321">
            <v>4170493.29</v>
          </cell>
          <cell r="AE2321">
            <v>4227845.9800000004</v>
          </cell>
          <cell r="AF2321">
            <v>4285987.3899999997</v>
          </cell>
          <cell r="AG2321">
            <v>4344928.3600000003</v>
          </cell>
          <cell r="AH2321">
            <v>4404679.88</v>
          </cell>
          <cell r="AI2321">
            <v>4465253.1100000003</v>
          </cell>
          <cell r="AJ2321">
            <v>4526659.34</v>
          </cell>
          <cell r="AK2321">
            <v>4588910.04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</row>
        <row r="2322">
          <cell r="A2322" t="str">
            <v>UTExtra Large C&amp;ICurtail AgreementsParticipantsLow Participation Case0</v>
          </cell>
          <cell r="B2322" t="str">
            <v>UT</v>
          </cell>
          <cell r="C2322" t="str">
            <v>Extra Large C&amp;I</v>
          </cell>
          <cell r="D2322" t="str">
            <v>Curtail Agreements</v>
          </cell>
          <cell r="E2322" t="str">
            <v>Participants</v>
          </cell>
          <cell r="F2322" t="str">
            <v>Low Participation Case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16746.686550000006</v>
          </cell>
          <cell r="S2322">
            <v>51018.605550000015</v>
          </cell>
          <cell r="T2322">
            <v>120852.27000000002</v>
          </cell>
          <cell r="U2322">
            <v>157699.79775000006</v>
          </cell>
          <cell r="V2322">
            <v>177800.38649999999</v>
          </cell>
          <cell r="W2322">
            <v>180383.41200000001</v>
          </cell>
          <cell r="X2322">
            <v>182969.12700000001</v>
          </cell>
          <cell r="Y2322">
            <v>185554.33050000004</v>
          </cell>
          <cell r="Z2322">
            <v>188138.90700000001</v>
          </cell>
          <cell r="AA2322">
            <v>190723.30200000003</v>
          </cell>
          <cell r="AB2322">
            <v>193308.027</v>
          </cell>
          <cell r="AC2322">
            <v>195900.88650000002</v>
          </cell>
          <cell r="AD2322">
            <v>198594.91865997191</v>
          </cell>
          <cell r="AE2322">
            <v>201325.99919378545</v>
          </cell>
          <cell r="AF2322">
            <v>204094.63759127702</v>
          </cell>
          <cell r="AG2322">
            <v>206901.35034879539</v>
          </cell>
          <cell r="AH2322">
            <v>209746.66106555553</v>
          </cell>
          <cell r="AI2322">
            <v>212631.10054131731</v>
          </cell>
          <cell r="AJ2322">
            <v>215555.20687540746</v>
          </cell>
          <cell r="AK2322">
            <v>218519.52556710335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0</v>
          </cell>
          <cell r="AV2322">
            <v>0</v>
          </cell>
          <cell r="AW2322">
            <v>0</v>
          </cell>
          <cell r="AX2322">
            <v>0</v>
          </cell>
          <cell r="AY2322">
            <v>0</v>
          </cell>
          <cell r="AZ2322">
            <v>0</v>
          </cell>
        </row>
        <row r="2323">
          <cell r="A2323" t="str">
            <v>UTLarge C&amp;ICurtail AgreementsProgram Annual BenefitsLow Participation Case0</v>
          </cell>
          <cell r="B2323" t="str">
            <v>UT</v>
          </cell>
          <cell r="C2323" t="str">
            <v>Large C&amp;I</v>
          </cell>
          <cell r="D2323" t="str">
            <v>Curtail Agreements</v>
          </cell>
          <cell r="E2323" t="str">
            <v>Program Annual Benefits</v>
          </cell>
          <cell r="F2323" t="str">
            <v>Low Participation Case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573231.01</v>
          </cell>
          <cell r="S2323">
            <v>1745288.43</v>
          </cell>
          <cell r="T2323">
            <v>4127886.26</v>
          </cell>
          <cell r="U2323">
            <v>5388069.9000000004</v>
          </cell>
          <cell r="V2323">
            <v>6066603.5300000003</v>
          </cell>
          <cell r="W2323">
            <v>6146956.6100000003</v>
          </cell>
          <cell r="X2323">
            <v>6226381.7599999998</v>
          </cell>
          <cell r="Y2323">
            <v>6305886.3200000003</v>
          </cell>
          <cell r="Z2323">
            <v>6389191.79</v>
          </cell>
          <cell r="AA2323">
            <v>6482465.1100000003</v>
          </cell>
          <cell r="AB2323">
            <v>6568214.9500000002</v>
          </cell>
          <cell r="AC2323">
            <v>6654117.0800000001</v>
          </cell>
          <cell r="AD2323">
            <v>6743128.8899999997</v>
          </cell>
          <cell r="AE2323">
            <v>6833331.4100000001</v>
          </cell>
          <cell r="AF2323">
            <v>6924740.5700000003</v>
          </cell>
          <cell r="AG2323">
            <v>7017372.5</v>
          </cell>
          <cell r="AH2323">
            <v>7111243.5700000003</v>
          </cell>
          <cell r="AI2323">
            <v>7206370.3399999999</v>
          </cell>
          <cell r="AJ2323">
            <v>7302769.6200000001</v>
          </cell>
          <cell r="AK2323">
            <v>7400458.4299999997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AY2323">
            <v>0</v>
          </cell>
          <cell r="AZ2323">
            <v>0</v>
          </cell>
        </row>
        <row r="2324">
          <cell r="A2324" t="str">
            <v>UTLarge C&amp;ICurtail AgreementsProgram Annual CostsLow Participation Case0</v>
          </cell>
          <cell r="B2324" t="str">
            <v>UT</v>
          </cell>
          <cell r="C2324" t="str">
            <v>Large C&amp;I</v>
          </cell>
          <cell r="D2324" t="str">
            <v>Curtail Agreements</v>
          </cell>
          <cell r="E2324" t="str">
            <v>Program Annual Costs</v>
          </cell>
          <cell r="F2324" t="str">
            <v>Low Participation Case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5834317.1500000004</v>
          </cell>
          <cell r="S2324">
            <v>12509121.98</v>
          </cell>
          <cell r="T2324">
            <v>26286343.199999999</v>
          </cell>
          <cell r="U2324">
            <v>16130618.27</v>
          </cell>
          <cell r="V2324">
            <v>10911310.720000001</v>
          </cell>
          <cell r="W2324">
            <v>4823091.07</v>
          </cell>
          <cell r="X2324">
            <v>4899046.41</v>
          </cell>
          <cell r="Y2324">
            <v>4974249.76</v>
          </cell>
          <cell r="Z2324">
            <v>5049879.66</v>
          </cell>
          <cell r="AA2324">
            <v>5126289.05</v>
          </cell>
          <cell r="AB2324">
            <v>5203203.5</v>
          </cell>
          <cell r="AC2324">
            <v>5283869.59</v>
          </cell>
          <cell r="AD2324">
            <v>5405233.1200000001</v>
          </cell>
          <cell r="AE2324">
            <v>5502775.29</v>
          </cell>
          <cell r="AF2324">
            <v>5602414.6799999997</v>
          </cell>
          <cell r="AG2324">
            <v>5704204.7300000004</v>
          </cell>
          <cell r="AH2324">
            <v>5808200.4400000004</v>
          </cell>
          <cell r="AI2324">
            <v>5914458.3899999997</v>
          </cell>
          <cell r="AJ2324">
            <v>6023036.7800000003</v>
          </cell>
          <cell r="AK2324">
            <v>6133995.5099999998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  <cell r="AU2324">
            <v>0</v>
          </cell>
          <cell r="AV2324">
            <v>0</v>
          </cell>
          <cell r="AW2324">
            <v>0</v>
          </cell>
          <cell r="AX2324">
            <v>0</v>
          </cell>
          <cell r="AY2324">
            <v>0</v>
          </cell>
          <cell r="AZ2324">
            <v>0</v>
          </cell>
        </row>
        <row r="2325">
          <cell r="A2325" t="str">
            <v>UTLarge C&amp;ICurtail AgreementsNon-Incentive CostsLow Participation Case0</v>
          </cell>
          <cell r="B2325" t="str">
            <v>UT</v>
          </cell>
          <cell r="C2325" t="str">
            <v>Large C&amp;I</v>
          </cell>
          <cell r="D2325" t="str">
            <v>Curtail Agreements</v>
          </cell>
          <cell r="E2325" t="str">
            <v>Non-Incentive Costs</v>
          </cell>
          <cell r="F2325" t="str">
            <v>Low Participation Case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5482636.7300000004</v>
          </cell>
          <cell r="S2325">
            <v>11437731.27</v>
          </cell>
          <cell r="T2325">
            <v>23748445.530000001</v>
          </cell>
          <cell r="U2325">
            <v>12818922.52</v>
          </cell>
          <cell r="V2325">
            <v>7177502.6100000003</v>
          </cell>
          <cell r="W2325">
            <v>1035039.42</v>
          </cell>
          <cell r="X2325">
            <v>1056694.75</v>
          </cell>
          <cell r="Y2325">
            <v>1077608.81</v>
          </cell>
          <cell r="Z2325">
            <v>1098962.6200000001</v>
          </cell>
          <cell r="AA2325">
            <v>1121099.71</v>
          </cell>
          <cell r="AB2325">
            <v>1143734.93</v>
          </cell>
          <cell r="AC2325">
            <v>1169950.97</v>
          </cell>
          <cell r="AD2325">
            <v>1234739.83</v>
          </cell>
          <cell r="AE2325">
            <v>1274929.31</v>
          </cell>
          <cell r="AF2325">
            <v>1316427.29</v>
          </cell>
          <cell r="AG2325">
            <v>1359276.37</v>
          </cell>
          <cell r="AH2325">
            <v>1403520.56</v>
          </cell>
          <cell r="AI2325">
            <v>1449205.28</v>
          </cell>
          <cell r="AJ2325">
            <v>1496377.44</v>
          </cell>
          <cell r="AK2325">
            <v>1545085.48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AY2325">
            <v>0</v>
          </cell>
          <cell r="AZ2325">
            <v>0</v>
          </cell>
        </row>
        <row r="2326">
          <cell r="A2326" t="str">
            <v>UTLarge C&amp;ICurtail AgreementsSummer Peak Reduction @Meter  (MW)Low Participation Case0</v>
          </cell>
          <cell r="B2326" t="str">
            <v>UT</v>
          </cell>
          <cell r="C2326" t="str">
            <v>Large C&amp;I</v>
          </cell>
          <cell r="D2326" t="str">
            <v>Curtail Agreements</v>
          </cell>
          <cell r="E2326" t="str">
            <v>Summer Peak Reduction @Meter  (MW)</v>
          </cell>
          <cell r="F2326" t="str">
            <v>Low Participation Case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5.1061481672101516</v>
          </cell>
          <cell r="S2326">
            <v>15.546439584201273</v>
          </cell>
          <cell r="T2326">
            <v>36.769815927493447</v>
          </cell>
          <cell r="U2326">
            <v>47.99510590524666</v>
          </cell>
          <cell r="V2326">
            <v>54.039254216657497</v>
          </cell>
          <cell r="W2326">
            <v>54.75501228123791</v>
          </cell>
          <cell r="X2326">
            <v>55.462504704051796</v>
          </cell>
          <cell r="Y2326">
            <v>56.170704503007471</v>
          </cell>
          <cell r="Z2326">
            <v>56.91276145592839</v>
          </cell>
          <cell r="AA2326">
            <v>57.74360864977195</v>
          </cell>
          <cell r="AB2326">
            <v>58.507439221742665</v>
          </cell>
          <cell r="AC2326">
            <v>59.27262640549219</v>
          </cell>
          <cell r="AD2326">
            <v>60.065513565673378</v>
          </cell>
          <cell r="AE2326">
            <v>60.869007140432515</v>
          </cell>
          <cell r="AF2326">
            <v>61.683249011282939</v>
          </cell>
          <cell r="AG2326">
            <v>62.508382957680382</v>
          </cell>
          <cell r="AH2326">
            <v>63.344554682411669</v>
          </cell>
          <cell r="AI2326">
            <v>64.191911837323005</v>
          </cell>
          <cell r="AJ2326">
            <v>65.050604049392433</v>
          </cell>
          <cell r="AK2326">
            <v>65.920782947151125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0</v>
          </cell>
          <cell r="AV2326">
            <v>0</v>
          </cell>
          <cell r="AW2326">
            <v>0</v>
          </cell>
          <cell r="AX2326">
            <v>0</v>
          </cell>
          <cell r="AY2326">
            <v>0</v>
          </cell>
          <cell r="AZ2326">
            <v>0</v>
          </cell>
        </row>
        <row r="2327">
          <cell r="A2327" t="str">
            <v>UTLarge C&amp;ICurtail AgreementsSummer Peak Reduction @Generation (MW)Low Participation Case0</v>
          </cell>
          <cell r="B2327" t="str">
            <v>UT</v>
          </cell>
          <cell r="C2327" t="str">
            <v>Large C&amp;I</v>
          </cell>
          <cell r="D2327" t="str">
            <v>Curtail Agreements</v>
          </cell>
          <cell r="E2327" t="str">
            <v>Summer Peak Reduction @Generation (MW)</v>
          </cell>
          <cell r="F2327" t="str">
            <v>Low Participation Case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5.6309529854545115</v>
          </cell>
          <cell r="S2327">
            <v>17.1442871462299</v>
          </cell>
          <cell r="T2327">
            <v>40.548980952242438</v>
          </cell>
          <cell r="U2327">
            <v>52.92799504328039</v>
          </cell>
          <cell r="V2327">
            <v>59.593354892652727</v>
          </cell>
          <cell r="W2327">
            <v>60.382677857562754</v>
          </cell>
          <cell r="X2327">
            <v>61.162885646285609</v>
          </cell>
          <cell r="Y2327">
            <v>61.94387351456492</v>
          </cell>
          <cell r="Z2327">
            <v>62.762198341341403</v>
          </cell>
          <cell r="AA2327">
            <v>63.678439181486489</v>
          </cell>
          <cell r="AB2327">
            <v>64.520775498172327</v>
          </cell>
          <cell r="AC2327">
            <v>65.364607857843168</v>
          </cell>
          <cell r="AD2327">
            <v>66.238987169908881</v>
          </cell>
          <cell r="AE2327">
            <v>67.125063013269198</v>
          </cell>
          <cell r="AF2327">
            <v>68.022991851877961</v>
          </cell>
          <cell r="AG2327">
            <v>68.932932242700019</v>
          </cell>
          <cell r="AH2327">
            <v>69.855044863709381</v>
          </cell>
          <cell r="AI2327">
            <v>70.789492542261797</v>
          </cell>
          <cell r="AJ2327">
            <v>71.73644028384696</v>
          </cell>
          <cell r="AK2327">
            <v>72.696055301225314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0</v>
          </cell>
        </row>
        <row r="2328">
          <cell r="A2328" t="str">
            <v>UTLarge C&amp;ICurtail AgreementsWinter Peak Reduction @Meter  (MW)Low Participation Case0</v>
          </cell>
          <cell r="B2328" t="str">
            <v>UT</v>
          </cell>
          <cell r="C2328" t="str">
            <v>Large C&amp;I</v>
          </cell>
          <cell r="D2328" t="str">
            <v>Curtail Agreements</v>
          </cell>
          <cell r="E2328" t="str">
            <v>Winter Peak Reduction @Meter  (MW)</v>
          </cell>
          <cell r="F2328" t="str">
            <v>Low Participation Case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  <cell r="AY2328">
            <v>0</v>
          </cell>
          <cell r="AZ2328">
            <v>0</v>
          </cell>
        </row>
        <row r="2329">
          <cell r="A2329" t="str">
            <v>UTLarge C&amp;ICurtail AgreementsWinter Peak Reduction @Generation (MW)Low Participation Case0</v>
          </cell>
          <cell r="B2329" t="str">
            <v>UT</v>
          </cell>
          <cell r="C2329" t="str">
            <v>Large C&amp;I</v>
          </cell>
          <cell r="D2329" t="str">
            <v>Curtail Agreements</v>
          </cell>
          <cell r="E2329" t="str">
            <v>Winter Peak Reduction @Generation (MW)</v>
          </cell>
          <cell r="F2329" t="str">
            <v>Low Participation Case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AY2329">
            <v>0</v>
          </cell>
          <cell r="AZ2329">
            <v>0</v>
          </cell>
        </row>
        <row r="2330">
          <cell r="A2330" t="str">
            <v>UTLarge C&amp;ICurtail AgreementsProgram Annual BenefitsLow Participation Case0</v>
          </cell>
          <cell r="B2330" t="str">
            <v>UT</v>
          </cell>
          <cell r="C2330" t="str">
            <v>Large C&amp;I</v>
          </cell>
          <cell r="D2330" t="str">
            <v>Curtail Agreements</v>
          </cell>
          <cell r="E2330" t="str">
            <v>Program Annual Benefits</v>
          </cell>
          <cell r="F2330" t="str">
            <v>Low Participation Case</v>
          </cell>
          <cell r="G2330">
            <v>0</v>
          </cell>
          <cell r="BA2330">
            <v>1662066.07</v>
          </cell>
        </row>
        <row r="2331">
          <cell r="A2331" t="str">
            <v>UTLarge C&amp;ICurtail AgreementsNew ParticipantsLow Participation Case0</v>
          </cell>
          <cell r="B2331" t="str">
            <v>UT</v>
          </cell>
          <cell r="C2331" t="str">
            <v>Large C&amp;I</v>
          </cell>
          <cell r="D2331" t="str">
            <v>Curtail Agreements</v>
          </cell>
          <cell r="E2331" t="str">
            <v>New Participants</v>
          </cell>
          <cell r="F2331" t="str">
            <v>Low Participation Case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16746.686550000006</v>
          </cell>
          <cell r="S2331">
            <v>34271.919000000009</v>
          </cell>
          <cell r="T2331">
            <v>69833.664450000011</v>
          </cell>
          <cell r="U2331">
            <v>36847.527750000037</v>
          </cell>
          <cell r="V2331">
            <v>20100.588749999937</v>
          </cell>
          <cell r="W2331">
            <v>2583.0255000000179</v>
          </cell>
          <cell r="X2331">
            <v>2585.7149999999965</v>
          </cell>
          <cell r="Y2331">
            <v>2585.2035000000324</v>
          </cell>
          <cell r="Z2331">
            <v>2584.5764999999665</v>
          </cell>
          <cell r="AA2331">
            <v>2584.3950000000186</v>
          </cell>
          <cell r="AB2331">
            <v>2584.7249999999767</v>
          </cell>
          <cell r="AC2331">
            <v>2592.8595000000205</v>
          </cell>
          <cell r="AD2331">
            <v>2694.0321599718882</v>
          </cell>
          <cell r="AE2331">
            <v>2731.0805338135397</v>
          </cell>
          <cell r="AF2331">
            <v>2768.6383974915661</v>
          </cell>
          <cell r="AG2331">
            <v>2806.7127575183695</v>
          </cell>
          <cell r="AH2331">
            <v>2845.3107167601411</v>
          </cell>
          <cell r="AI2331">
            <v>2884.4394757617847</v>
          </cell>
          <cell r="AJ2331">
            <v>2924.1063340901455</v>
          </cell>
          <cell r="AK2331">
            <v>2964.3186916958948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  <cell r="AU2331">
            <v>0</v>
          </cell>
          <cell r="AV2331">
            <v>0</v>
          </cell>
          <cell r="AW2331">
            <v>0</v>
          </cell>
          <cell r="AX2331">
            <v>0</v>
          </cell>
          <cell r="AY2331">
            <v>0</v>
          </cell>
          <cell r="AZ2331">
            <v>0</v>
          </cell>
        </row>
        <row r="2332">
          <cell r="A2332" t="str">
            <v>UTLarge C&amp;ICurtail AgreementsIncentive CostsLow Participation Case0</v>
          </cell>
          <cell r="B2332" t="str">
            <v>UT</v>
          </cell>
          <cell r="C2332" t="str">
            <v>Large C&amp;I</v>
          </cell>
          <cell r="D2332" t="str">
            <v>Curtail Agreements</v>
          </cell>
          <cell r="E2332" t="str">
            <v>Incentive Costs</v>
          </cell>
          <cell r="F2332" t="str">
            <v>Low Participation Case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351680.42</v>
          </cell>
          <cell r="S2332">
            <v>1071390.72</v>
          </cell>
          <cell r="T2332">
            <v>2537897.67</v>
          </cell>
          <cell r="U2332">
            <v>3311695.75</v>
          </cell>
          <cell r="V2332">
            <v>3733808.12</v>
          </cell>
          <cell r="W2332">
            <v>3788051.65</v>
          </cell>
          <cell r="X2332">
            <v>3842351.67</v>
          </cell>
          <cell r="Y2332">
            <v>3896640.94</v>
          </cell>
          <cell r="Z2332">
            <v>3950917.05</v>
          </cell>
          <cell r="AA2332">
            <v>4005189.34</v>
          </cell>
          <cell r="AB2332">
            <v>4059468.57</v>
          </cell>
          <cell r="AC2332">
            <v>4113918.62</v>
          </cell>
          <cell r="AD2332">
            <v>4170493.29</v>
          </cell>
          <cell r="AE2332">
            <v>4227845.9800000004</v>
          </cell>
          <cell r="AF2332">
            <v>4285987.3899999997</v>
          </cell>
          <cell r="AG2332">
            <v>4344928.3600000003</v>
          </cell>
          <cell r="AH2332">
            <v>4404679.88</v>
          </cell>
          <cell r="AI2332">
            <v>4465253.1100000003</v>
          </cell>
          <cell r="AJ2332">
            <v>4526659.34</v>
          </cell>
          <cell r="AK2332">
            <v>4588910.04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0</v>
          </cell>
          <cell r="AV2332">
            <v>0</v>
          </cell>
          <cell r="AW2332">
            <v>0</v>
          </cell>
          <cell r="AX2332">
            <v>0</v>
          </cell>
          <cell r="AY2332">
            <v>0</v>
          </cell>
          <cell r="AZ2332">
            <v>0</v>
          </cell>
        </row>
        <row r="2333">
          <cell r="A2333" t="str">
            <v>UTLarge C&amp;ICurtail AgreementsParticipantsLow Participation Case0</v>
          </cell>
          <cell r="B2333" t="str">
            <v>UT</v>
          </cell>
          <cell r="C2333" t="str">
            <v>Large C&amp;I</v>
          </cell>
          <cell r="D2333" t="str">
            <v>Curtail Agreements</v>
          </cell>
          <cell r="E2333" t="str">
            <v>Participants</v>
          </cell>
          <cell r="F2333" t="str">
            <v>Low Participation Case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16746.686550000006</v>
          </cell>
          <cell r="S2333">
            <v>51018.605550000015</v>
          </cell>
          <cell r="T2333">
            <v>120852.27000000002</v>
          </cell>
          <cell r="U2333">
            <v>157699.79775000006</v>
          </cell>
          <cell r="V2333">
            <v>177800.38649999999</v>
          </cell>
          <cell r="W2333">
            <v>180383.41200000001</v>
          </cell>
          <cell r="X2333">
            <v>182969.12700000001</v>
          </cell>
          <cell r="Y2333">
            <v>185554.33050000004</v>
          </cell>
          <cell r="Z2333">
            <v>188138.90700000001</v>
          </cell>
          <cell r="AA2333">
            <v>190723.30200000003</v>
          </cell>
          <cell r="AB2333">
            <v>193308.027</v>
          </cell>
          <cell r="AC2333">
            <v>195900.88650000002</v>
          </cell>
          <cell r="AD2333">
            <v>198594.91865997191</v>
          </cell>
          <cell r="AE2333">
            <v>201325.99919378545</v>
          </cell>
          <cell r="AF2333">
            <v>204094.63759127702</v>
          </cell>
          <cell r="AG2333">
            <v>206901.35034879539</v>
          </cell>
          <cell r="AH2333">
            <v>209746.66106555553</v>
          </cell>
          <cell r="AI2333">
            <v>212631.10054131731</v>
          </cell>
          <cell r="AJ2333">
            <v>215555.20687540746</v>
          </cell>
          <cell r="AK2333">
            <v>218519.52556710335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AY2333">
            <v>0</v>
          </cell>
          <cell r="AZ2333">
            <v>0</v>
          </cell>
        </row>
        <row r="2334">
          <cell r="A2334" t="str">
            <v>UTExtra Large C&amp;ICurtail Agreements - Non-FirmProgram Annual BenefitsLow Participation Case0</v>
          </cell>
          <cell r="B2334" t="str">
            <v>UT</v>
          </cell>
          <cell r="C2334" t="str">
            <v>Extra Large C&amp;I</v>
          </cell>
          <cell r="D2334" t="str">
            <v>Curtail Agreements - Non-Firm</v>
          </cell>
          <cell r="E2334" t="str">
            <v>Program Annual Benefits</v>
          </cell>
          <cell r="F2334" t="str">
            <v>Low Participation Case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573231.01</v>
          </cell>
          <cell r="S2334">
            <v>1745288.43</v>
          </cell>
          <cell r="T2334">
            <v>4127886.26</v>
          </cell>
          <cell r="U2334">
            <v>5388069.9000000004</v>
          </cell>
          <cell r="V2334">
            <v>6066603.5300000003</v>
          </cell>
          <cell r="W2334">
            <v>6146956.6100000003</v>
          </cell>
          <cell r="X2334">
            <v>6226381.7599999998</v>
          </cell>
          <cell r="Y2334">
            <v>6305886.3200000003</v>
          </cell>
          <cell r="Z2334">
            <v>6389191.79</v>
          </cell>
          <cell r="AA2334">
            <v>6482465.1100000003</v>
          </cell>
          <cell r="AB2334">
            <v>6568214.9500000002</v>
          </cell>
          <cell r="AC2334">
            <v>6654117.0800000001</v>
          </cell>
          <cell r="AD2334">
            <v>6743128.8899999997</v>
          </cell>
          <cell r="AE2334">
            <v>6833331.4100000001</v>
          </cell>
          <cell r="AF2334">
            <v>6924740.5700000003</v>
          </cell>
          <cell r="AG2334">
            <v>7017372.5</v>
          </cell>
          <cell r="AH2334">
            <v>7111243.5700000003</v>
          </cell>
          <cell r="AI2334">
            <v>7206370.3399999999</v>
          </cell>
          <cell r="AJ2334">
            <v>7302769.6200000001</v>
          </cell>
          <cell r="AK2334">
            <v>7400458.4299999997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</row>
        <row r="2335">
          <cell r="A2335" t="str">
            <v>UTExtra Large C&amp;ICurtail Agreements - Non-FirmProgram Annual CostsLow Participation Case0</v>
          </cell>
          <cell r="B2335" t="str">
            <v>UT</v>
          </cell>
          <cell r="C2335" t="str">
            <v>Extra Large C&amp;I</v>
          </cell>
          <cell r="D2335" t="str">
            <v>Curtail Agreements - Non-Firm</v>
          </cell>
          <cell r="E2335" t="str">
            <v>Program Annual Costs</v>
          </cell>
          <cell r="F2335" t="str">
            <v>Low Participation Case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5834317.1500000004</v>
          </cell>
          <cell r="S2335">
            <v>12509121.98</v>
          </cell>
          <cell r="T2335">
            <v>26286343.199999999</v>
          </cell>
          <cell r="U2335">
            <v>16130618.27</v>
          </cell>
          <cell r="V2335">
            <v>10911310.720000001</v>
          </cell>
          <cell r="W2335">
            <v>4823091.07</v>
          </cell>
          <cell r="X2335">
            <v>4899046.41</v>
          </cell>
          <cell r="Y2335">
            <v>4974249.76</v>
          </cell>
          <cell r="Z2335">
            <v>5049879.66</v>
          </cell>
          <cell r="AA2335">
            <v>5126289.05</v>
          </cell>
          <cell r="AB2335">
            <v>5203203.5</v>
          </cell>
          <cell r="AC2335">
            <v>5283869.59</v>
          </cell>
          <cell r="AD2335">
            <v>5405233.1200000001</v>
          </cell>
          <cell r="AE2335">
            <v>5502775.29</v>
          </cell>
          <cell r="AF2335">
            <v>5602414.6799999997</v>
          </cell>
          <cell r="AG2335">
            <v>5704204.7300000004</v>
          </cell>
          <cell r="AH2335">
            <v>5808200.4400000004</v>
          </cell>
          <cell r="AI2335">
            <v>5914458.3899999997</v>
          </cell>
          <cell r="AJ2335">
            <v>6023036.7800000003</v>
          </cell>
          <cell r="AK2335">
            <v>6133995.5099999998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</row>
        <row r="2336">
          <cell r="A2336" t="str">
            <v>UTExtra Large C&amp;ICurtail Agreements - Non-FirmNon-Incentive CostsLow Participation Case0</v>
          </cell>
          <cell r="B2336" t="str">
            <v>UT</v>
          </cell>
          <cell r="C2336" t="str">
            <v>Extra Large C&amp;I</v>
          </cell>
          <cell r="D2336" t="str">
            <v>Curtail Agreements - Non-Firm</v>
          </cell>
          <cell r="E2336" t="str">
            <v>Non-Incentive Costs</v>
          </cell>
          <cell r="F2336" t="str">
            <v>Low Participation Case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5482636.7300000004</v>
          </cell>
          <cell r="S2336">
            <v>11437731.27</v>
          </cell>
          <cell r="T2336">
            <v>23748445.530000001</v>
          </cell>
          <cell r="U2336">
            <v>12818922.52</v>
          </cell>
          <cell r="V2336">
            <v>7177502.6100000003</v>
          </cell>
          <cell r="W2336">
            <v>1035039.42</v>
          </cell>
          <cell r="X2336">
            <v>1056694.75</v>
          </cell>
          <cell r="Y2336">
            <v>1077608.81</v>
          </cell>
          <cell r="Z2336">
            <v>1098962.6200000001</v>
          </cell>
          <cell r="AA2336">
            <v>1121099.71</v>
          </cell>
          <cell r="AB2336">
            <v>1143734.93</v>
          </cell>
          <cell r="AC2336">
            <v>1169950.97</v>
          </cell>
          <cell r="AD2336">
            <v>1234739.83</v>
          </cell>
          <cell r="AE2336">
            <v>1274929.31</v>
          </cell>
          <cell r="AF2336">
            <v>1316427.29</v>
          </cell>
          <cell r="AG2336">
            <v>1359276.37</v>
          </cell>
          <cell r="AH2336">
            <v>1403520.56</v>
          </cell>
          <cell r="AI2336">
            <v>1449205.28</v>
          </cell>
          <cell r="AJ2336">
            <v>1496377.44</v>
          </cell>
          <cell r="AK2336">
            <v>1545085.48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AY2336">
            <v>0</v>
          </cell>
          <cell r="AZ2336">
            <v>0</v>
          </cell>
        </row>
        <row r="2337">
          <cell r="A2337" t="str">
            <v>UTExtra Large C&amp;ICurtail Agreements - Non-FirmSummer Peak Reduction @Meter  (MW)Low Participation Case0</v>
          </cell>
          <cell r="B2337" t="str">
            <v>UT</v>
          </cell>
          <cell r="C2337" t="str">
            <v>Extra Large C&amp;I</v>
          </cell>
          <cell r="D2337" t="str">
            <v>Curtail Agreements - Non-Firm</v>
          </cell>
          <cell r="E2337" t="str">
            <v>Summer Peak Reduction @Meter  (MW)</v>
          </cell>
          <cell r="F2337" t="str">
            <v>Low Participation Case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5.1061481672101516</v>
          </cell>
          <cell r="S2337">
            <v>15.546439584201273</v>
          </cell>
          <cell r="T2337">
            <v>36.769815927493447</v>
          </cell>
          <cell r="U2337">
            <v>47.99510590524666</v>
          </cell>
          <cell r="V2337">
            <v>54.039254216657497</v>
          </cell>
          <cell r="W2337">
            <v>54.75501228123791</v>
          </cell>
          <cell r="X2337">
            <v>55.462504704051796</v>
          </cell>
          <cell r="Y2337">
            <v>56.170704503007471</v>
          </cell>
          <cell r="Z2337">
            <v>56.91276145592839</v>
          </cell>
          <cell r="AA2337">
            <v>57.74360864977195</v>
          </cell>
          <cell r="AB2337">
            <v>58.507439221742665</v>
          </cell>
          <cell r="AC2337">
            <v>59.27262640549219</v>
          </cell>
          <cell r="AD2337">
            <v>60.065513565673378</v>
          </cell>
          <cell r="AE2337">
            <v>60.869007140432515</v>
          </cell>
          <cell r="AF2337">
            <v>61.683249011282939</v>
          </cell>
          <cell r="AG2337">
            <v>62.508382957680382</v>
          </cell>
          <cell r="AH2337">
            <v>63.344554682411669</v>
          </cell>
          <cell r="AI2337">
            <v>64.191911837323005</v>
          </cell>
          <cell r="AJ2337">
            <v>65.050604049392433</v>
          </cell>
          <cell r="AK2337">
            <v>65.920782947151125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</row>
        <row r="2338">
          <cell r="A2338" t="str">
            <v>UTExtra Large C&amp;ICurtail Agreements - Non-FirmSummer Peak Reduction @Generation (MW)Low Participation Case0</v>
          </cell>
          <cell r="B2338" t="str">
            <v>UT</v>
          </cell>
          <cell r="C2338" t="str">
            <v>Extra Large C&amp;I</v>
          </cell>
          <cell r="D2338" t="str">
            <v>Curtail Agreements - Non-Firm</v>
          </cell>
          <cell r="E2338" t="str">
            <v>Summer Peak Reduction @Generation (MW)</v>
          </cell>
          <cell r="F2338" t="str">
            <v>Low Participation Case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5.6309529854545115</v>
          </cell>
          <cell r="S2338">
            <v>17.1442871462299</v>
          </cell>
          <cell r="T2338">
            <v>40.548980952242438</v>
          </cell>
          <cell r="U2338">
            <v>52.92799504328039</v>
          </cell>
          <cell r="V2338">
            <v>59.593354892652727</v>
          </cell>
          <cell r="W2338">
            <v>60.382677857562754</v>
          </cell>
          <cell r="X2338">
            <v>61.162885646285609</v>
          </cell>
          <cell r="Y2338">
            <v>61.94387351456492</v>
          </cell>
          <cell r="Z2338">
            <v>62.762198341341403</v>
          </cell>
          <cell r="AA2338">
            <v>63.678439181486489</v>
          </cell>
          <cell r="AB2338">
            <v>64.520775498172327</v>
          </cell>
          <cell r="AC2338">
            <v>65.364607857843168</v>
          </cell>
          <cell r="AD2338">
            <v>66.238987169908881</v>
          </cell>
          <cell r="AE2338">
            <v>67.125063013269198</v>
          </cell>
          <cell r="AF2338">
            <v>68.022991851877961</v>
          </cell>
          <cell r="AG2338">
            <v>68.932932242700019</v>
          </cell>
          <cell r="AH2338">
            <v>69.855044863709381</v>
          </cell>
          <cell r="AI2338">
            <v>70.789492542261797</v>
          </cell>
          <cell r="AJ2338">
            <v>71.73644028384696</v>
          </cell>
          <cell r="AK2338">
            <v>72.696055301225314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0</v>
          </cell>
          <cell r="AV2338">
            <v>0</v>
          </cell>
          <cell r="AW2338">
            <v>0</v>
          </cell>
          <cell r="AX2338">
            <v>0</v>
          </cell>
          <cell r="AY2338">
            <v>0</v>
          </cell>
          <cell r="AZ2338">
            <v>0</v>
          </cell>
        </row>
        <row r="2339">
          <cell r="A2339" t="str">
            <v>UTExtra Large C&amp;ICurtail Agreements - Non-FirmWinter Peak Reduction @Meter  (MW)Low Participation Case0</v>
          </cell>
          <cell r="B2339" t="str">
            <v>UT</v>
          </cell>
          <cell r="C2339" t="str">
            <v>Extra Large C&amp;I</v>
          </cell>
          <cell r="D2339" t="str">
            <v>Curtail Agreements - Non-Firm</v>
          </cell>
          <cell r="E2339" t="str">
            <v>Winter Peak Reduction @Meter  (MW)</v>
          </cell>
          <cell r="F2339" t="str">
            <v>Low Participation Case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0</v>
          </cell>
          <cell r="AV2339">
            <v>0</v>
          </cell>
          <cell r="AW2339">
            <v>0</v>
          </cell>
          <cell r="AX2339">
            <v>0</v>
          </cell>
          <cell r="AY2339">
            <v>0</v>
          </cell>
          <cell r="AZ2339">
            <v>0</v>
          </cell>
        </row>
        <row r="2340">
          <cell r="A2340" t="str">
            <v>UTExtra Large C&amp;ICurtail Agreements - Non-FirmWinter Peak Reduction @Generation (MW)Low Participation Case0</v>
          </cell>
          <cell r="B2340" t="str">
            <v>UT</v>
          </cell>
          <cell r="C2340" t="str">
            <v>Extra Large C&amp;I</v>
          </cell>
          <cell r="D2340" t="str">
            <v>Curtail Agreements - Non-Firm</v>
          </cell>
          <cell r="E2340" t="str">
            <v>Winter Peak Reduction @Generation (MW)</v>
          </cell>
          <cell r="F2340" t="str">
            <v>Low Participation Case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AY2340">
            <v>0</v>
          </cell>
          <cell r="AZ2340">
            <v>0</v>
          </cell>
        </row>
        <row r="2341">
          <cell r="A2341" t="str">
            <v>UTExtra Large C&amp;ICurtail Agreements - Non-FirmProgram Annual BenefitsLow Participation Case0</v>
          </cell>
          <cell r="B2341" t="str">
            <v>UT</v>
          </cell>
          <cell r="C2341" t="str">
            <v>Extra Large C&amp;I</v>
          </cell>
          <cell r="D2341" t="str">
            <v>Curtail Agreements - Non-Firm</v>
          </cell>
          <cell r="E2341" t="str">
            <v>Program Annual Benefits</v>
          </cell>
          <cell r="F2341" t="str">
            <v>Low Participation Case</v>
          </cell>
          <cell r="G2341">
            <v>0</v>
          </cell>
          <cell r="BA2341">
            <v>3258850.84</v>
          </cell>
        </row>
        <row r="2342">
          <cell r="A2342" t="str">
            <v>UTExtra Large C&amp;ICurtail Agreements - Non-FirmNew ParticipantsLow Participation Case0</v>
          </cell>
          <cell r="B2342" t="str">
            <v>UT</v>
          </cell>
          <cell r="C2342" t="str">
            <v>Extra Large C&amp;I</v>
          </cell>
          <cell r="D2342" t="str">
            <v>Curtail Agreements - Non-Firm</v>
          </cell>
          <cell r="E2342" t="str">
            <v>New Participants</v>
          </cell>
          <cell r="F2342" t="str">
            <v>Low Participation Case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16746.686550000006</v>
          </cell>
          <cell r="S2342">
            <v>34271.919000000009</v>
          </cell>
          <cell r="T2342">
            <v>69833.664450000011</v>
          </cell>
          <cell r="U2342">
            <v>36847.527750000037</v>
          </cell>
          <cell r="V2342">
            <v>20100.588749999937</v>
          </cell>
          <cell r="W2342">
            <v>2583.0255000000179</v>
          </cell>
          <cell r="X2342">
            <v>2585.7149999999965</v>
          </cell>
          <cell r="Y2342">
            <v>2585.2035000000324</v>
          </cell>
          <cell r="Z2342">
            <v>2584.5764999999665</v>
          </cell>
          <cell r="AA2342">
            <v>2584.3950000000186</v>
          </cell>
          <cell r="AB2342">
            <v>2584.7249999999767</v>
          </cell>
          <cell r="AC2342">
            <v>2592.8595000000205</v>
          </cell>
          <cell r="AD2342">
            <v>2694.0321599718882</v>
          </cell>
          <cell r="AE2342">
            <v>2731.0805338135397</v>
          </cell>
          <cell r="AF2342">
            <v>2768.6383974915661</v>
          </cell>
          <cell r="AG2342">
            <v>2806.7127575183695</v>
          </cell>
          <cell r="AH2342">
            <v>2845.3107167601411</v>
          </cell>
          <cell r="AI2342">
            <v>2884.4394757617847</v>
          </cell>
          <cell r="AJ2342">
            <v>2924.1063340901455</v>
          </cell>
          <cell r="AK2342">
            <v>2964.3186916958948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AY2342">
            <v>0</v>
          </cell>
          <cell r="AZ2342">
            <v>0</v>
          </cell>
        </row>
        <row r="2343">
          <cell r="A2343" t="str">
            <v>UTExtra Large C&amp;ICurtail Agreements - Non-FirmIncentive CostsLow Participation Case0</v>
          </cell>
          <cell r="B2343" t="str">
            <v>UT</v>
          </cell>
          <cell r="C2343" t="str">
            <v>Extra Large C&amp;I</v>
          </cell>
          <cell r="D2343" t="str">
            <v>Curtail Agreements - Non-Firm</v>
          </cell>
          <cell r="E2343" t="str">
            <v>Incentive Costs</v>
          </cell>
          <cell r="F2343" t="str">
            <v>Low Participation Case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351680.42</v>
          </cell>
          <cell r="S2343">
            <v>1071390.72</v>
          </cell>
          <cell r="T2343">
            <v>2537897.67</v>
          </cell>
          <cell r="U2343">
            <v>3311695.75</v>
          </cell>
          <cell r="V2343">
            <v>3733808.12</v>
          </cell>
          <cell r="W2343">
            <v>3788051.65</v>
          </cell>
          <cell r="X2343">
            <v>3842351.67</v>
          </cell>
          <cell r="Y2343">
            <v>3896640.94</v>
          </cell>
          <cell r="Z2343">
            <v>3950917.05</v>
          </cell>
          <cell r="AA2343">
            <v>4005189.34</v>
          </cell>
          <cell r="AB2343">
            <v>4059468.57</v>
          </cell>
          <cell r="AC2343">
            <v>4113918.62</v>
          </cell>
          <cell r="AD2343">
            <v>4170493.29</v>
          </cell>
          <cell r="AE2343">
            <v>4227845.9800000004</v>
          </cell>
          <cell r="AF2343">
            <v>4285987.3899999997</v>
          </cell>
          <cell r="AG2343">
            <v>4344928.3600000003</v>
          </cell>
          <cell r="AH2343">
            <v>4404679.88</v>
          </cell>
          <cell r="AI2343">
            <v>4465253.1100000003</v>
          </cell>
          <cell r="AJ2343">
            <v>4526659.34</v>
          </cell>
          <cell r="AK2343">
            <v>4588910.04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AY2343">
            <v>0</v>
          </cell>
          <cell r="AZ2343">
            <v>0</v>
          </cell>
        </row>
        <row r="2344">
          <cell r="A2344" t="str">
            <v>UTExtra Large C&amp;ICurtail Agreements - Non-FirmParticipantsLow Participation Case0</v>
          </cell>
          <cell r="B2344" t="str">
            <v>UT</v>
          </cell>
          <cell r="C2344" t="str">
            <v>Extra Large C&amp;I</v>
          </cell>
          <cell r="D2344" t="str">
            <v>Curtail Agreements - Non-Firm</v>
          </cell>
          <cell r="E2344" t="str">
            <v>Participants</v>
          </cell>
          <cell r="F2344" t="str">
            <v>Low Participation Case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16746.686550000006</v>
          </cell>
          <cell r="S2344">
            <v>51018.605550000015</v>
          </cell>
          <cell r="T2344">
            <v>120852.27000000002</v>
          </cell>
          <cell r="U2344">
            <v>157699.79775000006</v>
          </cell>
          <cell r="V2344">
            <v>177800.38649999999</v>
          </cell>
          <cell r="W2344">
            <v>180383.41200000001</v>
          </cell>
          <cell r="X2344">
            <v>182969.12700000001</v>
          </cell>
          <cell r="Y2344">
            <v>185554.33050000004</v>
          </cell>
          <cell r="Z2344">
            <v>188138.90700000001</v>
          </cell>
          <cell r="AA2344">
            <v>190723.30200000003</v>
          </cell>
          <cell r="AB2344">
            <v>193308.027</v>
          </cell>
          <cell r="AC2344">
            <v>195900.88650000002</v>
          </cell>
          <cell r="AD2344">
            <v>198594.91865997191</v>
          </cell>
          <cell r="AE2344">
            <v>201325.99919378545</v>
          </cell>
          <cell r="AF2344">
            <v>204094.63759127702</v>
          </cell>
          <cell r="AG2344">
            <v>206901.35034879539</v>
          </cell>
          <cell r="AH2344">
            <v>209746.66106555553</v>
          </cell>
          <cell r="AI2344">
            <v>212631.10054131731</v>
          </cell>
          <cell r="AJ2344">
            <v>215555.20687540746</v>
          </cell>
          <cell r="AK2344">
            <v>218519.52556710335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  <cell r="AU2344">
            <v>0</v>
          </cell>
          <cell r="AV2344">
            <v>0</v>
          </cell>
          <cell r="AW2344">
            <v>0</v>
          </cell>
          <cell r="AX2344">
            <v>0</v>
          </cell>
          <cell r="AY2344">
            <v>0</v>
          </cell>
          <cell r="AZ2344">
            <v>0</v>
          </cell>
        </row>
        <row r="2345">
          <cell r="A2345" t="str">
            <v>UTLarge C&amp;ICurtail Agreements - Non-FirmProgram Annual BenefitsLow Participation Case0</v>
          </cell>
          <cell r="B2345" t="str">
            <v>UT</v>
          </cell>
          <cell r="C2345" t="str">
            <v>Large C&amp;I</v>
          </cell>
          <cell r="D2345" t="str">
            <v>Curtail Agreements - Non-Firm</v>
          </cell>
          <cell r="E2345" t="str">
            <v>Program Annual Benefits</v>
          </cell>
          <cell r="F2345" t="str">
            <v>Low Participation Case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573231.01</v>
          </cell>
          <cell r="S2345">
            <v>1745288.43</v>
          </cell>
          <cell r="T2345">
            <v>4127886.26</v>
          </cell>
          <cell r="U2345">
            <v>5388069.9000000004</v>
          </cell>
          <cell r="V2345">
            <v>6066603.5300000003</v>
          </cell>
          <cell r="W2345">
            <v>6146956.6100000003</v>
          </cell>
          <cell r="X2345">
            <v>6226381.7599999998</v>
          </cell>
          <cell r="Y2345">
            <v>6305886.3200000003</v>
          </cell>
          <cell r="Z2345">
            <v>6389191.79</v>
          </cell>
          <cell r="AA2345">
            <v>6482465.1100000003</v>
          </cell>
          <cell r="AB2345">
            <v>6568214.9500000002</v>
          </cell>
          <cell r="AC2345">
            <v>6654117.0800000001</v>
          </cell>
          <cell r="AD2345">
            <v>6743128.8899999997</v>
          </cell>
          <cell r="AE2345">
            <v>6833331.4100000001</v>
          </cell>
          <cell r="AF2345">
            <v>6924740.5700000003</v>
          </cell>
          <cell r="AG2345">
            <v>7017372.5</v>
          </cell>
          <cell r="AH2345">
            <v>7111243.5700000003</v>
          </cell>
          <cell r="AI2345">
            <v>7206370.3399999999</v>
          </cell>
          <cell r="AJ2345">
            <v>7302769.6200000001</v>
          </cell>
          <cell r="AK2345">
            <v>7400458.4299999997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0</v>
          </cell>
          <cell r="AV2345">
            <v>0</v>
          </cell>
          <cell r="AW2345">
            <v>0</v>
          </cell>
          <cell r="AX2345">
            <v>0</v>
          </cell>
          <cell r="AY2345">
            <v>0</v>
          </cell>
          <cell r="AZ2345">
            <v>0</v>
          </cell>
        </row>
        <row r="2346">
          <cell r="A2346" t="str">
            <v>UTLarge C&amp;ICurtail Agreements - Non-FirmProgram Annual CostsLow Participation Case0</v>
          </cell>
          <cell r="B2346" t="str">
            <v>UT</v>
          </cell>
          <cell r="C2346" t="str">
            <v>Large C&amp;I</v>
          </cell>
          <cell r="D2346" t="str">
            <v>Curtail Agreements - Non-Firm</v>
          </cell>
          <cell r="E2346" t="str">
            <v>Program Annual Costs</v>
          </cell>
          <cell r="F2346" t="str">
            <v>Low Participation Case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5834317.1500000004</v>
          </cell>
          <cell r="S2346">
            <v>12509121.98</v>
          </cell>
          <cell r="T2346">
            <v>26286343.199999999</v>
          </cell>
          <cell r="U2346">
            <v>16130618.27</v>
          </cell>
          <cell r="V2346">
            <v>10911310.720000001</v>
          </cell>
          <cell r="W2346">
            <v>4823091.07</v>
          </cell>
          <cell r="X2346">
            <v>4899046.41</v>
          </cell>
          <cell r="Y2346">
            <v>4974249.76</v>
          </cell>
          <cell r="Z2346">
            <v>5049879.66</v>
          </cell>
          <cell r="AA2346">
            <v>5126289.05</v>
          </cell>
          <cell r="AB2346">
            <v>5203203.5</v>
          </cell>
          <cell r="AC2346">
            <v>5283869.59</v>
          </cell>
          <cell r="AD2346">
            <v>5405233.1200000001</v>
          </cell>
          <cell r="AE2346">
            <v>5502775.29</v>
          </cell>
          <cell r="AF2346">
            <v>5602414.6799999997</v>
          </cell>
          <cell r="AG2346">
            <v>5704204.7300000004</v>
          </cell>
          <cell r="AH2346">
            <v>5808200.4400000004</v>
          </cell>
          <cell r="AI2346">
            <v>5914458.3899999997</v>
          </cell>
          <cell r="AJ2346">
            <v>6023036.7800000003</v>
          </cell>
          <cell r="AK2346">
            <v>6133995.5099999998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  <cell r="AU2346">
            <v>0</v>
          </cell>
          <cell r="AV2346">
            <v>0</v>
          </cell>
          <cell r="AW2346">
            <v>0</v>
          </cell>
          <cell r="AX2346">
            <v>0</v>
          </cell>
          <cell r="AY2346">
            <v>0</v>
          </cell>
          <cell r="AZ2346">
            <v>0</v>
          </cell>
        </row>
        <row r="2347">
          <cell r="A2347" t="str">
            <v>UTLarge C&amp;ICurtail Agreements - Non-FirmNon-Incentive CostsLow Participation Case0</v>
          </cell>
          <cell r="B2347" t="str">
            <v>UT</v>
          </cell>
          <cell r="C2347" t="str">
            <v>Large C&amp;I</v>
          </cell>
          <cell r="D2347" t="str">
            <v>Curtail Agreements - Non-Firm</v>
          </cell>
          <cell r="E2347" t="str">
            <v>Non-Incentive Costs</v>
          </cell>
          <cell r="F2347" t="str">
            <v>Low Participation Case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5482636.7300000004</v>
          </cell>
          <cell r="S2347">
            <v>11437731.27</v>
          </cell>
          <cell r="T2347">
            <v>23748445.530000001</v>
          </cell>
          <cell r="U2347">
            <v>12818922.52</v>
          </cell>
          <cell r="V2347">
            <v>7177502.6100000003</v>
          </cell>
          <cell r="W2347">
            <v>1035039.42</v>
          </cell>
          <cell r="X2347">
            <v>1056694.75</v>
          </cell>
          <cell r="Y2347">
            <v>1077608.81</v>
          </cell>
          <cell r="Z2347">
            <v>1098962.6200000001</v>
          </cell>
          <cell r="AA2347">
            <v>1121099.71</v>
          </cell>
          <cell r="AB2347">
            <v>1143734.93</v>
          </cell>
          <cell r="AC2347">
            <v>1169950.97</v>
          </cell>
          <cell r="AD2347">
            <v>1234739.83</v>
          </cell>
          <cell r="AE2347">
            <v>1274929.31</v>
          </cell>
          <cell r="AF2347">
            <v>1316427.29</v>
          </cell>
          <cell r="AG2347">
            <v>1359276.37</v>
          </cell>
          <cell r="AH2347">
            <v>1403520.56</v>
          </cell>
          <cell r="AI2347">
            <v>1449205.28</v>
          </cell>
          <cell r="AJ2347">
            <v>1496377.44</v>
          </cell>
          <cell r="AK2347">
            <v>1545085.48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AS2347">
            <v>0</v>
          </cell>
          <cell r="AT2347">
            <v>0</v>
          </cell>
          <cell r="AU2347">
            <v>0</v>
          </cell>
          <cell r="AV2347">
            <v>0</v>
          </cell>
          <cell r="AW2347">
            <v>0</v>
          </cell>
          <cell r="AX2347">
            <v>0</v>
          </cell>
          <cell r="AY2347">
            <v>0</v>
          </cell>
          <cell r="AZ2347">
            <v>0</v>
          </cell>
        </row>
        <row r="2348">
          <cell r="A2348" t="str">
            <v>UTLarge C&amp;ICurtail Agreements - Non-FirmSummer Peak Reduction @Meter  (MW)Low Participation Case0</v>
          </cell>
          <cell r="B2348" t="str">
            <v>UT</v>
          </cell>
          <cell r="C2348" t="str">
            <v>Large C&amp;I</v>
          </cell>
          <cell r="D2348" t="str">
            <v>Curtail Agreements - Non-Firm</v>
          </cell>
          <cell r="E2348" t="str">
            <v>Summer Peak Reduction @Meter  (MW)</v>
          </cell>
          <cell r="F2348" t="str">
            <v>Low Participation Case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5.1061481672101516</v>
          </cell>
          <cell r="S2348">
            <v>15.546439584201273</v>
          </cell>
          <cell r="T2348">
            <v>36.769815927493447</v>
          </cell>
          <cell r="U2348">
            <v>47.99510590524666</v>
          </cell>
          <cell r="V2348">
            <v>54.039254216657497</v>
          </cell>
          <cell r="W2348">
            <v>54.75501228123791</v>
          </cell>
          <cell r="X2348">
            <v>55.462504704051796</v>
          </cell>
          <cell r="Y2348">
            <v>56.170704503007471</v>
          </cell>
          <cell r="Z2348">
            <v>56.91276145592839</v>
          </cell>
          <cell r="AA2348">
            <v>57.74360864977195</v>
          </cell>
          <cell r="AB2348">
            <v>58.507439221742665</v>
          </cell>
          <cell r="AC2348">
            <v>59.27262640549219</v>
          </cell>
          <cell r="AD2348">
            <v>60.065513565673378</v>
          </cell>
          <cell r="AE2348">
            <v>60.869007140432515</v>
          </cell>
          <cell r="AF2348">
            <v>61.683249011282939</v>
          </cell>
          <cell r="AG2348">
            <v>62.508382957680382</v>
          </cell>
          <cell r="AH2348">
            <v>63.344554682411669</v>
          </cell>
          <cell r="AI2348">
            <v>64.191911837323005</v>
          </cell>
          <cell r="AJ2348">
            <v>65.050604049392433</v>
          </cell>
          <cell r="AK2348">
            <v>65.920782947151125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</row>
        <row r="2349">
          <cell r="A2349" t="str">
            <v>UTLarge C&amp;ICurtail Agreements - Non-FirmSummer Peak Reduction @Generation (MW)Low Participation Case0</v>
          </cell>
          <cell r="B2349" t="str">
            <v>UT</v>
          </cell>
          <cell r="C2349" t="str">
            <v>Large C&amp;I</v>
          </cell>
          <cell r="D2349" t="str">
            <v>Curtail Agreements - Non-Firm</v>
          </cell>
          <cell r="E2349" t="str">
            <v>Summer Peak Reduction @Generation (MW)</v>
          </cell>
          <cell r="F2349" t="str">
            <v>Low Participation Case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5.6309529854545115</v>
          </cell>
          <cell r="S2349">
            <v>17.1442871462299</v>
          </cell>
          <cell r="T2349">
            <v>40.548980952242438</v>
          </cell>
          <cell r="U2349">
            <v>52.92799504328039</v>
          </cell>
          <cell r="V2349">
            <v>59.593354892652727</v>
          </cell>
          <cell r="W2349">
            <v>60.382677857562754</v>
          </cell>
          <cell r="X2349">
            <v>61.162885646285609</v>
          </cell>
          <cell r="Y2349">
            <v>61.94387351456492</v>
          </cell>
          <cell r="Z2349">
            <v>62.762198341341403</v>
          </cell>
          <cell r="AA2349">
            <v>63.678439181486489</v>
          </cell>
          <cell r="AB2349">
            <v>64.520775498172327</v>
          </cell>
          <cell r="AC2349">
            <v>65.364607857843168</v>
          </cell>
          <cell r="AD2349">
            <v>66.238987169908881</v>
          </cell>
          <cell r="AE2349">
            <v>67.125063013269198</v>
          </cell>
          <cell r="AF2349">
            <v>68.022991851877961</v>
          </cell>
          <cell r="AG2349">
            <v>68.932932242700019</v>
          </cell>
          <cell r="AH2349">
            <v>69.855044863709381</v>
          </cell>
          <cell r="AI2349">
            <v>70.789492542261797</v>
          </cell>
          <cell r="AJ2349">
            <v>71.73644028384696</v>
          </cell>
          <cell r="AK2349">
            <v>72.696055301225314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>
            <v>0</v>
          </cell>
          <cell r="AQ2349">
            <v>0</v>
          </cell>
          <cell r="AR2349">
            <v>0</v>
          </cell>
          <cell r="AS2349">
            <v>0</v>
          </cell>
          <cell r="AT2349">
            <v>0</v>
          </cell>
          <cell r="AU2349">
            <v>0</v>
          </cell>
          <cell r="AV2349">
            <v>0</v>
          </cell>
          <cell r="AW2349">
            <v>0</v>
          </cell>
          <cell r="AX2349">
            <v>0</v>
          </cell>
          <cell r="AY2349">
            <v>0</v>
          </cell>
          <cell r="AZ2349">
            <v>0</v>
          </cell>
        </row>
        <row r="2350">
          <cell r="A2350" t="str">
            <v>UTLarge C&amp;ICurtail Agreements - Non-FirmWinter Peak Reduction @Meter  (MW)Low Participation Case0</v>
          </cell>
          <cell r="B2350" t="str">
            <v>UT</v>
          </cell>
          <cell r="C2350" t="str">
            <v>Large C&amp;I</v>
          </cell>
          <cell r="D2350" t="str">
            <v>Curtail Agreements - Non-Firm</v>
          </cell>
          <cell r="E2350" t="str">
            <v>Winter Peak Reduction @Meter  (MW)</v>
          </cell>
          <cell r="F2350" t="str">
            <v>Low Participation Case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AY2350">
            <v>0</v>
          </cell>
          <cell r="AZ2350">
            <v>0</v>
          </cell>
        </row>
        <row r="2351">
          <cell r="A2351" t="str">
            <v>UTLarge C&amp;ICurtail Agreements - Non-FirmWinter Peak Reduction @Generation (MW)Low Participation Case0</v>
          </cell>
          <cell r="B2351" t="str">
            <v>UT</v>
          </cell>
          <cell r="C2351" t="str">
            <v>Large C&amp;I</v>
          </cell>
          <cell r="D2351" t="str">
            <v>Curtail Agreements - Non-Firm</v>
          </cell>
          <cell r="E2351" t="str">
            <v>Winter Peak Reduction @Generation (MW)</v>
          </cell>
          <cell r="F2351" t="str">
            <v>Low Participation Case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  <cell r="AU2351">
            <v>0</v>
          </cell>
          <cell r="AV2351">
            <v>0</v>
          </cell>
          <cell r="AW2351">
            <v>0</v>
          </cell>
          <cell r="AX2351">
            <v>0</v>
          </cell>
          <cell r="AY2351">
            <v>0</v>
          </cell>
          <cell r="AZ2351">
            <v>0</v>
          </cell>
        </row>
        <row r="2352">
          <cell r="A2352" t="str">
            <v>UTLarge C&amp;ICurtail Agreements - Non-FirmProgram Annual BenefitsLow Participation Case0</v>
          </cell>
          <cell r="B2352" t="str">
            <v>UT</v>
          </cell>
          <cell r="C2352" t="str">
            <v>Large C&amp;I</v>
          </cell>
          <cell r="D2352" t="str">
            <v>Curtail Agreements - Non-Firm</v>
          </cell>
          <cell r="E2352" t="str">
            <v>Program Annual Benefits</v>
          </cell>
          <cell r="F2352" t="str">
            <v>Low Participation Case</v>
          </cell>
          <cell r="G2352">
            <v>0</v>
          </cell>
          <cell r="BA2352" t="e">
            <v>#N/A</v>
          </cell>
        </row>
        <row r="2353">
          <cell r="A2353" t="str">
            <v>UTLarge C&amp;ICurtail Agreements - Non-FirmNew ParticipantsLow Participation Case0</v>
          </cell>
          <cell r="B2353" t="str">
            <v>UT</v>
          </cell>
          <cell r="C2353" t="str">
            <v>Large C&amp;I</v>
          </cell>
          <cell r="D2353" t="str">
            <v>Curtail Agreements - Non-Firm</v>
          </cell>
          <cell r="E2353" t="str">
            <v>New Participants</v>
          </cell>
          <cell r="F2353" t="str">
            <v>Low Participation Case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16746.686550000006</v>
          </cell>
          <cell r="S2353">
            <v>34271.919000000009</v>
          </cell>
          <cell r="T2353">
            <v>69833.664450000011</v>
          </cell>
          <cell r="U2353">
            <v>36847.527750000037</v>
          </cell>
          <cell r="V2353">
            <v>20100.588749999937</v>
          </cell>
          <cell r="W2353">
            <v>2583.0255000000179</v>
          </cell>
          <cell r="X2353">
            <v>2585.7149999999965</v>
          </cell>
          <cell r="Y2353">
            <v>2585.2035000000324</v>
          </cell>
          <cell r="Z2353">
            <v>2584.5764999999665</v>
          </cell>
          <cell r="AA2353">
            <v>2584.3950000000186</v>
          </cell>
          <cell r="AB2353">
            <v>2584.7249999999767</v>
          </cell>
          <cell r="AC2353">
            <v>2592.8595000000205</v>
          </cell>
          <cell r="AD2353">
            <v>2694.0321599718882</v>
          </cell>
          <cell r="AE2353">
            <v>2731.0805338135397</v>
          </cell>
          <cell r="AF2353">
            <v>2768.6383974915661</v>
          </cell>
          <cell r="AG2353">
            <v>2806.7127575183695</v>
          </cell>
          <cell r="AH2353">
            <v>2845.3107167601411</v>
          </cell>
          <cell r="AI2353">
            <v>2884.4394757617847</v>
          </cell>
          <cell r="AJ2353">
            <v>2924.1063340901455</v>
          </cell>
          <cell r="AK2353">
            <v>2964.3186916958948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AS2353">
            <v>0</v>
          </cell>
          <cell r="AT2353">
            <v>0</v>
          </cell>
          <cell r="AU2353">
            <v>0</v>
          </cell>
          <cell r="AV2353">
            <v>0</v>
          </cell>
          <cell r="AW2353">
            <v>0</v>
          </cell>
          <cell r="AX2353">
            <v>0</v>
          </cell>
          <cell r="AY2353">
            <v>0</v>
          </cell>
          <cell r="AZ2353">
            <v>0</v>
          </cell>
        </row>
        <row r="2354">
          <cell r="A2354" t="str">
            <v>UTLarge C&amp;ICurtail Agreements - Non-FirmIncentive CostsLow Participation Case0</v>
          </cell>
          <cell r="B2354" t="str">
            <v>UT</v>
          </cell>
          <cell r="C2354" t="str">
            <v>Large C&amp;I</v>
          </cell>
          <cell r="D2354" t="str">
            <v>Curtail Agreements - Non-Firm</v>
          </cell>
          <cell r="E2354" t="str">
            <v>Incentive Costs</v>
          </cell>
          <cell r="F2354" t="str">
            <v>Low Participation Case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351680.42</v>
          </cell>
          <cell r="S2354">
            <v>1071390.72</v>
          </cell>
          <cell r="T2354">
            <v>2537897.67</v>
          </cell>
          <cell r="U2354">
            <v>3311695.75</v>
          </cell>
          <cell r="V2354">
            <v>3733808.12</v>
          </cell>
          <cell r="W2354">
            <v>3788051.65</v>
          </cell>
          <cell r="X2354">
            <v>3842351.67</v>
          </cell>
          <cell r="Y2354">
            <v>3896640.94</v>
          </cell>
          <cell r="Z2354">
            <v>3950917.05</v>
          </cell>
          <cell r="AA2354">
            <v>4005189.34</v>
          </cell>
          <cell r="AB2354">
            <v>4059468.57</v>
          </cell>
          <cell r="AC2354">
            <v>4113918.62</v>
          </cell>
          <cell r="AD2354">
            <v>4170493.29</v>
          </cell>
          <cell r="AE2354">
            <v>4227845.9800000004</v>
          </cell>
          <cell r="AF2354">
            <v>4285987.3899999997</v>
          </cell>
          <cell r="AG2354">
            <v>4344928.3600000003</v>
          </cell>
          <cell r="AH2354">
            <v>4404679.88</v>
          </cell>
          <cell r="AI2354">
            <v>4465253.1100000003</v>
          </cell>
          <cell r="AJ2354">
            <v>4526659.34</v>
          </cell>
          <cell r="AK2354">
            <v>4588910.04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  <cell r="AV2354">
            <v>0</v>
          </cell>
          <cell r="AW2354">
            <v>0</v>
          </cell>
          <cell r="AX2354">
            <v>0</v>
          </cell>
          <cell r="AY2354">
            <v>0</v>
          </cell>
          <cell r="AZ2354">
            <v>0</v>
          </cell>
        </row>
        <row r="2355">
          <cell r="A2355" t="str">
            <v>UTLarge C&amp;ICurtail Agreements - Non-FirmParticipantsLow Participation Case0</v>
          </cell>
          <cell r="B2355" t="str">
            <v>UT</v>
          </cell>
          <cell r="C2355" t="str">
            <v>Large C&amp;I</v>
          </cell>
          <cell r="D2355" t="str">
            <v>Curtail Agreements - Non-Firm</v>
          </cell>
          <cell r="E2355" t="str">
            <v>Participants</v>
          </cell>
          <cell r="F2355" t="str">
            <v>Low Participation Case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16746.686550000006</v>
          </cell>
          <cell r="S2355">
            <v>51018.605550000015</v>
          </cell>
          <cell r="T2355">
            <v>120852.27000000002</v>
          </cell>
          <cell r="U2355">
            <v>157699.79775000006</v>
          </cell>
          <cell r="V2355">
            <v>177800.38649999999</v>
          </cell>
          <cell r="W2355">
            <v>180383.41200000001</v>
          </cell>
          <cell r="X2355">
            <v>182969.12700000001</v>
          </cell>
          <cell r="Y2355">
            <v>185554.33050000004</v>
          </cell>
          <cell r="Z2355">
            <v>188138.90700000001</v>
          </cell>
          <cell r="AA2355">
            <v>190723.30200000003</v>
          </cell>
          <cell r="AB2355">
            <v>193308.027</v>
          </cell>
          <cell r="AC2355">
            <v>195900.88650000002</v>
          </cell>
          <cell r="AD2355">
            <v>198594.91865997191</v>
          </cell>
          <cell r="AE2355">
            <v>201325.99919378545</v>
          </cell>
          <cell r="AF2355">
            <v>204094.63759127702</v>
          </cell>
          <cell r="AG2355">
            <v>206901.35034879539</v>
          </cell>
          <cell r="AH2355">
            <v>209746.66106555553</v>
          </cell>
          <cell r="AI2355">
            <v>212631.10054131731</v>
          </cell>
          <cell r="AJ2355">
            <v>215555.20687540746</v>
          </cell>
          <cell r="AK2355">
            <v>218519.52556710335</v>
          </cell>
          <cell r="AL2355">
            <v>0</v>
          </cell>
          <cell r="AM2355">
            <v>0</v>
          </cell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0</v>
          </cell>
          <cell r="AX2355">
            <v>0</v>
          </cell>
          <cell r="AY2355">
            <v>0</v>
          </cell>
          <cell r="AZ2355">
            <v>0</v>
          </cell>
        </row>
        <row r="2356">
          <cell r="A2356" t="str">
            <v>UTMedium C&amp;IDLC Central ACProgram Annual BenefitsLow Participation Case0</v>
          </cell>
          <cell r="B2356" t="str">
            <v>UT</v>
          </cell>
          <cell r="C2356" t="str">
            <v>Medium C&amp;I</v>
          </cell>
          <cell r="D2356" t="str">
            <v>DLC Central AC</v>
          </cell>
          <cell r="E2356" t="str">
            <v>Program Annual Benefits</v>
          </cell>
          <cell r="F2356" t="str">
            <v>Low Participation Case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573231.01</v>
          </cell>
          <cell r="S2356">
            <v>1745288.43</v>
          </cell>
          <cell r="T2356">
            <v>4127886.26</v>
          </cell>
          <cell r="U2356">
            <v>5388069.9000000004</v>
          </cell>
          <cell r="V2356">
            <v>6066603.5300000003</v>
          </cell>
          <cell r="W2356">
            <v>6146956.6100000003</v>
          </cell>
          <cell r="X2356">
            <v>6226381.7599999998</v>
          </cell>
          <cell r="Y2356">
            <v>6305886.3200000003</v>
          </cell>
          <cell r="Z2356">
            <v>6389191.79</v>
          </cell>
          <cell r="AA2356">
            <v>6482465.1100000003</v>
          </cell>
          <cell r="AB2356">
            <v>6568214.9500000002</v>
          </cell>
          <cell r="AC2356">
            <v>6654117.0800000001</v>
          </cell>
          <cell r="AD2356">
            <v>6743128.8899999997</v>
          </cell>
          <cell r="AE2356">
            <v>6833331.4100000001</v>
          </cell>
          <cell r="AF2356">
            <v>6924740.5700000003</v>
          </cell>
          <cell r="AG2356">
            <v>7017372.5</v>
          </cell>
          <cell r="AH2356">
            <v>7111243.5700000003</v>
          </cell>
          <cell r="AI2356">
            <v>7206370.3399999999</v>
          </cell>
          <cell r="AJ2356">
            <v>7302769.6200000001</v>
          </cell>
          <cell r="AK2356">
            <v>7400458.4299999997</v>
          </cell>
          <cell r="AL2356">
            <v>0</v>
          </cell>
          <cell r="AM2356">
            <v>0</v>
          </cell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0</v>
          </cell>
          <cell r="AU2356">
            <v>0</v>
          </cell>
          <cell r="AV2356">
            <v>0</v>
          </cell>
          <cell r="AW2356">
            <v>0</v>
          </cell>
          <cell r="AX2356">
            <v>0</v>
          </cell>
          <cell r="AY2356">
            <v>0</v>
          </cell>
          <cell r="AZ2356">
            <v>0</v>
          </cell>
        </row>
        <row r="2357">
          <cell r="A2357" t="str">
            <v>UTMedium C&amp;IDLC Central ACProgram Annual CostsLow Participation Case0</v>
          </cell>
          <cell r="B2357" t="str">
            <v>UT</v>
          </cell>
          <cell r="C2357" t="str">
            <v>Medium C&amp;I</v>
          </cell>
          <cell r="D2357" t="str">
            <v>DLC Central AC</v>
          </cell>
          <cell r="E2357" t="str">
            <v>Program Annual Costs</v>
          </cell>
          <cell r="F2357" t="str">
            <v>Low Participation Case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5834317.1500000004</v>
          </cell>
          <cell r="S2357">
            <v>12509121.98</v>
          </cell>
          <cell r="T2357">
            <v>26286343.199999999</v>
          </cell>
          <cell r="U2357">
            <v>16130618.27</v>
          </cell>
          <cell r="V2357">
            <v>10911310.720000001</v>
          </cell>
          <cell r="W2357">
            <v>4823091.07</v>
          </cell>
          <cell r="X2357">
            <v>4899046.41</v>
          </cell>
          <cell r="Y2357">
            <v>4974249.76</v>
          </cell>
          <cell r="Z2357">
            <v>5049879.66</v>
          </cell>
          <cell r="AA2357">
            <v>5126289.05</v>
          </cell>
          <cell r="AB2357">
            <v>5203203.5</v>
          </cell>
          <cell r="AC2357">
            <v>5283869.59</v>
          </cell>
          <cell r="AD2357">
            <v>5405233.1200000001</v>
          </cell>
          <cell r="AE2357">
            <v>5502775.29</v>
          </cell>
          <cell r="AF2357">
            <v>5602414.6799999997</v>
          </cell>
          <cell r="AG2357">
            <v>5704204.7300000004</v>
          </cell>
          <cell r="AH2357">
            <v>5808200.4400000004</v>
          </cell>
          <cell r="AI2357">
            <v>5914458.3899999997</v>
          </cell>
          <cell r="AJ2357">
            <v>6023036.7800000003</v>
          </cell>
          <cell r="AK2357">
            <v>6133995.5099999998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AY2357">
            <v>0</v>
          </cell>
          <cell r="AZ2357">
            <v>0</v>
          </cell>
        </row>
        <row r="2358">
          <cell r="A2358" t="str">
            <v>UTMedium C&amp;IDLC Central ACNon-Incentive CostsLow Participation Case0</v>
          </cell>
          <cell r="B2358" t="str">
            <v>UT</v>
          </cell>
          <cell r="C2358" t="str">
            <v>Medium C&amp;I</v>
          </cell>
          <cell r="D2358" t="str">
            <v>DLC Central AC</v>
          </cell>
          <cell r="E2358" t="str">
            <v>Non-Incentive Costs</v>
          </cell>
          <cell r="F2358" t="str">
            <v>Low Participation Case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5482636.7300000004</v>
          </cell>
          <cell r="S2358">
            <v>11437731.27</v>
          </cell>
          <cell r="T2358">
            <v>23748445.530000001</v>
          </cell>
          <cell r="U2358">
            <v>12818922.52</v>
          </cell>
          <cell r="V2358">
            <v>7177502.6100000003</v>
          </cell>
          <cell r="W2358">
            <v>1035039.42</v>
          </cell>
          <cell r="X2358">
            <v>1056694.75</v>
          </cell>
          <cell r="Y2358">
            <v>1077608.81</v>
          </cell>
          <cell r="Z2358">
            <v>1098962.6200000001</v>
          </cell>
          <cell r="AA2358">
            <v>1121099.71</v>
          </cell>
          <cell r="AB2358">
            <v>1143734.93</v>
          </cell>
          <cell r="AC2358">
            <v>1169950.97</v>
          </cell>
          <cell r="AD2358">
            <v>1234739.83</v>
          </cell>
          <cell r="AE2358">
            <v>1274929.31</v>
          </cell>
          <cell r="AF2358">
            <v>1316427.29</v>
          </cell>
          <cell r="AG2358">
            <v>1359276.37</v>
          </cell>
          <cell r="AH2358">
            <v>1403520.56</v>
          </cell>
          <cell r="AI2358">
            <v>1449205.28</v>
          </cell>
          <cell r="AJ2358">
            <v>1496377.44</v>
          </cell>
          <cell r="AK2358">
            <v>1545085.48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0</v>
          </cell>
          <cell r="AV2358">
            <v>0</v>
          </cell>
          <cell r="AW2358">
            <v>0</v>
          </cell>
          <cell r="AX2358">
            <v>0</v>
          </cell>
          <cell r="AY2358">
            <v>0</v>
          </cell>
          <cell r="AZ2358">
            <v>0</v>
          </cell>
        </row>
        <row r="2359">
          <cell r="A2359" t="str">
            <v>UTMedium C&amp;IDLC Central ACSummer Peak Reduction @Meter  (MW)Low Participation Case0</v>
          </cell>
          <cell r="B2359" t="str">
            <v>UT</v>
          </cell>
          <cell r="C2359" t="str">
            <v>Medium C&amp;I</v>
          </cell>
          <cell r="D2359" t="str">
            <v>DLC Central AC</v>
          </cell>
          <cell r="E2359" t="str">
            <v>Summer Peak Reduction @Meter  (MW)</v>
          </cell>
          <cell r="F2359" t="str">
            <v>Low Participation Case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5.1061481672101516</v>
          </cell>
          <cell r="S2359">
            <v>15.546439584201273</v>
          </cell>
          <cell r="T2359">
            <v>36.769815927493447</v>
          </cell>
          <cell r="U2359">
            <v>47.99510590524666</v>
          </cell>
          <cell r="V2359">
            <v>54.039254216657497</v>
          </cell>
          <cell r="W2359">
            <v>54.75501228123791</v>
          </cell>
          <cell r="X2359">
            <v>55.462504704051796</v>
          </cell>
          <cell r="Y2359">
            <v>56.170704503007471</v>
          </cell>
          <cell r="Z2359">
            <v>56.91276145592839</v>
          </cell>
          <cell r="AA2359">
            <v>57.74360864977195</v>
          </cell>
          <cell r="AB2359">
            <v>58.507439221742665</v>
          </cell>
          <cell r="AC2359">
            <v>59.27262640549219</v>
          </cell>
          <cell r="AD2359">
            <v>60.065513565673378</v>
          </cell>
          <cell r="AE2359">
            <v>60.869007140432515</v>
          </cell>
          <cell r="AF2359">
            <v>61.683249011282939</v>
          </cell>
          <cell r="AG2359">
            <v>62.508382957680382</v>
          </cell>
          <cell r="AH2359">
            <v>63.344554682411669</v>
          </cell>
          <cell r="AI2359">
            <v>64.191911837323005</v>
          </cell>
          <cell r="AJ2359">
            <v>65.050604049392433</v>
          </cell>
          <cell r="AK2359">
            <v>65.920782947151125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0</v>
          </cell>
          <cell r="AU2359">
            <v>0</v>
          </cell>
          <cell r="AV2359">
            <v>0</v>
          </cell>
          <cell r="AW2359">
            <v>0</v>
          </cell>
          <cell r="AX2359">
            <v>0</v>
          </cell>
          <cell r="AY2359">
            <v>0</v>
          </cell>
          <cell r="AZ2359">
            <v>0</v>
          </cell>
        </row>
        <row r="2360">
          <cell r="A2360" t="str">
            <v>UTMedium C&amp;IDLC Central ACSummer Peak Reduction @Generation (MW)Low Participation Case0</v>
          </cell>
          <cell r="B2360" t="str">
            <v>UT</v>
          </cell>
          <cell r="C2360" t="str">
            <v>Medium C&amp;I</v>
          </cell>
          <cell r="D2360" t="str">
            <v>DLC Central AC</v>
          </cell>
          <cell r="E2360" t="str">
            <v>Summer Peak Reduction @Generation (MW)</v>
          </cell>
          <cell r="F2360" t="str">
            <v>Low Participation Case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5.6309529854545115</v>
          </cell>
          <cell r="S2360">
            <v>17.1442871462299</v>
          </cell>
          <cell r="T2360">
            <v>40.548980952242438</v>
          </cell>
          <cell r="U2360">
            <v>52.92799504328039</v>
          </cell>
          <cell r="V2360">
            <v>59.593354892652727</v>
          </cell>
          <cell r="W2360">
            <v>60.382677857562754</v>
          </cell>
          <cell r="X2360">
            <v>61.162885646285609</v>
          </cell>
          <cell r="Y2360">
            <v>61.94387351456492</v>
          </cell>
          <cell r="Z2360">
            <v>62.762198341341403</v>
          </cell>
          <cell r="AA2360">
            <v>63.678439181486489</v>
          </cell>
          <cell r="AB2360">
            <v>64.520775498172327</v>
          </cell>
          <cell r="AC2360">
            <v>65.364607857843168</v>
          </cell>
          <cell r="AD2360">
            <v>66.238987169908881</v>
          </cell>
          <cell r="AE2360">
            <v>67.125063013269198</v>
          </cell>
          <cell r="AF2360">
            <v>68.022991851877961</v>
          </cell>
          <cell r="AG2360">
            <v>68.932932242700019</v>
          </cell>
          <cell r="AH2360">
            <v>69.855044863709381</v>
          </cell>
          <cell r="AI2360">
            <v>70.789492542261797</v>
          </cell>
          <cell r="AJ2360">
            <v>71.73644028384696</v>
          </cell>
          <cell r="AK2360">
            <v>72.696055301225314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AY2360">
            <v>0</v>
          </cell>
          <cell r="AZ2360">
            <v>0</v>
          </cell>
        </row>
        <row r="2361">
          <cell r="A2361" t="str">
            <v>UTMedium C&amp;IDLC Central ACWinter Peak Reduction @Meter  (MW)Low Participation Case0</v>
          </cell>
          <cell r="B2361" t="str">
            <v>UT</v>
          </cell>
          <cell r="C2361" t="str">
            <v>Medium C&amp;I</v>
          </cell>
          <cell r="D2361" t="str">
            <v>DLC Central AC</v>
          </cell>
          <cell r="E2361" t="str">
            <v>Winter Peak Reduction @Meter  (MW)</v>
          </cell>
          <cell r="F2361" t="str">
            <v>Low Participation Case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AY2361">
            <v>0</v>
          </cell>
          <cell r="AZ2361">
            <v>0</v>
          </cell>
        </row>
        <row r="2362">
          <cell r="A2362" t="str">
            <v>UTMedium C&amp;IDLC Central ACWinter Peak Reduction @Generation (MW)Low Participation Case0</v>
          </cell>
          <cell r="B2362" t="str">
            <v>UT</v>
          </cell>
          <cell r="C2362" t="str">
            <v>Medium C&amp;I</v>
          </cell>
          <cell r="D2362" t="str">
            <v>DLC Central AC</v>
          </cell>
          <cell r="E2362" t="str">
            <v>Winter Peak Reduction @Generation (MW)</v>
          </cell>
          <cell r="F2362" t="str">
            <v>Low Participation Case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0</v>
          </cell>
          <cell r="AV2362">
            <v>0</v>
          </cell>
          <cell r="AW2362">
            <v>0</v>
          </cell>
          <cell r="AX2362">
            <v>0</v>
          </cell>
          <cell r="AY2362">
            <v>0</v>
          </cell>
          <cell r="AZ2362">
            <v>0</v>
          </cell>
        </row>
        <row r="2363">
          <cell r="A2363" t="str">
            <v>UTMedium C&amp;IDLC Central ACProgram Annual BenefitsLow Participation Case0</v>
          </cell>
          <cell r="B2363" t="str">
            <v>UT</v>
          </cell>
          <cell r="C2363" t="str">
            <v>Medium C&amp;I</v>
          </cell>
          <cell r="D2363" t="str">
            <v>DLC Central AC</v>
          </cell>
          <cell r="E2363" t="str">
            <v>Program Annual Benefits</v>
          </cell>
          <cell r="F2363" t="str">
            <v>Low Participation Case</v>
          </cell>
          <cell r="G2363">
            <v>0</v>
          </cell>
          <cell r="BA2363">
            <v>10175022.859999999</v>
          </cell>
        </row>
        <row r="2364">
          <cell r="A2364" t="str">
            <v>UTMedium C&amp;IDLC Central ACNew ParticipantsLow Participation Case0</v>
          </cell>
          <cell r="B2364" t="str">
            <v>UT</v>
          </cell>
          <cell r="C2364" t="str">
            <v>Medium C&amp;I</v>
          </cell>
          <cell r="D2364" t="str">
            <v>DLC Central AC</v>
          </cell>
          <cell r="E2364" t="str">
            <v>New Participants</v>
          </cell>
          <cell r="F2364" t="str">
            <v>Low Participation Case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16746.686550000006</v>
          </cell>
          <cell r="S2364">
            <v>34271.919000000009</v>
          </cell>
          <cell r="T2364">
            <v>69833.664450000011</v>
          </cell>
          <cell r="U2364">
            <v>36847.527750000037</v>
          </cell>
          <cell r="V2364">
            <v>20100.588749999937</v>
          </cell>
          <cell r="W2364">
            <v>2583.0255000000179</v>
          </cell>
          <cell r="X2364">
            <v>2585.7149999999965</v>
          </cell>
          <cell r="Y2364">
            <v>2585.2035000000324</v>
          </cell>
          <cell r="Z2364">
            <v>2584.5764999999665</v>
          </cell>
          <cell r="AA2364">
            <v>2584.3950000000186</v>
          </cell>
          <cell r="AB2364">
            <v>2584.7249999999767</v>
          </cell>
          <cell r="AC2364">
            <v>2592.8595000000205</v>
          </cell>
          <cell r="AD2364">
            <v>2694.0321599718882</v>
          </cell>
          <cell r="AE2364">
            <v>2731.0805338135397</v>
          </cell>
          <cell r="AF2364">
            <v>2768.6383974915661</v>
          </cell>
          <cell r="AG2364">
            <v>2806.7127575183695</v>
          </cell>
          <cell r="AH2364">
            <v>2845.3107167601411</v>
          </cell>
          <cell r="AI2364">
            <v>2884.4394757617847</v>
          </cell>
          <cell r="AJ2364">
            <v>2924.1063340901455</v>
          </cell>
          <cell r="AK2364">
            <v>2964.3186916958948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AY2364">
            <v>0</v>
          </cell>
          <cell r="AZ2364">
            <v>0</v>
          </cell>
        </row>
        <row r="2365">
          <cell r="A2365" t="str">
            <v>UTMedium C&amp;IDLC Central ACIncentive CostsLow Participation Case0</v>
          </cell>
          <cell r="B2365" t="str">
            <v>UT</v>
          </cell>
          <cell r="C2365" t="str">
            <v>Medium C&amp;I</v>
          </cell>
          <cell r="D2365" t="str">
            <v>DLC Central AC</v>
          </cell>
          <cell r="E2365" t="str">
            <v>Incentive Costs</v>
          </cell>
          <cell r="F2365" t="str">
            <v>Low Participation Case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351680.42</v>
          </cell>
          <cell r="S2365">
            <v>1071390.72</v>
          </cell>
          <cell r="T2365">
            <v>2537897.67</v>
          </cell>
          <cell r="U2365">
            <v>3311695.75</v>
          </cell>
          <cell r="V2365">
            <v>3733808.12</v>
          </cell>
          <cell r="W2365">
            <v>3788051.65</v>
          </cell>
          <cell r="X2365">
            <v>3842351.67</v>
          </cell>
          <cell r="Y2365">
            <v>3896640.94</v>
          </cell>
          <cell r="Z2365">
            <v>3950917.05</v>
          </cell>
          <cell r="AA2365">
            <v>4005189.34</v>
          </cell>
          <cell r="AB2365">
            <v>4059468.57</v>
          </cell>
          <cell r="AC2365">
            <v>4113918.62</v>
          </cell>
          <cell r="AD2365">
            <v>4170493.29</v>
          </cell>
          <cell r="AE2365">
            <v>4227845.9800000004</v>
          </cell>
          <cell r="AF2365">
            <v>4285987.3899999997</v>
          </cell>
          <cell r="AG2365">
            <v>4344928.3600000003</v>
          </cell>
          <cell r="AH2365">
            <v>4404679.88</v>
          </cell>
          <cell r="AI2365">
            <v>4465253.1100000003</v>
          </cell>
          <cell r="AJ2365">
            <v>4526659.34</v>
          </cell>
          <cell r="AK2365">
            <v>4588910.04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AS2365">
            <v>0</v>
          </cell>
          <cell r="AT2365">
            <v>0</v>
          </cell>
          <cell r="AU2365">
            <v>0</v>
          </cell>
          <cell r="AV2365">
            <v>0</v>
          </cell>
          <cell r="AW2365">
            <v>0</v>
          </cell>
          <cell r="AX2365">
            <v>0</v>
          </cell>
          <cell r="AY2365">
            <v>0</v>
          </cell>
          <cell r="AZ2365">
            <v>0</v>
          </cell>
        </row>
        <row r="2366">
          <cell r="A2366" t="str">
            <v>UTMedium C&amp;IDLC Central ACParticipantsLow Participation Case0</v>
          </cell>
          <cell r="B2366" t="str">
            <v>UT</v>
          </cell>
          <cell r="C2366" t="str">
            <v>Medium C&amp;I</v>
          </cell>
          <cell r="D2366" t="str">
            <v>DLC Central AC</v>
          </cell>
          <cell r="E2366" t="str">
            <v>Participants</v>
          </cell>
          <cell r="F2366" t="str">
            <v>Low Participation Case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16746.686550000006</v>
          </cell>
          <cell r="S2366">
            <v>51018.605550000015</v>
          </cell>
          <cell r="T2366">
            <v>120852.27000000002</v>
          </cell>
          <cell r="U2366">
            <v>157699.79775000006</v>
          </cell>
          <cell r="V2366">
            <v>177800.38649999999</v>
          </cell>
          <cell r="W2366">
            <v>180383.41200000001</v>
          </cell>
          <cell r="X2366">
            <v>182969.12700000001</v>
          </cell>
          <cell r="Y2366">
            <v>185554.33050000004</v>
          </cell>
          <cell r="Z2366">
            <v>188138.90700000001</v>
          </cell>
          <cell r="AA2366">
            <v>190723.30200000003</v>
          </cell>
          <cell r="AB2366">
            <v>193308.027</v>
          </cell>
          <cell r="AC2366">
            <v>195900.88650000002</v>
          </cell>
          <cell r="AD2366">
            <v>198594.91865997191</v>
          </cell>
          <cell r="AE2366">
            <v>201325.99919378545</v>
          </cell>
          <cell r="AF2366">
            <v>204094.63759127702</v>
          </cell>
          <cell r="AG2366">
            <v>206901.35034879539</v>
          </cell>
          <cell r="AH2366">
            <v>209746.66106555553</v>
          </cell>
          <cell r="AI2366">
            <v>212631.10054131731</v>
          </cell>
          <cell r="AJ2366">
            <v>215555.20687540746</v>
          </cell>
          <cell r="AK2366">
            <v>218519.52556710335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AY2366">
            <v>0</v>
          </cell>
          <cell r="AZ2366">
            <v>0</v>
          </cell>
        </row>
        <row r="2367">
          <cell r="A2367" t="str">
            <v>UTResidentialDLC Central ACProgram Annual BenefitsLow Participation Case0</v>
          </cell>
          <cell r="B2367" t="str">
            <v>UT</v>
          </cell>
          <cell r="C2367" t="str">
            <v>Residential</v>
          </cell>
          <cell r="D2367" t="str">
            <v>DLC Central AC</v>
          </cell>
          <cell r="E2367" t="str">
            <v>Program Annual Benefits</v>
          </cell>
          <cell r="F2367" t="str">
            <v>Low Participation Case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573231.01</v>
          </cell>
          <cell r="S2367">
            <v>1745288.43</v>
          </cell>
          <cell r="T2367">
            <v>4127886.26</v>
          </cell>
          <cell r="U2367">
            <v>5388069.9000000004</v>
          </cell>
          <cell r="V2367">
            <v>6066603.5300000003</v>
          </cell>
          <cell r="W2367">
            <v>6146956.6100000003</v>
          </cell>
          <cell r="X2367">
            <v>6226381.7599999998</v>
          </cell>
          <cell r="Y2367">
            <v>6305886.3200000003</v>
          </cell>
          <cell r="Z2367">
            <v>6389191.79</v>
          </cell>
          <cell r="AA2367">
            <v>6482465.1100000003</v>
          </cell>
          <cell r="AB2367">
            <v>6568214.9500000002</v>
          </cell>
          <cell r="AC2367">
            <v>6654117.0800000001</v>
          </cell>
          <cell r="AD2367">
            <v>6743128.8899999997</v>
          </cell>
          <cell r="AE2367">
            <v>6833331.4100000001</v>
          </cell>
          <cell r="AF2367">
            <v>6924740.5700000003</v>
          </cell>
          <cell r="AG2367">
            <v>7017372.5</v>
          </cell>
          <cell r="AH2367">
            <v>7111243.5700000003</v>
          </cell>
          <cell r="AI2367">
            <v>7206370.3399999999</v>
          </cell>
          <cell r="AJ2367">
            <v>7302769.6200000001</v>
          </cell>
          <cell r="AK2367">
            <v>7400458.4299999997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0</v>
          </cell>
          <cell r="AV2367">
            <v>0</v>
          </cell>
          <cell r="AW2367">
            <v>0</v>
          </cell>
          <cell r="AX2367">
            <v>0</v>
          </cell>
          <cell r="AY2367">
            <v>0</v>
          </cell>
          <cell r="AZ2367">
            <v>0</v>
          </cell>
        </row>
        <row r="2368">
          <cell r="A2368" t="str">
            <v>UTResidentialDLC Central ACProgram Annual CostsLow Participation Case0</v>
          </cell>
          <cell r="B2368" t="str">
            <v>UT</v>
          </cell>
          <cell r="C2368" t="str">
            <v>Residential</v>
          </cell>
          <cell r="D2368" t="str">
            <v>DLC Central AC</v>
          </cell>
          <cell r="E2368" t="str">
            <v>Program Annual Costs</v>
          </cell>
          <cell r="F2368" t="str">
            <v>Low Participation Case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5834317.1500000004</v>
          </cell>
          <cell r="S2368">
            <v>12509121.98</v>
          </cell>
          <cell r="T2368">
            <v>26286343.199999999</v>
          </cell>
          <cell r="U2368">
            <v>16130618.27</v>
          </cell>
          <cell r="V2368">
            <v>10911310.720000001</v>
          </cell>
          <cell r="W2368">
            <v>4823091.07</v>
          </cell>
          <cell r="X2368">
            <v>4899046.41</v>
          </cell>
          <cell r="Y2368">
            <v>4974249.76</v>
          </cell>
          <cell r="Z2368">
            <v>5049879.66</v>
          </cell>
          <cell r="AA2368">
            <v>5126289.05</v>
          </cell>
          <cell r="AB2368">
            <v>5203203.5</v>
          </cell>
          <cell r="AC2368">
            <v>5283869.59</v>
          </cell>
          <cell r="AD2368">
            <v>5405233.1200000001</v>
          </cell>
          <cell r="AE2368">
            <v>5502775.29</v>
          </cell>
          <cell r="AF2368">
            <v>5602414.6799999997</v>
          </cell>
          <cell r="AG2368">
            <v>5704204.7300000004</v>
          </cell>
          <cell r="AH2368">
            <v>5808200.4400000004</v>
          </cell>
          <cell r="AI2368">
            <v>5914458.3899999997</v>
          </cell>
          <cell r="AJ2368">
            <v>6023036.7800000003</v>
          </cell>
          <cell r="AK2368">
            <v>6133995.5099999998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T2368">
            <v>0</v>
          </cell>
          <cell r="AU2368">
            <v>0</v>
          </cell>
          <cell r="AV2368">
            <v>0</v>
          </cell>
          <cell r="AW2368">
            <v>0</v>
          </cell>
          <cell r="AX2368">
            <v>0</v>
          </cell>
          <cell r="AY2368">
            <v>0</v>
          </cell>
          <cell r="AZ2368">
            <v>0</v>
          </cell>
        </row>
        <row r="2369">
          <cell r="A2369" t="str">
            <v>UTResidentialDLC Central ACNon-Incentive CostsLow Participation Case0</v>
          </cell>
          <cell r="B2369" t="str">
            <v>UT</v>
          </cell>
          <cell r="C2369" t="str">
            <v>Residential</v>
          </cell>
          <cell r="D2369" t="str">
            <v>DLC Central AC</v>
          </cell>
          <cell r="E2369" t="str">
            <v>Non-Incentive Costs</v>
          </cell>
          <cell r="F2369" t="str">
            <v>Low Participation Case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5482636.7300000004</v>
          </cell>
          <cell r="S2369">
            <v>11437731.27</v>
          </cell>
          <cell r="T2369">
            <v>23748445.530000001</v>
          </cell>
          <cell r="U2369">
            <v>12818922.52</v>
          </cell>
          <cell r="V2369">
            <v>7177502.6100000003</v>
          </cell>
          <cell r="W2369">
            <v>1035039.42</v>
          </cell>
          <cell r="X2369">
            <v>1056694.75</v>
          </cell>
          <cell r="Y2369">
            <v>1077608.81</v>
          </cell>
          <cell r="Z2369">
            <v>1098962.6200000001</v>
          </cell>
          <cell r="AA2369">
            <v>1121099.71</v>
          </cell>
          <cell r="AB2369">
            <v>1143734.93</v>
          </cell>
          <cell r="AC2369">
            <v>1169950.97</v>
          </cell>
          <cell r="AD2369">
            <v>1234739.83</v>
          </cell>
          <cell r="AE2369">
            <v>1274929.31</v>
          </cell>
          <cell r="AF2369">
            <v>1316427.29</v>
          </cell>
          <cell r="AG2369">
            <v>1359276.37</v>
          </cell>
          <cell r="AH2369">
            <v>1403520.56</v>
          </cell>
          <cell r="AI2369">
            <v>1449205.28</v>
          </cell>
          <cell r="AJ2369">
            <v>1496377.44</v>
          </cell>
          <cell r="AK2369">
            <v>1545085.48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0</v>
          </cell>
          <cell r="AV2369">
            <v>0</v>
          </cell>
          <cell r="AW2369">
            <v>0</v>
          </cell>
          <cell r="AX2369">
            <v>0</v>
          </cell>
          <cell r="AY2369">
            <v>0</v>
          </cell>
          <cell r="AZ2369">
            <v>0</v>
          </cell>
        </row>
        <row r="2370">
          <cell r="A2370" t="str">
            <v>UTResidentialDLC Central ACSummer Peak Reduction @Meter  (MW)Low Participation Case0</v>
          </cell>
          <cell r="B2370" t="str">
            <v>UT</v>
          </cell>
          <cell r="C2370" t="str">
            <v>Residential</v>
          </cell>
          <cell r="D2370" t="str">
            <v>DLC Central AC</v>
          </cell>
          <cell r="E2370" t="str">
            <v>Summer Peak Reduction @Meter  (MW)</v>
          </cell>
          <cell r="F2370" t="str">
            <v>Low Participation Case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5.1061481672101516</v>
          </cell>
          <cell r="S2370">
            <v>15.546439584201273</v>
          </cell>
          <cell r="T2370">
            <v>36.769815927493447</v>
          </cell>
          <cell r="U2370">
            <v>47.99510590524666</v>
          </cell>
          <cell r="V2370">
            <v>54.039254216657497</v>
          </cell>
          <cell r="W2370">
            <v>54.75501228123791</v>
          </cell>
          <cell r="X2370">
            <v>55.462504704051796</v>
          </cell>
          <cell r="Y2370">
            <v>56.170704503007471</v>
          </cell>
          <cell r="Z2370">
            <v>56.91276145592839</v>
          </cell>
          <cell r="AA2370">
            <v>57.74360864977195</v>
          </cell>
          <cell r="AB2370">
            <v>58.507439221742665</v>
          </cell>
          <cell r="AC2370">
            <v>59.27262640549219</v>
          </cell>
          <cell r="AD2370">
            <v>60.065513565673378</v>
          </cell>
          <cell r="AE2370">
            <v>60.869007140432515</v>
          </cell>
          <cell r="AF2370">
            <v>61.683249011282939</v>
          </cell>
          <cell r="AG2370">
            <v>62.508382957680382</v>
          </cell>
          <cell r="AH2370">
            <v>63.344554682411669</v>
          </cell>
          <cell r="AI2370">
            <v>64.191911837323005</v>
          </cell>
          <cell r="AJ2370">
            <v>65.050604049392433</v>
          </cell>
          <cell r="AK2370">
            <v>65.920782947151125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  <cell r="AU2370">
            <v>0</v>
          </cell>
          <cell r="AV2370">
            <v>0</v>
          </cell>
          <cell r="AW2370">
            <v>0</v>
          </cell>
          <cell r="AX2370">
            <v>0</v>
          </cell>
          <cell r="AY2370">
            <v>0</v>
          </cell>
          <cell r="AZ2370">
            <v>0</v>
          </cell>
        </row>
        <row r="2371">
          <cell r="A2371" t="str">
            <v>UTResidentialDLC Central ACSummer Peak Reduction @Generation (MW)Low Participation Case0</v>
          </cell>
          <cell r="B2371" t="str">
            <v>UT</v>
          </cell>
          <cell r="C2371" t="str">
            <v>Residential</v>
          </cell>
          <cell r="D2371" t="str">
            <v>DLC Central AC</v>
          </cell>
          <cell r="E2371" t="str">
            <v>Summer Peak Reduction @Generation (MW)</v>
          </cell>
          <cell r="F2371" t="str">
            <v>Low Participation Case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5.6309529854545115</v>
          </cell>
          <cell r="S2371">
            <v>17.1442871462299</v>
          </cell>
          <cell r="T2371">
            <v>40.548980952242438</v>
          </cell>
          <cell r="U2371">
            <v>52.92799504328039</v>
          </cell>
          <cell r="V2371">
            <v>59.593354892652727</v>
          </cell>
          <cell r="W2371">
            <v>60.382677857562754</v>
          </cell>
          <cell r="X2371">
            <v>61.162885646285609</v>
          </cell>
          <cell r="Y2371">
            <v>61.94387351456492</v>
          </cell>
          <cell r="Z2371">
            <v>62.762198341341403</v>
          </cell>
          <cell r="AA2371">
            <v>63.678439181486489</v>
          </cell>
          <cell r="AB2371">
            <v>64.520775498172327</v>
          </cell>
          <cell r="AC2371">
            <v>65.364607857843168</v>
          </cell>
          <cell r="AD2371">
            <v>66.238987169908881</v>
          </cell>
          <cell r="AE2371">
            <v>67.125063013269198</v>
          </cell>
          <cell r="AF2371">
            <v>68.022991851877961</v>
          </cell>
          <cell r="AG2371">
            <v>68.932932242700019</v>
          </cell>
          <cell r="AH2371">
            <v>69.855044863709381</v>
          </cell>
          <cell r="AI2371">
            <v>70.789492542261797</v>
          </cell>
          <cell r="AJ2371">
            <v>71.73644028384696</v>
          </cell>
          <cell r="AK2371">
            <v>72.696055301225314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0</v>
          </cell>
          <cell r="AV2371">
            <v>0</v>
          </cell>
          <cell r="AW2371">
            <v>0</v>
          </cell>
          <cell r="AX2371">
            <v>0</v>
          </cell>
          <cell r="AY2371">
            <v>0</v>
          </cell>
          <cell r="AZ2371">
            <v>0</v>
          </cell>
        </row>
        <row r="2372">
          <cell r="A2372" t="str">
            <v>UTResidentialDLC Central ACWinter Peak Reduction @Meter  (MW)Low Participation Case0</v>
          </cell>
          <cell r="B2372" t="str">
            <v>UT</v>
          </cell>
          <cell r="C2372" t="str">
            <v>Residential</v>
          </cell>
          <cell r="D2372" t="str">
            <v>DLC Central AC</v>
          </cell>
          <cell r="E2372" t="str">
            <v>Winter Peak Reduction @Meter  (MW)</v>
          </cell>
          <cell r="F2372" t="str">
            <v>Low Participation Case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AY2372">
            <v>0</v>
          </cell>
          <cell r="AZ2372">
            <v>0</v>
          </cell>
        </row>
        <row r="2373">
          <cell r="A2373" t="str">
            <v>UTResidentialDLC Central ACWinter Peak Reduction @Generation (MW)Low Participation Case0</v>
          </cell>
          <cell r="B2373" t="str">
            <v>UT</v>
          </cell>
          <cell r="C2373" t="str">
            <v>Residential</v>
          </cell>
          <cell r="D2373" t="str">
            <v>DLC Central AC</v>
          </cell>
          <cell r="E2373" t="str">
            <v>Winter Peak Reduction @Generation (MW)</v>
          </cell>
          <cell r="F2373" t="str">
            <v>Low Participation Case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AY2373">
            <v>0</v>
          </cell>
          <cell r="AZ2373">
            <v>0</v>
          </cell>
        </row>
        <row r="2374">
          <cell r="A2374" t="str">
            <v>UTResidentialDLC Central ACProgram Annual BenefitsLow Participation Case0</v>
          </cell>
          <cell r="B2374" t="str">
            <v>UT</v>
          </cell>
          <cell r="C2374" t="str">
            <v>Residential</v>
          </cell>
          <cell r="D2374" t="str">
            <v>DLC Central AC</v>
          </cell>
          <cell r="E2374" t="str">
            <v>Program Annual Benefits</v>
          </cell>
          <cell r="F2374" t="str">
            <v>Low Participation Case</v>
          </cell>
          <cell r="G2374">
            <v>0</v>
          </cell>
          <cell r="BA2374">
            <v>-249042579.97999999</v>
          </cell>
        </row>
        <row r="2375">
          <cell r="A2375" t="str">
            <v>UTResidentialDLC Central ACNew ParticipantsLow Participation Case0</v>
          </cell>
          <cell r="B2375" t="str">
            <v>UT</v>
          </cell>
          <cell r="C2375" t="str">
            <v>Residential</v>
          </cell>
          <cell r="D2375" t="str">
            <v>DLC Central AC</v>
          </cell>
          <cell r="E2375" t="str">
            <v>New Participants</v>
          </cell>
          <cell r="F2375" t="str">
            <v>Low Participation Case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16746.686550000006</v>
          </cell>
          <cell r="S2375">
            <v>34271.919000000009</v>
          </cell>
          <cell r="T2375">
            <v>69833.664450000011</v>
          </cell>
          <cell r="U2375">
            <v>36847.527750000037</v>
          </cell>
          <cell r="V2375">
            <v>20100.588749999937</v>
          </cell>
          <cell r="W2375">
            <v>2583.0255000000179</v>
          </cell>
          <cell r="X2375">
            <v>2585.7149999999965</v>
          </cell>
          <cell r="Y2375">
            <v>2585.2035000000324</v>
          </cell>
          <cell r="Z2375">
            <v>2584.5764999999665</v>
          </cell>
          <cell r="AA2375">
            <v>2584.3950000000186</v>
          </cell>
          <cell r="AB2375">
            <v>2584.7249999999767</v>
          </cell>
          <cell r="AC2375">
            <v>2592.8595000000205</v>
          </cell>
          <cell r="AD2375">
            <v>2694.0321599718882</v>
          </cell>
          <cell r="AE2375">
            <v>2731.0805338135397</v>
          </cell>
          <cell r="AF2375">
            <v>2768.6383974915661</v>
          </cell>
          <cell r="AG2375">
            <v>2806.7127575183695</v>
          </cell>
          <cell r="AH2375">
            <v>2845.3107167601411</v>
          </cell>
          <cell r="AI2375">
            <v>2884.4394757617847</v>
          </cell>
          <cell r="AJ2375">
            <v>2924.1063340901455</v>
          </cell>
          <cell r="AK2375">
            <v>2964.3186916958948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0</v>
          </cell>
          <cell r="AV2375">
            <v>0</v>
          </cell>
          <cell r="AW2375">
            <v>0</v>
          </cell>
          <cell r="AX2375">
            <v>0</v>
          </cell>
          <cell r="AY2375">
            <v>0</v>
          </cell>
          <cell r="AZ2375">
            <v>0</v>
          </cell>
        </row>
        <row r="2376">
          <cell r="A2376" t="str">
            <v>UTResidentialDLC Central ACIncentive CostsLow Participation Case0</v>
          </cell>
          <cell r="B2376" t="str">
            <v>UT</v>
          </cell>
          <cell r="C2376" t="str">
            <v>Residential</v>
          </cell>
          <cell r="D2376" t="str">
            <v>DLC Central AC</v>
          </cell>
          <cell r="E2376" t="str">
            <v>Incentive Costs</v>
          </cell>
          <cell r="F2376" t="str">
            <v>Low Participation Case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351680.42</v>
          </cell>
          <cell r="S2376">
            <v>1071390.72</v>
          </cell>
          <cell r="T2376">
            <v>2537897.67</v>
          </cell>
          <cell r="U2376">
            <v>3311695.75</v>
          </cell>
          <cell r="V2376">
            <v>3733808.12</v>
          </cell>
          <cell r="W2376">
            <v>3788051.65</v>
          </cell>
          <cell r="X2376">
            <v>3842351.67</v>
          </cell>
          <cell r="Y2376">
            <v>3896640.94</v>
          </cell>
          <cell r="Z2376">
            <v>3950917.05</v>
          </cell>
          <cell r="AA2376">
            <v>4005189.34</v>
          </cell>
          <cell r="AB2376">
            <v>4059468.57</v>
          </cell>
          <cell r="AC2376">
            <v>4113918.62</v>
          </cell>
          <cell r="AD2376">
            <v>4170493.29</v>
          </cell>
          <cell r="AE2376">
            <v>4227845.9800000004</v>
          </cell>
          <cell r="AF2376">
            <v>4285987.3899999997</v>
          </cell>
          <cell r="AG2376">
            <v>4344928.3600000003</v>
          </cell>
          <cell r="AH2376">
            <v>4404679.88</v>
          </cell>
          <cell r="AI2376">
            <v>4465253.1100000003</v>
          </cell>
          <cell r="AJ2376">
            <v>4526659.34</v>
          </cell>
          <cell r="AK2376">
            <v>4588910.04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0</v>
          </cell>
          <cell r="AR2376">
            <v>0</v>
          </cell>
          <cell r="AS2376">
            <v>0</v>
          </cell>
          <cell r="AT2376">
            <v>0</v>
          </cell>
          <cell r="AU2376">
            <v>0</v>
          </cell>
          <cell r="AV2376">
            <v>0</v>
          </cell>
          <cell r="AW2376">
            <v>0</v>
          </cell>
          <cell r="AX2376">
            <v>0</v>
          </cell>
          <cell r="AY2376">
            <v>0</v>
          </cell>
          <cell r="AZ2376">
            <v>0</v>
          </cell>
        </row>
        <row r="2377">
          <cell r="A2377" t="str">
            <v>UTResidentialDLC Central ACParticipantsLow Participation Case0</v>
          </cell>
          <cell r="B2377" t="str">
            <v>UT</v>
          </cell>
          <cell r="C2377" t="str">
            <v>Residential</v>
          </cell>
          <cell r="D2377" t="str">
            <v>DLC Central AC</v>
          </cell>
          <cell r="E2377" t="str">
            <v>Participants</v>
          </cell>
          <cell r="F2377" t="str">
            <v>Low Participation Case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16746.686550000006</v>
          </cell>
          <cell r="S2377">
            <v>51018.605550000015</v>
          </cell>
          <cell r="T2377">
            <v>120852.27000000002</v>
          </cell>
          <cell r="U2377">
            <v>157699.79775000006</v>
          </cell>
          <cell r="V2377">
            <v>177800.38649999999</v>
          </cell>
          <cell r="W2377">
            <v>180383.41200000001</v>
          </cell>
          <cell r="X2377">
            <v>182969.12700000001</v>
          </cell>
          <cell r="Y2377">
            <v>185554.33050000004</v>
          </cell>
          <cell r="Z2377">
            <v>188138.90700000001</v>
          </cell>
          <cell r="AA2377">
            <v>190723.30200000003</v>
          </cell>
          <cell r="AB2377">
            <v>193308.027</v>
          </cell>
          <cell r="AC2377">
            <v>195900.88650000002</v>
          </cell>
          <cell r="AD2377">
            <v>198594.91865997191</v>
          </cell>
          <cell r="AE2377">
            <v>201325.99919378545</v>
          </cell>
          <cell r="AF2377">
            <v>204094.63759127702</v>
          </cell>
          <cell r="AG2377">
            <v>206901.35034879539</v>
          </cell>
          <cell r="AH2377">
            <v>209746.66106555553</v>
          </cell>
          <cell r="AI2377">
            <v>212631.10054131731</v>
          </cell>
          <cell r="AJ2377">
            <v>215555.20687540746</v>
          </cell>
          <cell r="AK2377">
            <v>218519.52556710335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0</v>
          </cell>
          <cell r="AV2377">
            <v>0</v>
          </cell>
          <cell r="AW2377">
            <v>0</v>
          </cell>
          <cell r="AX2377">
            <v>0</v>
          </cell>
          <cell r="AY2377">
            <v>0</v>
          </cell>
          <cell r="AZ2377">
            <v>0</v>
          </cell>
        </row>
        <row r="2378">
          <cell r="A2378" t="str">
            <v>UTSmall C&amp;IDLC Central ACProgram Annual BenefitsLow Participation Case0</v>
          </cell>
          <cell r="B2378" t="str">
            <v>UT</v>
          </cell>
          <cell r="C2378" t="str">
            <v>Small C&amp;I</v>
          </cell>
          <cell r="D2378" t="str">
            <v>DLC Central AC</v>
          </cell>
          <cell r="E2378" t="str">
            <v>Program Annual Benefits</v>
          </cell>
          <cell r="F2378" t="str">
            <v>Low Participation Case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573231.01</v>
          </cell>
          <cell r="S2378">
            <v>1745288.43</v>
          </cell>
          <cell r="T2378">
            <v>4127886.26</v>
          </cell>
          <cell r="U2378">
            <v>5388069.9000000004</v>
          </cell>
          <cell r="V2378">
            <v>6066603.5300000003</v>
          </cell>
          <cell r="W2378">
            <v>6146956.6100000003</v>
          </cell>
          <cell r="X2378">
            <v>6226381.7599999998</v>
          </cell>
          <cell r="Y2378">
            <v>6305886.3200000003</v>
          </cell>
          <cell r="Z2378">
            <v>6389191.79</v>
          </cell>
          <cell r="AA2378">
            <v>6482465.1100000003</v>
          </cell>
          <cell r="AB2378">
            <v>6568214.9500000002</v>
          </cell>
          <cell r="AC2378">
            <v>6654117.0800000001</v>
          </cell>
          <cell r="AD2378">
            <v>6743128.8899999997</v>
          </cell>
          <cell r="AE2378">
            <v>6833331.4100000001</v>
          </cell>
          <cell r="AF2378">
            <v>6924740.5700000003</v>
          </cell>
          <cell r="AG2378">
            <v>7017372.5</v>
          </cell>
          <cell r="AH2378">
            <v>7111243.5700000003</v>
          </cell>
          <cell r="AI2378">
            <v>7206370.3399999999</v>
          </cell>
          <cell r="AJ2378">
            <v>7302769.6200000001</v>
          </cell>
          <cell r="AK2378">
            <v>7400458.4299999997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  <cell r="AU2378">
            <v>0</v>
          </cell>
          <cell r="AV2378">
            <v>0</v>
          </cell>
          <cell r="AW2378">
            <v>0</v>
          </cell>
          <cell r="AX2378">
            <v>0</v>
          </cell>
          <cell r="AY2378">
            <v>0</v>
          </cell>
          <cell r="AZ2378">
            <v>0</v>
          </cell>
        </row>
        <row r="2379">
          <cell r="A2379" t="str">
            <v>UTSmall C&amp;IDLC Central ACProgram Annual CostsLow Participation Case0</v>
          </cell>
          <cell r="B2379" t="str">
            <v>UT</v>
          </cell>
          <cell r="C2379" t="str">
            <v>Small C&amp;I</v>
          </cell>
          <cell r="D2379" t="str">
            <v>DLC Central AC</v>
          </cell>
          <cell r="E2379" t="str">
            <v>Program Annual Costs</v>
          </cell>
          <cell r="F2379" t="str">
            <v>Low Participation Case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5834317.1500000004</v>
          </cell>
          <cell r="S2379">
            <v>12509121.98</v>
          </cell>
          <cell r="T2379">
            <v>26286343.199999999</v>
          </cell>
          <cell r="U2379">
            <v>16130618.27</v>
          </cell>
          <cell r="V2379">
            <v>10911310.720000001</v>
          </cell>
          <cell r="W2379">
            <v>4823091.07</v>
          </cell>
          <cell r="X2379">
            <v>4899046.41</v>
          </cell>
          <cell r="Y2379">
            <v>4974249.76</v>
          </cell>
          <cell r="Z2379">
            <v>5049879.66</v>
          </cell>
          <cell r="AA2379">
            <v>5126289.05</v>
          </cell>
          <cell r="AB2379">
            <v>5203203.5</v>
          </cell>
          <cell r="AC2379">
            <v>5283869.59</v>
          </cell>
          <cell r="AD2379">
            <v>5405233.1200000001</v>
          </cell>
          <cell r="AE2379">
            <v>5502775.29</v>
          </cell>
          <cell r="AF2379">
            <v>5602414.6799999997</v>
          </cell>
          <cell r="AG2379">
            <v>5704204.7300000004</v>
          </cell>
          <cell r="AH2379">
            <v>5808200.4400000004</v>
          </cell>
          <cell r="AI2379">
            <v>5914458.3899999997</v>
          </cell>
          <cell r="AJ2379">
            <v>6023036.7800000003</v>
          </cell>
          <cell r="AK2379">
            <v>6133995.5099999998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0</v>
          </cell>
          <cell r="AV2379">
            <v>0</v>
          </cell>
          <cell r="AW2379">
            <v>0</v>
          </cell>
          <cell r="AX2379">
            <v>0</v>
          </cell>
          <cell r="AY2379">
            <v>0</v>
          </cell>
          <cell r="AZ2379">
            <v>0</v>
          </cell>
        </row>
        <row r="2380">
          <cell r="A2380" t="str">
            <v>UTSmall C&amp;IDLC Central ACNon-Incentive CostsLow Participation Case0</v>
          </cell>
          <cell r="B2380" t="str">
            <v>UT</v>
          </cell>
          <cell r="C2380" t="str">
            <v>Small C&amp;I</v>
          </cell>
          <cell r="D2380" t="str">
            <v>DLC Central AC</v>
          </cell>
          <cell r="E2380" t="str">
            <v>Non-Incentive Costs</v>
          </cell>
          <cell r="F2380" t="str">
            <v>Low Participation Case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5482636.7300000004</v>
          </cell>
          <cell r="S2380">
            <v>11437731.27</v>
          </cell>
          <cell r="T2380">
            <v>23748445.530000001</v>
          </cell>
          <cell r="U2380">
            <v>12818922.52</v>
          </cell>
          <cell r="V2380">
            <v>7177502.6100000003</v>
          </cell>
          <cell r="W2380">
            <v>1035039.42</v>
          </cell>
          <cell r="X2380">
            <v>1056694.75</v>
          </cell>
          <cell r="Y2380">
            <v>1077608.81</v>
          </cell>
          <cell r="Z2380">
            <v>1098962.6200000001</v>
          </cell>
          <cell r="AA2380">
            <v>1121099.71</v>
          </cell>
          <cell r="AB2380">
            <v>1143734.93</v>
          </cell>
          <cell r="AC2380">
            <v>1169950.97</v>
          </cell>
          <cell r="AD2380">
            <v>1234739.83</v>
          </cell>
          <cell r="AE2380">
            <v>1274929.31</v>
          </cell>
          <cell r="AF2380">
            <v>1316427.29</v>
          </cell>
          <cell r="AG2380">
            <v>1359276.37</v>
          </cell>
          <cell r="AH2380">
            <v>1403520.56</v>
          </cell>
          <cell r="AI2380">
            <v>1449205.28</v>
          </cell>
          <cell r="AJ2380">
            <v>1496377.44</v>
          </cell>
          <cell r="AK2380">
            <v>1545085.48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T2380">
            <v>0</v>
          </cell>
          <cell r="AU2380">
            <v>0</v>
          </cell>
          <cell r="AV2380">
            <v>0</v>
          </cell>
          <cell r="AW2380">
            <v>0</v>
          </cell>
          <cell r="AX2380">
            <v>0</v>
          </cell>
          <cell r="AY2380">
            <v>0</v>
          </cell>
          <cell r="AZ2380">
            <v>0</v>
          </cell>
        </row>
        <row r="2381">
          <cell r="A2381" t="str">
            <v>UTSmall C&amp;IDLC Central ACSummer Peak Reduction @Meter  (MW)Low Participation Case0</v>
          </cell>
          <cell r="B2381" t="str">
            <v>UT</v>
          </cell>
          <cell r="C2381" t="str">
            <v>Small C&amp;I</v>
          </cell>
          <cell r="D2381" t="str">
            <v>DLC Central AC</v>
          </cell>
          <cell r="E2381" t="str">
            <v>Summer Peak Reduction @Meter  (MW)</v>
          </cell>
          <cell r="F2381" t="str">
            <v>Low Participation Case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5.1061481672101516</v>
          </cell>
          <cell r="S2381">
            <v>15.546439584201273</v>
          </cell>
          <cell r="T2381">
            <v>36.769815927493447</v>
          </cell>
          <cell r="U2381">
            <v>47.99510590524666</v>
          </cell>
          <cell r="V2381">
            <v>54.039254216657497</v>
          </cell>
          <cell r="W2381">
            <v>54.75501228123791</v>
          </cell>
          <cell r="X2381">
            <v>55.462504704051796</v>
          </cell>
          <cell r="Y2381">
            <v>56.170704503007471</v>
          </cell>
          <cell r="Z2381">
            <v>56.91276145592839</v>
          </cell>
          <cell r="AA2381">
            <v>57.74360864977195</v>
          </cell>
          <cell r="AB2381">
            <v>58.507439221742665</v>
          </cell>
          <cell r="AC2381">
            <v>59.27262640549219</v>
          </cell>
          <cell r="AD2381">
            <v>60.065513565673378</v>
          </cell>
          <cell r="AE2381">
            <v>60.869007140432515</v>
          </cell>
          <cell r="AF2381">
            <v>61.683249011282939</v>
          </cell>
          <cell r="AG2381">
            <v>62.508382957680382</v>
          </cell>
          <cell r="AH2381">
            <v>63.344554682411669</v>
          </cell>
          <cell r="AI2381">
            <v>64.191911837323005</v>
          </cell>
          <cell r="AJ2381">
            <v>65.050604049392433</v>
          </cell>
          <cell r="AK2381">
            <v>65.920782947151125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0</v>
          </cell>
          <cell r="AV2381">
            <v>0</v>
          </cell>
          <cell r="AW2381">
            <v>0</v>
          </cell>
          <cell r="AX2381">
            <v>0</v>
          </cell>
          <cell r="AY2381">
            <v>0</v>
          </cell>
          <cell r="AZ2381">
            <v>0</v>
          </cell>
        </row>
        <row r="2382">
          <cell r="A2382" t="str">
            <v>UTSmall C&amp;IDLC Central ACSummer Peak Reduction @Generation (MW)Low Participation Case0</v>
          </cell>
          <cell r="B2382" t="str">
            <v>UT</v>
          </cell>
          <cell r="C2382" t="str">
            <v>Small C&amp;I</v>
          </cell>
          <cell r="D2382" t="str">
            <v>DLC Central AC</v>
          </cell>
          <cell r="E2382" t="str">
            <v>Summer Peak Reduction @Generation (MW)</v>
          </cell>
          <cell r="F2382" t="str">
            <v>Low Participation Case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5.6309529854545115</v>
          </cell>
          <cell r="S2382">
            <v>17.1442871462299</v>
          </cell>
          <cell r="T2382">
            <v>40.548980952242438</v>
          </cell>
          <cell r="U2382">
            <v>52.92799504328039</v>
          </cell>
          <cell r="V2382">
            <v>59.593354892652727</v>
          </cell>
          <cell r="W2382">
            <v>60.382677857562754</v>
          </cell>
          <cell r="X2382">
            <v>61.162885646285609</v>
          </cell>
          <cell r="Y2382">
            <v>61.94387351456492</v>
          </cell>
          <cell r="Z2382">
            <v>62.762198341341403</v>
          </cell>
          <cell r="AA2382">
            <v>63.678439181486489</v>
          </cell>
          <cell r="AB2382">
            <v>64.520775498172327</v>
          </cell>
          <cell r="AC2382">
            <v>65.364607857843168</v>
          </cell>
          <cell r="AD2382">
            <v>66.238987169908881</v>
          </cell>
          <cell r="AE2382">
            <v>67.125063013269198</v>
          </cell>
          <cell r="AF2382">
            <v>68.022991851877961</v>
          </cell>
          <cell r="AG2382">
            <v>68.932932242700019</v>
          </cell>
          <cell r="AH2382">
            <v>69.855044863709381</v>
          </cell>
          <cell r="AI2382">
            <v>70.789492542261797</v>
          </cell>
          <cell r="AJ2382">
            <v>71.73644028384696</v>
          </cell>
          <cell r="AK2382">
            <v>72.696055301225314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0</v>
          </cell>
          <cell r="AV2382">
            <v>0</v>
          </cell>
          <cell r="AW2382">
            <v>0</v>
          </cell>
          <cell r="AX2382">
            <v>0</v>
          </cell>
          <cell r="AY2382">
            <v>0</v>
          </cell>
          <cell r="AZ2382">
            <v>0</v>
          </cell>
        </row>
        <row r="2383">
          <cell r="A2383" t="str">
            <v>UTSmall C&amp;IDLC Central ACWinter Peak Reduction @Meter  (MW)Low Participation Case0</v>
          </cell>
          <cell r="B2383" t="str">
            <v>UT</v>
          </cell>
          <cell r="C2383" t="str">
            <v>Small C&amp;I</v>
          </cell>
          <cell r="D2383" t="str">
            <v>DLC Central AC</v>
          </cell>
          <cell r="E2383" t="str">
            <v>Winter Peak Reduction @Meter  (MW)</v>
          </cell>
          <cell r="F2383" t="str">
            <v>Low Participation Case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0</v>
          </cell>
          <cell r="AV2383">
            <v>0</v>
          </cell>
          <cell r="AW2383">
            <v>0</v>
          </cell>
          <cell r="AX2383">
            <v>0</v>
          </cell>
          <cell r="AY2383">
            <v>0</v>
          </cell>
          <cell r="AZ2383">
            <v>0</v>
          </cell>
        </row>
        <row r="2384">
          <cell r="A2384" t="str">
            <v>UTSmall C&amp;IDLC Central ACWinter Peak Reduction @Generation (MW)Low Participation Case0</v>
          </cell>
          <cell r="B2384" t="str">
            <v>UT</v>
          </cell>
          <cell r="C2384" t="str">
            <v>Small C&amp;I</v>
          </cell>
          <cell r="D2384" t="str">
            <v>DLC Central AC</v>
          </cell>
          <cell r="E2384" t="str">
            <v>Winter Peak Reduction @Generation (MW)</v>
          </cell>
          <cell r="F2384" t="str">
            <v>Low Participation Case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0</v>
          </cell>
          <cell r="AV2384">
            <v>0</v>
          </cell>
          <cell r="AW2384">
            <v>0</v>
          </cell>
          <cell r="AX2384">
            <v>0</v>
          </cell>
          <cell r="AY2384">
            <v>0</v>
          </cell>
          <cell r="AZ2384">
            <v>0</v>
          </cell>
        </row>
        <row r="2385">
          <cell r="A2385" t="str">
            <v>UTSmall C&amp;IDLC Central ACProgram Annual BenefitsLow Participation Case0</v>
          </cell>
          <cell r="B2385" t="str">
            <v>UT</v>
          </cell>
          <cell r="C2385" t="str">
            <v>Small C&amp;I</v>
          </cell>
          <cell r="D2385" t="str">
            <v>DLC Central AC</v>
          </cell>
          <cell r="E2385" t="str">
            <v>Program Annual Benefits</v>
          </cell>
          <cell r="F2385" t="str">
            <v>Low Participation Case</v>
          </cell>
          <cell r="G2385">
            <v>0</v>
          </cell>
          <cell r="BA2385">
            <v>2490068.86</v>
          </cell>
        </row>
        <row r="2386">
          <cell r="A2386" t="str">
            <v>UTSmall C&amp;IDLC Central ACNew ParticipantsLow Participation Case0</v>
          </cell>
          <cell r="B2386" t="str">
            <v>UT</v>
          </cell>
          <cell r="C2386" t="str">
            <v>Small C&amp;I</v>
          </cell>
          <cell r="D2386" t="str">
            <v>DLC Central AC</v>
          </cell>
          <cell r="E2386" t="str">
            <v>New Participants</v>
          </cell>
          <cell r="F2386" t="str">
            <v>Low Participation Case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16746.686550000006</v>
          </cell>
          <cell r="S2386">
            <v>34271.919000000009</v>
          </cell>
          <cell r="T2386">
            <v>69833.664450000011</v>
          </cell>
          <cell r="U2386">
            <v>36847.527750000037</v>
          </cell>
          <cell r="V2386">
            <v>20100.588749999937</v>
          </cell>
          <cell r="W2386">
            <v>2583.0255000000179</v>
          </cell>
          <cell r="X2386">
            <v>2585.7149999999965</v>
          </cell>
          <cell r="Y2386">
            <v>2585.2035000000324</v>
          </cell>
          <cell r="Z2386">
            <v>2584.5764999999665</v>
          </cell>
          <cell r="AA2386">
            <v>2584.3950000000186</v>
          </cell>
          <cell r="AB2386">
            <v>2584.7249999999767</v>
          </cell>
          <cell r="AC2386">
            <v>2592.8595000000205</v>
          </cell>
          <cell r="AD2386">
            <v>2694.0321599718882</v>
          </cell>
          <cell r="AE2386">
            <v>2731.0805338135397</v>
          </cell>
          <cell r="AF2386">
            <v>2768.6383974915661</v>
          </cell>
          <cell r="AG2386">
            <v>2806.7127575183695</v>
          </cell>
          <cell r="AH2386">
            <v>2845.3107167601411</v>
          </cell>
          <cell r="AI2386">
            <v>2884.4394757617847</v>
          </cell>
          <cell r="AJ2386">
            <v>2924.1063340901455</v>
          </cell>
          <cell r="AK2386">
            <v>2964.3186916958948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AS2386">
            <v>0</v>
          </cell>
          <cell r="AT2386">
            <v>0</v>
          </cell>
          <cell r="AU2386">
            <v>0</v>
          </cell>
          <cell r="AV2386">
            <v>0</v>
          </cell>
          <cell r="AW2386">
            <v>0</v>
          </cell>
          <cell r="AX2386">
            <v>0</v>
          </cell>
          <cell r="AY2386">
            <v>0</v>
          </cell>
          <cell r="AZ2386">
            <v>0</v>
          </cell>
        </row>
        <row r="2387">
          <cell r="A2387" t="str">
            <v>UTSmall C&amp;IDLC Central ACIncentive CostsLow Participation Case0</v>
          </cell>
          <cell r="B2387" t="str">
            <v>UT</v>
          </cell>
          <cell r="C2387" t="str">
            <v>Small C&amp;I</v>
          </cell>
          <cell r="D2387" t="str">
            <v>DLC Central AC</v>
          </cell>
          <cell r="E2387" t="str">
            <v>Incentive Costs</v>
          </cell>
          <cell r="F2387" t="str">
            <v>Low Participation Case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351680.42</v>
          </cell>
          <cell r="S2387">
            <v>1071390.72</v>
          </cell>
          <cell r="T2387">
            <v>2537897.67</v>
          </cell>
          <cell r="U2387">
            <v>3311695.75</v>
          </cell>
          <cell r="V2387">
            <v>3733808.12</v>
          </cell>
          <cell r="W2387">
            <v>3788051.65</v>
          </cell>
          <cell r="X2387">
            <v>3842351.67</v>
          </cell>
          <cell r="Y2387">
            <v>3896640.94</v>
          </cell>
          <cell r="Z2387">
            <v>3950917.05</v>
          </cell>
          <cell r="AA2387">
            <v>4005189.34</v>
          </cell>
          <cell r="AB2387">
            <v>4059468.57</v>
          </cell>
          <cell r="AC2387">
            <v>4113918.62</v>
          </cell>
          <cell r="AD2387">
            <v>4170493.29</v>
          </cell>
          <cell r="AE2387">
            <v>4227845.9800000004</v>
          </cell>
          <cell r="AF2387">
            <v>4285987.3899999997</v>
          </cell>
          <cell r="AG2387">
            <v>4344928.3600000003</v>
          </cell>
          <cell r="AH2387">
            <v>4404679.88</v>
          </cell>
          <cell r="AI2387">
            <v>4465253.1100000003</v>
          </cell>
          <cell r="AJ2387">
            <v>4526659.34</v>
          </cell>
          <cell r="AK2387">
            <v>4588910.04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  <cell r="AU2387">
            <v>0</v>
          </cell>
          <cell r="AV2387">
            <v>0</v>
          </cell>
          <cell r="AW2387">
            <v>0</v>
          </cell>
          <cell r="AX2387">
            <v>0</v>
          </cell>
          <cell r="AY2387">
            <v>0</v>
          </cell>
          <cell r="AZ2387">
            <v>0</v>
          </cell>
        </row>
        <row r="2388">
          <cell r="A2388" t="str">
            <v>UTSmall C&amp;IDLC Central ACParticipantsLow Participation Case0</v>
          </cell>
          <cell r="B2388" t="str">
            <v>UT</v>
          </cell>
          <cell r="C2388" t="str">
            <v>Small C&amp;I</v>
          </cell>
          <cell r="D2388" t="str">
            <v>DLC Central AC</v>
          </cell>
          <cell r="E2388" t="str">
            <v>Participants</v>
          </cell>
          <cell r="F2388" t="str">
            <v>Low Participation Case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16746.686550000006</v>
          </cell>
          <cell r="S2388">
            <v>51018.605550000015</v>
          </cell>
          <cell r="T2388">
            <v>120852.27000000002</v>
          </cell>
          <cell r="U2388">
            <v>157699.79775000006</v>
          </cell>
          <cell r="V2388">
            <v>177800.38649999999</v>
          </cell>
          <cell r="W2388">
            <v>180383.41200000001</v>
          </cell>
          <cell r="X2388">
            <v>182969.12700000001</v>
          </cell>
          <cell r="Y2388">
            <v>185554.33050000004</v>
          </cell>
          <cell r="Z2388">
            <v>188138.90700000001</v>
          </cell>
          <cell r="AA2388">
            <v>190723.30200000003</v>
          </cell>
          <cell r="AB2388">
            <v>193308.027</v>
          </cell>
          <cell r="AC2388">
            <v>195900.88650000002</v>
          </cell>
          <cell r="AD2388">
            <v>198594.91865997191</v>
          </cell>
          <cell r="AE2388">
            <v>201325.99919378545</v>
          </cell>
          <cell r="AF2388">
            <v>204094.63759127702</v>
          </cell>
          <cell r="AG2388">
            <v>206901.35034879539</v>
          </cell>
          <cell r="AH2388">
            <v>209746.66106555553</v>
          </cell>
          <cell r="AI2388">
            <v>212631.10054131731</v>
          </cell>
          <cell r="AJ2388">
            <v>215555.20687540746</v>
          </cell>
          <cell r="AK2388">
            <v>218519.52556710335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0</v>
          </cell>
          <cell r="AV2388">
            <v>0</v>
          </cell>
          <cell r="AW2388">
            <v>0</v>
          </cell>
          <cell r="AX2388">
            <v>0</v>
          </cell>
          <cell r="AY2388">
            <v>0</v>
          </cell>
          <cell r="AZ2388">
            <v>0</v>
          </cell>
        </row>
        <row r="2389">
          <cell r="A2389" t="str">
            <v>UTResidentialDLC Elec Vehicle ChargingProgram Annual BenefitsLow Participation Case0</v>
          </cell>
          <cell r="B2389" t="str">
            <v>UT</v>
          </cell>
          <cell r="C2389" t="str">
            <v>Residential</v>
          </cell>
          <cell r="D2389" t="str">
            <v>DLC Elec Vehicle Charging</v>
          </cell>
          <cell r="E2389" t="str">
            <v>Program Annual Benefits</v>
          </cell>
          <cell r="F2389" t="str">
            <v>Low Participation Case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573231.01</v>
          </cell>
          <cell r="S2389">
            <v>1745288.43</v>
          </cell>
          <cell r="T2389">
            <v>4127886.26</v>
          </cell>
          <cell r="U2389">
            <v>5388069.9000000004</v>
          </cell>
          <cell r="V2389">
            <v>6066603.5300000003</v>
          </cell>
          <cell r="W2389">
            <v>6146956.6100000003</v>
          </cell>
          <cell r="X2389">
            <v>6226381.7599999998</v>
          </cell>
          <cell r="Y2389">
            <v>6305886.3200000003</v>
          </cell>
          <cell r="Z2389">
            <v>6389191.79</v>
          </cell>
          <cell r="AA2389">
            <v>6482465.1100000003</v>
          </cell>
          <cell r="AB2389">
            <v>6568214.9500000002</v>
          </cell>
          <cell r="AC2389">
            <v>6654117.0800000001</v>
          </cell>
          <cell r="AD2389">
            <v>6743128.8899999997</v>
          </cell>
          <cell r="AE2389">
            <v>6833331.4100000001</v>
          </cell>
          <cell r="AF2389">
            <v>6924740.5700000003</v>
          </cell>
          <cell r="AG2389">
            <v>7017372.5</v>
          </cell>
          <cell r="AH2389">
            <v>7111243.5700000003</v>
          </cell>
          <cell r="AI2389">
            <v>7206370.3399999999</v>
          </cell>
          <cell r="AJ2389">
            <v>7302769.6200000001</v>
          </cell>
          <cell r="AK2389">
            <v>7400458.4299999997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T2389">
            <v>0</v>
          </cell>
          <cell r="AU2389">
            <v>0</v>
          </cell>
          <cell r="AV2389">
            <v>0</v>
          </cell>
          <cell r="AW2389">
            <v>0</v>
          </cell>
          <cell r="AX2389">
            <v>0</v>
          </cell>
          <cell r="AY2389">
            <v>0</v>
          </cell>
          <cell r="AZ2389">
            <v>0</v>
          </cell>
        </row>
        <row r="2390">
          <cell r="A2390" t="str">
            <v>UTResidentialDLC Elec Vehicle ChargingProgram Annual CostsLow Participation Case0</v>
          </cell>
          <cell r="B2390" t="str">
            <v>UT</v>
          </cell>
          <cell r="C2390" t="str">
            <v>Residential</v>
          </cell>
          <cell r="D2390" t="str">
            <v>DLC Elec Vehicle Charging</v>
          </cell>
          <cell r="E2390" t="str">
            <v>Program Annual Costs</v>
          </cell>
          <cell r="F2390" t="str">
            <v>Low Participation Case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5834317.1500000004</v>
          </cell>
          <cell r="S2390">
            <v>12509121.98</v>
          </cell>
          <cell r="T2390">
            <v>26286343.199999999</v>
          </cell>
          <cell r="U2390">
            <v>16130618.27</v>
          </cell>
          <cell r="V2390">
            <v>10911310.720000001</v>
          </cell>
          <cell r="W2390">
            <v>4823091.07</v>
          </cell>
          <cell r="X2390">
            <v>4899046.41</v>
          </cell>
          <cell r="Y2390">
            <v>4974249.76</v>
          </cell>
          <cell r="Z2390">
            <v>5049879.66</v>
          </cell>
          <cell r="AA2390">
            <v>5126289.05</v>
          </cell>
          <cell r="AB2390">
            <v>5203203.5</v>
          </cell>
          <cell r="AC2390">
            <v>5283869.59</v>
          </cell>
          <cell r="AD2390">
            <v>5405233.1200000001</v>
          </cell>
          <cell r="AE2390">
            <v>5502775.29</v>
          </cell>
          <cell r="AF2390">
            <v>5602414.6799999997</v>
          </cell>
          <cell r="AG2390">
            <v>5704204.7300000004</v>
          </cell>
          <cell r="AH2390">
            <v>5808200.4400000004</v>
          </cell>
          <cell r="AI2390">
            <v>5914458.3899999997</v>
          </cell>
          <cell r="AJ2390">
            <v>6023036.7800000003</v>
          </cell>
          <cell r="AK2390">
            <v>6133995.5099999998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0</v>
          </cell>
          <cell r="AV2390">
            <v>0</v>
          </cell>
          <cell r="AW2390">
            <v>0</v>
          </cell>
          <cell r="AX2390">
            <v>0</v>
          </cell>
          <cell r="AY2390">
            <v>0</v>
          </cell>
          <cell r="AZ2390">
            <v>0</v>
          </cell>
        </row>
        <row r="2391">
          <cell r="A2391" t="str">
            <v>UTResidentialDLC Elec Vehicle ChargingNon-Incentive CostsLow Participation Case0</v>
          </cell>
          <cell r="B2391" t="str">
            <v>UT</v>
          </cell>
          <cell r="C2391" t="str">
            <v>Residential</v>
          </cell>
          <cell r="D2391" t="str">
            <v>DLC Elec Vehicle Charging</v>
          </cell>
          <cell r="E2391" t="str">
            <v>Non-Incentive Costs</v>
          </cell>
          <cell r="F2391" t="str">
            <v>Low Participation Case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5482636.7300000004</v>
          </cell>
          <cell r="S2391">
            <v>11437731.27</v>
          </cell>
          <cell r="T2391">
            <v>23748445.530000001</v>
          </cell>
          <cell r="U2391">
            <v>12818922.52</v>
          </cell>
          <cell r="V2391">
            <v>7177502.6100000003</v>
          </cell>
          <cell r="W2391">
            <v>1035039.42</v>
          </cell>
          <cell r="X2391">
            <v>1056694.75</v>
          </cell>
          <cell r="Y2391">
            <v>1077608.81</v>
          </cell>
          <cell r="Z2391">
            <v>1098962.6200000001</v>
          </cell>
          <cell r="AA2391">
            <v>1121099.71</v>
          </cell>
          <cell r="AB2391">
            <v>1143734.93</v>
          </cell>
          <cell r="AC2391">
            <v>1169950.97</v>
          </cell>
          <cell r="AD2391">
            <v>1234739.83</v>
          </cell>
          <cell r="AE2391">
            <v>1274929.31</v>
          </cell>
          <cell r="AF2391">
            <v>1316427.29</v>
          </cell>
          <cell r="AG2391">
            <v>1359276.37</v>
          </cell>
          <cell r="AH2391">
            <v>1403520.56</v>
          </cell>
          <cell r="AI2391">
            <v>1449205.28</v>
          </cell>
          <cell r="AJ2391">
            <v>1496377.44</v>
          </cell>
          <cell r="AK2391">
            <v>1545085.48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0</v>
          </cell>
          <cell r="AV2391">
            <v>0</v>
          </cell>
          <cell r="AW2391">
            <v>0</v>
          </cell>
          <cell r="AX2391">
            <v>0</v>
          </cell>
          <cell r="AY2391">
            <v>0</v>
          </cell>
          <cell r="AZ2391">
            <v>0</v>
          </cell>
        </row>
        <row r="2392">
          <cell r="A2392" t="str">
            <v>UTResidentialDLC Elec Vehicle ChargingSummer Peak Reduction @Meter  (MW)Low Participation Case0</v>
          </cell>
          <cell r="B2392" t="str">
            <v>UT</v>
          </cell>
          <cell r="C2392" t="str">
            <v>Residential</v>
          </cell>
          <cell r="D2392" t="str">
            <v>DLC Elec Vehicle Charging</v>
          </cell>
          <cell r="E2392" t="str">
            <v>Summer Peak Reduction @Meter  (MW)</v>
          </cell>
          <cell r="F2392" t="str">
            <v>Low Participation Case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5.1061481672101516</v>
          </cell>
          <cell r="S2392">
            <v>15.546439584201273</v>
          </cell>
          <cell r="T2392">
            <v>36.769815927493447</v>
          </cell>
          <cell r="U2392">
            <v>47.99510590524666</v>
          </cell>
          <cell r="V2392">
            <v>54.039254216657497</v>
          </cell>
          <cell r="W2392">
            <v>54.75501228123791</v>
          </cell>
          <cell r="X2392">
            <v>55.462504704051796</v>
          </cell>
          <cell r="Y2392">
            <v>56.170704503007471</v>
          </cell>
          <cell r="Z2392">
            <v>56.91276145592839</v>
          </cell>
          <cell r="AA2392">
            <v>57.74360864977195</v>
          </cell>
          <cell r="AB2392">
            <v>58.507439221742665</v>
          </cell>
          <cell r="AC2392">
            <v>59.27262640549219</v>
          </cell>
          <cell r="AD2392">
            <v>60.065513565673378</v>
          </cell>
          <cell r="AE2392">
            <v>60.869007140432515</v>
          </cell>
          <cell r="AF2392">
            <v>61.683249011282939</v>
          </cell>
          <cell r="AG2392">
            <v>62.508382957680382</v>
          </cell>
          <cell r="AH2392">
            <v>63.344554682411669</v>
          </cell>
          <cell r="AI2392">
            <v>64.191911837323005</v>
          </cell>
          <cell r="AJ2392">
            <v>65.050604049392433</v>
          </cell>
          <cell r="AK2392">
            <v>65.920782947151125</v>
          </cell>
          <cell r="AL2392">
            <v>0</v>
          </cell>
          <cell r="AM2392">
            <v>0</v>
          </cell>
          <cell r="AN2392">
            <v>0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0</v>
          </cell>
          <cell r="AV2392">
            <v>0</v>
          </cell>
          <cell r="AW2392">
            <v>0</v>
          </cell>
          <cell r="AX2392">
            <v>0</v>
          </cell>
          <cell r="AY2392">
            <v>0</v>
          </cell>
          <cell r="AZ2392">
            <v>0</v>
          </cell>
        </row>
        <row r="2393">
          <cell r="A2393" t="str">
            <v>UTResidentialDLC Elec Vehicle ChargingSummer Peak Reduction @Generation (MW)Low Participation Case0</v>
          </cell>
          <cell r="B2393" t="str">
            <v>UT</v>
          </cell>
          <cell r="C2393" t="str">
            <v>Residential</v>
          </cell>
          <cell r="D2393" t="str">
            <v>DLC Elec Vehicle Charging</v>
          </cell>
          <cell r="E2393" t="str">
            <v>Summer Peak Reduction @Generation (MW)</v>
          </cell>
          <cell r="F2393" t="str">
            <v>Low Participation Case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5.6309529854545115</v>
          </cell>
          <cell r="S2393">
            <v>17.1442871462299</v>
          </cell>
          <cell r="T2393">
            <v>40.548980952242438</v>
          </cell>
          <cell r="U2393">
            <v>52.92799504328039</v>
          </cell>
          <cell r="V2393">
            <v>59.593354892652727</v>
          </cell>
          <cell r="W2393">
            <v>60.382677857562754</v>
          </cell>
          <cell r="X2393">
            <v>61.162885646285609</v>
          </cell>
          <cell r="Y2393">
            <v>61.94387351456492</v>
          </cell>
          <cell r="Z2393">
            <v>62.762198341341403</v>
          </cell>
          <cell r="AA2393">
            <v>63.678439181486489</v>
          </cell>
          <cell r="AB2393">
            <v>64.520775498172327</v>
          </cell>
          <cell r="AC2393">
            <v>65.364607857843168</v>
          </cell>
          <cell r="AD2393">
            <v>66.238987169908881</v>
          </cell>
          <cell r="AE2393">
            <v>67.125063013269198</v>
          </cell>
          <cell r="AF2393">
            <v>68.022991851877961</v>
          </cell>
          <cell r="AG2393">
            <v>68.932932242700019</v>
          </cell>
          <cell r="AH2393">
            <v>69.855044863709381</v>
          </cell>
          <cell r="AI2393">
            <v>70.789492542261797</v>
          </cell>
          <cell r="AJ2393">
            <v>71.73644028384696</v>
          </cell>
          <cell r="AK2393">
            <v>72.696055301225314</v>
          </cell>
          <cell r="AL2393">
            <v>0</v>
          </cell>
          <cell r="AM2393">
            <v>0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0</v>
          </cell>
          <cell r="AV2393">
            <v>0</v>
          </cell>
          <cell r="AW2393">
            <v>0</v>
          </cell>
          <cell r="AX2393">
            <v>0</v>
          </cell>
          <cell r="AY2393">
            <v>0</v>
          </cell>
          <cell r="AZ2393">
            <v>0</v>
          </cell>
        </row>
        <row r="2394">
          <cell r="A2394" t="str">
            <v>UTResidentialDLC Elec Vehicle ChargingWinter Peak Reduction @Meter  (MW)Low Participation Case0</v>
          </cell>
          <cell r="B2394" t="str">
            <v>UT</v>
          </cell>
          <cell r="C2394" t="str">
            <v>Residential</v>
          </cell>
          <cell r="D2394" t="str">
            <v>DLC Elec Vehicle Charging</v>
          </cell>
          <cell r="E2394" t="str">
            <v>Winter Peak Reduction @Meter  (MW)</v>
          </cell>
          <cell r="F2394" t="str">
            <v>Low Participation Case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  <cell r="AY2394">
            <v>0</v>
          </cell>
          <cell r="AZ2394">
            <v>0</v>
          </cell>
        </row>
        <row r="2395">
          <cell r="A2395" t="str">
            <v>UTResidentialDLC Elec Vehicle ChargingWinter Peak Reduction @Generation (MW)Low Participation Case0</v>
          </cell>
          <cell r="B2395" t="str">
            <v>UT</v>
          </cell>
          <cell r="C2395" t="str">
            <v>Residential</v>
          </cell>
          <cell r="D2395" t="str">
            <v>DLC Elec Vehicle Charging</v>
          </cell>
          <cell r="E2395" t="str">
            <v>Winter Peak Reduction @Generation (MW)</v>
          </cell>
          <cell r="F2395" t="str">
            <v>Low Participation Case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0</v>
          </cell>
          <cell r="AT2395">
            <v>0</v>
          </cell>
          <cell r="AU2395">
            <v>0</v>
          </cell>
          <cell r="AV2395">
            <v>0</v>
          </cell>
          <cell r="AW2395">
            <v>0</v>
          </cell>
          <cell r="AX2395">
            <v>0</v>
          </cell>
          <cell r="AY2395">
            <v>0</v>
          </cell>
          <cell r="AZ2395">
            <v>0</v>
          </cell>
        </row>
        <row r="2396">
          <cell r="A2396" t="str">
            <v>UTResidentialDLC Elec Vehicle ChargingProgram Annual BenefitsLow Participation Case0</v>
          </cell>
          <cell r="B2396" t="str">
            <v>UT</v>
          </cell>
          <cell r="C2396" t="str">
            <v>Residential</v>
          </cell>
          <cell r="D2396" t="str">
            <v>DLC Elec Vehicle Charging</v>
          </cell>
          <cell r="E2396" t="str">
            <v>Program Annual Benefits</v>
          </cell>
          <cell r="F2396" t="str">
            <v>Low Participation Case</v>
          </cell>
          <cell r="G2396">
            <v>0</v>
          </cell>
          <cell r="BA2396">
            <v>-217651559.19</v>
          </cell>
        </row>
        <row r="2397">
          <cell r="A2397" t="str">
            <v>UTResidentialDLC Elec Vehicle ChargingNew ParticipantsLow Participation Case0</v>
          </cell>
          <cell r="B2397" t="str">
            <v>UT</v>
          </cell>
          <cell r="C2397" t="str">
            <v>Residential</v>
          </cell>
          <cell r="D2397" t="str">
            <v>DLC Elec Vehicle Charging</v>
          </cell>
          <cell r="E2397" t="str">
            <v>New Participants</v>
          </cell>
          <cell r="F2397" t="str">
            <v>Low Participation Case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16746.686550000006</v>
          </cell>
          <cell r="S2397">
            <v>34271.919000000009</v>
          </cell>
          <cell r="T2397">
            <v>69833.664450000011</v>
          </cell>
          <cell r="U2397">
            <v>36847.527750000037</v>
          </cell>
          <cell r="V2397">
            <v>20100.588749999937</v>
          </cell>
          <cell r="W2397">
            <v>2583.0255000000179</v>
          </cell>
          <cell r="X2397">
            <v>2585.7149999999965</v>
          </cell>
          <cell r="Y2397">
            <v>2585.2035000000324</v>
          </cell>
          <cell r="Z2397">
            <v>2584.5764999999665</v>
          </cell>
          <cell r="AA2397">
            <v>2584.3950000000186</v>
          </cell>
          <cell r="AB2397">
            <v>2584.7249999999767</v>
          </cell>
          <cell r="AC2397">
            <v>2592.8595000000205</v>
          </cell>
          <cell r="AD2397">
            <v>2694.0321599718882</v>
          </cell>
          <cell r="AE2397">
            <v>2731.0805338135397</v>
          </cell>
          <cell r="AF2397">
            <v>2768.6383974915661</v>
          </cell>
          <cell r="AG2397">
            <v>2806.7127575183695</v>
          </cell>
          <cell r="AH2397">
            <v>2845.3107167601411</v>
          </cell>
          <cell r="AI2397">
            <v>2884.4394757617847</v>
          </cell>
          <cell r="AJ2397">
            <v>2924.1063340901455</v>
          </cell>
          <cell r="AK2397">
            <v>2964.3186916958948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  <cell r="AQ2397">
            <v>0</v>
          </cell>
          <cell r="AR2397">
            <v>0</v>
          </cell>
          <cell r="AS2397">
            <v>0</v>
          </cell>
          <cell r="AT2397">
            <v>0</v>
          </cell>
          <cell r="AU2397">
            <v>0</v>
          </cell>
          <cell r="AV2397">
            <v>0</v>
          </cell>
          <cell r="AW2397">
            <v>0</v>
          </cell>
          <cell r="AX2397">
            <v>0</v>
          </cell>
          <cell r="AY2397">
            <v>0</v>
          </cell>
          <cell r="AZ2397">
            <v>0</v>
          </cell>
        </row>
        <row r="2398">
          <cell r="A2398" t="str">
            <v>UTResidentialDLC Elec Vehicle ChargingIncentive CostsLow Participation Case0</v>
          </cell>
          <cell r="B2398" t="str">
            <v>UT</v>
          </cell>
          <cell r="C2398" t="str">
            <v>Residential</v>
          </cell>
          <cell r="D2398" t="str">
            <v>DLC Elec Vehicle Charging</v>
          </cell>
          <cell r="E2398" t="str">
            <v>Incentive Costs</v>
          </cell>
          <cell r="F2398" t="str">
            <v>Low Participation Case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351680.42</v>
          </cell>
          <cell r="S2398">
            <v>1071390.72</v>
          </cell>
          <cell r="T2398">
            <v>2537897.67</v>
          </cell>
          <cell r="U2398">
            <v>3311695.75</v>
          </cell>
          <cell r="V2398">
            <v>3733808.12</v>
          </cell>
          <cell r="W2398">
            <v>3788051.65</v>
          </cell>
          <cell r="X2398">
            <v>3842351.67</v>
          </cell>
          <cell r="Y2398">
            <v>3896640.94</v>
          </cell>
          <cell r="Z2398">
            <v>3950917.05</v>
          </cell>
          <cell r="AA2398">
            <v>4005189.34</v>
          </cell>
          <cell r="AB2398">
            <v>4059468.57</v>
          </cell>
          <cell r="AC2398">
            <v>4113918.62</v>
          </cell>
          <cell r="AD2398">
            <v>4170493.29</v>
          </cell>
          <cell r="AE2398">
            <v>4227845.9800000004</v>
          </cell>
          <cell r="AF2398">
            <v>4285987.3899999997</v>
          </cell>
          <cell r="AG2398">
            <v>4344928.3600000003</v>
          </cell>
          <cell r="AH2398">
            <v>4404679.88</v>
          </cell>
          <cell r="AI2398">
            <v>4465253.1100000003</v>
          </cell>
          <cell r="AJ2398">
            <v>4526659.34</v>
          </cell>
          <cell r="AK2398">
            <v>4588910.04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0</v>
          </cell>
          <cell r="AV2398">
            <v>0</v>
          </cell>
          <cell r="AW2398">
            <v>0</v>
          </cell>
          <cell r="AX2398">
            <v>0</v>
          </cell>
          <cell r="AY2398">
            <v>0</v>
          </cell>
          <cell r="AZ2398">
            <v>0</v>
          </cell>
        </row>
        <row r="2399">
          <cell r="A2399" t="str">
            <v>UTResidentialDLC Elec Vehicle ChargingParticipantsLow Participation Case0</v>
          </cell>
          <cell r="B2399" t="str">
            <v>UT</v>
          </cell>
          <cell r="C2399" t="str">
            <v>Residential</v>
          </cell>
          <cell r="D2399" t="str">
            <v>DLC Elec Vehicle Charging</v>
          </cell>
          <cell r="E2399" t="str">
            <v>Participants</v>
          </cell>
          <cell r="F2399" t="str">
            <v>Low Participation Case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16746.686550000006</v>
          </cell>
          <cell r="S2399">
            <v>51018.605550000015</v>
          </cell>
          <cell r="T2399">
            <v>120852.27000000002</v>
          </cell>
          <cell r="U2399">
            <v>157699.79775000006</v>
          </cell>
          <cell r="V2399">
            <v>177800.38649999999</v>
          </cell>
          <cell r="W2399">
            <v>180383.41200000001</v>
          </cell>
          <cell r="X2399">
            <v>182969.12700000001</v>
          </cell>
          <cell r="Y2399">
            <v>185554.33050000004</v>
          </cell>
          <cell r="Z2399">
            <v>188138.90700000001</v>
          </cell>
          <cell r="AA2399">
            <v>190723.30200000003</v>
          </cell>
          <cell r="AB2399">
            <v>193308.027</v>
          </cell>
          <cell r="AC2399">
            <v>195900.88650000002</v>
          </cell>
          <cell r="AD2399">
            <v>198594.91865997191</v>
          </cell>
          <cell r="AE2399">
            <v>201325.99919378545</v>
          </cell>
          <cell r="AF2399">
            <v>204094.63759127702</v>
          </cell>
          <cell r="AG2399">
            <v>206901.35034879539</v>
          </cell>
          <cell r="AH2399">
            <v>209746.66106555553</v>
          </cell>
          <cell r="AI2399">
            <v>212631.10054131731</v>
          </cell>
          <cell r="AJ2399">
            <v>215555.20687540746</v>
          </cell>
          <cell r="AK2399">
            <v>218519.52556710335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0</v>
          </cell>
          <cell r="AV2399">
            <v>0</v>
          </cell>
          <cell r="AW2399">
            <v>0</v>
          </cell>
          <cell r="AX2399">
            <v>0</v>
          </cell>
          <cell r="AY2399">
            <v>0</v>
          </cell>
          <cell r="AZ2399">
            <v>0</v>
          </cell>
        </row>
        <row r="2400">
          <cell r="A2400" t="str">
            <v>UTIrrigationDLC IrrigationProgram Annual BenefitsLow Participation Case0</v>
          </cell>
          <cell r="B2400" t="str">
            <v>UT</v>
          </cell>
          <cell r="C2400" t="str">
            <v>Irrigation</v>
          </cell>
          <cell r="D2400" t="str">
            <v>DLC Irrigation</v>
          </cell>
          <cell r="E2400" t="str">
            <v>Program Annual Benefits</v>
          </cell>
          <cell r="F2400" t="str">
            <v>Low Participation Case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573231.01</v>
          </cell>
          <cell r="S2400">
            <v>1745288.43</v>
          </cell>
          <cell r="T2400">
            <v>4127886.26</v>
          </cell>
          <cell r="U2400">
            <v>5388069.9000000004</v>
          </cell>
          <cell r="V2400">
            <v>6066603.5300000003</v>
          </cell>
          <cell r="W2400">
            <v>6146956.6100000003</v>
          </cell>
          <cell r="X2400">
            <v>6226381.7599999998</v>
          </cell>
          <cell r="Y2400">
            <v>6305886.3200000003</v>
          </cell>
          <cell r="Z2400">
            <v>6389191.79</v>
          </cell>
          <cell r="AA2400">
            <v>6482465.1100000003</v>
          </cell>
          <cell r="AB2400">
            <v>6568214.9500000002</v>
          </cell>
          <cell r="AC2400">
            <v>6654117.0800000001</v>
          </cell>
          <cell r="AD2400">
            <v>6743128.8899999997</v>
          </cell>
          <cell r="AE2400">
            <v>6833331.4100000001</v>
          </cell>
          <cell r="AF2400">
            <v>6924740.5700000003</v>
          </cell>
          <cell r="AG2400">
            <v>7017372.5</v>
          </cell>
          <cell r="AH2400">
            <v>7111243.5700000003</v>
          </cell>
          <cell r="AI2400">
            <v>7206370.3399999999</v>
          </cell>
          <cell r="AJ2400">
            <v>7302769.6200000001</v>
          </cell>
          <cell r="AK2400">
            <v>7400458.4299999997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0</v>
          </cell>
          <cell r="AV2400">
            <v>0</v>
          </cell>
          <cell r="AW2400">
            <v>0</v>
          </cell>
          <cell r="AX2400">
            <v>0</v>
          </cell>
          <cell r="AY2400">
            <v>0</v>
          </cell>
          <cell r="AZ2400">
            <v>0</v>
          </cell>
        </row>
        <row r="2401">
          <cell r="A2401" t="str">
            <v>UTIrrigationDLC IrrigationProgram Annual CostsLow Participation Case0</v>
          </cell>
          <cell r="B2401" t="str">
            <v>UT</v>
          </cell>
          <cell r="C2401" t="str">
            <v>Irrigation</v>
          </cell>
          <cell r="D2401" t="str">
            <v>DLC Irrigation</v>
          </cell>
          <cell r="E2401" t="str">
            <v>Program Annual Costs</v>
          </cell>
          <cell r="F2401" t="str">
            <v>Low Participation Case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5834317.1500000004</v>
          </cell>
          <cell r="S2401">
            <v>12509121.98</v>
          </cell>
          <cell r="T2401">
            <v>26286343.199999999</v>
          </cell>
          <cell r="U2401">
            <v>16130618.27</v>
          </cell>
          <cell r="V2401">
            <v>10911310.720000001</v>
          </cell>
          <cell r="W2401">
            <v>4823091.07</v>
          </cell>
          <cell r="X2401">
            <v>4899046.41</v>
          </cell>
          <cell r="Y2401">
            <v>4974249.76</v>
          </cell>
          <cell r="Z2401">
            <v>5049879.66</v>
          </cell>
          <cell r="AA2401">
            <v>5126289.05</v>
          </cell>
          <cell r="AB2401">
            <v>5203203.5</v>
          </cell>
          <cell r="AC2401">
            <v>5283869.59</v>
          </cell>
          <cell r="AD2401">
            <v>5405233.1200000001</v>
          </cell>
          <cell r="AE2401">
            <v>5502775.29</v>
          </cell>
          <cell r="AF2401">
            <v>5602414.6799999997</v>
          </cell>
          <cell r="AG2401">
            <v>5704204.7300000004</v>
          </cell>
          <cell r="AH2401">
            <v>5808200.4400000004</v>
          </cell>
          <cell r="AI2401">
            <v>5914458.3899999997</v>
          </cell>
          <cell r="AJ2401">
            <v>6023036.7800000003</v>
          </cell>
          <cell r="AK2401">
            <v>6133995.5099999998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0</v>
          </cell>
          <cell r="AV2401">
            <v>0</v>
          </cell>
          <cell r="AW2401">
            <v>0</v>
          </cell>
          <cell r="AX2401">
            <v>0</v>
          </cell>
          <cell r="AY2401">
            <v>0</v>
          </cell>
          <cell r="AZ2401">
            <v>0</v>
          </cell>
        </row>
        <row r="2402">
          <cell r="A2402" t="str">
            <v>UTIrrigationDLC IrrigationNon-Incentive CostsLow Participation Case0</v>
          </cell>
          <cell r="B2402" t="str">
            <v>UT</v>
          </cell>
          <cell r="C2402" t="str">
            <v>Irrigation</v>
          </cell>
          <cell r="D2402" t="str">
            <v>DLC Irrigation</v>
          </cell>
          <cell r="E2402" t="str">
            <v>Non-Incentive Costs</v>
          </cell>
          <cell r="F2402" t="str">
            <v>Low Participation Case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5482636.7300000004</v>
          </cell>
          <cell r="S2402">
            <v>11437731.27</v>
          </cell>
          <cell r="T2402">
            <v>23748445.530000001</v>
          </cell>
          <cell r="U2402">
            <v>12818922.52</v>
          </cell>
          <cell r="V2402">
            <v>7177502.6100000003</v>
          </cell>
          <cell r="W2402">
            <v>1035039.42</v>
          </cell>
          <cell r="X2402">
            <v>1056694.75</v>
          </cell>
          <cell r="Y2402">
            <v>1077608.81</v>
          </cell>
          <cell r="Z2402">
            <v>1098962.6200000001</v>
          </cell>
          <cell r="AA2402">
            <v>1121099.71</v>
          </cell>
          <cell r="AB2402">
            <v>1143734.93</v>
          </cell>
          <cell r="AC2402">
            <v>1169950.97</v>
          </cell>
          <cell r="AD2402">
            <v>1234739.83</v>
          </cell>
          <cell r="AE2402">
            <v>1274929.31</v>
          </cell>
          <cell r="AF2402">
            <v>1316427.29</v>
          </cell>
          <cell r="AG2402">
            <v>1359276.37</v>
          </cell>
          <cell r="AH2402">
            <v>1403520.56</v>
          </cell>
          <cell r="AI2402">
            <v>1449205.28</v>
          </cell>
          <cell r="AJ2402">
            <v>1496377.44</v>
          </cell>
          <cell r="AK2402">
            <v>1545085.48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  <cell r="AU2402">
            <v>0</v>
          </cell>
          <cell r="AV2402">
            <v>0</v>
          </cell>
          <cell r="AW2402">
            <v>0</v>
          </cell>
          <cell r="AX2402">
            <v>0</v>
          </cell>
          <cell r="AY2402">
            <v>0</v>
          </cell>
          <cell r="AZ2402">
            <v>0</v>
          </cell>
        </row>
        <row r="2403">
          <cell r="A2403" t="str">
            <v>UTIrrigationDLC IrrigationSummer Peak Reduction @Meter  (MW)Low Participation Case0</v>
          </cell>
          <cell r="B2403" t="str">
            <v>UT</v>
          </cell>
          <cell r="C2403" t="str">
            <v>Irrigation</v>
          </cell>
          <cell r="D2403" t="str">
            <v>DLC Irrigation</v>
          </cell>
          <cell r="E2403" t="str">
            <v>Summer Peak Reduction @Meter  (MW)</v>
          </cell>
          <cell r="F2403" t="str">
            <v>Low Participation Case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5.1061481672101516</v>
          </cell>
          <cell r="S2403">
            <v>15.546439584201273</v>
          </cell>
          <cell r="T2403">
            <v>36.769815927493447</v>
          </cell>
          <cell r="U2403">
            <v>47.99510590524666</v>
          </cell>
          <cell r="V2403">
            <v>54.039254216657497</v>
          </cell>
          <cell r="W2403">
            <v>54.75501228123791</v>
          </cell>
          <cell r="X2403">
            <v>55.462504704051796</v>
          </cell>
          <cell r="Y2403">
            <v>56.170704503007471</v>
          </cell>
          <cell r="Z2403">
            <v>56.91276145592839</v>
          </cell>
          <cell r="AA2403">
            <v>57.74360864977195</v>
          </cell>
          <cell r="AB2403">
            <v>58.507439221742665</v>
          </cell>
          <cell r="AC2403">
            <v>59.27262640549219</v>
          </cell>
          <cell r="AD2403">
            <v>60.065513565673378</v>
          </cell>
          <cell r="AE2403">
            <v>60.869007140432515</v>
          </cell>
          <cell r="AF2403">
            <v>61.683249011282939</v>
          </cell>
          <cell r="AG2403">
            <v>62.508382957680382</v>
          </cell>
          <cell r="AH2403">
            <v>63.344554682411669</v>
          </cell>
          <cell r="AI2403">
            <v>64.191911837323005</v>
          </cell>
          <cell r="AJ2403">
            <v>65.050604049392433</v>
          </cell>
          <cell r="AK2403">
            <v>65.920782947151125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  <cell r="AY2403">
            <v>0</v>
          </cell>
          <cell r="AZ2403">
            <v>0</v>
          </cell>
        </row>
        <row r="2404">
          <cell r="A2404" t="str">
            <v>UTIrrigationDLC IrrigationSummer Peak Reduction @Generation (MW)Low Participation Case0</v>
          </cell>
          <cell r="B2404" t="str">
            <v>UT</v>
          </cell>
          <cell r="C2404" t="str">
            <v>Irrigation</v>
          </cell>
          <cell r="D2404" t="str">
            <v>DLC Irrigation</v>
          </cell>
          <cell r="E2404" t="str">
            <v>Summer Peak Reduction @Generation (MW)</v>
          </cell>
          <cell r="F2404" t="str">
            <v>Low Participation Case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5.6309529854545115</v>
          </cell>
          <cell r="S2404">
            <v>17.1442871462299</v>
          </cell>
          <cell r="T2404">
            <v>40.548980952242438</v>
          </cell>
          <cell r="U2404">
            <v>52.92799504328039</v>
          </cell>
          <cell r="V2404">
            <v>59.593354892652727</v>
          </cell>
          <cell r="W2404">
            <v>60.382677857562754</v>
          </cell>
          <cell r="X2404">
            <v>61.162885646285609</v>
          </cell>
          <cell r="Y2404">
            <v>61.94387351456492</v>
          </cell>
          <cell r="Z2404">
            <v>62.762198341341403</v>
          </cell>
          <cell r="AA2404">
            <v>63.678439181486489</v>
          </cell>
          <cell r="AB2404">
            <v>64.520775498172327</v>
          </cell>
          <cell r="AC2404">
            <v>65.364607857843168</v>
          </cell>
          <cell r="AD2404">
            <v>66.238987169908881</v>
          </cell>
          <cell r="AE2404">
            <v>67.125063013269198</v>
          </cell>
          <cell r="AF2404">
            <v>68.022991851877961</v>
          </cell>
          <cell r="AG2404">
            <v>68.932932242700019</v>
          </cell>
          <cell r="AH2404">
            <v>69.855044863709381</v>
          </cell>
          <cell r="AI2404">
            <v>70.789492542261797</v>
          </cell>
          <cell r="AJ2404">
            <v>71.73644028384696</v>
          </cell>
          <cell r="AK2404">
            <v>72.696055301225314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0</v>
          </cell>
          <cell r="AV2404">
            <v>0</v>
          </cell>
          <cell r="AW2404">
            <v>0</v>
          </cell>
          <cell r="AX2404">
            <v>0</v>
          </cell>
          <cell r="AY2404">
            <v>0</v>
          </cell>
          <cell r="AZ2404">
            <v>0</v>
          </cell>
        </row>
        <row r="2405">
          <cell r="A2405" t="str">
            <v>UTIrrigationDLC IrrigationWinter Peak Reduction @Meter  (MW)Low Participation Case0</v>
          </cell>
          <cell r="B2405" t="str">
            <v>UT</v>
          </cell>
          <cell r="C2405" t="str">
            <v>Irrigation</v>
          </cell>
          <cell r="D2405" t="str">
            <v>DLC Irrigation</v>
          </cell>
          <cell r="E2405" t="str">
            <v>Winter Peak Reduction @Meter  (MW)</v>
          </cell>
          <cell r="F2405" t="str">
            <v>Low Participation Case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0</v>
          </cell>
          <cell r="AV2405">
            <v>0</v>
          </cell>
          <cell r="AW2405">
            <v>0</v>
          </cell>
          <cell r="AX2405">
            <v>0</v>
          </cell>
          <cell r="AY2405">
            <v>0</v>
          </cell>
          <cell r="AZ2405">
            <v>0</v>
          </cell>
        </row>
        <row r="2406">
          <cell r="A2406" t="str">
            <v>UTIrrigationDLC IrrigationWinter Peak Reduction @Generation (MW)Low Participation Case0</v>
          </cell>
          <cell r="B2406" t="str">
            <v>UT</v>
          </cell>
          <cell r="C2406" t="str">
            <v>Irrigation</v>
          </cell>
          <cell r="D2406" t="str">
            <v>DLC Irrigation</v>
          </cell>
          <cell r="E2406" t="str">
            <v>Winter Peak Reduction @Generation (MW)</v>
          </cell>
          <cell r="F2406" t="str">
            <v>Low Participation Case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  <cell r="AY2406">
            <v>0</v>
          </cell>
          <cell r="AZ2406">
            <v>0</v>
          </cell>
        </row>
        <row r="2407">
          <cell r="A2407" t="str">
            <v>UTIrrigationDLC IrrigationProgram Annual BenefitsLow Participation Case0</v>
          </cell>
          <cell r="B2407" t="str">
            <v>UT</v>
          </cell>
          <cell r="C2407" t="str">
            <v>Irrigation</v>
          </cell>
          <cell r="D2407" t="str">
            <v>DLC Irrigation</v>
          </cell>
          <cell r="E2407" t="str">
            <v>Program Annual Benefits</v>
          </cell>
          <cell r="F2407" t="str">
            <v>Low Participation Case</v>
          </cell>
          <cell r="G2407">
            <v>0</v>
          </cell>
          <cell r="BA2407">
            <v>5553168.9800000004</v>
          </cell>
        </row>
        <row r="2408">
          <cell r="A2408" t="str">
            <v>UTIrrigationDLC IrrigationNew ParticipantsLow Participation Case0</v>
          </cell>
          <cell r="B2408" t="str">
            <v>UT</v>
          </cell>
          <cell r="C2408" t="str">
            <v>Irrigation</v>
          </cell>
          <cell r="D2408" t="str">
            <v>DLC Irrigation</v>
          </cell>
          <cell r="E2408" t="str">
            <v>New Participants</v>
          </cell>
          <cell r="F2408" t="str">
            <v>Low Participation Case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16746.686550000006</v>
          </cell>
          <cell r="S2408">
            <v>34271.919000000009</v>
          </cell>
          <cell r="T2408">
            <v>69833.664450000011</v>
          </cell>
          <cell r="U2408">
            <v>36847.527750000037</v>
          </cell>
          <cell r="V2408">
            <v>20100.588749999937</v>
          </cell>
          <cell r="W2408">
            <v>2583.0255000000179</v>
          </cell>
          <cell r="X2408">
            <v>2585.7149999999965</v>
          </cell>
          <cell r="Y2408">
            <v>2585.2035000000324</v>
          </cell>
          <cell r="Z2408">
            <v>2584.5764999999665</v>
          </cell>
          <cell r="AA2408">
            <v>2584.3950000000186</v>
          </cell>
          <cell r="AB2408">
            <v>2584.7249999999767</v>
          </cell>
          <cell r="AC2408">
            <v>2592.8595000000205</v>
          </cell>
          <cell r="AD2408">
            <v>2694.0321599718882</v>
          </cell>
          <cell r="AE2408">
            <v>2731.0805338135397</v>
          </cell>
          <cell r="AF2408">
            <v>2768.6383974915661</v>
          </cell>
          <cell r="AG2408">
            <v>2806.7127575183695</v>
          </cell>
          <cell r="AH2408">
            <v>2845.3107167601411</v>
          </cell>
          <cell r="AI2408">
            <v>2884.4394757617847</v>
          </cell>
          <cell r="AJ2408">
            <v>2924.1063340901455</v>
          </cell>
          <cell r="AK2408">
            <v>2964.3186916958948</v>
          </cell>
          <cell r="AL2408">
            <v>0</v>
          </cell>
          <cell r="AM2408">
            <v>0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0</v>
          </cell>
          <cell r="AV2408">
            <v>0</v>
          </cell>
          <cell r="AW2408">
            <v>0</v>
          </cell>
          <cell r="AX2408">
            <v>0</v>
          </cell>
          <cell r="AY2408">
            <v>0</v>
          </cell>
          <cell r="AZ2408">
            <v>0</v>
          </cell>
        </row>
        <row r="2409">
          <cell r="A2409" t="str">
            <v>UTIrrigationDLC IrrigationIncentive CostsLow Participation Case0</v>
          </cell>
          <cell r="B2409" t="str">
            <v>UT</v>
          </cell>
          <cell r="C2409" t="str">
            <v>Irrigation</v>
          </cell>
          <cell r="D2409" t="str">
            <v>DLC Irrigation</v>
          </cell>
          <cell r="E2409" t="str">
            <v>Incentive Costs</v>
          </cell>
          <cell r="F2409" t="str">
            <v>Low Participation Case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351680.42</v>
          </cell>
          <cell r="S2409">
            <v>1071390.72</v>
          </cell>
          <cell r="T2409">
            <v>2537897.67</v>
          </cell>
          <cell r="U2409">
            <v>3311695.75</v>
          </cell>
          <cell r="V2409">
            <v>3733808.12</v>
          </cell>
          <cell r="W2409">
            <v>3788051.65</v>
          </cell>
          <cell r="X2409">
            <v>3842351.67</v>
          </cell>
          <cell r="Y2409">
            <v>3896640.94</v>
          </cell>
          <cell r="Z2409">
            <v>3950917.05</v>
          </cell>
          <cell r="AA2409">
            <v>4005189.34</v>
          </cell>
          <cell r="AB2409">
            <v>4059468.57</v>
          </cell>
          <cell r="AC2409">
            <v>4113918.62</v>
          </cell>
          <cell r="AD2409">
            <v>4170493.29</v>
          </cell>
          <cell r="AE2409">
            <v>4227845.9800000004</v>
          </cell>
          <cell r="AF2409">
            <v>4285987.3899999997</v>
          </cell>
          <cell r="AG2409">
            <v>4344928.3600000003</v>
          </cell>
          <cell r="AH2409">
            <v>4404679.88</v>
          </cell>
          <cell r="AI2409">
            <v>4465253.1100000003</v>
          </cell>
          <cell r="AJ2409">
            <v>4526659.34</v>
          </cell>
          <cell r="AK2409">
            <v>4588910.04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AS2409">
            <v>0</v>
          </cell>
          <cell r="AT2409">
            <v>0</v>
          </cell>
          <cell r="AU2409">
            <v>0</v>
          </cell>
          <cell r="AV2409">
            <v>0</v>
          </cell>
          <cell r="AW2409">
            <v>0</v>
          </cell>
          <cell r="AX2409">
            <v>0</v>
          </cell>
          <cell r="AY2409">
            <v>0</v>
          </cell>
          <cell r="AZ2409">
            <v>0</v>
          </cell>
        </row>
        <row r="2410">
          <cell r="A2410" t="str">
            <v>UTIrrigationDLC IrrigationParticipantsLow Participation Case0</v>
          </cell>
          <cell r="B2410" t="str">
            <v>UT</v>
          </cell>
          <cell r="C2410" t="str">
            <v>Irrigation</v>
          </cell>
          <cell r="D2410" t="str">
            <v>DLC Irrigation</v>
          </cell>
          <cell r="E2410" t="str">
            <v>Participants</v>
          </cell>
          <cell r="F2410" t="str">
            <v>Low Participation Case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16746.686550000006</v>
          </cell>
          <cell r="S2410">
            <v>51018.605550000015</v>
          </cell>
          <cell r="T2410">
            <v>120852.27000000002</v>
          </cell>
          <cell r="U2410">
            <v>157699.79775000006</v>
          </cell>
          <cell r="V2410">
            <v>177800.38649999999</v>
          </cell>
          <cell r="W2410">
            <v>180383.41200000001</v>
          </cell>
          <cell r="X2410">
            <v>182969.12700000001</v>
          </cell>
          <cell r="Y2410">
            <v>185554.33050000004</v>
          </cell>
          <cell r="Z2410">
            <v>188138.90700000001</v>
          </cell>
          <cell r="AA2410">
            <v>190723.30200000003</v>
          </cell>
          <cell r="AB2410">
            <v>193308.027</v>
          </cell>
          <cell r="AC2410">
            <v>195900.88650000002</v>
          </cell>
          <cell r="AD2410">
            <v>198594.91865997191</v>
          </cell>
          <cell r="AE2410">
            <v>201325.99919378545</v>
          </cell>
          <cell r="AF2410">
            <v>204094.63759127702</v>
          </cell>
          <cell r="AG2410">
            <v>206901.35034879539</v>
          </cell>
          <cell r="AH2410">
            <v>209746.66106555553</v>
          </cell>
          <cell r="AI2410">
            <v>212631.10054131731</v>
          </cell>
          <cell r="AJ2410">
            <v>215555.20687540746</v>
          </cell>
          <cell r="AK2410">
            <v>218519.52556710335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0</v>
          </cell>
          <cell r="AV2410">
            <v>0</v>
          </cell>
          <cell r="AW2410">
            <v>0</v>
          </cell>
          <cell r="AX2410">
            <v>0</v>
          </cell>
          <cell r="AY2410">
            <v>0</v>
          </cell>
          <cell r="AZ2410">
            <v>0</v>
          </cell>
        </row>
        <row r="2411">
          <cell r="A2411" t="str">
            <v>UTResidentialDLC Room ACProgram Annual BenefitsLow Participation Case0</v>
          </cell>
          <cell r="B2411" t="str">
            <v>UT</v>
          </cell>
          <cell r="C2411" t="str">
            <v>Residential</v>
          </cell>
          <cell r="D2411" t="str">
            <v>DLC Room AC</v>
          </cell>
          <cell r="E2411" t="str">
            <v>Program Annual Benefits</v>
          </cell>
          <cell r="F2411" t="str">
            <v>Low Participation Case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573231.01</v>
          </cell>
          <cell r="S2411">
            <v>1745288.43</v>
          </cell>
          <cell r="T2411">
            <v>4127886.26</v>
          </cell>
          <cell r="U2411">
            <v>5388069.9000000004</v>
          </cell>
          <cell r="V2411">
            <v>6066603.5300000003</v>
          </cell>
          <cell r="W2411">
            <v>6146956.6100000003</v>
          </cell>
          <cell r="X2411">
            <v>6226381.7599999998</v>
          </cell>
          <cell r="Y2411">
            <v>6305886.3200000003</v>
          </cell>
          <cell r="Z2411">
            <v>6389191.79</v>
          </cell>
          <cell r="AA2411">
            <v>6482465.1100000003</v>
          </cell>
          <cell r="AB2411">
            <v>6568214.9500000002</v>
          </cell>
          <cell r="AC2411">
            <v>6654117.0800000001</v>
          </cell>
          <cell r="AD2411">
            <v>6743128.8899999997</v>
          </cell>
          <cell r="AE2411">
            <v>6833331.4100000001</v>
          </cell>
          <cell r="AF2411">
            <v>6924740.5700000003</v>
          </cell>
          <cell r="AG2411">
            <v>7017372.5</v>
          </cell>
          <cell r="AH2411">
            <v>7111243.5700000003</v>
          </cell>
          <cell r="AI2411">
            <v>7206370.3399999999</v>
          </cell>
          <cell r="AJ2411">
            <v>7302769.6200000001</v>
          </cell>
          <cell r="AK2411">
            <v>7400458.4299999997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0</v>
          </cell>
          <cell r="AV2411">
            <v>0</v>
          </cell>
          <cell r="AW2411">
            <v>0</v>
          </cell>
          <cell r="AX2411">
            <v>0</v>
          </cell>
          <cell r="AY2411">
            <v>0</v>
          </cell>
          <cell r="AZ2411">
            <v>0</v>
          </cell>
        </row>
        <row r="2412">
          <cell r="A2412" t="str">
            <v>UTResidentialDLC Room ACProgram Annual CostsLow Participation Case0</v>
          </cell>
          <cell r="B2412" t="str">
            <v>UT</v>
          </cell>
          <cell r="C2412" t="str">
            <v>Residential</v>
          </cell>
          <cell r="D2412" t="str">
            <v>DLC Room AC</v>
          </cell>
          <cell r="E2412" t="str">
            <v>Program Annual Costs</v>
          </cell>
          <cell r="F2412" t="str">
            <v>Low Participation Case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5834317.1500000004</v>
          </cell>
          <cell r="S2412">
            <v>12509121.98</v>
          </cell>
          <cell r="T2412">
            <v>26286343.199999999</v>
          </cell>
          <cell r="U2412">
            <v>16130618.27</v>
          </cell>
          <cell r="V2412">
            <v>10911310.720000001</v>
          </cell>
          <cell r="W2412">
            <v>4823091.07</v>
          </cell>
          <cell r="X2412">
            <v>4899046.41</v>
          </cell>
          <cell r="Y2412">
            <v>4974249.76</v>
          </cell>
          <cell r="Z2412">
            <v>5049879.66</v>
          </cell>
          <cell r="AA2412">
            <v>5126289.05</v>
          </cell>
          <cell r="AB2412">
            <v>5203203.5</v>
          </cell>
          <cell r="AC2412">
            <v>5283869.59</v>
          </cell>
          <cell r="AD2412">
            <v>5405233.1200000001</v>
          </cell>
          <cell r="AE2412">
            <v>5502775.29</v>
          </cell>
          <cell r="AF2412">
            <v>5602414.6799999997</v>
          </cell>
          <cell r="AG2412">
            <v>5704204.7300000004</v>
          </cell>
          <cell r="AH2412">
            <v>5808200.4400000004</v>
          </cell>
          <cell r="AI2412">
            <v>5914458.3899999997</v>
          </cell>
          <cell r="AJ2412">
            <v>6023036.7800000003</v>
          </cell>
          <cell r="AK2412">
            <v>6133995.5099999998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0</v>
          </cell>
          <cell r="AV2412">
            <v>0</v>
          </cell>
          <cell r="AW2412">
            <v>0</v>
          </cell>
          <cell r="AX2412">
            <v>0</v>
          </cell>
          <cell r="AY2412">
            <v>0</v>
          </cell>
          <cell r="AZ2412">
            <v>0</v>
          </cell>
        </row>
        <row r="2413">
          <cell r="A2413" t="str">
            <v>UTResidentialDLC Room ACNon-Incentive CostsLow Participation Case0</v>
          </cell>
          <cell r="B2413" t="str">
            <v>UT</v>
          </cell>
          <cell r="C2413" t="str">
            <v>Residential</v>
          </cell>
          <cell r="D2413" t="str">
            <v>DLC Room AC</v>
          </cell>
          <cell r="E2413" t="str">
            <v>Non-Incentive Costs</v>
          </cell>
          <cell r="F2413" t="str">
            <v>Low Participation Case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5482636.7300000004</v>
          </cell>
          <cell r="S2413">
            <v>11437731.27</v>
          </cell>
          <cell r="T2413">
            <v>23748445.530000001</v>
          </cell>
          <cell r="U2413">
            <v>12818922.52</v>
          </cell>
          <cell r="V2413">
            <v>7177502.6100000003</v>
          </cell>
          <cell r="W2413">
            <v>1035039.42</v>
          </cell>
          <cell r="X2413">
            <v>1056694.75</v>
          </cell>
          <cell r="Y2413">
            <v>1077608.81</v>
          </cell>
          <cell r="Z2413">
            <v>1098962.6200000001</v>
          </cell>
          <cell r="AA2413">
            <v>1121099.71</v>
          </cell>
          <cell r="AB2413">
            <v>1143734.93</v>
          </cell>
          <cell r="AC2413">
            <v>1169950.97</v>
          </cell>
          <cell r="AD2413">
            <v>1234739.83</v>
          </cell>
          <cell r="AE2413">
            <v>1274929.31</v>
          </cell>
          <cell r="AF2413">
            <v>1316427.29</v>
          </cell>
          <cell r="AG2413">
            <v>1359276.37</v>
          </cell>
          <cell r="AH2413">
            <v>1403520.56</v>
          </cell>
          <cell r="AI2413">
            <v>1449205.28</v>
          </cell>
          <cell r="AJ2413">
            <v>1496377.44</v>
          </cell>
          <cell r="AK2413">
            <v>1545085.48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T2413">
            <v>0</v>
          </cell>
          <cell r="AU2413">
            <v>0</v>
          </cell>
          <cell r="AV2413">
            <v>0</v>
          </cell>
          <cell r="AW2413">
            <v>0</v>
          </cell>
          <cell r="AX2413">
            <v>0</v>
          </cell>
          <cell r="AY2413">
            <v>0</v>
          </cell>
          <cell r="AZ2413">
            <v>0</v>
          </cell>
        </row>
        <row r="2414">
          <cell r="A2414" t="str">
            <v>UTResidentialDLC Room ACSummer Peak Reduction @Meter  (MW)Low Participation Case0</v>
          </cell>
          <cell r="B2414" t="str">
            <v>UT</v>
          </cell>
          <cell r="C2414" t="str">
            <v>Residential</v>
          </cell>
          <cell r="D2414" t="str">
            <v>DLC Room AC</v>
          </cell>
          <cell r="E2414" t="str">
            <v>Summer Peak Reduction @Meter  (MW)</v>
          </cell>
          <cell r="F2414" t="str">
            <v>Low Participation Case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5.1061481672101516</v>
          </cell>
          <cell r="S2414">
            <v>15.546439584201273</v>
          </cell>
          <cell r="T2414">
            <v>36.769815927493447</v>
          </cell>
          <cell r="U2414">
            <v>47.99510590524666</v>
          </cell>
          <cell r="V2414">
            <v>54.039254216657497</v>
          </cell>
          <cell r="W2414">
            <v>54.75501228123791</v>
          </cell>
          <cell r="X2414">
            <v>55.462504704051796</v>
          </cell>
          <cell r="Y2414">
            <v>56.170704503007471</v>
          </cell>
          <cell r="Z2414">
            <v>56.91276145592839</v>
          </cell>
          <cell r="AA2414">
            <v>57.74360864977195</v>
          </cell>
          <cell r="AB2414">
            <v>58.507439221742665</v>
          </cell>
          <cell r="AC2414">
            <v>59.27262640549219</v>
          </cell>
          <cell r="AD2414">
            <v>60.065513565673378</v>
          </cell>
          <cell r="AE2414">
            <v>60.869007140432515</v>
          </cell>
          <cell r="AF2414">
            <v>61.683249011282939</v>
          </cell>
          <cell r="AG2414">
            <v>62.508382957680382</v>
          </cell>
          <cell r="AH2414">
            <v>63.344554682411669</v>
          </cell>
          <cell r="AI2414">
            <v>64.191911837323005</v>
          </cell>
          <cell r="AJ2414">
            <v>65.050604049392433</v>
          </cell>
          <cell r="AK2414">
            <v>65.920782947151125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0</v>
          </cell>
          <cell r="AV2414">
            <v>0</v>
          </cell>
          <cell r="AW2414">
            <v>0</v>
          </cell>
          <cell r="AX2414">
            <v>0</v>
          </cell>
          <cell r="AY2414">
            <v>0</v>
          </cell>
          <cell r="AZ2414">
            <v>0</v>
          </cell>
        </row>
        <row r="2415">
          <cell r="A2415" t="str">
            <v>UTResidentialDLC Room ACSummer Peak Reduction @Generation (MW)Low Participation Case0</v>
          </cell>
          <cell r="B2415" t="str">
            <v>UT</v>
          </cell>
          <cell r="C2415" t="str">
            <v>Residential</v>
          </cell>
          <cell r="D2415" t="str">
            <v>DLC Room AC</v>
          </cell>
          <cell r="E2415" t="str">
            <v>Summer Peak Reduction @Generation (MW)</v>
          </cell>
          <cell r="F2415" t="str">
            <v>Low Participation Case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5.6309529854545115</v>
          </cell>
          <cell r="S2415">
            <v>17.1442871462299</v>
          </cell>
          <cell r="T2415">
            <v>40.548980952242438</v>
          </cell>
          <cell r="U2415">
            <v>52.92799504328039</v>
          </cell>
          <cell r="V2415">
            <v>59.593354892652727</v>
          </cell>
          <cell r="W2415">
            <v>60.382677857562754</v>
          </cell>
          <cell r="X2415">
            <v>61.162885646285609</v>
          </cell>
          <cell r="Y2415">
            <v>61.94387351456492</v>
          </cell>
          <cell r="Z2415">
            <v>62.762198341341403</v>
          </cell>
          <cell r="AA2415">
            <v>63.678439181486489</v>
          </cell>
          <cell r="AB2415">
            <v>64.520775498172327</v>
          </cell>
          <cell r="AC2415">
            <v>65.364607857843168</v>
          </cell>
          <cell r="AD2415">
            <v>66.238987169908881</v>
          </cell>
          <cell r="AE2415">
            <v>67.125063013269198</v>
          </cell>
          <cell r="AF2415">
            <v>68.022991851877961</v>
          </cell>
          <cell r="AG2415">
            <v>68.932932242700019</v>
          </cell>
          <cell r="AH2415">
            <v>69.855044863709381</v>
          </cell>
          <cell r="AI2415">
            <v>70.789492542261797</v>
          </cell>
          <cell r="AJ2415">
            <v>71.73644028384696</v>
          </cell>
          <cell r="AK2415">
            <v>72.696055301225314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  <cell r="AU2415">
            <v>0</v>
          </cell>
          <cell r="AV2415">
            <v>0</v>
          </cell>
          <cell r="AW2415">
            <v>0</v>
          </cell>
          <cell r="AX2415">
            <v>0</v>
          </cell>
          <cell r="AY2415">
            <v>0</v>
          </cell>
          <cell r="AZ2415">
            <v>0</v>
          </cell>
        </row>
        <row r="2416">
          <cell r="A2416" t="str">
            <v>UTResidentialDLC Room ACWinter Peak Reduction @Meter  (MW)Low Participation Case0</v>
          </cell>
          <cell r="B2416" t="str">
            <v>UT</v>
          </cell>
          <cell r="C2416" t="str">
            <v>Residential</v>
          </cell>
          <cell r="D2416" t="str">
            <v>DLC Room AC</v>
          </cell>
          <cell r="E2416" t="str">
            <v>Winter Peak Reduction @Meter  (MW)</v>
          </cell>
          <cell r="F2416" t="str">
            <v>Low Participation Case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T2416">
            <v>0</v>
          </cell>
          <cell r="AU2416">
            <v>0</v>
          </cell>
          <cell r="AV2416">
            <v>0</v>
          </cell>
          <cell r="AW2416">
            <v>0</v>
          </cell>
          <cell r="AX2416">
            <v>0</v>
          </cell>
          <cell r="AY2416">
            <v>0</v>
          </cell>
          <cell r="AZ2416">
            <v>0</v>
          </cell>
        </row>
        <row r="2417">
          <cell r="A2417" t="str">
            <v>UTResidentialDLC Room ACWinter Peak Reduction @Generation (MW)Low Participation Case0</v>
          </cell>
          <cell r="B2417" t="str">
            <v>UT</v>
          </cell>
          <cell r="C2417" t="str">
            <v>Residential</v>
          </cell>
          <cell r="D2417" t="str">
            <v>DLC Room AC</v>
          </cell>
          <cell r="E2417" t="str">
            <v>Winter Peak Reduction @Generation (MW)</v>
          </cell>
          <cell r="F2417" t="str">
            <v>Low Participation Case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  <cell r="AU2417">
            <v>0</v>
          </cell>
          <cell r="AV2417">
            <v>0</v>
          </cell>
          <cell r="AW2417">
            <v>0</v>
          </cell>
          <cell r="AX2417">
            <v>0</v>
          </cell>
          <cell r="AY2417">
            <v>0</v>
          </cell>
          <cell r="AZ2417">
            <v>0</v>
          </cell>
        </row>
        <row r="2418">
          <cell r="A2418" t="str">
            <v>UTResidentialDLC Room ACProgram Annual BenefitsLow Participation Case0</v>
          </cell>
          <cell r="B2418" t="str">
            <v>UT</v>
          </cell>
          <cell r="C2418" t="str">
            <v>Residential</v>
          </cell>
          <cell r="D2418" t="str">
            <v>DLC Room AC</v>
          </cell>
          <cell r="E2418" t="str">
            <v>Program Annual Benefits</v>
          </cell>
          <cell r="F2418" t="str">
            <v>Low Participation Case</v>
          </cell>
          <cell r="G2418">
            <v>0</v>
          </cell>
          <cell r="BA2418">
            <v>-217655286.90000001</v>
          </cell>
        </row>
        <row r="2419">
          <cell r="A2419" t="str">
            <v>UTResidentialDLC Room ACNew ParticipantsLow Participation Case0</v>
          </cell>
          <cell r="B2419" t="str">
            <v>UT</v>
          </cell>
          <cell r="C2419" t="str">
            <v>Residential</v>
          </cell>
          <cell r="D2419" t="str">
            <v>DLC Room AC</v>
          </cell>
          <cell r="E2419" t="str">
            <v>New Participants</v>
          </cell>
          <cell r="F2419" t="str">
            <v>Low Participation Case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16746.686550000006</v>
          </cell>
          <cell r="S2419">
            <v>34271.919000000009</v>
          </cell>
          <cell r="T2419">
            <v>69833.664450000011</v>
          </cell>
          <cell r="U2419">
            <v>36847.527750000037</v>
          </cell>
          <cell r="V2419">
            <v>20100.588749999937</v>
          </cell>
          <cell r="W2419">
            <v>2583.0255000000179</v>
          </cell>
          <cell r="X2419">
            <v>2585.7149999999965</v>
          </cell>
          <cell r="Y2419">
            <v>2585.2035000000324</v>
          </cell>
          <cell r="Z2419">
            <v>2584.5764999999665</v>
          </cell>
          <cell r="AA2419">
            <v>2584.3950000000186</v>
          </cell>
          <cell r="AB2419">
            <v>2584.7249999999767</v>
          </cell>
          <cell r="AC2419">
            <v>2592.8595000000205</v>
          </cell>
          <cell r="AD2419">
            <v>2694.0321599718882</v>
          </cell>
          <cell r="AE2419">
            <v>2731.0805338135397</v>
          </cell>
          <cell r="AF2419">
            <v>2768.6383974915661</v>
          </cell>
          <cell r="AG2419">
            <v>2806.7127575183695</v>
          </cell>
          <cell r="AH2419">
            <v>2845.3107167601411</v>
          </cell>
          <cell r="AI2419">
            <v>2884.4394757617847</v>
          </cell>
          <cell r="AJ2419">
            <v>2924.1063340901455</v>
          </cell>
          <cell r="AK2419">
            <v>2964.3186916958948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0</v>
          </cell>
          <cell r="AV2419">
            <v>0</v>
          </cell>
          <cell r="AW2419">
            <v>0</v>
          </cell>
          <cell r="AX2419">
            <v>0</v>
          </cell>
          <cell r="AY2419">
            <v>0</v>
          </cell>
          <cell r="AZ2419">
            <v>0</v>
          </cell>
        </row>
        <row r="2420">
          <cell r="A2420" t="str">
            <v>UTResidentialDLC Room ACIncentive CostsLow Participation Case0</v>
          </cell>
          <cell r="B2420" t="str">
            <v>UT</v>
          </cell>
          <cell r="C2420" t="str">
            <v>Residential</v>
          </cell>
          <cell r="D2420" t="str">
            <v>DLC Room AC</v>
          </cell>
          <cell r="E2420" t="str">
            <v>Incentive Costs</v>
          </cell>
          <cell r="F2420" t="str">
            <v>Low Participation Case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351680.42</v>
          </cell>
          <cell r="S2420">
            <v>1071390.72</v>
          </cell>
          <cell r="T2420">
            <v>2537897.67</v>
          </cell>
          <cell r="U2420">
            <v>3311695.75</v>
          </cell>
          <cell r="V2420">
            <v>3733808.12</v>
          </cell>
          <cell r="W2420">
            <v>3788051.65</v>
          </cell>
          <cell r="X2420">
            <v>3842351.67</v>
          </cell>
          <cell r="Y2420">
            <v>3896640.94</v>
          </cell>
          <cell r="Z2420">
            <v>3950917.05</v>
          </cell>
          <cell r="AA2420">
            <v>4005189.34</v>
          </cell>
          <cell r="AB2420">
            <v>4059468.57</v>
          </cell>
          <cell r="AC2420">
            <v>4113918.62</v>
          </cell>
          <cell r="AD2420">
            <v>4170493.29</v>
          </cell>
          <cell r="AE2420">
            <v>4227845.9800000004</v>
          </cell>
          <cell r="AF2420">
            <v>4285987.3899999997</v>
          </cell>
          <cell r="AG2420">
            <v>4344928.3600000003</v>
          </cell>
          <cell r="AH2420">
            <v>4404679.88</v>
          </cell>
          <cell r="AI2420">
            <v>4465253.1100000003</v>
          </cell>
          <cell r="AJ2420">
            <v>4526659.34</v>
          </cell>
          <cell r="AK2420">
            <v>4588910.04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  <cell r="AU2420">
            <v>0</v>
          </cell>
          <cell r="AV2420">
            <v>0</v>
          </cell>
          <cell r="AW2420">
            <v>0</v>
          </cell>
          <cell r="AX2420">
            <v>0</v>
          </cell>
          <cell r="AY2420">
            <v>0</v>
          </cell>
          <cell r="AZ2420">
            <v>0</v>
          </cell>
        </row>
        <row r="2421">
          <cell r="A2421" t="str">
            <v>UTResidentialDLC Room ACParticipantsLow Participation Case0</v>
          </cell>
          <cell r="B2421" t="str">
            <v>UT</v>
          </cell>
          <cell r="C2421" t="str">
            <v>Residential</v>
          </cell>
          <cell r="D2421" t="str">
            <v>DLC Room AC</v>
          </cell>
          <cell r="E2421" t="str">
            <v>Participants</v>
          </cell>
          <cell r="F2421" t="str">
            <v>Low Participation Case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16746.686550000006</v>
          </cell>
          <cell r="S2421">
            <v>51018.605550000015</v>
          </cell>
          <cell r="T2421">
            <v>120852.27000000002</v>
          </cell>
          <cell r="U2421">
            <v>157699.79775000006</v>
          </cell>
          <cell r="V2421">
            <v>177800.38649999999</v>
          </cell>
          <cell r="W2421">
            <v>180383.41200000001</v>
          </cell>
          <cell r="X2421">
            <v>182969.12700000001</v>
          </cell>
          <cell r="Y2421">
            <v>185554.33050000004</v>
          </cell>
          <cell r="Z2421">
            <v>188138.90700000001</v>
          </cell>
          <cell r="AA2421">
            <v>190723.30200000003</v>
          </cell>
          <cell r="AB2421">
            <v>193308.027</v>
          </cell>
          <cell r="AC2421">
            <v>195900.88650000002</v>
          </cell>
          <cell r="AD2421">
            <v>198594.91865997191</v>
          </cell>
          <cell r="AE2421">
            <v>201325.99919378545</v>
          </cell>
          <cell r="AF2421">
            <v>204094.63759127702</v>
          </cell>
          <cell r="AG2421">
            <v>206901.35034879539</v>
          </cell>
          <cell r="AH2421">
            <v>209746.66106555553</v>
          </cell>
          <cell r="AI2421">
            <v>212631.10054131731</v>
          </cell>
          <cell r="AJ2421">
            <v>215555.20687540746</v>
          </cell>
          <cell r="AK2421">
            <v>218519.52556710335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0</v>
          </cell>
          <cell r="AV2421">
            <v>0</v>
          </cell>
          <cell r="AW2421">
            <v>0</v>
          </cell>
          <cell r="AX2421">
            <v>0</v>
          </cell>
          <cell r="AY2421">
            <v>0</v>
          </cell>
          <cell r="AZ2421">
            <v>0</v>
          </cell>
        </row>
        <row r="2422">
          <cell r="A2422" t="str">
            <v>UTResidentialDLC Smart AppliancesProgram Annual BenefitsLow Participation Case0</v>
          </cell>
          <cell r="B2422" t="str">
            <v>UT</v>
          </cell>
          <cell r="C2422" t="str">
            <v>Residential</v>
          </cell>
          <cell r="D2422" t="str">
            <v>DLC Smart Appliances</v>
          </cell>
          <cell r="E2422" t="str">
            <v>Program Annual Benefits</v>
          </cell>
          <cell r="F2422" t="str">
            <v>Low Participation Case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573231.01</v>
          </cell>
          <cell r="S2422">
            <v>1745288.43</v>
          </cell>
          <cell r="T2422">
            <v>4127886.26</v>
          </cell>
          <cell r="U2422">
            <v>5388069.9000000004</v>
          </cell>
          <cell r="V2422">
            <v>6066603.5300000003</v>
          </cell>
          <cell r="W2422">
            <v>6146956.6100000003</v>
          </cell>
          <cell r="X2422">
            <v>6226381.7599999998</v>
          </cell>
          <cell r="Y2422">
            <v>6305886.3200000003</v>
          </cell>
          <cell r="Z2422">
            <v>6389191.79</v>
          </cell>
          <cell r="AA2422">
            <v>6482465.1100000003</v>
          </cell>
          <cell r="AB2422">
            <v>6568214.9500000002</v>
          </cell>
          <cell r="AC2422">
            <v>6654117.0800000001</v>
          </cell>
          <cell r="AD2422">
            <v>6743128.8899999997</v>
          </cell>
          <cell r="AE2422">
            <v>6833331.4100000001</v>
          </cell>
          <cell r="AF2422">
            <v>6924740.5700000003</v>
          </cell>
          <cell r="AG2422">
            <v>7017372.5</v>
          </cell>
          <cell r="AH2422">
            <v>7111243.5700000003</v>
          </cell>
          <cell r="AI2422">
            <v>7206370.3399999999</v>
          </cell>
          <cell r="AJ2422">
            <v>7302769.6200000001</v>
          </cell>
          <cell r="AK2422">
            <v>7400458.4299999997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0</v>
          </cell>
          <cell r="AV2422">
            <v>0</v>
          </cell>
          <cell r="AW2422">
            <v>0</v>
          </cell>
          <cell r="AX2422">
            <v>0</v>
          </cell>
          <cell r="AY2422">
            <v>0</v>
          </cell>
          <cell r="AZ2422">
            <v>0</v>
          </cell>
        </row>
        <row r="2423">
          <cell r="A2423" t="str">
            <v>UTResidentialDLC Smart AppliancesProgram Annual CostsLow Participation Case0</v>
          </cell>
          <cell r="B2423" t="str">
            <v>UT</v>
          </cell>
          <cell r="C2423" t="str">
            <v>Residential</v>
          </cell>
          <cell r="D2423" t="str">
            <v>DLC Smart Appliances</v>
          </cell>
          <cell r="E2423" t="str">
            <v>Program Annual Costs</v>
          </cell>
          <cell r="F2423" t="str">
            <v>Low Participation Case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5834317.1500000004</v>
          </cell>
          <cell r="S2423">
            <v>12509121.98</v>
          </cell>
          <cell r="T2423">
            <v>26286343.199999999</v>
          </cell>
          <cell r="U2423">
            <v>16130618.27</v>
          </cell>
          <cell r="V2423">
            <v>10911310.720000001</v>
          </cell>
          <cell r="W2423">
            <v>4823091.07</v>
          </cell>
          <cell r="X2423">
            <v>4899046.41</v>
          </cell>
          <cell r="Y2423">
            <v>4974249.76</v>
          </cell>
          <cell r="Z2423">
            <v>5049879.66</v>
          </cell>
          <cell r="AA2423">
            <v>5126289.05</v>
          </cell>
          <cell r="AB2423">
            <v>5203203.5</v>
          </cell>
          <cell r="AC2423">
            <v>5283869.59</v>
          </cell>
          <cell r="AD2423">
            <v>5405233.1200000001</v>
          </cell>
          <cell r="AE2423">
            <v>5502775.29</v>
          </cell>
          <cell r="AF2423">
            <v>5602414.6799999997</v>
          </cell>
          <cell r="AG2423">
            <v>5704204.7300000004</v>
          </cell>
          <cell r="AH2423">
            <v>5808200.4400000004</v>
          </cell>
          <cell r="AI2423">
            <v>5914458.3899999997</v>
          </cell>
          <cell r="AJ2423">
            <v>6023036.7800000003</v>
          </cell>
          <cell r="AK2423">
            <v>6133995.5099999998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0</v>
          </cell>
          <cell r="AV2423">
            <v>0</v>
          </cell>
          <cell r="AW2423">
            <v>0</v>
          </cell>
          <cell r="AX2423">
            <v>0</v>
          </cell>
          <cell r="AY2423">
            <v>0</v>
          </cell>
          <cell r="AZ2423">
            <v>0</v>
          </cell>
        </row>
        <row r="2424">
          <cell r="A2424" t="str">
            <v>UTResidentialDLC Smart AppliancesNon-Incentive CostsLow Participation Case0</v>
          </cell>
          <cell r="B2424" t="str">
            <v>UT</v>
          </cell>
          <cell r="C2424" t="str">
            <v>Residential</v>
          </cell>
          <cell r="D2424" t="str">
            <v>DLC Smart Appliances</v>
          </cell>
          <cell r="E2424" t="str">
            <v>Non-Incentive Costs</v>
          </cell>
          <cell r="F2424" t="str">
            <v>Low Participation Case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5482636.7300000004</v>
          </cell>
          <cell r="S2424">
            <v>11437731.27</v>
          </cell>
          <cell r="T2424">
            <v>23748445.530000001</v>
          </cell>
          <cell r="U2424">
            <v>12818922.52</v>
          </cell>
          <cell r="V2424">
            <v>7177502.6100000003</v>
          </cell>
          <cell r="W2424">
            <v>1035039.42</v>
          </cell>
          <cell r="X2424">
            <v>1056694.75</v>
          </cell>
          <cell r="Y2424">
            <v>1077608.81</v>
          </cell>
          <cell r="Z2424">
            <v>1098962.6200000001</v>
          </cell>
          <cell r="AA2424">
            <v>1121099.71</v>
          </cell>
          <cell r="AB2424">
            <v>1143734.93</v>
          </cell>
          <cell r="AC2424">
            <v>1169950.97</v>
          </cell>
          <cell r="AD2424">
            <v>1234739.83</v>
          </cell>
          <cell r="AE2424">
            <v>1274929.31</v>
          </cell>
          <cell r="AF2424">
            <v>1316427.29</v>
          </cell>
          <cell r="AG2424">
            <v>1359276.37</v>
          </cell>
          <cell r="AH2424">
            <v>1403520.56</v>
          </cell>
          <cell r="AI2424">
            <v>1449205.28</v>
          </cell>
          <cell r="AJ2424">
            <v>1496377.44</v>
          </cell>
          <cell r="AK2424">
            <v>1545085.48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0</v>
          </cell>
          <cell r="AV2424">
            <v>0</v>
          </cell>
          <cell r="AW2424">
            <v>0</v>
          </cell>
          <cell r="AX2424">
            <v>0</v>
          </cell>
          <cell r="AY2424">
            <v>0</v>
          </cell>
          <cell r="AZ2424">
            <v>0</v>
          </cell>
        </row>
        <row r="2425">
          <cell r="A2425" t="str">
            <v>UTResidentialDLC Smart AppliancesSummer Peak Reduction @Meter  (MW)Low Participation Case0</v>
          </cell>
          <cell r="B2425" t="str">
            <v>UT</v>
          </cell>
          <cell r="C2425" t="str">
            <v>Residential</v>
          </cell>
          <cell r="D2425" t="str">
            <v>DLC Smart Appliances</v>
          </cell>
          <cell r="E2425" t="str">
            <v>Summer Peak Reduction @Meter  (MW)</v>
          </cell>
          <cell r="F2425" t="str">
            <v>Low Participation Case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5.1061481672101516</v>
          </cell>
          <cell r="S2425">
            <v>15.546439584201273</v>
          </cell>
          <cell r="T2425">
            <v>36.769815927493447</v>
          </cell>
          <cell r="U2425">
            <v>47.99510590524666</v>
          </cell>
          <cell r="V2425">
            <v>54.039254216657497</v>
          </cell>
          <cell r="W2425">
            <v>54.75501228123791</v>
          </cell>
          <cell r="X2425">
            <v>55.462504704051796</v>
          </cell>
          <cell r="Y2425">
            <v>56.170704503007471</v>
          </cell>
          <cell r="Z2425">
            <v>56.91276145592839</v>
          </cell>
          <cell r="AA2425">
            <v>57.74360864977195</v>
          </cell>
          <cell r="AB2425">
            <v>58.507439221742665</v>
          </cell>
          <cell r="AC2425">
            <v>59.27262640549219</v>
          </cell>
          <cell r="AD2425">
            <v>60.065513565673378</v>
          </cell>
          <cell r="AE2425">
            <v>60.869007140432515</v>
          </cell>
          <cell r="AF2425">
            <v>61.683249011282939</v>
          </cell>
          <cell r="AG2425">
            <v>62.508382957680382</v>
          </cell>
          <cell r="AH2425">
            <v>63.344554682411669</v>
          </cell>
          <cell r="AI2425">
            <v>64.191911837323005</v>
          </cell>
          <cell r="AJ2425">
            <v>65.050604049392433</v>
          </cell>
          <cell r="AK2425">
            <v>65.920782947151125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0</v>
          </cell>
          <cell r="AV2425">
            <v>0</v>
          </cell>
          <cell r="AW2425">
            <v>0</v>
          </cell>
          <cell r="AX2425">
            <v>0</v>
          </cell>
          <cell r="AY2425">
            <v>0</v>
          </cell>
          <cell r="AZ2425">
            <v>0</v>
          </cell>
        </row>
        <row r="2426">
          <cell r="A2426" t="str">
            <v>UTResidentialDLC Smart AppliancesSummer Peak Reduction @Generation (MW)Low Participation Case0</v>
          </cell>
          <cell r="B2426" t="str">
            <v>UT</v>
          </cell>
          <cell r="C2426" t="str">
            <v>Residential</v>
          </cell>
          <cell r="D2426" t="str">
            <v>DLC Smart Appliances</v>
          </cell>
          <cell r="E2426" t="str">
            <v>Summer Peak Reduction @Generation (MW)</v>
          </cell>
          <cell r="F2426" t="str">
            <v>Low Participation Case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5.6309529854545115</v>
          </cell>
          <cell r="S2426">
            <v>17.1442871462299</v>
          </cell>
          <cell r="T2426">
            <v>40.548980952242438</v>
          </cell>
          <cell r="U2426">
            <v>52.92799504328039</v>
          </cell>
          <cell r="V2426">
            <v>59.593354892652727</v>
          </cell>
          <cell r="W2426">
            <v>60.382677857562754</v>
          </cell>
          <cell r="X2426">
            <v>61.162885646285609</v>
          </cell>
          <cell r="Y2426">
            <v>61.94387351456492</v>
          </cell>
          <cell r="Z2426">
            <v>62.762198341341403</v>
          </cell>
          <cell r="AA2426">
            <v>63.678439181486489</v>
          </cell>
          <cell r="AB2426">
            <v>64.520775498172327</v>
          </cell>
          <cell r="AC2426">
            <v>65.364607857843168</v>
          </cell>
          <cell r="AD2426">
            <v>66.238987169908881</v>
          </cell>
          <cell r="AE2426">
            <v>67.125063013269198</v>
          </cell>
          <cell r="AF2426">
            <v>68.022991851877961</v>
          </cell>
          <cell r="AG2426">
            <v>68.932932242700019</v>
          </cell>
          <cell r="AH2426">
            <v>69.855044863709381</v>
          </cell>
          <cell r="AI2426">
            <v>70.789492542261797</v>
          </cell>
          <cell r="AJ2426">
            <v>71.73644028384696</v>
          </cell>
          <cell r="AK2426">
            <v>72.696055301225314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0</v>
          </cell>
          <cell r="AV2426">
            <v>0</v>
          </cell>
          <cell r="AW2426">
            <v>0</v>
          </cell>
          <cell r="AX2426">
            <v>0</v>
          </cell>
          <cell r="AY2426">
            <v>0</v>
          </cell>
          <cell r="AZ2426">
            <v>0</v>
          </cell>
        </row>
        <row r="2427">
          <cell r="A2427" t="str">
            <v>UTResidentialDLC Smart AppliancesWinter Peak Reduction @Meter  (MW)Low Participation Case0</v>
          </cell>
          <cell r="B2427" t="str">
            <v>UT</v>
          </cell>
          <cell r="C2427" t="str">
            <v>Residential</v>
          </cell>
          <cell r="D2427" t="str">
            <v>DLC Smart Appliances</v>
          </cell>
          <cell r="E2427" t="str">
            <v>Winter Peak Reduction @Meter  (MW)</v>
          </cell>
          <cell r="F2427" t="str">
            <v>Low Participation Case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0</v>
          </cell>
          <cell r="AV2427">
            <v>0</v>
          </cell>
          <cell r="AW2427">
            <v>0</v>
          </cell>
          <cell r="AX2427">
            <v>0</v>
          </cell>
          <cell r="AY2427">
            <v>0</v>
          </cell>
          <cell r="AZ2427">
            <v>0</v>
          </cell>
        </row>
        <row r="2428">
          <cell r="A2428" t="str">
            <v>UTResidentialDLC Smart AppliancesWinter Peak Reduction @Generation (MW)Low Participation Case0</v>
          </cell>
          <cell r="B2428" t="str">
            <v>UT</v>
          </cell>
          <cell r="C2428" t="str">
            <v>Residential</v>
          </cell>
          <cell r="D2428" t="str">
            <v>DLC Smart Appliances</v>
          </cell>
          <cell r="E2428" t="str">
            <v>Winter Peak Reduction @Generation (MW)</v>
          </cell>
          <cell r="F2428" t="str">
            <v>Low Participation Case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T2428">
            <v>0</v>
          </cell>
          <cell r="AU2428">
            <v>0</v>
          </cell>
          <cell r="AV2428">
            <v>0</v>
          </cell>
          <cell r="AW2428">
            <v>0</v>
          </cell>
          <cell r="AX2428">
            <v>0</v>
          </cell>
          <cell r="AY2428">
            <v>0</v>
          </cell>
          <cell r="AZ2428">
            <v>0</v>
          </cell>
        </row>
        <row r="2429">
          <cell r="A2429" t="str">
            <v>UTResidentialDLC Smart AppliancesProgram Annual BenefitsLow Participation Case0</v>
          </cell>
          <cell r="B2429" t="str">
            <v>UT</v>
          </cell>
          <cell r="C2429" t="str">
            <v>Residential</v>
          </cell>
          <cell r="D2429" t="str">
            <v>DLC Smart Appliances</v>
          </cell>
          <cell r="E2429" t="str">
            <v>Program Annual Benefits</v>
          </cell>
          <cell r="F2429" t="str">
            <v>Low Participation Case</v>
          </cell>
          <cell r="G2429">
            <v>0</v>
          </cell>
          <cell r="BA2429">
            <v>-217655286.90000001</v>
          </cell>
        </row>
        <row r="2430">
          <cell r="A2430" t="str">
            <v>UTResidentialDLC Smart AppliancesNew ParticipantsLow Participation Case0</v>
          </cell>
          <cell r="B2430" t="str">
            <v>UT</v>
          </cell>
          <cell r="C2430" t="str">
            <v>Residential</v>
          </cell>
          <cell r="D2430" t="str">
            <v>DLC Smart Appliances</v>
          </cell>
          <cell r="E2430" t="str">
            <v>New Participants</v>
          </cell>
          <cell r="F2430" t="str">
            <v>Low Participation Case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16746.686550000006</v>
          </cell>
          <cell r="S2430">
            <v>34271.919000000009</v>
          </cell>
          <cell r="T2430">
            <v>69833.664450000011</v>
          </cell>
          <cell r="U2430">
            <v>36847.527750000037</v>
          </cell>
          <cell r="V2430">
            <v>20100.588749999937</v>
          </cell>
          <cell r="W2430">
            <v>2583.0255000000179</v>
          </cell>
          <cell r="X2430">
            <v>2585.7149999999965</v>
          </cell>
          <cell r="Y2430">
            <v>2585.2035000000324</v>
          </cell>
          <cell r="Z2430">
            <v>2584.5764999999665</v>
          </cell>
          <cell r="AA2430">
            <v>2584.3950000000186</v>
          </cell>
          <cell r="AB2430">
            <v>2584.7249999999767</v>
          </cell>
          <cell r="AC2430">
            <v>2592.8595000000205</v>
          </cell>
          <cell r="AD2430">
            <v>2694.0321599718882</v>
          </cell>
          <cell r="AE2430">
            <v>2731.0805338135397</v>
          </cell>
          <cell r="AF2430">
            <v>2768.6383974915661</v>
          </cell>
          <cell r="AG2430">
            <v>2806.7127575183695</v>
          </cell>
          <cell r="AH2430">
            <v>2845.3107167601411</v>
          </cell>
          <cell r="AI2430">
            <v>2884.4394757617847</v>
          </cell>
          <cell r="AJ2430">
            <v>2924.1063340901455</v>
          </cell>
          <cell r="AK2430">
            <v>2964.3186916958948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0</v>
          </cell>
          <cell r="AV2430">
            <v>0</v>
          </cell>
          <cell r="AW2430">
            <v>0</v>
          </cell>
          <cell r="AX2430">
            <v>0</v>
          </cell>
          <cell r="AY2430">
            <v>0</v>
          </cell>
          <cell r="AZ2430">
            <v>0</v>
          </cell>
        </row>
        <row r="2431">
          <cell r="A2431" t="str">
            <v>UTResidentialDLC Smart AppliancesIncentive CostsLow Participation Case0</v>
          </cell>
          <cell r="B2431" t="str">
            <v>UT</v>
          </cell>
          <cell r="C2431" t="str">
            <v>Residential</v>
          </cell>
          <cell r="D2431" t="str">
            <v>DLC Smart Appliances</v>
          </cell>
          <cell r="E2431" t="str">
            <v>Incentive Costs</v>
          </cell>
          <cell r="F2431" t="str">
            <v>Low Participation Case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351680.42</v>
          </cell>
          <cell r="S2431">
            <v>1071390.72</v>
          </cell>
          <cell r="T2431">
            <v>2537897.67</v>
          </cell>
          <cell r="U2431">
            <v>3311695.75</v>
          </cell>
          <cell r="V2431">
            <v>3733808.12</v>
          </cell>
          <cell r="W2431">
            <v>3788051.65</v>
          </cell>
          <cell r="X2431">
            <v>3842351.67</v>
          </cell>
          <cell r="Y2431">
            <v>3896640.94</v>
          </cell>
          <cell r="Z2431">
            <v>3950917.05</v>
          </cell>
          <cell r="AA2431">
            <v>4005189.34</v>
          </cell>
          <cell r="AB2431">
            <v>4059468.57</v>
          </cell>
          <cell r="AC2431">
            <v>4113918.62</v>
          </cell>
          <cell r="AD2431">
            <v>4170493.29</v>
          </cell>
          <cell r="AE2431">
            <v>4227845.9800000004</v>
          </cell>
          <cell r="AF2431">
            <v>4285987.3899999997</v>
          </cell>
          <cell r="AG2431">
            <v>4344928.3600000003</v>
          </cell>
          <cell r="AH2431">
            <v>4404679.88</v>
          </cell>
          <cell r="AI2431">
            <v>4465253.1100000003</v>
          </cell>
          <cell r="AJ2431">
            <v>4526659.34</v>
          </cell>
          <cell r="AK2431">
            <v>4588910.04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0</v>
          </cell>
          <cell r="AV2431">
            <v>0</v>
          </cell>
          <cell r="AW2431">
            <v>0</v>
          </cell>
          <cell r="AX2431">
            <v>0</v>
          </cell>
          <cell r="AY2431">
            <v>0</v>
          </cell>
          <cell r="AZ2431">
            <v>0</v>
          </cell>
        </row>
        <row r="2432">
          <cell r="A2432" t="str">
            <v>UTResidentialDLC Smart AppliancesParticipantsLow Participation Case0</v>
          </cell>
          <cell r="B2432" t="str">
            <v>UT</v>
          </cell>
          <cell r="C2432" t="str">
            <v>Residential</v>
          </cell>
          <cell r="D2432" t="str">
            <v>DLC Smart Appliances</v>
          </cell>
          <cell r="E2432" t="str">
            <v>Participants</v>
          </cell>
          <cell r="F2432" t="str">
            <v>Low Participation Case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16746.686550000006</v>
          </cell>
          <cell r="S2432">
            <v>51018.605550000015</v>
          </cell>
          <cell r="T2432">
            <v>120852.27000000002</v>
          </cell>
          <cell r="U2432">
            <v>157699.79775000006</v>
          </cell>
          <cell r="V2432">
            <v>177800.38649999999</v>
          </cell>
          <cell r="W2432">
            <v>180383.41200000001</v>
          </cell>
          <cell r="X2432">
            <v>182969.12700000001</v>
          </cell>
          <cell r="Y2432">
            <v>185554.33050000004</v>
          </cell>
          <cell r="Z2432">
            <v>188138.90700000001</v>
          </cell>
          <cell r="AA2432">
            <v>190723.30200000003</v>
          </cell>
          <cell r="AB2432">
            <v>193308.027</v>
          </cell>
          <cell r="AC2432">
            <v>195900.88650000002</v>
          </cell>
          <cell r="AD2432">
            <v>198594.91865997191</v>
          </cell>
          <cell r="AE2432">
            <v>201325.99919378545</v>
          </cell>
          <cell r="AF2432">
            <v>204094.63759127702</v>
          </cell>
          <cell r="AG2432">
            <v>206901.35034879539</v>
          </cell>
          <cell r="AH2432">
            <v>209746.66106555553</v>
          </cell>
          <cell r="AI2432">
            <v>212631.10054131731</v>
          </cell>
          <cell r="AJ2432">
            <v>215555.20687540746</v>
          </cell>
          <cell r="AK2432">
            <v>218519.52556710335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  <cell r="AU2432">
            <v>0</v>
          </cell>
          <cell r="AV2432">
            <v>0</v>
          </cell>
          <cell r="AW2432">
            <v>0</v>
          </cell>
          <cell r="AX2432">
            <v>0</v>
          </cell>
          <cell r="AY2432">
            <v>0</v>
          </cell>
          <cell r="AZ2432">
            <v>0</v>
          </cell>
        </row>
        <row r="2433">
          <cell r="A2433" t="str">
            <v>UTResidentialDLC Smart ThermostatsProgram Annual BenefitsLow Participation Case0</v>
          </cell>
          <cell r="B2433" t="str">
            <v>UT</v>
          </cell>
          <cell r="C2433" t="str">
            <v>Residential</v>
          </cell>
          <cell r="D2433" t="str">
            <v>DLC Smart Thermostats</v>
          </cell>
          <cell r="E2433" t="str">
            <v>Program Annual Benefits</v>
          </cell>
          <cell r="F2433" t="str">
            <v>Low Participation Case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573231.01</v>
          </cell>
          <cell r="S2433">
            <v>1745288.43</v>
          </cell>
          <cell r="T2433">
            <v>4127886.26</v>
          </cell>
          <cell r="U2433">
            <v>5388069.9000000004</v>
          </cell>
          <cell r="V2433">
            <v>6066603.5300000003</v>
          </cell>
          <cell r="W2433">
            <v>6146956.6100000003</v>
          </cell>
          <cell r="X2433">
            <v>6226381.7599999998</v>
          </cell>
          <cell r="Y2433">
            <v>6305886.3200000003</v>
          </cell>
          <cell r="Z2433">
            <v>6389191.79</v>
          </cell>
          <cell r="AA2433">
            <v>6482465.1100000003</v>
          </cell>
          <cell r="AB2433">
            <v>6568214.9500000002</v>
          </cell>
          <cell r="AC2433">
            <v>6654117.0800000001</v>
          </cell>
          <cell r="AD2433">
            <v>6743128.8899999997</v>
          </cell>
          <cell r="AE2433">
            <v>6833331.4100000001</v>
          </cell>
          <cell r="AF2433">
            <v>6924740.5700000003</v>
          </cell>
          <cell r="AG2433">
            <v>7017372.5</v>
          </cell>
          <cell r="AH2433">
            <v>7111243.5700000003</v>
          </cell>
          <cell r="AI2433">
            <v>7206370.3399999999</v>
          </cell>
          <cell r="AJ2433">
            <v>7302769.6200000001</v>
          </cell>
          <cell r="AK2433">
            <v>7400458.4299999997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0</v>
          </cell>
          <cell r="AV2433">
            <v>0</v>
          </cell>
          <cell r="AW2433">
            <v>0</v>
          </cell>
          <cell r="AX2433">
            <v>0</v>
          </cell>
          <cell r="AY2433">
            <v>0</v>
          </cell>
          <cell r="AZ2433">
            <v>0</v>
          </cell>
        </row>
        <row r="2434">
          <cell r="A2434" t="str">
            <v>UTResidentialDLC Smart ThermostatsProgram Annual CostsLow Participation Case0</v>
          </cell>
          <cell r="B2434" t="str">
            <v>UT</v>
          </cell>
          <cell r="C2434" t="str">
            <v>Residential</v>
          </cell>
          <cell r="D2434" t="str">
            <v>DLC Smart Thermostats</v>
          </cell>
          <cell r="E2434" t="str">
            <v>Program Annual Costs</v>
          </cell>
          <cell r="F2434" t="str">
            <v>Low Participation Case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5834317.1500000004</v>
          </cell>
          <cell r="S2434">
            <v>12509121.98</v>
          </cell>
          <cell r="T2434">
            <v>26286343.199999999</v>
          </cell>
          <cell r="U2434">
            <v>16130618.27</v>
          </cell>
          <cell r="V2434">
            <v>10911310.720000001</v>
          </cell>
          <cell r="W2434">
            <v>4823091.07</v>
          </cell>
          <cell r="X2434">
            <v>4899046.41</v>
          </cell>
          <cell r="Y2434">
            <v>4974249.76</v>
          </cell>
          <cell r="Z2434">
            <v>5049879.66</v>
          </cell>
          <cell r="AA2434">
            <v>5126289.05</v>
          </cell>
          <cell r="AB2434">
            <v>5203203.5</v>
          </cell>
          <cell r="AC2434">
            <v>5283869.59</v>
          </cell>
          <cell r="AD2434">
            <v>5405233.1200000001</v>
          </cell>
          <cell r="AE2434">
            <v>5502775.29</v>
          </cell>
          <cell r="AF2434">
            <v>5602414.6799999997</v>
          </cell>
          <cell r="AG2434">
            <v>5704204.7300000004</v>
          </cell>
          <cell r="AH2434">
            <v>5808200.4400000004</v>
          </cell>
          <cell r="AI2434">
            <v>5914458.3899999997</v>
          </cell>
          <cell r="AJ2434">
            <v>6023036.7800000003</v>
          </cell>
          <cell r="AK2434">
            <v>6133995.5099999998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0</v>
          </cell>
          <cell r="AV2434">
            <v>0</v>
          </cell>
          <cell r="AW2434">
            <v>0</v>
          </cell>
          <cell r="AX2434">
            <v>0</v>
          </cell>
          <cell r="AY2434">
            <v>0</v>
          </cell>
          <cell r="AZ2434">
            <v>0</v>
          </cell>
        </row>
        <row r="2435">
          <cell r="A2435" t="str">
            <v>UTResidentialDLC Smart ThermostatsNon-Incentive CostsLow Participation Case0</v>
          </cell>
          <cell r="B2435" t="str">
            <v>UT</v>
          </cell>
          <cell r="C2435" t="str">
            <v>Residential</v>
          </cell>
          <cell r="D2435" t="str">
            <v>DLC Smart Thermostats</v>
          </cell>
          <cell r="E2435" t="str">
            <v>Non-Incentive Costs</v>
          </cell>
          <cell r="F2435" t="str">
            <v>Low Participation Case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5482636.7300000004</v>
          </cell>
          <cell r="S2435">
            <v>11437731.27</v>
          </cell>
          <cell r="T2435">
            <v>23748445.530000001</v>
          </cell>
          <cell r="U2435">
            <v>12818922.52</v>
          </cell>
          <cell r="V2435">
            <v>7177502.6100000003</v>
          </cell>
          <cell r="W2435">
            <v>1035039.42</v>
          </cell>
          <cell r="X2435">
            <v>1056694.75</v>
          </cell>
          <cell r="Y2435">
            <v>1077608.81</v>
          </cell>
          <cell r="Z2435">
            <v>1098962.6200000001</v>
          </cell>
          <cell r="AA2435">
            <v>1121099.71</v>
          </cell>
          <cell r="AB2435">
            <v>1143734.93</v>
          </cell>
          <cell r="AC2435">
            <v>1169950.97</v>
          </cell>
          <cell r="AD2435">
            <v>1234739.83</v>
          </cell>
          <cell r="AE2435">
            <v>1274929.31</v>
          </cell>
          <cell r="AF2435">
            <v>1316427.29</v>
          </cell>
          <cell r="AG2435">
            <v>1359276.37</v>
          </cell>
          <cell r="AH2435">
            <v>1403520.56</v>
          </cell>
          <cell r="AI2435">
            <v>1449205.28</v>
          </cell>
          <cell r="AJ2435">
            <v>1496377.44</v>
          </cell>
          <cell r="AK2435">
            <v>1545085.48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  <cell r="AV2435">
            <v>0</v>
          </cell>
          <cell r="AW2435">
            <v>0</v>
          </cell>
          <cell r="AX2435">
            <v>0</v>
          </cell>
          <cell r="AY2435">
            <v>0</v>
          </cell>
          <cell r="AZ2435">
            <v>0</v>
          </cell>
        </row>
        <row r="2436">
          <cell r="A2436" t="str">
            <v>UTResidentialDLC Smart ThermostatsSummer Peak Reduction @Meter  (MW)Low Participation Case0</v>
          </cell>
          <cell r="B2436" t="str">
            <v>UT</v>
          </cell>
          <cell r="C2436" t="str">
            <v>Residential</v>
          </cell>
          <cell r="D2436" t="str">
            <v>DLC Smart Thermostats</v>
          </cell>
          <cell r="E2436" t="str">
            <v>Summer Peak Reduction @Meter  (MW)</v>
          </cell>
          <cell r="F2436" t="str">
            <v>Low Participation Case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5.1061481672101516</v>
          </cell>
          <cell r="S2436">
            <v>15.546439584201273</v>
          </cell>
          <cell r="T2436">
            <v>36.769815927493447</v>
          </cell>
          <cell r="U2436">
            <v>47.99510590524666</v>
          </cell>
          <cell r="V2436">
            <v>54.039254216657497</v>
          </cell>
          <cell r="W2436">
            <v>54.75501228123791</v>
          </cell>
          <cell r="X2436">
            <v>55.462504704051796</v>
          </cell>
          <cell r="Y2436">
            <v>56.170704503007471</v>
          </cell>
          <cell r="Z2436">
            <v>56.91276145592839</v>
          </cell>
          <cell r="AA2436">
            <v>57.74360864977195</v>
          </cell>
          <cell r="AB2436">
            <v>58.507439221742665</v>
          </cell>
          <cell r="AC2436">
            <v>59.27262640549219</v>
          </cell>
          <cell r="AD2436">
            <v>60.065513565673378</v>
          </cell>
          <cell r="AE2436">
            <v>60.869007140432515</v>
          </cell>
          <cell r="AF2436">
            <v>61.683249011282939</v>
          </cell>
          <cell r="AG2436">
            <v>62.508382957680382</v>
          </cell>
          <cell r="AH2436">
            <v>63.344554682411669</v>
          </cell>
          <cell r="AI2436">
            <v>64.191911837323005</v>
          </cell>
          <cell r="AJ2436">
            <v>65.050604049392433</v>
          </cell>
          <cell r="AK2436">
            <v>65.920782947151125</v>
          </cell>
          <cell r="AL2436">
            <v>0</v>
          </cell>
          <cell r="AM2436">
            <v>0</v>
          </cell>
          <cell r="AN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  <cell r="AV2436">
            <v>0</v>
          </cell>
          <cell r="AW2436">
            <v>0</v>
          </cell>
          <cell r="AX2436">
            <v>0</v>
          </cell>
          <cell r="AY2436">
            <v>0</v>
          </cell>
          <cell r="AZ2436">
            <v>0</v>
          </cell>
        </row>
        <row r="2437">
          <cell r="A2437" t="str">
            <v>UTResidentialDLC Smart ThermostatsSummer Peak Reduction @Generation (MW)Low Participation Case0</v>
          </cell>
          <cell r="B2437" t="str">
            <v>UT</v>
          </cell>
          <cell r="C2437" t="str">
            <v>Residential</v>
          </cell>
          <cell r="D2437" t="str">
            <v>DLC Smart Thermostats</v>
          </cell>
          <cell r="E2437" t="str">
            <v>Summer Peak Reduction @Generation (MW)</v>
          </cell>
          <cell r="F2437" t="str">
            <v>Low Participation Case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5.6309529854545115</v>
          </cell>
          <cell r="S2437">
            <v>17.1442871462299</v>
          </cell>
          <cell r="T2437">
            <v>40.548980952242438</v>
          </cell>
          <cell r="U2437">
            <v>52.92799504328039</v>
          </cell>
          <cell r="V2437">
            <v>59.593354892652727</v>
          </cell>
          <cell r="W2437">
            <v>60.382677857562754</v>
          </cell>
          <cell r="X2437">
            <v>61.162885646285609</v>
          </cell>
          <cell r="Y2437">
            <v>61.94387351456492</v>
          </cell>
          <cell r="Z2437">
            <v>62.762198341341403</v>
          </cell>
          <cell r="AA2437">
            <v>63.678439181486489</v>
          </cell>
          <cell r="AB2437">
            <v>64.520775498172327</v>
          </cell>
          <cell r="AC2437">
            <v>65.364607857843168</v>
          </cell>
          <cell r="AD2437">
            <v>66.238987169908881</v>
          </cell>
          <cell r="AE2437">
            <v>67.125063013269198</v>
          </cell>
          <cell r="AF2437">
            <v>68.022991851877961</v>
          </cell>
          <cell r="AG2437">
            <v>68.932932242700019</v>
          </cell>
          <cell r="AH2437">
            <v>69.855044863709381</v>
          </cell>
          <cell r="AI2437">
            <v>70.789492542261797</v>
          </cell>
          <cell r="AJ2437">
            <v>71.73644028384696</v>
          </cell>
          <cell r="AK2437">
            <v>72.696055301225314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0</v>
          </cell>
          <cell r="AV2437">
            <v>0</v>
          </cell>
          <cell r="AW2437">
            <v>0</v>
          </cell>
          <cell r="AX2437">
            <v>0</v>
          </cell>
          <cell r="AY2437">
            <v>0</v>
          </cell>
          <cell r="AZ2437">
            <v>0</v>
          </cell>
        </row>
        <row r="2438">
          <cell r="A2438" t="str">
            <v>UTResidentialDLC Smart ThermostatsWinter Peak Reduction @Meter  (MW)Low Participation Case0</v>
          </cell>
          <cell r="B2438" t="str">
            <v>UT</v>
          </cell>
          <cell r="C2438" t="str">
            <v>Residential</v>
          </cell>
          <cell r="D2438" t="str">
            <v>DLC Smart Thermostats</v>
          </cell>
          <cell r="E2438" t="str">
            <v>Winter Peak Reduction @Meter  (MW)</v>
          </cell>
          <cell r="F2438" t="str">
            <v>Low Participation Case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0</v>
          </cell>
          <cell r="AV2438">
            <v>0</v>
          </cell>
          <cell r="AW2438">
            <v>0</v>
          </cell>
          <cell r="AX2438">
            <v>0</v>
          </cell>
          <cell r="AY2438">
            <v>0</v>
          </cell>
          <cell r="AZ2438">
            <v>0</v>
          </cell>
        </row>
        <row r="2439">
          <cell r="A2439" t="str">
            <v>UTResidentialDLC Smart ThermostatsWinter Peak Reduction @Generation (MW)Low Participation Case0</v>
          </cell>
          <cell r="B2439" t="str">
            <v>UT</v>
          </cell>
          <cell r="C2439" t="str">
            <v>Residential</v>
          </cell>
          <cell r="D2439" t="str">
            <v>DLC Smart Thermostats</v>
          </cell>
          <cell r="E2439" t="str">
            <v>Winter Peak Reduction @Generation (MW)</v>
          </cell>
          <cell r="F2439" t="str">
            <v>Low Participation Case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  <cell r="AY2439">
            <v>0</v>
          </cell>
          <cell r="AZ2439">
            <v>0</v>
          </cell>
        </row>
        <row r="2440">
          <cell r="A2440" t="str">
            <v>UTResidentialDLC Smart ThermostatsProgram Annual BenefitsLow Participation Case0</v>
          </cell>
          <cell r="B2440" t="str">
            <v>UT</v>
          </cell>
          <cell r="C2440" t="str">
            <v>Residential</v>
          </cell>
          <cell r="D2440" t="str">
            <v>DLC Smart Thermostats</v>
          </cell>
          <cell r="E2440" t="str">
            <v>Program Annual Benefits</v>
          </cell>
          <cell r="F2440" t="str">
            <v>Low Participation Case</v>
          </cell>
          <cell r="G2440">
            <v>0</v>
          </cell>
          <cell r="BA2440">
            <v>-217655286.90000001</v>
          </cell>
        </row>
        <row r="2441">
          <cell r="A2441" t="str">
            <v>UTResidentialDLC Smart ThermostatsNew ParticipantsLow Participation Case0</v>
          </cell>
          <cell r="B2441" t="str">
            <v>UT</v>
          </cell>
          <cell r="C2441" t="str">
            <v>Residential</v>
          </cell>
          <cell r="D2441" t="str">
            <v>DLC Smart Thermostats</v>
          </cell>
          <cell r="E2441" t="str">
            <v>New Participants</v>
          </cell>
          <cell r="F2441" t="str">
            <v>Low Participation Case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16746.686550000006</v>
          </cell>
          <cell r="S2441">
            <v>34271.919000000009</v>
          </cell>
          <cell r="T2441">
            <v>69833.664450000011</v>
          </cell>
          <cell r="U2441">
            <v>36847.527750000037</v>
          </cell>
          <cell r="V2441">
            <v>20100.588749999937</v>
          </cell>
          <cell r="W2441">
            <v>2583.0255000000179</v>
          </cell>
          <cell r="X2441">
            <v>2585.7149999999965</v>
          </cell>
          <cell r="Y2441">
            <v>2585.2035000000324</v>
          </cell>
          <cell r="Z2441">
            <v>2584.5764999999665</v>
          </cell>
          <cell r="AA2441">
            <v>2584.3950000000186</v>
          </cell>
          <cell r="AB2441">
            <v>2584.7249999999767</v>
          </cell>
          <cell r="AC2441">
            <v>2592.8595000000205</v>
          </cell>
          <cell r="AD2441">
            <v>2694.0321599718882</v>
          </cell>
          <cell r="AE2441">
            <v>2731.0805338135397</v>
          </cell>
          <cell r="AF2441">
            <v>2768.6383974915661</v>
          </cell>
          <cell r="AG2441">
            <v>2806.7127575183695</v>
          </cell>
          <cell r="AH2441">
            <v>2845.3107167601411</v>
          </cell>
          <cell r="AI2441">
            <v>2884.4394757617847</v>
          </cell>
          <cell r="AJ2441">
            <v>2924.1063340901455</v>
          </cell>
          <cell r="AK2441">
            <v>2964.3186916958948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  <cell r="AU2441">
            <v>0</v>
          </cell>
          <cell r="AV2441">
            <v>0</v>
          </cell>
          <cell r="AW2441">
            <v>0</v>
          </cell>
          <cell r="AX2441">
            <v>0</v>
          </cell>
          <cell r="AY2441">
            <v>0</v>
          </cell>
          <cell r="AZ2441">
            <v>0</v>
          </cell>
        </row>
        <row r="2442">
          <cell r="A2442" t="str">
            <v>UTResidentialDLC Smart ThermostatsIncentive CostsLow Participation Case0</v>
          </cell>
          <cell r="B2442" t="str">
            <v>UT</v>
          </cell>
          <cell r="C2442" t="str">
            <v>Residential</v>
          </cell>
          <cell r="D2442" t="str">
            <v>DLC Smart Thermostats</v>
          </cell>
          <cell r="E2442" t="str">
            <v>Incentive Costs</v>
          </cell>
          <cell r="F2442" t="str">
            <v>Low Participation Case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351680.42</v>
          </cell>
          <cell r="S2442">
            <v>1071390.72</v>
          </cell>
          <cell r="T2442">
            <v>2537897.67</v>
          </cell>
          <cell r="U2442">
            <v>3311695.75</v>
          </cell>
          <cell r="V2442">
            <v>3733808.12</v>
          </cell>
          <cell r="W2442">
            <v>3788051.65</v>
          </cell>
          <cell r="X2442">
            <v>3842351.67</v>
          </cell>
          <cell r="Y2442">
            <v>3896640.94</v>
          </cell>
          <cell r="Z2442">
            <v>3950917.05</v>
          </cell>
          <cell r="AA2442">
            <v>4005189.34</v>
          </cell>
          <cell r="AB2442">
            <v>4059468.57</v>
          </cell>
          <cell r="AC2442">
            <v>4113918.62</v>
          </cell>
          <cell r="AD2442">
            <v>4170493.29</v>
          </cell>
          <cell r="AE2442">
            <v>4227845.9800000004</v>
          </cell>
          <cell r="AF2442">
            <v>4285987.3899999997</v>
          </cell>
          <cell r="AG2442">
            <v>4344928.3600000003</v>
          </cell>
          <cell r="AH2442">
            <v>4404679.88</v>
          </cell>
          <cell r="AI2442">
            <v>4465253.1100000003</v>
          </cell>
          <cell r="AJ2442">
            <v>4526659.34</v>
          </cell>
          <cell r="AK2442">
            <v>4588910.04</v>
          </cell>
          <cell r="AL2442">
            <v>0</v>
          </cell>
          <cell r="AM2442">
            <v>0</v>
          </cell>
          <cell r="AN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0</v>
          </cell>
          <cell r="AV2442">
            <v>0</v>
          </cell>
          <cell r="AW2442">
            <v>0</v>
          </cell>
          <cell r="AX2442">
            <v>0</v>
          </cell>
          <cell r="AY2442">
            <v>0</v>
          </cell>
          <cell r="AZ2442">
            <v>0</v>
          </cell>
        </row>
        <row r="2443">
          <cell r="A2443" t="str">
            <v>UTResidentialDLC Smart ThermostatsParticipantsLow Participation Case0</v>
          </cell>
          <cell r="B2443" t="str">
            <v>UT</v>
          </cell>
          <cell r="C2443" t="str">
            <v>Residential</v>
          </cell>
          <cell r="D2443" t="str">
            <v>DLC Smart Thermostats</v>
          </cell>
          <cell r="E2443" t="str">
            <v>Participants</v>
          </cell>
          <cell r="F2443" t="str">
            <v>Low Participation Case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16746.686550000006</v>
          </cell>
          <cell r="S2443">
            <v>51018.605550000015</v>
          </cell>
          <cell r="T2443">
            <v>120852.27000000002</v>
          </cell>
          <cell r="U2443">
            <v>157699.79775000006</v>
          </cell>
          <cell r="V2443">
            <v>177800.38649999999</v>
          </cell>
          <cell r="W2443">
            <v>180383.41200000001</v>
          </cell>
          <cell r="X2443">
            <v>182969.12700000001</v>
          </cell>
          <cell r="Y2443">
            <v>185554.33050000004</v>
          </cell>
          <cell r="Z2443">
            <v>188138.90700000001</v>
          </cell>
          <cell r="AA2443">
            <v>190723.30200000003</v>
          </cell>
          <cell r="AB2443">
            <v>193308.027</v>
          </cell>
          <cell r="AC2443">
            <v>195900.88650000002</v>
          </cell>
          <cell r="AD2443">
            <v>198594.91865997191</v>
          </cell>
          <cell r="AE2443">
            <v>201325.99919378545</v>
          </cell>
          <cell r="AF2443">
            <v>204094.63759127702</v>
          </cell>
          <cell r="AG2443">
            <v>206901.35034879539</v>
          </cell>
          <cell r="AH2443">
            <v>209746.66106555553</v>
          </cell>
          <cell r="AI2443">
            <v>212631.10054131731</v>
          </cell>
          <cell r="AJ2443">
            <v>215555.20687540746</v>
          </cell>
          <cell r="AK2443">
            <v>218519.52556710335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0</v>
          </cell>
          <cell r="AV2443">
            <v>0</v>
          </cell>
          <cell r="AW2443">
            <v>0</v>
          </cell>
          <cell r="AX2443">
            <v>0</v>
          </cell>
          <cell r="AY2443">
            <v>0</v>
          </cell>
          <cell r="AZ2443">
            <v>0</v>
          </cell>
        </row>
        <row r="2444">
          <cell r="A2444" t="str">
            <v>UTMedium C&amp;IDLC Space HeatingProgram Annual BenefitsLow Participation Case0</v>
          </cell>
          <cell r="B2444" t="str">
            <v>UT</v>
          </cell>
          <cell r="C2444" t="str">
            <v>Medium C&amp;I</v>
          </cell>
          <cell r="D2444" t="str">
            <v>DLC Space Heating</v>
          </cell>
          <cell r="E2444" t="str">
            <v>Program Annual Benefits</v>
          </cell>
          <cell r="F2444" t="str">
            <v>Low Participation Case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573231.01</v>
          </cell>
          <cell r="S2444">
            <v>1745288.43</v>
          </cell>
          <cell r="T2444">
            <v>4127886.26</v>
          </cell>
          <cell r="U2444">
            <v>5388069.9000000004</v>
          </cell>
          <cell r="V2444">
            <v>6066603.5300000003</v>
          </cell>
          <cell r="W2444">
            <v>6146956.6100000003</v>
          </cell>
          <cell r="X2444">
            <v>6226381.7599999998</v>
          </cell>
          <cell r="Y2444">
            <v>6305886.3200000003</v>
          </cell>
          <cell r="Z2444">
            <v>6389191.79</v>
          </cell>
          <cell r="AA2444">
            <v>6482465.1100000003</v>
          </cell>
          <cell r="AB2444">
            <v>6568214.9500000002</v>
          </cell>
          <cell r="AC2444">
            <v>6654117.0800000001</v>
          </cell>
          <cell r="AD2444">
            <v>6743128.8899999997</v>
          </cell>
          <cell r="AE2444">
            <v>6833331.4100000001</v>
          </cell>
          <cell r="AF2444">
            <v>6924740.5700000003</v>
          </cell>
          <cell r="AG2444">
            <v>7017372.5</v>
          </cell>
          <cell r="AH2444">
            <v>7111243.5700000003</v>
          </cell>
          <cell r="AI2444">
            <v>7206370.3399999999</v>
          </cell>
          <cell r="AJ2444">
            <v>7302769.6200000001</v>
          </cell>
          <cell r="AK2444">
            <v>7400458.4299999997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0</v>
          </cell>
          <cell r="AV2444">
            <v>0</v>
          </cell>
          <cell r="AW2444">
            <v>0</v>
          </cell>
          <cell r="AX2444">
            <v>0</v>
          </cell>
          <cell r="AY2444">
            <v>0</v>
          </cell>
          <cell r="AZ2444">
            <v>0</v>
          </cell>
        </row>
        <row r="2445">
          <cell r="A2445" t="str">
            <v>UTMedium C&amp;IDLC Space HeatingProgram Annual CostsLow Participation Case0</v>
          </cell>
          <cell r="B2445" t="str">
            <v>UT</v>
          </cell>
          <cell r="C2445" t="str">
            <v>Medium C&amp;I</v>
          </cell>
          <cell r="D2445" t="str">
            <v>DLC Space Heating</v>
          </cell>
          <cell r="E2445" t="str">
            <v>Program Annual Costs</v>
          </cell>
          <cell r="F2445" t="str">
            <v>Low Participation Case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5834317.1500000004</v>
          </cell>
          <cell r="S2445">
            <v>12509121.98</v>
          </cell>
          <cell r="T2445">
            <v>26286343.199999999</v>
          </cell>
          <cell r="U2445">
            <v>16130618.27</v>
          </cell>
          <cell r="V2445">
            <v>10911310.720000001</v>
          </cell>
          <cell r="W2445">
            <v>4823091.07</v>
          </cell>
          <cell r="X2445">
            <v>4899046.41</v>
          </cell>
          <cell r="Y2445">
            <v>4974249.76</v>
          </cell>
          <cell r="Z2445">
            <v>5049879.66</v>
          </cell>
          <cell r="AA2445">
            <v>5126289.05</v>
          </cell>
          <cell r="AB2445">
            <v>5203203.5</v>
          </cell>
          <cell r="AC2445">
            <v>5283869.59</v>
          </cell>
          <cell r="AD2445">
            <v>5405233.1200000001</v>
          </cell>
          <cell r="AE2445">
            <v>5502775.29</v>
          </cell>
          <cell r="AF2445">
            <v>5602414.6799999997</v>
          </cell>
          <cell r="AG2445">
            <v>5704204.7300000004</v>
          </cell>
          <cell r="AH2445">
            <v>5808200.4400000004</v>
          </cell>
          <cell r="AI2445">
            <v>5914458.3899999997</v>
          </cell>
          <cell r="AJ2445">
            <v>6023036.7800000003</v>
          </cell>
          <cell r="AK2445">
            <v>6133995.5099999998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  <cell r="AV2445">
            <v>0</v>
          </cell>
          <cell r="AW2445">
            <v>0</v>
          </cell>
          <cell r="AX2445">
            <v>0</v>
          </cell>
          <cell r="AY2445">
            <v>0</v>
          </cell>
          <cell r="AZ2445">
            <v>0</v>
          </cell>
        </row>
        <row r="2446">
          <cell r="A2446" t="str">
            <v>UTMedium C&amp;IDLC Space HeatingNon-Incentive CostsLow Participation Case0</v>
          </cell>
          <cell r="B2446" t="str">
            <v>UT</v>
          </cell>
          <cell r="C2446" t="str">
            <v>Medium C&amp;I</v>
          </cell>
          <cell r="D2446" t="str">
            <v>DLC Space Heating</v>
          </cell>
          <cell r="E2446" t="str">
            <v>Non-Incentive Costs</v>
          </cell>
          <cell r="F2446" t="str">
            <v>Low Participation Case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5482636.7300000004</v>
          </cell>
          <cell r="S2446">
            <v>11437731.27</v>
          </cell>
          <cell r="T2446">
            <v>23748445.530000001</v>
          </cell>
          <cell r="U2446">
            <v>12818922.52</v>
          </cell>
          <cell r="V2446">
            <v>7177502.6100000003</v>
          </cell>
          <cell r="W2446">
            <v>1035039.42</v>
          </cell>
          <cell r="X2446">
            <v>1056694.75</v>
          </cell>
          <cell r="Y2446">
            <v>1077608.81</v>
          </cell>
          <cell r="Z2446">
            <v>1098962.6200000001</v>
          </cell>
          <cell r="AA2446">
            <v>1121099.71</v>
          </cell>
          <cell r="AB2446">
            <v>1143734.93</v>
          </cell>
          <cell r="AC2446">
            <v>1169950.97</v>
          </cell>
          <cell r="AD2446">
            <v>1234739.83</v>
          </cell>
          <cell r="AE2446">
            <v>1274929.31</v>
          </cell>
          <cell r="AF2446">
            <v>1316427.29</v>
          </cell>
          <cell r="AG2446">
            <v>1359276.37</v>
          </cell>
          <cell r="AH2446">
            <v>1403520.56</v>
          </cell>
          <cell r="AI2446">
            <v>1449205.28</v>
          </cell>
          <cell r="AJ2446">
            <v>1496377.44</v>
          </cell>
          <cell r="AK2446">
            <v>1545085.48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  <cell r="AU2446">
            <v>0</v>
          </cell>
          <cell r="AV2446">
            <v>0</v>
          </cell>
          <cell r="AW2446">
            <v>0</v>
          </cell>
          <cell r="AX2446">
            <v>0</v>
          </cell>
          <cell r="AY2446">
            <v>0</v>
          </cell>
          <cell r="AZ2446">
            <v>0</v>
          </cell>
        </row>
        <row r="2447">
          <cell r="A2447" t="str">
            <v>UTMedium C&amp;IDLC Space HeatingSummer Peak Reduction @Meter  (MW)Low Participation Case0</v>
          </cell>
          <cell r="B2447" t="str">
            <v>UT</v>
          </cell>
          <cell r="C2447" t="str">
            <v>Medium C&amp;I</v>
          </cell>
          <cell r="D2447" t="str">
            <v>DLC Space Heating</v>
          </cell>
          <cell r="E2447" t="str">
            <v>Summer Peak Reduction @Meter  (MW)</v>
          </cell>
          <cell r="F2447" t="str">
            <v>Low Participation Case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5.1061481672101516</v>
          </cell>
          <cell r="S2447">
            <v>15.546439584201273</v>
          </cell>
          <cell r="T2447">
            <v>36.769815927493447</v>
          </cell>
          <cell r="U2447">
            <v>47.99510590524666</v>
          </cell>
          <cell r="V2447">
            <v>54.039254216657497</v>
          </cell>
          <cell r="W2447">
            <v>54.75501228123791</v>
          </cell>
          <cell r="X2447">
            <v>55.462504704051796</v>
          </cell>
          <cell r="Y2447">
            <v>56.170704503007471</v>
          </cell>
          <cell r="Z2447">
            <v>56.91276145592839</v>
          </cell>
          <cell r="AA2447">
            <v>57.74360864977195</v>
          </cell>
          <cell r="AB2447">
            <v>58.507439221742665</v>
          </cell>
          <cell r="AC2447">
            <v>59.27262640549219</v>
          </cell>
          <cell r="AD2447">
            <v>60.065513565673378</v>
          </cell>
          <cell r="AE2447">
            <v>60.869007140432515</v>
          </cell>
          <cell r="AF2447">
            <v>61.683249011282939</v>
          </cell>
          <cell r="AG2447">
            <v>62.508382957680382</v>
          </cell>
          <cell r="AH2447">
            <v>63.344554682411669</v>
          </cell>
          <cell r="AI2447">
            <v>64.191911837323005</v>
          </cell>
          <cell r="AJ2447">
            <v>65.050604049392433</v>
          </cell>
          <cell r="AK2447">
            <v>65.920782947151125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  <cell r="AV2447">
            <v>0</v>
          </cell>
          <cell r="AW2447">
            <v>0</v>
          </cell>
          <cell r="AX2447">
            <v>0</v>
          </cell>
          <cell r="AY2447">
            <v>0</v>
          </cell>
          <cell r="AZ2447">
            <v>0</v>
          </cell>
        </row>
        <row r="2448">
          <cell r="A2448" t="str">
            <v>UTMedium C&amp;IDLC Space HeatingSummer Peak Reduction @Generation (MW)Low Participation Case0</v>
          </cell>
          <cell r="B2448" t="str">
            <v>UT</v>
          </cell>
          <cell r="C2448" t="str">
            <v>Medium C&amp;I</v>
          </cell>
          <cell r="D2448" t="str">
            <v>DLC Space Heating</v>
          </cell>
          <cell r="E2448" t="str">
            <v>Summer Peak Reduction @Generation (MW)</v>
          </cell>
          <cell r="F2448" t="str">
            <v>Low Participation Case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5.6309529854545115</v>
          </cell>
          <cell r="S2448">
            <v>17.1442871462299</v>
          </cell>
          <cell r="T2448">
            <v>40.548980952242438</v>
          </cell>
          <cell r="U2448">
            <v>52.92799504328039</v>
          </cell>
          <cell r="V2448">
            <v>59.593354892652727</v>
          </cell>
          <cell r="W2448">
            <v>60.382677857562754</v>
          </cell>
          <cell r="X2448">
            <v>61.162885646285609</v>
          </cell>
          <cell r="Y2448">
            <v>61.94387351456492</v>
          </cell>
          <cell r="Z2448">
            <v>62.762198341341403</v>
          </cell>
          <cell r="AA2448">
            <v>63.678439181486489</v>
          </cell>
          <cell r="AB2448">
            <v>64.520775498172327</v>
          </cell>
          <cell r="AC2448">
            <v>65.364607857843168</v>
          </cell>
          <cell r="AD2448">
            <v>66.238987169908881</v>
          </cell>
          <cell r="AE2448">
            <v>67.125063013269198</v>
          </cell>
          <cell r="AF2448">
            <v>68.022991851877961</v>
          </cell>
          <cell r="AG2448">
            <v>68.932932242700019</v>
          </cell>
          <cell r="AH2448">
            <v>69.855044863709381</v>
          </cell>
          <cell r="AI2448">
            <v>70.789492542261797</v>
          </cell>
          <cell r="AJ2448">
            <v>71.73644028384696</v>
          </cell>
          <cell r="AK2448">
            <v>72.696055301225314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0</v>
          </cell>
          <cell r="AV2448">
            <v>0</v>
          </cell>
          <cell r="AW2448">
            <v>0</v>
          </cell>
          <cell r="AX2448">
            <v>0</v>
          </cell>
          <cell r="AY2448">
            <v>0</v>
          </cell>
          <cell r="AZ2448">
            <v>0</v>
          </cell>
        </row>
        <row r="2449">
          <cell r="A2449" t="str">
            <v>UTMedium C&amp;IDLC Space HeatingWinter Peak Reduction @Meter  (MW)Low Participation Case0</v>
          </cell>
          <cell r="B2449" t="str">
            <v>UT</v>
          </cell>
          <cell r="C2449" t="str">
            <v>Medium C&amp;I</v>
          </cell>
          <cell r="D2449" t="str">
            <v>DLC Space Heating</v>
          </cell>
          <cell r="E2449" t="str">
            <v>Winter Peak Reduction @Meter  (MW)</v>
          </cell>
          <cell r="F2449" t="str">
            <v>Low Participation Case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0</v>
          </cell>
          <cell r="AO2449">
            <v>0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0</v>
          </cell>
          <cell r="AV2449">
            <v>0</v>
          </cell>
          <cell r="AW2449">
            <v>0</v>
          </cell>
          <cell r="AX2449">
            <v>0</v>
          </cell>
          <cell r="AY2449">
            <v>0</v>
          </cell>
          <cell r="AZ2449">
            <v>0</v>
          </cell>
        </row>
        <row r="2450">
          <cell r="A2450" t="str">
            <v>UTMedium C&amp;IDLC Space HeatingWinter Peak Reduction @Generation (MW)Low Participation Case0</v>
          </cell>
          <cell r="B2450" t="str">
            <v>UT</v>
          </cell>
          <cell r="C2450" t="str">
            <v>Medium C&amp;I</v>
          </cell>
          <cell r="D2450" t="str">
            <v>DLC Space Heating</v>
          </cell>
          <cell r="E2450" t="str">
            <v>Winter Peak Reduction @Generation (MW)</v>
          </cell>
          <cell r="F2450" t="str">
            <v>Low Participation Case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0</v>
          </cell>
          <cell r="AV2450">
            <v>0</v>
          </cell>
          <cell r="AW2450">
            <v>0</v>
          </cell>
          <cell r="AX2450">
            <v>0</v>
          </cell>
          <cell r="AY2450">
            <v>0</v>
          </cell>
          <cell r="AZ2450">
            <v>0</v>
          </cell>
        </row>
        <row r="2451">
          <cell r="A2451" t="str">
            <v>UTMedium C&amp;IDLC Space HeatingProgram Annual BenefitsLow Participation Case0</v>
          </cell>
          <cell r="B2451" t="str">
            <v>UT</v>
          </cell>
          <cell r="C2451" t="str">
            <v>Medium C&amp;I</v>
          </cell>
          <cell r="D2451" t="str">
            <v>DLC Space Heating</v>
          </cell>
          <cell r="E2451" t="str">
            <v>Program Annual Benefits</v>
          </cell>
          <cell r="F2451" t="str">
            <v>Low Participation Case</v>
          </cell>
          <cell r="G2451">
            <v>0</v>
          </cell>
          <cell r="BA2451">
            <v>10266852.85</v>
          </cell>
        </row>
        <row r="2452">
          <cell r="A2452" t="str">
            <v>UTMedium C&amp;IDLC Space HeatingNew ParticipantsLow Participation Case0</v>
          </cell>
          <cell r="B2452" t="str">
            <v>UT</v>
          </cell>
          <cell r="C2452" t="str">
            <v>Medium C&amp;I</v>
          </cell>
          <cell r="D2452" t="str">
            <v>DLC Space Heating</v>
          </cell>
          <cell r="E2452" t="str">
            <v>New Participants</v>
          </cell>
          <cell r="F2452" t="str">
            <v>Low Participation Case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16746.686550000006</v>
          </cell>
          <cell r="S2452">
            <v>34271.919000000009</v>
          </cell>
          <cell r="T2452">
            <v>69833.664450000011</v>
          </cell>
          <cell r="U2452">
            <v>36847.527750000037</v>
          </cell>
          <cell r="V2452">
            <v>20100.588749999937</v>
          </cell>
          <cell r="W2452">
            <v>2583.0255000000179</v>
          </cell>
          <cell r="X2452">
            <v>2585.7149999999965</v>
          </cell>
          <cell r="Y2452">
            <v>2585.2035000000324</v>
          </cell>
          <cell r="Z2452">
            <v>2584.5764999999665</v>
          </cell>
          <cell r="AA2452">
            <v>2584.3950000000186</v>
          </cell>
          <cell r="AB2452">
            <v>2584.7249999999767</v>
          </cell>
          <cell r="AC2452">
            <v>2592.8595000000205</v>
          </cell>
          <cell r="AD2452">
            <v>2694.0321599718882</v>
          </cell>
          <cell r="AE2452">
            <v>2731.0805338135397</v>
          </cell>
          <cell r="AF2452">
            <v>2768.6383974915661</v>
          </cell>
          <cell r="AG2452">
            <v>2806.7127575183695</v>
          </cell>
          <cell r="AH2452">
            <v>2845.3107167601411</v>
          </cell>
          <cell r="AI2452">
            <v>2884.4394757617847</v>
          </cell>
          <cell r="AJ2452">
            <v>2924.1063340901455</v>
          </cell>
          <cell r="AK2452">
            <v>2964.3186916958948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0</v>
          </cell>
          <cell r="AV2452">
            <v>0</v>
          </cell>
          <cell r="AW2452">
            <v>0</v>
          </cell>
          <cell r="AX2452">
            <v>0</v>
          </cell>
          <cell r="AY2452">
            <v>0</v>
          </cell>
          <cell r="AZ2452">
            <v>0</v>
          </cell>
        </row>
        <row r="2453">
          <cell r="A2453" t="str">
            <v>UTMedium C&amp;IDLC Space HeatingIncentive CostsLow Participation Case0</v>
          </cell>
          <cell r="B2453" t="str">
            <v>UT</v>
          </cell>
          <cell r="C2453" t="str">
            <v>Medium C&amp;I</v>
          </cell>
          <cell r="D2453" t="str">
            <v>DLC Space Heating</v>
          </cell>
          <cell r="E2453" t="str">
            <v>Incentive Costs</v>
          </cell>
          <cell r="F2453" t="str">
            <v>Low Participation Case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351680.42</v>
          </cell>
          <cell r="S2453">
            <v>1071390.72</v>
          </cell>
          <cell r="T2453">
            <v>2537897.67</v>
          </cell>
          <cell r="U2453">
            <v>3311695.75</v>
          </cell>
          <cell r="V2453">
            <v>3733808.12</v>
          </cell>
          <cell r="W2453">
            <v>3788051.65</v>
          </cell>
          <cell r="X2453">
            <v>3842351.67</v>
          </cell>
          <cell r="Y2453">
            <v>3896640.94</v>
          </cell>
          <cell r="Z2453">
            <v>3950917.05</v>
          </cell>
          <cell r="AA2453">
            <v>4005189.34</v>
          </cell>
          <cell r="AB2453">
            <v>4059468.57</v>
          </cell>
          <cell r="AC2453">
            <v>4113918.62</v>
          </cell>
          <cell r="AD2453">
            <v>4170493.29</v>
          </cell>
          <cell r="AE2453">
            <v>4227845.9800000004</v>
          </cell>
          <cell r="AF2453">
            <v>4285987.3899999997</v>
          </cell>
          <cell r="AG2453">
            <v>4344928.3600000003</v>
          </cell>
          <cell r="AH2453">
            <v>4404679.88</v>
          </cell>
          <cell r="AI2453">
            <v>4465253.1100000003</v>
          </cell>
          <cell r="AJ2453">
            <v>4526659.34</v>
          </cell>
          <cell r="AK2453">
            <v>4588910.04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</row>
        <row r="2454">
          <cell r="A2454" t="str">
            <v>UTMedium C&amp;IDLC Space HeatingParticipantsLow Participation Case0</v>
          </cell>
          <cell r="B2454" t="str">
            <v>UT</v>
          </cell>
          <cell r="C2454" t="str">
            <v>Medium C&amp;I</v>
          </cell>
          <cell r="D2454" t="str">
            <v>DLC Space Heating</v>
          </cell>
          <cell r="E2454" t="str">
            <v>Participants</v>
          </cell>
          <cell r="F2454" t="str">
            <v>Low Participation Case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16746.686550000006</v>
          </cell>
          <cell r="S2454">
            <v>51018.605550000015</v>
          </cell>
          <cell r="T2454">
            <v>120852.27000000002</v>
          </cell>
          <cell r="U2454">
            <v>157699.79775000006</v>
          </cell>
          <cell r="V2454">
            <v>177800.38649999999</v>
          </cell>
          <cell r="W2454">
            <v>180383.41200000001</v>
          </cell>
          <cell r="X2454">
            <v>182969.12700000001</v>
          </cell>
          <cell r="Y2454">
            <v>185554.33050000004</v>
          </cell>
          <cell r="Z2454">
            <v>188138.90700000001</v>
          </cell>
          <cell r="AA2454">
            <v>190723.30200000003</v>
          </cell>
          <cell r="AB2454">
            <v>193308.027</v>
          </cell>
          <cell r="AC2454">
            <v>195900.88650000002</v>
          </cell>
          <cell r="AD2454">
            <v>198594.91865997191</v>
          </cell>
          <cell r="AE2454">
            <v>201325.99919378545</v>
          </cell>
          <cell r="AF2454">
            <v>204094.63759127702</v>
          </cell>
          <cell r="AG2454">
            <v>206901.35034879539</v>
          </cell>
          <cell r="AH2454">
            <v>209746.66106555553</v>
          </cell>
          <cell r="AI2454">
            <v>212631.10054131731</v>
          </cell>
          <cell r="AJ2454">
            <v>215555.20687540746</v>
          </cell>
          <cell r="AK2454">
            <v>218519.52556710335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</row>
        <row r="2455">
          <cell r="A2455" t="str">
            <v>UTResidentialDLC Space HeatingProgram Annual BenefitsLow Participation Case0</v>
          </cell>
          <cell r="B2455" t="str">
            <v>UT</v>
          </cell>
          <cell r="C2455" t="str">
            <v>Residential</v>
          </cell>
          <cell r="D2455" t="str">
            <v>DLC Space Heating</v>
          </cell>
          <cell r="E2455" t="str">
            <v>Program Annual Benefits</v>
          </cell>
          <cell r="F2455" t="str">
            <v>Low Participation Case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573231.01</v>
          </cell>
          <cell r="S2455">
            <v>1745288.43</v>
          </cell>
          <cell r="T2455">
            <v>4127886.26</v>
          </cell>
          <cell r="U2455">
            <v>5388069.9000000004</v>
          </cell>
          <cell r="V2455">
            <v>6066603.5300000003</v>
          </cell>
          <cell r="W2455">
            <v>6146956.6100000003</v>
          </cell>
          <cell r="X2455">
            <v>6226381.7599999998</v>
          </cell>
          <cell r="Y2455">
            <v>6305886.3200000003</v>
          </cell>
          <cell r="Z2455">
            <v>6389191.79</v>
          </cell>
          <cell r="AA2455">
            <v>6482465.1100000003</v>
          </cell>
          <cell r="AB2455">
            <v>6568214.9500000002</v>
          </cell>
          <cell r="AC2455">
            <v>6654117.0800000001</v>
          </cell>
          <cell r="AD2455">
            <v>6743128.8899999997</v>
          </cell>
          <cell r="AE2455">
            <v>6833331.4100000001</v>
          </cell>
          <cell r="AF2455">
            <v>6924740.5700000003</v>
          </cell>
          <cell r="AG2455">
            <v>7017372.5</v>
          </cell>
          <cell r="AH2455">
            <v>7111243.5700000003</v>
          </cell>
          <cell r="AI2455">
            <v>7206370.3399999999</v>
          </cell>
          <cell r="AJ2455">
            <v>7302769.6200000001</v>
          </cell>
          <cell r="AK2455">
            <v>7400458.4299999997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</row>
        <row r="2456">
          <cell r="A2456" t="str">
            <v>UTResidentialDLC Space HeatingProgram Annual CostsLow Participation Case0</v>
          </cell>
          <cell r="B2456" t="str">
            <v>UT</v>
          </cell>
          <cell r="C2456" t="str">
            <v>Residential</v>
          </cell>
          <cell r="D2456" t="str">
            <v>DLC Space Heating</v>
          </cell>
          <cell r="E2456" t="str">
            <v>Program Annual Costs</v>
          </cell>
          <cell r="F2456" t="str">
            <v>Low Participation Case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5834317.1500000004</v>
          </cell>
          <cell r="S2456">
            <v>12509121.98</v>
          </cell>
          <cell r="T2456">
            <v>26286343.199999999</v>
          </cell>
          <cell r="U2456">
            <v>16130618.27</v>
          </cell>
          <cell r="V2456">
            <v>10911310.720000001</v>
          </cell>
          <cell r="W2456">
            <v>4823091.07</v>
          </cell>
          <cell r="X2456">
            <v>4899046.41</v>
          </cell>
          <cell r="Y2456">
            <v>4974249.76</v>
          </cell>
          <cell r="Z2456">
            <v>5049879.66</v>
          </cell>
          <cell r="AA2456">
            <v>5126289.05</v>
          </cell>
          <cell r="AB2456">
            <v>5203203.5</v>
          </cell>
          <cell r="AC2456">
            <v>5283869.59</v>
          </cell>
          <cell r="AD2456">
            <v>5405233.1200000001</v>
          </cell>
          <cell r="AE2456">
            <v>5502775.29</v>
          </cell>
          <cell r="AF2456">
            <v>5602414.6799999997</v>
          </cell>
          <cell r="AG2456">
            <v>5704204.7300000004</v>
          </cell>
          <cell r="AH2456">
            <v>5808200.4400000004</v>
          </cell>
          <cell r="AI2456">
            <v>5914458.3899999997</v>
          </cell>
          <cell r="AJ2456">
            <v>6023036.7800000003</v>
          </cell>
          <cell r="AK2456">
            <v>6133995.5099999998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</row>
        <row r="2457">
          <cell r="A2457" t="str">
            <v>UTResidentialDLC Space HeatingNon-Incentive CostsLow Participation Case0</v>
          </cell>
          <cell r="B2457" t="str">
            <v>UT</v>
          </cell>
          <cell r="C2457" t="str">
            <v>Residential</v>
          </cell>
          <cell r="D2457" t="str">
            <v>DLC Space Heating</v>
          </cell>
          <cell r="E2457" t="str">
            <v>Non-Incentive Costs</v>
          </cell>
          <cell r="F2457" t="str">
            <v>Low Participation Case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5482636.7300000004</v>
          </cell>
          <cell r="S2457">
            <v>11437731.27</v>
          </cell>
          <cell r="T2457">
            <v>23748445.530000001</v>
          </cell>
          <cell r="U2457">
            <v>12818922.52</v>
          </cell>
          <cell r="V2457">
            <v>7177502.6100000003</v>
          </cell>
          <cell r="W2457">
            <v>1035039.42</v>
          </cell>
          <cell r="X2457">
            <v>1056694.75</v>
          </cell>
          <cell r="Y2457">
            <v>1077608.81</v>
          </cell>
          <cell r="Z2457">
            <v>1098962.6200000001</v>
          </cell>
          <cell r="AA2457">
            <v>1121099.71</v>
          </cell>
          <cell r="AB2457">
            <v>1143734.93</v>
          </cell>
          <cell r="AC2457">
            <v>1169950.97</v>
          </cell>
          <cell r="AD2457">
            <v>1234739.83</v>
          </cell>
          <cell r="AE2457">
            <v>1274929.31</v>
          </cell>
          <cell r="AF2457">
            <v>1316427.29</v>
          </cell>
          <cell r="AG2457">
            <v>1359276.37</v>
          </cell>
          <cell r="AH2457">
            <v>1403520.56</v>
          </cell>
          <cell r="AI2457">
            <v>1449205.28</v>
          </cell>
          <cell r="AJ2457">
            <v>1496377.44</v>
          </cell>
          <cell r="AK2457">
            <v>1545085.48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</row>
        <row r="2458">
          <cell r="A2458" t="str">
            <v>UTResidentialDLC Space HeatingSummer Peak Reduction @Meter  (MW)Low Participation Case0</v>
          </cell>
          <cell r="B2458" t="str">
            <v>UT</v>
          </cell>
          <cell r="C2458" t="str">
            <v>Residential</v>
          </cell>
          <cell r="D2458" t="str">
            <v>DLC Space Heating</v>
          </cell>
          <cell r="E2458" t="str">
            <v>Summer Peak Reduction @Meter  (MW)</v>
          </cell>
          <cell r="F2458" t="str">
            <v>Low Participation Case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5.1061481672101516</v>
          </cell>
          <cell r="S2458">
            <v>15.546439584201273</v>
          </cell>
          <cell r="T2458">
            <v>36.769815927493447</v>
          </cell>
          <cell r="U2458">
            <v>47.99510590524666</v>
          </cell>
          <cell r="V2458">
            <v>54.039254216657497</v>
          </cell>
          <cell r="W2458">
            <v>54.75501228123791</v>
          </cell>
          <cell r="X2458">
            <v>55.462504704051796</v>
          </cell>
          <cell r="Y2458">
            <v>56.170704503007471</v>
          </cell>
          <cell r="Z2458">
            <v>56.91276145592839</v>
          </cell>
          <cell r="AA2458">
            <v>57.74360864977195</v>
          </cell>
          <cell r="AB2458">
            <v>58.507439221742665</v>
          </cell>
          <cell r="AC2458">
            <v>59.27262640549219</v>
          </cell>
          <cell r="AD2458">
            <v>60.065513565673378</v>
          </cell>
          <cell r="AE2458">
            <v>60.869007140432515</v>
          </cell>
          <cell r="AF2458">
            <v>61.683249011282939</v>
          </cell>
          <cell r="AG2458">
            <v>62.508382957680382</v>
          </cell>
          <cell r="AH2458">
            <v>63.344554682411669</v>
          </cell>
          <cell r="AI2458">
            <v>64.191911837323005</v>
          </cell>
          <cell r="AJ2458">
            <v>65.050604049392433</v>
          </cell>
          <cell r="AK2458">
            <v>65.920782947151125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</row>
        <row r="2459">
          <cell r="A2459" t="str">
            <v>UTResidentialDLC Space HeatingSummer Peak Reduction @Generation (MW)Low Participation Case0</v>
          </cell>
          <cell r="B2459" t="str">
            <v>UT</v>
          </cell>
          <cell r="C2459" t="str">
            <v>Residential</v>
          </cell>
          <cell r="D2459" t="str">
            <v>DLC Space Heating</v>
          </cell>
          <cell r="E2459" t="str">
            <v>Summer Peak Reduction @Generation (MW)</v>
          </cell>
          <cell r="F2459" t="str">
            <v>Low Participation Case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5.6309529854545115</v>
          </cell>
          <cell r="S2459">
            <v>17.1442871462299</v>
          </cell>
          <cell r="T2459">
            <v>40.548980952242438</v>
          </cell>
          <cell r="U2459">
            <v>52.92799504328039</v>
          </cell>
          <cell r="V2459">
            <v>59.593354892652727</v>
          </cell>
          <cell r="W2459">
            <v>60.382677857562754</v>
          </cell>
          <cell r="X2459">
            <v>61.162885646285609</v>
          </cell>
          <cell r="Y2459">
            <v>61.94387351456492</v>
          </cell>
          <cell r="Z2459">
            <v>62.762198341341403</v>
          </cell>
          <cell r="AA2459">
            <v>63.678439181486489</v>
          </cell>
          <cell r="AB2459">
            <v>64.520775498172327</v>
          </cell>
          <cell r="AC2459">
            <v>65.364607857843168</v>
          </cell>
          <cell r="AD2459">
            <v>66.238987169908881</v>
          </cell>
          <cell r="AE2459">
            <v>67.125063013269198</v>
          </cell>
          <cell r="AF2459">
            <v>68.022991851877961</v>
          </cell>
          <cell r="AG2459">
            <v>68.932932242700019</v>
          </cell>
          <cell r="AH2459">
            <v>69.855044863709381</v>
          </cell>
          <cell r="AI2459">
            <v>70.789492542261797</v>
          </cell>
          <cell r="AJ2459">
            <v>71.73644028384696</v>
          </cell>
          <cell r="AK2459">
            <v>72.696055301225314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</row>
        <row r="2460">
          <cell r="A2460" t="str">
            <v>UTResidentialDLC Space HeatingWinter Peak Reduction @Meter  (MW)Low Participation Case0</v>
          </cell>
          <cell r="B2460" t="str">
            <v>UT</v>
          </cell>
          <cell r="C2460" t="str">
            <v>Residential</v>
          </cell>
          <cell r="D2460" t="str">
            <v>DLC Space Heating</v>
          </cell>
          <cell r="E2460" t="str">
            <v>Winter Peak Reduction @Meter  (MW)</v>
          </cell>
          <cell r="F2460" t="str">
            <v>Low Participation Case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</row>
        <row r="2461">
          <cell r="A2461" t="str">
            <v>UTResidentialDLC Space HeatingWinter Peak Reduction @Generation (MW)Low Participation Case0</v>
          </cell>
          <cell r="B2461" t="str">
            <v>UT</v>
          </cell>
          <cell r="C2461" t="str">
            <v>Residential</v>
          </cell>
          <cell r="D2461" t="str">
            <v>DLC Space Heating</v>
          </cell>
          <cell r="E2461" t="str">
            <v>Winter Peak Reduction @Generation (MW)</v>
          </cell>
          <cell r="F2461" t="str">
            <v>Low Participation Case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</row>
        <row r="2462">
          <cell r="A2462" t="str">
            <v>UTResidentialDLC Space HeatingProgram Annual BenefitsLow Participation Case0</v>
          </cell>
          <cell r="B2462" t="str">
            <v>UT</v>
          </cell>
          <cell r="C2462" t="str">
            <v>Residential</v>
          </cell>
          <cell r="D2462" t="str">
            <v>DLC Space Heating</v>
          </cell>
          <cell r="E2462" t="str">
            <v>Program Annual Benefits</v>
          </cell>
          <cell r="F2462" t="str">
            <v>Low Participation Case</v>
          </cell>
          <cell r="G2462">
            <v>0</v>
          </cell>
          <cell r="BA2462">
            <v>-219220923.84999999</v>
          </cell>
        </row>
        <row r="2463">
          <cell r="A2463" t="str">
            <v>UTResidentialDLC Space HeatingNew ParticipantsLow Participation Case0</v>
          </cell>
          <cell r="B2463" t="str">
            <v>UT</v>
          </cell>
          <cell r="C2463" t="str">
            <v>Residential</v>
          </cell>
          <cell r="D2463" t="str">
            <v>DLC Space Heating</v>
          </cell>
          <cell r="E2463" t="str">
            <v>New Participants</v>
          </cell>
          <cell r="F2463" t="str">
            <v>Low Participation Case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16746.686550000006</v>
          </cell>
          <cell r="S2463">
            <v>34271.919000000009</v>
          </cell>
          <cell r="T2463">
            <v>69833.664450000011</v>
          </cell>
          <cell r="U2463">
            <v>36847.527750000037</v>
          </cell>
          <cell r="V2463">
            <v>20100.588749999937</v>
          </cell>
          <cell r="W2463">
            <v>2583.0255000000179</v>
          </cell>
          <cell r="X2463">
            <v>2585.7149999999965</v>
          </cell>
          <cell r="Y2463">
            <v>2585.2035000000324</v>
          </cell>
          <cell r="Z2463">
            <v>2584.5764999999665</v>
          </cell>
          <cell r="AA2463">
            <v>2584.3950000000186</v>
          </cell>
          <cell r="AB2463">
            <v>2584.7249999999767</v>
          </cell>
          <cell r="AC2463">
            <v>2592.8595000000205</v>
          </cell>
          <cell r="AD2463">
            <v>2694.0321599718882</v>
          </cell>
          <cell r="AE2463">
            <v>2731.0805338135397</v>
          </cell>
          <cell r="AF2463">
            <v>2768.6383974915661</v>
          </cell>
          <cell r="AG2463">
            <v>2806.7127575183695</v>
          </cell>
          <cell r="AH2463">
            <v>2845.3107167601411</v>
          </cell>
          <cell r="AI2463">
            <v>2884.4394757617847</v>
          </cell>
          <cell r="AJ2463">
            <v>2924.1063340901455</v>
          </cell>
          <cell r="AK2463">
            <v>2964.3186916958948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</row>
        <row r="2464">
          <cell r="A2464" t="str">
            <v>UTResidentialDLC Space HeatingIncentive CostsLow Participation Case0</v>
          </cell>
          <cell r="B2464" t="str">
            <v>UT</v>
          </cell>
          <cell r="C2464" t="str">
            <v>Residential</v>
          </cell>
          <cell r="D2464" t="str">
            <v>DLC Space Heating</v>
          </cell>
          <cell r="E2464" t="str">
            <v>Incentive Costs</v>
          </cell>
          <cell r="F2464" t="str">
            <v>Low Participation Case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351680.42</v>
          </cell>
          <cell r="S2464">
            <v>1071390.72</v>
          </cell>
          <cell r="T2464">
            <v>2537897.67</v>
          </cell>
          <cell r="U2464">
            <v>3311695.75</v>
          </cell>
          <cell r="V2464">
            <v>3733808.12</v>
          </cell>
          <cell r="W2464">
            <v>3788051.65</v>
          </cell>
          <cell r="X2464">
            <v>3842351.67</v>
          </cell>
          <cell r="Y2464">
            <v>3896640.94</v>
          </cell>
          <cell r="Z2464">
            <v>3950917.05</v>
          </cell>
          <cell r="AA2464">
            <v>4005189.34</v>
          </cell>
          <cell r="AB2464">
            <v>4059468.57</v>
          </cell>
          <cell r="AC2464">
            <v>4113918.62</v>
          </cell>
          <cell r="AD2464">
            <v>4170493.29</v>
          </cell>
          <cell r="AE2464">
            <v>4227845.9800000004</v>
          </cell>
          <cell r="AF2464">
            <v>4285987.3899999997</v>
          </cell>
          <cell r="AG2464">
            <v>4344928.3600000003</v>
          </cell>
          <cell r="AH2464">
            <v>4404679.88</v>
          </cell>
          <cell r="AI2464">
            <v>4465253.1100000003</v>
          </cell>
          <cell r="AJ2464">
            <v>4526659.34</v>
          </cell>
          <cell r="AK2464">
            <v>4588910.04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</row>
        <row r="2465">
          <cell r="A2465" t="str">
            <v>UTResidentialDLC Space HeatingParticipantsLow Participation Case0</v>
          </cell>
          <cell r="B2465" t="str">
            <v>UT</v>
          </cell>
          <cell r="C2465" t="str">
            <v>Residential</v>
          </cell>
          <cell r="D2465" t="str">
            <v>DLC Space Heating</v>
          </cell>
          <cell r="E2465" t="str">
            <v>Participants</v>
          </cell>
          <cell r="F2465" t="str">
            <v>Low Participation Case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16746.686550000006</v>
          </cell>
          <cell r="S2465">
            <v>51018.605550000015</v>
          </cell>
          <cell r="T2465">
            <v>120852.27000000002</v>
          </cell>
          <cell r="U2465">
            <v>157699.79775000006</v>
          </cell>
          <cell r="V2465">
            <v>177800.38649999999</v>
          </cell>
          <cell r="W2465">
            <v>180383.41200000001</v>
          </cell>
          <cell r="X2465">
            <v>182969.12700000001</v>
          </cell>
          <cell r="Y2465">
            <v>185554.33050000004</v>
          </cell>
          <cell r="Z2465">
            <v>188138.90700000001</v>
          </cell>
          <cell r="AA2465">
            <v>190723.30200000003</v>
          </cell>
          <cell r="AB2465">
            <v>193308.027</v>
          </cell>
          <cell r="AC2465">
            <v>195900.88650000002</v>
          </cell>
          <cell r="AD2465">
            <v>198594.91865997191</v>
          </cell>
          <cell r="AE2465">
            <v>201325.99919378545</v>
          </cell>
          <cell r="AF2465">
            <v>204094.63759127702</v>
          </cell>
          <cell r="AG2465">
            <v>206901.35034879539</v>
          </cell>
          <cell r="AH2465">
            <v>209746.66106555553</v>
          </cell>
          <cell r="AI2465">
            <v>212631.10054131731</v>
          </cell>
          <cell r="AJ2465">
            <v>215555.20687540746</v>
          </cell>
          <cell r="AK2465">
            <v>218519.52556710335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</row>
        <row r="2466">
          <cell r="A2466" t="str">
            <v>UTSmall C&amp;IDLC Space HeatingProgram Annual BenefitsLow Participation Case0</v>
          </cell>
          <cell r="B2466" t="str">
            <v>UT</v>
          </cell>
          <cell r="C2466" t="str">
            <v>Small C&amp;I</v>
          </cell>
          <cell r="D2466" t="str">
            <v>DLC Space Heating</v>
          </cell>
          <cell r="E2466" t="str">
            <v>Program Annual Benefits</v>
          </cell>
          <cell r="F2466" t="str">
            <v>Low Participation Case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573231.01</v>
          </cell>
          <cell r="S2466">
            <v>1745288.43</v>
          </cell>
          <cell r="T2466">
            <v>4127886.26</v>
          </cell>
          <cell r="U2466">
            <v>5388069.9000000004</v>
          </cell>
          <cell r="V2466">
            <v>6066603.5300000003</v>
          </cell>
          <cell r="W2466">
            <v>6146956.6100000003</v>
          </cell>
          <cell r="X2466">
            <v>6226381.7599999998</v>
          </cell>
          <cell r="Y2466">
            <v>6305886.3200000003</v>
          </cell>
          <cell r="Z2466">
            <v>6389191.79</v>
          </cell>
          <cell r="AA2466">
            <v>6482465.1100000003</v>
          </cell>
          <cell r="AB2466">
            <v>6568214.9500000002</v>
          </cell>
          <cell r="AC2466">
            <v>6654117.0800000001</v>
          </cell>
          <cell r="AD2466">
            <v>6743128.8899999997</v>
          </cell>
          <cell r="AE2466">
            <v>6833331.4100000001</v>
          </cell>
          <cell r="AF2466">
            <v>6924740.5700000003</v>
          </cell>
          <cell r="AG2466">
            <v>7017372.5</v>
          </cell>
          <cell r="AH2466">
            <v>7111243.5700000003</v>
          </cell>
          <cell r="AI2466">
            <v>7206370.3399999999</v>
          </cell>
          <cell r="AJ2466">
            <v>7302769.6200000001</v>
          </cell>
          <cell r="AK2466">
            <v>7400458.4299999997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</row>
        <row r="2467">
          <cell r="A2467" t="str">
            <v>UTSmall C&amp;IDLC Space HeatingProgram Annual CostsLow Participation Case0</v>
          </cell>
          <cell r="B2467" t="str">
            <v>UT</v>
          </cell>
          <cell r="C2467" t="str">
            <v>Small C&amp;I</v>
          </cell>
          <cell r="D2467" t="str">
            <v>DLC Space Heating</v>
          </cell>
          <cell r="E2467" t="str">
            <v>Program Annual Costs</v>
          </cell>
          <cell r="F2467" t="str">
            <v>Low Participation Case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5834317.1500000004</v>
          </cell>
          <cell r="S2467">
            <v>12509121.98</v>
          </cell>
          <cell r="T2467">
            <v>26286343.199999999</v>
          </cell>
          <cell r="U2467">
            <v>16130618.27</v>
          </cell>
          <cell r="V2467">
            <v>10911310.720000001</v>
          </cell>
          <cell r="W2467">
            <v>4823091.07</v>
          </cell>
          <cell r="X2467">
            <v>4899046.41</v>
          </cell>
          <cell r="Y2467">
            <v>4974249.76</v>
          </cell>
          <cell r="Z2467">
            <v>5049879.66</v>
          </cell>
          <cell r="AA2467">
            <v>5126289.05</v>
          </cell>
          <cell r="AB2467">
            <v>5203203.5</v>
          </cell>
          <cell r="AC2467">
            <v>5283869.59</v>
          </cell>
          <cell r="AD2467">
            <v>5405233.1200000001</v>
          </cell>
          <cell r="AE2467">
            <v>5502775.29</v>
          </cell>
          <cell r="AF2467">
            <v>5602414.6799999997</v>
          </cell>
          <cell r="AG2467">
            <v>5704204.7300000004</v>
          </cell>
          <cell r="AH2467">
            <v>5808200.4400000004</v>
          </cell>
          <cell r="AI2467">
            <v>5914458.3899999997</v>
          </cell>
          <cell r="AJ2467">
            <v>6023036.7800000003</v>
          </cell>
          <cell r="AK2467">
            <v>6133995.5099999998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</row>
        <row r="2468">
          <cell r="A2468" t="str">
            <v>UTSmall C&amp;IDLC Space HeatingNon-Incentive CostsLow Participation Case0</v>
          </cell>
          <cell r="B2468" t="str">
            <v>UT</v>
          </cell>
          <cell r="C2468" t="str">
            <v>Small C&amp;I</v>
          </cell>
          <cell r="D2468" t="str">
            <v>DLC Space Heating</v>
          </cell>
          <cell r="E2468" t="str">
            <v>Non-Incentive Costs</v>
          </cell>
          <cell r="F2468" t="str">
            <v>Low Participation Case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5482636.7300000004</v>
          </cell>
          <cell r="S2468">
            <v>11437731.27</v>
          </cell>
          <cell r="T2468">
            <v>23748445.530000001</v>
          </cell>
          <cell r="U2468">
            <v>12818922.52</v>
          </cell>
          <cell r="V2468">
            <v>7177502.6100000003</v>
          </cell>
          <cell r="W2468">
            <v>1035039.42</v>
          </cell>
          <cell r="X2468">
            <v>1056694.75</v>
          </cell>
          <cell r="Y2468">
            <v>1077608.81</v>
          </cell>
          <cell r="Z2468">
            <v>1098962.6200000001</v>
          </cell>
          <cell r="AA2468">
            <v>1121099.71</v>
          </cell>
          <cell r="AB2468">
            <v>1143734.93</v>
          </cell>
          <cell r="AC2468">
            <v>1169950.97</v>
          </cell>
          <cell r="AD2468">
            <v>1234739.83</v>
          </cell>
          <cell r="AE2468">
            <v>1274929.31</v>
          </cell>
          <cell r="AF2468">
            <v>1316427.29</v>
          </cell>
          <cell r="AG2468">
            <v>1359276.37</v>
          </cell>
          <cell r="AH2468">
            <v>1403520.56</v>
          </cell>
          <cell r="AI2468">
            <v>1449205.28</v>
          </cell>
          <cell r="AJ2468">
            <v>1496377.44</v>
          </cell>
          <cell r="AK2468">
            <v>1545085.48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</row>
        <row r="2469">
          <cell r="A2469" t="str">
            <v>UTSmall C&amp;IDLC Space HeatingSummer Peak Reduction @Meter  (MW)Low Participation Case0</v>
          </cell>
          <cell r="B2469" t="str">
            <v>UT</v>
          </cell>
          <cell r="C2469" t="str">
            <v>Small C&amp;I</v>
          </cell>
          <cell r="D2469" t="str">
            <v>DLC Space Heating</v>
          </cell>
          <cell r="E2469" t="str">
            <v>Summer Peak Reduction @Meter  (MW)</v>
          </cell>
          <cell r="F2469" t="str">
            <v>Low Participation Case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5.1061481672101516</v>
          </cell>
          <cell r="S2469">
            <v>15.546439584201273</v>
          </cell>
          <cell r="T2469">
            <v>36.769815927493447</v>
          </cell>
          <cell r="U2469">
            <v>47.99510590524666</v>
          </cell>
          <cell r="V2469">
            <v>54.039254216657497</v>
          </cell>
          <cell r="W2469">
            <v>54.75501228123791</v>
          </cell>
          <cell r="X2469">
            <v>55.462504704051796</v>
          </cell>
          <cell r="Y2469">
            <v>56.170704503007471</v>
          </cell>
          <cell r="Z2469">
            <v>56.91276145592839</v>
          </cell>
          <cell r="AA2469">
            <v>57.74360864977195</v>
          </cell>
          <cell r="AB2469">
            <v>58.507439221742665</v>
          </cell>
          <cell r="AC2469">
            <v>59.27262640549219</v>
          </cell>
          <cell r="AD2469">
            <v>60.065513565673378</v>
          </cell>
          <cell r="AE2469">
            <v>60.869007140432515</v>
          </cell>
          <cell r="AF2469">
            <v>61.683249011282939</v>
          </cell>
          <cell r="AG2469">
            <v>62.508382957680382</v>
          </cell>
          <cell r="AH2469">
            <v>63.344554682411669</v>
          </cell>
          <cell r="AI2469">
            <v>64.191911837323005</v>
          </cell>
          <cell r="AJ2469">
            <v>65.050604049392433</v>
          </cell>
          <cell r="AK2469">
            <v>65.920782947151125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</row>
        <row r="2470">
          <cell r="A2470" t="str">
            <v>UTSmall C&amp;IDLC Space HeatingSummer Peak Reduction @Generation (MW)Low Participation Case0</v>
          </cell>
          <cell r="B2470" t="str">
            <v>UT</v>
          </cell>
          <cell r="C2470" t="str">
            <v>Small C&amp;I</v>
          </cell>
          <cell r="D2470" t="str">
            <v>DLC Space Heating</v>
          </cell>
          <cell r="E2470" t="str">
            <v>Summer Peak Reduction @Generation (MW)</v>
          </cell>
          <cell r="F2470" t="str">
            <v>Low Participation Case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5.6309529854545115</v>
          </cell>
          <cell r="S2470">
            <v>17.1442871462299</v>
          </cell>
          <cell r="T2470">
            <v>40.548980952242438</v>
          </cell>
          <cell r="U2470">
            <v>52.92799504328039</v>
          </cell>
          <cell r="V2470">
            <v>59.593354892652727</v>
          </cell>
          <cell r="W2470">
            <v>60.382677857562754</v>
          </cell>
          <cell r="X2470">
            <v>61.162885646285609</v>
          </cell>
          <cell r="Y2470">
            <v>61.94387351456492</v>
          </cell>
          <cell r="Z2470">
            <v>62.762198341341403</v>
          </cell>
          <cell r="AA2470">
            <v>63.678439181486489</v>
          </cell>
          <cell r="AB2470">
            <v>64.520775498172327</v>
          </cell>
          <cell r="AC2470">
            <v>65.364607857843168</v>
          </cell>
          <cell r="AD2470">
            <v>66.238987169908881</v>
          </cell>
          <cell r="AE2470">
            <v>67.125063013269198</v>
          </cell>
          <cell r="AF2470">
            <v>68.022991851877961</v>
          </cell>
          <cell r="AG2470">
            <v>68.932932242700019</v>
          </cell>
          <cell r="AH2470">
            <v>69.855044863709381</v>
          </cell>
          <cell r="AI2470">
            <v>70.789492542261797</v>
          </cell>
          <cell r="AJ2470">
            <v>71.73644028384696</v>
          </cell>
          <cell r="AK2470">
            <v>72.696055301225314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0</v>
          </cell>
          <cell r="AV2470">
            <v>0</v>
          </cell>
          <cell r="AW2470">
            <v>0</v>
          </cell>
          <cell r="AX2470">
            <v>0</v>
          </cell>
          <cell r="AY2470">
            <v>0</v>
          </cell>
          <cell r="AZ2470">
            <v>0</v>
          </cell>
        </row>
        <row r="2471">
          <cell r="A2471" t="str">
            <v>UTSmall C&amp;IDLC Space HeatingWinter Peak Reduction @Meter  (MW)Low Participation Case0</v>
          </cell>
          <cell r="B2471" t="str">
            <v>UT</v>
          </cell>
          <cell r="C2471" t="str">
            <v>Small C&amp;I</v>
          </cell>
          <cell r="D2471" t="str">
            <v>DLC Space Heating</v>
          </cell>
          <cell r="E2471" t="str">
            <v>Winter Peak Reduction @Meter  (MW)</v>
          </cell>
          <cell r="F2471" t="str">
            <v>Low Participation Case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</row>
        <row r="2472">
          <cell r="A2472" t="str">
            <v>UTSmall C&amp;IDLC Space HeatingWinter Peak Reduction @Generation (MW)Low Participation Case0</v>
          </cell>
          <cell r="B2472" t="str">
            <v>UT</v>
          </cell>
          <cell r="C2472" t="str">
            <v>Small C&amp;I</v>
          </cell>
          <cell r="D2472" t="str">
            <v>DLC Space Heating</v>
          </cell>
          <cell r="E2472" t="str">
            <v>Winter Peak Reduction @Generation (MW)</v>
          </cell>
          <cell r="F2472" t="str">
            <v>Low Participation Case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</row>
        <row r="2473">
          <cell r="A2473" t="str">
            <v>UTSmall C&amp;IDLC Space HeatingProgram Annual BenefitsLow Participation Case0</v>
          </cell>
          <cell r="B2473" t="str">
            <v>UT</v>
          </cell>
          <cell r="C2473" t="str">
            <v>Small C&amp;I</v>
          </cell>
          <cell r="D2473" t="str">
            <v>DLC Space Heating</v>
          </cell>
          <cell r="E2473" t="str">
            <v>Program Annual Benefits</v>
          </cell>
          <cell r="F2473" t="str">
            <v>Low Participation Case</v>
          </cell>
          <cell r="G2473">
            <v>0</v>
          </cell>
          <cell r="BA2473">
            <v>2848111.08</v>
          </cell>
        </row>
        <row r="2474">
          <cell r="A2474" t="str">
            <v>UTSmall C&amp;IDLC Space HeatingNew ParticipantsLow Participation Case0</v>
          </cell>
          <cell r="B2474" t="str">
            <v>UT</v>
          </cell>
          <cell r="C2474" t="str">
            <v>Small C&amp;I</v>
          </cell>
          <cell r="D2474" t="str">
            <v>DLC Space Heating</v>
          </cell>
          <cell r="E2474" t="str">
            <v>New Participants</v>
          </cell>
          <cell r="F2474" t="str">
            <v>Low Participation Case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16746.686550000006</v>
          </cell>
          <cell r="S2474">
            <v>34271.919000000009</v>
          </cell>
          <cell r="T2474">
            <v>69833.664450000011</v>
          </cell>
          <cell r="U2474">
            <v>36847.527750000037</v>
          </cell>
          <cell r="V2474">
            <v>20100.588749999937</v>
          </cell>
          <cell r="W2474">
            <v>2583.0255000000179</v>
          </cell>
          <cell r="X2474">
            <v>2585.7149999999965</v>
          </cell>
          <cell r="Y2474">
            <v>2585.2035000000324</v>
          </cell>
          <cell r="Z2474">
            <v>2584.5764999999665</v>
          </cell>
          <cell r="AA2474">
            <v>2584.3950000000186</v>
          </cell>
          <cell r="AB2474">
            <v>2584.7249999999767</v>
          </cell>
          <cell r="AC2474">
            <v>2592.8595000000205</v>
          </cell>
          <cell r="AD2474">
            <v>2694.0321599718882</v>
          </cell>
          <cell r="AE2474">
            <v>2731.0805338135397</v>
          </cell>
          <cell r="AF2474">
            <v>2768.6383974915661</v>
          </cell>
          <cell r="AG2474">
            <v>2806.7127575183695</v>
          </cell>
          <cell r="AH2474">
            <v>2845.3107167601411</v>
          </cell>
          <cell r="AI2474">
            <v>2884.4394757617847</v>
          </cell>
          <cell r="AJ2474">
            <v>2924.1063340901455</v>
          </cell>
          <cell r="AK2474">
            <v>2964.3186916958948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</row>
        <row r="2475">
          <cell r="A2475" t="str">
            <v>UTSmall C&amp;IDLC Space HeatingIncentive CostsLow Participation Case0</v>
          </cell>
          <cell r="B2475" t="str">
            <v>UT</v>
          </cell>
          <cell r="C2475" t="str">
            <v>Small C&amp;I</v>
          </cell>
          <cell r="D2475" t="str">
            <v>DLC Space Heating</v>
          </cell>
          <cell r="E2475" t="str">
            <v>Incentive Costs</v>
          </cell>
          <cell r="F2475" t="str">
            <v>Low Participation Case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351680.42</v>
          </cell>
          <cell r="S2475">
            <v>1071390.72</v>
          </cell>
          <cell r="T2475">
            <v>2537897.67</v>
          </cell>
          <cell r="U2475">
            <v>3311695.75</v>
          </cell>
          <cell r="V2475">
            <v>3733808.12</v>
          </cell>
          <cell r="W2475">
            <v>3788051.65</v>
          </cell>
          <cell r="X2475">
            <v>3842351.67</v>
          </cell>
          <cell r="Y2475">
            <v>3896640.94</v>
          </cell>
          <cell r="Z2475">
            <v>3950917.05</v>
          </cell>
          <cell r="AA2475">
            <v>4005189.34</v>
          </cell>
          <cell r="AB2475">
            <v>4059468.57</v>
          </cell>
          <cell r="AC2475">
            <v>4113918.62</v>
          </cell>
          <cell r="AD2475">
            <v>4170493.29</v>
          </cell>
          <cell r="AE2475">
            <v>4227845.9800000004</v>
          </cell>
          <cell r="AF2475">
            <v>4285987.3899999997</v>
          </cell>
          <cell r="AG2475">
            <v>4344928.3600000003</v>
          </cell>
          <cell r="AH2475">
            <v>4404679.88</v>
          </cell>
          <cell r="AI2475">
            <v>4465253.1100000003</v>
          </cell>
          <cell r="AJ2475">
            <v>4526659.34</v>
          </cell>
          <cell r="AK2475">
            <v>4588910.04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</row>
        <row r="2476">
          <cell r="A2476" t="str">
            <v>UTSmall C&amp;IDLC Space HeatingParticipantsLow Participation Case0</v>
          </cell>
          <cell r="B2476" t="str">
            <v>UT</v>
          </cell>
          <cell r="C2476" t="str">
            <v>Small C&amp;I</v>
          </cell>
          <cell r="D2476" t="str">
            <v>DLC Space Heating</v>
          </cell>
          <cell r="E2476" t="str">
            <v>Participants</v>
          </cell>
          <cell r="F2476" t="str">
            <v>Low Participation Case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16746.686550000006</v>
          </cell>
          <cell r="S2476">
            <v>51018.605550000015</v>
          </cell>
          <cell r="T2476">
            <v>120852.27000000002</v>
          </cell>
          <cell r="U2476">
            <v>157699.79775000006</v>
          </cell>
          <cell r="V2476">
            <v>177800.38649999999</v>
          </cell>
          <cell r="W2476">
            <v>180383.41200000001</v>
          </cell>
          <cell r="X2476">
            <v>182969.12700000001</v>
          </cell>
          <cell r="Y2476">
            <v>185554.33050000004</v>
          </cell>
          <cell r="Z2476">
            <v>188138.90700000001</v>
          </cell>
          <cell r="AA2476">
            <v>190723.30200000003</v>
          </cell>
          <cell r="AB2476">
            <v>193308.027</v>
          </cell>
          <cell r="AC2476">
            <v>195900.88650000002</v>
          </cell>
          <cell r="AD2476">
            <v>198594.91865997191</v>
          </cell>
          <cell r="AE2476">
            <v>201325.99919378545</v>
          </cell>
          <cell r="AF2476">
            <v>204094.63759127702</v>
          </cell>
          <cell r="AG2476">
            <v>206901.35034879539</v>
          </cell>
          <cell r="AH2476">
            <v>209746.66106555553</v>
          </cell>
          <cell r="AI2476">
            <v>212631.10054131731</v>
          </cell>
          <cell r="AJ2476">
            <v>215555.20687540746</v>
          </cell>
          <cell r="AK2476">
            <v>218519.52556710335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</row>
        <row r="2477">
          <cell r="A2477" t="str">
            <v>UTMedium C&amp;IDLC Water HeatingProgram Annual BenefitsLow Participation Case0</v>
          </cell>
          <cell r="B2477" t="str">
            <v>UT</v>
          </cell>
          <cell r="C2477" t="str">
            <v>Medium C&amp;I</v>
          </cell>
          <cell r="D2477" t="str">
            <v>DLC Water Heating</v>
          </cell>
          <cell r="E2477" t="str">
            <v>Program Annual Benefits</v>
          </cell>
          <cell r="F2477" t="str">
            <v>Low Participation Case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573231.01</v>
          </cell>
          <cell r="S2477">
            <v>1745288.43</v>
          </cell>
          <cell r="T2477">
            <v>4127886.26</v>
          </cell>
          <cell r="U2477">
            <v>5388069.9000000004</v>
          </cell>
          <cell r="V2477">
            <v>6066603.5300000003</v>
          </cell>
          <cell r="W2477">
            <v>6146956.6100000003</v>
          </cell>
          <cell r="X2477">
            <v>6226381.7599999998</v>
          </cell>
          <cell r="Y2477">
            <v>6305886.3200000003</v>
          </cell>
          <cell r="Z2477">
            <v>6389191.79</v>
          </cell>
          <cell r="AA2477">
            <v>6482465.1100000003</v>
          </cell>
          <cell r="AB2477">
            <v>6568214.9500000002</v>
          </cell>
          <cell r="AC2477">
            <v>6654117.0800000001</v>
          </cell>
          <cell r="AD2477">
            <v>6743128.8899999997</v>
          </cell>
          <cell r="AE2477">
            <v>6833331.4100000001</v>
          </cell>
          <cell r="AF2477">
            <v>6924740.5700000003</v>
          </cell>
          <cell r="AG2477">
            <v>7017372.5</v>
          </cell>
          <cell r="AH2477">
            <v>7111243.5700000003</v>
          </cell>
          <cell r="AI2477">
            <v>7206370.3399999999</v>
          </cell>
          <cell r="AJ2477">
            <v>7302769.6200000001</v>
          </cell>
          <cell r="AK2477">
            <v>7400458.4299999997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</row>
        <row r="2478">
          <cell r="A2478" t="str">
            <v>UTMedium C&amp;IDLC Water HeatingProgram Annual CostsLow Participation Case0</v>
          </cell>
          <cell r="B2478" t="str">
            <v>UT</v>
          </cell>
          <cell r="C2478" t="str">
            <v>Medium C&amp;I</v>
          </cell>
          <cell r="D2478" t="str">
            <v>DLC Water Heating</v>
          </cell>
          <cell r="E2478" t="str">
            <v>Program Annual Costs</v>
          </cell>
          <cell r="F2478" t="str">
            <v>Low Participation Case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5834317.1500000004</v>
          </cell>
          <cell r="S2478">
            <v>12509121.98</v>
          </cell>
          <cell r="T2478">
            <v>26286343.199999999</v>
          </cell>
          <cell r="U2478">
            <v>16130618.27</v>
          </cell>
          <cell r="V2478">
            <v>10911310.720000001</v>
          </cell>
          <cell r="W2478">
            <v>4823091.07</v>
          </cell>
          <cell r="X2478">
            <v>4899046.41</v>
          </cell>
          <cell r="Y2478">
            <v>4974249.76</v>
          </cell>
          <cell r="Z2478">
            <v>5049879.66</v>
          </cell>
          <cell r="AA2478">
            <v>5126289.05</v>
          </cell>
          <cell r="AB2478">
            <v>5203203.5</v>
          </cell>
          <cell r="AC2478">
            <v>5283869.59</v>
          </cell>
          <cell r="AD2478">
            <v>5405233.1200000001</v>
          </cell>
          <cell r="AE2478">
            <v>5502775.29</v>
          </cell>
          <cell r="AF2478">
            <v>5602414.6799999997</v>
          </cell>
          <cell r="AG2478">
            <v>5704204.7300000004</v>
          </cell>
          <cell r="AH2478">
            <v>5808200.4400000004</v>
          </cell>
          <cell r="AI2478">
            <v>5914458.3899999997</v>
          </cell>
          <cell r="AJ2478">
            <v>6023036.7800000003</v>
          </cell>
          <cell r="AK2478">
            <v>6133995.5099999998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</row>
        <row r="2479">
          <cell r="A2479" t="str">
            <v>UTMedium C&amp;IDLC Water HeatingNon-Incentive CostsLow Participation Case0</v>
          </cell>
          <cell r="B2479" t="str">
            <v>UT</v>
          </cell>
          <cell r="C2479" t="str">
            <v>Medium C&amp;I</v>
          </cell>
          <cell r="D2479" t="str">
            <v>DLC Water Heating</v>
          </cell>
          <cell r="E2479" t="str">
            <v>Non-Incentive Costs</v>
          </cell>
          <cell r="F2479" t="str">
            <v>Low Participation Case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5482636.7300000004</v>
          </cell>
          <cell r="S2479">
            <v>11437731.27</v>
          </cell>
          <cell r="T2479">
            <v>23748445.530000001</v>
          </cell>
          <cell r="U2479">
            <v>12818922.52</v>
          </cell>
          <cell r="V2479">
            <v>7177502.6100000003</v>
          </cell>
          <cell r="W2479">
            <v>1035039.42</v>
          </cell>
          <cell r="X2479">
            <v>1056694.75</v>
          </cell>
          <cell r="Y2479">
            <v>1077608.81</v>
          </cell>
          <cell r="Z2479">
            <v>1098962.6200000001</v>
          </cell>
          <cell r="AA2479">
            <v>1121099.71</v>
          </cell>
          <cell r="AB2479">
            <v>1143734.93</v>
          </cell>
          <cell r="AC2479">
            <v>1169950.97</v>
          </cell>
          <cell r="AD2479">
            <v>1234739.83</v>
          </cell>
          <cell r="AE2479">
            <v>1274929.31</v>
          </cell>
          <cell r="AF2479">
            <v>1316427.29</v>
          </cell>
          <cell r="AG2479">
            <v>1359276.37</v>
          </cell>
          <cell r="AH2479">
            <v>1403520.56</v>
          </cell>
          <cell r="AI2479">
            <v>1449205.28</v>
          </cell>
          <cell r="AJ2479">
            <v>1496377.44</v>
          </cell>
          <cell r="AK2479">
            <v>1545085.48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</row>
        <row r="2480">
          <cell r="A2480" t="str">
            <v>UTMedium C&amp;IDLC Water HeatingSummer Peak Reduction @Meter  (MW)Low Participation Case0</v>
          </cell>
          <cell r="B2480" t="str">
            <v>UT</v>
          </cell>
          <cell r="C2480" t="str">
            <v>Medium C&amp;I</v>
          </cell>
          <cell r="D2480" t="str">
            <v>DLC Water Heating</v>
          </cell>
          <cell r="E2480" t="str">
            <v>Summer Peak Reduction @Meter  (MW)</v>
          </cell>
          <cell r="F2480" t="str">
            <v>Low Participation Case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5.1061481672101516</v>
          </cell>
          <cell r="S2480">
            <v>15.546439584201273</v>
          </cell>
          <cell r="T2480">
            <v>36.769815927493447</v>
          </cell>
          <cell r="U2480">
            <v>47.99510590524666</v>
          </cell>
          <cell r="V2480">
            <v>54.039254216657497</v>
          </cell>
          <cell r="W2480">
            <v>54.75501228123791</v>
          </cell>
          <cell r="X2480">
            <v>55.462504704051796</v>
          </cell>
          <cell r="Y2480">
            <v>56.170704503007471</v>
          </cell>
          <cell r="Z2480">
            <v>56.91276145592839</v>
          </cell>
          <cell r="AA2480">
            <v>57.74360864977195</v>
          </cell>
          <cell r="AB2480">
            <v>58.507439221742665</v>
          </cell>
          <cell r="AC2480">
            <v>59.27262640549219</v>
          </cell>
          <cell r="AD2480">
            <v>60.065513565673378</v>
          </cell>
          <cell r="AE2480">
            <v>60.869007140432515</v>
          </cell>
          <cell r="AF2480">
            <v>61.683249011282939</v>
          </cell>
          <cell r="AG2480">
            <v>62.508382957680382</v>
          </cell>
          <cell r="AH2480">
            <v>63.344554682411669</v>
          </cell>
          <cell r="AI2480">
            <v>64.191911837323005</v>
          </cell>
          <cell r="AJ2480">
            <v>65.050604049392433</v>
          </cell>
          <cell r="AK2480">
            <v>65.920782947151125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  <cell r="AV2480">
            <v>0</v>
          </cell>
          <cell r="AW2480">
            <v>0</v>
          </cell>
          <cell r="AX2480">
            <v>0</v>
          </cell>
          <cell r="AY2480">
            <v>0</v>
          </cell>
          <cell r="AZ2480">
            <v>0</v>
          </cell>
        </row>
        <row r="2481">
          <cell r="A2481" t="str">
            <v>UTMedium C&amp;IDLC Water HeatingSummer Peak Reduction @Generation (MW)Low Participation Case0</v>
          </cell>
          <cell r="B2481" t="str">
            <v>UT</v>
          </cell>
          <cell r="C2481" t="str">
            <v>Medium C&amp;I</v>
          </cell>
          <cell r="D2481" t="str">
            <v>DLC Water Heating</v>
          </cell>
          <cell r="E2481" t="str">
            <v>Summer Peak Reduction @Generation (MW)</v>
          </cell>
          <cell r="F2481" t="str">
            <v>Low Participation Case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5.6309529854545115</v>
          </cell>
          <cell r="S2481">
            <v>17.1442871462299</v>
          </cell>
          <cell r="T2481">
            <v>40.548980952242438</v>
          </cell>
          <cell r="U2481">
            <v>52.92799504328039</v>
          </cell>
          <cell r="V2481">
            <v>59.593354892652727</v>
          </cell>
          <cell r="W2481">
            <v>60.382677857562754</v>
          </cell>
          <cell r="X2481">
            <v>61.162885646285609</v>
          </cell>
          <cell r="Y2481">
            <v>61.94387351456492</v>
          </cell>
          <cell r="Z2481">
            <v>62.762198341341403</v>
          </cell>
          <cell r="AA2481">
            <v>63.678439181486489</v>
          </cell>
          <cell r="AB2481">
            <v>64.520775498172327</v>
          </cell>
          <cell r="AC2481">
            <v>65.364607857843168</v>
          </cell>
          <cell r="AD2481">
            <v>66.238987169908881</v>
          </cell>
          <cell r="AE2481">
            <v>67.125063013269198</v>
          </cell>
          <cell r="AF2481">
            <v>68.022991851877961</v>
          </cell>
          <cell r="AG2481">
            <v>68.932932242700019</v>
          </cell>
          <cell r="AH2481">
            <v>69.855044863709381</v>
          </cell>
          <cell r="AI2481">
            <v>70.789492542261797</v>
          </cell>
          <cell r="AJ2481">
            <v>71.73644028384696</v>
          </cell>
          <cell r="AK2481">
            <v>72.696055301225314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  <cell r="AV2481">
            <v>0</v>
          </cell>
          <cell r="AW2481">
            <v>0</v>
          </cell>
          <cell r="AX2481">
            <v>0</v>
          </cell>
          <cell r="AY2481">
            <v>0</v>
          </cell>
          <cell r="AZ2481">
            <v>0</v>
          </cell>
        </row>
        <row r="2482">
          <cell r="A2482" t="str">
            <v>UTMedium C&amp;IDLC Water HeatingWinter Peak Reduction @Meter  (MW)Low Participation Case0</v>
          </cell>
          <cell r="B2482" t="str">
            <v>UT</v>
          </cell>
          <cell r="C2482" t="str">
            <v>Medium C&amp;I</v>
          </cell>
          <cell r="D2482" t="str">
            <v>DLC Water Heating</v>
          </cell>
          <cell r="E2482" t="str">
            <v>Winter Peak Reduction @Meter  (MW)</v>
          </cell>
          <cell r="F2482" t="str">
            <v>Low Participation Case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  <cell r="AV2482">
            <v>0</v>
          </cell>
          <cell r="AW2482">
            <v>0</v>
          </cell>
          <cell r="AX2482">
            <v>0</v>
          </cell>
          <cell r="AY2482">
            <v>0</v>
          </cell>
          <cell r="AZ2482">
            <v>0</v>
          </cell>
        </row>
        <row r="2483">
          <cell r="A2483" t="str">
            <v>UTMedium C&amp;IDLC Water HeatingWinter Peak Reduction @Generation (MW)Low Participation Case0</v>
          </cell>
          <cell r="B2483" t="str">
            <v>UT</v>
          </cell>
          <cell r="C2483" t="str">
            <v>Medium C&amp;I</v>
          </cell>
          <cell r="D2483" t="str">
            <v>DLC Water Heating</v>
          </cell>
          <cell r="E2483" t="str">
            <v>Winter Peak Reduction @Generation (MW)</v>
          </cell>
          <cell r="F2483" t="str">
            <v>Low Participation Case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0</v>
          </cell>
          <cell r="AV2483">
            <v>0</v>
          </cell>
          <cell r="AW2483">
            <v>0</v>
          </cell>
          <cell r="AX2483">
            <v>0</v>
          </cell>
          <cell r="AY2483">
            <v>0</v>
          </cell>
          <cell r="AZ2483">
            <v>0</v>
          </cell>
        </row>
        <row r="2484">
          <cell r="A2484" t="str">
            <v>UTMedium C&amp;IDLC Water HeatingProgram Annual BenefitsLow Participation Case0</v>
          </cell>
          <cell r="B2484" t="str">
            <v>UT</v>
          </cell>
          <cell r="C2484" t="str">
            <v>Medium C&amp;I</v>
          </cell>
          <cell r="D2484" t="str">
            <v>DLC Water Heating</v>
          </cell>
          <cell r="E2484" t="str">
            <v>Program Annual Benefits</v>
          </cell>
          <cell r="F2484" t="str">
            <v>Low Participation Case</v>
          </cell>
          <cell r="G2484">
            <v>0</v>
          </cell>
          <cell r="BA2484" t="e">
            <v>#N/A</v>
          </cell>
        </row>
        <row r="2485">
          <cell r="A2485" t="str">
            <v>UTMedium C&amp;IDLC Water HeatingNew ParticipantsLow Participation Case0</v>
          </cell>
          <cell r="B2485" t="str">
            <v>UT</v>
          </cell>
          <cell r="C2485" t="str">
            <v>Medium C&amp;I</v>
          </cell>
          <cell r="D2485" t="str">
            <v>DLC Water Heating</v>
          </cell>
          <cell r="E2485" t="str">
            <v>New Participants</v>
          </cell>
          <cell r="F2485" t="str">
            <v>Low Participation Case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16746.686550000006</v>
          </cell>
          <cell r="S2485">
            <v>34271.919000000009</v>
          </cell>
          <cell r="T2485">
            <v>69833.664450000011</v>
          </cell>
          <cell r="U2485">
            <v>36847.527750000037</v>
          </cell>
          <cell r="V2485">
            <v>20100.588749999937</v>
          </cell>
          <cell r="W2485">
            <v>2583.0255000000179</v>
          </cell>
          <cell r="X2485">
            <v>2585.7149999999965</v>
          </cell>
          <cell r="Y2485">
            <v>2585.2035000000324</v>
          </cell>
          <cell r="Z2485">
            <v>2584.5764999999665</v>
          </cell>
          <cell r="AA2485">
            <v>2584.3950000000186</v>
          </cell>
          <cell r="AB2485">
            <v>2584.7249999999767</v>
          </cell>
          <cell r="AC2485">
            <v>2592.8595000000205</v>
          </cell>
          <cell r="AD2485">
            <v>2694.0321599718882</v>
          </cell>
          <cell r="AE2485">
            <v>2731.0805338135397</v>
          </cell>
          <cell r="AF2485">
            <v>2768.6383974915661</v>
          </cell>
          <cell r="AG2485">
            <v>2806.7127575183695</v>
          </cell>
          <cell r="AH2485">
            <v>2845.3107167601411</v>
          </cell>
          <cell r="AI2485">
            <v>2884.4394757617847</v>
          </cell>
          <cell r="AJ2485">
            <v>2924.1063340901455</v>
          </cell>
          <cell r="AK2485">
            <v>2964.3186916958948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0</v>
          </cell>
          <cell r="AV2485">
            <v>0</v>
          </cell>
          <cell r="AW2485">
            <v>0</v>
          </cell>
          <cell r="AX2485">
            <v>0</v>
          </cell>
          <cell r="AY2485">
            <v>0</v>
          </cell>
          <cell r="AZ2485">
            <v>0</v>
          </cell>
        </row>
        <row r="2486">
          <cell r="A2486" t="str">
            <v>UTMedium C&amp;IDLC Water HeatingIncentive CostsLow Participation Case0</v>
          </cell>
          <cell r="B2486" t="str">
            <v>UT</v>
          </cell>
          <cell r="C2486" t="str">
            <v>Medium C&amp;I</v>
          </cell>
          <cell r="D2486" t="str">
            <v>DLC Water Heating</v>
          </cell>
          <cell r="E2486" t="str">
            <v>Incentive Costs</v>
          </cell>
          <cell r="F2486" t="str">
            <v>Low Participation Case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351680.42</v>
          </cell>
          <cell r="S2486">
            <v>1071390.72</v>
          </cell>
          <cell r="T2486">
            <v>2537897.67</v>
          </cell>
          <cell r="U2486">
            <v>3311695.75</v>
          </cell>
          <cell r="V2486">
            <v>3733808.12</v>
          </cell>
          <cell r="W2486">
            <v>3788051.65</v>
          </cell>
          <cell r="X2486">
            <v>3842351.67</v>
          </cell>
          <cell r="Y2486">
            <v>3896640.94</v>
          </cell>
          <cell r="Z2486">
            <v>3950917.05</v>
          </cell>
          <cell r="AA2486">
            <v>4005189.34</v>
          </cell>
          <cell r="AB2486">
            <v>4059468.57</v>
          </cell>
          <cell r="AC2486">
            <v>4113918.62</v>
          </cell>
          <cell r="AD2486">
            <v>4170493.29</v>
          </cell>
          <cell r="AE2486">
            <v>4227845.9800000004</v>
          </cell>
          <cell r="AF2486">
            <v>4285987.3899999997</v>
          </cell>
          <cell r="AG2486">
            <v>4344928.3600000003</v>
          </cell>
          <cell r="AH2486">
            <v>4404679.88</v>
          </cell>
          <cell r="AI2486">
            <v>4465253.1100000003</v>
          </cell>
          <cell r="AJ2486">
            <v>4526659.34</v>
          </cell>
          <cell r="AK2486">
            <v>4588910.04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0</v>
          </cell>
          <cell r="AV2486">
            <v>0</v>
          </cell>
          <cell r="AW2486">
            <v>0</v>
          </cell>
          <cell r="AX2486">
            <v>0</v>
          </cell>
          <cell r="AY2486">
            <v>0</v>
          </cell>
          <cell r="AZ2486">
            <v>0</v>
          </cell>
        </row>
        <row r="2487">
          <cell r="A2487" t="str">
            <v>UTMedium C&amp;IDLC Water HeatingParticipantsLow Participation Case0</v>
          </cell>
          <cell r="B2487" t="str">
            <v>UT</v>
          </cell>
          <cell r="C2487" t="str">
            <v>Medium C&amp;I</v>
          </cell>
          <cell r="D2487" t="str">
            <v>DLC Water Heating</v>
          </cell>
          <cell r="E2487" t="str">
            <v>Participants</v>
          </cell>
          <cell r="F2487" t="str">
            <v>Low Participation Case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16746.686550000006</v>
          </cell>
          <cell r="S2487">
            <v>51018.605550000015</v>
          </cell>
          <cell r="T2487">
            <v>120852.27000000002</v>
          </cell>
          <cell r="U2487">
            <v>157699.79775000006</v>
          </cell>
          <cell r="V2487">
            <v>177800.38649999999</v>
          </cell>
          <cell r="W2487">
            <v>180383.41200000001</v>
          </cell>
          <cell r="X2487">
            <v>182969.12700000001</v>
          </cell>
          <cell r="Y2487">
            <v>185554.33050000004</v>
          </cell>
          <cell r="Z2487">
            <v>188138.90700000001</v>
          </cell>
          <cell r="AA2487">
            <v>190723.30200000003</v>
          </cell>
          <cell r="AB2487">
            <v>193308.027</v>
          </cell>
          <cell r="AC2487">
            <v>195900.88650000002</v>
          </cell>
          <cell r="AD2487">
            <v>198594.91865997191</v>
          </cell>
          <cell r="AE2487">
            <v>201325.99919378545</v>
          </cell>
          <cell r="AF2487">
            <v>204094.63759127702</v>
          </cell>
          <cell r="AG2487">
            <v>206901.35034879539</v>
          </cell>
          <cell r="AH2487">
            <v>209746.66106555553</v>
          </cell>
          <cell r="AI2487">
            <v>212631.10054131731</v>
          </cell>
          <cell r="AJ2487">
            <v>215555.20687540746</v>
          </cell>
          <cell r="AK2487">
            <v>218519.52556710335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0</v>
          </cell>
          <cell r="AV2487">
            <v>0</v>
          </cell>
          <cell r="AW2487">
            <v>0</v>
          </cell>
          <cell r="AX2487">
            <v>0</v>
          </cell>
          <cell r="AY2487">
            <v>0</v>
          </cell>
          <cell r="AZ2487">
            <v>0</v>
          </cell>
        </row>
        <row r="2488">
          <cell r="A2488" t="str">
            <v>UTResidentialDLC Water HeatingProgram Annual BenefitsLow Participation Case0</v>
          </cell>
          <cell r="B2488" t="str">
            <v>UT</v>
          </cell>
          <cell r="C2488" t="str">
            <v>Residential</v>
          </cell>
          <cell r="D2488" t="str">
            <v>DLC Water Heating</v>
          </cell>
          <cell r="E2488" t="str">
            <v>Program Annual Benefits</v>
          </cell>
          <cell r="F2488" t="str">
            <v>Low Participation Case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573231.01</v>
          </cell>
          <cell r="S2488">
            <v>1745288.43</v>
          </cell>
          <cell r="T2488">
            <v>4127886.26</v>
          </cell>
          <cell r="U2488">
            <v>5388069.9000000004</v>
          </cell>
          <cell r="V2488">
            <v>6066603.5300000003</v>
          </cell>
          <cell r="W2488">
            <v>6146956.6100000003</v>
          </cell>
          <cell r="X2488">
            <v>6226381.7599999998</v>
          </cell>
          <cell r="Y2488">
            <v>6305886.3200000003</v>
          </cell>
          <cell r="Z2488">
            <v>6389191.79</v>
          </cell>
          <cell r="AA2488">
            <v>6482465.1100000003</v>
          </cell>
          <cell r="AB2488">
            <v>6568214.9500000002</v>
          </cell>
          <cell r="AC2488">
            <v>6654117.0800000001</v>
          </cell>
          <cell r="AD2488">
            <v>6743128.8899999997</v>
          </cell>
          <cell r="AE2488">
            <v>6833331.4100000001</v>
          </cell>
          <cell r="AF2488">
            <v>6924740.5700000003</v>
          </cell>
          <cell r="AG2488">
            <v>7017372.5</v>
          </cell>
          <cell r="AH2488">
            <v>7111243.5700000003</v>
          </cell>
          <cell r="AI2488">
            <v>7206370.3399999999</v>
          </cell>
          <cell r="AJ2488">
            <v>7302769.6200000001</v>
          </cell>
          <cell r="AK2488">
            <v>7400458.4299999997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  <cell r="AV2488">
            <v>0</v>
          </cell>
          <cell r="AW2488">
            <v>0</v>
          </cell>
          <cell r="AX2488">
            <v>0</v>
          </cell>
          <cell r="AY2488">
            <v>0</v>
          </cell>
          <cell r="AZ2488">
            <v>0</v>
          </cell>
        </row>
        <row r="2489">
          <cell r="A2489" t="str">
            <v>UTResidentialDLC Water HeatingProgram Annual CostsLow Participation Case0</v>
          </cell>
          <cell r="B2489" t="str">
            <v>UT</v>
          </cell>
          <cell r="C2489" t="str">
            <v>Residential</v>
          </cell>
          <cell r="D2489" t="str">
            <v>DLC Water Heating</v>
          </cell>
          <cell r="E2489" t="str">
            <v>Program Annual Costs</v>
          </cell>
          <cell r="F2489" t="str">
            <v>Low Participation Case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5834317.1500000004</v>
          </cell>
          <cell r="S2489">
            <v>12509121.98</v>
          </cell>
          <cell r="T2489">
            <v>26286343.199999999</v>
          </cell>
          <cell r="U2489">
            <v>16130618.27</v>
          </cell>
          <cell r="V2489">
            <v>10911310.720000001</v>
          </cell>
          <cell r="W2489">
            <v>4823091.07</v>
          </cell>
          <cell r="X2489">
            <v>4899046.41</v>
          </cell>
          <cell r="Y2489">
            <v>4974249.76</v>
          </cell>
          <cell r="Z2489">
            <v>5049879.66</v>
          </cell>
          <cell r="AA2489">
            <v>5126289.05</v>
          </cell>
          <cell r="AB2489">
            <v>5203203.5</v>
          </cell>
          <cell r="AC2489">
            <v>5283869.59</v>
          </cell>
          <cell r="AD2489">
            <v>5405233.1200000001</v>
          </cell>
          <cell r="AE2489">
            <v>5502775.29</v>
          </cell>
          <cell r="AF2489">
            <v>5602414.6799999997</v>
          </cell>
          <cell r="AG2489">
            <v>5704204.7300000004</v>
          </cell>
          <cell r="AH2489">
            <v>5808200.4400000004</v>
          </cell>
          <cell r="AI2489">
            <v>5914458.3899999997</v>
          </cell>
          <cell r="AJ2489">
            <v>6023036.7800000003</v>
          </cell>
          <cell r="AK2489">
            <v>6133995.5099999998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  <cell r="AV2489">
            <v>0</v>
          </cell>
          <cell r="AW2489">
            <v>0</v>
          </cell>
          <cell r="AX2489">
            <v>0</v>
          </cell>
          <cell r="AY2489">
            <v>0</v>
          </cell>
          <cell r="AZ2489">
            <v>0</v>
          </cell>
        </row>
        <row r="2490">
          <cell r="A2490" t="str">
            <v>UTResidentialDLC Water HeatingNon-Incentive CostsLow Participation Case0</v>
          </cell>
          <cell r="B2490" t="str">
            <v>UT</v>
          </cell>
          <cell r="C2490" t="str">
            <v>Residential</v>
          </cell>
          <cell r="D2490" t="str">
            <v>DLC Water Heating</v>
          </cell>
          <cell r="E2490" t="str">
            <v>Non-Incentive Costs</v>
          </cell>
          <cell r="F2490" t="str">
            <v>Low Participation Case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5482636.7300000004</v>
          </cell>
          <cell r="S2490">
            <v>11437731.27</v>
          </cell>
          <cell r="T2490">
            <v>23748445.530000001</v>
          </cell>
          <cell r="U2490">
            <v>12818922.52</v>
          </cell>
          <cell r="V2490">
            <v>7177502.6100000003</v>
          </cell>
          <cell r="W2490">
            <v>1035039.42</v>
          </cell>
          <cell r="X2490">
            <v>1056694.75</v>
          </cell>
          <cell r="Y2490">
            <v>1077608.81</v>
          </cell>
          <cell r="Z2490">
            <v>1098962.6200000001</v>
          </cell>
          <cell r="AA2490">
            <v>1121099.71</v>
          </cell>
          <cell r="AB2490">
            <v>1143734.93</v>
          </cell>
          <cell r="AC2490">
            <v>1169950.97</v>
          </cell>
          <cell r="AD2490">
            <v>1234739.83</v>
          </cell>
          <cell r="AE2490">
            <v>1274929.31</v>
          </cell>
          <cell r="AF2490">
            <v>1316427.29</v>
          </cell>
          <cell r="AG2490">
            <v>1359276.37</v>
          </cell>
          <cell r="AH2490">
            <v>1403520.56</v>
          </cell>
          <cell r="AI2490">
            <v>1449205.28</v>
          </cell>
          <cell r="AJ2490">
            <v>1496377.44</v>
          </cell>
          <cell r="AK2490">
            <v>1545085.48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</row>
        <row r="2491">
          <cell r="A2491" t="str">
            <v>UTResidentialDLC Water HeatingSummer Peak Reduction @Meter  (MW)Low Participation Case0</v>
          </cell>
          <cell r="B2491" t="str">
            <v>UT</v>
          </cell>
          <cell r="C2491" t="str">
            <v>Residential</v>
          </cell>
          <cell r="D2491" t="str">
            <v>DLC Water Heating</v>
          </cell>
          <cell r="E2491" t="str">
            <v>Summer Peak Reduction @Meter  (MW)</v>
          </cell>
          <cell r="F2491" t="str">
            <v>Low Participation Case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5.1061481672101516</v>
          </cell>
          <cell r="S2491">
            <v>15.546439584201273</v>
          </cell>
          <cell r="T2491">
            <v>36.769815927493447</v>
          </cell>
          <cell r="U2491">
            <v>47.99510590524666</v>
          </cell>
          <cell r="V2491">
            <v>54.039254216657497</v>
          </cell>
          <cell r="W2491">
            <v>54.75501228123791</v>
          </cell>
          <cell r="X2491">
            <v>55.462504704051796</v>
          </cell>
          <cell r="Y2491">
            <v>56.170704503007471</v>
          </cell>
          <cell r="Z2491">
            <v>56.91276145592839</v>
          </cell>
          <cell r="AA2491">
            <v>57.74360864977195</v>
          </cell>
          <cell r="AB2491">
            <v>58.507439221742665</v>
          </cell>
          <cell r="AC2491">
            <v>59.27262640549219</v>
          </cell>
          <cell r="AD2491">
            <v>60.065513565673378</v>
          </cell>
          <cell r="AE2491">
            <v>60.869007140432515</v>
          </cell>
          <cell r="AF2491">
            <v>61.683249011282939</v>
          </cell>
          <cell r="AG2491">
            <v>62.508382957680382</v>
          </cell>
          <cell r="AH2491">
            <v>63.344554682411669</v>
          </cell>
          <cell r="AI2491">
            <v>64.191911837323005</v>
          </cell>
          <cell r="AJ2491">
            <v>65.050604049392433</v>
          </cell>
          <cell r="AK2491">
            <v>65.920782947151125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</row>
        <row r="2492">
          <cell r="A2492" t="str">
            <v>UTResidentialDLC Water HeatingSummer Peak Reduction @Generation (MW)Low Participation Case0</v>
          </cell>
          <cell r="B2492" t="str">
            <v>UT</v>
          </cell>
          <cell r="C2492" t="str">
            <v>Residential</v>
          </cell>
          <cell r="D2492" t="str">
            <v>DLC Water Heating</v>
          </cell>
          <cell r="E2492" t="str">
            <v>Summer Peak Reduction @Generation (MW)</v>
          </cell>
          <cell r="F2492" t="str">
            <v>Low Participation Case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5.6309529854545115</v>
          </cell>
          <cell r="S2492">
            <v>17.1442871462299</v>
          </cell>
          <cell r="T2492">
            <v>40.548980952242438</v>
          </cell>
          <cell r="U2492">
            <v>52.92799504328039</v>
          </cell>
          <cell r="V2492">
            <v>59.593354892652727</v>
          </cell>
          <cell r="W2492">
            <v>60.382677857562754</v>
          </cell>
          <cell r="X2492">
            <v>61.162885646285609</v>
          </cell>
          <cell r="Y2492">
            <v>61.94387351456492</v>
          </cell>
          <cell r="Z2492">
            <v>62.762198341341403</v>
          </cell>
          <cell r="AA2492">
            <v>63.678439181486489</v>
          </cell>
          <cell r="AB2492">
            <v>64.520775498172327</v>
          </cell>
          <cell r="AC2492">
            <v>65.364607857843168</v>
          </cell>
          <cell r="AD2492">
            <v>66.238987169908881</v>
          </cell>
          <cell r="AE2492">
            <v>67.125063013269198</v>
          </cell>
          <cell r="AF2492">
            <v>68.022991851877961</v>
          </cell>
          <cell r="AG2492">
            <v>68.932932242700019</v>
          </cell>
          <cell r="AH2492">
            <v>69.855044863709381</v>
          </cell>
          <cell r="AI2492">
            <v>70.789492542261797</v>
          </cell>
          <cell r="AJ2492">
            <v>71.73644028384696</v>
          </cell>
          <cell r="AK2492">
            <v>72.696055301225314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</row>
        <row r="2493">
          <cell r="A2493" t="str">
            <v>UTResidentialDLC Water HeatingWinter Peak Reduction @Meter  (MW)Low Participation Case0</v>
          </cell>
          <cell r="B2493" t="str">
            <v>UT</v>
          </cell>
          <cell r="C2493" t="str">
            <v>Residential</v>
          </cell>
          <cell r="D2493" t="str">
            <v>DLC Water Heating</v>
          </cell>
          <cell r="E2493" t="str">
            <v>Winter Peak Reduction @Meter  (MW)</v>
          </cell>
          <cell r="F2493" t="str">
            <v>Low Participation Case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>
            <v>0</v>
          </cell>
          <cell r="AX2493">
            <v>0</v>
          </cell>
          <cell r="AY2493">
            <v>0</v>
          </cell>
          <cell r="AZ2493">
            <v>0</v>
          </cell>
        </row>
        <row r="2494">
          <cell r="A2494" t="str">
            <v>UTResidentialDLC Water HeatingWinter Peak Reduction @Generation (MW)Low Participation Case0</v>
          </cell>
          <cell r="B2494" t="str">
            <v>UT</v>
          </cell>
          <cell r="C2494" t="str">
            <v>Residential</v>
          </cell>
          <cell r="D2494" t="str">
            <v>DLC Water Heating</v>
          </cell>
          <cell r="E2494" t="str">
            <v>Winter Peak Reduction @Generation (MW)</v>
          </cell>
          <cell r="F2494" t="str">
            <v>Low Participation Case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0</v>
          </cell>
          <cell r="AV2494">
            <v>0</v>
          </cell>
          <cell r="AW2494">
            <v>0</v>
          </cell>
          <cell r="AX2494">
            <v>0</v>
          </cell>
          <cell r="AY2494">
            <v>0</v>
          </cell>
          <cell r="AZ2494">
            <v>0</v>
          </cell>
        </row>
        <row r="2495">
          <cell r="A2495" t="str">
            <v>UTResidentialDLC Water HeatingProgram Annual BenefitsLow Participation Case0</v>
          </cell>
          <cell r="B2495" t="str">
            <v>UT</v>
          </cell>
          <cell r="C2495" t="str">
            <v>Residential</v>
          </cell>
          <cell r="D2495" t="str">
            <v>DLC Water Heating</v>
          </cell>
          <cell r="E2495" t="str">
            <v>Program Annual Benefits</v>
          </cell>
          <cell r="F2495" t="str">
            <v>Low Participation Case</v>
          </cell>
          <cell r="G2495">
            <v>0</v>
          </cell>
          <cell r="BA2495" t="e">
            <v>#N/A</v>
          </cell>
        </row>
        <row r="2496">
          <cell r="A2496" t="str">
            <v>UTResidentialDLC Water HeatingNew ParticipantsLow Participation Case0</v>
          </cell>
          <cell r="B2496" t="str">
            <v>UT</v>
          </cell>
          <cell r="C2496" t="str">
            <v>Residential</v>
          </cell>
          <cell r="D2496" t="str">
            <v>DLC Water Heating</v>
          </cell>
          <cell r="E2496" t="str">
            <v>New Participants</v>
          </cell>
          <cell r="F2496" t="str">
            <v>Low Participation Case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16746.686550000006</v>
          </cell>
          <cell r="S2496">
            <v>34271.919000000009</v>
          </cell>
          <cell r="T2496">
            <v>69833.664450000011</v>
          </cell>
          <cell r="U2496">
            <v>36847.527750000037</v>
          </cell>
          <cell r="V2496">
            <v>20100.588749999937</v>
          </cell>
          <cell r="W2496">
            <v>2583.0255000000179</v>
          </cell>
          <cell r="X2496">
            <v>2585.7149999999965</v>
          </cell>
          <cell r="Y2496">
            <v>2585.2035000000324</v>
          </cell>
          <cell r="Z2496">
            <v>2584.5764999999665</v>
          </cell>
          <cell r="AA2496">
            <v>2584.3950000000186</v>
          </cell>
          <cell r="AB2496">
            <v>2584.7249999999767</v>
          </cell>
          <cell r="AC2496">
            <v>2592.8595000000205</v>
          </cell>
          <cell r="AD2496">
            <v>2694.0321599718882</v>
          </cell>
          <cell r="AE2496">
            <v>2731.0805338135397</v>
          </cell>
          <cell r="AF2496">
            <v>2768.6383974915661</v>
          </cell>
          <cell r="AG2496">
            <v>2806.7127575183695</v>
          </cell>
          <cell r="AH2496">
            <v>2845.3107167601411</v>
          </cell>
          <cell r="AI2496">
            <v>2884.4394757617847</v>
          </cell>
          <cell r="AJ2496">
            <v>2924.1063340901455</v>
          </cell>
          <cell r="AK2496">
            <v>2964.3186916958948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  <cell r="AU2496">
            <v>0</v>
          </cell>
          <cell r="AV2496">
            <v>0</v>
          </cell>
          <cell r="AW2496">
            <v>0</v>
          </cell>
          <cell r="AX2496">
            <v>0</v>
          </cell>
          <cell r="AY2496">
            <v>0</v>
          </cell>
          <cell r="AZ2496">
            <v>0</v>
          </cell>
        </row>
        <row r="2497">
          <cell r="A2497" t="str">
            <v>UTResidentialDLC Water HeatingIncentive CostsLow Participation Case0</v>
          </cell>
          <cell r="B2497" t="str">
            <v>UT</v>
          </cell>
          <cell r="C2497" t="str">
            <v>Residential</v>
          </cell>
          <cell r="D2497" t="str">
            <v>DLC Water Heating</v>
          </cell>
          <cell r="E2497" t="str">
            <v>Incentive Costs</v>
          </cell>
          <cell r="F2497" t="str">
            <v>Low Participation Case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351680.42</v>
          </cell>
          <cell r="S2497">
            <v>1071390.72</v>
          </cell>
          <cell r="T2497">
            <v>2537897.67</v>
          </cell>
          <cell r="U2497">
            <v>3311695.75</v>
          </cell>
          <cell r="V2497">
            <v>3733808.12</v>
          </cell>
          <cell r="W2497">
            <v>3788051.65</v>
          </cell>
          <cell r="X2497">
            <v>3842351.67</v>
          </cell>
          <cell r="Y2497">
            <v>3896640.94</v>
          </cell>
          <cell r="Z2497">
            <v>3950917.05</v>
          </cell>
          <cell r="AA2497">
            <v>4005189.34</v>
          </cell>
          <cell r="AB2497">
            <v>4059468.57</v>
          </cell>
          <cell r="AC2497">
            <v>4113918.62</v>
          </cell>
          <cell r="AD2497">
            <v>4170493.29</v>
          </cell>
          <cell r="AE2497">
            <v>4227845.9800000004</v>
          </cell>
          <cell r="AF2497">
            <v>4285987.3899999997</v>
          </cell>
          <cell r="AG2497">
            <v>4344928.3600000003</v>
          </cell>
          <cell r="AH2497">
            <v>4404679.88</v>
          </cell>
          <cell r="AI2497">
            <v>4465253.1100000003</v>
          </cell>
          <cell r="AJ2497">
            <v>4526659.34</v>
          </cell>
          <cell r="AK2497">
            <v>4588910.04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  <cell r="AU2497">
            <v>0</v>
          </cell>
          <cell r="AV2497">
            <v>0</v>
          </cell>
          <cell r="AW2497">
            <v>0</v>
          </cell>
          <cell r="AX2497">
            <v>0</v>
          </cell>
          <cell r="AY2497">
            <v>0</v>
          </cell>
          <cell r="AZ2497">
            <v>0</v>
          </cell>
        </row>
        <row r="2498">
          <cell r="A2498" t="str">
            <v>UTResidentialDLC Water HeatingParticipantsLow Participation Case0</v>
          </cell>
          <cell r="B2498" t="str">
            <v>UT</v>
          </cell>
          <cell r="C2498" t="str">
            <v>Residential</v>
          </cell>
          <cell r="D2498" t="str">
            <v>DLC Water Heating</v>
          </cell>
          <cell r="E2498" t="str">
            <v>Participants</v>
          </cell>
          <cell r="F2498" t="str">
            <v>Low Participation Case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16746.686550000006</v>
          </cell>
          <cell r="S2498">
            <v>51018.605550000015</v>
          </cell>
          <cell r="T2498">
            <v>120852.27000000002</v>
          </cell>
          <cell r="U2498">
            <v>157699.79775000006</v>
          </cell>
          <cell r="V2498">
            <v>177800.38649999999</v>
          </cell>
          <cell r="W2498">
            <v>180383.41200000001</v>
          </cell>
          <cell r="X2498">
            <v>182969.12700000001</v>
          </cell>
          <cell r="Y2498">
            <v>185554.33050000004</v>
          </cell>
          <cell r="Z2498">
            <v>188138.90700000001</v>
          </cell>
          <cell r="AA2498">
            <v>190723.30200000003</v>
          </cell>
          <cell r="AB2498">
            <v>193308.027</v>
          </cell>
          <cell r="AC2498">
            <v>195900.88650000002</v>
          </cell>
          <cell r="AD2498">
            <v>198594.91865997191</v>
          </cell>
          <cell r="AE2498">
            <v>201325.99919378545</v>
          </cell>
          <cell r="AF2498">
            <v>204094.63759127702</v>
          </cell>
          <cell r="AG2498">
            <v>206901.35034879539</v>
          </cell>
          <cell r="AH2498">
            <v>209746.66106555553</v>
          </cell>
          <cell r="AI2498">
            <v>212631.10054131731</v>
          </cell>
          <cell r="AJ2498">
            <v>215555.20687540746</v>
          </cell>
          <cell r="AK2498">
            <v>218519.52556710335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0</v>
          </cell>
          <cell r="AV2498">
            <v>0</v>
          </cell>
          <cell r="AW2498">
            <v>0</v>
          </cell>
          <cell r="AX2498">
            <v>0</v>
          </cell>
          <cell r="AY2498">
            <v>0</v>
          </cell>
          <cell r="AZ2498">
            <v>0</v>
          </cell>
        </row>
        <row r="2499">
          <cell r="A2499" t="str">
            <v>UTSmall C&amp;IDLC Water HeatingProgram Annual BenefitsLow Participation Case0</v>
          </cell>
          <cell r="B2499" t="str">
            <v>UT</v>
          </cell>
          <cell r="C2499" t="str">
            <v>Small C&amp;I</v>
          </cell>
          <cell r="D2499" t="str">
            <v>DLC Water Heating</v>
          </cell>
          <cell r="E2499" t="str">
            <v>Program Annual Benefits</v>
          </cell>
          <cell r="F2499" t="str">
            <v>Low Participation Case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573231.01</v>
          </cell>
          <cell r="S2499">
            <v>1745288.43</v>
          </cell>
          <cell r="T2499">
            <v>4127886.26</v>
          </cell>
          <cell r="U2499">
            <v>5388069.9000000004</v>
          </cell>
          <cell r="V2499">
            <v>6066603.5300000003</v>
          </cell>
          <cell r="W2499">
            <v>6146956.6100000003</v>
          </cell>
          <cell r="X2499">
            <v>6226381.7599999998</v>
          </cell>
          <cell r="Y2499">
            <v>6305886.3200000003</v>
          </cell>
          <cell r="Z2499">
            <v>6389191.79</v>
          </cell>
          <cell r="AA2499">
            <v>6482465.1100000003</v>
          </cell>
          <cell r="AB2499">
            <v>6568214.9500000002</v>
          </cell>
          <cell r="AC2499">
            <v>6654117.0800000001</v>
          </cell>
          <cell r="AD2499">
            <v>6743128.8899999997</v>
          </cell>
          <cell r="AE2499">
            <v>6833331.4100000001</v>
          </cell>
          <cell r="AF2499">
            <v>6924740.5700000003</v>
          </cell>
          <cell r="AG2499">
            <v>7017372.5</v>
          </cell>
          <cell r="AH2499">
            <v>7111243.5700000003</v>
          </cell>
          <cell r="AI2499">
            <v>7206370.3399999999</v>
          </cell>
          <cell r="AJ2499">
            <v>7302769.6200000001</v>
          </cell>
          <cell r="AK2499">
            <v>7400458.4299999997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  <cell r="AU2499">
            <v>0</v>
          </cell>
          <cell r="AV2499">
            <v>0</v>
          </cell>
          <cell r="AW2499">
            <v>0</v>
          </cell>
          <cell r="AX2499">
            <v>0</v>
          </cell>
          <cell r="AY2499">
            <v>0</v>
          </cell>
          <cell r="AZ2499">
            <v>0</v>
          </cell>
        </row>
        <row r="2500">
          <cell r="A2500" t="str">
            <v>UTSmall C&amp;IDLC Water HeatingProgram Annual CostsLow Participation Case0</v>
          </cell>
          <cell r="B2500" t="str">
            <v>UT</v>
          </cell>
          <cell r="C2500" t="str">
            <v>Small C&amp;I</v>
          </cell>
          <cell r="D2500" t="str">
            <v>DLC Water Heating</v>
          </cell>
          <cell r="E2500" t="str">
            <v>Program Annual Costs</v>
          </cell>
          <cell r="F2500" t="str">
            <v>Low Participation Case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5834317.1500000004</v>
          </cell>
          <cell r="S2500">
            <v>12509121.98</v>
          </cell>
          <cell r="T2500">
            <v>26286343.199999999</v>
          </cell>
          <cell r="U2500">
            <v>16130618.27</v>
          </cell>
          <cell r="V2500">
            <v>10911310.720000001</v>
          </cell>
          <cell r="W2500">
            <v>4823091.07</v>
          </cell>
          <cell r="X2500">
            <v>4899046.41</v>
          </cell>
          <cell r="Y2500">
            <v>4974249.76</v>
          </cell>
          <cell r="Z2500">
            <v>5049879.66</v>
          </cell>
          <cell r="AA2500">
            <v>5126289.05</v>
          </cell>
          <cell r="AB2500">
            <v>5203203.5</v>
          </cell>
          <cell r="AC2500">
            <v>5283869.59</v>
          </cell>
          <cell r="AD2500">
            <v>5405233.1200000001</v>
          </cell>
          <cell r="AE2500">
            <v>5502775.29</v>
          </cell>
          <cell r="AF2500">
            <v>5602414.6799999997</v>
          </cell>
          <cell r="AG2500">
            <v>5704204.7300000004</v>
          </cell>
          <cell r="AH2500">
            <v>5808200.4400000004</v>
          </cell>
          <cell r="AI2500">
            <v>5914458.3899999997</v>
          </cell>
          <cell r="AJ2500">
            <v>6023036.7800000003</v>
          </cell>
          <cell r="AK2500">
            <v>6133995.5099999998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  <cell r="AU2500">
            <v>0</v>
          </cell>
          <cell r="AV2500">
            <v>0</v>
          </cell>
          <cell r="AW2500">
            <v>0</v>
          </cell>
          <cell r="AX2500">
            <v>0</v>
          </cell>
          <cell r="AY2500">
            <v>0</v>
          </cell>
          <cell r="AZ2500">
            <v>0</v>
          </cell>
        </row>
        <row r="2501">
          <cell r="A2501" t="str">
            <v>UTSmall C&amp;IDLC Water HeatingNon-Incentive CostsLow Participation Case0</v>
          </cell>
          <cell r="B2501" t="str">
            <v>UT</v>
          </cell>
          <cell r="C2501" t="str">
            <v>Small C&amp;I</v>
          </cell>
          <cell r="D2501" t="str">
            <v>DLC Water Heating</v>
          </cell>
          <cell r="E2501" t="str">
            <v>Non-Incentive Costs</v>
          </cell>
          <cell r="F2501" t="str">
            <v>Low Participation Case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5482636.7300000004</v>
          </cell>
          <cell r="S2501">
            <v>11437731.27</v>
          </cell>
          <cell r="T2501">
            <v>23748445.530000001</v>
          </cell>
          <cell r="U2501">
            <v>12818922.52</v>
          </cell>
          <cell r="V2501">
            <v>7177502.6100000003</v>
          </cell>
          <cell r="W2501">
            <v>1035039.42</v>
          </cell>
          <cell r="X2501">
            <v>1056694.75</v>
          </cell>
          <cell r="Y2501">
            <v>1077608.81</v>
          </cell>
          <cell r="Z2501">
            <v>1098962.6200000001</v>
          </cell>
          <cell r="AA2501">
            <v>1121099.71</v>
          </cell>
          <cell r="AB2501">
            <v>1143734.93</v>
          </cell>
          <cell r="AC2501">
            <v>1169950.97</v>
          </cell>
          <cell r="AD2501">
            <v>1234739.83</v>
          </cell>
          <cell r="AE2501">
            <v>1274929.31</v>
          </cell>
          <cell r="AF2501">
            <v>1316427.29</v>
          </cell>
          <cell r="AG2501">
            <v>1359276.37</v>
          </cell>
          <cell r="AH2501">
            <v>1403520.56</v>
          </cell>
          <cell r="AI2501">
            <v>1449205.28</v>
          </cell>
          <cell r="AJ2501">
            <v>1496377.44</v>
          </cell>
          <cell r="AK2501">
            <v>1545085.48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0</v>
          </cell>
          <cell r="AV2501">
            <v>0</v>
          </cell>
          <cell r="AW2501">
            <v>0</v>
          </cell>
          <cell r="AX2501">
            <v>0</v>
          </cell>
          <cell r="AY2501">
            <v>0</v>
          </cell>
          <cell r="AZ2501">
            <v>0</v>
          </cell>
        </row>
        <row r="2502">
          <cell r="A2502" t="str">
            <v>UTSmall C&amp;IDLC Water HeatingSummer Peak Reduction @Meter  (MW)Low Participation Case0</v>
          </cell>
          <cell r="B2502" t="str">
            <v>UT</v>
          </cell>
          <cell r="C2502" t="str">
            <v>Small C&amp;I</v>
          </cell>
          <cell r="D2502" t="str">
            <v>DLC Water Heating</v>
          </cell>
          <cell r="E2502" t="str">
            <v>Summer Peak Reduction @Meter  (MW)</v>
          </cell>
          <cell r="F2502" t="str">
            <v>Low Participation Case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5.1061481672101516</v>
          </cell>
          <cell r="S2502">
            <v>15.546439584201273</v>
          </cell>
          <cell r="T2502">
            <v>36.769815927493447</v>
          </cell>
          <cell r="U2502">
            <v>47.99510590524666</v>
          </cell>
          <cell r="V2502">
            <v>54.039254216657497</v>
          </cell>
          <cell r="W2502">
            <v>54.75501228123791</v>
          </cell>
          <cell r="X2502">
            <v>55.462504704051796</v>
          </cell>
          <cell r="Y2502">
            <v>56.170704503007471</v>
          </cell>
          <cell r="Z2502">
            <v>56.91276145592839</v>
          </cell>
          <cell r="AA2502">
            <v>57.74360864977195</v>
          </cell>
          <cell r="AB2502">
            <v>58.507439221742665</v>
          </cell>
          <cell r="AC2502">
            <v>59.27262640549219</v>
          </cell>
          <cell r="AD2502">
            <v>60.065513565673378</v>
          </cell>
          <cell r="AE2502">
            <v>60.869007140432515</v>
          </cell>
          <cell r="AF2502">
            <v>61.683249011282939</v>
          </cell>
          <cell r="AG2502">
            <v>62.508382957680382</v>
          </cell>
          <cell r="AH2502">
            <v>63.344554682411669</v>
          </cell>
          <cell r="AI2502">
            <v>64.191911837323005</v>
          </cell>
          <cell r="AJ2502">
            <v>65.050604049392433</v>
          </cell>
          <cell r="AK2502">
            <v>65.920782947151125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  <cell r="AV2502">
            <v>0</v>
          </cell>
          <cell r="AW2502">
            <v>0</v>
          </cell>
          <cell r="AX2502">
            <v>0</v>
          </cell>
          <cell r="AY2502">
            <v>0</v>
          </cell>
          <cell r="AZ2502">
            <v>0</v>
          </cell>
        </row>
        <row r="2503">
          <cell r="A2503" t="str">
            <v>UTSmall C&amp;IDLC Water HeatingSummer Peak Reduction @Generation (MW)Low Participation Case0</v>
          </cell>
          <cell r="B2503" t="str">
            <v>UT</v>
          </cell>
          <cell r="C2503" t="str">
            <v>Small C&amp;I</v>
          </cell>
          <cell r="D2503" t="str">
            <v>DLC Water Heating</v>
          </cell>
          <cell r="E2503" t="str">
            <v>Summer Peak Reduction @Generation (MW)</v>
          </cell>
          <cell r="F2503" t="str">
            <v>Low Participation Case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5.6309529854545115</v>
          </cell>
          <cell r="S2503">
            <v>17.1442871462299</v>
          </cell>
          <cell r="T2503">
            <v>40.548980952242438</v>
          </cell>
          <cell r="U2503">
            <v>52.92799504328039</v>
          </cell>
          <cell r="V2503">
            <v>59.593354892652727</v>
          </cell>
          <cell r="W2503">
            <v>60.382677857562754</v>
          </cell>
          <cell r="X2503">
            <v>61.162885646285609</v>
          </cell>
          <cell r="Y2503">
            <v>61.94387351456492</v>
          </cell>
          <cell r="Z2503">
            <v>62.762198341341403</v>
          </cell>
          <cell r="AA2503">
            <v>63.678439181486489</v>
          </cell>
          <cell r="AB2503">
            <v>64.520775498172327</v>
          </cell>
          <cell r="AC2503">
            <v>65.364607857843168</v>
          </cell>
          <cell r="AD2503">
            <v>66.238987169908881</v>
          </cell>
          <cell r="AE2503">
            <v>67.125063013269198</v>
          </cell>
          <cell r="AF2503">
            <v>68.022991851877961</v>
          </cell>
          <cell r="AG2503">
            <v>68.932932242700019</v>
          </cell>
          <cell r="AH2503">
            <v>69.855044863709381</v>
          </cell>
          <cell r="AI2503">
            <v>70.789492542261797</v>
          </cell>
          <cell r="AJ2503">
            <v>71.73644028384696</v>
          </cell>
          <cell r="AK2503">
            <v>72.696055301225314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  <cell r="AV2503">
            <v>0</v>
          </cell>
          <cell r="AW2503">
            <v>0</v>
          </cell>
          <cell r="AX2503">
            <v>0</v>
          </cell>
          <cell r="AY2503">
            <v>0</v>
          </cell>
          <cell r="AZ2503">
            <v>0</v>
          </cell>
        </row>
        <row r="2504">
          <cell r="A2504" t="str">
            <v>UTSmall C&amp;IDLC Water HeatingWinter Peak Reduction @Meter  (MW)Low Participation Case0</v>
          </cell>
          <cell r="B2504" t="str">
            <v>UT</v>
          </cell>
          <cell r="C2504" t="str">
            <v>Small C&amp;I</v>
          </cell>
          <cell r="D2504" t="str">
            <v>DLC Water Heating</v>
          </cell>
          <cell r="E2504" t="str">
            <v>Winter Peak Reduction @Meter  (MW)</v>
          </cell>
          <cell r="F2504" t="str">
            <v>Low Participation Case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  <cell r="AV2504">
            <v>0</v>
          </cell>
          <cell r="AW2504">
            <v>0</v>
          </cell>
          <cell r="AX2504">
            <v>0</v>
          </cell>
          <cell r="AY2504">
            <v>0</v>
          </cell>
          <cell r="AZ2504">
            <v>0</v>
          </cell>
        </row>
        <row r="2505">
          <cell r="A2505" t="str">
            <v>UTSmall C&amp;IDLC Water HeatingWinter Peak Reduction @Generation (MW)Low Participation Case0</v>
          </cell>
          <cell r="B2505" t="str">
            <v>UT</v>
          </cell>
          <cell r="C2505" t="str">
            <v>Small C&amp;I</v>
          </cell>
          <cell r="D2505" t="str">
            <v>DLC Water Heating</v>
          </cell>
          <cell r="E2505" t="str">
            <v>Winter Peak Reduction @Generation (MW)</v>
          </cell>
          <cell r="F2505" t="str">
            <v>Low Participation Case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0</v>
          </cell>
          <cell r="AV2505">
            <v>0</v>
          </cell>
          <cell r="AW2505">
            <v>0</v>
          </cell>
          <cell r="AX2505">
            <v>0</v>
          </cell>
          <cell r="AY2505">
            <v>0</v>
          </cell>
          <cell r="AZ2505">
            <v>0</v>
          </cell>
        </row>
        <row r="2506">
          <cell r="A2506" t="str">
            <v>UTSmall C&amp;IDLC Water HeatingProgram Annual BenefitsLow Participation Case0</v>
          </cell>
          <cell r="B2506" t="str">
            <v>UT</v>
          </cell>
          <cell r="C2506" t="str">
            <v>Small C&amp;I</v>
          </cell>
          <cell r="D2506" t="str">
            <v>DLC Water Heating</v>
          </cell>
          <cell r="E2506" t="str">
            <v>Program Annual Benefits</v>
          </cell>
          <cell r="F2506" t="str">
            <v>Low Participation Case</v>
          </cell>
          <cell r="G2506">
            <v>0</v>
          </cell>
          <cell r="BA2506" t="e">
            <v>#N/A</v>
          </cell>
        </row>
        <row r="2507">
          <cell r="A2507" t="str">
            <v>UTSmall C&amp;IDLC Water HeatingNew ParticipantsLow Participation Case0</v>
          </cell>
          <cell r="B2507" t="str">
            <v>UT</v>
          </cell>
          <cell r="C2507" t="str">
            <v>Small C&amp;I</v>
          </cell>
          <cell r="D2507" t="str">
            <v>DLC Water Heating</v>
          </cell>
          <cell r="E2507" t="str">
            <v>New Participants</v>
          </cell>
          <cell r="F2507" t="str">
            <v>Low Participation Case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16746.686550000006</v>
          </cell>
          <cell r="S2507">
            <v>34271.919000000009</v>
          </cell>
          <cell r="T2507">
            <v>69833.664450000011</v>
          </cell>
          <cell r="U2507">
            <v>36847.527750000037</v>
          </cell>
          <cell r="V2507">
            <v>20100.588749999937</v>
          </cell>
          <cell r="W2507">
            <v>2583.0255000000179</v>
          </cell>
          <cell r="X2507">
            <v>2585.7149999999965</v>
          </cell>
          <cell r="Y2507">
            <v>2585.2035000000324</v>
          </cell>
          <cell r="Z2507">
            <v>2584.5764999999665</v>
          </cell>
          <cell r="AA2507">
            <v>2584.3950000000186</v>
          </cell>
          <cell r="AB2507">
            <v>2584.7249999999767</v>
          </cell>
          <cell r="AC2507">
            <v>2592.8595000000205</v>
          </cell>
          <cell r="AD2507">
            <v>2694.0321599718882</v>
          </cell>
          <cell r="AE2507">
            <v>2731.0805338135397</v>
          </cell>
          <cell r="AF2507">
            <v>2768.6383974915661</v>
          </cell>
          <cell r="AG2507">
            <v>2806.7127575183695</v>
          </cell>
          <cell r="AH2507">
            <v>2845.3107167601411</v>
          </cell>
          <cell r="AI2507">
            <v>2884.4394757617847</v>
          </cell>
          <cell r="AJ2507">
            <v>2924.1063340901455</v>
          </cell>
          <cell r="AK2507">
            <v>2964.3186916958948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0</v>
          </cell>
          <cell r="AV2507">
            <v>0</v>
          </cell>
          <cell r="AW2507">
            <v>0</v>
          </cell>
          <cell r="AX2507">
            <v>0</v>
          </cell>
          <cell r="AY2507">
            <v>0</v>
          </cell>
          <cell r="AZ2507">
            <v>0</v>
          </cell>
        </row>
        <row r="2508">
          <cell r="A2508" t="str">
            <v>UTSmall C&amp;IDLC Water HeatingIncentive CostsLow Participation Case0</v>
          </cell>
          <cell r="B2508" t="str">
            <v>UT</v>
          </cell>
          <cell r="C2508" t="str">
            <v>Small C&amp;I</v>
          </cell>
          <cell r="D2508" t="str">
            <v>DLC Water Heating</v>
          </cell>
          <cell r="E2508" t="str">
            <v>Incentive Costs</v>
          </cell>
          <cell r="F2508" t="str">
            <v>Low Participation Case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351680.42</v>
          </cell>
          <cell r="S2508">
            <v>1071390.72</v>
          </cell>
          <cell r="T2508">
            <v>2537897.67</v>
          </cell>
          <cell r="U2508">
            <v>3311695.75</v>
          </cell>
          <cell r="V2508">
            <v>3733808.12</v>
          </cell>
          <cell r="W2508">
            <v>3788051.65</v>
          </cell>
          <cell r="X2508">
            <v>3842351.67</v>
          </cell>
          <cell r="Y2508">
            <v>3896640.94</v>
          </cell>
          <cell r="Z2508">
            <v>3950917.05</v>
          </cell>
          <cell r="AA2508">
            <v>4005189.34</v>
          </cell>
          <cell r="AB2508">
            <v>4059468.57</v>
          </cell>
          <cell r="AC2508">
            <v>4113918.62</v>
          </cell>
          <cell r="AD2508">
            <v>4170493.29</v>
          </cell>
          <cell r="AE2508">
            <v>4227845.9800000004</v>
          </cell>
          <cell r="AF2508">
            <v>4285987.3899999997</v>
          </cell>
          <cell r="AG2508">
            <v>4344928.3600000003</v>
          </cell>
          <cell r="AH2508">
            <v>4404679.88</v>
          </cell>
          <cell r="AI2508">
            <v>4465253.1100000003</v>
          </cell>
          <cell r="AJ2508">
            <v>4526659.34</v>
          </cell>
          <cell r="AK2508">
            <v>4588910.04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0</v>
          </cell>
          <cell r="AV2508">
            <v>0</v>
          </cell>
          <cell r="AW2508">
            <v>0</v>
          </cell>
          <cell r="AX2508">
            <v>0</v>
          </cell>
          <cell r="AY2508">
            <v>0</v>
          </cell>
          <cell r="AZ2508">
            <v>0</v>
          </cell>
        </row>
        <row r="2509">
          <cell r="A2509" t="str">
            <v>UTSmall C&amp;IDLC Water HeatingParticipantsLow Participation Case0</v>
          </cell>
          <cell r="B2509" t="str">
            <v>UT</v>
          </cell>
          <cell r="C2509" t="str">
            <v>Small C&amp;I</v>
          </cell>
          <cell r="D2509" t="str">
            <v>DLC Water Heating</v>
          </cell>
          <cell r="E2509" t="str">
            <v>Participants</v>
          </cell>
          <cell r="F2509" t="str">
            <v>Low Participation Case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16746.686550000006</v>
          </cell>
          <cell r="S2509">
            <v>51018.605550000015</v>
          </cell>
          <cell r="T2509">
            <v>120852.27000000002</v>
          </cell>
          <cell r="U2509">
            <v>157699.79775000006</v>
          </cell>
          <cell r="V2509">
            <v>177800.38649999999</v>
          </cell>
          <cell r="W2509">
            <v>180383.41200000001</v>
          </cell>
          <cell r="X2509">
            <v>182969.12700000001</v>
          </cell>
          <cell r="Y2509">
            <v>185554.33050000004</v>
          </cell>
          <cell r="Z2509">
            <v>188138.90700000001</v>
          </cell>
          <cell r="AA2509">
            <v>190723.30200000003</v>
          </cell>
          <cell r="AB2509">
            <v>193308.027</v>
          </cell>
          <cell r="AC2509">
            <v>195900.88650000002</v>
          </cell>
          <cell r="AD2509">
            <v>198594.91865997191</v>
          </cell>
          <cell r="AE2509">
            <v>201325.99919378545</v>
          </cell>
          <cell r="AF2509">
            <v>204094.63759127702</v>
          </cell>
          <cell r="AG2509">
            <v>206901.35034879539</v>
          </cell>
          <cell r="AH2509">
            <v>209746.66106555553</v>
          </cell>
          <cell r="AI2509">
            <v>212631.10054131731</v>
          </cell>
          <cell r="AJ2509">
            <v>215555.20687540746</v>
          </cell>
          <cell r="AK2509">
            <v>218519.52556710335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  <cell r="AY2509">
            <v>0</v>
          </cell>
          <cell r="AZ2509">
            <v>0</v>
          </cell>
        </row>
        <row r="2510">
          <cell r="A2510" t="str">
            <v>UTExtra Large C&amp;IReal Time PricingProgram Annual BenefitsLow Participation Case0</v>
          </cell>
          <cell r="B2510" t="str">
            <v>UT</v>
          </cell>
          <cell r="C2510" t="str">
            <v>Extra Large C&amp;I</v>
          </cell>
          <cell r="D2510" t="str">
            <v>Real Time Pricing</v>
          </cell>
          <cell r="E2510" t="str">
            <v>Program Annual Benefits</v>
          </cell>
          <cell r="F2510" t="str">
            <v>Low Participation Case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573231.01</v>
          </cell>
          <cell r="S2510">
            <v>1745288.43</v>
          </cell>
          <cell r="T2510">
            <v>4127886.26</v>
          </cell>
          <cell r="U2510">
            <v>5388069.9000000004</v>
          </cell>
          <cell r="V2510">
            <v>6066603.5300000003</v>
          </cell>
          <cell r="W2510">
            <v>6146956.6100000003</v>
          </cell>
          <cell r="X2510">
            <v>6226381.7599999998</v>
          </cell>
          <cell r="Y2510">
            <v>6305886.3200000003</v>
          </cell>
          <cell r="Z2510">
            <v>6389191.79</v>
          </cell>
          <cell r="AA2510">
            <v>6482465.1100000003</v>
          </cell>
          <cell r="AB2510">
            <v>6568214.9500000002</v>
          </cell>
          <cell r="AC2510">
            <v>6654117.0800000001</v>
          </cell>
          <cell r="AD2510">
            <v>6743128.8899999997</v>
          </cell>
          <cell r="AE2510">
            <v>6833331.4100000001</v>
          </cell>
          <cell r="AF2510">
            <v>6924740.5700000003</v>
          </cell>
          <cell r="AG2510">
            <v>7017372.5</v>
          </cell>
          <cell r="AH2510">
            <v>7111243.5700000003</v>
          </cell>
          <cell r="AI2510">
            <v>7206370.3399999999</v>
          </cell>
          <cell r="AJ2510">
            <v>7302769.6200000001</v>
          </cell>
          <cell r="AK2510">
            <v>7400458.4299999997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0</v>
          </cell>
          <cell r="AV2510">
            <v>0</v>
          </cell>
          <cell r="AW2510">
            <v>0</v>
          </cell>
          <cell r="AX2510">
            <v>0</v>
          </cell>
          <cell r="AY2510">
            <v>0</v>
          </cell>
          <cell r="AZ2510">
            <v>0</v>
          </cell>
        </row>
        <row r="2511">
          <cell r="A2511" t="str">
            <v>UTExtra Large C&amp;IReal Time PricingProgram Annual CostsLow Participation Case0</v>
          </cell>
          <cell r="B2511" t="str">
            <v>UT</v>
          </cell>
          <cell r="C2511" t="str">
            <v>Extra Large C&amp;I</v>
          </cell>
          <cell r="D2511" t="str">
            <v>Real Time Pricing</v>
          </cell>
          <cell r="E2511" t="str">
            <v>Program Annual Costs</v>
          </cell>
          <cell r="F2511" t="str">
            <v>Low Participation Case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5834317.1500000004</v>
          </cell>
          <cell r="S2511">
            <v>12509121.98</v>
          </cell>
          <cell r="T2511">
            <v>26286343.199999999</v>
          </cell>
          <cell r="U2511">
            <v>16130618.27</v>
          </cell>
          <cell r="V2511">
            <v>10911310.720000001</v>
          </cell>
          <cell r="W2511">
            <v>4823091.07</v>
          </cell>
          <cell r="X2511">
            <v>4899046.41</v>
          </cell>
          <cell r="Y2511">
            <v>4974249.76</v>
          </cell>
          <cell r="Z2511">
            <v>5049879.66</v>
          </cell>
          <cell r="AA2511">
            <v>5126289.05</v>
          </cell>
          <cell r="AB2511">
            <v>5203203.5</v>
          </cell>
          <cell r="AC2511">
            <v>5283869.59</v>
          </cell>
          <cell r="AD2511">
            <v>5405233.1200000001</v>
          </cell>
          <cell r="AE2511">
            <v>5502775.29</v>
          </cell>
          <cell r="AF2511">
            <v>5602414.6799999997</v>
          </cell>
          <cell r="AG2511">
            <v>5704204.7300000004</v>
          </cell>
          <cell r="AH2511">
            <v>5808200.4400000004</v>
          </cell>
          <cell r="AI2511">
            <v>5914458.3899999997</v>
          </cell>
          <cell r="AJ2511">
            <v>6023036.7800000003</v>
          </cell>
          <cell r="AK2511">
            <v>6133995.5099999998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0</v>
          </cell>
          <cell r="AV2511">
            <v>0</v>
          </cell>
          <cell r="AW2511">
            <v>0</v>
          </cell>
          <cell r="AX2511">
            <v>0</v>
          </cell>
          <cell r="AY2511">
            <v>0</v>
          </cell>
          <cell r="AZ2511">
            <v>0</v>
          </cell>
        </row>
        <row r="2512">
          <cell r="A2512" t="str">
            <v>UTExtra Large C&amp;IReal Time PricingNon-Incentive CostsLow Participation Case0</v>
          </cell>
          <cell r="B2512" t="str">
            <v>UT</v>
          </cell>
          <cell r="C2512" t="str">
            <v>Extra Large C&amp;I</v>
          </cell>
          <cell r="D2512" t="str">
            <v>Real Time Pricing</v>
          </cell>
          <cell r="E2512" t="str">
            <v>Non-Incentive Costs</v>
          </cell>
          <cell r="F2512" t="str">
            <v>Low Participation Case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5482636.7300000004</v>
          </cell>
          <cell r="S2512">
            <v>11437731.27</v>
          </cell>
          <cell r="T2512">
            <v>23748445.530000001</v>
          </cell>
          <cell r="U2512">
            <v>12818922.52</v>
          </cell>
          <cell r="V2512">
            <v>7177502.6100000003</v>
          </cell>
          <cell r="W2512">
            <v>1035039.42</v>
          </cell>
          <cell r="X2512">
            <v>1056694.75</v>
          </cell>
          <cell r="Y2512">
            <v>1077608.81</v>
          </cell>
          <cell r="Z2512">
            <v>1098962.6200000001</v>
          </cell>
          <cell r="AA2512">
            <v>1121099.71</v>
          </cell>
          <cell r="AB2512">
            <v>1143734.93</v>
          </cell>
          <cell r="AC2512">
            <v>1169950.97</v>
          </cell>
          <cell r="AD2512">
            <v>1234739.83</v>
          </cell>
          <cell r="AE2512">
            <v>1274929.31</v>
          </cell>
          <cell r="AF2512">
            <v>1316427.29</v>
          </cell>
          <cell r="AG2512">
            <v>1359276.37</v>
          </cell>
          <cell r="AH2512">
            <v>1403520.56</v>
          </cell>
          <cell r="AI2512">
            <v>1449205.28</v>
          </cell>
          <cell r="AJ2512">
            <v>1496377.44</v>
          </cell>
          <cell r="AK2512">
            <v>1545085.48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  <cell r="AU2512">
            <v>0</v>
          </cell>
          <cell r="AV2512">
            <v>0</v>
          </cell>
          <cell r="AW2512">
            <v>0</v>
          </cell>
          <cell r="AX2512">
            <v>0</v>
          </cell>
          <cell r="AY2512">
            <v>0</v>
          </cell>
          <cell r="AZ2512">
            <v>0</v>
          </cell>
        </row>
        <row r="2513">
          <cell r="A2513" t="str">
            <v>UTExtra Large C&amp;IReal Time PricingSummer Peak Reduction @Meter  (MW)Low Participation Case0</v>
          </cell>
          <cell r="B2513" t="str">
            <v>UT</v>
          </cell>
          <cell r="C2513" t="str">
            <v>Extra Large C&amp;I</v>
          </cell>
          <cell r="D2513" t="str">
            <v>Real Time Pricing</v>
          </cell>
          <cell r="E2513" t="str">
            <v>Summer Peak Reduction @Meter  (MW)</v>
          </cell>
          <cell r="F2513" t="str">
            <v>Low Participation Case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5.1061481672101516</v>
          </cell>
          <cell r="S2513">
            <v>15.546439584201273</v>
          </cell>
          <cell r="T2513">
            <v>36.769815927493447</v>
          </cell>
          <cell r="U2513">
            <v>47.99510590524666</v>
          </cell>
          <cell r="V2513">
            <v>54.039254216657497</v>
          </cell>
          <cell r="W2513">
            <v>54.75501228123791</v>
          </cell>
          <cell r="X2513">
            <v>55.462504704051796</v>
          </cell>
          <cell r="Y2513">
            <v>56.170704503007471</v>
          </cell>
          <cell r="Z2513">
            <v>56.91276145592839</v>
          </cell>
          <cell r="AA2513">
            <v>57.74360864977195</v>
          </cell>
          <cell r="AB2513">
            <v>58.507439221742665</v>
          </cell>
          <cell r="AC2513">
            <v>59.27262640549219</v>
          </cell>
          <cell r="AD2513">
            <v>60.065513565673378</v>
          </cell>
          <cell r="AE2513">
            <v>60.869007140432515</v>
          </cell>
          <cell r="AF2513">
            <v>61.683249011282939</v>
          </cell>
          <cell r="AG2513">
            <v>62.508382957680382</v>
          </cell>
          <cell r="AH2513">
            <v>63.344554682411669</v>
          </cell>
          <cell r="AI2513">
            <v>64.191911837323005</v>
          </cell>
          <cell r="AJ2513">
            <v>65.050604049392433</v>
          </cell>
          <cell r="AK2513">
            <v>65.920782947151125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0</v>
          </cell>
          <cell r="AV2513">
            <v>0</v>
          </cell>
          <cell r="AW2513">
            <v>0</v>
          </cell>
          <cell r="AX2513">
            <v>0</v>
          </cell>
          <cell r="AY2513">
            <v>0</v>
          </cell>
          <cell r="AZ2513">
            <v>0</v>
          </cell>
        </row>
        <row r="2514">
          <cell r="A2514" t="str">
            <v>UTExtra Large C&amp;IReal Time PricingSummer Peak Reduction @Generation (MW)Low Participation Case0</v>
          </cell>
          <cell r="B2514" t="str">
            <v>UT</v>
          </cell>
          <cell r="C2514" t="str">
            <v>Extra Large C&amp;I</v>
          </cell>
          <cell r="D2514" t="str">
            <v>Real Time Pricing</v>
          </cell>
          <cell r="E2514" t="str">
            <v>Summer Peak Reduction @Generation (MW)</v>
          </cell>
          <cell r="F2514" t="str">
            <v>Low Participation Case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5.6309529854545115</v>
          </cell>
          <cell r="S2514">
            <v>17.1442871462299</v>
          </cell>
          <cell r="T2514">
            <v>40.548980952242438</v>
          </cell>
          <cell r="U2514">
            <v>52.92799504328039</v>
          </cell>
          <cell r="V2514">
            <v>59.593354892652727</v>
          </cell>
          <cell r="W2514">
            <v>60.382677857562754</v>
          </cell>
          <cell r="X2514">
            <v>61.162885646285609</v>
          </cell>
          <cell r="Y2514">
            <v>61.94387351456492</v>
          </cell>
          <cell r="Z2514">
            <v>62.762198341341403</v>
          </cell>
          <cell r="AA2514">
            <v>63.678439181486489</v>
          </cell>
          <cell r="AB2514">
            <v>64.520775498172327</v>
          </cell>
          <cell r="AC2514">
            <v>65.364607857843168</v>
          </cell>
          <cell r="AD2514">
            <v>66.238987169908881</v>
          </cell>
          <cell r="AE2514">
            <v>67.125063013269198</v>
          </cell>
          <cell r="AF2514">
            <v>68.022991851877961</v>
          </cell>
          <cell r="AG2514">
            <v>68.932932242700019</v>
          </cell>
          <cell r="AH2514">
            <v>69.855044863709381</v>
          </cell>
          <cell r="AI2514">
            <v>70.789492542261797</v>
          </cell>
          <cell r="AJ2514">
            <v>71.73644028384696</v>
          </cell>
          <cell r="AK2514">
            <v>72.696055301225314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  <cell r="AQ2514">
            <v>0</v>
          </cell>
          <cell r="AR2514">
            <v>0</v>
          </cell>
          <cell r="AS2514">
            <v>0</v>
          </cell>
          <cell r="AT2514">
            <v>0</v>
          </cell>
          <cell r="AU2514">
            <v>0</v>
          </cell>
          <cell r="AV2514">
            <v>0</v>
          </cell>
          <cell r="AW2514">
            <v>0</v>
          </cell>
          <cell r="AX2514">
            <v>0</v>
          </cell>
          <cell r="AY2514">
            <v>0</v>
          </cell>
          <cell r="AZ2514">
            <v>0</v>
          </cell>
        </row>
        <row r="2515">
          <cell r="A2515" t="str">
            <v>UTExtra Large C&amp;IReal Time PricingWinter Peak Reduction @Meter  (MW)Low Participation Case0</v>
          </cell>
          <cell r="B2515" t="str">
            <v>UT</v>
          </cell>
          <cell r="C2515" t="str">
            <v>Extra Large C&amp;I</v>
          </cell>
          <cell r="D2515" t="str">
            <v>Real Time Pricing</v>
          </cell>
          <cell r="E2515" t="str">
            <v>Winter Peak Reduction @Meter  (MW)</v>
          </cell>
          <cell r="F2515" t="str">
            <v>Low Participation Case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0</v>
          </cell>
          <cell r="AR2515">
            <v>0</v>
          </cell>
          <cell r="AS2515">
            <v>0</v>
          </cell>
          <cell r="AT2515">
            <v>0</v>
          </cell>
          <cell r="AU2515">
            <v>0</v>
          </cell>
          <cell r="AV2515">
            <v>0</v>
          </cell>
          <cell r="AW2515">
            <v>0</v>
          </cell>
          <cell r="AX2515">
            <v>0</v>
          </cell>
          <cell r="AY2515">
            <v>0</v>
          </cell>
          <cell r="AZ2515">
            <v>0</v>
          </cell>
        </row>
        <row r="2516">
          <cell r="A2516" t="str">
            <v>UTExtra Large C&amp;IReal Time PricingWinter Peak Reduction @Generation (MW)Low Participation Case0</v>
          </cell>
          <cell r="B2516" t="str">
            <v>UT</v>
          </cell>
          <cell r="C2516" t="str">
            <v>Extra Large C&amp;I</v>
          </cell>
          <cell r="D2516" t="str">
            <v>Real Time Pricing</v>
          </cell>
          <cell r="E2516" t="str">
            <v>Winter Peak Reduction @Generation (MW)</v>
          </cell>
          <cell r="F2516" t="str">
            <v>Low Participation Case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0</v>
          </cell>
          <cell r="AV2516">
            <v>0</v>
          </cell>
          <cell r="AW2516">
            <v>0</v>
          </cell>
          <cell r="AX2516">
            <v>0</v>
          </cell>
          <cell r="AY2516">
            <v>0</v>
          </cell>
          <cell r="AZ2516">
            <v>0</v>
          </cell>
        </row>
        <row r="2517">
          <cell r="A2517" t="str">
            <v>UTExtra Large C&amp;IReal Time PricingProgram Annual BenefitsLow Participation Case0</v>
          </cell>
          <cell r="B2517" t="str">
            <v>UT</v>
          </cell>
          <cell r="C2517" t="str">
            <v>Extra Large C&amp;I</v>
          </cell>
          <cell r="D2517" t="str">
            <v>Real Time Pricing</v>
          </cell>
          <cell r="E2517" t="str">
            <v>Program Annual Benefits</v>
          </cell>
          <cell r="F2517" t="str">
            <v>Low Participation Case</v>
          </cell>
          <cell r="G2517">
            <v>0</v>
          </cell>
          <cell r="BA2517">
            <v>2019615.48</v>
          </cell>
        </row>
        <row r="2518">
          <cell r="A2518" t="str">
            <v>UTExtra Large C&amp;IReal Time PricingNew ParticipantsLow Participation Case0</v>
          </cell>
          <cell r="B2518" t="str">
            <v>UT</v>
          </cell>
          <cell r="C2518" t="str">
            <v>Extra Large C&amp;I</v>
          </cell>
          <cell r="D2518" t="str">
            <v>Real Time Pricing</v>
          </cell>
          <cell r="E2518" t="str">
            <v>New Participants</v>
          </cell>
          <cell r="F2518" t="str">
            <v>Low Participation Case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16746.686550000006</v>
          </cell>
          <cell r="S2518">
            <v>34271.919000000009</v>
          </cell>
          <cell r="T2518">
            <v>69833.664450000011</v>
          </cell>
          <cell r="U2518">
            <v>36847.527750000037</v>
          </cell>
          <cell r="V2518">
            <v>20100.588749999937</v>
          </cell>
          <cell r="W2518">
            <v>2583.0255000000179</v>
          </cell>
          <cell r="X2518">
            <v>2585.7149999999965</v>
          </cell>
          <cell r="Y2518">
            <v>2585.2035000000324</v>
          </cell>
          <cell r="Z2518">
            <v>2584.5764999999665</v>
          </cell>
          <cell r="AA2518">
            <v>2584.3950000000186</v>
          </cell>
          <cell r="AB2518">
            <v>2584.7249999999767</v>
          </cell>
          <cell r="AC2518">
            <v>2592.8595000000205</v>
          </cell>
          <cell r="AD2518">
            <v>2694.0321599718882</v>
          </cell>
          <cell r="AE2518">
            <v>2731.0805338135397</v>
          </cell>
          <cell r="AF2518">
            <v>2768.6383974915661</v>
          </cell>
          <cell r="AG2518">
            <v>2806.7127575183695</v>
          </cell>
          <cell r="AH2518">
            <v>2845.3107167601411</v>
          </cell>
          <cell r="AI2518">
            <v>2884.4394757617847</v>
          </cell>
          <cell r="AJ2518">
            <v>2924.1063340901455</v>
          </cell>
          <cell r="AK2518">
            <v>2964.3186916958948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0</v>
          </cell>
          <cell r="AV2518">
            <v>0</v>
          </cell>
          <cell r="AW2518">
            <v>0</v>
          </cell>
          <cell r="AX2518">
            <v>0</v>
          </cell>
          <cell r="AY2518">
            <v>0</v>
          </cell>
          <cell r="AZ2518">
            <v>0</v>
          </cell>
        </row>
        <row r="2519">
          <cell r="A2519" t="str">
            <v>UTExtra Large C&amp;IReal Time PricingIncentive CostsLow Participation Case0</v>
          </cell>
          <cell r="B2519" t="str">
            <v>UT</v>
          </cell>
          <cell r="C2519" t="str">
            <v>Extra Large C&amp;I</v>
          </cell>
          <cell r="D2519" t="str">
            <v>Real Time Pricing</v>
          </cell>
          <cell r="E2519" t="str">
            <v>Incentive Costs</v>
          </cell>
          <cell r="F2519" t="str">
            <v>Low Participation Case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351680.42</v>
          </cell>
          <cell r="S2519">
            <v>1071390.72</v>
          </cell>
          <cell r="T2519">
            <v>2537897.67</v>
          </cell>
          <cell r="U2519">
            <v>3311695.75</v>
          </cell>
          <cell r="V2519">
            <v>3733808.12</v>
          </cell>
          <cell r="W2519">
            <v>3788051.65</v>
          </cell>
          <cell r="X2519">
            <v>3842351.67</v>
          </cell>
          <cell r="Y2519">
            <v>3896640.94</v>
          </cell>
          <cell r="Z2519">
            <v>3950917.05</v>
          </cell>
          <cell r="AA2519">
            <v>4005189.34</v>
          </cell>
          <cell r="AB2519">
            <v>4059468.57</v>
          </cell>
          <cell r="AC2519">
            <v>4113918.62</v>
          </cell>
          <cell r="AD2519">
            <v>4170493.29</v>
          </cell>
          <cell r="AE2519">
            <v>4227845.9800000004</v>
          </cell>
          <cell r="AF2519">
            <v>4285987.3899999997</v>
          </cell>
          <cell r="AG2519">
            <v>4344928.3600000003</v>
          </cell>
          <cell r="AH2519">
            <v>4404679.88</v>
          </cell>
          <cell r="AI2519">
            <v>4465253.1100000003</v>
          </cell>
          <cell r="AJ2519">
            <v>4526659.34</v>
          </cell>
          <cell r="AK2519">
            <v>4588910.04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0</v>
          </cell>
          <cell r="AV2519">
            <v>0</v>
          </cell>
          <cell r="AW2519">
            <v>0</v>
          </cell>
          <cell r="AX2519">
            <v>0</v>
          </cell>
          <cell r="AY2519">
            <v>0</v>
          </cell>
          <cell r="AZ2519">
            <v>0</v>
          </cell>
        </row>
        <row r="2520">
          <cell r="A2520" t="str">
            <v>UTExtra Large C&amp;IReal Time PricingParticipantsLow Participation Case0</v>
          </cell>
          <cell r="B2520" t="str">
            <v>UT</v>
          </cell>
          <cell r="C2520" t="str">
            <v>Extra Large C&amp;I</v>
          </cell>
          <cell r="D2520" t="str">
            <v>Real Time Pricing</v>
          </cell>
          <cell r="E2520" t="str">
            <v>Participants</v>
          </cell>
          <cell r="F2520" t="str">
            <v>Low Participation Case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16746.686550000006</v>
          </cell>
          <cell r="S2520">
            <v>51018.605550000015</v>
          </cell>
          <cell r="T2520">
            <v>120852.27000000002</v>
          </cell>
          <cell r="U2520">
            <v>157699.79775000006</v>
          </cell>
          <cell r="V2520">
            <v>177800.38649999999</v>
          </cell>
          <cell r="W2520">
            <v>180383.41200000001</v>
          </cell>
          <cell r="X2520">
            <v>182969.12700000001</v>
          </cell>
          <cell r="Y2520">
            <v>185554.33050000004</v>
          </cell>
          <cell r="Z2520">
            <v>188138.90700000001</v>
          </cell>
          <cell r="AA2520">
            <v>190723.30200000003</v>
          </cell>
          <cell r="AB2520">
            <v>193308.027</v>
          </cell>
          <cell r="AC2520">
            <v>195900.88650000002</v>
          </cell>
          <cell r="AD2520">
            <v>198594.91865997191</v>
          </cell>
          <cell r="AE2520">
            <v>201325.99919378545</v>
          </cell>
          <cell r="AF2520">
            <v>204094.63759127702</v>
          </cell>
          <cell r="AG2520">
            <v>206901.35034879539</v>
          </cell>
          <cell r="AH2520">
            <v>209746.66106555553</v>
          </cell>
          <cell r="AI2520">
            <v>212631.10054131731</v>
          </cell>
          <cell r="AJ2520">
            <v>215555.20687540746</v>
          </cell>
          <cell r="AK2520">
            <v>218519.52556710335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0</v>
          </cell>
          <cell r="AV2520">
            <v>0</v>
          </cell>
          <cell r="AW2520">
            <v>0</v>
          </cell>
          <cell r="AX2520">
            <v>0</v>
          </cell>
          <cell r="AY2520">
            <v>0</v>
          </cell>
          <cell r="AZ2520">
            <v>0</v>
          </cell>
        </row>
        <row r="2521">
          <cell r="A2521" t="str">
            <v>UTLarge C&amp;IReal Time PricingProgram Annual BenefitsLow Participation Case0</v>
          </cell>
          <cell r="B2521" t="str">
            <v>UT</v>
          </cell>
          <cell r="C2521" t="str">
            <v>Large C&amp;I</v>
          </cell>
          <cell r="D2521" t="str">
            <v>Real Time Pricing</v>
          </cell>
          <cell r="E2521" t="str">
            <v>Program Annual Benefits</v>
          </cell>
          <cell r="F2521" t="str">
            <v>Low Participation Case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573231.01</v>
          </cell>
          <cell r="S2521">
            <v>1745288.43</v>
          </cell>
          <cell r="T2521">
            <v>4127886.26</v>
          </cell>
          <cell r="U2521">
            <v>5388069.9000000004</v>
          </cell>
          <cell r="V2521">
            <v>6066603.5300000003</v>
          </cell>
          <cell r="W2521">
            <v>6146956.6100000003</v>
          </cell>
          <cell r="X2521">
            <v>6226381.7599999998</v>
          </cell>
          <cell r="Y2521">
            <v>6305886.3200000003</v>
          </cell>
          <cell r="Z2521">
            <v>6389191.79</v>
          </cell>
          <cell r="AA2521">
            <v>6482465.1100000003</v>
          </cell>
          <cell r="AB2521">
            <v>6568214.9500000002</v>
          </cell>
          <cell r="AC2521">
            <v>6654117.0800000001</v>
          </cell>
          <cell r="AD2521">
            <v>6743128.8899999997</v>
          </cell>
          <cell r="AE2521">
            <v>6833331.4100000001</v>
          </cell>
          <cell r="AF2521">
            <v>6924740.5700000003</v>
          </cell>
          <cell r="AG2521">
            <v>7017372.5</v>
          </cell>
          <cell r="AH2521">
            <v>7111243.5700000003</v>
          </cell>
          <cell r="AI2521">
            <v>7206370.3399999999</v>
          </cell>
          <cell r="AJ2521">
            <v>7302769.6200000001</v>
          </cell>
          <cell r="AK2521">
            <v>7400458.4299999997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0</v>
          </cell>
          <cell r="AR2521">
            <v>0</v>
          </cell>
          <cell r="AS2521">
            <v>0</v>
          </cell>
          <cell r="AT2521">
            <v>0</v>
          </cell>
          <cell r="AU2521">
            <v>0</v>
          </cell>
          <cell r="AV2521">
            <v>0</v>
          </cell>
          <cell r="AW2521">
            <v>0</v>
          </cell>
          <cell r="AX2521">
            <v>0</v>
          </cell>
          <cell r="AY2521">
            <v>0</v>
          </cell>
          <cell r="AZ2521">
            <v>0</v>
          </cell>
        </row>
        <row r="2522">
          <cell r="A2522" t="str">
            <v>UTLarge C&amp;IReal Time PricingProgram Annual CostsLow Participation Case0</v>
          </cell>
          <cell r="B2522" t="str">
            <v>UT</v>
          </cell>
          <cell r="C2522" t="str">
            <v>Large C&amp;I</v>
          </cell>
          <cell r="D2522" t="str">
            <v>Real Time Pricing</v>
          </cell>
          <cell r="E2522" t="str">
            <v>Program Annual Costs</v>
          </cell>
          <cell r="F2522" t="str">
            <v>Low Participation Case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5834317.1500000004</v>
          </cell>
          <cell r="S2522">
            <v>12509121.98</v>
          </cell>
          <cell r="T2522">
            <v>26286343.199999999</v>
          </cell>
          <cell r="U2522">
            <v>16130618.27</v>
          </cell>
          <cell r="V2522">
            <v>10911310.720000001</v>
          </cell>
          <cell r="W2522">
            <v>4823091.07</v>
          </cell>
          <cell r="X2522">
            <v>4899046.41</v>
          </cell>
          <cell r="Y2522">
            <v>4974249.76</v>
          </cell>
          <cell r="Z2522">
            <v>5049879.66</v>
          </cell>
          <cell r="AA2522">
            <v>5126289.05</v>
          </cell>
          <cell r="AB2522">
            <v>5203203.5</v>
          </cell>
          <cell r="AC2522">
            <v>5283869.59</v>
          </cell>
          <cell r="AD2522">
            <v>5405233.1200000001</v>
          </cell>
          <cell r="AE2522">
            <v>5502775.29</v>
          </cell>
          <cell r="AF2522">
            <v>5602414.6799999997</v>
          </cell>
          <cell r="AG2522">
            <v>5704204.7300000004</v>
          </cell>
          <cell r="AH2522">
            <v>5808200.4400000004</v>
          </cell>
          <cell r="AI2522">
            <v>5914458.3899999997</v>
          </cell>
          <cell r="AJ2522">
            <v>6023036.7800000003</v>
          </cell>
          <cell r="AK2522">
            <v>6133995.5099999998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0</v>
          </cell>
          <cell r="AV2522">
            <v>0</v>
          </cell>
          <cell r="AW2522">
            <v>0</v>
          </cell>
          <cell r="AX2522">
            <v>0</v>
          </cell>
          <cell r="AY2522">
            <v>0</v>
          </cell>
          <cell r="AZ2522">
            <v>0</v>
          </cell>
        </row>
        <row r="2523">
          <cell r="A2523" t="str">
            <v>UTLarge C&amp;IReal Time PricingNon-Incentive CostsLow Participation Case0</v>
          </cell>
          <cell r="B2523" t="str">
            <v>UT</v>
          </cell>
          <cell r="C2523" t="str">
            <v>Large C&amp;I</v>
          </cell>
          <cell r="D2523" t="str">
            <v>Real Time Pricing</v>
          </cell>
          <cell r="E2523" t="str">
            <v>Non-Incentive Costs</v>
          </cell>
          <cell r="F2523" t="str">
            <v>Low Participation Case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5482636.7300000004</v>
          </cell>
          <cell r="S2523">
            <v>11437731.27</v>
          </cell>
          <cell r="T2523">
            <v>23748445.530000001</v>
          </cell>
          <cell r="U2523">
            <v>12818922.52</v>
          </cell>
          <cell r="V2523">
            <v>7177502.6100000003</v>
          </cell>
          <cell r="W2523">
            <v>1035039.42</v>
          </cell>
          <cell r="X2523">
            <v>1056694.75</v>
          </cell>
          <cell r="Y2523">
            <v>1077608.81</v>
          </cell>
          <cell r="Z2523">
            <v>1098962.6200000001</v>
          </cell>
          <cell r="AA2523">
            <v>1121099.71</v>
          </cell>
          <cell r="AB2523">
            <v>1143734.93</v>
          </cell>
          <cell r="AC2523">
            <v>1169950.97</v>
          </cell>
          <cell r="AD2523">
            <v>1234739.83</v>
          </cell>
          <cell r="AE2523">
            <v>1274929.31</v>
          </cell>
          <cell r="AF2523">
            <v>1316427.29</v>
          </cell>
          <cell r="AG2523">
            <v>1359276.37</v>
          </cell>
          <cell r="AH2523">
            <v>1403520.56</v>
          </cell>
          <cell r="AI2523">
            <v>1449205.28</v>
          </cell>
          <cell r="AJ2523">
            <v>1496377.44</v>
          </cell>
          <cell r="AK2523">
            <v>1545085.48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0</v>
          </cell>
          <cell r="AV2523">
            <v>0</v>
          </cell>
          <cell r="AW2523">
            <v>0</v>
          </cell>
          <cell r="AX2523">
            <v>0</v>
          </cell>
          <cell r="AY2523">
            <v>0</v>
          </cell>
          <cell r="AZ2523">
            <v>0</v>
          </cell>
        </row>
        <row r="2524">
          <cell r="A2524" t="str">
            <v>UTLarge C&amp;IReal Time PricingSummer Peak Reduction @Meter  (MW)Low Participation Case0</v>
          </cell>
          <cell r="B2524" t="str">
            <v>UT</v>
          </cell>
          <cell r="C2524" t="str">
            <v>Large C&amp;I</v>
          </cell>
          <cell r="D2524" t="str">
            <v>Real Time Pricing</v>
          </cell>
          <cell r="E2524" t="str">
            <v>Summer Peak Reduction @Meter  (MW)</v>
          </cell>
          <cell r="F2524" t="str">
            <v>Low Participation Case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5.1061481672101516</v>
          </cell>
          <cell r="S2524">
            <v>15.546439584201273</v>
          </cell>
          <cell r="T2524">
            <v>36.769815927493447</v>
          </cell>
          <cell r="U2524">
            <v>47.99510590524666</v>
          </cell>
          <cell r="V2524">
            <v>54.039254216657497</v>
          </cell>
          <cell r="W2524">
            <v>54.75501228123791</v>
          </cell>
          <cell r="X2524">
            <v>55.462504704051796</v>
          </cell>
          <cell r="Y2524">
            <v>56.170704503007471</v>
          </cell>
          <cell r="Z2524">
            <v>56.91276145592839</v>
          </cell>
          <cell r="AA2524">
            <v>57.74360864977195</v>
          </cell>
          <cell r="AB2524">
            <v>58.507439221742665</v>
          </cell>
          <cell r="AC2524">
            <v>59.27262640549219</v>
          </cell>
          <cell r="AD2524">
            <v>60.065513565673378</v>
          </cell>
          <cell r="AE2524">
            <v>60.869007140432515</v>
          </cell>
          <cell r="AF2524">
            <v>61.683249011282939</v>
          </cell>
          <cell r="AG2524">
            <v>62.508382957680382</v>
          </cell>
          <cell r="AH2524">
            <v>63.344554682411669</v>
          </cell>
          <cell r="AI2524">
            <v>64.191911837323005</v>
          </cell>
          <cell r="AJ2524">
            <v>65.050604049392433</v>
          </cell>
          <cell r="AK2524">
            <v>65.920782947151125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0</v>
          </cell>
          <cell r="AV2524">
            <v>0</v>
          </cell>
          <cell r="AW2524">
            <v>0</v>
          </cell>
          <cell r="AX2524">
            <v>0</v>
          </cell>
          <cell r="AY2524">
            <v>0</v>
          </cell>
          <cell r="AZ2524">
            <v>0</v>
          </cell>
        </row>
        <row r="2525">
          <cell r="A2525" t="str">
            <v>UTLarge C&amp;IReal Time PricingSummer Peak Reduction @Generation (MW)Low Participation Case0</v>
          </cell>
          <cell r="B2525" t="str">
            <v>UT</v>
          </cell>
          <cell r="C2525" t="str">
            <v>Large C&amp;I</v>
          </cell>
          <cell r="D2525" t="str">
            <v>Real Time Pricing</v>
          </cell>
          <cell r="E2525" t="str">
            <v>Summer Peak Reduction @Generation (MW)</v>
          </cell>
          <cell r="F2525" t="str">
            <v>Low Participation Case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5.6309529854545115</v>
          </cell>
          <cell r="S2525">
            <v>17.1442871462299</v>
          </cell>
          <cell r="T2525">
            <v>40.548980952242438</v>
          </cell>
          <cell r="U2525">
            <v>52.92799504328039</v>
          </cell>
          <cell r="V2525">
            <v>59.593354892652727</v>
          </cell>
          <cell r="W2525">
            <v>60.382677857562754</v>
          </cell>
          <cell r="X2525">
            <v>61.162885646285609</v>
          </cell>
          <cell r="Y2525">
            <v>61.94387351456492</v>
          </cell>
          <cell r="Z2525">
            <v>62.762198341341403</v>
          </cell>
          <cell r="AA2525">
            <v>63.678439181486489</v>
          </cell>
          <cell r="AB2525">
            <v>64.520775498172327</v>
          </cell>
          <cell r="AC2525">
            <v>65.364607857843168</v>
          </cell>
          <cell r="AD2525">
            <v>66.238987169908881</v>
          </cell>
          <cell r="AE2525">
            <v>67.125063013269198</v>
          </cell>
          <cell r="AF2525">
            <v>68.022991851877961</v>
          </cell>
          <cell r="AG2525">
            <v>68.932932242700019</v>
          </cell>
          <cell r="AH2525">
            <v>69.855044863709381</v>
          </cell>
          <cell r="AI2525">
            <v>70.789492542261797</v>
          </cell>
          <cell r="AJ2525">
            <v>71.73644028384696</v>
          </cell>
          <cell r="AK2525">
            <v>72.696055301225314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0</v>
          </cell>
          <cell r="AV2525">
            <v>0</v>
          </cell>
          <cell r="AW2525">
            <v>0</v>
          </cell>
          <cell r="AX2525">
            <v>0</v>
          </cell>
          <cell r="AY2525">
            <v>0</v>
          </cell>
          <cell r="AZ2525">
            <v>0</v>
          </cell>
        </row>
        <row r="2526">
          <cell r="A2526" t="str">
            <v>UTLarge C&amp;IReal Time PricingWinter Peak Reduction @Meter  (MW)Low Participation Case0</v>
          </cell>
          <cell r="B2526" t="str">
            <v>UT</v>
          </cell>
          <cell r="C2526" t="str">
            <v>Large C&amp;I</v>
          </cell>
          <cell r="D2526" t="str">
            <v>Real Time Pricing</v>
          </cell>
          <cell r="E2526" t="str">
            <v>Winter Peak Reduction @Meter  (MW)</v>
          </cell>
          <cell r="F2526" t="str">
            <v>Low Participation Case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0</v>
          </cell>
          <cell r="AV2526">
            <v>0</v>
          </cell>
          <cell r="AW2526">
            <v>0</v>
          </cell>
          <cell r="AX2526">
            <v>0</v>
          </cell>
          <cell r="AY2526">
            <v>0</v>
          </cell>
          <cell r="AZ2526">
            <v>0</v>
          </cell>
        </row>
        <row r="2527">
          <cell r="A2527" t="str">
            <v>UTLarge C&amp;IReal Time PricingWinter Peak Reduction @Generation (MW)Low Participation Case0</v>
          </cell>
          <cell r="B2527" t="str">
            <v>UT</v>
          </cell>
          <cell r="C2527" t="str">
            <v>Large C&amp;I</v>
          </cell>
          <cell r="D2527" t="str">
            <v>Real Time Pricing</v>
          </cell>
          <cell r="E2527" t="str">
            <v>Winter Peak Reduction @Generation (MW)</v>
          </cell>
          <cell r="F2527" t="str">
            <v>Low Participation Case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0</v>
          </cell>
          <cell r="AV2527">
            <v>0</v>
          </cell>
          <cell r="AW2527">
            <v>0</v>
          </cell>
          <cell r="AX2527">
            <v>0</v>
          </cell>
          <cell r="AY2527">
            <v>0</v>
          </cell>
          <cell r="AZ2527">
            <v>0</v>
          </cell>
        </row>
        <row r="2528">
          <cell r="A2528" t="str">
            <v>UTLarge C&amp;IReal Time PricingProgram Annual BenefitsLow Participation Case0</v>
          </cell>
          <cell r="B2528" t="str">
            <v>UT</v>
          </cell>
          <cell r="C2528" t="str">
            <v>Large C&amp;I</v>
          </cell>
          <cell r="D2528" t="str">
            <v>Real Time Pricing</v>
          </cell>
          <cell r="E2528" t="str">
            <v>Program Annual Benefits</v>
          </cell>
          <cell r="F2528" t="str">
            <v>Low Participation Case</v>
          </cell>
          <cell r="G2528">
            <v>0</v>
          </cell>
          <cell r="BA2528">
            <v>1532679.93</v>
          </cell>
        </row>
        <row r="2529">
          <cell r="A2529" t="str">
            <v>UTLarge C&amp;IReal Time PricingNew ParticipantsLow Participation Case0</v>
          </cell>
          <cell r="B2529" t="str">
            <v>UT</v>
          </cell>
          <cell r="C2529" t="str">
            <v>Large C&amp;I</v>
          </cell>
          <cell r="D2529" t="str">
            <v>Real Time Pricing</v>
          </cell>
          <cell r="E2529" t="str">
            <v>New Participants</v>
          </cell>
          <cell r="F2529" t="str">
            <v>Low Participation Case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16746.686550000006</v>
          </cell>
          <cell r="S2529">
            <v>34271.919000000009</v>
          </cell>
          <cell r="T2529">
            <v>69833.664450000011</v>
          </cell>
          <cell r="U2529">
            <v>36847.527750000037</v>
          </cell>
          <cell r="V2529">
            <v>20100.588749999937</v>
          </cell>
          <cell r="W2529">
            <v>2583.0255000000179</v>
          </cell>
          <cell r="X2529">
            <v>2585.7149999999965</v>
          </cell>
          <cell r="Y2529">
            <v>2585.2035000000324</v>
          </cell>
          <cell r="Z2529">
            <v>2584.5764999999665</v>
          </cell>
          <cell r="AA2529">
            <v>2584.3950000000186</v>
          </cell>
          <cell r="AB2529">
            <v>2584.7249999999767</v>
          </cell>
          <cell r="AC2529">
            <v>2592.8595000000205</v>
          </cell>
          <cell r="AD2529">
            <v>2694.0321599718882</v>
          </cell>
          <cell r="AE2529">
            <v>2731.0805338135397</v>
          </cell>
          <cell r="AF2529">
            <v>2768.6383974915661</v>
          </cell>
          <cell r="AG2529">
            <v>2806.7127575183695</v>
          </cell>
          <cell r="AH2529">
            <v>2845.3107167601411</v>
          </cell>
          <cell r="AI2529">
            <v>2884.4394757617847</v>
          </cell>
          <cell r="AJ2529">
            <v>2924.1063340901455</v>
          </cell>
          <cell r="AK2529">
            <v>2964.3186916958948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0</v>
          </cell>
          <cell r="AV2529">
            <v>0</v>
          </cell>
          <cell r="AW2529">
            <v>0</v>
          </cell>
          <cell r="AX2529">
            <v>0</v>
          </cell>
          <cell r="AY2529">
            <v>0</v>
          </cell>
          <cell r="AZ2529">
            <v>0</v>
          </cell>
        </row>
        <row r="2530">
          <cell r="A2530" t="str">
            <v>UTLarge C&amp;IReal Time PricingIncentive CostsLow Participation Case0</v>
          </cell>
          <cell r="B2530" t="str">
            <v>UT</v>
          </cell>
          <cell r="C2530" t="str">
            <v>Large C&amp;I</v>
          </cell>
          <cell r="D2530" t="str">
            <v>Real Time Pricing</v>
          </cell>
          <cell r="E2530" t="str">
            <v>Incentive Costs</v>
          </cell>
          <cell r="F2530" t="str">
            <v>Low Participation Case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351680.42</v>
          </cell>
          <cell r="S2530">
            <v>1071390.72</v>
          </cell>
          <cell r="T2530">
            <v>2537897.67</v>
          </cell>
          <cell r="U2530">
            <v>3311695.75</v>
          </cell>
          <cell r="V2530">
            <v>3733808.12</v>
          </cell>
          <cell r="W2530">
            <v>3788051.65</v>
          </cell>
          <cell r="X2530">
            <v>3842351.67</v>
          </cell>
          <cell r="Y2530">
            <v>3896640.94</v>
          </cell>
          <cell r="Z2530">
            <v>3950917.05</v>
          </cell>
          <cell r="AA2530">
            <v>4005189.34</v>
          </cell>
          <cell r="AB2530">
            <v>4059468.57</v>
          </cell>
          <cell r="AC2530">
            <v>4113918.62</v>
          </cell>
          <cell r="AD2530">
            <v>4170493.29</v>
          </cell>
          <cell r="AE2530">
            <v>4227845.9800000004</v>
          </cell>
          <cell r="AF2530">
            <v>4285987.3899999997</v>
          </cell>
          <cell r="AG2530">
            <v>4344928.3600000003</v>
          </cell>
          <cell r="AH2530">
            <v>4404679.88</v>
          </cell>
          <cell r="AI2530">
            <v>4465253.1100000003</v>
          </cell>
          <cell r="AJ2530">
            <v>4526659.34</v>
          </cell>
          <cell r="AK2530">
            <v>4588910.04</v>
          </cell>
          <cell r="AL2530">
            <v>0</v>
          </cell>
          <cell r="AM2530">
            <v>0</v>
          </cell>
          <cell r="AN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0</v>
          </cell>
          <cell r="AV2530">
            <v>0</v>
          </cell>
          <cell r="AW2530">
            <v>0</v>
          </cell>
          <cell r="AX2530">
            <v>0</v>
          </cell>
          <cell r="AY2530">
            <v>0</v>
          </cell>
          <cell r="AZ2530">
            <v>0</v>
          </cell>
        </row>
        <row r="2531">
          <cell r="A2531" t="str">
            <v>UTLarge C&amp;IReal Time PricingParticipantsLow Participation Case0</v>
          </cell>
          <cell r="B2531" t="str">
            <v>UT</v>
          </cell>
          <cell r="C2531" t="str">
            <v>Large C&amp;I</v>
          </cell>
          <cell r="D2531" t="str">
            <v>Real Time Pricing</v>
          </cell>
          <cell r="E2531" t="str">
            <v>Participants</v>
          </cell>
          <cell r="F2531" t="str">
            <v>Low Participation Case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16746.686550000006</v>
          </cell>
          <cell r="S2531">
            <v>51018.605550000015</v>
          </cell>
          <cell r="T2531">
            <v>120852.27000000002</v>
          </cell>
          <cell r="U2531">
            <v>157699.79775000006</v>
          </cell>
          <cell r="V2531">
            <v>177800.38649999999</v>
          </cell>
          <cell r="W2531">
            <v>180383.41200000001</v>
          </cell>
          <cell r="X2531">
            <v>182969.12700000001</v>
          </cell>
          <cell r="Y2531">
            <v>185554.33050000004</v>
          </cell>
          <cell r="Z2531">
            <v>188138.90700000001</v>
          </cell>
          <cell r="AA2531">
            <v>190723.30200000003</v>
          </cell>
          <cell r="AB2531">
            <v>193308.027</v>
          </cell>
          <cell r="AC2531">
            <v>195900.88650000002</v>
          </cell>
          <cell r="AD2531">
            <v>198594.91865997191</v>
          </cell>
          <cell r="AE2531">
            <v>201325.99919378545</v>
          </cell>
          <cell r="AF2531">
            <v>204094.63759127702</v>
          </cell>
          <cell r="AG2531">
            <v>206901.35034879539</v>
          </cell>
          <cell r="AH2531">
            <v>209746.66106555553</v>
          </cell>
          <cell r="AI2531">
            <v>212631.10054131731</v>
          </cell>
          <cell r="AJ2531">
            <v>215555.20687540746</v>
          </cell>
          <cell r="AK2531">
            <v>218519.52556710335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0</v>
          </cell>
          <cell r="AV2531">
            <v>0</v>
          </cell>
          <cell r="AW2531">
            <v>0</v>
          </cell>
          <cell r="AX2531">
            <v>0</v>
          </cell>
          <cell r="AY2531">
            <v>0</v>
          </cell>
          <cell r="AZ2531">
            <v>0</v>
          </cell>
        </row>
        <row r="2532">
          <cell r="A2532" t="str">
            <v>UTExtra Large C&amp;ITime-Of-UseProgram Annual BenefitsLow Participation Case0</v>
          </cell>
          <cell r="B2532" t="str">
            <v>UT</v>
          </cell>
          <cell r="C2532" t="str">
            <v>Extra Large C&amp;I</v>
          </cell>
          <cell r="D2532" t="str">
            <v>Time-Of-Use</v>
          </cell>
          <cell r="E2532" t="str">
            <v>Program Annual Benefits</v>
          </cell>
          <cell r="F2532" t="str">
            <v>Low Participation Case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573231.01</v>
          </cell>
          <cell r="S2532">
            <v>1745288.43</v>
          </cell>
          <cell r="T2532">
            <v>4127886.26</v>
          </cell>
          <cell r="U2532">
            <v>5388069.9000000004</v>
          </cell>
          <cell r="V2532">
            <v>6066603.5300000003</v>
          </cell>
          <cell r="W2532">
            <v>6146956.6100000003</v>
          </cell>
          <cell r="X2532">
            <v>6226381.7599999998</v>
          </cell>
          <cell r="Y2532">
            <v>6305886.3200000003</v>
          </cell>
          <cell r="Z2532">
            <v>6389191.79</v>
          </cell>
          <cell r="AA2532">
            <v>6482465.1100000003</v>
          </cell>
          <cell r="AB2532">
            <v>6568214.9500000002</v>
          </cell>
          <cell r="AC2532">
            <v>6654117.0800000001</v>
          </cell>
          <cell r="AD2532">
            <v>6743128.8899999997</v>
          </cell>
          <cell r="AE2532">
            <v>6833331.4100000001</v>
          </cell>
          <cell r="AF2532">
            <v>6924740.5700000003</v>
          </cell>
          <cell r="AG2532">
            <v>7017372.5</v>
          </cell>
          <cell r="AH2532">
            <v>7111243.5700000003</v>
          </cell>
          <cell r="AI2532">
            <v>7206370.3399999999</v>
          </cell>
          <cell r="AJ2532">
            <v>7302769.6200000001</v>
          </cell>
          <cell r="AK2532">
            <v>7400458.4299999997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AS2532">
            <v>0</v>
          </cell>
          <cell r="AT2532">
            <v>0</v>
          </cell>
          <cell r="AU2532">
            <v>0</v>
          </cell>
          <cell r="AV2532">
            <v>0</v>
          </cell>
          <cell r="AW2532">
            <v>0</v>
          </cell>
          <cell r="AX2532">
            <v>0</v>
          </cell>
          <cell r="AY2532">
            <v>0</v>
          </cell>
          <cell r="AZ2532">
            <v>0</v>
          </cell>
        </row>
        <row r="2533">
          <cell r="A2533" t="str">
            <v>UTExtra Large C&amp;ITime-Of-UseProgram Annual CostsLow Participation Case0</v>
          </cell>
          <cell r="B2533" t="str">
            <v>UT</v>
          </cell>
          <cell r="C2533" t="str">
            <v>Extra Large C&amp;I</v>
          </cell>
          <cell r="D2533" t="str">
            <v>Time-Of-Use</v>
          </cell>
          <cell r="E2533" t="str">
            <v>Program Annual Costs</v>
          </cell>
          <cell r="F2533" t="str">
            <v>Low Participation Case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5834317.1500000004</v>
          </cell>
          <cell r="S2533">
            <v>12509121.98</v>
          </cell>
          <cell r="T2533">
            <v>26286343.199999999</v>
          </cell>
          <cell r="U2533">
            <v>16130618.27</v>
          </cell>
          <cell r="V2533">
            <v>10911310.720000001</v>
          </cell>
          <cell r="W2533">
            <v>4823091.07</v>
          </cell>
          <cell r="X2533">
            <v>4899046.41</v>
          </cell>
          <cell r="Y2533">
            <v>4974249.76</v>
          </cell>
          <cell r="Z2533">
            <v>5049879.66</v>
          </cell>
          <cell r="AA2533">
            <v>5126289.05</v>
          </cell>
          <cell r="AB2533">
            <v>5203203.5</v>
          </cell>
          <cell r="AC2533">
            <v>5283869.59</v>
          </cell>
          <cell r="AD2533">
            <v>5405233.1200000001</v>
          </cell>
          <cell r="AE2533">
            <v>5502775.29</v>
          </cell>
          <cell r="AF2533">
            <v>5602414.6799999997</v>
          </cell>
          <cell r="AG2533">
            <v>5704204.7300000004</v>
          </cell>
          <cell r="AH2533">
            <v>5808200.4400000004</v>
          </cell>
          <cell r="AI2533">
            <v>5914458.3899999997</v>
          </cell>
          <cell r="AJ2533">
            <v>6023036.7800000003</v>
          </cell>
          <cell r="AK2533">
            <v>6133995.5099999998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0</v>
          </cell>
          <cell r="AV2533">
            <v>0</v>
          </cell>
          <cell r="AW2533">
            <v>0</v>
          </cell>
          <cell r="AX2533">
            <v>0</v>
          </cell>
          <cell r="AY2533">
            <v>0</v>
          </cell>
          <cell r="AZ2533">
            <v>0</v>
          </cell>
          <cell r="BA2533">
            <v>1516552.25</v>
          </cell>
        </row>
        <row r="2534">
          <cell r="A2534" t="str">
            <v>UTExtra Large C&amp;ITime-Of-UseNon-Incentive CostsLow Participation Case0</v>
          </cell>
          <cell r="B2534" t="str">
            <v>UT</v>
          </cell>
          <cell r="C2534" t="str">
            <v>Extra Large C&amp;I</v>
          </cell>
          <cell r="D2534" t="str">
            <v>Time-Of-Use</v>
          </cell>
          <cell r="E2534" t="str">
            <v>Non-Incentive Costs</v>
          </cell>
          <cell r="F2534" t="str">
            <v>Low Participation Case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5482636.7300000004</v>
          </cell>
          <cell r="S2534">
            <v>11437731.27</v>
          </cell>
          <cell r="T2534">
            <v>23748445.530000001</v>
          </cell>
          <cell r="U2534">
            <v>12818922.52</v>
          </cell>
          <cell r="V2534">
            <v>7177502.6100000003</v>
          </cell>
          <cell r="W2534">
            <v>1035039.42</v>
          </cell>
          <cell r="X2534">
            <v>1056694.75</v>
          </cell>
          <cell r="Y2534">
            <v>1077608.81</v>
          </cell>
          <cell r="Z2534">
            <v>1098962.6200000001</v>
          </cell>
          <cell r="AA2534">
            <v>1121099.71</v>
          </cell>
          <cell r="AB2534">
            <v>1143734.93</v>
          </cell>
          <cell r="AC2534">
            <v>1169950.97</v>
          </cell>
          <cell r="AD2534">
            <v>1234739.83</v>
          </cell>
          <cell r="AE2534">
            <v>1274929.31</v>
          </cell>
          <cell r="AF2534">
            <v>1316427.29</v>
          </cell>
          <cell r="AG2534">
            <v>1359276.37</v>
          </cell>
          <cell r="AH2534">
            <v>1403520.56</v>
          </cell>
          <cell r="AI2534">
            <v>1449205.28</v>
          </cell>
          <cell r="AJ2534">
            <v>1496377.44</v>
          </cell>
          <cell r="AK2534">
            <v>1545085.48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  <cell r="AU2534">
            <v>0</v>
          </cell>
          <cell r="AV2534">
            <v>0</v>
          </cell>
          <cell r="AW2534">
            <v>0</v>
          </cell>
          <cell r="AX2534">
            <v>0</v>
          </cell>
          <cell r="AY2534">
            <v>0</v>
          </cell>
          <cell r="AZ2534">
            <v>0</v>
          </cell>
        </row>
        <row r="2535">
          <cell r="A2535" t="str">
            <v>UTExtra Large C&amp;ITime-Of-UseSummer Peak Reduction @Meter  (MW)Low Participation Case0</v>
          </cell>
          <cell r="B2535" t="str">
            <v>UT</v>
          </cell>
          <cell r="C2535" t="str">
            <v>Extra Large C&amp;I</v>
          </cell>
          <cell r="D2535" t="str">
            <v>Time-Of-Use</v>
          </cell>
          <cell r="E2535" t="str">
            <v>Summer Peak Reduction @Meter  (MW)</v>
          </cell>
          <cell r="F2535" t="str">
            <v>Low Participation Case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5.1061481672101516</v>
          </cell>
          <cell r="S2535">
            <v>15.546439584201273</v>
          </cell>
          <cell r="T2535">
            <v>36.769815927493447</v>
          </cell>
          <cell r="U2535">
            <v>47.99510590524666</v>
          </cell>
          <cell r="V2535">
            <v>54.039254216657497</v>
          </cell>
          <cell r="W2535">
            <v>54.75501228123791</v>
          </cell>
          <cell r="X2535">
            <v>55.462504704051796</v>
          </cell>
          <cell r="Y2535">
            <v>56.170704503007471</v>
          </cell>
          <cell r="Z2535">
            <v>56.91276145592839</v>
          </cell>
          <cell r="AA2535">
            <v>57.74360864977195</v>
          </cell>
          <cell r="AB2535">
            <v>58.507439221742665</v>
          </cell>
          <cell r="AC2535">
            <v>59.27262640549219</v>
          </cell>
          <cell r="AD2535">
            <v>60.065513565673378</v>
          </cell>
          <cell r="AE2535">
            <v>60.869007140432515</v>
          </cell>
          <cell r="AF2535">
            <v>61.683249011282939</v>
          </cell>
          <cell r="AG2535">
            <v>62.508382957680382</v>
          </cell>
          <cell r="AH2535">
            <v>63.344554682411669</v>
          </cell>
          <cell r="AI2535">
            <v>64.191911837323005</v>
          </cell>
          <cell r="AJ2535">
            <v>65.050604049392433</v>
          </cell>
          <cell r="AK2535">
            <v>65.920782947151125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0</v>
          </cell>
          <cell r="AV2535">
            <v>0</v>
          </cell>
          <cell r="AW2535">
            <v>0</v>
          </cell>
          <cell r="AX2535">
            <v>0</v>
          </cell>
          <cell r="AY2535">
            <v>0</v>
          </cell>
          <cell r="AZ2535">
            <v>0</v>
          </cell>
          <cell r="BA2535">
            <v>28.136462730174586</v>
          </cell>
        </row>
        <row r="2536">
          <cell r="A2536" t="str">
            <v>UTExtra Large C&amp;ITime-Of-UseSummer Peak Reduction @Generation (MW)Low Participation Case0</v>
          </cell>
          <cell r="B2536" t="str">
            <v>UT</v>
          </cell>
          <cell r="C2536" t="str">
            <v>Extra Large C&amp;I</v>
          </cell>
          <cell r="D2536" t="str">
            <v>Time-Of-Use</v>
          </cell>
          <cell r="E2536" t="str">
            <v>Summer Peak Reduction @Generation (MW)</v>
          </cell>
          <cell r="F2536" t="str">
            <v>Low Participation Case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5.6309529854545115</v>
          </cell>
          <cell r="S2536">
            <v>17.1442871462299</v>
          </cell>
          <cell r="T2536">
            <v>40.548980952242438</v>
          </cell>
          <cell r="U2536">
            <v>52.92799504328039</v>
          </cell>
          <cell r="V2536">
            <v>59.593354892652727</v>
          </cell>
          <cell r="W2536">
            <v>60.382677857562754</v>
          </cell>
          <cell r="X2536">
            <v>61.162885646285609</v>
          </cell>
          <cell r="Y2536">
            <v>61.94387351456492</v>
          </cell>
          <cell r="Z2536">
            <v>62.762198341341403</v>
          </cell>
          <cell r="AA2536">
            <v>63.678439181486489</v>
          </cell>
          <cell r="AB2536">
            <v>64.520775498172327</v>
          </cell>
          <cell r="AC2536">
            <v>65.364607857843168</v>
          </cell>
          <cell r="AD2536">
            <v>66.238987169908881</v>
          </cell>
          <cell r="AE2536">
            <v>67.125063013269198</v>
          </cell>
          <cell r="AF2536">
            <v>68.022991851877961</v>
          </cell>
          <cell r="AG2536">
            <v>68.932932242700019</v>
          </cell>
          <cell r="AH2536">
            <v>69.855044863709381</v>
          </cell>
          <cell r="AI2536">
            <v>70.789492542261797</v>
          </cell>
          <cell r="AJ2536">
            <v>71.73644028384696</v>
          </cell>
          <cell r="AK2536">
            <v>72.696055301225314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  <cell r="AU2536">
            <v>0</v>
          </cell>
          <cell r="AV2536">
            <v>0</v>
          </cell>
          <cell r="AW2536">
            <v>0</v>
          </cell>
          <cell r="AX2536">
            <v>0</v>
          </cell>
          <cell r="AY2536">
            <v>0</v>
          </cell>
          <cell r="AZ2536">
            <v>0</v>
          </cell>
        </row>
        <row r="2537">
          <cell r="A2537" t="str">
            <v>UTExtra Large C&amp;ITime-Of-UseWinter Peak Reduction @Meter  (MW)Low Participation Case0</v>
          </cell>
          <cell r="B2537" t="str">
            <v>UT</v>
          </cell>
          <cell r="C2537" t="str">
            <v>Extra Large C&amp;I</v>
          </cell>
          <cell r="D2537" t="str">
            <v>Time-Of-Use</v>
          </cell>
          <cell r="E2537" t="str">
            <v>Winter Peak Reduction @Meter  (MW)</v>
          </cell>
          <cell r="F2537" t="str">
            <v>Low Participation Case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0</v>
          </cell>
          <cell r="AV2537">
            <v>0</v>
          </cell>
          <cell r="AW2537">
            <v>0</v>
          </cell>
          <cell r="AX2537">
            <v>0</v>
          </cell>
          <cell r="AY2537">
            <v>0</v>
          </cell>
          <cell r="AZ2537">
            <v>0</v>
          </cell>
          <cell r="BA2537">
            <v>28.136462730174586</v>
          </cell>
        </row>
        <row r="2538">
          <cell r="A2538" t="str">
            <v>UTExtra Large C&amp;ITime-Of-UseWinter Peak Reduction @Generation (MW)Low Participation Case0</v>
          </cell>
          <cell r="B2538" t="str">
            <v>UT</v>
          </cell>
          <cell r="C2538" t="str">
            <v>Extra Large C&amp;I</v>
          </cell>
          <cell r="D2538" t="str">
            <v>Time-Of-Use</v>
          </cell>
          <cell r="E2538" t="str">
            <v>Winter Peak Reduction @Generation (MW)</v>
          </cell>
          <cell r="F2538" t="str">
            <v>Low Participation Case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  <cell r="AU2538">
            <v>0</v>
          </cell>
          <cell r="AV2538">
            <v>0</v>
          </cell>
          <cell r="AW2538">
            <v>0</v>
          </cell>
          <cell r="AX2538">
            <v>0</v>
          </cell>
          <cell r="AY2538">
            <v>0</v>
          </cell>
          <cell r="AZ2538">
            <v>0</v>
          </cell>
        </row>
        <row r="2539">
          <cell r="A2539" t="str">
            <v>UTExtra Large C&amp;ITime-Of-UseProgram Annual BenefitsLow Participation Case0</v>
          </cell>
          <cell r="B2539" t="str">
            <v>UT</v>
          </cell>
          <cell r="C2539" t="str">
            <v>Extra Large C&amp;I</v>
          </cell>
          <cell r="D2539" t="str">
            <v>Time-Of-Use</v>
          </cell>
          <cell r="E2539" t="str">
            <v>Program Annual Benefits</v>
          </cell>
          <cell r="F2539" t="str">
            <v>Low Participation Case</v>
          </cell>
          <cell r="G2539">
            <v>0</v>
          </cell>
          <cell r="BA2539">
            <v>28819907.309999999</v>
          </cell>
        </row>
        <row r="2540">
          <cell r="A2540" t="str">
            <v>UTExtra Large C&amp;ITime-Of-UseNew ParticipantsLow Participation Case0</v>
          </cell>
          <cell r="B2540" t="str">
            <v>UT</v>
          </cell>
          <cell r="C2540" t="str">
            <v>Extra Large C&amp;I</v>
          </cell>
          <cell r="D2540" t="str">
            <v>Time-Of-Use</v>
          </cell>
          <cell r="E2540" t="str">
            <v>New Participants</v>
          </cell>
          <cell r="F2540" t="str">
            <v>Low Participation Case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16746.686550000006</v>
          </cell>
          <cell r="S2540">
            <v>34271.919000000009</v>
          </cell>
          <cell r="T2540">
            <v>69833.664450000011</v>
          </cell>
          <cell r="U2540">
            <v>36847.527750000037</v>
          </cell>
          <cell r="V2540">
            <v>20100.588749999937</v>
          </cell>
          <cell r="W2540">
            <v>2583.0255000000179</v>
          </cell>
          <cell r="X2540">
            <v>2585.7149999999965</v>
          </cell>
          <cell r="Y2540">
            <v>2585.2035000000324</v>
          </cell>
          <cell r="Z2540">
            <v>2584.5764999999665</v>
          </cell>
          <cell r="AA2540">
            <v>2584.3950000000186</v>
          </cell>
          <cell r="AB2540">
            <v>2584.7249999999767</v>
          </cell>
          <cell r="AC2540">
            <v>2592.8595000000205</v>
          </cell>
          <cell r="AD2540">
            <v>2694.0321599718882</v>
          </cell>
          <cell r="AE2540">
            <v>2731.0805338135397</v>
          </cell>
          <cell r="AF2540">
            <v>2768.6383974915661</v>
          </cell>
          <cell r="AG2540">
            <v>2806.7127575183695</v>
          </cell>
          <cell r="AH2540">
            <v>2845.3107167601411</v>
          </cell>
          <cell r="AI2540">
            <v>2884.4394757617847</v>
          </cell>
          <cell r="AJ2540">
            <v>2924.1063340901455</v>
          </cell>
          <cell r="AK2540">
            <v>2964.3186916958948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0</v>
          </cell>
          <cell r="AV2540">
            <v>0</v>
          </cell>
          <cell r="AW2540">
            <v>0</v>
          </cell>
          <cell r="AX2540">
            <v>0</v>
          </cell>
          <cell r="AY2540">
            <v>0</v>
          </cell>
          <cell r="AZ2540">
            <v>0</v>
          </cell>
        </row>
        <row r="2541">
          <cell r="A2541" t="str">
            <v>UTExtra Large C&amp;ITime-Of-UseIncentive CostsLow Participation Case0</v>
          </cell>
          <cell r="B2541" t="str">
            <v>UT</v>
          </cell>
          <cell r="C2541" t="str">
            <v>Extra Large C&amp;I</v>
          </cell>
          <cell r="D2541" t="str">
            <v>Time-Of-Use</v>
          </cell>
          <cell r="E2541" t="str">
            <v>Incentive Costs</v>
          </cell>
          <cell r="F2541" t="str">
            <v>Low Participation Case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351680.42</v>
          </cell>
          <cell r="S2541">
            <v>1071390.72</v>
          </cell>
          <cell r="T2541">
            <v>2537897.67</v>
          </cell>
          <cell r="U2541">
            <v>3311695.75</v>
          </cell>
          <cell r="V2541">
            <v>3733808.12</v>
          </cell>
          <cell r="W2541">
            <v>3788051.65</v>
          </cell>
          <cell r="X2541">
            <v>3842351.67</v>
          </cell>
          <cell r="Y2541">
            <v>3896640.94</v>
          </cell>
          <cell r="Z2541">
            <v>3950917.05</v>
          </cell>
          <cell r="AA2541">
            <v>4005189.34</v>
          </cell>
          <cell r="AB2541">
            <v>4059468.57</v>
          </cell>
          <cell r="AC2541">
            <v>4113918.62</v>
          </cell>
          <cell r="AD2541">
            <v>4170493.29</v>
          </cell>
          <cell r="AE2541">
            <v>4227845.9800000004</v>
          </cell>
          <cell r="AF2541">
            <v>4285987.3899999997</v>
          </cell>
          <cell r="AG2541">
            <v>4344928.3600000003</v>
          </cell>
          <cell r="AH2541">
            <v>4404679.88</v>
          </cell>
          <cell r="AI2541">
            <v>4465253.1100000003</v>
          </cell>
          <cell r="AJ2541">
            <v>4526659.34</v>
          </cell>
          <cell r="AK2541">
            <v>4588910.04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  <cell r="AU2541">
            <v>0</v>
          </cell>
          <cell r="AV2541">
            <v>0</v>
          </cell>
          <cell r="AW2541">
            <v>0</v>
          </cell>
          <cell r="AX2541">
            <v>0</v>
          </cell>
          <cell r="AY2541">
            <v>0</v>
          </cell>
          <cell r="AZ2541">
            <v>0</v>
          </cell>
        </row>
        <row r="2542">
          <cell r="A2542" t="str">
            <v>UTExtra Large C&amp;ITime-Of-UseParticipantsLow Participation Case0</v>
          </cell>
          <cell r="B2542" t="str">
            <v>UT</v>
          </cell>
          <cell r="C2542" t="str">
            <v>Extra Large C&amp;I</v>
          </cell>
          <cell r="D2542" t="str">
            <v>Time-Of-Use</v>
          </cell>
          <cell r="E2542" t="str">
            <v>Participants</v>
          </cell>
          <cell r="F2542" t="str">
            <v>Low Participation Case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16746.686550000006</v>
          </cell>
          <cell r="S2542">
            <v>51018.605550000015</v>
          </cell>
          <cell r="T2542">
            <v>120852.27000000002</v>
          </cell>
          <cell r="U2542">
            <v>157699.79775000006</v>
          </cell>
          <cell r="V2542">
            <v>177800.38649999999</v>
          </cell>
          <cell r="W2542">
            <v>180383.41200000001</v>
          </cell>
          <cell r="X2542">
            <v>182969.12700000001</v>
          </cell>
          <cell r="Y2542">
            <v>185554.33050000004</v>
          </cell>
          <cell r="Z2542">
            <v>188138.90700000001</v>
          </cell>
          <cell r="AA2542">
            <v>190723.30200000003</v>
          </cell>
          <cell r="AB2542">
            <v>193308.027</v>
          </cell>
          <cell r="AC2542">
            <v>195900.88650000002</v>
          </cell>
          <cell r="AD2542">
            <v>198594.91865997191</v>
          </cell>
          <cell r="AE2542">
            <v>201325.99919378545</v>
          </cell>
          <cell r="AF2542">
            <v>204094.63759127702</v>
          </cell>
          <cell r="AG2542">
            <v>206901.35034879539</v>
          </cell>
          <cell r="AH2542">
            <v>209746.66106555553</v>
          </cell>
          <cell r="AI2542">
            <v>212631.10054131731</v>
          </cell>
          <cell r="AJ2542">
            <v>215555.20687540746</v>
          </cell>
          <cell r="AK2542">
            <v>218519.52556710335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  <cell r="AU2542">
            <v>0</v>
          </cell>
          <cell r="AV2542">
            <v>0</v>
          </cell>
          <cell r="AW2542">
            <v>0</v>
          </cell>
          <cell r="AX2542">
            <v>0</v>
          </cell>
          <cell r="AY2542">
            <v>0</v>
          </cell>
          <cell r="AZ2542">
            <v>0</v>
          </cell>
        </row>
        <row r="2543">
          <cell r="A2543" t="str">
            <v>UTIrrigationTime-Of-UseProgram Annual BenefitsLow Participation Case0</v>
          </cell>
          <cell r="B2543" t="str">
            <v>UT</v>
          </cell>
          <cell r="C2543" t="str">
            <v>Irrigation</v>
          </cell>
          <cell r="D2543" t="str">
            <v>Time-Of-Use</v>
          </cell>
          <cell r="E2543" t="str">
            <v>Program Annual Benefits</v>
          </cell>
          <cell r="F2543" t="str">
            <v>Low Participation Case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573231.01</v>
          </cell>
          <cell r="S2543">
            <v>1745288.43</v>
          </cell>
          <cell r="T2543">
            <v>4127886.26</v>
          </cell>
          <cell r="U2543">
            <v>5388069.9000000004</v>
          </cell>
          <cell r="V2543">
            <v>6066603.5300000003</v>
          </cell>
          <cell r="W2543">
            <v>6146956.6100000003</v>
          </cell>
          <cell r="X2543">
            <v>6226381.7599999998</v>
          </cell>
          <cell r="Y2543">
            <v>6305886.3200000003</v>
          </cell>
          <cell r="Z2543">
            <v>6389191.79</v>
          </cell>
          <cell r="AA2543">
            <v>6482465.1100000003</v>
          </cell>
          <cell r="AB2543">
            <v>6568214.9500000002</v>
          </cell>
          <cell r="AC2543">
            <v>6654117.0800000001</v>
          </cell>
          <cell r="AD2543">
            <v>6743128.8899999997</v>
          </cell>
          <cell r="AE2543">
            <v>6833331.4100000001</v>
          </cell>
          <cell r="AF2543">
            <v>6924740.5700000003</v>
          </cell>
          <cell r="AG2543">
            <v>7017372.5</v>
          </cell>
          <cell r="AH2543">
            <v>7111243.5700000003</v>
          </cell>
          <cell r="AI2543">
            <v>7206370.3399999999</v>
          </cell>
          <cell r="AJ2543">
            <v>7302769.6200000001</v>
          </cell>
          <cell r="AK2543">
            <v>7400458.4299999997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  <cell r="AU2543">
            <v>0</v>
          </cell>
          <cell r="AV2543">
            <v>0</v>
          </cell>
          <cell r="AW2543">
            <v>0</v>
          </cell>
          <cell r="AX2543">
            <v>0</v>
          </cell>
          <cell r="AY2543">
            <v>0</v>
          </cell>
          <cell r="AZ2543">
            <v>0</v>
          </cell>
        </row>
        <row r="2544">
          <cell r="A2544" t="str">
            <v>UTIrrigationTime-Of-UseProgram Annual CostsLow Participation Case0</v>
          </cell>
          <cell r="B2544" t="str">
            <v>UT</v>
          </cell>
          <cell r="C2544" t="str">
            <v>Irrigation</v>
          </cell>
          <cell r="D2544" t="str">
            <v>Time-Of-Use</v>
          </cell>
          <cell r="E2544" t="str">
            <v>Program Annual Costs</v>
          </cell>
          <cell r="F2544" t="str">
            <v>Low Participation Case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5834317.1500000004</v>
          </cell>
          <cell r="S2544">
            <v>12509121.98</v>
          </cell>
          <cell r="T2544">
            <v>26286343.199999999</v>
          </cell>
          <cell r="U2544">
            <v>16130618.27</v>
          </cell>
          <cell r="V2544">
            <v>10911310.720000001</v>
          </cell>
          <cell r="W2544">
            <v>4823091.07</v>
          </cell>
          <cell r="X2544">
            <v>4899046.41</v>
          </cell>
          <cell r="Y2544">
            <v>4974249.76</v>
          </cell>
          <cell r="Z2544">
            <v>5049879.66</v>
          </cell>
          <cell r="AA2544">
            <v>5126289.05</v>
          </cell>
          <cell r="AB2544">
            <v>5203203.5</v>
          </cell>
          <cell r="AC2544">
            <v>5283869.59</v>
          </cell>
          <cell r="AD2544">
            <v>5405233.1200000001</v>
          </cell>
          <cell r="AE2544">
            <v>5502775.29</v>
          </cell>
          <cell r="AF2544">
            <v>5602414.6799999997</v>
          </cell>
          <cell r="AG2544">
            <v>5704204.7300000004</v>
          </cell>
          <cell r="AH2544">
            <v>5808200.4400000004</v>
          </cell>
          <cell r="AI2544">
            <v>5914458.3899999997</v>
          </cell>
          <cell r="AJ2544">
            <v>6023036.7800000003</v>
          </cell>
          <cell r="AK2544">
            <v>6133995.5099999998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0</v>
          </cell>
          <cell r="AV2544">
            <v>0</v>
          </cell>
          <cell r="AW2544">
            <v>0</v>
          </cell>
          <cell r="AX2544">
            <v>0</v>
          </cell>
          <cell r="AY2544">
            <v>0</v>
          </cell>
          <cell r="AZ2544">
            <v>0</v>
          </cell>
        </row>
        <row r="2545">
          <cell r="A2545" t="str">
            <v>UTIrrigationTime-Of-UseNon-Incentive CostsLow Participation Case0</v>
          </cell>
          <cell r="B2545" t="str">
            <v>UT</v>
          </cell>
          <cell r="C2545" t="str">
            <v>Irrigation</v>
          </cell>
          <cell r="D2545" t="str">
            <v>Time-Of-Use</v>
          </cell>
          <cell r="E2545" t="str">
            <v>Non-Incentive Costs</v>
          </cell>
          <cell r="F2545" t="str">
            <v>Low Participation Case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5482636.7300000004</v>
          </cell>
          <cell r="S2545">
            <v>11437731.27</v>
          </cell>
          <cell r="T2545">
            <v>23748445.530000001</v>
          </cell>
          <cell r="U2545">
            <v>12818922.52</v>
          </cell>
          <cell r="V2545">
            <v>7177502.6100000003</v>
          </cell>
          <cell r="W2545">
            <v>1035039.42</v>
          </cell>
          <cell r="X2545">
            <v>1056694.75</v>
          </cell>
          <cell r="Y2545">
            <v>1077608.81</v>
          </cell>
          <cell r="Z2545">
            <v>1098962.6200000001</v>
          </cell>
          <cell r="AA2545">
            <v>1121099.71</v>
          </cell>
          <cell r="AB2545">
            <v>1143734.93</v>
          </cell>
          <cell r="AC2545">
            <v>1169950.97</v>
          </cell>
          <cell r="AD2545">
            <v>1234739.83</v>
          </cell>
          <cell r="AE2545">
            <v>1274929.31</v>
          </cell>
          <cell r="AF2545">
            <v>1316427.29</v>
          </cell>
          <cell r="AG2545">
            <v>1359276.37</v>
          </cell>
          <cell r="AH2545">
            <v>1403520.56</v>
          </cell>
          <cell r="AI2545">
            <v>1449205.28</v>
          </cell>
          <cell r="AJ2545">
            <v>1496377.44</v>
          </cell>
          <cell r="AK2545">
            <v>1545085.48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0</v>
          </cell>
          <cell r="AV2545">
            <v>0</v>
          </cell>
          <cell r="AW2545">
            <v>0</v>
          </cell>
          <cell r="AX2545">
            <v>0</v>
          </cell>
          <cell r="AY2545">
            <v>0</v>
          </cell>
          <cell r="AZ2545">
            <v>0</v>
          </cell>
        </row>
        <row r="2546">
          <cell r="A2546" t="str">
            <v>UTIrrigationTime-Of-UseSummer Peak Reduction @Meter  (MW)Low Participation Case0</v>
          </cell>
          <cell r="B2546" t="str">
            <v>UT</v>
          </cell>
          <cell r="C2546" t="str">
            <v>Irrigation</v>
          </cell>
          <cell r="D2546" t="str">
            <v>Time-Of-Use</v>
          </cell>
          <cell r="E2546" t="str">
            <v>Summer Peak Reduction @Meter  (MW)</v>
          </cell>
          <cell r="F2546" t="str">
            <v>Low Participation Case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5.1061481672101516</v>
          </cell>
          <cell r="S2546">
            <v>15.546439584201273</v>
          </cell>
          <cell r="T2546">
            <v>36.769815927493447</v>
          </cell>
          <cell r="U2546">
            <v>47.99510590524666</v>
          </cell>
          <cell r="V2546">
            <v>54.039254216657497</v>
          </cell>
          <cell r="W2546">
            <v>54.75501228123791</v>
          </cell>
          <cell r="X2546">
            <v>55.462504704051796</v>
          </cell>
          <cell r="Y2546">
            <v>56.170704503007471</v>
          </cell>
          <cell r="Z2546">
            <v>56.91276145592839</v>
          </cell>
          <cell r="AA2546">
            <v>57.74360864977195</v>
          </cell>
          <cell r="AB2546">
            <v>58.507439221742665</v>
          </cell>
          <cell r="AC2546">
            <v>59.27262640549219</v>
          </cell>
          <cell r="AD2546">
            <v>60.065513565673378</v>
          </cell>
          <cell r="AE2546">
            <v>60.869007140432515</v>
          </cell>
          <cell r="AF2546">
            <v>61.683249011282939</v>
          </cell>
          <cell r="AG2546">
            <v>62.508382957680382</v>
          </cell>
          <cell r="AH2546">
            <v>63.344554682411669</v>
          </cell>
          <cell r="AI2546">
            <v>64.191911837323005</v>
          </cell>
          <cell r="AJ2546">
            <v>65.050604049392433</v>
          </cell>
          <cell r="AK2546">
            <v>65.920782947151125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  <cell r="AU2546">
            <v>0</v>
          </cell>
          <cell r="AV2546">
            <v>0</v>
          </cell>
          <cell r="AW2546">
            <v>0</v>
          </cell>
          <cell r="AX2546">
            <v>0</v>
          </cell>
          <cell r="AY2546">
            <v>0</v>
          </cell>
          <cell r="AZ2546">
            <v>0</v>
          </cell>
        </row>
        <row r="2547">
          <cell r="A2547" t="str">
            <v>UTIrrigationTime-Of-UseSummer Peak Reduction @Generation (MW)Low Participation Case0</v>
          </cell>
          <cell r="B2547" t="str">
            <v>UT</v>
          </cell>
          <cell r="C2547" t="str">
            <v>Irrigation</v>
          </cell>
          <cell r="D2547" t="str">
            <v>Time-Of-Use</v>
          </cell>
          <cell r="E2547" t="str">
            <v>Summer Peak Reduction @Generation (MW)</v>
          </cell>
          <cell r="F2547" t="str">
            <v>Low Participation Case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5.6309529854545115</v>
          </cell>
          <cell r="S2547">
            <v>17.1442871462299</v>
          </cell>
          <cell r="T2547">
            <v>40.548980952242438</v>
          </cell>
          <cell r="U2547">
            <v>52.92799504328039</v>
          </cell>
          <cell r="V2547">
            <v>59.593354892652727</v>
          </cell>
          <cell r="W2547">
            <v>60.382677857562754</v>
          </cell>
          <cell r="X2547">
            <v>61.162885646285609</v>
          </cell>
          <cell r="Y2547">
            <v>61.94387351456492</v>
          </cell>
          <cell r="Z2547">
            <v>62.762198341341403</v>
          </cell>
          <cell r="AA2547">
            <v>63.678439181486489</v>
          </cell>
          <cell r="AB2547">
            <v>64.520775498172327</v>
          </cell>
          <cell r="AC2547">
            <v>65.364607857843168</v>
          </cell>
          <cell r="AD2547">
            <v>66.238987169908881</v>
          </cell>
          <cell r="AE2547">
            <v>67.125063013269198</v>
          </cell>
          <cell r="AF2547">
            <v>68.022991851877961</v>
          </cell>
          <cell r="AG2547">
            <v>68.932932242700019</v>
          </cell>
          <cell r="AH2547">
            <v>69.855044863709381</v>
          </cell>
          <cell r="AI2547">
            <v>70.789492542261797</v>
          </cell>
          <cell r="AJ2547">
            <v>71.73644028384696</v>
          </cell>
          <cell r="AK2547">
            <v>72.696055301225314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  <cell r="AU2547">
            <v>0</v>
          </cell>
          <cell r="AV2547">
            <v>0</v>
          </cell>
          <cell r="AW2547">
            <v>0</v>
          </cell>
          <cell r="AX2547">
            <v>0</v>
          </cell>
          <cell r="AY2547">
            <v>0</v>
          </cell>
          <cell r="AZ2547">
            <v>0</v>
          </cell>
        </row>
        <row r="2548">
          <cell r="A2548" t="str">
            <v>UTIrrigationTime-Of-UseWinter Peak Reduction @Meter  (MW)Low Participation Case0</v>
          </cell>
          <cell r="B2548" t="str">
            <v>UT</v>
          </cell>
          <cell r="C2548" t="str">
            <v>Irrigation</v>
          </cell>
          <cell r="D2548" t="str">
            <v>Time-Of-Use</v>
          </cell>
          <cell r="E2548" t="str">
            <v>Winter Peak Reduction @Meter  (MW)</v>
          </cell>
          <cell r="F2548" t="str">
            <v>Low Participation Case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  <cell r="AU2548">
            <v>0</v>
          </cell>
          <cell r="AV2548">
            <v>0</v>
          </cell>
          <cell r="AW2548">
            <v>0</v>
          </cell>
          <cell r="AX2548">
            <v>0</v>
          </cell>
          <cell r="AY2548">
            <v>0</v>
          </cell>
          <cell r="AZ2548">
            <v>0</v>
          </cell>
        </row>
        <row r="2549">
          <cell r="A2549" t="str">
            <v>UTIrrigationTime-Of-UseWinter Peak Reduction @Generation (MW)Low Participation Case0</v>
          </cell>
          <cell r="B2549" t="str">
            <v>UT</v>
          </cell>
          <cell r="C2549" t="str">
            <v>Irrigation</v>
          </cell>
          <cell r="D2549" t="str">
            <v>Time-Of-Use</v>
          </cell>
          <cell r="E2549" t="str">
            <v>Winter Peak Reduction @Generation (MW)</v>
          </cell>
          <cell r="F2549" t="str">
            <v>Low Participation Case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0</v>
          </cell>
          <cell r="AV2549">
            <v>0</v>
          </cell>
          <cell r="AW2549">
            <v>0</v>
          </cell>
          <cell r="AX2549">
            <v>0</v>
          </cell>
          <cell r="AY2549">
            <v>0</v>
          </cell>
          <cell r="AZ2549">
            <v>0</v>
          </cell>
        </row>
        <row r="2550">
          <cell r="A2550" t="str">
            <v>UTIrrigationTime-Of-UseProgram Annual BenefitsLow Participation Case0</v>
          </cell>
          <cell r="B2550" t="str">
            <v>UT</v>
          </cell>
          <cell r="C2550" t="str">
            <v>Irrigation</v>
          </cell>
          <cell r="D2550" t="str">
            <v>Time-Of-Use</v>
          </cell>
          <cell r="E2550" t="str">
            <v>Program Annual Benefits</v>
          </cell>
          <cell r="F2550" t="str">
            <v>Low Participation Case</v>
          </cell>
          <cell r="G2550">
            <v>0</v>
          </cell>
          <cell r="BA2550">
            <v>529462.37</v>
          </cell>
        </row>
        <row r="2551">
          <cell r="A2551" t="str">
            <v>UTIrrigationTime-Of-UseNew ParticipantsLow Participation Case0</v>
          </cell>
          <cell r="B2551" t="str">
            <v>UT</v>
          </cell>
          <cell r="C2551" t="str">
            <v>Irrigation</v>
          </cell>
          <cell r="D2551" t="str">
            <v>Time-Of-Use</v>
          </cell>
          <cell r="E2551" t="str">
            <v>New Participants</v>
          </cell>
          <cell r="F2551" t="str">
            <v>Low Participation Case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16746.686550000006</v>
          </cell>
          <cell r="S2551">
            <v>34271.919000000009</v>
          </cell>
          <cell r="T2551">
            <v>69833.664450000011</v>
          </cell>
          <cell r="U2551">
            <v>36847.527750000037</v>
          </cell>
          <cell r="V2551">
            <v>20100.588749999937</v>
          </cell>
          <cell r="W2551">
            <v>2583.0255000000179</v>
          </cell>
          <cell r="X2551">
            <v>2585.7149999999965</v>
          </cell>
          <cell r="Y2551">
            <v>2585.2035000000324</v>
          </cell>
          <cell r="Z2551">
            <v>2584.5764999999665</v>
          </cell>
          <cell r="AA2551">
            <v>2584.3950000000186</v>
          </cell>
          <cell r="AB2551">
            <v>2584.7249999999767</v>
          </cell>
          <cell r="AC2551">
            <v>2592.8595000000205</v>
          </cell>
          <cell r="AD2551">
            <v>2694.0321599718882</v>
          </cell>
          <cell r="AE2551">
            <v>2731.0805338135397</v>
          </cell>
          <cell r="AF2551">
            <v>2768.6383974915661</v>
          </cell>
          <cell r="AG2551">
            <v>2806.7127575183695</v>
          </cell>
          <cell r="AH2551">
            <v>2845.3107167601411</v>
          </cell>
          <cell r="AI2551">
            <v>2884.4394757617847</v>
          </cell>
          <cell r="AJ2551">
            <v>2924.1063340901455</v>
          </cell>
          <cell r="AK2551">
            <v>2964.3186916958948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  <cell r="AU2551">
            <v>0</v>
          </cell>
          <cell r="AV2551">
            <v>0</v>
          </cell>
          <cell r="AW2551">
            <v>0</v>
          </cell>
          <cell r="AX2551">
            <v>0</v>
          </cell>
          <cell r="AY2551">
            <v>0</v>
          </cell>
          <cell r="AZ2551">
            <v>0</v>
          </cell>
        </row>
        <row r="2552">
          <cell r="A2552" t="str">
            <v>UTIrrigationTime-Of-UseIncentive CostsLow Participation Case0</v>
          </cell>
          <cell r="B2552" t="str">
            <v>UT</v>
          </cell>
          <cell r="C2552" t="str">
            <v>Irrigation</v>
          </cell>
          <cell r="D2552" t="str">
            <v>Time-Of-Use</v>
          </cell>
          <cell r="E2552" t="str">
            <v>Incentive Costs</v>
          </cell>
          <cell r="F2552" t="str">
            <v>Low Participation Case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351680.42</v>
          </cell>
          <cell r="S2552">
            <v>1071390.72</v>
          </cell>
          <cell r="T2552">
            <v>2537897.67</v>
          </cell>
          <cell r="U2552">
            <v>3311695.75</v>
          </cell>
          <cell r="V2552">
            <v>3733808.12</v>
          </cell>
          <cell r="W2552">
            <v>3788051.65</v>
          </cell>
          <cell r="X2552">
            <v>3842351.67</v>
          </cell>
          <cell r="Y2552">
            <v>3896640.94</v>
          </cell>
          <cell r="Z2552">
            <v>3950917.05</v>
          </cell>
          <cell r="AA2552">
            <v>4005189.34</v>
          </cell>
          <cell r="AB2552">
            <v>4059468.57</v>
          </cell>
          <cell r="AC2552">
            <v>4113918.62</v>
          </cell>
          <cell r="AD2552">
            <v>4170493.29</v>
          </cell>
          <cell r="AE2552">
            <v>4227845.9800000004</v>
          </cell>
          <cell r="AF2552">
            <v>4285987.3899999997</v>
          </cell>
          <cell r="AG2552">
            <v>4344928.3600000003</v>
          </cell>
          <cell r="AH2552">
            <v>4404679.88</v>
          </cell>
          <cell r="AI2552">
            <v>4465253.1100000003</v>
          </cell>
          <cell r="AJ2552">
            <v>4526659.34</v>
          </cell>
          <cell r="AK2552">
            <v>4588910.04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  <cell r="AU2552">
            <v>0</v>
          </cell>
          <cell r="AV2552">
            <v>0</v>
          </cell>
          <cell r="AW2552">
            <v>0</v>
          </cell>
          <cell r="AX2552">
            <v>0</v>
          </cell>
          <cell r="AY2552">
            <v>0</v>
          </cell>
          <cell r="AZ2552">
            <v>0</v>
          </cell>
        </row>
        <row r="2553">
          <cell r="A2553" t="str">
            <v>UTIrrigationTime-Of-UseParticipantsLow Participation Case0</v>
          </cell>
          <cell r="B2553" t="str">
            <v>UT</v>
          </cell>
          <cell r="C2553" t="str">
            <v>Irrigation</v>
          </cell>
          <cell r="D2553" t="str">
            <v>Time-Of-Use</v>
          </cell>
          <cell r="E2553" t="str">
            <v>Participants</v>
          </cell>
          <cell r="F2553" t="str">
            <v>Low Participation Case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16746.686550000006</v>
          </cell>
          <cell r="S2553">
            <v>51018.605550000015</v>
          </cell>
          <cell r="T2553">
            <v>120852.27000000002</v>
          </cell>
          <cell r="U2553">
            <v>157699.79775000006</v>
          </cell>
          <cell r="V2553">
            <v>177800.38649999999</v>
          </cell>
          <cell r="W2553">
            <v>180383.41200000001</v>
          </cell>
          <cell r="X2553">
            <v>182969.12700000001</v>
          </cell>
          <cell r="Y2553">
            <v>185554.33050000004</v>
          </cell>
          <cell r="Z2553">
            <v>188138.90700000001</v>
          </cell>
          <cell r="AA2553">
            <v>190723.30200000003</v>
          </cell>
          <cell r="AB2553">
            <v>193308.027</v>
          </cell>
          <cell r="AC2553">
            <v>195900.88650000002</v>
          </cell>
          <cell r="AD2553">
            <v>198594.91865997191</v>
          </cell>
          <cell r="AE2553">
            <v>201325.99919378545</v>
          </cell>
          <cell r="AF2553">
            <v>204094.63759127702</v>
          </cell>
          <cell r="AG2553">
            <v>206901.35034879539</v>
          </cell>
          <cell r="AH2553">
            <v>209746.66106555553</v>
          </cell>
          <cell r="AI2553">
            <v>212631.10054131731</v>
          </cell>
          <cell r="AJ2553">
            <v>215555.20687540746</v>
          </cell>
          <cell r="AK2553">
            <v>218519.52556710335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</v>
          </cell>
          <cell r="AV2553">
            <v>0</v>
          </cell>
          <cell r="AW2553">
            <v>0</v>
          </cell>
          <cell r="AX2553">
            <v>0</v>
          </cell>
          <cell r="AY2553">
            <v>0</v>
          </cell>
          <cell r="AZ2553">
            <v>0</v>
          </cell>
        </row>
        <row r="2554">
          <cell r="A2554" t="str">
            <v>UTLarge C&amp;ITime-Of-UseProgram Annual BenefitsLow Participation Case0</v>
          </cell>
          <cell r="B2554" t="str">
            <v>UT</v>
          </cell>
          <cell r="C2554" t="str">
            <v>Large C&amp;I</v>
          </cell>
          <cell r="D2554" t="str">
            <v>Time-Of-Use</v>
          </cell>
          <cell r="E2554" t="str">
            <v>Program Annual Benefits</v>
          </cell>
          <cell r="F2554" t="str">
            <v>Low Participation Case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573231.01</v>
          </cell>
          <cell r="S2554">
            <v>1745288.43</v>
          </cell>
          <cell r="T2554">
            <v>4127886.26</v>
          </cell>
          <cell r="U2554">
            <v>5388069.9000000004</v>
          </cell>
          <cell r="V2554">
            <v>6066603.5300000003</v>
          </cell>
          <cell r="W2554">
            <v>6146956.6100000003</v>
          </cell>
          <cell r="X2554">
            <v>6226381.7599999998</v>
          </cell>
          <cell r="Y2554">
            <v>6305886.3200000003</v>
          </cell>
          <cell r="Z2554">
            <v>6389191.79</v>
          </cell>
          <cell r="AA2554">
            <v>6482465.1100000003</v>
          </cell>
          <cell r="AB2554">
            <v>6568214.9500000002</v>
          </cell>
          <cell r="AC2554">
            <v>6654117.0800000001</v>
          </cell>
          <cell r="AD2554">
            <v>6743128.8899999997</v>
          </cell>
          <cell r="AE2554">
            <v>6833331.4100000001</v>
          </cell>
          <cell r="AF2554">
            <v>6924740.5700000003</v>
          </cell>
          <cell r="AG2554">
            <v>7017372.5</v>
          </cell>
          <cell r="AH2554">
            <v>7111243.5700000003</v>
          </cell>
          <cell r="AI2554">
            <v>7206370.3399999999</v>
          </cell>
          <cell r="AJ2554">
            <v>7302769.6200000001</v>
          </cell>
          <cell r="AK2554">
            <v>7400458.4299999997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</v>
          </cell>
          <cell r="AV2554">
            <v>0</v>
          </cell>
          <cell r="AW2554">
            <v>0</v>
          </cell>
          <cell r="AX2554">
            <v>0</v>
          </cell>
          <cell r="AY2554">
            <v>0</v>
          </cell>
          <cell r="AZ2554">
            <v>0</v>
          </cell>
        </row>
        <row r="2555">
          <cell r="A2555" t="str">
            <v>UTLarge C&amp;ITime-Of-UseProgram Annual CostsLow Participation Case0</v>
          </cell>
          <cell r="B2555" t="str">
            <v>UT</v>
          </cell>
          <cell r="C2555" t="str">
            <v>Large C&amp;I</v>
          </cell>
          <cell r="D2555" t="str">
            <v>Time-Of-Use</v>
          </cell>
          <cell r="E2555" t="str">
            <v>Program Annual Costs</v>
          </cell>
          <cell r="F2555" t="str">
            <v>Low Participation Case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5834317.1500000004</v>
          </cell>
          <cell r="S2555">
            <v>12509121.98</v>
          </cell>
          <cell r="T2555">
            <v>26286343.199999999</v>
          </cell>
          <cell r="U2555">
            <v>16130618.27</v>
          </cell>
          <cell r="V2555">
            <v>10911310.720000001</v>
          </cell>
          <cell r="W2555">
            <v>4823091.07</v>
          </cell>
          <cell r="X2555">
            <v>4899046.41</v>
          </cell>
          <cell r="Y2555">
            <v>4974249.76</v>
          </cell>
          <cell r="Z2555">
            <v>5049879.66</v>
          </cell>
          <cell r="AA2555">
            <v>5126289.05</v>
          </cell>
          <cell r="AB2555">
            <v>5203203.5</v>
          </cell>
          <cell r="AC2555">
            <v>5283869.59</v>
          </cell>
          <cell r="AD2555">
            <v>5405233.1200000001</v>
          </cell>
          <cell r="AE2555">
            <v>5502775.29</v>
          </cell>
          <cell r="AF2555">
            <v>5602414.6799999997</v>
          </cell>
          <cell r="AG2555">
            <v>5704204.7300000004</v>
          </cell>
          <cell r="AH2555">
            <v>5808200.4400000004</v>
          </cell>
          <cell r="AI2555">
            <v>5914458.3899999997</v>
          </cell>
          <cell r="AJ2555">
            <v>6023036.7800000003</v>
          </cell>
          <cell r="AK2555">
            <v>6133995.5099999998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  <cell r="AV2555">
            <v>0</v>
          </cell>
          <cell r="AW2555">
            <v>0</v>
          </cell>
          <cell r="AX2555">
            <v>0</v>
          </cell>
          <cell r="AY2555">
            <v>0</v>
          </cell>
          <cell r="AZ2555">
            <v>0</v>
          </cell>
        </row>
        <row r="2556">
          <cell r="A2556" t="str">
            <v>UTLarge C&amp;ITime-Of-UseNon-Incentive CostsLow Participation Case0</v>
          </cell>
          <cell r="B2556" t="str">
            <v>UT</v>
          </cell>
          <cell r="C2556" t="str">
            <v>Large C&amp;I</v>
          </cell>
          <cell r="D2556" t="str">
            <v>Time-Of-Use</v>
          </cell>
          <cell r="E2556" t="str">
            <v>Non-Incentive Costs</v>
          </cell>
          <cell r="F2556" t="str">
            <v>Low Participation Case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5482636.7300000004</v>
          </cell>
          <cell r="S2556">
            <v>11437731.27</v>
          </cell>
          <cell r="T2556">
            <v>23748445.530000001</v>
          </cell>
          <cell r="U2556">
            <v>12818922.52</v>
          </cell>
          <cell r="V2556">
            <v>7177502.6100000003</v>
          </cell>
          <cell r="W2556">
            <v>1035039.42</v>
          </cell>
          <cell r="X2556">
            <v>1056694.75</v>
          </cell>
          <cell r="Y2556">
            <v>1077608.81</v>
          </cell>
          <cell r="Z2556">
            <v>1098962.6200000001</v>
          </cell>
          <cell r="AA2556">
            <v>1121099.71</v>
          </cell>
          <cell r="AB2556">
            <v>1143734.93</v>
          </cell>
          <cell r="AC2556">
            <v>1169950.97</v>
          </cell>
          <cell r="AD2556">
            <v>1234739.83</v>
          </cell>
          <cell r="AE2556">
            <v>1274929.31</v>
          </cell>
          <cell r="AF2556">
            <v>1316427.29</v>
          </cell>
          <cell r="AG2556">
            <v>1359276.37</v>
          </cell>
          <cell r="AH2556">
            <v>1403520.56</v>
          </cell>
          <cell r="AI2556">
            <v>1449205.28</v>
          </cell>
          <cell r="AJ2556">
            <v>1496377.44</v>
          </cell>
          <cell r="AK2556">
            <v>1545085.48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</v>
          </cell>
          <cell r="AV2556">
            <v>0</v>
          </cell>
          <cell r="AW2556">
            <v>0</v>
          </cell>
          <cell r="AX2556">
            <v>0</v>
          </cell>
          <cell r="AY2556">
            <v>0</v>
          </cell>
          <cell r="AZ2556">
            <v>0</v>
          </cell>
        </row>
        <row r="2557">
          <cell r="A2557" t="str">
            <v>UTLarge C&amp;ITime-Of-UseSummer Peak Reduction @Meter  (MW)Low Participation Case0</v>
          </cell>
          <cell r="B2557" t="str">
            <v>UT</v>
          </cell>
          <cell r="C2557" t="str">
            <v>Large C&amp;I</v>
          </cell>
          <cell r="D2557" t="str">
            <v>Time-Of-Use</v>
          </cell>
          <cell r="E2557" t="str">
            <v>Summer Peak Reduction @Meter  (MW)</v>
          </cell>
          <cell r="F2557" t="str">
            <v>Low Participation Case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5.1061481672101516</v>
          </cell>
          <cell r="S2557">
            <v>15.546439584201273</v>
          </cell>
          <cell r="T2557">
            <v>36.769815927493447</v>
          </cell>
          <cell r="U2557">
            <v>47.99510590524666</v>
          </cell>
          <cell r="V2557">
            <v>54.039254216657497</v>
          </cell>
          <cell r="W2557">
            <v>54.75501228123791</v>
          </cell>
          <cell r="X2557">
            <v>55.462504704051796</v>
          </cell>
          <cell r="Y2557">
            <v>56.170704503007471</v>
          </cell>
          <cell r="Z2557">
            <v>56.91276145592839</v>
          </cell>
          <cell r="AA2557">
            <v>57.74360864977195</v>
          </cell>
          <cell r="AB2557">
            <v>58.507439221742665</v>
          </cell>
          <cell r="AC2557">
            <v>59.27262640549219</v>
          </cell>
          <cell r="AD2557">
            <v>60.065513565673378</v>
          </cell>
          <cell r="AE2557">
            <v>60.869007140432515</v>
          </cell>
          <cell r="AF2557">
            <v>61.683249011282939</v>
          </cell>
          <cell r="AG2557">
            <v>62.508382957680382</v>
          </cell>
          <cell r="AH2557">
            <v>63.344554682411669</v>
          </cell>
          <cell r="AI2557">
            <v>64.191911837323005</v>
          </cell>
          <cell r="AJ2557">
            <v>65.050604049392433</v>
          </cell>
          <cell r="AK2557">
            <v>65.920782947151125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  <cell r="AV2557">
            <v>0</v>
          </cell>
          <cell r="AW2557">
            <v>0</v>
          </cell>
          <cell r="AX2557">
            <v>0</v>
          </cell>
          <cell r="AY2557">
            <v>0</v>
          </cell>
          <cell r="AZ2557">
            <v>0</v>
          </cell>
        </row>
        <row r="2558">
          <cell r="A2558" t="str">
            <v>UTLarge C&amp;ITime-Of-UseSummer Peak Reduction @Generation (MW)Low Participation Case0</v>
          </cell>
          <cell r="B2558" t="str">
            <v>UT</v>
          </cell>
          <cell r="C2558" t="str">
            <v>Large C&amp;I</v>
          </cell>
          <cell r="D2558" t="str">
            <v>Time-Of-Use</v>
          </cell>
          <cell r="E2558" t="str">
            <v>Summer Peak Reduction @Generation (MW)</v>
          </cell>
          <cell r="F2558" t="str">
            <v>Low Participation Case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5.6309529854545115</v>
          </cell>
          <cell r="S2558">
            <v>17.1442871462299</v>
          </cell>
          <cell r="T2558">
            <v>40.548980952242438</v>
          </cell>
          <cell r="U2558">
            <v>52.92799504328039</v>
          </cell>
          <cell r="V2558">
            <v>59.593354892652727</v>
          </cell>
          <cell r="W2558">
            <v>60.382677857562754</v>
          </cell>
          <cell r="X2558">
            <v>61.162885646285609</v>
          </cell>
          <cell r="Y2558">
            <v>61.94387351456492</v>
          </cell>
          <cell r="Z2558">
            <v>62.762198341341403</v>
          </cell>
          <cell r="AA2558">
            <v>63.678439181486489</v>
          </cell>
          <cell r="AB2558">
            <v>64.520775498172327</v>
          </cell>
          <cell r="AC2558">
            <v>65.364607857843168</v>
          </cell>
          <cell r="AD2558">
            <v>66.238987169908881</v>
          </cell>
          <cell r="AE2558">
            <v>67.125063013269198</v>
          </cell>
          <cell r="AF2558">
            <v>68.022991851877961</v>
          </cell>
          <cell r="AG2558">
            <v>68.932932242700019</v>
          </cell>
          <cell r="AH2558">
            <v>69.855044863709381</v>
          </cell>
          <cell r="AI2558">
            <v>70.789492542261797</v>
          </cell>
          <cell r="AJ2558">
            <v>71.73644028384696</v>
          </cell>
          <cell r="AK2558">
            <v>72.696055301225314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0</v>
          </cell>
          <cell r="AV2558">
            <v>0</v>
          </cell>
          <cell r="AW2558">
            <v>0</v>
          </cell>
          <cell r="AX2558">
            <v>0</v>
          </cell>
          <cell r="AY2558">
            <v>0</v>
          </cell>
          <cell r="AZ2558">
            <v>0</v>
          </cell>
        </row>
        <row r="2559">
          <cell r="A2559" t="str">
            <v>UTLarge C&amp;ITime-Of-UseWinter Peak Reduction @Meter  (MW)Low Participation Case0</v>
          </cell>
          <cell r="B2559" t="str">
            <v>UT</v>
          </cell>
          <cell r="C2559" t="str">
            <v>Large C&amp;I</v>
          </cell>
          <cell r="D2559" t="str">
            <v>Time-Of-Use</v>
          </cell>
          <cell r="E2559" t="str">
            <v>Winter Peak Reduction @Meter  (MW)</v>
          </cell>
          <cell r="F2559" t="str">
            <v>Low Participation Case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0</v>
          </cell>
          <cell r="AV2559">
            <v>0</v>
          </cell>
          <cell r="AW2559">
            <v>0</v>
          </cell>
          <cell r="AX2559">
            <v>0</v>
          </cell>
          <cell r="AY2559">
            <v>0</v>
          </cell>
          <cell r="AZ2559">
            <v>0</v>
          </cell>
        </row>
        <row r="2560">
          <cell r="A2560" t="str">
            <v>UTLarge C&amp;ITime-Of-UseWinter Peak Reduction @Generation (MW)Low Participation Case0</v>
          </cell>
          <cell r="B2560" t="str">
            <v>UT</v>
          </cell>
          <cell r="C2560" t="str">
            <v>Large C&amp;I</v>
          </cell>
          <cell r="D2560" t="str">
            <v>Time-Of-Use</v>
          </cell>
          <cell r="E2560" t="str">
            <v>Winter Peak Reduction @Generation (MW)</v>
          </cell>
          <cell r="F2560" t="str">
            <v>Low Participation Case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  <cell r="AV2560">
            <v>0</v>
          </cell>
          <cell r="AW2560">
            <v>0</v>
          </cell>
          <cell r="AX2560">
            <v>0</v>
          </cell>
          <cell r="AY2560">
            <v>0</v>
          </cell>
          <cell r="AZ2560">
            <v>0</v>
          </cell>
        </row>
        <row r="2561">
          <cell r="A2561" t="str">
            <v>UTLarge C&amp;ITime-Of-UseProgram Annual BenefitsLow Participation Case0</v>
          </cell>
          <cell r="B2561" t="str">
            <v>UT</v>
          </cell>
          <cell r="C2561" t="str">
            <v>Large C&amp;I</v>
          </cell>
          <cell r="D2561" t="str">
            <v>Time-Of-Use</v>
          </cell>
          <cell r="E2561" t="str">
            <v>Program Annual Benefits</v>
          </cell>
          <cell r="F2561" t="str">
            <v>Low Participation Case</v>
          </cell>
          <cell r="G2561">
            <v>0</v>
          </cell>
          <cell r="BA2561">
            <v>2056272.02</v>
          </cell>
        </row>
        <row r="2562">
          <cell r="A2562" t="str">
            <v>UTLarge C&amp;ITime-Of-UseNew ParticipantsLow Participation Case0</v>
          </cell>
          <cell r="B2562" t="str">
            <v>UT</v>
          </cell>
          <cell r="C2562" t="str">
            <v>Large C&amp;I</v>
          </cell>
          <cell r="D2562" t="str">
            <v>Time-Of-Use</v>
          </cell>
          <cell r="E2562" t="str">
            <v>New Participants</v>
          </cell>
          <cell r="F2562" t="str">
            <v>Low Participation Case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16746.686550000006</v>
          </cell>
          <cell r="S2562">
            <v>34271.919000000009</v>
          </cell>
          <cell r="T2562">
            <v>69833.664450000011</v>
          </cell>
          <cell r="U2562">
            <v>36847.527750000037</v>
          </cell>
          <cell r="V2562">
            <v>20100.588749999937</v>
          </cell>
          <cell r="W2562">
            <v>2583.0255000000179</v>
          </cell>
          <cell r="X2562">
            <v>2585.7149999999965</v>
          </cell>
          <cell r="Y2562">
            <v>2585.2035000000324</v>
          </cell>
          <cell r="Z2562">
            <v>2584.5764999999665</v>
          </cell>
          <cell r="AA2562">
            <v>2584.3950000000186</v>
          </cell>
          <cell r="AB2562">
            <v>2584.7249999999767</v>
          </cell>
          <cell r="AC2562">
            <v>2592.8595000000205</v>
          </cell>
          <cell r="AD2562">
            <v>2694.0321599718882</v>
          </cell>
          <cell r="AE2562">
            <v>2731.0805338135397</v>
          </cell>
          <cell r="AF2562">
            <v>2768.6383974915661</v>
          </cell>
          <cell r="AG2562">
            <v>2806.7127575183695</v>
          </cell>
          <cell r="AH2562">
            <v>2845.3107167601411</v>
          </cell>
          <cell r="AI2562">
            <v>2884.4394757617847</v>
          </cell>
          <cell r="AJ2562">
            <v>2924.1063340901455</v>
          </cell>
          <cell r="AK2562">
            <v>2964.3186916958948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  <cell r="AV2562">
            <v>0</v>
          </cell>
          <cell r="AW2562">
            <v>0</v>
          </cell>
          <cell r="AX2562">
            <v>0</v>
          </cell>
          <cell r="AY2562">
            <v>0</v>
          </cell>
          <cell r="AZ2562">
            <v>0</v>
          </cell>
        </row>
        <row r="2563">
          <cell r="A2563" t="str">
            <v>UTLarge C&amp;ITime-Of-UseIncentive CostsLow Participation Case0</v>
          </cell>
          <cell r="B2563" t="str">
            <v>UT</v>
          </cell>
          <cell r="C2563" t="str">
            <v>Large C&amp;I</v>
          </cell>
          <cell r="D2563" t="str">
            <v>Time-Of-Use</v>
          </cell>
          <cell r="E2563" t="str">
            <v>Incentive Costs</v>
          </cell>
          <cell r="F2563" t="str">
            <v>Low Participation Case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351680.42</v>
          </cell>
          <cell r="S2563">
            <v>1071390.72</v>
          </cell>
          <cell r="T2563">
            <v>2537897.67</v>
          </cell>
          <cell r="U2563">
            <v>3311695.75</v>
          </cell>
          <cell r="V2563">
            <v>3733808.12</v>
          </cell>
          <cell r="W2563">
            <v>3788051.65</v>
          </cell>
          <cell r="X2563">
            <v>3842351.67</v>
          </cell>
          <cell r="Y2563">
            <v>3896640.94</v>
          </cell>
          <cell r="Z2563">
            <v>3950917.05</v>
          </cell>
          <cell r="AA2563">
            <v>4005189.34</v>
          </cell>
          <cell r="AB2563">
            <v>4059468.57</v>
          </cell>
          <cell r="AC2563">
            <v>4113918.62</v>
          </cell>
          <cell r="AD2563">
            <v>4170493.29</v>
          </cell>
          <cell r="AE2563">
            <v>4227845.9800000004</v>
          </cell>
          <cell r="AF2563">
            <v>4285987.3899999997</v>
          </cell>
          <cell r="AG2563">
            <v>4344928.3600000003</v>
          </cell>
          <cell r="AH2563">
            <v>4404679.88</v>
          </cell>
          <cell r="AI2563">
            <v>4465253.1100000003</v>
          </cell>
          <cell r="AJ2563">
            <v>4526659.34</v>
          </cell>
          <cell r="AK2563">
            <v>4588910.04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0</v>
          </cell>
          <cell r="AV2563">
            <v>0</v>
          </cell>
          <cell r="AW2563">
            <v>0</v>
          </cell>
          <cell r="AX2563">
            <v>0</v>
          </cell>
          <cell r="AY2563">
            <v>0</v>
          </cell>
          <cell r="AZ2563">
            <v>0</v>
          </cell>
        </row>
        <row r="2564">
          <cell r="A2564" t="str">
            <v>UTLarge C&amp;ITime-Of-UseParticipantsLow Participation Case0</v>
          </cell>
          <cell r="B2564" t="str">
            <v>UT</v>
          </cell>
          <cell r="C2564" t="str">
            <v>Large C&amp;I</v>
          </cell>
          <cell r="D2564" t="str">
            <v>Time-Of-Use</v>
          </cell>
          <cell r="E2564" t="str">
            <v>Participants</v>
          </cell>
          <cell r="F2564" t="str">
            <v>Low Participation Case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16746.686550000006</v>
          </cell>
          <cell r="S2564">
            <v>51018.605550000015</v>
          </cell>
          <cell r="T2564">
            <v>120852.27000000002</v>
          </cell>
          <cell r="U2564">
            <v>157699.79775000006</v>
          </cell>
          <cell r="V2564">
            <v>177800.38649999999</v>
          </cell>
          <cell r="W2564">
            <v>180383.41200000001</v>
          </cell>
          <cell r="X2564">
            <v>182969.12700000001</v>
          </cell>
          <cell r="Y2564">
            <v>185554.33050000004</v>
          </cell>
          <cell r="Z2564">
            <v>188138.90700000001</v>
          </cell>
          <cell r="AA2564">
            <v>190723.30200000003</v>
          </cell>
          <cell r="AB2564">
            <v>193308.027</v>
          </cell>
          <cell r="AC2564">
            <v>195900.88650000002</v>
          </cell>
          <cell r="AD2564">
            <v>198594.91865997191</v>
          </cell>
          <cell r="AE2564">
            <v>201325.99919378545</v>
          </cell>
          <cell r="AF2564">
            <v>204094.63759127702</v>
          </cell>
          <cell r="AG2564">
            <v>206901.35034879539</v>
          </cell>
          <cell r="AH2564">
            <v>209746.66106555553</v>
          </cell>
          <cell r="AI2564">
            <v>212631.10054131731</v>
          </cell>
          <cell r="AJ2564">
            <v>215555.20687540746</v>
          </cell>
          <cell r="AK2564">
            <v>218519.52556710335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  <cell r="AU2564">
            <v>0</v>
          </cell>
          <cell r="AV2564">
            <v>0</v>
          </cell>
          <cell r="AW2564">
            <v>0</v>
          </cell>
          <cell r="AX2564">
            <v>0</v>
          </cell>
          <cell r="AY2564">
            <v>0</v>
          </cell>
          <cell r="AZ2564">
            <v>0</v>
          </cell>
        </row>
        <row r="2565">
          <cell r="A2565" t="str">
            <v>UTMedium C&amp;ITime-Of-UseProgram Annual BenefitsLow Participation Case0</v>
          </cell>
          <cell r="B2565" t="str">
            <v>UT</v>
          </cell>
          <cell r="C2565" t="str">
            <v>Medium C&amp;I</v>
          </cell>
          <cell r="D2565" t="str">
            <v>Time-Of-Use</v>
          </cell>
          <cell r="E2565" t="str">
            <v>Program Annual Benefits</v>
          </cell>
          <cell r="F2565" t="str">
            <v>Low Participation Case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573231.01</v>
          </cell>
          <cell r="S2565">
            <v>1745288.43</v>
          </cell>
          <cell r="T2565">
            <v>4127886.26</v>
          </cell>
          <cell r="U2565">
            <v>5388069.9000000004</v>
          </cell>
          <cell r="V2565">
            <v>6066603.5300000003</v>
          </cell>
          <cell r="W2565">
            <v>6146956.6100000003</v>
          </cell>
          <cell r="X2565">
            <v>6226381.7599999998</v>
          </cell>
          <cell r="Y2565">
            <v>6305886.3200000003</v>
          </cell>
          <cell r="Z2565">
            <v>6389191.79</v>
          </cell>
          <cell r="AA2565">
            <v>6482465.1100000003</v>
          </cell>
          <cell r="AB2565">
            <v>6568214.9500000002</v>
          </cell>
          <cell r="AC2565">
            <v>6654117.0800000001</v>
          </cell>
          <cell r="AD2565">
            <v>6743128.8899999997</v>
          </cell>
          <cell r="AE2565">
            <v>6833331.4100000001</v>
          </cell>
          <cell r="AF2565">
            <v>6924740.5700000003</v>
          </cell>
          <cell r="AG2565">
            <v>7017372.5</v>
          </cell>
          <cell r="AH2565">
            <v>7111243.5700000003</v>
          </cell>
          <cell r="AI2565">
            <v>7206370.3399999999</v>
          </cell>
          <cell r="AJ2565">
            <v>7302769.6200000001</v>
          </cell>
          <cell r="AK2565">
            <v>7400458.4299999997</v>
          </cell>
          <cell r="AL2565">
            <v>0</v>
          </cell>
          <cell r="AM2565">
            <v>0</v>
          </cell>
          <cell r="AN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0</v>
          </cell>
          <cell r="AV2565">
            <v>0</v>
          </cell>
          <cell r="AW2565">
            <v>0</v>
          </cell>
          <cell r="AX2565">
            <v>0</v>
          </cell>
          <cell r="AY2565">
            <v>0</v>
          </cell>
          <cell r="AZ2565">
            <v>0</v>
          </cell>
        </row>
        <row r="2566">
          <cell r="A2566" t="str">
            <v>UTMedium C&amp;ITime-Of-UseProgram Annual CostsLow Participation Case0</v>
          </cell>
          <cell r="B2566" t="str">
            <v>UT</v>
          </cell>
          <cell r="C2566" t="str">
            <v>Medium C&amp;I</v>
          </cell>
          <cell r="D2566" t="str">
            <v>Time-Of-Use</v>
          </cell>
          <cell r="E2566" t="str">
            <v>Program Annual Costs</v>
          </cell>
          <cell r="F2566" t="str">
            <v>Low Participation Case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5834317.1500000004</v>
          </cell>
          <cell r="S2566">
            <v>12509121.98</v>
          </cell>
          <cell r="T2566">
            <v>26286343.199999999</v>
          </cell>
          <cell r="U2566">
            <v>16130618.27</v>
          </cell>
          <cell r="V2566">
            <v>10911310.720000001</v>
          </cell>
          <cell r="W2566">
            <v>4823091.07</v>
          </cell>
          <cell r="X2566">
            <v>4899046.41</v>
          </cell>
          <cell r="Y2566">
            <v>4974249.76</v>
          </cell>
          <cell r="Z2566">
            <v>5049879.66</v>
          </cell>
          <cell r="AA2566">
            <v>5126289.05</v>
          </cell>
          <cell r="AB2566">
            <v>5203203.5</v>
          </cell>
          <cell r="AC2566">
            <v>5283869.59</v>
          </cell>
          <cell r="AD2566">
            <v>5405233.1200000001</v>
          </cell>
          <cell r="AE2566">
            <v>5502775.29</v>
          </cell>
          <cell r="AF2566">
            <v>5602414.6799999997</v>
          </cell>
          <cell r="AG2566">
            <v>5704204.7300000004</v>
          </cell>
          <cell r="AH2566">
            <v>5808200.4400000004</v>
          </cell>
          <cell r="AI2566">
            <v>5914458.3899999997</v>
          </cell>
          <cell r="AJ2566">
            <v>6023036.7800000003</v>
          </cell>
          <cell r="AK2566">
            <v>6133995.5099999998</v>
          </cell>
          <cell r="AL2566">
            <v>0</v>
          </cell>
          <cell r="AM2566">
            <v>0</v>
          </cell>
          <cell r="AN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0</v>
          </cell>
          <cell r="AV2566">
            <v>0</v>
          </cell>
          <cell r="AW2566">
            <v>0</v>
          </cell>
          <cell r="AX2566">
            <v>0</v>
          </cell>
          <cell r="AY2566">
            <v>0</v>
          </cell>
          <cell r="AZ2566">
            <v>0</v>
          </cell>
          <cell r="BA2566">
            <v>369372.29</v>
          </cell>
        </row>
        <row r="2567">
          <cell r="A2567" t="str">
            <v>UTMedium C&amp;ITime-Of-UseNon-Incentive CostsLow Participation Case0</v>
          </cell>
          <cell r="B2567" t="str">
            <v>UT</v>
          </cell>
          <cell r="C2567" t="str">
            <v>Medium C&amp;I</v>
          </cell>
          <cell r="D2567" t="str">
            <v>Time-Of-Use</v>
          </cell>
          <cell r="E2567" t="str">
            <v>Non-Incentive Costs</v>
          </cell>
          <cell r="F2567" t="str">
            <v>Low Participation Case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5482636.7300000004</v>
          </cell>
          <cell r="S2567">
            <v>11437731.27</v>
          </cell>
          <cell r="T2567">
            <v>23748445.530000001</v>
          </cell>
          <cell r="U2567">
            <v>12818922.52</v>
          </cell>
          <cell r="V2567">
            <v>7177502.6100000003</v>
          </cell>
          <cell r="W2567">
            <v>1035039.42</v>
          </cell>
          <cell r="X2567">
            <v>1056694.75</v>
          </cell>
          <cell r="Y2567">
            <v>1077608.81</v>
          </cell>
          <cell r="Z2567">
            <v>1098962.6200000001</v>
          </cell>
          <cell r="AA2567">
            <v>1121099.71</v>
          </cell>
          <cell r="AB2567">
            <v>1143734.93</v>
          </cell>
          <cell r="AC2567">
            <v>1169950.97</v>
          </cell>
          <cell r="AD2567">
            <v>1234739.83</v>
          </cell>
          <cell r="AE2567">
            <v>1274929.31</v>
          </cell>
          <cell r="AF2567">
            <v>1316427.29</v>
          </cell>
          <cell r="AG2567">
            <v>1359276.37</v>
          </cell>
          <cell r="AH2567">
            <v>1403520.56</v>
          </cell>
          <cell r="AI2567">
            <v>1449205.28</v>
          </cell>
          <cell r="AJ2567">
            <v>1496377.44</v>
          </cell>
          <cell r="AK2567">
            <v>1545085.48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  <cell r="AU2567">
            <v>0</v>
          </cell>
          <cell r="AV2567">
            <v>0</v>
          </cell>
          <cell r="AW2567">
            <v>0</v>
          </cell>
          <cell r="AX2567">
            <v>0</v>
          </cell>
          <cell r="AY2567">
            <v>0</v>
          </cell>
          <cell r="AZ2567">
            <v>0</v>
          </cell>
        </row>
        <row r="2568">
          <cell r="A2568" t="str">
            <v>UTMedium C&amp;ITime-Of-UseSummer Peak Reduction @Meter  (MW)Low Participation Case0</v>
          </cell>
          <cell r="B2568" t="str">
            <v>UT</v>
          </cell>
          <cell r="C2568" t="str">
            <v>Medium C&amp;I</v>
          </cell>
          <cell r="D2568" t="str">
            <v>Time-Of-Use</v>
          </cell>
          <cell r="E2568" t="str">
            <v>Summer Peak Reduction @Meter  (MW)</v>
          </cell>
          <cell r="F2568" t="str">
            <v>Low Participation Case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5.1061481672101516</v>
          </cell>
          <cell r="S2568">
            <v>15.546439584201273</v>
          </cell>
          <cell r="T2568">
            <v>36.769815927493447</v>
          </cell>
          <cell r="U2568">
            <v>47.99510590524666</v>
          </cell>
          <cell r="V2568">
            <v>54.039254216657497</v>
          </cell>
          <cell r="W2568">
            <v>54.75501228123791</v>
          </cell>
          <cell r="X2568">
            <v>55.462504704051796</v>
          </cell>
          <cell r="Y2568">
            <v>56.170704503007471</v>
          </cell>
          <cell r="Z2568">
            <v>56.91276145592839</v>
          </cell>
          <cell r="AA2568">
            <v>57.74360864977195</v>
          </cell>
          <cell r="AB2568">
            <v>58.507439221742665</v>
          </cell>
          <cell r="AC2568">
            <v>59.27262640549219</v>
          </cell>
          <cell r="AD2568">
            <v>60.065513565673378</v>
          </cell>
          <cell r="AE2568">
            <v>60.869007140432515</v>
          </cell>
          <cell r="AF2568">
            <v>61.683249011282939</v>
          </cell>
          <cell r="AG2568">
            <v>62.508382957680382</v>
          </cell>
          <cell r="AH2568">
            <v>63.344554682411669</v>
          </cell>
          <cell r="AI2568">
            <v>64.191911837323005</v>
          </cell>
          <cell r="AJ2568">
            <v>65.050604049392433</v>
          </cell>
          <cell r="AK2568">
            <v>65.920782947151125</v>
          </cell>
          <cell r="AL2568">
            <v>0</v>
          </cell>
          <cell r="AM2568">
            <v>0</v>
          </cell>
          <cell r="AN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  <cell r="AU2568">
            <v>0</v>
          </cell>
          <cell r="AV2568">
            <v>0</v>
          </cell>
          <cell r="AW2568">
            <v>0</v>
          </cell>
          <cell r="AX2568">
            <v>0</v>
          </cell>
          <cell r="AY2568">
            <v>0</v>
          </cell>
          <cell r="AZ2568">
            <v>0</v>
          </cell>
          <cell r="BA2568">
            <v>6.9026513798388507</v>
          </cell>
        </row>
        <row r="2569">
          <cell r="A2569" t="str">
            <v>UTMedium C&amp;ITime-Of-UseSummer Peak Reduction @Generation (MW)Low Participation Case0</v>
          </cell>
          <cell r="B2569" t="str">
            <v>UT</v>
          </cell>
          <cell r="C2569" t="str">
            <v>Medium C&amp;I</v>
          </cell>
          <cell r="D2569" t="str">
            <v>Time-Of-Use</v>
          </cell>
          <cell r="E2569" t="str">
            <v>Summer Peak Reduction @Generation (MW)</v>
          </cell>
          <cell r="F2569" t="str">
            <v>Low Participation Case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5.6309529854545115</v>
          </cell>
          <cell r="S2569">
            <v>17.1442871462299</v>
          </cell>
          <cell r="T2569">
            <v>40.548980952242438</v>
          </cell>
          <cell r="U2569">
            <v>52.92799504328039</v>
          </cell>
          <cell r="V2569">
            <v>59.593354892652727</v>
          </cell>
          <cell r="W2569">
            <v>60.382677857562754</v>
          </cell>
          <cell r="X2569">
            <v>61.162885646285609</v>
          </cell>
          <cell r="Y2569">
            <v>61.94387351456492</v>
          </cell>
          <cell r="Z2569">
            <v>62.762198341341403</v>
          </cell>
          <cell r="AA2569">
            <v>63.678439181486489</v>
          </cell>
          <cell r="AB2569">
            <v>64.520775498172327</v>
          </cell>
          <cell r="AC2569">
            <v>65.364607857843168</v>
          </cell>
          <cell r="AD2569">
            <v>66.238987169908881</v>
          </cell>
          <cell r="AE2569">
            <v>67.125063013269198</v>
          </cell>
          <cell r="AF2569">
            <v>68.022991851877961</v>
          </cell>
          <cell r="AG2569">
            <v>68.932932242700019</v>
          </cell>
          <cell r="AH2569">
            <v>69.855044863709381</v>
          </cell>
          <cell r="AI2569">
            <v>70.789492542261797</v>
          </cell>
          <cell r="AJ2569">
            <v>71.73644028384696</v>
          </cell>
          <cell r="AK2569">
            <v>72.696055301225314</v>
          </cell>
          <cell r="AL2569">
            <v>0</v>
          </cell>
          <cell r="AM2569">
            <v>0</v>
          </cell>
          <cell r="AN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  <cell r="AY2569">
            <v>0</v>
          </cell>
          <cell r="AZ2569">
            <v>0</v>
          </cell>
        </row>
        <row r="2570">
          <cell r="A2570" t="str">
            <v>UTMedium C&amp;ITime-Of-UseWinter Peak Reduction @Meter  (MW)Low Participation Case0</v>
          </cell>
          <cell r="B2570" t="str">
            <v>UT</v>
          </cell>
          <cell r="C2570" t="str">
            <v>Medium C&amp;I</v>
          </cell>
          <cell r="D2570" t="str">
            <v>Time-Of-Use</v>
          </cell>
          <cell r="E2570" t="str">
            <v>Winter Peak Reduction @Meter  (MW)</v>
          </cell>
          <cell r="F2570" t="str">
            <v>Low Participation Case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  <cell r="AY2570">
            <v>0</v>
          </cell>
          <cell r="AZ2570">
            <v>0</v>
          </cell>
          <cell r="BA2570">
            <v>6.9026513798388507</v>
          </cell>
        </row>
        <row r="2571">
          <cell r="A2571" t="str">
            <v>UTMedium C&amp;ITime-Of-UseWinter Peak Reduction @Generation (MW)Low Participation Case0</v>
          </cell>
          <cell r="B2571" t="str">
            <v>UT</v>
          </cell>
          <cell r="C2571" t="str">
            <v>Medium C&amp;I</v>
          </cell>
          <cell r="D2571" t="str">
            <v>Time-Of-Use</v>
          </cell>
          <cell r="E2571" t="str">
            <v>Winter Peak Reduction @Generation (MW)</v>
          </cell>
          <cell r="F2571" t="str">
            <v>Low Participation Case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0</v>
          </cell>
          <cell r="AX2571">
            <v>0</v>
          </cell>
          <cell r="AY2571">
            <v>0</v>
          </cell>
          <cell r="AZ2571">
            <v>0</v>
          </cell>
        </row>
        <row r="2572">
          <cell r="A2572" t="str">
            <v>UTMedium C&amp;ITime-Of-UseProgram Annual BenefitsLow Participation Case0</v>
          </cell>
          <cell r="B2572" t="str">
            <v>UT</v>
          </cell>
          <cell r="C2572" t="str">
            <v>Medium C&amp;I</v>
          </cell>
          <cell r="D2572" t="str">
            <v>Time-Of-Use</v>
          </cell>
          <cell r="E2572" t="str">
            <v>Program Annual Benefits</v>
          </cell>
          <cell r="F2572" t="str">
            <v>Low Participation Case</v>
          </cell>
          <cell r="G2572">
            <v>0</v>
          </cell>
          <cell r="BA2572">
            <v>1728721.9</v>
          </cell>
        </row>
        <row r="2573">
          <cell r="A2573" t="str">
            <v>UTMedium C&amp;ITime-Of-UseNew ParticipantsLow Participation Case0</v>
          </cell>
          <cell r="B2573" t="str">
            <v>UT</v>
          </cell>
          <cell r="C2573" t="str">
            <v>Medium C&amp;I</v>
          </cell>
          <cell r="D2573" t="str">
            <v>Time-Of-Use</v>
          </cell>
          <cell r="E2573" t="str">
            <v>New Participants</v>
          </cell>
          <cell r="F2573" t="str">
            <v>Low Participation Case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16746.686550000006</v>
          </cell>
          <cell r="S2573">
            <v>34271.919000000009</v>
          </cell>
          <cell r="T2573">
            <v>69833.664450000011</v>
          </cell>
          <cell r="U2573">
            <v>36847.527750000037</v>
          </cell>
          <cell r="V2573">
            <v>20100.588749999937</v>
          </cell>
          <cell r="W2573">
            <v>2583.0255000000179</v>
          </cell>
          <cell r="X2573">
            <v>2585.7149999999965</v>
          </cell>
          <cell r="Y2573">
            <v>2585.2035000000324</v>
          </cell>
          <cell r="Z2573">
            <v>2584.5764999999665</v>
          </cell>
          <cell r="AA2573">
            <v>2584.3950000000186</v>
          </cell>
          <cell r="AB2573">
            <v>2584.7249999999767</v>
          </cell>
          <cell r="AC2573">
            <v>2592.8595000000205</v>
          </cell>
          <cell r="AD2573">
            <v>2694.0321599718882</v>
          </cell>
          <cell r="AE2573">
            <v>2731.0805338135397</v>
          </cell>
          <cell r="AF2573">
            <v>2768.6383974915661</v>
          </cell>
          <cell r="AG2573">
            <v>2806.7127575183695</v>
          </cell>
          <cell r="AH2573">
            <v>2845.3107167601411</v>
          </cell>
          <cell r="AI2573">
            <v>2884.4394757617847</v>
          </cell>
          <cell r="AJ2573">
            <v>2924.1063340901455</v>
          </cell>
          <cell r="AK2573">
            <v>2964.3186916958948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  <cell r="AY2573">
            <v>0</v>
          </cell>
          <cell r="AZ2573">
            <v>0</v>
          </cell>
        </row>
        <row r="2574">
          <cell r="A2574" t="str">
            <v>UTMedium C&amp;ITime-Of-UseIncentive CostsLow Participation Case0</v>
          </cell>
          <cell r="B2574" t="str">
            <v>UT</v>
          </cell>
          <cell r="C2574" t="str">
            <v>Medium C&amp;I</v>
          </cell>
          <cell r="D2574" t="str">
            <v>Time-Of-Use</v>
          </cell>
          <cell r="E2574" t="str">
            <v>Incentive Costs</v>
          </cell>
          <cell r="F2574" t="str">
            <v>Low Participation Case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351680.42</v>
          </cell>
          <cell r="S2574">
            <v>1071390.72</v>
          </cell>
          <cell r="T2574">
            <v>2537897.67</v>
          </cell>
          <cell r="U2574">
            <v>3311695.75</v>
          </cell>
          <cell r="V2574">
            <v>3733808.12</v>
          </cell>
          <cell r="W2574">
            <v>3788051.65</v>
          </cell>
          <cell r="X2574">
            <v>3842351.67</v>
          </cell>
          <cell r="Y2574">
            <v>3896640.94</v>
          </cell>
          <cell r="Z2574">
            <v>3950917.05</v>
          </cell>
          <cell r="AA2574">
            <v>4005189.34</v>
          </cell>
          <cell r="AB2574">
            <v>4059468.57</v>
          </cell>
          <cell r="AC2574">
            <v>4113918.62</v>
          </cell>
          <cell r="AD2574">
            <v>4170493.29</v>
          </cell>
          <cell r="AE2574">
            <v>4227845.9800000004</v>
          </cell>
          <cell r="AF2574">
            <v>4285987.3899999997</v>
          </cell>
          <cell r="AG2574">
            <v>4344928.3600000003</v>
          </cell>
          <cell r="AH2574">
            <v>4404679.88</v>
          </cell>
          <cell r="AI2574">
            <v>4465253.1100000003</v>
          </cell>
          <cell r="AJ2574">
            <v>4526659.34</v>
          </cell>
          <cell r="AK2574">
            <v>4588910.04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0</v>
          </cell>
          <cell r="AW2574">
            <v>0</v>
          </cell>
          <cell r="AX2574">
            <v>0</v>
          </cell>
          <cell r="AY2574">
            <v>0</v>
          </cell>
          <cell r="AZ2574">
            <v>0</v>
          </cell>
        </row>
        <row r="2575">
          <cell r="A2575" t="str">
            <v>UTMedium C&amp;ITime-Of-UseParticipantsLow Participation Case0</v>
          </cell>
          <cell r="B2575" t="str">
            <v>UT</v>
          </cell>
          <cell r="C2575" t="str">
            <v>Medium C&amp;I</v>
          </cell>
          <cell r="D2575" t="str">
            <v>Time-Of-Use</v>
          </cell>
          <cell r="E2575" t="str">
            <v>Participants</v>
          </cell>
          <cell r="F2575" t="str">
            <v>Low Participation Case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16746.686550000006</v>
          </cell>
          <cell r="S2575">
            <v>51018.605550000015</v>
          </cell>
          <cell r="T2575">
            <v>120852.27000000002</v>
          </cell>
          <cell r="U2575">
            <v>157699.79775000006</v>
          </cell>
          <cell r="V2575">
            <v>177800.38649999999</v>
          </cell>
          <cell r="W2575">
            <v>180383.41200000001</v>
          </cell>
          <cell r="X2575">
            <v>182969.12700000001</v>
          </cell>
          <cell r="Y2575">
            <v>185554.33050000004</v>
          </cell>
          <cell r="Z2575">
            <v>188138.90700000001</v>
          </cell>
          <cell r="AA2575">
            <v>190723.30200000003</v>
          </cell>
          <cell r="AB2575">
            <v>193308.027</v>
          </cell>
          <cell r="AC2575">
            <v>195900.88650000002</v>
          </cell>
          <cell r="AD2575">
            <v>198594.91865997191</v>
          </cell>
          <cell r="AE2575">
            <v>201325.99919378545</v>
          </cell>
          <cell r="AF2575">
            <v>204094.63759127702</v>
          </cell>
          <cell r="AG2575">
            <v>206901.35034879539</v>
          </cell>
          <cell r="AH2575">
            <v>209746.66106555553</v>
          </cell>
          <cell r="AI2575">
            <v>212631.10054131731</v>
          </cell>
          <cell r="AJ2575">
            <v>215555.20687540746</v>
          </cell>
          <cell r="AK2575">
            <v>218519.52556710335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0</v>
          </cell>
          <cell r="AW2575">
            <v>0</v>
          </cell>
          <cell r="AX2575">
            <v>0</v>
          </cell>
          <cell r="AY2575">
            <v>0</v>
          </cell>
          <cell r="AZ2575">
            <v>0</v>
          </cell>
        </row>
        <row r="2576">
          <cell r="A2576" t="str">
            <v>UTResidentialTime-Of-UseProgram Annual BenefitsLow Participation Case0</v>
          </cell>
          <cell r="B2576" t="str">
            <v>UT</v>
          </cell>
          <cell r="C2576" t="str">
            <v>Residential</v>
          </cell>
          <cell r="D2576" t="str">
            <v>Time-Of-Use</v>
          </cell>
          <cell r="E2576" t="str">
            <v>Program Annual Benefits</v>
          </cell>
          <cell r="F2576" t="str">
            <v>Low Participation Case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573231.01</v>
          </cell>
          <cell r="S2576">
            <v>1745288.43</v>
          </cell>
          <cell r="T2576">
            <v>4127886.26</v>
          </cell>
          <cell r="U2576">
            <v>5388069.9000000004</v>
          </cell>
          <cell r="V2576">
            <v>6066603.5300000003</v>
          </cell>
          <cell r="W2576">
            <v>6146956.6100000003</v>
          </cell>
          <cell r="X2576">
            <v>6226381.7599999998</v>
          </cell>
          <cell r="Y2576">
            <v>6305886.3200000003</v>
          </cell>
          <cell r="Z2576">
            <v>6389191.79</v>
          </cell>
          <cell r="AA2576">
            <v>6482465.1100000003</v>
          </cell>
          <cell r="AB2576">
            <v>6568214.9500000002</v>
          </cell>
          <cell r="AC2576">
            <v>6654117.0800000001</v>
          </cell>
          <cell r="AD2576">
            <v>6743128.8899999997</v>
          </cell>
          <cell r="AE2576">
            <v>6833331.4100000001</v>
          </cell>
          <cell r="AF2576">
            <v>6924740.5700000003</v>
          </cell>
          <cell r="AG2576">
            <v>7017372.5</v>
          </cell>
          <cell r="AH2576">
            <v>7111243.5700000003</v>
          </cell>
          <cell r="AI2576">
            <v>7206370.3399999999</v>
          </cell>
          <cell r="AJ2576">
            <v>7302769.6200000001</v>
          </cell>
          <cell r="AK2576">
            <v>7400458.4299999997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  <cell r="AY2576">
            <v>0</v>
          </cell>
          <cell r="AZ2576">
            <v>0</v>
          </cell>
        </row>
        <row r="2577">
          <cell r="A2577" t="str">
            <v>UTResidentialTime-Of-UseProgram Annual CostsLow Participation Case0</v>
          </cell>
          <cell r="B2577" t="str">
            <v>UT</v>
          </cell>
          <cell r="C2577" t="str">
            <v>Residential</v>
          </cell>
          <cell r="D2577" t="str">
            <v>Time-Of-Use</v>
          </cell>
          <cell r="E2577" t="str">
            <v>Program Annual Costs</v>
          </cell>
          <cell r="F2577" t="str">
            <v>Low Participation Case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5834317.1500000004</v>
          </cell>
          <cell r="S2577">
            <v>12509121.98</v>
          </cell>
          <cell r="T2577">
            <v>26286343.199999999</v>
          </cell>
          <cell r="U2577">
            <v>16130618.27</v>
          </cell>
          <cell r="V2577">
            <v>10911310.720000001</v>
          </cell>
          <cell r="W2577">
            <v>4823091.07</v>
          </cell>
          <cell r="X2577">
            <v>4899046.41</v>
          </cell>
          <cell r="Y2577">
            <v>4974249.76</v>
          </cell>
          <cell r="Z2577">
            <v>5049879.66</v>
          </cell>
          <cell r="AA2577">
            <v>5126289.05</v>
          </cell>
          <cell r="AB2577">
            <v>5203203.5</v>
          </cell>
          <cell r="AC2577">
            <v>5283869.59</v>
          </cell>
          <cell r="AD2577">
            <v>5405233.1200000001</v>
          </cell>
          <cell r="AE2577">
            <v>5502775.29</v>
          </cell>
          <cell r="AF2577">
            <v>5602414.6799999997</v>
          </cell>
          <cell r="AG2577">
            <v>5704204.7300000004</v>
          </cell>
          <cell r="AH2577">
            <v>5808200.4400000004</v>
          </cell>
          <cell r="AI2577">
            <v>5914458.3899999997</v>
          </cell>
          <cell r="AJ2577">
            <v>6023036.7800000003</v>
          </cell>
          <cell r="AK2577">
            <v>6133995.5099999998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  <cell r="AY2577">
            <v>0</v>
          </cell>
          <cell r="AZ2577">
            <v>0</v>
          </cell>
        </row>
        <row r="2578">
          <cell r="A2578" t="str">
            <v>UTResidentialTime-Of-UseNon-Incentive CostsLow Participation Case0</v>
          </cell>
          <cell r="B2578" t="str">
            <v>UT</v>
          </cell>
          <cell r="C2578" t="str">
            <v>Residential</v>
          </cell>
          <cell r="D2578" t="str">
            <v>Time-Of-Use</v>
          </cell>
          <cell r="E2578" t="str">
            <v>Non-Incentive Costs</v>
          </cell>
          <cell r="F2578" t="str">
            <v>Low Participation Case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5482636.7300000004</v>
          </cell>
          <cell r="S2578">
            <v>11437731.27</v>
          </cell>
          <cell r="T2578">
            <v>23748445.530000001</v>
          </cell>
          <cell r="U2578">
            <v>12818922.52</v>
          </cell>
          <cell r="V2578">
            <v>7177502.6100000003</v>
          </cell>
          <cell r="W2578">
            <v>1035039.42</v>
          </cell>
          <cell r="X2578">
            <v>1056694.75</v>
          </cell>
          <cell r="Y2578">
            <v>1077608.81</v>
          </cell>
          <cell r="Z2578">
            <v>1098962.6200000001</v>
          </cell>
          <cell r="AA2578">
            <v>1121099.71</v>
          </cell>
          <cell r="AB2578">
            <v>1143734.93</v>
          </cell>
          <cell r="AC2578">
            <v>1169950.97</v>
          </cell>
          <cell r="AD2578">
            <v>1234739.83</v>
          </cell>
          <cell r="AE2578">
            <v>1274929.31</v>
          </cell>
          <cell r="AF2578">
            <v>1316427.29</v>
          </cell>
          <cell r="AG2578">
            <v>1359276.37</v>
          </cell>
          <cell r="AH2578">
            <v>1403520.56</v>
          </cell>
          <cell r="AI2578">
            <v>1449205.28</v>
          </cell>
          <cell r="AJ2578">
            <v>1496377.44</v>
          </cell>
          <cell r="AK2578">
            <v>1545085.48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  <cell r="AY2578">
            <v>0</v>
          </cell>
          <cell r="AZ2578">
            <v>0</v>
          </cell>
        </row>
        <row r="2579">
          <cell r="A2579" t="str">
            <v>UTResidentialTime-Of-UseSummer Peak Reduction @Meter  (MW)Low Participation Case0</v>
          </cell>
          <cell r="B2579" t="str">
            <v>UT</v>
          </cell>
          <cell r="C2579" t="str">
            <v>Residential</v>
          </cell>
          <cell r="D2579" t="str">
            <v>Time-Of-Use</v>
          </cell>
          <cell r="E2579" t="str">
            <v>Summer Peak Reduction @Meter  (MW)</v>
          </cell>
          <cell r="F2579" t="str">
            <v>Low Participation Case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5.1061481672101516</v>
          </cell>
          <cell r="S2579">
            <v>15.546439584201273</v>
          </cell>
          <cell r="T2579">
            <v>36.769815927493447</v>
          </cell>
          <cell r="U2579">
            <v>47.99510590524666</v>
          </cell>
          <cell r="V2579">
            <v>54.039254216657497</v>
          </cell>
          <cell r="W2579">
            <v>54.75501228123791</v>
          </cell>
          <cell r="X2579">
            <v>55.462504704051796</v>
          </cell>
          <cell r="Y2579">
            <v>56.170704503007471</v>
          </cell>
          <cell r="Z2579">
            <v>56.91276145592839</v>
          </cell>
          <cell r="AA2579">
            <v>57.74360864977195</v>
          </cell>
          <cell r="AB2579">
            <v>58.507439221742665</v>
          </cell>
          <cell r="AC2579">
            <v>59.27262640549219</v>
          </cell>
          <cell r="AD2579">
            <v>60.065513565673378</v>
          </cell>
          <cell r="AE2579">
            <v>60.869007140432515</v>
          </cell>
          <cell r="AF2579">
            <v>61.683249011282939</v>
          </cell>
          <cell r="AG2579">
            <v>62.508382957680382</v>
          </cell>
          <cell r="AH2579">
            <v>63.344554682411669</v>
          </cell>
          <cell r="AI2579">
            <v>64.191911837323005</v>
          </cell>
          <cell r="AJ2579">
            <v>65.050604049392433</v>
          </cell>
          <cell r="AK2579">
            <v>65.920782947151125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  <cell r="AY2579">
            <v>0</v>
          </cell>
          <cell r="AZ2579">
            <v>0</v>
          </cell>
        </row>
        <row r="2580">
          <cell r="A2580" t="str">
            <v>UTResidentialTime-Of-UseSummer Peak Reduction @Generation (MW)Low Participation Case0</v>
          </cell>
          <cell r="B2580" t="str">
            <v>UT</v>
          </cell>
          <cell r="C2580" t="str">
            <v>Residential</v>
          </cell>
          <cell r="D2580" t="str">
            <v>Time-Of-Use</v>
          </cell>
          <cell r="E2580" t="str">
            <v>Summer Peak Reduction @Generation (MW)</v>
          </cell>
          <cell r="F2580" t="str">
            <v>Low Participation Case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5.6309529854545115</v>
          </cell>
          <cell r="S2580">
            <v>17.1442871462299</v>
          </cell>
          <cell r="T2580">
            <v>40.548980952242438</v>
          </cell>
          <cell r="U2580">
            <v>52.92799504328039</v>
          </cell>
          <cell r="V2580">
            <v>59.593354892652727</v>
          </cell>
          <cell r="W2580">
            <v>60.382677857562754</v>
          </cell>
          <cell r="X2580">
            <v>61.162885646285609</v>
          </cell>
          <cell r="Y2580">
            <v>61.94387351456492</v>
          </cell>
          <cell r="Z2580">
            <v>62.762198341341403</v>
          </cell>
          <cell r="AA2580">
            <v>63.678439181486489</v>
          </cell>
          <cell r="AB2580">
            <v>64.520775498172327</v>
          </cell>
          <cell r="AC2580">
            <v>65.364607857843168</v>
          </cell>
          <cell r="AD2580">
            <v>66.238987169908881</v>
          </cell>
          <cell r="AE2580">
            <v>67.125063013269198</v>
          </cell>
          <cell r="AF2580">
            <v>68.022991851877961</v>
          </cell>
          <cell r="AG2580">
            <v>68.932932242700019</v>
          </cell>
          <cell r="AH2580">
            <v>69.855044863709381</v>
          </cell>
          <cell r="AI2580">
            <v>70.789492542261797</v>
          </cell>
          <cell r="AJ2580">
            <v>71.73644028384696</v>
          </cell>
          <cell r="AK2580">
            <v>72.696055301225314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  <cell r="AY2580">
            <v>0</v>
          </cell>
          <cell r="AZ2580">
            <v>0</v>
          </cell>
        </row>
        <row r="2581">
          <cell r="A2581" t="str">
            <v>UTResidentialTime-Of-UseWinter Peak Reduction @Meter  (MW)Low Participation Case0</v>
          </cell>
          <cell r="B2581" t="str">
            <v>UT</v>
          </cell>
          <cell r="C2581" t="str">
            <v>Residential</v>
          </cell>
          <cell r="D2581" t="str">
            <v>Time-Of-Use</v>
          </cell>
          <cell r="E2581" t="str">
            <v>Winter Peak Reduction @Meter  (MW)</v>
          </cell>
          <cell r="F2581" t="str">
            <v>Low Participation Case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  <cell r="AY2581">
            <v>0</v>
          </cell>
          <cell r="AZ2581">
            <v>0</v>
          </cell>
        </row>
        <row r="2582">
          <cell r="A2582" t="str">
            <v>UTResidentialTime-Of-UseWinter Peak Reduction @Generation (MW)Low Participation Case0</v>
          </cell>
          <cell r="B2582" t="str">
            <v>UT</v>
          </cell>
          <cell r="C2582" t="str">
            <v>Residential</v>
          </cell>
          <cell r="D2582" t="str">
            <v>Time-Of-Use</v>
          </cell>
          <cell r="E2582" t="str">
            <v>Winter Peak Reduction @Generation (MW)</v>
          </cell>
          <cell r="F2582" t="str">
            <v>Low Participation Case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  <cell r="AY2582">
            <v>0</v>
          </cell>
          <cell r="AZ2582">
            <v>0</v>
          </cell>
        </row>
        <row r="2583">
          <cell r="A2583" t="str">
            <v>UTResidentialTime-Of-UseProgram Annual BenefitsLow Participation Case0</v>
          </cell>
          <cell r="B2583" t="str">
            <v>UT</v>
          </cell>
          <cell r="C2583" t="str">
            <v>Residential</v>
          </cell>
          <cell r="D2583" t="str">
            <v>Time-Of-Use</v>
          </cell>
          <cell r="E2583" t="str">
            <v>Program Annual Benefits</v>
          </cell>
          <cell r="F2583" t="str">
            <v>Low Participation Case</v>
          </cell>
          <cell r="G2583">
            <v>0</v>
          </cell>
          <cell r="BA2583">
            <v>12827410.43</v>
          </cell>
        </row>
        <row r="2584">
          <cell r="A2584" t="str">
            <v>UTResidentialTime-Of-UseNew ParticipantsLow Participation Case0</v>
          </cell>
          <cell r="B2584" t="str">
            <v>UT</v>
          </cell>
          <cell r="C2584" t="str">
            <v>Residential</v>
          </cell>
          <cell r="D2584" t="str">
            <v>Time-Of-Use</v>
          </cell>
          <cell r="E2584" t="str">
            <v>New Participants</v>
          </cell>
          <cell r="F2584" t="str">
            <v>Low Participation Case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16746.686550000006</v>
          </cell>
          <cell r="S2584">
            <v>34271.919000000009</v>
          </cell>
          <cell r="T2584">
            <v>69833.664450000011</v>
          </cell>
          <cell r="U2584">
            <v>36847.527750000037</v>
          </cell>
          <cell r="V2584">
            <v>20100.588749999937</v>
          </cell>
          <cell r="W2584">
            <v>2583.0255000000179</v>
          </cell>
          <cell r="X2584">
            <v>2585.7149999999965</v>
          </cell>
          <cell r="Y2584">
            <v>2585.2035000000324</v>
          </cell>
          <cell r="Z2584">
            <v>2584.5764999999665</v>
          </cell>
          <cell r="AA2584">
            <v>2584.3950000000186</v>
          </cell>
          <cell r="AB2584">
            <v>2584.7249999999767</v>
          </cell>
          <cell r="AC2584">
            <v>2592.8595000000205</v>
          </cell>
          <cell r="AD2584">
            <v>2694.0321599718882</v>
          </cell>
          <cell r="AE2584">
            <v>2731.0805338135397</v>
          </cell>
          <cell r="AF2584">
            <v>2768.6383974915661</v>
          </cell>
          <cell r="AG2584">
            <v>2806.7127575183695</v>
          </cell>
          <cell r="AH2584">
            <v>2845.3107167601411</v>
          </cell>
          <cell r="AI2584">
            <v>2884.4394757617847</v>
          </cell>
          <cell r="AJ2584">
            <v>2924.1063340901455</v>
          </cell>
          <cell r="AK2584">
            <v>2964.3186916958948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  <cell r="AY2584">
            <v>0</v>
          </cell>
          <cell r="AZ2584">
            <v>0</v>
          </cell>
        </row>
        <row r="2585">
          <cell r="A2585" t="str">
            <v>UTResidentialTime-Of-UseIncentive CostsLow Participation Case0</v>
          </cell>
          <cell r="B2585" t="str">
            <v>UT</v>
          </cell>
          <cell r="C2585" t="str">
            <v>Residential</v>
          </cell>
          <cell r="D2585" t="str">
            <v>Time-Of-Use</v>
          </cell>
          <cell r="E2585" t="str">
            <v>Incentive Costs</v>
          </cell>
          <cell r="F2585" t="str">
            <v>Low Participation Case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351680.42</v>
          </cell>
          <cell r="S2585">
            <v>1071390.72</v>
          </cell>
          <cell r="T2585">
            <v>2537897.67</v>
          </cell>
          <cell r="U2585">
            <v>3311695.75</v>
          </cell>
          <cell r="V2585">
            <v>3733808.12</v>
          </cell>
          <cell r="W2585">
            <v>3788051.65</v>
          </cell>
          <cell r="X2585">
            <v>3842351.67</v>
          </cell>
          <cell r="Y2585">
            <v>3896640.94</v>
          </cell>
          <cell r="Z2585">
            <v>3950917.05</v>
          </cell>
          <cell r="AA2585">
            <v>4005189.34</v>
          </cell>
          <cell r="AB2585">
            <v>4059468.57</v>
          </cell>
          <cell r="AC2585">
            <v>4113918.62</v>
          </cell>
          <cell r="AD2585">
            <v>4170493.29</v>
          </cell>
          <cell r="AE2585">
            <v>4227845.9800000004</v>
          </cell>
          <cell r="AF2585">
            <v>4285987.3899999997</v>
          </cell>
          <cell r="AG2585">
            <v>4344928.3600000003</v>
          </cell>
          <cell r="AH2585">
            <v>4404679.88</v>
          </cell>
          <cell r="AI2585">
            <v>4465253.1100000003</v>
          </cell>
          <cell r="AJ2585">
            <v>4526659.34</v>
          </cell>
          <cell r="AK2585">
            <v>4588910.04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  <cell r="AY2585">
            <v>0</v>
          </cell>
          <cell r="AZ2585">
            <v>0</v>
          </cell>
        </row>
        <row r="2586">
          <cell r="A2586" t="str">
            <v>UTResidentialTime-Of-UseParticipantsLow Participation Case0</v>
          </cell>
          <cell r="B2586" t="str">
            <v>UT</v>
          </cell>
          <cell r="C2586" t="str">
            <v>Residential</v>
          </cell>
          <cell r="D2586" t="str">
            <v>Time-Of-Use</v>
          </cell>
          <cell r="E2586" t="str">
            <v>Participants</v>
          </cell>
          <cell r="F2586" t="str">
            <v>Low Participation Case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16746.686550000006</v>
          </cell>
          <cell r="S2586">
            <v>51018.605550000015</v>
          </cell>
          <cell r="T2586">
            <v>120852.27000000002</v>
          </cell>
          <cell r="U2586">
            <v>157699.79775000006</v>
          </cell>
          <cell r="V2586">
            <v>177800.38649999999</v>
          </cell>
          <cell r="W2586">
            <v>180383.41200000001</v>
          </cell>
          <cell r="X2586">
            <v>182969.12700000001</v>
          </cell>
          <cell r="Y2586">
            <v>185554.33050000004</v>
          </cell>
          <cell r="Z2586">
            <v>188138.90700000001</v>
          </cell>
          <cell r="AA2586">
            <v>190723.30200000003</v>
          </cell>
          <cell r="AB2586">
            <v>193308.027</v>
          </cell>
          <cell r="AC2586">
            <v>195900.88650000002</v>
          </cell>
          <cell r="AD2586">
            <v>198594.91865997191</v>
          </cell>
          <cell r="AE2586">
            <v>201325.99919378545</v>
          </cell>
          <cell r="AF2586">
            <v>204094.63759127702</v>
          </cell>
          <cell r="AG2586">
            <v>206901.35034879539</v>
          </cell>
          <cell r="AH2586">
            <v>209746.66106555553</v>
          </cell>
          <cell r="AI2586">
            <v>212631.10054131731</v>
          </cell>
          <cell r="AJ2586">
            <v>215555.20687540746</v>
          </cell>
          <cell r="AK2586">
            <v>218519.52556710335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  <cell r="AY2586">
            <v>0</v>
          </cell>
          <cell r="AZ2586">
            <v>0</v>
          </cell>
        </row>
        <row r="2587">
          <cell r="A2587" t="str">
            <v>UTSmall C&amp;ITime-Of-UseProgram Annual BenefitsLow Participation Case0</v>
          </cell>
          <cell r="B2587" t="str">
            <v>UT</v>
          </cell>
          <cell r="C2587" t="str">
            <v>Small C&amp;I</v>
          </cell>
          <cell r="D2587" t="str">
            <v>Time-Of-Use</v>
          </cell>
          <cell r="E2587" t="str">
            <v>Program Annual Benefits</v>
          </cell>
          <cell r="F2587" t="str">
            <v>Low Participation Case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573231.01</v>
          </cell>
          <cell r="S2587">
            <v>1745288.43</v>
          </cell>
          <cell r="T2587">
            <v>4127886.26</v>
          </cell>
          <cell r="U2587">
            <v>5388069.9000000004</v>
          </cell>
          <cell r="V2587">
            <v>6066603.5300000003</v>
          </cell>
          <cell r="W2587">
            <v>6146956.6100000003</v>
          </cell>
          <cell r="X2587">
            <v>6226381.7599999998</v>
          </cell>
          <cell r="Y2587">
            <v>6305886.3200000003</v>
          </cell>
          <cell r="Z2587">
            <v>6389191.79</v>
          </cell>
          <cell r="AA2587">
            <v>6482465.1100000003</v>
          </cell>
          <cell r="AB2587">
            <v>6568214.9500000002</v>
          </cell>
          <cell r="AC2587">
            <v>6654117.0800000001</v>
          </cell>
          <cell r="AD2587">
            <v>6743128.8899999997</v>
          </cell>
          <cell r="AE2587">
            <v>6833331.4100000001</v>
          </cell>
          <cell r="AF2587">
            <v>6924740.5700000003</v>
          </cell>
          <cell r="AG2587">
            <v>7017372.5</v>
          </cell>
          <cell r="AH2587">
            <v>7111243.5700000003</v>
          </cell>
          <cell r="AI2587">
            <v>7206370.3399999999</v>
          </cell>
          <cell r="AJ2587">
            <v>7302769.6200000001</v>
          </cell>
          <cell r="AK2587">
            <v>7400458.4299999997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  <cell r="AY2587">
            <v>0</v>
          </cell>
          <cell r="AZ2587">
            <v>0</v>
          </cell>
        </row>
        <row r="2588">
          <cell r="A2588" t="str">
            <v>UTSmall C&amp;ITime-Of-UseProgram Annual CostsLow Participation Case0</v>
          </cell>
          <cell r="B2588" t="str">
            <v>UT</v>
          </cell>
          <cell r="C2588" t="str">
            <v>Small C&amp;I</v>
          </cell>
          <cell r="D2588" t="str">
            <v>Time-Of-Use</v>
          </cell>
          <cell r="E2588" t="str">
            <v>Program Annual Costs</v>
          </cell>
          <cell r="F2588" t="str">
            <v>Low Participation Case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5834317.1500000004</v>
          </cell>
          <cell r="S2588">
            <v>12509121.98</v>
          </cell>
          <cell r="T2588">
            <v>26286343.199999999</v>
          </cell>
          <cell r="U2588">
            <v>16130618.27</v>
          </cell>
          <cell r="V2588">
            <v>10911310.720000001</v>
          </cell>
          <cell r="W2588">
            <v>4823091.07</v>
          </cell>
          <cell r="X2588">
            <v>4899046.41</v>
          </cell>
          <cell r="Y2588">
            <v>4974249.76</v>
          </cell>
          <cell r="Z2588">
            <v>5049879.66</v>
          </cell>
          <cell r="AA2588">
            <v>5126289.05</v>
          </cell>
          <cell r="AB2588">
            <v>5203203.5</v>
          </cell>
          <cell r="AC2588">
            <v>5283869.59</v>
          </cell>
          <cell r="AD2588">
            <v>5405233.1200000001</v>
          </cell>
          <cell r="AE2588">
            <v>5502775.29</v>
          </cell>
          <cell r="AF2588">
            <v>5602414.6799999997</v>
          </cell>
          <cell r="AG2588">
            <v>5704204.7300000004</v>
          </cell>
          <cell r="AH2588">
            <v>5808200.4400000004</v>
          </cell>
          <cell r="AI2588">
            <v>5914458.3899999997</v>
          </cell>
          <cell r="AJ2588">
            <v>6023036.7800000003</v>
          </cell>
          <cell r="AK2588">
            <v>6133995.5099999998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  <cell r="AY2588">
            <v>0</v>
          </cell>
          <cell r="AZ2588">
            <v>0</v>
          </cell>
          <cell r="BA2588">
            <v>535430.47</v>
          </cell>
        </row>
        <row r="2589">
          <cell r="A2589" t="str">
            <v>UTSmall C&amp;ITime-Of-UseNon-Incentive CostsLow Participation Case0</v>
          </cell>
          <cell r="B2589" t="str">
            <v>UT</v>
          </cell>
          <cell r="C2589" t="str">
            <v>Small C&amp;I</v>
          </cell>
          <cell r="D2589" t="str">
            <v>Time-Of-Use</v>
          </cell>
          <cell r="E2589" t="str">
            <v>Non-Incentive Costs</v>
          </cell>
          <cell r="F2589" t="str">
            <v>Low Participation Case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5482636.7300000004</v>
          </cell>
          <cell r="S2589">
            <v>11437731.27</v>
          </cell>
          <cell r="T2589">
            <v>23748445.530000001</v>
          </cell>
          <cell r="U2589">
            <v>12818922.52</v>
          </cell>
          <cell r="V2589">
            <v>7177502.6100000003</v>
          </cell>
          <cell r="W2589">
            <v>1035039.42</v>
          </cell>
          <cell r="X2589">
            <v>1056694.75</v>
          </cell>
          <cell r="Y2589">
            <v>1077608.81</v>
          </cell>
          <cell r="Z2589">
            <v>1098962.6200000001</v>
          </cell>
          <cell r="AA2589">
            <v>1121099.71</v>
          </cell>
          <cell r="AB2589">
            <v>1143734.93</v>
          </cell>
          <cell r="AC2589">
            <v>1169950.97</v>
          </cell>
          <cell r="AD2589">
            <v>1234739.83</v>
          </cell>
          <cell r="AE2589">
            <v>1274929.31</v>
          </cell>
          <cell r="AF2589">
            <v>1316427.29</v>
          </cell>
          <cell r="AG2589">
            <v>1359276.37</v>
          </cell>
          <cell r="AH2589">
            <v>1403520.56</v>
          </cell>
          <cell r="AI2589">
            <v>1449205.28</v>
          </cell>
          <cell r="AJ2589">
            <v>1496377.44</v>
          </cell>
          <cell r="AK2589">
            <v>1545085.48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  <cell r="AY2589">
            <v>0</v>
          </cell>
          <cell r="AZ2589">
            <v>0</v>
          </cell>
        </row>
        <row r="2590">
          <cell r="A2590" t="str">
            <v>UTSmall C&amp;ITime-Of-UseSummer Peak Reduction @Meter  (MW)Low Participation Case0</v>
          </cell>
          <cell r="B2590" t="str">
            <v>UT</v>
          </cell>
          <cell r="C2590" t="str">
            <v>Small C&amp;I</v>
          </cell>
          <cell r="D2590" t="str">
            <v>Time-Of-Use</v>
          </cell>
          <cell r="E2590" t="str">
            <v>Summer Peak Reduction @Meter  (MW)</v>
          </cell>
          <cell r="F2590" t="str">
            <v>Low Participation Case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5.1061481672101516</v>
          </cell>
          <cell r="S2590">
            <v>15.546439584201273</v>
          </cell>
          <cell r="T2590">
            <v>36.769815927493447</v>
          </cell>
          <cell r="U2590">
            <v>47.99510590524666</v>
          </cell>
          <cell r="V2590">
            <v>54.039254216657497</v>
          </cell>
          <cell r="W2590">
            <v>54.75501228123791</v>
          </cell>
          <cell r="X2590">
            <v>55.462504704051796</v>
          </cell>
          <cell r="Y2590">
            <v>56.170704503007471</v>
          </cell>
          <cell r="Z2590">
            <v>56.91276145592839</v>
          </cell>
          <cell r="AA2590">
            <v>57.74360864977195</v>
          </cell>
          <cell r="AB2590">
            <v>58.507439221742665</v>
          </cell>
          <cell r="AC2590">
            <v>59.27262640549219</v>
          </cell>
          <cell r="AD2590">
            <v>60.065513565673378</v>
          </cell>
          <cell r="AE2590">
            <v>60.869007140432515</v>
          </cell>
          <cell r="AF2590">
            <v>61.683249011282939</v>
          </cell>
          <cell r="AG2590">
            <v>62.508382957680382</v>
          </cell>
          <cell r="AH2590">
            <v>63.344554682411669</v>
          </cell>
          <cell r="AI2590">
            <v>64.191911837323005</v>
          </cell>
          <cell r="AJ2590">
            <v>65.050604049392433</v>
          </cell>
          <cell r="AK2590">
            <v>65.920782947151125</v>
          </cell>
          <cell r="AL2590">
            <v>0</v>
          </cell>
          <cell r="AM2590">
            <v>0</v>
          </cell>
          <cell r="AN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  <cell r="AU2590">
            <v>0</v>
          </cell>
          <cell r="AV2590">
            <v>0</v>
          </cell>
          <cell r="AW2590">
            <v>0</v>
          </cell>
          <cell r="AX2590">
            <v>0</v>
          </cell>
          <cell r="AY2590">
            <v>0</v>
          </cell>
          <cell r="AZ2590">
            <v>0</v>
          </cell>
          <cell r="BA2590">
            <v>8.6858735744374709</v>
          </cell>
        </row>
        <row r="2591">
          <cell r="A2591" t="str">
            <v>UTSmall C&amp;ITime-Of-UseSummer Peak Reduction @Generation (MW)Low Participation Case0</v>
          </cell>
          <cell r="B2591" t="str">
            <v>UT</v>
          </cell>
          <cell r="C2591" t="str">
            <v>Small C&amp;I</v>
          </cell>
          <cell r="D2591" t="str">
            <v>Time-Of-Use</v>
          </cell>
          <cell r="E2591" t="str">
            <v>Summer Peak Reduction @Generation (MW)</v>
          </cell>
          <cell r="F2591" t="str">
            <v>Low Participation Case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5.6309529854545115</v>
          </cell>
          <cell r="S2591">
            <v>17.1442871462299</v>
          </cell>
          <cell r="T2591">
            <v>40.548980952242438</v>
          </cell>
          <cell r="U2591">
            <v>52.92799504328039</v>
          </cell>
          <cell r="V2591">
            <v>59.593354892652727</v>
          </cell>
          <cell r="W2591">
            <v>60.382677857562754</v>
          </cell>
          <cell r="X2591">
            <v>61.162885646285609</v>
          </cell>
          <cell r="Y2591">
            <v>61.94387351456492</v>
          </cell>
          <cell r="Z2591">
            <v>62.762198341341403</v>
          </cell>
          <cell r="AA2591">
            <v>63.678439181486489</v>
          </cell>
          <cell r="AB2591">
            <v>64.520775498172327</v>
          </cell>
          <cell r="AC2591">
            <v>65.364607857843168</v>
          </cell>
          <cell r="AD2591">
            <v>66.238987169908881</v>
          </cell>
          <cell r="AE2591">
            <v>67.125063013269198</v>
          </cell>
          <cell r="AF2591">
            <v>68.022991851877961</v>
          </cell>
          <cell r="AG2591">
            <v>68.932932242700019</v>
          </cell>
          <cell r="AH2591">
            <v>69.855044863709381</v>
          </cell>
          <cell r="AI2591">
            <v>70.789492542261797</v>
          </cell>
          <cell r="AJ2591">
            <v>71.73644028384696</v>
          </cell>
          <cell r="AK2591">
            <v>72.696055301225314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  <cell r="AU2591">
            <v>0</v>
          </cell>
          <cell r="AV2591">
            <v>0</v>
          </cell>
          <cell r="AW2591">
            <v>0</v>
          </cell>
          <cell r="AX2591">
            <v>0</v>
          </cell>
          <cell r="AY2591">
            <v>0</v>
          </cell>
          <cell r="AZ2591">
            <v>0</v>
          </cell>
        </row>
        <row r="2592">
          <cell r="A2592" t="str">
            <v>UTSmall C&amp;ITime-Of-UseWinter Peak Reduction @Meter  (MW)Low Participation Case0</v>
          </cell>
          <cell r="B2592" t="str">
            <v>UT</v>
          </cell>
          <cell r="C2592" t="str">
            <v>Small C&amp;I</v>
          </cell>
          <cell r="D2592" t="str">
            <v>Time-Of-Use</v>
          </cell>
          <cell r="E2592" t="str">
            <v>Winter Peak Reduction @Meter  (MW)</v>
          </cell>
          <cell r="F2592" t="str">
            <v>Low Participation Case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0</v>
          </cell>
          <cell r="AV2592">
            <v>0</v>
          </cell>
          <cell r="AW2592">
            <v>0</v>
          </cell>
          <cell r="AX2592">
            <v>0</v>
          </cell>
          <cell r="AY2592">
            <v>0</v>
          </cell>
          <cell r="AZ2592">
            <v>0</v>
          </cell>
          <cell r="BA2592">
            <v>8.6858735744374709</v>
          </cell>
        </row>
        <row r="2593">
          <cell r="A2593" t="str">
            <v>UTSmall C&amp;ITime-Of-UseWinter Peak Reduction @Generation (MW)Low Participation Case0</v>
          </cell>
          <cell r="B2593" t="str">
            <v>UT</v>
          </cell>
          <cell r="C2593" t="str">
            <v>Small C&amp;I</v>
          </cell>
          <cell r="D2593" t="str">
            <v>Time-Of-Use</v>
          </cell>
          <cell r="E2593" t="str">
            <v>Winter Peak Reduction @Generation (MW)</v>
          </cell>
          <cell r="F2593" t="str">
            <v>Low Participation Case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0</v>
          </cell>
          <cell r="AV2593">
            <v>0</v>
          </cell>
          <cell r="AW2593">
            <v>0</v>
          </cell>
          <cell r="AX2593">
            <v>0</v>
          </cell>
          <cell r="AY2593">
            <v>0</v>
          </cell>
          <cell r="AZ2593">
            <v>0</v>
          </cell>
        </row>
        <row r="2594">
          <cell r="A2594" t="str">
            <v>UTSmall C&amp;ITime-Of-UseProgram Annual BenefitsLow Participation Case0</v>
          </cell>
          <cell r="B2594" t="str">
            <v>UT</v>
          </cell>
          <cell r="C2594" t="str">
            <v>Small C&amp;I</v>
          </cell>
          <cell r="D2594" t="str">
            <v>Time-Of-Use</v>
          </cell>
          <cell r="E2594" t="str">
            <v>Program Annual Benefits</v>
          </cell>
          <cell r="F2594" t="str">
            <v>Low Participation Case</v>
          </cell>
          <cell r="G2594">
            <v>0</v>
          </cell>
          <cell r="BA2594">
            <v>-33191.81</v>
          </cell>
        </row>
        <row r="2595">
          <cell r="A2595" t="str">
            <v>UTSmall C&amp;ITime-Of-UseNew ParticipantsLow Participation Case0</v>
          </cell>
          <cell r="B2595" t="str">
            <v>UT</v>
          </cell>
          <cell r="C2595" t="str">
            <v>Small C&amp;I</v>
          </cell>
          <cell r="D2595" t="str">
            <v>Time-Of-Use</v>
          </cell>
          <cell r="E2595" t="str">
            <v>New Participants</v>
          </cell>
          <cell r="F2595" t="str">
            <v>Low Participation Case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16746.686550000006</v>
          </cell>
          <cell r="S2595">
            <v>34271.919000000009</v>
          </cell>
          <cell r="T2595">
            <v>69833.664450000011</v>
          </cell>
          <cell r="U2595">
            <v>36847.527750000037</v>
          </cell>
          <cell r="V2595">
            <v>20100.588749999937</v>
          </cell>
          <cell r="W2595">
            <v>2583.0255000000179</v>
          </cell>
          <cell r="X2595">
            <v>2585.7149999999965</v>
          </cell>
          <cell r="Y2595">
            <v>2585.2035000000324</v>
          </cell>
          <cell r="Z2595">
            <v>2584.5764999999665</v>
          </cell>
          <cell r="AA2595">
            <v>2584.3950000000186</v>
          </cell>
          <cell r="AB2595">
            <v>2584.7249999999767</v>
          </cell>
          <cell r="AC2595">
            <v>2592.8595000000205</v>
          </cell>
          <cell r="AD2595">
            <v>2694.0321599718882</v>
          </cell>
          <cell r="AE2595">
            <v>2731.0805338135397</v>
          </cell>
          <cell r="AF2595">
            <v>2768.6383974915661</v>
          </cell>
          <cell r="AG2595">
            <v>2806.7127575183695</v>
          </cell>
          <cell r="AH2595">
            <v>2845.3107167601411</v>
          </cell>
          <cell r="AI2595">
            <v>2884.4394757617847</v>
          </cell>
          <cell r="AJ2595">
            <v>2924.1063340901455</v>
          </cell>
          <cell r="AK2595">
            <v>2964.3186916958948</v>
          </cell>
          <cell r="AL2595">
            <v>0</v>
          </cell>
          <cell r="AM2595">
            <v>0</v>
          </cell>
          <cell r="AN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0</v>
          </cell>
          <cell r="AV2595">
            <v>0</v>
          </cell>
          <cell r="AW2595">
            <v>0</v>
          </cell>
          <cell r="AX2595">
            <v>0</v>
          </cell>
          <cell r="AY2595">
            <v>0</v>
          </cell>
          <cell r="AZ2595">
            <v>0</v>
          </cell>
        </row>
        <row r="2596">
          <cell r="A2596" t="str">
            <v>UTSmall C&amp;ITime-Of-UseIncentive CostsLow Participation Case0</v>
          </cell>
          <cell r="B2596" t="str">
            <v>UT</v>
          </cell>
          <cell r="C2596" t="str">
            <v>Small C&amp;I</v>
          </cell>
          <cell r="D2596" t="str">
            <v>Time-Of-Use</v>
          </cell>
          <cell r="E2596" t="str">
            <v>Incentive Costs</v>
          </cell>
          <cell r="F2596" t="str">
            <v>Low Participation Case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351680.42</v>
          </cell>
          <cell r="S2596">
            <v>1071390.72</v>
          </cell>
          <cell r="T2596">
            <v>2537897.67</v>
          </cell>
          <cell r="U2596">
            <v>3311695.75</v>
          </cell>
          <cell r="V2596">
            <v>3733808.12</v>
          </cell>
          <cell r="W2596">
            <v>3788051.65</v>
          </cell>
          <cell r="X2596">
            <v>3842351.67</v>
          </cell>
          <cell r="Y2596">
            <v>3896640.94</v>
          </cell>
          <cell r="Z2596">
            <v>3950917.05</v>
          </cell>
          <cell r="AA2596">
            <v>4005189.34</v>
          </cell>
          <cell r="AB2596">
            <v>4059468.57</v>
          </cell>
          <cell r="AC2596">
            <v>4113918.62</v>
          </cell>
          <cell r="AD2596">
            <v>4170493.29</v>
          </cell>
          <cell r="AE2596">
            <v>4227845.9800000004</v>
          </cell>
          <cell r="AF2596">
            <v>4285987.3899999997</v>
          </cell>
          <cell r="AG2596">
            <v>4344928.3600000003</v>
          </cell>
          <cell r="AH2596">
            <v>4404679.88</v>
          </cell>
          <cell r="AI2596">
            <v>4465253.1100000003</v>
          </cell>
          <cell r="AJ2596">
            <v>4526659.34</v>
          </cell>
          <cell r="AK2596">
            <v>4588910.04</v>
          </cell>
          <cell r="AL2596">
            <v>0</v>
          </cell>
          <cell r="AM2596">
            <v>0</v>
          </cell>
          <cell r="AN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0</v>
          </cell>
          <cell r="AV2596">
            <v>0</v>
          </cell>
          <cell r="AW2596">
            <v>0</v>
          </cell>
          <cell r="AX2596">
            <v>0</v>
          </cell>
          <cell r="AY2596">
            <v>0</v>
          </cell>
          <cell r="AZ2596">
            <v>0</v>
          </cell>
        </row>
        <row r="2597">
          <cell r="A2597" t="str">
            <v>UTSmall C&amp;ITime-Of-UseParticipantsLow Participation Case0</v>
          </cell>
          <cell r="B2597" t="str">
            <v>UT</v>
          </cell>
          <cell r="C2597" t="str">
            <v>Small C&amp;I</v>
          </cell>
          <cell r="D2597" t="str">
            <v>Time-Of-Use</v>
          </cell>
          <cell r="E2597" t="str">
            <v>Participants</v>
          </cell>
          <cell r="F2597" t="str">
            <v>Low Participation Case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16746.686550000006</v>
          </cell>
          <cell r="S2597">
            <v>51018.605550000015</v>
          </cell>
          <cell r="T2597">
            <v>120852.27000000002</v>
          </cell>
          <cell r="U2597">
            <v>157699.79775000006</v>
          </cell>
          <cell r="V2597">
            <v>177800.38649999999</v>
          </cell>
          <cell r="W2597">
            <v>180383.41200000001</v>
          </cell>
          <cell r="X2597">
            <v>182969.12700000001</v>
          </cell>
          <cell r="Y2597">
            <v>185554.33050000004</v>
          </cell>
          <cell r="Z2597">
            <v>188138.90700000001</v>
          </cell>
          <cell r="AA2597">
            <v>190723.30200000003</v>
          </cell>
          <cell r="AB2597">
            <v>193308.027</v>
          </cell>
          <cell r="AC2597">
            <v>195900.88650000002</v>
          </cell>
          <cell r="AD2597">
            <v>198594.91865997191</v>
          </cell>
          <cell r="AE2597">
            <v>201325.99919378545</v>
          </cell>
          <cell r="AF2597">
            <v>204094.63759127702</v>
          </cell>
          <cell r="AG2597">
            <v>206901.35034879539</v>
          </cell>
          <cell r="AH2597">
            <v>209746.66106555553</v>
          </cell>
          <cell r="AI2597">
            <v>212631.10054131731</v>
          </cell>
          <cell r="AJ2597">
            <v>215555.20687540746</v>
          </cell>
          <cell r="AK2597">
            <v>218519.52556710335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0</v>
          </cell>
          <cell r="AV2597">
            <v>0</v>
          </cell>
          <cell r="AW2597">
            <v>0</v>
          </cell>
          <cell r="AX2597">
            <v>0</v>
          </cell>
          <cell r="AY2597">
            <v>0</v>
          </cell>
          <cell r="AZ2597">
            <v>0</v>
          </cell>
        </row>
        <row r="2598">
          <cell r="A2598" t="str">
            <v>UTResidentialDemand ChargeProgram Annual BenefitsLow Participation Case0</v>
          </cell>
          <cell r="B2598" t="str">
            <v>UT</v>
          </cell>
          <cell r="C2598" t="str">
            <v>Residential</v>
          </cell>
          <cell r="D2598" t="str">
            <v>Demand Charge</v>
          </cell>
          <cell r="E2598" t="str">
            <v>Program Annual Benefits</v>
          </cell>
          <cell r="F2598" t="str">
            <v>Low Participation Case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573231.01</v>
          </cell>
          <cell r="S2598">
            <v>1745288.43</v>
          </cell>
          <cell r="T2598">
            <v>4127886.26</v>
          </cell>
          <cell r="U2598">
            <v>5388069.9000000004</v>
          </cell>
          <cell r="V2598">
            <v>6066603.5300000003</v>
          </cell>
          <cell r="W2598">
            <v>6146956.6100000003</v>
          </cell>
          <cell r="X2598">
            <v>6226381.7599999998</v>
          </cell>
          <cell r="Y2598">
            <v>6305886.3200000003</v>
          </cell>
          <cell r="Z2598">
            <v>6389191.79</v>
          </cell>
          <cell r="AA2598">
            <v>6482465.1100000003</v>
          </cell>
          <cell r="AB2598">
            <v>6568214.9500000002</v>
          </cell>
          <cell r="AC2598">
            <v>6654117.0800000001</v>
          </cell>
          <cell r="AD2598">
            <v>6743128.8899999997</v>
          </cell>
          <cell r="AE2598">
            <v>6833331.4100000001</v>
          </cell>
          <cell r="AF2598">
            <v>6924740.5700000003</v>
          </cell>
          <cell r="AG2598">
            <v>7017372.5</v>
          </cell>
          <cell r="AH2598">
            <v>7111243.5700000003</v>
          </cell>
          <cell r="AI2598">
            <v>7206370.3399999999</v>
          </cell>
          <cell r="AJ2598">
            <v>7302769.6200000001</v>
          </cell>
          <cell r="AK2598">
            <v>7400458.4299999997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0</v>
          </cell>
          <cell r="AV2598">
            <v>0</v>
          </cell>
          <cell r="AW2598">
            <v>0</v>
          </cell>
          <cell r="AX2598">
            <v>0</v>
          </cell>
          <cell r="AY2598">
            <v>0</v>
          </cell>
          <cell r="AZ2598">
            <v>0</v>
          </cell>
        </row>
        <row r="2599">
          <cell r="A2599" t="str">
            <v>UTResidentialDemand ChargeProgram Annual CostsLow Participation Case0</v>
          </cell>
          <cell r="B2599" t="str">
            <v>UT</v>
          </cell>
          <cell r="C2599" t="str">
            <v>Residential</v>
          </cell>
          <cell r="D2599" t="str">
            <v>Demand Charge</v>
          </cell>
          <cell r="E2599" t="str">
            <v>Program Annual Costs</v>
          </cell>
          <cell r="F2599" t="str">
            <v>Low Participation Case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5834317.1500000004</v>
          </cell>
          <cell r="S2599">
            <v>12509121.98</v>
          </cell>
          <cell r="T2599">
            <v>26286343.199999999</v>
          </cell>
          <cell r="U2599">
            <v>16130618.27</v>
          </cell>
          <cell r="V2599">
            <v>10911310.720000001</v>
          </cell>
          <cell r="W2599">
            <v>4823091.07</v>
          </cell>
          <cell r="X2599">
            <v>4899046.41</v>
          </cell>
          <cell r="Y2599">
            <v>4974249.76</v>
          </cell>
          <cell r="Z2599">
            <v>5049879.66</v>
          </cell>
          <cell r="AA2599">
            <v>5126289.05</v>
          </cell>
          <cell r="AB2599">
            <v>5203203.5</v>
          </cell>
          <cell r="AC2599">
            <v>5283869.59</v>
          </cell>
          <cell r="AD2599">
            <v>5405233.1200000001</v>
          </cell>
          <cell r="AE2599">
            <v>5502775.29</v>
          </cell>
          <cell r="AF2599">
            <v>5602414.6799999997</v>
          </cell>
          <cell r="AG2599">
            <v>5704204.7300000004</v>
          </cell>
          <cell r="AH2599">
            <v>5808200.4400000004</v>
          </cell>
          <cell r="AI2599">
            <v>5914458.3899999997</v>
          </cell>
          <cell r="AJ2599">
            <v>6023036.7800000003</v>
          </cell>
          <cell r="AK2599">
            <v>6133995.5099999998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0</v>
          </cell>
          <cell r="AV2599">
            <v>0</v>
          </cell>
          <cell r="AW2599">
            <v>0</v>
          </cell>
          <cell r="AX2599">
            <v>0</v>
          </cell>
          <cell r="AY2599">
            <v>0</v>
          </cell>
          <cell r="AZ2599">
            <v>0</v>
          </cell>
        </row>
        <row r="2600">
          <cell r="A2600" t="str">
            <v>UTResidentialDemand ChargeNon-Incentive CostsLow Participation Case0</v>
          </cell>
          <cell r="B2600" t="str">
            <v>UT</v>
          </cell>
          <cell r="C2600" t="str">
            <v>Residential</v>
          </cell>
          <cell r="D2600" t="str">
            <v>Demand Charge</v>
          </cell>
          <cell r="E2600" t="str">
            <v>Non-Incentive Costs</v>
          </cell>
          <cell r="F2600" t="str">
            <v>Low Participation Case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5482636.7300000004</v>
          </cell>
          <cell r="S2600">
            <v>11437731.27</v>
          </cell>
          <cell r="T2600">
            <v>23748445.530000001</v>
          </cell>
          <cell r="U2600">
            <v>12818922.52</v>
          </cell>
          <cell r="V2600">
            <v>7177502.6100000003</v>
          </cell>
          <cell r="W2600">
            <v>1035039.42</v>
          </cell>
          <cell r="X2600">
            <v>1056694.75</v>
          </cell>
          <cell r="Y2600">
            <v>1077608.81</v>
          </cell>
          <cell r="Z2600">
            <v>1098962.6200000001</v>
          </cell>
          <cell r="AA2600">
            <v>1121099.71</v>
          </cell>
          <cell r="AB2600">
            <v>1143734.93</v>
          </cell>
          <cell r="AC2600">
            <v>1169950.97</v>
          </cell>
          <cell r="AD2600">
            <v>1234739.83</v>
          </cell>
          <cell r="AE2600">
            <v>1274929.31</v>
          </cell>
          <cell r="AF2600">
            <v>1316427.29</v>
          </cell>
          <cell r="AG2600">
            <v>1359276.37</v>
          </cell>
          <cell r="AH2600">
            <v>1403520.56</v>
          </cell>
          <cell r="AI2600">
            <v>1449205.28</v>
          </cell>
          <cell r="AJ2600">
            <v>1496377.44</v>
          </cell>
          <cell r="AK2600">
            <v>1545085.48</v>
          </cell>
          <cell r="AL2600">
            <v>0</v>
          </cell>
          <cell r="AM2600">
            <v>0</v>
          </cell>
          <cell r="AN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0</v>
          </cell>
          <cell r="AV2600">
            <v>0</v>
          </cell>
          <cell r="AW2600">
            <v>0</v>
          </cell>
          <cell r="AX2600">
            <v>0</v>
          </cell>
          <cell r="AY2600">
            <v>0</v>
          </cell>
          <cell r="AZ2600">
            <v>0</v>
          </cell>
        </row>
        <row r="2601">
          <cell r="A2601" t="str">
            <v>UTResidentialDemand ChargeSummer Peak Reduction @Meter  (MW)Low Participation Case0</v>
          </cell>
          <cell r="B2601" t="str">
            <v>UT</v>
          </cell>
          <cell r="C2601" t="str">
            <v>Residential</v>
          </cell>
          <cell r="D2601" t="str">
            <v>Demand Charge</v>
          </cell>
          <cell r="E2601" t="str">
            <v>Summer Peak Reduction @Meter  (MW)</v>
          </cell>
          <cell r="F2601" t="str">
            <v>Low Participation Case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5.1061481672101516</v>
          </cell>
          <cell r="S2601">
            <v>15.546439584201273</v>
          </cell>
          <cell r="T2601">
            <v>36.769815927493447</v>
          </cell>
          <cell r="U2601">
            <v>47.99510590524666</v>
          </cell>
          <cell r="V2601">
            <v>54.039254216657497</v>
          </cell>
          <cell r="W2601">
            <v>54.75501228123791</v>
          </cell>
          <cell r="X2601">
            <v>55.462504704051796</v>
          </cell>
          <cell r="Y2601">
            <v>56.170704503007471</v>
          </cell>
          <cell r="Z2601">
            <v>56.91276145592839</v>
          </cell>
          <cell r="AA2601">
            <v>57.74360864977195</v>
          </cell>
          <cell r="AB2601">
            <v>58.507439221742665</v>
          </cell>
          <cell r="AC2601">
            <v>59.27262640549219</v>
          </cell>
          <cell r="AD2601">
            <v>60.065513565673378</v>
          </cell>
          <cell r="AE2601">
            <v>60.869007140432515</v>
          </cell>
          <cell r="AF2601">
            <v>61.683249011282939</v>
          </cell>
          <cell r="AG2601">
            <v>62.508382957680382</v>
          </cell>
          <cell r="AH2601">
            <v>63.344554682411669</v>
          </cell>
          <cell r="AI2601">
            <v>64.191911837323005</v>
          </cell>
          <cell r="AJ2601">
            <v>65.050604049392433</v>
          </cell>
          <cell r="AK2601">
            <v>65.920782947151125</v>
          </cell>
          <cell r="AL2601">
            <v>0</v>
          </cell>
          <cell r="AM2601">
            <v>0</v>
          </cell>
          <cell r="AN2601">
            <v>0</v>
          </cell>
          <cell r="AO2601">
            <v>0</v>
          </cell>
          <cell r="AP2601">
            <v>0</v>
          </cell>
          <cell r="AQ2601">
            <v>0</v>
          </cell>
          <cell r="AR2601">
            <v>0</v>
          </cell>
          <cell r="AS2601">
            <v>0</v>
          </cell>
          <cell r="AT2601">
            <v>0</v>
          </cell>
          <cell r="AU2601">
            <v>0</v>
          </cell>
          <cell r="AV2601">
            <v>0</v>
          </cell>
          <cell r="AW2601">
            <v>0</v>
          </cell>
          <cell r="AX2601">
            <v>0</v>
          </cell>
          <cell r="AY2601">
            <v>0</v>
          </cell>
          <cell r="AZ2601">
            <v>0</v>
          </cell>
        </row>
        <row r="2602">
          <cell r="A2602" t="str">
            <v>UTResidentialDemand ChargeSummer Peak Reduction @Generation (MW)Low Participation Case0</v>
          </cell>
          <cell r="B2602" t="str">
            <v>UT</v>
          </cell>
          <cell r="C2602" t="str">
            <v>Residential</v>
          </cell>
          <cell r="D2602" t="str">
            <v>Demand Charge</v>
          </cell>
          <cell r="E2602" t="str">
            <v>Summer Peak Reduction @Generation (MW)</v>
          </cell>
          <cell r="F2602" t="str">
            <v>Low Participation Case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5.6309529854545115</v>
          </cell>
          <cell r="S2602">
            <v>17.1442871462299</v>
          </cell>
          <cell r="T2602">
            <v>40.548980952242438</v>
          </cell>
          <cell r="U2602">
            <v>52.92799504328039</v>
          </cell>
          <cell r="V2602">
            <v>59.593354892652727</v>
          </cell>
          <cell r="W2602">
            <v>60.382677857562754</v>
          </cell>
          <cell r="X2602">
            <v>61.162885646285609</v>
          </cell>
          <cell r="Y2602">
            <v>61.94387351456492</v>
          </cell>
          <cell r="Z2602">
            <v>62.762198341341403</v>
          </cell>
          <cell r="AA2602">
            <v>63.678439181486489</v>
          </cell>
          <cell r="AB2602">
            <v>64.520775498172327</v>
          </cell>
          <cell r="AC2602">
            <v>65.364607857843168</v>
          </cell>
          <cell r="AD2602">
            <v>66.238987169908881</v>
          </cell>
          <cell r="AE2602">
            <v>67.125063013269198</v>
          </cell>
          <cell r="AF2602">
            <v>68.022991851877961</v>
          </cell>
          <cell r="AG2602">
            <v>68.932932242700019</v>
          </cell>
          <cell r="AH2602">
            <v>69.855044863709381</v>
          </cell>
          <cell r="AI2602">
            <v>70.789492542261797</v>
          </cell>
          <cell r="AJ2602">
            <v>71.73644028384696</v>
          </cell>
          <cell r="AK2602">
            <v>72.696055301225314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0</v>
          </cell>
          <cell r="AR2602">
            <v>0</v>
          </cell>
          <cell r="AS2602">
            <v>0</v>
          </cell>
          <cell r="AT2602">
            <v>0</v>
          </cell>
          <cell r="AU2602">
            <v>0</v>
          </cell>
          <cell r="AV2602">
            <v>0</v>
          </cell>
          <cell r="AW2602">
            <v>0</v>
          </cell>
          <cell r="AX2602">
            <v>0</v>
          </cell>
          <cell r="AY2602">
            <v>0</v>
          </cell>
          <cell r="AZ2602">
            <v>0</v>
          </cell>
        </row>
        <row r="2603">
          <cell r="A2603" t="str">
            <v>UTResidentialDemand ChargeWinter Peak Reduction @Meter  (MW)Low Participation Case0</v>
          </cell>
          <cell r="B2603" t="str">
            <v>UT</v>
          </cell>
          <cell r="C2603" t="str">
            <v>Residential</v>
          </cell>
          <cell r="D2603" t="str">
            <v>Demand Charge</v>
          </cell>
          <cell r="E2603" t="str">
            <v>Winter Peak Reduction @Meter  (MW)</v>
          </cell>
          <cell r="F2603" t="str">
            <v>Low Participation Case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0</v>
          </cell>
          <cell r="AR2603">
            <v>0</v>
          </cell>
          <cell r="AS2603">
            <v>0</v>
          </cell>
          <cell r="AT2603">
            <v>0</v>
          </cell>
          <cell r="AU2603">
            <v>0</v>
          </cell>
          <cell r="AV2603">
            <v>0</v>
          </cell>
          <cell r="AW2603">
            <v>0</v>
          </cell>
          <cell r="AX2603">
            <v>0</v>
          </cell>
          <cell r="AY2603">
            <v>0</v>
          </cell>
          <cell r="AZ2603">
            <v>0</v>
          </cell>
        </row>
        <row r="2604">
          <cell r="A2604" t="str">
            <v>UTResidentialDemand ChargeWinter Peak Reduction @Generation (MW)Low Participation Case0</v>
          </cell>
          <cell r="B2604" t="str">
            <v>UT</v>
          </cell>
          <cell r="C2604" t="str">
            <v>Residential</v>
          </cell>
          <cell r="D2604" t="str">
            <v>Demand Charge</v>
          </cell>
          <cell r="E2604" t="str">
            <v>Winter Peak Reduction @Generation (MW)</v>
          </cell>
          <cell r="F2604" t="str">
            <v>Low Participation Case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0</v>
          </cell>
          <cell r="AV2604">
            <v>0</v>
          </cell>
          <cell r="AW2604">
            <v>0</v>
          </cell>
          <cell r="AX2604">
            <v>0</v>
          </cell>
          <cell r="AY2604">
            <v>0</v>
          </cell>
          <cell r="AZ2604">
            <v>0</v>
          </cell>
        </row>
        <row r="2605">
          <cell r="A2605" t="str">
            <v>UTResidentialDemand ChargeProgram Annual BenefitsLow Participation Case0</v>
          </cell>
          <cell r="B2605" t="str">
            <v>UT</v>
          </cell>
          <cell r="C2605" t="str">
            <v>Residential</v>
          </cell>
          <cell r="D2605" t="str">
            <v>Demand Charge</v>
          </cell>
          <cell r="E2605" t="str">
            <v>Program Annual Benefits</v>
          </cell>
          <cell r="F2605" t="str">
            <v>Low Participation Case</v>
          </cell>
          <cell r="G2605">
            <v>0</v>
          </cell>
          <cell r="BA2605">
            <v>12827410.43</v>
          </cell>
        </row>
        <row r="2606">
          <cell r="A2606" t="str">
            <v>UTResidentialDemand ChargeNew ParticipantsLow Participation Case0</v>
          </cell>
          <cell r="B2606" t="str">
            <v>UT</v>
          </cell>
          <cell r="C2606" t="str">
            <v>Residential</v>
          </cell>
          <cell r="D2606" t="str">
            <v>Demand Charge</v>
          </cell>
          <cell r="E2606" t="str">
            <v>New Participants</v>
          </cell>
          <cell r="F2606" t="str">
            <v>Low Participation Case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16746.686550000006</v>
          </cell>
          <cell r="S2606">
            <v>34271.919000000009</v>
          </cell>
          <cell r="T2606">
            <v>69833.664450000011</v>
          </cell>
          <cell r="U2606">
            <v>36847.527750000037</v>
          </cell>
          <cell r="V2606">
            <v>20100.588749999937</v>
          </cell>
          <cell r="W2606">
            <v>2583.0255000000179</v>
          </cell>
          <cell r="X2606">
            <v>2585.7149999999965</v>
          </cell>
          <cell r="Y2606">
            <v>2585.2035000000324</v>
          </cell>
          <cell r="Z2606">
            <v>2584.5764999999665</v>
          </cell>
          <cell r="AA2606">
            <v>2584.3950000000186</v>
          </cell>
          <cell r="AB2606">
            <v>2584.7249999999767</v>
          </cell>
          <cell r="AC2606">
            <v>2592.8595000000205</v>
          </cell>
          <cell r="AD2606">
            <v>2694.0321599718882</v>
          </cell>
          <cell r="AE2606">
            <v>2731.0805338135397</v>
          </cell>
          <cell r="AF2606">
            <v>2768.6383974915661</v>
          </cell>
          <cell r="AG2606">
            <v>2806.7127575183695</v>
          </cell>
          <cell r="AH2606">
            <v>2845.3107167601411</v>
          </cell>
          <cell r="AI2606">
            <v>2884.4394757617847</v>
          </cell>
          <cell r="AJ2606">
            <v>2924.1063340901455</v>
          </cell>
          <cell r="AK2606">
            <v>2964.3186916958948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0</v>
          </cell>
          <cell r="AV2606">
            <v>0</v>
          </cell>
          <cell r="AW2606">
            <v>0</v>
          </cell>
          <cell r="AX2606">
            <v>0</v>
          </cell>
          <cell r="AY2606">
            <v>0</v>
          </cell>
          <cell r="AZ2606">
            <v>0</v>
          </cell>
        </row>
        <row r="2607">
          <cell r="A2607" t="str">
            <v>UTResidentialDemand ChargeIncentive CostsLow Participation Case0</v>
          </cell>
          <cell r="B2607" t="str">
            <v>UT</v>
          </cell>
          <cell r="C2607" t="str">
            <v>Residential</v>
          </cell>
          <cell r="D2607" t="str">
            <v>Demand Charge</v>
          </cell>
          <cell r="E2607" t="str">
            <v>Incentive Costs</v>
          </cell>
          <cell r="F2607" t="str">
            <v>Low Participation Case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351680.42</v>
          </cell>
          <cell r="S2607">
            <v>1071390.72</v>
          </cell>
          <cell r="T2607">
            <v>2537897.67</v>
          </cell>
          <cell r="U2607">
            <v>3311695.75</v>
          </cell>
          <cell r="V2607">
            <v>3733808.12</v>
          </cell>
          <cell r="W2607">
            <v>3788051.65</v>
          </cell>
          <cell r="X2607">
            <v>3842351.67</v>
          </cell>
          <cell r="Y2607">
            <v>3896640.94</v>
          </cell>
          <cell r="Z2607">
            <v>3950917.05</v>
          </cell>
          <cell r="AA2607">
            <v>4005189.34</v>
          </cell>
          <cell r="AB2607">
            <v>4059468.57</v>
          </cell>
          <cell r="AC2607">
            <v>4113918.62</v>
          </cell>
          <cell r="AD2607">
            <v>4170493.29</v>
          </cell>
          <cell r="AE2607">
            <v>4227845.9800000004</v>
          </cell>
          <cell r="AF2607">
            <v>4285987.3899999997</v>
          </cell>
          <cell r="AG2607">
            <v>4344928.3600000003</v>
          </cell>
          <cell r="AH2607">
            <v>4404679.88</v>
          </cell>
          <cell r="AI2607">
            <v>4465253.1100000003</v>
          </cell>
          <cell r="AJ2607">
            <v>4526659.34</v>
          </cell>
          <cell r="AK2607">
            <v>4588910.04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0</v>
          </cell>
          <cell r="AV2607">
            <v>0</v>
          </cell>
          <cell r="AW2607">
            <v>0</v>
          </cell>
          <cell r="AX2607">
            <v>0</v>
          </cell>
          <cell r="AY2607">
            <v>0</v>
          </cell>
          <cell r="AZ2607">
            <v>0</v>
          </cell>
        </row>
        <row r="2608">
          <cell r="A2608" t="str">
            <v>UTResidentialDemand ChargeParticipantsLow Participation Case0</v>
          </cell>
          <cell r="B2608" t="str">
            <v>UT</v>
          </cell>
          <cell r="C2608" t="str">
            <v>Residential</v>
          </cell>
          <cell r="D2608" t="str">
            <v>Demand Charge</v>
          </cell>
          <cell r="E2608" t="str">
            <v>Participants</v>
          </cell>
          <cell r="F2608" t="str">
            <v>Low Participation Case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16746.686550000006</v>
          </cell>
          <cell r="S2608">
            <v>51018.605550000015</v>
          </cell>
          <cell r="T2608">
            <v>120852.27000000002</v>
          </cell>
          <cell r="U2608">
            <v>157699.79775000006</v>
          </cell>
          <cell r="V2608">
            <v>177800.38649999999</v>
          </cell>
          <cell r="W2608">
            <v>180383.41200000001</v>
          </cell>
          <cell r="X2608">
            <v>182969.12700000001</v>
          </cell>
          <cell r="Y2608">
            <v>185554.33050000004</v>
          </cell>
          <cell r="Z2608">
            <v>188138.90700000001</v>
          </cell>
          <cell r="AA2608">
            <v>190723.30200000003</v>
          </cell>
          <cell r="AB2608">
            <v>193308.027</v>
          </cell>
          <cell r="AC2608">
            <v>195900.88650000002</v>
          </cell>
          <cell r="AD2608">
            <v>198594.91865997191</v>
          </cell>
          <cell r="AE2608">
            <v>201325.99919378545</v>
          </cell>
          <cell r="AF2608">
            <v>204094.63759127702</v>
          </cell>
          <cell r="AG2608">
            <v>206901.35034879539</v>
          </cell>
          <cell r="AH2608">
            <v>209746.66106555553</v>
          </cell>
          <cell r="AI2608">
            <v>212631.10054131731</v>
          </cell>
          <cell r="AJ2608">
            <v>215555.20687540746</v>
          </cell>
          <cell r="AK2608">
            <v>218519.52556710335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0</v>
          </cell>
          <cell r="AV2608">
            <v>0</v>
          </cell>
          <cell r="AW2608">
            <v>0</v>
          </cell>
          <cell r="AX2608">
            <v>0</v>
          </cell>
          <cell r="AY2608">
            <v>0</v>
          </cell>
          <cell r="AZ2608">
            <v>0</v>
          </cell>
        </row>
        <row r="2609">
          <cell r="A2609" t="str">
            <v>UTResidentialTime-Of-Use EV ChargingProgram Annual BenefitsLow Participation Case0</v>
          </cell>
          <cell r="B2609" t="str">
            <v>UT</v>
          </cell>
          <cell r="C2609" t="str">
            <v>Residential</v>
          </cell>
          <cell r="D2609" t="str">
            <v>Time-Of-Use EV Charging</v>
          </cell>
          <cell r="E2609" t="str">
            <v>Program Annual Benefits</v>
          </cell>
          <cell r="F2609" t="str">
            <v>Low Participation Case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573231.01</v>
          </cell>
          <cell r="S2609">
            <v>1745288.43</v>
          </cell>
          <cell r="T2609">
            <v>4127886.26</v>
          </cell>
          <cell r="U2609">
            <v>5388069.9000000004</v>
          </cell>
          <cell r="V2609">
            <v>6066603.5300000003</v>
          </cell>
          <cell r="W2609">
            <v>6146956.6100000003</v>
          </cell>
          <cell r="X2609">
            <v>6226381.7599999998</v>
          </cell>
          <cell r="Y2609">
            <v>6305886.3200000003</v>
          </cell>
          <cell r="Z2609">
            <v>6389191.79</v>
          </cell>
          <cell r="AA2609">
            <v>6482465.1100000003</v>
          </cell>
          <cell r="AB2609">
            <v>6568214.9500000002</v>
          </cell>
          <cell r="AC2609">
            <v>6654117.0800000001</v>
          </cell>
          <cell r="AD2609">
            <v>6743128.8899999997</v>
          </cell>
          <cell r="AE2609">
            <v>6833331.4100000001</v>
          </cell>
          <cell r="AF2609">
            <v>6924740.5700000003</v>
          </cell>
          <cell r="AG2609">
            <v>7017372.5</v>
          </cell>
          <cell r="AH2609">
            <v>7111243.5700000003</v>
          </cell>
          <cell r="AI2609">
            <v>7206370.3399999999</v>
          </cell>
          <cell r="AJ2609">
            <v>7302769.6200000001</v>
          </cell>
          <cell r="AK2609">
            <v>7400458.4299999997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0</v>
          </cell>
          <cell r="AV2609">
            <v>0</v>
          </cell>
          <cell r="AW2609">
            <v>0</v>
          </cell>
          <cell r="AX2609">
            <v>0</v>
          </cell>
          <cell r="AY2609">
            <v>0</v>
          </cell>
          <cell r="AZ2609">
            <v>0</v>
          </cell>
        </row>
        <row r="2610">
          <cell r="A2610" t="str">
            <v>UTResidentialTime-Of-Use EV ChargingProgram Annual CostsLow Participation Case0</v>
          </cell>
          <cell r="B2610" t="str">
            <v>UT</v>
          </cell>
          <cell r="C2610" t="str">
            <v>Residential</v>
          </cell>
          <cell r="D2610" t="str">
            <v>Time-Of-Use EV Charging</v>
          </cell>
          <cell r="E2610" t="str">
            <v>Program Annual Costs</v>
          </cell>
          <cell r="F2610" t="str">
            <v>Low Participation Case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5834317.1500000004</v>
          </cell>
          <cell r="S2610">
            <v>12509121.98</v>
          </cell>
          <cell r="T2610">
            <v>26286343.199999999</v>
          </cell>
          <cell r="U2610">
            <v>16130618.27</v>
          </cell>
          <cell r="V2610">
            <v>10911310.720000001</v>
          </cell>
          <cell r="W2610">
            <v>4823091.07</v>
          </cell>
          <cell r="X2610">
            <v>4899046.41</v>
          </cell>
          <cell r="Y2610">
            <v>4974249.76</v>
          </cell>
          <cell r="Z2610">
            <v>5049879.66</v>
          </cell>
          <cell r="AA2610">
            <v>5126289.05</v>
          </cell>
          <cell r="AB2610">
            <v>5203203.5</v>
          </cell>
          <cell r="AC2610">
            <v>5283869.59</v>
          </cell>
          <cell r="AD2610">
            <v>5405233.1200000001</v>
          </cell>
          <cell r="AE2610">
            <v>5502775.29</v>
          </cell>
          <cell r="AF2610">
            <v>5602414.6799999997</v>
          </cell>
          <cell r="AG2610">
            <v>5704204.7300000004</v>
          </cell>
          <cell r="AH2610">
            <v>5808200.4400000004</v>
          </cell>
          <cell r="AI2610">
            <v>5914458.3899999997</v>
          </cell>
          <cell r="AJ2610">
            <v>6023036.7800000003</v>
          </cell>
          <cell r="AK2610">
            <v>6133995.5099999998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0</v>
          </cell>
          <cell r="AV2610">
            <v>0</v>
          </cell>
          <cell r="AW2610">
            <v>0</v>
          </cell>
          <cell r="AX2610">
            <v>0</v>
          </cell>
          <cell r="AY2610">
            <v>0</v>
          </cell>
          <cell r="AZ2610">
            <v>0</v>
          </cell>
        </row>
        <row r="2611">
          <cell r="A2611" t="str">
            <v>UTResidentialTime-Of-Use EV ChargingNon-Incentive CostsLow Participation Case0</v>
          </cell>
          <cell r="B2611" t="str">
            <v>UT</v>
          </cell>
          <cell r="C2611" t="str">
            <v>Residential</v>
          </cell>
          <cell r="D2611" t="str">
            <v>Time-Of-Use EV Charging</v>
          </cell>
          <cell r="E2611" t="str">
            <v>Non-Incentive Costs</v>
          </cell>
          <cell r="F2611" t="str">
            <v>Low Participation Case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5482636.7300000004</v>
          </cell>
          <cell r="S2611">
            <v>11437731.27</v>
          </cell>
          <cell r="T2611">
            <v>23748445.530000001</v>
          </cell>
          <cell r="U2611">
            <v>12818922.52</v>
          </cell>
          <cell r="V2611">
            <v>7177502.6100000003</v>
          </cell>
          <cell r="W2611">
            <v>1035039.42</v>
          </cell>
          <cell r="X2611">
            <v>1056694.75</v>
          </cell>
          <cell r="Y2611">
            <v>1077608.81</v>
          </cell>
          <cell r="Z2611">
            <v>1098962.6200000001</v>
          </cell>
          <cell r="AA2611">
            <v>1121099.71</v>
          </cell>
          <cell r="AB2611">
            <v>1143734.93</v>
          </cell>
          <cell r="AC2611">
            <v>1169950.97</v>
          </cell>
          <cell r="AD2611">
            <v>1234739.83</v>
          </cell>
          <cell r="AE2611">
            <v>1274929.31</v>
          </cell>
          <cell r="AF2611">
            <v>1316427.29</v>
          </cell>
          <cell r="AG2611">
            <v>1359276.37</v>
          </cell>
          <cell r="AH2611">
            <v>1403520.56</v>
          </cell>
          <cell r="AI2611">
            <v>1449205.28</v>
          </cell>
          <cell r="AJ2611">
            <v>1496377.44</v>
          </cell>
          <cell r="AK2611">
            <v>1545085.48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0</v>
          </cell>
          <cell r="AV2611">
            <v>0</v>
          </cell>
          <cell r="AW2611">
            <v>0</v>
          </cell>
          <cell r="AX2611">
            <v>0</v>
          </cell>
          <cell r="AY2611">
            <v>0</v>
          </cell>
          <cell r="AZ2611">
            <v>0</v>
          </cell>
        </row>
        <row r="2612">
          <cell r="A2612" t="str">
            <v>UTResidentialTime-Of-Use EV ChargingSummer Peak Reduction @Meter  (MW)Low Participation Case0</v>
          </cell>
          <cell r="B2612" t="str">
            <v>UT</v>
          </cell>
          <cell r="C2612" t="str">
            <v>Residential</v>
          </cell>
          <cell r="D2612" t="str">
            <v>Time-Of-Use EV Charging</v>
          </cell>
          <cell r="E2612" t="str">
            <v>Summer Peak Reduction @Meter  (MW)</v>
          </cell>
          <cell r="F2612" t="str">
            <v>Low Participation Case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5.1061481672101516</v>
          </cell>
          <cell r="S2612">
            <v>15.546439584201273</v>
          </cell>
          <cell r="T2612">
            <v>36.769815927493447</v>
          </cell>
          <cell r="U2612">
            <v>47.99510590524666</v>
          </cell>
          <cell r="V2612">
            <v>54.039254216657497</v>
          </cell>
          <cell r="W2612">
            <v>54.75501228123791</v>
          </cell>
          <cell r="X2612">
            <v>55.462504704051796</v>
          </cell>
          <cell r="Y2612">
            <v>56.170704503007471</v>
          </cell>
          <cell r="Z2612">
            <v>56.91276145592839</v>
          </cell>
          <cell r="AA2612">
            <v>57.74360864977195</v>
          </cell>
          <cell r="AB2612">
            <v>58.507439221742665</v>
          </cell>
          <cell r="AC2612">
            <v>59.27262640549219</v>
          </cell>
          <cell r="AD2612">
            <v>60.065513565673378</v>
          </cell>
          <cell r="AE2612">
            <v>60.869007140432515</v>
          </cell>
          <cell r="AF2612">
            <v>61.683249011282939</v>
          </cell>
          <cell r="AG2612">
            <v>62.508382957680382</v>
          </cell>
          <cell r="AH2612">
            <v>63.344554682411669</v>
          </cell>
          <cell r="AI2612">
            <v>64.191911837323005</v>
          </cell>
          <cell r="AJ2612">
            <v>65.050604049392433</v>
          </cell>
          <cell r="AK2612">
            <v>65.920782947151125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0</v>
          </cell>
          <cell r="AV2612">
            <v>0</v>
          </cell>
          <cell r="AW2612">
            <v>0</v>
          </cell>
          <cell r="AX2612">
            <v>0</v>
          </cell>
          <cell r="AY2612">
            <v>0</v>
          </cell>
          <cell r="AZ2612">
            <v>0</v>
          </cell>
        </row>
        <row r="2613">
          <cell r="A2613" t="str">
            <v>UTResidentialTime-Of-Use EV ChargingSummer Peak Reduction @Generation (MW)Low Participation Case0</v>
          </cell>
          <cell r="B2613" t="str">
            <v>UT</v>
          </cell>
          <cell r="C2613" t="str">
            <v>Residential</v>
          </cell>
          <cell r="D2613" t="str">
            <v>Time-Of-Use EV Charging</v>
          </cell>
          <cell r="E2613" t="str">
            <v>Summer Peak Reduction @Generation (MW)</v>
          </cell>
          <cell r="F2613" t="str">
            <v>Low Participation Case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5.6309529854545115</v>
          </cell>
          <cell r="S2613">
            <v>17.1442871462299</v>
          </cell>
          <cell r="T2613">
            <v>40.548980952242438</v>
          </cell>
          <cell r="U2613">
            <v>52.92799504328039</v>
          </cell>
          <cell r="V2613">
            <v>59.593354892652727</v>
          </cell>
          <cell r="W2613">
            <v>60.382677857562754</v>
          </cell>
          <cell r="X2613">
            <v>61.162885646285609</v>
          </cell>
          <cell r="Y2613">
            <v>61.94387351456492</v>
          </cell>
          <cell r="Z2613">
            <v>62.762198341341403</v>
          </cell>
          <cell r="AA2613">
            <v>63.678439181486489</v>
          </cell>
          <cell r="AB2613">
            <v>64.520775498172327</v>
          </cell>
          <cell r="AC2613">
            <v>65.364607857843168</v>
          </cell>
          <cell r="AD2613">
            <v>66.238987169908881</v>
          </cell>
          <cell r="AE2613">
            <v>67.125063013269198</v>
          </cell>
          <cell r="AF2613">
            <v>68.022991851877961</v>
          </cell>
          <cell r="AG2613">
            <v>68.932932242700019</v>
          </cell>
          <cell r="AH2613">
            <v>69.855044863709381</v>
          </cell>
          <cell r="AI2613">
            <v>70.789492542261797</v>
          </cell>
          <cell r="AJ2613">
            <v>71.73644028384696</v>
          </cell>
          <cell r="AK2613">
            <v>72.696055301225314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AS2613">
            <v>0</v>
          </cell>
          <cell r="AT2613">
            <v>0</v>
          </cell>
          <cell r="AU2613">
            <v>0</v>
          </cell>
          <cell r="AV2613">
            <v>0</v>
          </cell>
          <cell r="AW2613">
            <v>0</v>
          </cell>
          <cell r="AX2613">
            <v>0</v>
          </cell>
          <cell r="AY2613">
            <v>0</v>
          </cell>
          <cell r="AZ2613">
            <v>0</v>
          </cell>
        </row>
        <row r="2614">
          <cell r="A2614" t="str">
            <v>UTResidentialTime-Of-Use EV ChargingWinter Peak Reduction @Meter  (MW)Low Participation Case0</v>
          </cell>
          <cell r="B2614" t="str">
            <v>UT</v>
          </cell>
          <cell r="C2614" t="str">
            <v>Residential</v>
          </cell>
          <cell r="D2614" t="str">
            <v>Time-Of-Use EV Charging</v>
          </cell>
          <cell r="E2614" t="str">
            <v>Winter Peak Reduction @Meter  (MW)</v>
          </cell>
          <cell r="F2614" t="str">
            <v>Low Participation Case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0</v>
          </cell>
          <cell r="AN2614">
            <v>0</v>
          </cell>
          <cell r="AO2614">
            <v>0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0</v>
          </cell>
          <cell r="AV2614">
            <v>0</v>
          </cell>
          <cell r="AW2614">
            <v>0</v>
          </cell>
          <cell r="AX2614">
            <v>0</v>
          </cell>
          <cell r="AY2614">
            <v>0</v>
          </cell>
          <cell r="AZ2614">
            <v>0</v>
          </cell>
        </row>
        <row r="2615">
          <cell r="A2615" t="str">
            <v>UTResidentialTime-Of-Use EV ChargingWinter Peak Reduction @Generation (MW)Low Participation Case0</v>
          </cell>
          <cell r="B2615" t="str">
            <v>UT</v>
          </cell>
          <cell r="C2615" t="str">
            <v>Residential</v>
          </cell>
          <cell r="D2615" t="str">
            <v>Time-Of-Use EV Charging</v>
          </cell>
          <cell r="E2615" t="str">
            <v>Winter Peak Reduction @Generation (MW)</v>
          </cell>
          <cell r="F2615" t="str">
            <v>Low Participation Case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0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AS2615">
            <v>0</v>
          </cell>
          <cell r="AT2615">
            <v>0</v>
          </cell>
          <cell r="AU2615">
            <v>0</v>
          </cell>
          <cell r="AV2615">
            <v>0</v>
          </cell>
          <cell r="AW2615">
            <v>0</v>
          </cell>
          <cell r="AX2615">
            <v>0</v>
          </cell>
          <cell r="AY2615">
            <v>0</v>
          </cell>
          <cell r="AZ2615">
            <v>0</v>
          </cell>
        </row>
        <row r="2616">
          <cell r="A2616" t="str">
            <v>UTResidentialTime-Of-Use EV ChargingProgram Annual BenefitsLow Participation Case0</v>
          </cell>
          <cell r="B2616" t="str">
            <v>UT</v>
          </cell>
          <cell r="C2616" t="str">
            <v>Residential</v>
          </cell>
          <cell r="D2616" t="str">
            <v>Time-Of-Use EV Charging</v>
          </cell>
          <cell r="E2616" t="str">
            <v>Program Annual Benefits</v>
          </cell>
          <cell r="F2616" t="str">
            <v>Low Participation Case</v>
          </cell>
          <cell r="G2616">
            <v>0</v>
          </cell>
          <cell r="BA2616">
            <v>12827410.43</v>
          </cell>
        </row>
        <row r="2617">
          <cell r="A2617" t="str">
            <v>UTResidentialTime-Of-Use EV ChargingNew ParticipantsLow Participation Case0</v>
          </cell>
          <cell r="B2617" t="str">
            <v>UT</v>
          </cell>
          <cell r="C2617" t="str">
            <v>Residential</v>
          </cell>
          <cell r="D2617" t="str">
            <v>Time-Of-Use EV Charging</v>
          </cell>
          <cell r="E2617" t="str">
            <v>New Participants</v>
          </cell>
          <cell r="F2617" t="str">
            <v>Low Participation Case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16746.686550000006</v>
          </cell>
          <cell r="S2617">
            <v>34271.919000000009</v>
          </cell>
          <cell r="T2617">
            <v>69833.664450000011</v>
          </cell>
          <cell r="U2617">
            <v>36847.527750000037</v>
          </cell>
          <cell r="V2617">
            <v>20100.588749999937</v>
          </cell>
          <cell r="W2617">
            <v>2583.0255000000179</v>
          </cell>
          <cell r="X2617">
            <v>2585.7149999999965</v>
          </cell>
          <cell r="Y2617">
            <v>2585.2035000000324</v>
          </cell>
          <cell r="Z2617">
            <v>2584.5764999999665</v>
          </cell>
          <cell r="AA2617">
            <v>2584.3950000000186</v>
          </cell>
          <cell r="AB2617">
            <v>2584.7249999999767</v>
          </cell>
          <cell r="AC2617">
            <v>2592.8595000000205</v>
          </cell>
          <cell r="AD2617">
            <v>2694.0321599718882</v>
          </cell>
          <cell r="AE2617">
            <v>2731.0805338135397</v>
          </cell>
          <cell r="AF2617">
            <v>2768.6383974915661</v>
          </cell>
          <cell r="AG2617">
            <v>2806.7127575183695</v>
          </cell>
          <cell r="AH2617">
            <v>2845.3107167601411</v>
          </cell>
          <cell r="AI2617">
            <v>2884.4394757617847</v>
          </cell>
          <cell r="AJ2617">
            <v>2924.1063340901455</v>
          </cell>
          <cell r="AK2617">
            <v>2964.3186916958948</v>
          </cell>
          <cell r="AL2617">
            <v>0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0</v>
          </cell>
          <cell r="AV2617">
            <v>0</v>
          </cell>
          <cell r="AW2617">
            <v>0</v>
          </cell>
          <cell r="AX2617">
            <v>0</v>
          </cell>
          <cell r="AY2617">
            <v>0</v>
          </cell>
          <cell r="AZ2617">
            <v>0</v>
          </cell>
        </row>
        <row r="2618">
          <cell r="A2618" t="str">
            <v>UTResidentialTime-Of-Use EV ChargingIncentive CostsLow Participation Case0</v>
          </cell>
          <cell r="B2618" t="str">
            <v>UT</v>
          </cell>
          <cell r="C2618" t="str">
            <v>Residential</v>
          </cell>
          <cell r="D2618" t="str">
            <v>Time-Of-Use EV Charging</v>
          </cell>
          <cell r="E2618" t="str">
            <v>Incentive Costs</v>
          </cell>
          <cell r="F2618" t="str">
            <v>Low Participation Case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351680.42</v>
          </cell>
          <cell r="S2618">
            <v>1071390.72</v>
          </cell>
          <cell r="T2618">
            <v>2537897.67</v>
          </cell>
          <cell r="U2618">
            <v>3311695.75</v>
          </cell>
          <cell r="V2618">
            <v>3733808.12</v>
          </cell>
          <cell r="W2618">
            <v>3788051.65</v>
          </cell>
          <cell r="X2618">
            <v>3842351.67</v>
          </cell>
          <cell r="Y2618">
            <v>3896640.94</v>
          </cell>
          <cell r="Z2618">
            <v>3950917.05</v>
          </cell>
          <cell r="AA2618">
            <v>4005189.34</v>
          </cell>
          <cell r="AB2618">
            <v>4059468.57</v>
          </cell>
          <cell r="AC2618">
            <v>4113918.62</v>
          </cell>
          <cell r="AD2618">
            <v>4170493.29</v>
          </cell>
          <cell r="AE2618">
            <v>4227845.9800000004</v>
          </cell>
          <cell r="AF2618">
            <v>4285987.3899999997</v>
          </cell>
          <cell r="AG2618">
            <v>4344928.3600000003</v>
          </cell>
          <cell r="AH2618">
            <v>4404679.88</v>
          </cell>
          <cell r="AI2618">
            <v>4465253.1100000003</v>
          </cell>
          <cell r="AJ2618">
            <v>4526659.34</v>
          </cell>
          <cell r="AK2618">
            <v>4588910.04</v>
          </cell>
          <cell r="AL2618">
            <v>0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0</v>
          </cell>
          <cell r="AV2618">
            <v>0</v>
          </cell>
          <cell r="AW2618">
            <v>0</v>
          </cell>
          <cell r="AX2618">
            <v>0</v>
          </cell>
          <cell r="AY2618">
            <v>0</v>
          </cell>
          <cell r="AZ2618">
            <v>0</v>
          </cell>
        </row>
        <row r="2619">
          <cell r="A2619" t="str">
            <v>UTResidentialTime-Of-Use EV ChargingParticipantsLow Participation Case0</v>
          </cell>
          <cell r="B2619" t="str">
            <v>UT</v>
          </cell>
          <cell r="C2619" t="str">
            <v>Residential</v>
          </cell>
          <cell r="D2619" t="str">
            <v>Time-Of-Use EV Charging</v>
          </cell>
          <cell r="E2619" t="str">
            <v>Participants</v>
          </cell>
          <cell r="F2619" t="str">
            <v>Low Participation Case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16746.686550000006</v>
          </cell>
          <cell r="S2619">
            <v>51018.605550000015</v>
          </cell>
          <cell r="T2619">
            <v>120852.27000000002</v>
          </cell>
          <cell r="U2619">
            <v>157699.79775000006</v>
          </cell>
          <cell r="V2619">
            <v>177800.38649999999</v>
          </cell>
          <cell r="W2619">
            <v>180383.41200000001</v>
          </cell>
          <cell r="X2619">
            <v>182969.12700000001</v>
          </cell>
          <cell r="Y2619">
            <v>185554.33050000004</v>
          </cell>
          <cell r="Z2619">
            <v>188138.90700000001</v>
          </cell>
          <cell r="AA2619">
            <v>190723.30200000003</v>
          </cell>
          <cell r="AB2619">
            <v>193308.027</v>
          </cell>
          <cell r="AC2619">
            <v>195900.88650000002</v>
          </cell>
          <cell r="AD2619">
            <v>198594.91865997191</v>
          </cell>
          <cell r="AE2619">
            <v>201325.99919378545</v>
          </cell>
          <cell r="AF2619">
            <v>204094.63759127702</v>
          </cell>
          <cell r="AG2619">
            <v>206901.35034879539</v>
          </cell>
          <cell r="AH2619">
            <v>209746.66106555553</v>
          </cell>
          <cell r="AI2619">
            <v>212631.10054131731</v>
          </cell>
          <cell r="AJ2619">
            <v>215555.20687540746</v>
          </cell>
          <cell r="AK2619">
            <v>218519.52556710335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0</v>
          </cell>
          <cell r="AV2619">
            <v>0</v>
          </cell>
          <cell r="AW2619">
            <v>0</v>
          </cell>
          <cell r="AX2619">
            <v>0</v>
          </cell>
          <cell r="AY2619">
            <v>0</v>
          </cell>
          <cell r="AZ2619">
            <v>0</v>
          </cell>
        </row>
        <row r="2620">
          <cell r="A2620" t="str">
            <v>UTExtra Large C&amp;ICritical Peak PricingProgram Annual BenefitsHigh Participation Case0</v>
          </cell>
          <cell r="B2620" t="str">
            <v>UT</v>
          </cell>
          <cell r="C2620" t="str">
            <v>Extra Large C&amp;I</v>
          </cell>
          <cell r="D2620" t="str">
            <v>Critical Peak Pricing</v>
          </cell>
          <cell r="E2620" t="str">
            <v>Program Annual Benefits</v>
          </cell>
          <cell r="F2620" t="str">
            <v>High Participation Case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573231.01</v>
          </cell>
          <cell r="S2620">
            <v>1745288.43</v>
          </cell>
          <cell r="T2620">
            <v>4127886.26</v>
          </cell>
          <cell r="U2620">
            <v>5388069.9000000004</v>
          </cell>
          <cell r="V2620">
            <v>6066603.5300000003</v>
          </cell>
          <cell r="W2620">
            <v>6146956.6100000003</v>
          </cell>
          <cell r="X2620">
            <v>6226381.7599999998</v>
          </cell>
          <cell r="Y2620">
            <v>6305886.3200000003</v>
          </cell>
          <cell r="Z2620">
            <v>6389191.79</v>
          </cell>
          <cell r="AA2620">
            <v>6482465.1100000003</v>
          </cell>
          <cell r="AB2620">
            <v>6568214.9500000002</v>
          </cell>
          <cell r="AC2620">
            <v>6654117.0800000001</v>
          </cell>
          <cell r="AD2620">
            <v>6743128.8899999997</v>
          </cell>
          <cell r="AE2620">
            <v>6833331.4100000001</v>
          </cell>
          <cell r="AF2620">
            <v>6924740.5700000003</v>
          </cell>
          <cell r="AG2620">
            <v>7017372.5</v>
          </cell>
          <cell r="AH2620">
            <v>7111243.5700000003</v>
          </cell>
          <cell r="AI2620">
            <v>7206370.3399999999</v>
          </cell>
          <cell r="AJ2620">
            <v>7302769.6200000001</v>
          </cell>
          <cell r="AK2620">
            <v>7400458.4299999997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0</v>
          </cell>
          <cell r="AR2620">
            <v>0</v>
          </cell>
          <cell r="AS2620">
            <v>0</v>
          </cell>
          <cell r="AT2620">
            <v>0</v>
          </cell>
          <cell r="AU2620">
            <v>0</v>
          </cell>
          <cell r="AV2620">
            <v>0</v>
          </cell>
          <cell r="AW2620">
            <v>0</v>
          </cell>
          <cell r="AX2620">
            <v>0</v>
          </cell>
          <cell r="AY2620">
            <v>0</v>
          </cell>
          <cell r="AZ2620">
            <v>0</v>
          </cell>
        </row>
        <row r="2621">
          <cell r="A2621" t="str">
            <v>UTExtra Large C&amp;ICritical Peak PricingProgram Annual CostsHigh Participation Case0</v>
          </cell>
          <cell r="B2621" t="str">
            <v>UT</v>
          </cell>
          <cell r="C2621" t="str">
            <v>Extra Large C&amp;I</v>
          </cell>
          <cell r="D2621" t="str">
            <v>Critical Peak Pricing</v>
          </cell>
          <cell r="E2621" t="str">
            <v>Program Annual Costs</v>
          </cell>
          <cell r="F2621" t="str">
            <v>High Participation Case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5834317.1500000004</v>
          </cell>
          <cell r="S2621">
            <v>12509121.98</v>
          </cell>
          <cell r="T2621">
            <v>26286343.199999999</v>
          </cell>
          <cell r="U2621">
            <v>16130618.27</v>
          </cell>
          <cell r="V2621">
            <v>10911310.720000001</v>
          </cell>
          <cell r="W2621">
            <v>4823091.07</v>
          </cell>
          <cell r="X2621">
            <v>4899046.41</v>
          </cell>
          <cell r="Y2621">
            <v>4974249.76</v>
          </cell>
          <cell r="Z2621">
            <v>5049879.66</v>
          </cell>
          <cell r="AA2621">
            <v>5126289.05</v>
          </cell>
          <cell r="AB2621">
            <v>5203203.5</v>
          </cell>
          <cell r="AC2621">
            <v>5283869.59</v>
          </cell>
          <cell r="AD2621">
            <v>5405233.1200000001</v>
          </cell>
          <cell r="AE2621">
            <v>5502775.29</v>
          </cell>
          <cell r="AF2621">
            <v>5602414.6799999997</v>
          </cell>
          <cell r="AG2621">
            <v>5704204.7300000004</v>
          </cell>
          <cell r="AH2621">
            <v>5808200.4400000004</v>
          </cell>
          <cell r="AI2621">
            <v>5914458.3899999997</v>
          </cell>
          <cell r="AJ2621">
            <v>6023036.7800000003</v>
          </cell>
          <cell r="AK2621">
            <v>6133995.5099999998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AS2621">
            <v>0</v>
          </cell>
          <cell r="AT2621">
            <v>0</v>
          </cell>
          <cell r="AU2621">
            <v>0</v>
          </cell>
          <cell r="AV2621">
            <v>0</v>
          </cell>
          <cell r="AW2621">
            <v>0</v>
          </cell>
          <cell r="AX2621">
            <v>0</v>
          </cell>
          <cell r="AY2621">
            <v>0</v>
          </cell>
          <cell r="AZ2621">
            <v>0</v>
          </cell>
        </row>
        <row r="2622">
          <cell r="A2622" t="str">
            <v>UTExtra Large C&amp;ICritical Peak PricingNon-Incentive CostsHigh Participation Case0</v>
          </cell>
          <cell r="B2622" t="str">
            <v>UT</v>
          </cell>
          <cell r="C2622" t="str">
            <v>Extra Large C&amp;I</v>
          </cell>
          <cell r="D2622" t="str">
            <v>Critical Peak Pricing</v>
          </cell>
          <cell r="E2622" t="str">
            <v>Non-Incentive Costs</v>
          </cell>
          <cell r="F2622" t="str">
            <v>High Participation Case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5482636.7300000004</v>
          </cell>
          <cell r="S2622">
            <v>11437731.27</v>
          </cell>
          <cell r="T2622">
            <v>23748445.530000001</v>
          </cell>
          <cell r="U2622">
            <v>12818922.52</v>
          </cell>
          <cell r="V2622">
            <v>7177502.6100000003</v>
          </cell>
          <cell r="W2622">
            <v>1035039.42</v>
          </cell>
          <cell r="X2622">
            <v>1056694.75</v>
          </cell>
          <cell r="Y2622">
            <v>1077608.81</v>
          </cell>
          <cell r="Z2622">
            <v>1098962.6200000001</v>
          </cell>
          <cell r="AA2622">
            <v>1121099.71</v>
          </cell>
          <cell r="AB2622">
            <v>1143734.93</v>
          </cell>
          <cell r="AC2622">
            <v>1169950.97</v>
          </cell>
          <cell r="AD2622">
            <v>1234739.83</v>
          </cell>
          <cell r="AE2622">
            <v>1274929.31</v>
          </cell>
          <cell r="AF2622">
            <v>1316427.29</v>
          </cell>
          <cell r="AG2622">
            <v>1359276.37</v>
          </cell>
          <cell r="AH2622">
            <v>1403520.56</v>
          </cell>
          <cell r="AI2622">
            <v>1449205.28</v>
          </cell>
          <cell r="AJ2622">
            <v>1496377.44</v>
          </cell>
          <cell r="AK2622">
            <v>1545085.48</v>
          </cell>
          <cell r="AL2622">
            <v>0</v>
          </cell>
          <cell r="AM2622">
            <v>0</v>
          </cell>
          <cell r="AN2622">
            <v>0</v>
          </cell>
          <cell r="AO2622">
            <v>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0</v>
          </cell>
          <cell r="AV2622">
            <v>0</v>
          </cell>
          <cell r="AW2622">
            <v>0</v>
          </cell>
          <cell r="AX2622">
            <v>0</v>
          </cell>
          <cell r="AY2622">
            <v>0</v>
          </cell>
          <cell r="AZ2622">
            <v>0</v>
          </cell>
        </row>
        <row r="2623">
          <cell r="A2623" t="str">
            <v>UTExtra Large C&amp;ICritical Peak PricingSummer Peak Reduction @Meter  (MW)High Participation Case0</v>
          </cell>
          <cell r="B2623" t="str">
            <v>UT</v>
          </cell>
          <cell r="C2623" t="str">
            <v>Extra Large C&amp;I</v>
          </cell>
          <cell r="D2623" t="str">
            <v>Critical Peak Pricing</v>
          </cell>
          <cell r="E2623" t="str">
            <v>Summer Peak Reduction @Meter  (MW)</v>
          </cell>
          <cell r="F2623" t="str">
            <v>High Participation Case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5.1061481672101516</v>
          </cell>
          <cell r="S2623">
            <v>15.546439584201273</v>
          </cell>
          <cell r="T2623">
            <v>36.769815927493447</v>
          </cell>
          <cell r="U2623">
            <v>47.99510590524666</v>
          </cell>
          <cell r="V2623">
            <v>54.039254216657497</v>
          </cell>
          <cell r="W2623">
            <v>54.75501228123791</v>
          </cell>
          <cell r="X2623">
            <v>55.462504704051796</v>
          </cell>
          <cell r="Y2623">
            <v>56.170704503007471</v>
          </cell>
          <cell r="Z2623">
            <v>56.91276145592839</v>
          </cell>
          <cell r="AA2623">
            <v>57.74360864977195</v>
          </cell>
          <cell r="AB2623">
            <v>58.507439221742665</v>
          </cell>
          <cell r="AC2623">
            <v>59.27262640549219</v>
          </cell>
          <cell r="AD2623">
            <v>60.065513565673378</v>
          </cell>
          <cell r="AE2623">
            <v>60.869007140432515</v>
          </cell>
          <cell r="AF2623">
            <v>61.683249011282939</v>
          </cell>
          <cell r="AG2623">
            <v>62.508382957680382</v>
          </cell>
          <cell r="AH2623">
            <v>63.344554682411669</v>
          </cell>
          <cell r="AI2623">
            <v>64.191911837323005</v>
          </cell>
          <cell r="AJ2623">
            <v>65.050604049392433</v>
          </cell>
          <cell r="AK2623">
            <v>65.920782947151125</v>
          </cell>
          <cell r="AL2623">
            <v>0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0</v>
          </cell>
          <cell r="AV2623">
            <v>0</v>
          </cell>
          <cell r="AW2623">
            <v>0</v>
          </cell>
          <cell r="AX2623">
            <v>0</v>
          </cell>
          <cell r="AY2623">
            <v>0</v>
          </cell>
          <cell r="AZ2623">
            <v>0</v>
          </cell>
        </row>
        <row r="2624">
          <cell r="A2624" t="str">
            <v>UTExtra Large C&amp;ICritical Peak PricingSummer Peak Reduction @Generation (MW)High Participation Case0</v>
          </cell>
          <cell r="B2624" t="str">
            <v>UT</v>
          </cell>
          <cell r="C2624" t="str">
            <v>Extra Large C&amp;I</v>
          </cell>
          <cell r="D2624" t="str">
            <v>Critical Peak Pricing</v>
          </cell>
          <cell r="E2624" t="str">
            <v>Summer Peak Reduction @Generation (MW)</v>
          </cell>
          <cell r="F2624" t="str">
            <v>High Participation Case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5.6309529854545115</v>
          </cell>
          <cell r="S2624">
            <v>17.1442871462299</v>
          </cell>
          <cell r="T2624">
            <v>40.548980952242438</v>
          </cell>
          <cell r="U2624">
            <v>52.92799504328039</v>
          </cell>
          <cell r="V2624">
            <v>59.593354892652727</v>
          </cell>
          <cell r="W2624">
            <v>60.382677857562754</v>
          </cell>
          <cell r="X2624">
            <v>61.162885646285609</v>
          </cell>
          <cell r="Y2624">
            <v>61.94387351456492</v>
          </cell>
          <cell r="Z2624">
            <v>62.762198341341403</v>
          </cell>
          <cell r="AA2624">
            <v>63.678439181486489</v>
          </cell>
          <cell r="AB2624">
            <v>64.520775498172327</v>
          </cell>
          <cell r="AC2624">
            <v>65.364607857843168</v>
          </cell>
          <cell r="AD2624">
            <v>66.238987169908881</v>
          </cell>
          <cell r="AE2624">
            <v>67.125063013269198</v>
          </cell>
          <cell r="AF2624">
            <v>68.022991851877961</v>
          </cell>
          <cell r="AG2624">
            <v>68.932932242700019</v>
          </cell>
          <cell r="AH2624">
            <v>69.855044863709381</v>
          </cell>
          <cell r="AI2624">
            <v>70.789492542261797</v>
          </cell>
          <cell r="AJ2624">
            <v>71.73644028384696</v>
          </cell>
          <cell r="AK2624">
            <v>72.696055301225314</v>
          </cell>
          <cell r="AL2624">
            <v>0</v>
          </cell>
          <cell r="AM2624">
            <v>0</v>
          </cell>
          <cell r="AN2624">
            <v>0</v>
          </cell>
          <cell r="AO2624">
            <v>0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0</v>
          </cell>
          <cell r="AV2624">
            <v>0</v>
          </cell>
          <cell r="AW2624">
            <v>0</v>
          </cell>
          <cell r="AX2624">
            <v>0</v>
          </cell>
          <cell r="AY2624">
            <v>0</v>
          </cell>
          <cell r="AZ2624">
            <v>0</v>
          </cell>
        </row>
        <row r="2625">
          <cell r="A2625" t="str">
            <v>UTExtra Large C&amp;ICritical Peak PricingWinter Peak Reduction @Meter  (MW)High Participation Case0</v>
          </cell>
          <cell r="B2625" t="str">
            <v>UT</v>
          </cell>
          <cell r="C2625" t="str">
            <v>Extra Large C&amp;I</v>
          </cell>
          <cell r="D2625" t="str">
            <v>Critical Peak Pricing</v>
          </cell>
          <cell r="E2625" t="str">
            <v>Winter Peak Reduction @Meter  (MW)</v>
          </cell>
          <cell r="F2625" t="str">
            <v>High Participation Case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0</v>
          </cell>
          <cell r="AV2625">
            <v>0</v>
          </cell>
          <cell r="AW2625">
            <v>0</v>
          </cell>
          <cell r="AX2625">
            <v>0</v>
          </cell>
          <cell r="AY2625">
            <v>0</v>
          </cell>
          <cell r="AZ2625">
            <v>0</v>
          </cell>
        </row>
        <row r="2626">
          <cell r="A2626" t="str">
            <v>UTExtra Large C&amp;ICritical Peak PricingWinter Peak Reduction @Generation (MW)High Participation Case0</v>
          </cell>
          <cell r="B2626" t="str">
            <v>UT</v>
          </cell>
          <cell r="C2626" t="str">
            <v>Extra Large C&amp;I</v>
          </cell>
          <cell r="D2626" t="str">
            <v>Critical Peak Pricing</v>
          </cell>
          <cell r="E2626" t="str">
            <v>Winter Peak Reduction @Generation (MW)</v>
          </cell>
          <cell r="F2626" t="str">
            <v>High Participation Case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0</v>
          </cell>
          <cell r="AV2626">
            <v>0</v>
          </cell>
          <cell r="AW2626">
            <v>0</v>
          </cell>
          <cell r="AX2626">
            <v>0</v>
          </cell>
          <cell r="AY2626">
            <v>0</v>
          </cell>
          <cell r="AZ2626">
            <v>0</v>
          </cell>
        </row>
        <row r="2627">
          <cell r="A2627" t="str">
            <v>UTExtra Large C&amp;ICritical Peak PricingProgram Annual BenefitsHigh Participation Case0</v>
          </cell>
          <cell r="B2627" t="str">
            <v>UT</v>
          </cell>
          <cell r="C2627" t="str">
            <v>Extra Large C&amp;I</v>
          </cell>
          <cell r="D2627" t="str">
            <v>Critical Peak Pricing</v>
          </cell>
          <cell r="E2627" t="str">
            <v>Program Annual Benefits</v>
          </cell>
          <cell r="F2627" t="str">
            <v>High Participation Case</v>
          </cell>
          <cell r="G2627">
            <v>0</v>
          </cell>
          <cell r="BA2627">
            <v>94126721.019999996</v>
          </cell>
        </row>
        <row r="2628">
          <cell r="A2628" t="str">
            <v>UTExtra Large C&amp;ICritical Peak PricingNew ParticipantsHigh Participation Case0</v>
          </cell>
          <cell r="B2628" t="str">
            <v>UT</v>
          </cell>
          <cell r="C2628" t="str">
            <v>Extra Large C&amp;I</v>
          </cell>
          <cell r="D2628" t="str">
            <v>Critical Peak Pricing</v>
          </cell>
          <cell r="E2628" t="str">
            <v>New Participants</v>
          </cell>
          <cell r="F2628" t="str">
            <v>High Participation Case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16746.686550000006</v>
          </cell>
          <cell r="S2628">
            <v>34271.919000000009</v>
          </cell>
          <cell r="T2628">
            <v>69833.664450000011</v>
          </cell>
          <cell r="U2628">
            <v>36847.527750000037</v>
          </cell>
          <cell r="V2628">
            <v>20100.588749999937</v>
          </cell>
          <cell r="W2628">
            <v>2583.0255000000179</v>
          </cell>
          <cell r="X2628">
            <v>2585.7149999999965</v>
          </cell>
          <cell r="Y2628">
            <v>2585.2035000000324</v>
          </cell>
          <cell r="Z2628">
            <v>2584.5764999999665</v>
          </cell>
          <cell r="AA2628">
            <v>2584.3950000000186</v>
          </cell>
          <cell r="AB2628">
            <v>2584.7249999999767</v>
          </cell>
          <cell r="AC2628">
            <v>2592.8595000000205</v>
          </cell>
          <cell r="AD2628">
            <v>2694.0321599718882</v>
          </cell>
          <cell r="AE2628">
            <v>2731.0805338135397</v>
          </cell>
          <cell r="AF2628">
            <v>2768.6383974915661</v>
          </cell>
          <cell r="AG2628">
            <v>2806.7127575183695</v>
          </cell>
          <cell r="AH2628">
            <v>2845.3107167601411</v>
          </cell>
          <cell r="AI2628">
            <v>2884.4394757617847</v>
          </cell>
          <cell r="AJ2628">
            <v>2924.1063340901455</v>
          </cell>
          <cell r="AK2628">
            <v>2964.3186916958948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0</v>
          </cell>
          <cell r="AV2628">
            <v>0</v>
          </cell>
          <cell r="AW2628">
            <v>0</v>
          </cell>
          <cell r="AX2628">
            <v>0</v>
          </cell>
          <cell r="AY2628">
            <v>0</v>
          </cell>
          <cell r="AZ2628">
            <v>0</v>
          </cell>
        </row>
        <row r="2629">
          <cell r="A2629" t="str">
            <v>UTExtra Large C&amp;ICritical Peak PricingIncentive CostsHigh Participation Case0</v>
          </cell>
          <cell r="B2629" t="str">
            <v>UT</v>
          </cell>
          <cell r="C2629" t="str">
            <v>Extra Large C&amp;I</v>
          </cell>
          <cell r="D2629" t="str">
            <v>Critical Peak Pricing</v>
          </cell>
          <cell r="E2629" t="str">
            <v>Incentive Costs</v>
          </cell>
          <cell r="F2629" t="str">
            <v>High Participation Case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351680.42</v>
          </cell>
          <cell r="S2629">
            <v>1071390.72</v>
          </cell>
          <cell r="T2629">
            <v>2537897.67</v>
          </cell>
          <cell r="U2629">
            <v>3311695.75</v>
          </cell>
          <cell r="V2629">
            <v>3733808.12</v>
          </cell>
          <cell r="W2629">
            <v>3788051.65</v>
          </cell>
          <cell r="X2629">
            <v>3842351.67</v>
          </cell>
          <cell r="Y2629">
            <v>3896640.94</v>
          </cell>
          <cell r="Z2629">
            <v>3950917.05</v>
          </cell>
          <cell r="AA2629">
            <v>4005189.34</v>
          </cell>
          <cell r="AB2629">
            <v>4059468.57</v>
          </cell>
          <cell r="AC2629">
            <v>4113918.62</v>
          </cell>
          <cell r="AD2629">
            <v>4170493.29</v>
          </cell>
          <cell r="AE2629">
            <v>4227845.9800000004</v>
          </cell>
          <cell r="AF2629">
            <v>4285987.3899999997</v>
          </cell>
          <cell r="AG2629">
            <v>4344928.3600000003</v>
          </cell>
          <cell r="AH2629">
            <v>4404679.88</v>
          </cell>
          <cell r="AI2629">
            <v>4465253.1100000003</v>
          </cell>
          <cell r="AJ2629">
            <v>4526659.34</v>
          </cell>
          <cell r="AK2629">
            <v>4588910.04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</row>
        <row r="2630">
          <cell r="A2630" t="str">
            <v>UTExtra Large C&amp;ICritical Peak PricingParticipantsHigh Participation Case0</v>
          </cell>
          <cell r="B2630" t="str">
            <v>UT</v>
          </cell>
          <cell r="C2630" t="str">
            <v>Extra Large C&amp;I</v>
          </cell>
          <cell r="D2630" t="str">
            <v>Critical Peak Pricing</v>
          </cell>
          <cell r="E2630" t="str">
            <v>Participants</v>
          </cell>
          <cell r="F2630" t="str">
            <v>High Participation Case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16746.686550000006</v>
          </cell>
          <cell r="S2630">
            <v>51018.605550000015</v>
          </cell>
          <cell r="T2630">
            <v>120852.27000000002</v>
          </cell>
          <cell r="U2630">
            <v>157699.79775000006</v>
          </cell>
          <cell r="V2630">
            <v>177800.38649999999</v>
          </cell>
          <cell r="W2630">
            <v>180383.41200000001</v>
          </cell>
          <cell r="X2630">
            <v>182969.12700000001</v>
          </cell>
          <cell r="Y2630">
            <v>185554.33050000004</v>
          </cell>
          <cell r="Z2630">
            <v>188138.90700000001</v>
          </cell>
          <cell r="AA2630">
            <v>190723.30200000003</v>
          </cell>
          <cell r="AB2630">
            <v>193308.027</v>
          </cell>
          <cell r="AC2630">
            <v>195900.88650000002</v>
          </cell>
          <cell r="AD2630">
            <v>198594.91865997191</v>
          </cell>
          <cell r="AE2630">
            <v>201325.99919378545</v>
          </cell>
          <cell r="AF2630">
            <v>204094.63759127702</v>
          </cell>
          <cell r="AG2630">
            <v>206901.35034879539</v>
          </cell>
          <cell r="AH2630">
            <v>209746.66106555553</v>
          </cell>
          <cell r="AI2630">
            <v>212631.10054131731</v>
          </cell>
          <cell r="AJ2630">
            <v>215555.20687540746</v>
          </cell>
          <cell r="AK2630">
            <v>218519.52556710335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</row>
        <row r="2631">
          <cell r="A2631" t="str">
            <v>UTIrrigationCritical Peak PricingProgram Annual BenefitsHigh Participation Case0</v>
          </cell>
          <cell r="B2631" t="str">
            <v>UT</v>
          </cell>
          <cell r="C2631" t="str">
            <v>Irrigation</v>
          </cell>
          <cell r="D2631" t="str">
            <v>Critical Peak Pricing</v>
          </cell>
          <cell r="E2631" t="str">
            <v>Program Annual Benefits</v>
          </cell>
          <cell r="F2631" t="str">
            <v>High Participation Case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573231.01</v>
          </cell>
          <cell r="S2631">
            <v>1745288.43</v>
          </cell>
          <cell r="T2631">
            <v>4127886.26</v>
          </cell>
          <cell r="U2631">
            <v>5388069.9000000004</v>
          </cell>
          <cell r="V2631">
            <v>6066603.5300000003</v>
          </cell>
          <cell r="W2631">
            <v>6146956.6100000003</v>
          </cell>
          <cell r="X2631">
            <v>6226381.7599999998</v>
          </cell>
          <cell r="Y2631">
            <v>6305886.3200000003</v>
          </cell>
          <cell r="Z2631">
            <v>6389191.79</v>
          </cell>
          <cell r="AA2631">
            <v>6482465.1100000003</v>
          </cell>
          <cell r="AB2631">
            <v>6568214.9500000002</v>
          </cell>
          <cell r="AC2631">
            <v>6654117.0800000001</v>
          </cell>
          <cell r="AD2631">
            <v>6743128.8899999997</v>
          </cell>
          <cell r="AE2631">
            <v>6833331.4100000001</v>
          </cell>
          <cell r="AF2631">
            <v>6924740.5700000003</v>
          </cell>
          <cell r="AG2631">
            <v>7017372.5</v>
          </cell>
          <cell r="AH2631">
            <v>7111243.5700000003</v>
          </cell>
          <cell r="AI2631">
            <v>7206370.3399999999</v>
          </cell>
          <cell r="AJ2631">
            <v>7302769.6200000001</v>
          </cell>
          <cell r="AK2631">
            <v>7400458.4299999997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</row>
        <row r="2632">
          <cell r="A2632" t="str">
            <v>UTIrrigationCritical Peak PricingProgram Annual CostsHigh Participation Case0</v>
          </cell>
          <cell r="B2632" t="str">
            <v>UT</v>
          </cell>
          <cell r="C2632" t="str">
            <v>Irrigation</v>
          </cell>
          <cell r="D2632" t="str">
            <v>Critical Peak Pricing</v>
          </cell>
          <cell r="E2632" t="str">
            <v>Program Annual Costs</v>
          </cell>
          <cell r="F2632" t="str">
            <v>High Participation Case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5834317.1500000004</v>
          </cell>
          <cell r="S2632">
            <v>12509121.98</v>
          </cell>
          <cell r="T2632">
            <v>26286343.199999999</v>
          </cell>
          <cell r="U2632">
            <v>16130618.27</v>
          </cell>
          <cell r="V2632">
            <v>10911310.720000001</v>
          </cell>
          <cell r="W2632">
            <v>4823091.07</v>
          </cell>
          <cell r="X2632">
            <v>4899046.41</v>
          </cell>
          <cell r="Y2632">
            <v>4974249.76</v>
          </cell>
          <cell r="Z2632">
            <v>5049879.66</v>
          </cell>
          <cell r="AA2632">
            <v>5126289.05</v>
          </cell>
          <cell r="AB2632">
            <v>5203203.5</v>
          </cell>
          <cell r="AC2632">
            <v>5283869.59</v>
          </cell>
          <cell r="AD2632">
            <v>5405233.1200000001</v>
          </cell>
          <cell r="AE2632">
            <v>5502775.29</v>
          </cell>
          <cell r="AF2632">
            <v>5602414.6799999997</v>
          </cell>
          <cell r="AG2632">
            <v>5704204.7300000004</v>
          </cell>
          <cell r="AH2632">
            <v>5808200.4400000004</v>
          </cell>
          <cell r="AI2632">
            <v>5914458.3899999997</v>
          </cell>
          <cell r="AJ2632">
            <v>6023036.7800000003</v>
          </cell>
          <cell r="AK2632">
            <v>6133995.5099999998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</row>
        <row r="2633">
          <cell r="A2633" t="str">
            <v>UTIrrigationCritical Peak PricingNon-Incentive CostsHigh Participation Case0</v>
          </cell>
          <cell r="B2633" t="str">
            <v>UT</v>
          </cell>
          <cell r="C2633" t="str">
            <v>Irrigation</v>
          </cell>
          <cell r="D2633" t="str">
            <v>Critical Peak Pricing</v>
          </cell>
          <cell r="E2633" t="str">
            <v>Non-Incentive Costs</v>
          </cell>
          <cell r="F2633" t="str">
            <v>High Participation Case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5482636.7300000004</v>
          </cell>
          <cell r="S2633">
            <v>11437731.27</v>
          </cell>
          <cell r="T2633">
            <v>23748445.530000001</v>
          </cell>
          <cell r="U2633">
            <v>12818922.52</v>
          </cell>
          <cell r="V2633">
            <v>7177502.6100000003</v>
          </cell>
          <cell r="W2633">
            <v>1035039.42</v>
          </cell>
          <cell r="X2633">
            <v>1056694.75</v>
          </cell>
          <cell r="Y2633">
            <v>1077608.81</v>
          </cell>
          <cell r="Z2633">
            <v>1098962.6200000001</v>
          </cell>
          <cell r="AA2633">
            <v>1121099.71</v>
          </cell>
          <cell r="AB2633">
            <v>1143734.93</v>
          </cell>
          <cell r="AC2633">
            <v>1169950.97</v>
          </cell>
          <cell r="AD2633">
            <v>1234739.83</v>
          </cell>
          <cell r="AE2633">
            <v>1274929.31</v>
          </cell>
          <cell r="AF2633">
            <v>1316427.29</v>
          </cell>
          <cell r="AG2633">
            <v>1359276.37</v>
          </cell>
          <cell r="AH2633">
            <v>1403520.56</v>
          </cell>
          <cell r="AI2633">
            <v>1449205.28</v>
          </cell>
          <cell r="AJ2633">
            <v>1496377.44</v>
          </cell>
          <cell r="AK2633">
            <v>1545085.48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</row>
        <row r="2634">
          <cell r="A2634" t="str">
            <v>UTIrrigationCritical Peak PricingSummer Peak Reduction @Meter  (MW)High Participation Case0</v>
          </cell>
          <cell r="B2634" t="str">
            <v>UT</v>
          </cell>
          <cell r="C2634" t="str">
            <v>Irrigation</v>
          </cell>
          <cell r="D2634" t="str">
            <v>Critical Peak Pricing</v>
          </cell>
          <cell r="E2634" t="str">
            <v>Summer Peak Reduction @Meter  (MW)</v>
          </cell>
          <cell r="F2634" t="str">
            <v>High Participation Case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5.1061481672101516</v>
          </cell>
          <cell r="S2634">
            <v>15.546439584201273</v>
          </cell>
          <cell r="T2634">
            <v>36.769815927493447</v>
          </cell>
          <cell r="U2634">
            <v>47.99510590524666</v>
          </cell>
          <cell r="V2634">
            <v>54.039254216657497</v>
          </cell>
          <cell r="W2634">
            <v>54.75501228123791</v>
          </cell>
          <cell r="X2634">
            <v>55.462504704051796</v>
          </cell>
          <cell r="Y2634">
            <v>56.170704503007471</v>
          </cell>
          <cell r="Z2634">
            <v>56.91276145592839</v>
          </cell>
          <cell r="AA2634">
            <v>57.74360864977195</v>
          </cell>
          <cell r="AB2634">
            <v>58.507439221742665</v>
          </cell>
          <cell r="AC2634">
            <v>59.27262640549219</v>
          </cell>
          <cell r="AD2634">
            <v>60.065513565673378</v>
          </cell>
          <cell r="AE2634">
            <v>60.869007140432515</v>
          </cell>
          <cell r="AF2634">
            <v>61.683249011282939</v>
          </cell>
          <cell r="AG2634">
            <v>62.508382957680382</v>
          </cell>
          <cell r="AH2634">
            <v>63.344554682411669</v>
          </cell>
          <cell r="AI2634">
            <v>64.191911837323005</v>
          </cell>
          <cell r="AJ2634">
            <v>65.050604049392433</v>
          </cell>
          <cell r="AK2634">
            <v>65.920782947151125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</row>
        <row r="2635">
          <cell r="A2635" t="str">
            <v>UTIrrigationCritical Peak PricingSummer Peak Reduction @Generation (MW)High Participation Case0</v>
          </cell>
          <cell r="B2635" t="str">
            <v>UT</v>
          </cell>
          <cell r="C2635" t="str">
            <v>Irrigation</v>
          </cell>
          <cell r="D2635" t="str">
            <v>Critical Peak Pricing</v>
          </cell>
          <cell r="E2635" t="str">
            <v>Summer Peak Reduction @Generation (MW)</v>
          </cell>
          <cell r="F2635" t="str">
            <v>High Participation Case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5.6309529854545115</v>
          </cell>
          <cell r="S2635">
            <v>17.1442871462299</v>
          </cell>
          <cell r="T2635">
            <v>40.548980952242438</v>
          </cell>
          <cell r="U2635">
            <v>52.92799504328039</v>
          </cell>
          <cell r="V2635">
            <v>59.593354892652727</v>
          </cell>
          <cell r="W2635">
            <v>60.382677857562754</v>
          </cell>
          <cell r="X2635">
            <v>61.162885646285609</v>
          </cell>
          <cell r="Y2635">
            <v>61.94387351456492</v>
          </cell>
          <cell r="Z2635">
            <v>62.762198341341403</v>
          </cell>
          <cell r="AA2635">
            <v>63.678439181486489</v>
          </cell>
          <cell r="AB2635">
            <v>64.520775498172327</v>
          </cell>
          <cell r="AC2635">
            <v>65.364607857843168</v>
          </cell>
          <cell r="AD2635">
            <v>66.238987169908881</v>
          </cell>
          <cell r="AE2635">
            <v>67.125063013269198</v>
          </cell>
          <cell r="AF2635">
            <v>68.022991851877961</v>
          </cell>
          <cell r="AG2635">
            <v>68.932932242700019</v>
          </cell>
          <cell r="AH2635">
            <v>69.855044863709381</v>
          </cell>
          <cell r="AI2635">
            <v>70.789492542261797</v>
          </cell>
          <cell r="AJ2635">
            <v>71.73644028384696</v>
          </cell>
          <cell r="AK2635">
            <v>72.696055301225314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</row>
        <row r="2636">
          <cell r="A2636" t="str">
            <v>UTIrrigationCritical Peak PricingWinter Peak Reduction @Meter  (MW)High Participation Case0</v>
          </cell>
          <cell r="B2636" t="str">
            <v>UT</v>
          </cell>
          <cell r="C2636" t="str">
            <v>Irrigation</v>
          </cell>
          <cell r="D2636" t="str">
            <v>Critical Peak Pricing</v>
          </cell>
          <cell r="E2636" t="str">
            <v>Winter Peak Reduction @Meter  (MW)</v>
          </cell>
          <cell r="F2636" t="str">
            <v>High Participation Case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</row>
        <row r="2637">
          <cell r="A2637" t="str">
            <v>UTIrrigationCritical Peak PricingWinter Peak Reduction @Generation (MW)High Participation Case0</v>
          </cell>
          <cell r="B2637" t="str">
            <v>UT</v>
          </cell>
          <cell r="C2637" t="str">
            <v>Irrigation</v>
          </cell>
          <cell r="D2637" t="str">
            <v>Critical Peak Pricing</v>
          </cell>
          <cell r="E2637" t="str">
            <v>Winter Peak Reduction @Generation (MW)</v>
          </cell>
          <cell r="F2637" t="str">
            <v>High Participation Case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</row>
        <row r="2638">
          <cell r="A2638" t="str">
            <v>UTIrrigationCritical Peak PricingProgram Annual BenefitsHigh Participation Case0</v>
          </cell>
          <cell r="B2638" t="str">
            <v>UT</v>
          </cell>
          <cell r="C2638" t="str">
            <v>Irrigation</v>
          </cell>
          <cell r="D2638" t="str">
            <v>Critical Peak Pricing</v>
          </cell>
          <cell r="E2638" t="str">
            <v>Program Annual Benefits</v>
          </cell>
          <cell r="F2638" t="str">
            <v>High Participation Case</v>
          </cell>
          <cell r="G2638">
            <v>0</v>
          </cell>
          <cell r="BA2638">
            <v>9278601.5600000005</v>
          </cell>
        </row>
        <row r="2639">
          <cell r="A2639" t="str">
            <v>UTIrrigationCritical Peak PricingNew ParticipantsHigh Participation Case0</v>
          </cell>
          <cell r="B2639" t="str">
            <v>UT</v>
          </cell>
          <cell r="C2639" t="str">
            <v>Irrigation</v>
          </cell>
          <cell r="D2639" t="str">
            <v>Critical Peak Pricing</v>
          </cell>
          <cell r="E2639" t="str">
            <v>New Participants</v>
          </cell>
          <cell r="F2639" t="str">
            <v>High Participation Case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16746.686550000006</v>
          </cell>
          <cell r="S2639">
            <v>34271.919000000009</v>
          </cell>
          <cell r="T2639">
            <v>69833.664450000011</v>
          </cell>
          <cell r="U2639">
            <v>36847.527750000037</v>
          </cell>
          <cell r="V2639">
            <v>20100.588749999937</v>
          </cell>
          <cell r="W2639">
            <v>2583.0255000000179</v>
          </cell>
          <cell r="X2639">
            <v>2585.7149999999965</v>
          </cell>
          <cell r="Y2639">
            <v>2585.2035000000324</v>
          </cell>
          <cell r="Z2639">
            <v>2584.5764999999665</v>
          </cell>
          <cell r="AA2639">
            <v>2584.3950000000186</v>
          </cell>
          <cell r="AB2639">
            <v>2584.7249999999767</v>
          </cell>
          <cell r="AC2639">
            <v>2592.8595000000205</v>
          </cell>
          <cell r="AD2639">
            <v>2694.0321599718882</v>
          </cell>
          <cell r="AE2639">
            <v>2731.0805338135397</v>
          </cell>
          <cell r="AF2639">
            <v>2768.6383974915661</v>
          </cell>
          <cell r="AG2639">
            <v>2806.7127575183695</v>
          </cell>
          <cell r="AH2639">
            <v>2845.3107167601411</v>
          </cell>
          <cell r="AI2639">
            <v>2884.4394757617847</v>
          </cell>
          <cell r="AJ2639">
            <v>2924.1063340901455</v>
          </cell>
          <cell r="AK2639">
            <v>2964.3186916958948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</row>
        <row r="2640">
          <cell r="A2640" t="str">
            <v>UTIrrigationCritical Peak PricingIncentive CostsHigh Participation Case0</v>
          </cell>
          <cell r="B2640" t="str">
            <v>UT</v>
          </cell>
          <cell r="C2640" t="str">
            <v>Irrigation</v>
          </cell>
          <cell r="D2640" t="str">
            <v>Critical Peak Pricing</v>
          </cell>
          <cell r="E2640" t="str">
            <v>Incentive Costs</v>
          </cell>
          <cell r="F2640" t="str">
            <v>High Participation Case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351680.42</v>
          </cell>
          <cell r="S2640">
            <v>1071390.72</v>
          </cell>
          <cell r="T2640">
            <v>2537897.67</v>
          </cell>
          <cell r="U2640">
            <v>3311695.75</v>
          </cell>
          <cell r="V2640">
            <v>3733808.12</v>
          </cell>
          <cell r="W2640">
            <v>3788051.65</v>
          </cell>
          <cell r="X2640">
            <v>3842351.67</v>
          </cell>
          <cell r="Y2640">
            <v>3896640.94</v>
          </cell>
          <cell r="Z2640">
            <v>3950917.05</v>
          </cell>
          <cell r="AA2640">
            <v>4005189.34</v>
          </cell>
          <cell r="AB2640">
            <v>4059468.57</v>
          </cell>
          <cell r="AC2640">
            <v>4113918.62</v>
          </cell>
          <cell r="AD2640">
            <v>4170493.29</v>
          </cell>
          <cell r="AE2640">
            <v>4227845.9800000004</v>
          </cell>
          <cell r="AF2640">
            <v>4285987.3899999997</v>
          </cell>
          <cell r="AG2640">
            <v>4344928.3600000003</v>
          </cell>
          <cell r="AH2640">
            <v>4404679.88</v>
          </cell>
          <cell r="AI2640">
            <v>4465253.1100000003</v>
          </cell>
          <cell r="AJ2640">
            <v>4526659.34</v>
          </cell>
          <cell r="AK2640">
            <v>4588910.04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</row>
        <row r="2641">
          <cell r="A2641" t="str">
            <v>UTIrrigationCritical Peak PricingParticipantsHigh Participation Case0</v>
          </cell>
          <cell r="B2641" t="str">
            <v>UT</v>
          </cell>
          <cell r="C2641" t="str">
            <v>Irrigation</v>
          </cell>
          <cell r="D2641" t="str">
            <v>Critical Peak Pricing</v>
          </cell>
          <cell r="E2641" t="str">
            <v>Participants</v>
          </cell>
          <cell r="F2641" t="str">
            <v>High Participation Case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16746.686550000006</v>
          </cell>
          <cell r="S2641">
            <v>51018.605550000015</v>
          </cell>
          <cell r="T2641">
            <v>120852.27000000002</v>
          </cell>
          <cell r="U2641">
            <v>157699.79775000006</v>
          </cell>
          <cell r="V2641">
            <v>177800.38649999999</v>
          </cell>
          <cell r="W2641">
            <v>180383.41200000001</v>
          </cell>
          <cell r="X2641">
            <v>182969.12700000001</v>
          </cell>
          <cell r="Y2641">
            <v>185554.33050000004</v>
          </cell>
          <cell r="Z2641">
            <v>188138.90700000001</v>
          </cell>
          <cell r="AA2641">
            <v>190723.30200000003</v>
          </cell>
          <cell r="AB2641">
            <v>193308.027</v>
          </cell>
          <cell r="AC2641">
            <v>195900.88650000002</v>
          </cell>
          <cell r="AD2641">
            <v>198594.91865997191</v>
          </cell>
          <cell r="AE2641">
            <v>201325.99919378545</v>
          </cell>
          <cell r="AF2641">
            <v>204094.63759127702</v>
          </cell>
          <cell r="AG2641">
            <v>206901.35034879539</v>
          </cell>
          <cell r="AH2641">
            <v>209746.66106555553</v>
          </cell>
          <cell r="AI2641">
            <v>212631.10054131731</v>
          </cell>
          <cell r="AJ2641">
            <v>215555.20687540746</v>
          </cell>
          <cell r="AK2641">
            <v>218519.52556710335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</row>
        <row r="2642">
          <cell r="A2642" t="str">
            <v>UTLarge C&amp;ICritical Peak PricingProgram Annual BenefitsHigh Participation Case0</v>
          </cell>
          <cell r="B2642" t="str">
            <v>UT</v>
          </cell>
          <cell r="C2642" t="str">
            <v>Large C&amp;I</v>
          </cell>
          <cell r="D2642" t="str">
            <v>Critical Peak Pricing</v>
          </cell>
          <cell r="E2642" t="str">
            <v>Program Annual Benefits</v>
          </cell>
          <cell r="F2642" t="str">
            <v>High Participation Case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573231.01</v>
          </cell>
          <cell r="S2642">
            <v>1745288.43</v>
          </cell>
          <cell r="T2642">
            <v>4127886.26</v>
          </cell>
          <cell r="U2642">
            <v>5388069.9000000004</v>
          </cell>
          <cell r="V2642">
            <v>6066603.5300000003</v>
          </cell>
          <cell r="W2642">
            <v>6146956.6100000003</v>
          </cell>
          <cell r="X2642">
            <v>6226381.7599999998</v>
          </cell>
          <cell r="Y2642">
            <v>6305886.3200000003</v>
          </cell>
          <cell r="Z2642">
            <v>6389191.79</v>
          </cell>
          <cell r="AA2642">
            <v>6482465.1100000003</v>
          </cell>
          <cell r="AB2642">
            <v>6568214.9500000002</v>
          </cell>
          <cell r="AC2642">
            <v>6654117.0800000001</v>
          </cell>
          <cell r="AD2642">
            <v>6743128.8899999997</v>
          </cell>
          <cell r="AE2642">
            <v>6833331.4100000001</v>
          </cell>
          <cell r="AF2642">
            <v>6924740.5700000003</v>
          </cell>
          <cell r="AG2642">
            <v>7017372.5</v>
          </cell>
          <cell r="AH2642">
            <v>7111243.5700000003</v>
          </cell>
          <cell r="AI2642">
            <v>7206370.3399999999</v>
          </cell>
          <cell r="AJ2642">
            <v>7302769.6200000001</v>
          </cell>
          <cell r="AK2642">
            <v>7400458.4299999997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</row>
        <row r="2643">
          <cell r="A2643" t="str">
            <v>UTLarge C&amp;ICritical Peak PricingProgram Annual CostsHigh Participation Case0</v>
          </cell>
          <cell r="B2643" t="str">
            <v>UT</v>
          </cell>
          <cell r="C2643" t="str">
            <v>Large C&amp;I</v>
          </cell>
          <cell r="D2643" t="str">
            <v>Critical Peak Pricing</v>
          </cell>
          <cell r="E2643" t="str">
            <v>Program Annual Costs</v>
          </cell>
          <cell r="F2643" t="str">
            <v>High Participation Case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5834317.1500000004</v>
          </cell>
          <cell r="S2643">
            <v>12509121.98</v>
          </cell>
          <cell r="T2643">
            <v>26286343.199999999</v>
          </cell>
          <cell r="U2643">
            <v>16130618.27</v>
          </cell>
          <cell r="V2643">
            <v>10911310.720000001</v>
          </cell>
          <cell r="W2643">
            <v>4823091.07</v>
          </cell>
          <cell r="X2643">
            <v>4899046.41</v>
          </cell>
          <cell r="Y2643">
            <v>4974249.76</v>
          </cell>
          <cell r="Z2643">
            <v>5049879.66</v>
          </cell>
          <cell r="AA2643">
            <v>5126289.05</v>
          </cell>
          <cell r="AB2643">
            <v>5203203.5</v>
          </cell>
          <cell r="AC2643">
            <v>5283869.59</v>
          </cell>
          <cell r="AD2643">
            <v>5405233.1200000001</v>
          </cell>
          <cell r="AE2643">
            <v>5502775.29</v>
          </cell>
          <cell r="AF2643">
            <v>5602414.6799999997</v>
          </cell>
          <cell r="AG2643">
            <v>5704204.7300000004</v>
          </cell>
          <cell r="AH2643">
            <v>5808200.4400000004</v>
          </cell>
          <cell r="AI2643">
            <v>5914458.3899999997</v>
          </cell>
          <cell r="AJ2643">
            <v>6023036.7800000003</v>
          </cell>
          <cell r="AK2643">
            <v>6133995.5099999998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</row>
        <row r="2644">
          <cell r="A2644" t="str">
            <v>UTLarge C&amp;ICritical Peak PricingNon-Incentive CostsHigh Participation Case0</v>
          </cell>
          <cell r="B2644" t="str">
            <v>UT</v>
          </cell>
          <cell r="C2644" t="str">
            <v>Large C&amp;I</v>
          </cell>
          <cell r="D2644" t="str">
            <v>Critical Peak Pricing</v>
          </cell>
          <cell r="E2644" t="str">
            <v>Non-Incentive Costs</v>
          </cell>
          <cell r="F2644" t="str">
            <v>High Participation Case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5482636.7300000004</v>
          </cell>
          <cell r="S2644">
            <v>11437731.27</v>
          </cell>
          <cell r="T2644">
            <v>23748445.530000001</v>
          </cell>
          <cell r="U2644">
            <v>12818922.52</v>
          </cell>
          <cell r="V2644">
            <v>7177502.6100000003</v>
          </cell>
          <cell r="W2644">
            <v>1035039.42</v>
          </cell>
          <cell r="X2644">
            <v>1056694.75</v>
          </cell>
          <cell r="Y2644">
            <v>1077608.81</v>
          </cell>
          <cell r="Z2644">
            <v>1098962.6200000001</v>
          </cell>
          <cell r="AA2644">
            <v>1121099.71</v>
          </cell>
          <cell r="AB2644">
            <v>1143734.93</v>
          </cell>
          <cell r="AC2644">
            <v>1169950.97</v>
          </cell>
          <cell r="AD2644">
            <v>1234739.83</v>
          </cell>
          <cell r="AE2644">
            <v>1274929.31</v>
          </cell>
          <cell r="AF2644">
            <v>1316427.29</v>
          </cell>
          <cell r="AG2644">
            <v>1359276.37</v>
          </cell>
          <cell r="AH2644">
            <v>1403520.56</v>
          </cell>
          <cell r="AI2644">
            <v>1449205.28</v>
          </cell>
          <cell r="AJ2644">
            <v>1496377.44</v>
          </cell>
          <cell r="AK2644">
            <v>1545085.48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</row>
        <row r="2645">
          <cell r="A2645" t="str">
            <v>UTLarge C&amp;ICritical Peak PricingSummer Peak Reduction @Meter  (MW)High Participation Case0</v>
          </cell>
          <cell r="B2645" t="str">
            <v>UT</v>
          </cell>
          <cell r="C2645" t="str">
            <v>Large C&amp;I</v>
          </cell>
          <cell r="D2645" t="str">
            <v>Critical Peak Pricing</v>
          </cell>
          <cell r="E2645" t="str">
            <v>Summer Peak Reduction @Meter  (MW)</v>
          </cell>
          <cell r="F2645" t="str">
            <v>High Participation Case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5.1061481672101516</v>
          </cell>
          <cell r="S2645">
            <v>15.546439584201273</v>
          </cell>
          <cell r="T2645">
            <v>36.769815927493447</v>
          </cell>
          <cell r="U2645">
            <v>47.99510590524666</v>
          </cell>
          <cell r="V2645">
            <v>54.039254216657497</v>
          </cell>
          <cell r="W2645">
            <v>54.75501228123791</v>
          </cell>
          <cell r="X2645">
            <v>55.462504704051796</v>
          </cell>
          <cell r="Y2645">
            <v>56.170704503007471</v>
          </cell>
          <cell r="Z2645">
            <v>56.91276145592839</v>
          </cell>
          <cell r="AA2645">
            <v>57.74360864977195</v>
          </cell>
          <cell r="AB2645">
            <v>58.507439221742665</v>
          </cell>
          <cell r="AC2645">
            <v>59.27262640549219</v>
          </cell>
          <cell r="AD2645">
            <v>60.065513565673378</v>
          </cell>
          <cell r="AE2645">
            <v>60.869007140432515</v>
          </cell>
          <cell r="AF2645">
            <v>61.683249011282939</v>
          </cell>
          <cell r="AG2645">
            <v>62.508382957680382</v>
          </cell>
          <cell r="AH2645">
            <v>63.344554682411669</v>
          </cell>
          <cell r="AI2645">
            <v>64.191911837323005</v>
          </cell>
          <cell r="AJ2645">
            <v>65.050604049392433</v>
          </cell>
          <cell r="AK2645">
            <v>65.920782947151125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</row>
        <row r="2646">
          <cell r="A2646" t="str">
            <v>UTLarge C&amp;ICritical Peak PricingSummer Peak Reduction @Generation (MW)High Participation Case0</v>
          </cell>
          <cell r="B2646" t="str">
            <v>UT</v>
          </cell>
          <cell r="C2646" t="str">
            <v>Large C&amp;I</v>
          </cell>
          <cell r="D2646" t="str">
            <v>Critical Peak Pricing</v>
          </cell>
          <cell r="E2646" t="str">
            <v>Summer Peak Reduction @Generation (MW)</v>
          </cell>
          <cell r="F2646" t="str">
            <v>High Participation Case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5.6309529854545115</v>
          </cell>
          <cell r="S2646">
            <v>17.1442871462299</v>
          </cell>
          <cell r="T2646">
            <v>40.548980952242438</v>
          </cell>
          <cell r="U2646">
            <v>52.92799504328039</v>
          </cell>
          <cell r="V2646">
            <v>59.593354892652727</v>
          </cell>
          <cell r="W2646">
            <v>60.382677857562754</v>
          </cell>
          <cell r="X2646">
            <v>61.162885646285609</v>
          </cell>
          <cell r="Y2646">
            <v>61.94387351456492</v>
          </cell>
          <cell r="Z2646">
            <v>62.762198341341403</v>
          </cell>
          <cell r="AA2646">
            <v>63.678439181486489</v>
          </cell>
          <cell r="AB2646">
            <v>64.520775498172327</v>
          </cell>
          <cell r="AC2646">
            <v>65.364607857843168</v>
          </cell>
          <cell r="AD2646">
            <v>66.238987169908881</v>
          </cell>
          <cell r="AE2646">
            <v>67.125063013269198</v>
          </cell>
          <cell r="AF2646">
            <v>68.022991851877961</v>
          </cell>
          <cell r="AG2646">
            <v>68.932932242700019</v>
          </cell>
          <cell r="AH2646">
            <v>69.855044863709381</v>
          </cell>
          <cell r="AI2646">
            <v>70.789492542261797</v>
          </cell>
          <cell r="AJ2646">
            <v>71.73644028384696</v>
          </cell>
          <cell r="AK2646">
            <v>72.696055301225314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</row>
        <row r="2647">
          <cell r="A2647" t="str">
            <v>UTLarge C&amp;ICritical Peak PricingWinter Peak Reduction @Meter  (MW)High Participation Case0</v>
          </cell>
          <cell r="B2647" t="str">
            <v>UT</v>
          </cell>
          <cell r="C2647" t="str">
            <v>Large C&amp;I</v>
          </cell>
          <cell r="D2647" t="str">
            <v>Critical Peak Pricing</v>
          </cell>
          <cell r="E2647" t="str">
            <v>Winter Peak Reduction @Meter  (MW)</v>
          </cell>
          <cell r="F2647" t="str">
            <v>High Participation Case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</row>
        <row r="2648">
          <cell r="A2648" t="str">
            <v>UTLarge C&amp;ICritical Peak PricingWinter Peak Reduction @Generation (MW)High Participation Case0</v>
          </cell>
          <cell r="B2648" t="str">
            <v>UT</v>
          </cell>
          <cell r="C2648" t="str">
            <v>Large C&amp;I</v>
          </cell>
          <cell r="D2648" t="str">
            <v>Critical Peak Pricing</v>
          </cell>
          <cell r="E2648" t="str">
            <v>Winter Peak Reduction @Generation (MW)</v>
          </cell>
          <cell r="F2648" t="str">
            <v>High Participation Case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</row>
        <row r="2649">
          <cell r="A2649" t="str">
            <v>UTLarge C&amp;ICritical Peak PricingProgram Annual BenefitsHigh Participation Case0</v>
          </cell>
          <cell r="B2649" t="str">
            <v>UT</v>
          </cell>
          <cell r="C2649" t="str">
            <v>Large C&amp;I</v>
          </cell>
          <cell r="D2649" t="str">
            <v>Critical Peak Pricing</v>
          </cell>
          <cell r="E2649" t="str">
            <v>Program Annual Benefits</v>
          </cell>
          <cell r="F2649" t="str">
            <v>High Participation Case</v>
          </cell>
          <cell r="G2649">
            <v>0</v>
          </cell>
          <cell r="BA2649">
            <v>71686849.950000003</v>
          </cell>
        </row>
        <row r="2650">
          <cell r="A2650" t="str">
            <v>UTLarge C&amp;ICritical Peak PricingNew ParticipantsHigh Participation Case0</v>
          </cell>
          <cell r="B2650" t="str">
            <v>UT</v>
          </cell>
          <cell r="C2650" t="str">
            <v>Large C&amp;I</v>
          </cell>
          <cell r="D2650" t="str">
            <v>Critical Peak Pricing</v>
          </cell>
          <cell r="E2650" t="str">
            <v>New Participants</v>
          </cell>
          <cell r="F2650" t="str">
            <v>High Participation Case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16746.686550000006</v>
          </cell>
          <cell r="S2650">
            <v>34271.919000000009</v>
          </cell>
          <cell r="T2650">
            <v>69833.664450000011</v>
          </cell>
          <cell r="U2650">
            <v>36847.527750000037</v>
          </cell>
          <cell r="V2650">
            <v>20100.588749999937</v>
          </cell>
          <cell r="W2650">
            <v>2583.0255000000179</v>
          </cell>
          <cell r="X2650">
            <v>2585.7149999999965</v>
          </cell>
          <cell r="Y2650">
            <v>2585.2035000000324</v>
          </cell>
          <cell r="Z2650">
            <v>2584.5764999999665</v>
          </cell>
          <cell r="AA2650">
            <v>2584.3950000000186</v>
          </cell>
          <cell r="AB2650">
            <v>2584.7249999999767</v>
          </cell>
          <cell r="AC2650">
            <v>2592.8595000000205</v>
          </cell>
          <cell r="AD2650">
            <v>2694.0321599718882</v>
          </cell>
          <cell r="AE2650">
            <v>2731.0805338135397</v>
          </cell>
          <cell r="AF2650">
            <v>2768.6383974915661</v>
          </cell>
          <cell r="AG2650">
            <v>2806.7127575183695</v>
          </cell>
          <cell r="AH2650">
            <v>2845.3107167601411</v>
          </cell>
          <cell r="AI2650">
            <v>2884.4394757617847</v>
          </cell>
          <cell r="AJ2650">
            <v>2924.1063340901455</v>
          </cell>
          <cell r="AK2650">
            <v>2964.3186916958948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</row>
        <row r="2651">
          <cell r="A2651" t="str">
            <v>UTLarge C&amp;ICritical Peak PricingIncentive CostsHigh Participation Case0</v>
          </cell>
          <cell r="B2651" t="str">
            <v>UT</v>
          </cell>
          <cell r="C2651" t="str">
            <v>Large C&amp;I</v>
          </cell>
          <cell r="D2651" t="str">
            <v>Critical Peak Pricing</v>
          </cell>
          <cell r="E2651" t="str">
            <v>Incentive Costs</v>
          </cell>
          <cell r="F2651" t="str">
            <v>High Participation Case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351680.42</v>
          </cell>
          <cell r="S2651">
            <v>1071390.72</v>
          </cell>
          <cell r="T2651">
            <v>2537897.67</v>
          </cell>
          <cell r="U2651">
            <v>3311695.75</v>
          </cell>
          <cell r="V2651">
            <v>3733808.12</v>
          </cell>
          <cell r="W2651">
            <v>3788051.65</v>
          </cell>
          <cell r="X2651">
            <v>3842351.67</v>
          </cell>
          <cell r="Y2651">
            <v>3896640.94</v>
          </cell>
          <cell r="Z2651">
            <v>3950917.05</v>
          </cell>
          <cell r="AA2651">
            <v>4005189.34</v>
          </cell>
          <cell r="AB2651">
            <v>4059468.57</v>
          </cell>
          <cell r="AC2651">
            <v>4113918.62</v>
          </cell>
          <cell r="AD2651">
            <v>4170493.29</v>
          </cell>
          <cell r="AE2651">
            <v>4227845.9800000004</v>
          </cell>
          <cell r="AF2651">
            <v>4285987.3899999997</v>
          </cell>
          <cell r="AG2651">
            <v>4344928.3600000003</v>
          </cell>
          <cell r="AH2651">
            <v>4404679.88</v>
          </cell>
          <cell r="AI2651">
            <v>4465253.1100000003</v>
          </cell>
          <cell r="AJ2651">
            <v>4526659.34</v>
          </cell>
          <cell r="AK2651">
            <v>4588910.04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</row>
        <row r="2652">
          <cell r="A2652" t="str">
            <v>UTLarge C&amp;ICritical Peak PricingParticipantsHigh Participation Case0</v>
          </cell>
          <cell r="B2652" t="str">
            <v>UT</v>
          </cell>
          <cell r="C2652" t="str">
            <v>Large C&amp;I</v>
          </cell>
          <cell r="D2652" t="str">
            <v>Critical Peak Pricing</v>
          </cell>
          <cell r="E2652" t="str">
            <v>Participants</v>
          </cell>
          <cell r="F2652" t="str">
            <v>High Participation Case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16746.686550000006</v>
          </cell>
          <cell r="S2652">
            <v>51018.605550000015</v>
          </cell>
          <cell r="T2652">
            <v>120852.27000000002</v>
          </cell>
          <cell r="U2652">
            <v>157699.79775000006</v>
          </cell>
          <cell r="V2652">
            <v>177800.38649999999</v>
          </cell>
          <cell r="W2652">
            <v>180383.41200000001</v>
          </cell>
          <cell r="X2652">
            <v>182969.12700000001</v>
          </cell>
          <cell r="Y2652">
            <v>185554.33050000004</v>
          </cell>
          <cell r="Z2652">
            <v>188138.90700000001</v>
          </cell>
          <cell r="AA2652">
            <v>190723.30200000003</v>
          </cell>
          <cell r="AB2652">
            <v>193308.027</v>
          </cell>
          <cell r="AC2652">
            <v>195900.88650000002</v>
          </cell>
          <cell r="AD2652">
            <v>198594.91865997191</v>
          </cell>
          <cell r="AE2652">
            <v>201325.99919378545</v>
          </cell>
          <cell r="AF2652">
            <v>204094.63759127702</v>
          </cell>
          <cell r="AG2652">
            <v>206901.35034879539</v>
          </cell>
          <cell r="AH2652">
            <v>209746.66106555553</v>
          </cell>
          <cell r="AI2652">
            <v>212631.10054131731</v>
          </cell>
          <cell r="AJ2652">
            <v>215555.20687540746</v>
          </cell>
          <cell r="AK2652">
            <v>218519.52556710335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</row>
        <row r="2653">
          <cell r="A2653" t="str">
            <v>UTMedium C&amp;ICritical Peak PricingProgram Annual BenefitsHigh Participation Case0</v>
          </cell>
          <cell r="B2653" t="str">
            <v>UT</v>
          </cell>
          <cell r="C2653" t="str">
            <v>Medium C&amp;I</v>
          </cell>
          <cell r="D2653" t="str">
            <v>Critical Peak Pricing</v>
          </cell>
          <cell r="E2653" t="str">
            <v>Program Annual Benefits</v>
          </cell>
          <cell r="F2653" t="str">
            <v>High Participation Case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573231.01</v>
          </cell>
          <cell r="S2653">
            <v>1745288.43</v>
          </cell>
          <cell r="T2653">
            <v>4127886.26</v>
          </cell>
          <cell r="U2653">
            <v>5388069.9000000004</v>
          </cell>
          <cell r="V2653">
            <v>6066603.5300000003</v>
          </cell>
          <cell r="W2653">
            <v>6146956.6100000003</v>
          </cell>
          <cell r="X2653">
            <v>6226381.7599999998</v>
          </cell>
          <cell r="Y2653">
            <v>6305886.3200000003</v>
          </cell>
          <cell r="Z2653">
            <v>6389191.79</v>
          </cell>
          <cell r="AA2653">
            <v>6482465.1100000003</v>
          </cell>
          <cell r="AB2653">
            <v>6568214.9500000002</v>
          </cell>
          <cell r="AC2653">
            <v>6654117.0800000001</v>
          </cell>
          <cell r="AD2653">
            <v>6743128.8899999997</v>
          </cell>
          <cell r="AE2653">
            <v>6833331.4100000001</v>
          </cell>
          <cell r="AF2653">
            <v>6924740.5700000003</v>
          </cell>
          <cell r="AG2653">
            <v>7017372.5</v>
          </cell>
          <cell r="AH2653">
            <v>7111243.5700000003</v>
          </cell>
          <cell r="AI2653">
            <v>7206370.3399999999</v>
          </cell>
          <cell r="AJ2653">
            <v>7302769.6200000001</v>
          </cell>
          <cell r="AK2653">
            <v>7400458.4299999997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</row>
        <row r="2654">
          <cell r="A2654" t="str">
            <v>UTMedium C&amp;ICritical Peak PricingProgram Annual CostsHigh Participation Case0</v>
          </cell>
          <cell r="B2654" t="str">
            <v>UT</v>
          </cell>
          <cell r="C2654" t="str">
            <v>Medium C&amp;I</v>
          </cell>
          <cell r="D2654" t="str">
            <v>Critical Peak Pricing</v>
          </cell>
          <cell r="E2654" t="str">
            <v>Program Annual Costs</v>
          </cell>
          <cell r="F2654" t="str">
            <v>High Participation Case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5834317.1500000004</v>
          </cell>
          <cell r="S2654">
            <v>12509121.98</v>
          </cell>
          <cell r="T2654">
            <v>26286343.199999999</v>
          </cell>
          <cell r="U2654">
            <v>16130618.27</v>
          </cell>
          <cell r="V2654">
            <v>10911310.720000001</v>
          </cell>
          <cell r="W2654">
            <v>4823091.07</v>
          </cell>
          <cell r="X2654">
            <v>4899046.41</v>
          </cell>
          <cell r="Y2654">
            <v>4974249.76</v>
          </cell>
          <cell r="Z2654">
            <v>5049879.66</v>
          </cell>
          <cell r="AA2654">
            <v>5126289.05</v>
          </cell>
          <cell r="AB2654">
            <v>5203203.5</v>
          </cell>
          <cell r="AC2654">
            <v>5283869.59</v>
          </cell>
          <cell r="AD2654">
            <v>5405233.1200000001</v>
          </cell>
          <cell r="AE2654">
            <v>5502775.29</v>
          </cell>
          <cell r="AF2654">
            <v>5602414.6799999997</v>
          </cell>
          <cell r="AG2654">
            <v>5704204.7300000004</v>
          </cell>
          <cell r="AH2654">
            <v>5808200.4400000004</v>
          </cell>
          <cell r="AI2654">
            <v>5914458.3899999997</v>
          </cell>
          <cell r="AJ2654">
            <v>6023036.7800000003</v>
          </cell>
          <cell r="AK2654">
            <v>6133995.5099999998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</row>
        <row r="2655">
          <cell r="A2655" t="str">
            <v>UTMedium C&amp;ICritical Peak PricingNon-Incentive CostsHigh Participation Case0</v>
          </cell>
          <cell r="B2655" t="str">
            <v>UT</v>
          </cell>
          <cell r="C2655" t="str">
            <v>Medium C&amp;I</v>
          </cell>
          <cell r="D2655" t="str">
            <v>Critical Peak Pricing</v>
          </cell>
          <cell r="E2655" t="str">
            <v>Non-Incentive Costs</v>
          </cell>
          <cell r="F2655" t="str">
            <v>High Participation Case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5482636.7300000004</v>
          </cell>
          <cell r="S2655">
            <v>11437731.27</v>
          </cell>
          <cell r="T2655">
            <v>23748445.530000001</v>
          </cell>
          <cell r="U2655">
            <v>12818922.52</v>
          </cell>
          <cell r="V2655">
            <v>7177502.6100000003</v>
          </cell>
          <cell r="W2655">
            <v>1035039.42</v>
          </cell>
          <cell r="X2655">
            <v>1056694.75</v>
          </cell>
          <cell r="Y2655">
            <v>1077608.81</v>
          </cell>
          <cell r="Z2655">
            <v>1098962.6200000001</v>
          </cell>
          <cell r="AA2655">
            <v>1121099.71</v>
          </cell>
          <cell r="AB2655">
            <v>1143734.93</v>
          </cell>
          <cell r="AC2655">
            <v>1169950.97</v>
          </cell>
          <cell r="AD2655">
            <v>1234739.83</v>
          </cell>
          <cell r="AE2655">
            <v>1274929.31</v>
          </cell>
          <cell r="AF2655">
            <v>1316427.29</v>
          </cell>
          <cell r="AG2655">
            <v>1359276.37</v>
          </cell>
          <cell r="AH2655">
            <v>1403520.56</v>
          </cell>
          <cell r="AI2655">
            <v>1449205.28</v>
          </cell>
          <cell r="AJ2655">
            <v>1496377.44</v>
          </cell>
          <cell r="AK2655">
            <v>1545085.48</v>
          </cell>
          <cell r="AL2655">
            <v>0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</row>
        <row r="2656">
          <cell r="A2656" t="str">
            <v>UTMedium C&amp;ICritical Peak PricingSummer Peak Reduction @Meter  (MW)High Participation Case0</v>
          </cell>
          <cell r="B2656" t="str">
            <v>UT</v>
          </cell>
          <cell r="C2656" t="str">
            <v>Medium C&amp;I</v>
          </cell>
          <cell r="D2656" t="str">
            <v>Critical Peak Pricing</v>
          </cell>
          <cell r="E2656" t="str">
            <v>Summer Peak Reduction @Meter  (MW)</v>
          </cell>
          <cell r="F2656" t="str">
            <v>High Participation Case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5.1061481672101516</v>
          </cell>
          <cell r="S2656">
            <v>15.546439584201273</v>
          </cell>
          <cell r="T2656">
            <v>36.769815927493447</v>
          </cell>
          <cell r="U2656">
            <v>47.99510590524666</v>
          </cell>
          <cell r="V2656">
            <v>54.039254216657497</v>
          </cell>
          <cell r="W2656">
            <v>54.75501228123791</v>
          </cell>
          <cell r="X2656">
            <v>55.462504704051796</v>
          </cell>
          <cell r="Y2656">
            <v>56.170704503007471</v>
          </cell>
          <cell r="Z2656">
            <v>56.91276145592839</v>
          </cell>
          <cell r="AA2656">
            <v>57.74360864977195</v>
          </cell>
          <cell r="AB2656">
            <v>58.507439221742665</v>
          </cell>
          <cell r="AC2656">
            <v>59.27262640549219</v>
          </cell>
          <cell r="AD2656">
            <v>60.065513565673378</v>
          </cell>
          <cell r="AE2656">
            <v>60.869007140432515</v>
          </cell>
          <cell r="AF2656">
            <v>61.683249011282939</v>
          </cell>
          <cell r="AG2656">
            <v>62.508382957680382</v>
          </cell>
          <cell r="AH2656">
            <v>63.344554682411669</v>
          </cell>
          <cell r="AI2656">
            <v>64.191911837323005</v>
          </cell>
          <cell r="AJ2656">
            <v>65.050604049392433</v>
          </cell>
          <cell r="AK2656">
            <v>65.920782947151125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</row>
        <row r="2657">
          <cell r="A2657" t="str">
            <v>UTMedium C&amp;ICritical Peak PricingSummer Peak Reduction @Generation (MW)High Participation Case0</v>
          </cell>
          <cell r="B2657" t="str">
            <v>UT</v>
          </cell>
          <cell r="C2657" t="str">
            <v>Medium C&amp;I</v>
          </cell>
          <cell r="D2657" t="str">
            <v>Critical Peak Pricing</v>
          </cell>
          <cell r="E2657" t="str">
            <v>Summer Peak Reduction @Generation (MW)</v>
          </cell>
          <cell r="F2657" t="str">
            <v>High Participation Case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5.6309529854545115</v>
          </cell>
          <cell r="S2657">
            <v>17.1442871462299</v>
          </cell>
          <cell r="T2657">
            <v>40.548980952242438</v>
          </cell>
          <cell r="U2657">
            <v>52.92799504328039</v>
          </cell>
          <cell r="V2657">
            <v>59.593354892652727</v>
          </cell>
          <cell r="W2657">
            <v>60.382677857562754</v>
          </cell>
          <cell r="X2657">
            <v>61.162885646285609</v>
          </cell>
          <cell r="Y2657">
            <v>61.94387351456492</v>
          </cell>
          <cell r="Z2657">
            <v>62.762198341341403</v>
          </cell>
          <cell r="AA2657">
            <v>63.678439181486489</v>
          </cell>
          <cell r="AB2657">
            <v>64.520775498172327</v>
          </cell>
          <cell r="AC2657">
            <v>65.364607857843168</v>
          </cell>
          <cell r="AD2657">
            <v>66.238987169908881</v>
          </cell>
          <cell r="AE2657">
            <v>67.125063013269198</v>
          </cell>
          <cell r="AF2657">
            <v>68.022991851877961</v>
          </cell>
          <cell r="AG2657">
            <v>68.932932242700019</v>
          </cell>
          <cell r="AH2657">
            <v>69.855044863709381</v>
          </cell>
          <cell r="AI2657">
            <v>70.789492542261797</v>
          </cell>
          <cell r="AJ2657">
            <v>71.73644028384696</v>
          </cell>
          <cell r="AK2657">
            <v>72.696055301225314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</row>
        <row r="2658">
          <cell r="A2658" t="str">
            <v>UTMedium C&amp;ICritical Peak PricingWinter Peak Reduction @Meter  (MW)High Participation Case0</v>
          </cell>
          <cell r="B2658" t="str">
            <v>UT</v>
          </cell>
          <cell r="C2658" t="str">
            <v>Medium C&amp;I</v>
          </cell>
          <cell r="D2658" t="str">
            <v>Critical Peak Pricing</v>
          </cell>
          <cell r="E2658" t="str">
            <v>Winter Peak Reduction @Meter  (MW)</v>
          </cell>
          <cell r="F2658" t="str">
            <v>High Participation Case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</row>
        <row r="2659">
          <cell r="A2659" t="str">
            <v>UTMedium C&amp;ICritical Peak PricingWinter Peak Reduction @Generation (MW)High Participation Case0</v>
          </cell>
          <cell r="B2659" t="str">
            <v>UT</v>
          </cell>
          <cell r="C2659" t="str">
            <v>Medium C&amp;I</v>
          </cell>
          <cell r="D2659" t="str">
            <v>Critical Peak Pricing</v>
          </cell>
          <cell r="E2659" t="str">
            <v>Winter Peak Reduction @Generation (MW)</v>
          </cell>
          <cell r="F2659" t="str">
            <v>High Participation Case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</row>
        <row r="2660">
          <cell r="A2660" t="str">
            <v>UTMedium C&amp;ICritical Peak PricingProgram Annual BenefitsHigh Participation Case0</v>
          </cell>
          <cell r="B2660" t="str">
            <v>UT</v>
          </cell>
          <cell r="C2660" t="str">
            <v>Medium C&amp;I</v>
          </cell>
          <cell r="D2660" t="str">
            <v>Critical Peak Pricing</v>
          </cell>
          <cell r="E2660" t="str">
            <v>Program Annual Benefits</v>
          </cell>
          <cell r="F2660" t="str">
            <v>High Participation Case</v>
          </cell>
          <cell r="G2660">
            <v>0</v>
          </cell>
          <cell r="BA2660">
            <v>61962165.590000004</v>
          </cell>
        </row>
        <row r="2661">
          <cell r="A2661" t="str">
            <v>UTMedium C&amp;ICritical Peak PricingNew ParticipantsHigh Participation Case0</v>
          </cell>
          <cell r="B2661" t="str">
            <v>UT</v>
          </cell>
          <cell r="C2661" t="str">
            <v>Medium C&amp;I</v>
          </cell>
          <cell r="D2661" t="str">
            <v>Critical Peak Pricing</v>
          </cell>
          <cell r="E2661" t="str">
            <v>New Participants</v>
          </cell>
          <cell r="F2661" t="str">
            <v>High Participation Case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16746.686550000006</v>
          </cell>
          <cell r="S2661">
            <v>34271.919000000009</v>
          </cell>
          <cell r="T2661">
            <v>69833.664450000011</v>
          </cell>
          <cell r="U2661">
            <v>36847.527750000037</v>
          </cell>
          <cell r="V2661">
            <v>20100.588749999937</v>
          </cell>
          <cell r="W2661">
            <v>2583.0255000000179</v>
          </cell>
          <cell r="X2661">
            <v>2585.7149999999965</v>
          </cell>
          <cell r="Y2661">
            <v>2585.2035000000324</v>
          </cell>
          <cell r="Z2661">
            <v>2584.5764999999665</v>
          </cell>
          <cell r="AA2661">
            <v>2584.3950000000186</v>
          </cell>
          <cell r="AB2661">
            <v>2584.7249999999767</v>
          </cell>
          <cell r="AC2661">
            <v>2592.8595000000205</v>
          </cell>
          <cell r="AD2661">
            <v>2694.0321599718882</v>
          </cell>
          <cell r="AE2661">
            <v>2731.0805338135397</v>
          </cell>
          <cell r="AF2661">
            <v>2768.6383974915661</v>
          </cell>
          <cell r="AG2661">
            <v>2806.7127575183695</v>
          </cell>
          <cell r="AH2661">
            <v>2845.3107167601411</v>
          </cell>
          <cell r="AI2661">
            <v>2884.4394757617847</v>
          </cell>
          <cell r="AJ2661">
            <v>2924.1063340901455</v>
          </cell>
          <cell r="AK2661">
            <v>2964.3186916958948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</row>
        <row r="2662">
          <cell r="A2662" t="str">
            <v>UTMedium C&amp;ICritical Peak PricingIncentive CostsHigh Participation Case0</v>
          </cell>
          <cell r="B2662" t="str">
            <v>UT</v>
          </cell>
          <cell r="C2662" t="str">
            <v>Medium C&amp;I</v>
          </cell>
          <cell r="D2662" t="str">
            <v>Critical Peak Pricing</v>
          </cell>
          <cell r="E2662" t="str">
            <v>Incentive Costs</v>
          </cell>
          <cell r="F2662" t="str">
            <v>High Participation Case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351680.42</v>
          </cell>
          <cell r="S2662">
            <v>1071390.72</v>
          </cell>
          <cell r="T2662">
            <v>2537897.67</v>
          </cell>
          <cell r="U2662">
            <v>3311695.75</v>
          </cell>
          <cell r="V2662">
            <v>3733808.12</v>
          </cell>
          <cell r="W2662">
            <v>3788051.65</v>
          </cell>
          <cell r="X2662">
            <v>3842351.67</v>
          </cell>
          <cell r="Y2662">
            <v>3896640.94</v>
          </cell>
          <cell r="Z2662">
            <v>3950917.05</v>
          </cell>
          <cell r="AA2662">
            <v>4005189.34</v>
          </cell>
          <cell r="AB2662">
            <v>4059468.57</v>
          </cell>
          <cell r="AC2662">
            <v>4113918.62</v>
          </cell>
          <cell r="AD2662">
            <v>4170493.29</v>
          </cell>
          <cell r="AE2662">
            <v>4227845.9800000004</v>
          </cell>
          <cell r="AF2662">
            <v>4285987.3899999997</v>
          </cell>
          <cell r="AG2662">
            <v>4344928.3600000003</v>
          </cell>
          <cell r="AH2662">
            <v>4404679.88</v>
          </cell>
          <cell r="AI2662">
            <v>4465253.1100000003</v>
          </cell>
          <cell r="AJ2662">
            <v>4526659.34</v>
          </cell>
          <cell r="AK2662">
            <v>4588910.04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</row>
        <row r="2663">
          <cell r="A2663" t="str">
            <v>UTMedium C&amp;ICritical Peak PricingParticipantsHigh Participation Case0</v>
          </cell>
          <cell r="B2663" t="str">
            <v>UT</v>
          </cell>
          <cell r="C2663" t="str">
            <v>Medium C&amp;I</v>
          </cell>
          <cell r="D2663" t="str">
            <v>Critical Peak Pricing</v>
          </cell>
          <cell r="E2663" t="str">
            <v>Participants</v>
          </cell>
          <cell r="F2663" t="str">
            <v>High Participation Case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16746.686550000006</v>
          </cell>
          <cell r="S2663">
            <v>51018.605550000015</v>
          </cell>
          <cell r="T2663">
            <v>120852.27000000002</v>
          </cell>
          <cell r="U2663">
            <v>157699.79775000006</v>
          </cell>
          <cell r="V2663">
            <v>177800.38649999999</v>
          </cell>
          <cell r="W2663">
            <v>180383.41200000001</v>
          </cell>
          <cell r="X2663">
            <v>182969.12700000001</v>
          </cell>
          <cell r="Y2663">
            <v>185554.33050000004</v>
          </cell>
          <cell r="Z2663">
            <v>188138.90700000001</v>
          </cell>
          <cell r="AA2663">
            <v>190723.30200000003</v>
          </cell>
          <cell r="AB2663">
            <v>193308.027</v>
          </cell>
          <cell r="AC2663">
            <v>195900.88650000002</v>
          </cell>
          <cell r="AD2663">
            <v>198594.91865997191</v>
          </cell>
          <cell r="AE2663">
            <v>201325.99919378545</v>
          </cell>
          <cell r="AF2663">
            <v>204094.63759127702</v>
          </cell>
          <cell r="AG2663">
            <v>206901.35034879539</v>
          </cell>
          <cell r="AH2663">
            <v>209746.66106555553</v>
          </cell>
          <cell r="AI2663">
            <v>212631.10054131731</v>
          </cell>
          <cell r="AJ2663">
            <v>215555.20687540746</v>
          </cell>
          <cell r="AK2663">
            <v>218519.52556710335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</row>
        <row r="2664">
          <cell r="A2664" t="str">
            <v>UTResidentialCritical Peak PricingProgram Annual BenefitsHigh Participation Case0</v>
          </cell>
          <cell r="B2664" t="str">
            <v>UT</v>
          </cell>
          <cell r="C2664" t="str">
            <v>Residential</v>
          </cell>
          <cell r="D2664" t="str">
            <v>Critical Peak Pricing</v>
          </cell>
          <cell r="E2664" t="str">
            <v>Program Annual Benefits</v>
          </cell>
          <cell r="F2664" t="str">
            <v>High Participation Case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573231.01</v>
          </cell>
          <cell r="S2664">
            <v>1745288.43</v>
          </cell>
          <cell r="T2664">
            <v>4127886.26</v>
          </cell>
          <cell r="U2664">
            <v>5388069.9000000004</v>
          </cell>
          <cell r="V2664">
            <v>6066603.5300000003</v>
          </cell>
          <cell r="W2664">
            <v>6146956.6100000003</v>
          </cell>
          <cell r="X2664">
            <v>6226381.7599999998</v>
          </cell>
          <cell r="Y2664">
            <v>6305886.3200000003</v>
          </cell>
          <cell r="Z2664">
            <v>6389191.79</v>
          </cell>
          <cell r="AA2664">
            <v>6482465.1100000003</v>
          </cell>
          <cell r="AB2664">
            <v>6568214.9500000002</v>
          </cell>
          <cell r="AC2664">
            <v>6654117.0800000001</v>
          </cell>
          <cell r="AD2664">
            <v>6743128.8899999997</v>
          </cell>
          <cell r="AE2664">
            <v>6833331.4100000001</v>
          </cell>
          <cell r="AF2664">
            <v>6924740.5700000003</v>
          </cell>
          <cell r="AG2664">
            <v>7017372.5</v>
          </cell>
          <cell r="AH2664">
            <v>7111243.5700000003</v>
          </cell>
          <cell r="AI2664">
            <v>7206370.3399999999</v>
          </cell>
          <cell r="AJ2664">
            <v>7302769.6200000001</v>
          </cell>
          <cell r="AK2664">
            <v>7400458.4299999997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</row>
        <row r="2665">
          <cell r="A2665" t="str">
            <v>UTResidentialCritical Peak PricingProgram Annual CostsHigh Participation Case0</v>
          </cell>
          <cell r="B2665" t="str">
            <v>UT</v>
          </cell>
          <cell r="C2665" t="str">
            <v>Residential</v>
          </cell>
          <cell r="D2665" t="str">
            <v>Critical Peak Pricing</v>
          </cell>
          <cell r="E2665" t="str">
            <v>Program Annual Costs</v>
          </cell>
          <cell r="F2665" t="str">
            <v>High Participation Case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5834317.1500000004</v>
          </cell>
          <cell r="S2665">
            <v>12509121.98</v>
          </cell>
          <cell r="T2665">
            <v>26286343.199999999</v>
          </cell>
          <cell r="U2665">
            <v>16130618.27</v>
          </cell>
          <cell r="V2665">
            <v>10911310.720000001</v>
          </cell>
          <cell r="W2665">
            <v>4823091.07</v>
          </cell>
          <cell r="X2665">
            <v>4899046.41</v>
          </cell>
          <cell r="Y2665">
            <v>4974249.76</v>
          </cell>
          <cell r="Z2665">
            <v>5049879.66</v>
          </cell>
          <cell r="AA2665">
            <v>5126289.05</v>
          </cell>
          <cell r="AB2665">
            <v>5203203.5</v>
          </cell>
          <cell r="AC2665">
            <v>5283869.59</v>
          </cell>
          <cell r="AD2665">
            <v>5405233.1200000001</v>
          </cell>
          <cell r="AE2665">
            <v>5502775.29</v>
          </cell>
          <cell r="AF2665">
            <v>5602414.6799999997</v>
          </cell>
          <cell r="AG2665">
            <v>5704204.7300000004</v>
          </cell>
          <cell r="AH2665">
            <v>5808200.4400000004</v>
          </cell>
          <cell r="AI2665">
            <v>5914458.3899999997</v>
          </cell>
          <cell r="AJ2665">
            <v>6023036.7800000003</v>
          </cell>
          <cell r="AK2665">
            <v>6133995.5099999998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</row>
        <row r="2666">
          <cell r="A2666" t="str">
            <v>UTResidentialCritical Peak PricingNon-Incentive CostsHigh Participation Case0</v>
          </cell>
          <cell r="B2666" t="str">
            <v>UT</v>
          </cell>
          <cell r="C2666" t="str">
            <v>Residential</v>
          </cell>
          <cell r="D2666" t="str">
            <v>Critical Peak Pricing</v>
          </cell>
          <cell r="E2666" t="str">
            <v>Non-Incentive Costs</v>
          </cell>
          <cell r="F2666" t="str">
            <v>High Participation Case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5482636.7300000004</v>
          </cell>
          <cell r="S2666">
            <v>11437731.27</v>
          </cell>
          <cell r="T2666">
            <v>23748445.530000001</v>
          </cell>
          <cell r="U2666">
            <v>12818922.52</v>
          </cell>
          <cell r="V2666">
            <v>7177502.6100000003</v>
          </cell>
          <cell r="W2666">
            <v>1035039.42</v>
          </cell>
          <cell r="X2666">
            <v>1056694.75</v>
          </cell>
          <cell r="Y2666">
            <v>1077608.81</v>
          </cell>
          <cell r="Z2666">
            <v>1098962.6200000001</v>
          </cell>
          <cell r="AA2666">
            <v>1121099.71</v>
          </cell>
          <cell r="AB2666">
            <v>1143734.93</v>
          </cell>
          <cell r="AC2666">
            <v>1169950.97</v>
          </cell>
          <cell r="AD2666">
            <v>1234739.83</v>
          </cell>
          <cell r="AE2666">
            <v>1274929.31</v>
          </cell>
          <cell r="AF2666">
            <v>1316427.29</v>
          </cell>
          <cell r="AG2666">
            <v>1359276.37</v>
          </cell>
          <cell r="AH2666">
            <v>1403520.56</v>
          </cell>
          <cell r="AI2666">
            <v>1449205.28</v>
          </cell>
          <cell r="AJ2666">
            <v>1496377.44</v>
          </cell>
          <cell r="AK2666">
            <v>1545085.48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</row>
        <row r="2667">
          <cell r="A2667" t="str">
            <v>UTResidentialCritical Peak PricingSummer Peak Reduction @Meter  (MW)High Participation Case0</v>
          </cell>
          <cell r="B2667" t="str">
            <v>UT</v>
          </cell>
          <cell r="C2667" t="str">
            <v>Residential</v>
          </cell>
          <cell r="D2667" t="str">
            <v>Critical Peak Pricing</v>
          </cell>
          <cell r="E2667" t="str">
            <v>Summer Peak Reduction @Meter  (MW)</v>
          </cell>
          <cell r="F2667" t="str">
            <v>High Participation Case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5.1061481672101516</v>
          </cell>
          <cell r="S2667">
            <v>15.546439584201273</v>
          </cell>
          <cell r="T2667">
            <v>36.769815927493447</v>
          </cell>
          <cell r="U2667">
            <v>47.99510590524666</v>
          </cell>
          <cell r="V2667">
            <v>54.039254216657497</v>
          </cell>
          <cell r="W2667">
            <v>54.75501228123791</v>
          </cell>
          <cell r="X2667">
            <v>55.462504704051796</v>
          </cell>
          <cell r="Y2667">
            <v>56.170704503007471</v>
          </cell>
          <cell r="Z2667">
            <v>56.91276145592839</v>
          </cell>
          <cell r="AA2667">
            <v>57.74360864977195</v>
          </cell>
          <cell r="AB2667">
            <v>58.507439221742665</v>
          </cell>
          <cell r="AC2667">
            <v>59.27262640549219</v>
          </cell>
          <cell r="AD2667">
            <v>60.065513565673378</v>
          </cell>
          <cell r="AE2667">
            <v>60.869007140432515</v>
          </cell>
          <cell r="AF2667">
            <v>61.683249011282939</v>
          </cell>
          <cell r="AG2667">
            <v>62.508382957680382</v>
          </cell>
          <cell r="AH2667">
            <v>63.344554682411669</v>
          </cell>
          <cell r="AI2667">
            <v>64.191911837323005</v>
          </cell>
          <cell r="AJ2667">
            <v>65.050604049392433</v>
          </cell>
          <cell r="AK2667">
            <v>65.920782947151125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</row>
        <row r="2668">
          <cell r="A2668" t="str">
            <v>UTResidentialCritical Peak PricingSummer Peak Reduction @Generation (MW)High Participation Case0</v>
          </cell>
          <cell r="B2668" t="str">
            <v>UT</v>
          </cell>
          <cell r="C2668" t="str">
            <v>Residential</v>
          </cell>
          <cell r="D2668" t="str">
            <v>Critical Peak Pricing</v>
          </cell>
          <cell r="E2668" t="str">
            <v>Summer Peak Reduction @Generation (MW)</v>
          </cell>
          <cell r="F2668" t="str">
            <v>High Participation Case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5.6309529854545115</v>
          </cell>
          <cell r="S2668">
            <v>17.1442871462299</v>
          </cell>
          <cell r="T2668">
            <v>40.548980952242438</v>
          </cell>
          <cell r="U2668">
            <v>52.92799504328039</v>
          </cell>
          <cell r="V2668">
            <v>59.593354892652727</v>
          </cell>
          <cell r="W2668">
            <v>60.382677857562754</v>
          </cell>
          <cell r="X2668">
            <v>61.162885646285609</v>
          </cell>
          <cell r="Y2668">
            <v>61.94387351456492</v>
          </cell>
          <cell r="Z2668">
            <v>62.762198341341403</v>
          </cell>
          <cell r="AA2668">
            <v>63.678439181486489</v>
          </cell>
          <cell r="AB2668">
            <v>64.520775498172327</v>
          </cell>
          <cell r="AC2668">
            <v>65.364607857843168</v>
          </cell>
          <cell r="AD2668">
            <v>66.238987169908881</v>
          </cell>
          <cell r="AE2668">
            <v>67.125063013269198</v>
          </cell>
          <cell r="AF2668">
            <v>68.022991851877961</v>
          </cell>
          <cell r="AG2668">
            <v>68.932932242700019</v>
          </cell>
          <cell r="AH2668">
            <v>69.855044863709381</v>
          </cell>
          <cell r="AI2668">
            <v>70.789492542261797</v>
          </cell>
          <cell r="AJ2668">
            <v>71.73644028384696</v>
          </cell>
          <cell r="AK2668">
            <v>72.696055301225314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</row>
        <row r="2669">
          <cell r="A2669" t="str">
            <v>UTResidentialCritical Peak PricingWinter Peak Reduction @Meter  (MW)High Participation Case0</v>
          </cell>
          <cell r="B2669" t="str">
            <v>UT</v>
          </cell>
          <cell r="C2669" t="str">
            <v>Residential</v>
          </cell>
          <cell r="D2669" t="str">
            <v>Critical Peak Pricing</v>
          </cell>
          <cell r="E2669" t="str">
            <v>Winter Peak Reduction @Meter  (MW)</v>
          </cell>
          <cell r="F2669" t="str">
            <v>High Participation Case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</row>
        <row r="2670">
          <cell r="A2670" t="str">
            <v>UTResidentialCritical Peak PricingWinter Peak Reduction @Generation (MW)High Participation Case0</v>
          </cell>
          <cell r="B2670" t="str">
            <v>UT</v>
          </cell>
          <cell r="C2670" t="str">
            <v>Residential</v>
          </cell>
          <cell r="D2670" t="str">
            <v>Critical Peak Pricing</v>
          </cell>
          <cell r="E2670" t="str">
            <v>Winter Peak Reduction @Generation (MW)</v>
          </cell>
          <cell r="F2670" t="str">
            <v>High Participation Case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</row>
        <row r="2671">
          <cell r="A2671" t="str">
            <v>UTResidentialCritical Peak PricingProgram Annual BenefitsHigh Participation Case0</v>
          </cell>
          <cell r="B2671" t="str">
            <v>UT</v>
          </cell>
          <cell r="C2671" t="str">
            <v>Residential</v>
          </cell>
          <cell r="D2671" t="str">
            <v>Critical Peak Pricing</v>
          </cell>
          <cell r="E2671" t="str">
            <v>Program Annual Benefits</v>
          </cell>
          <cell r="F2671" t="str">
            <v>High Participation Case</v>
          </cell>
          <cell r="G2671">
            <v>0</v>
          </cell>
          <cell r="BA2671">
            <v>307375613.27999997</v>
          </cell>
        </row>
        <row r="2672">
          <cell r="A2672" t="str">
            <v>UTResidentialCritical Peak PricingNew ParticipantsHigh Participation Case0</v>
          </cell>
          <cell r="B2672" t="str">
            <v>UT</v>
          </cell>
          <cell r="C2672" t="str">
            <v>Residential</v>
          </cell>
          <cell r="D2672" t="str">
            <v>Critical Peak Pricing</v>
          </cell>
          <cell r="E2672" t="str">
            <v>New Participants</v>
          </cell>
          <cell r="F2672" t="str">
            <v>High Participation Case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16746.686550000006</v>
          </cell>
          <cell r="S2672">
            <v>34271.919000000009</v>
          </cell>
          <cell r="T2672">
            <v>69833.664450000011</v>
          </cell>
          <cell r="U2672">
            <v>36847.527750000037</v>
          </cell>
          <cell r="V2672">
            <v>20100.588749999937</v>
          </cell>
          <cell r="W2672">
            <v>2583.0255000000179</v>
          </cell>
          <cell r="X2672">
            <v>2585.7149999999965</v>
          </cell>
          <cell r="Y2672">
            <v>2585.2035000000324</v>
          </cell>
          <cell r="Z2672">
            <v>2584.5764999999665</v>
          </cell>
          <cell r="AA2672">
            <v>2584.3950000000186</v>
          </cell>
          <cell r="AB2672">
            <v>2584.7249999999767</v>
          </cell>
          <cell r="AC2672">
            <v>2592.8595000000205</v>
          </cell>
          <cell r="AD2672">
            <v>2694.0321599718882</v>
          </cell>
          <cell r="AE2672">
            <v>2731.0805338135397</v>
          </cell>
          <cell r="AF2672">
            <v>2768.6383974915661</v>
          </cell>
          <cell r="AG2672">
            <v>2806.7127575183695</v>
          </cell>
          <cell r="AH2672">
            <v>2845.3107167601411</v>
          </cell>
          <cell r="AI2672">
            <v>2884.4394757617847</v>
          </cell>
          <cell r="AJ2672">
            <v>2924.1063340901455</v>
          </cell>
          <cell r="AK2672">
            <v>2964.3186916958948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</row>
        <row r="2673">
          <cell r="A2673" t="str">
            <v>UTResidentialCritical Peak PricingIncentive CostsHigh Participation Case0</v>
          </cell>
          <cell r="B2673" t="str">
            <v>UT</v>
          </cell>
          <cell r="C2673" t="str">
            <v>Residential</v>
          </cell>
          <cell r="D2673" t="str">
            <v>Critical Peak Pricing</v>
          </cell>
          <cell r="E2673" t="str">
            <v>Incentive Costs</v>
          </cell>
          <cell r="F2673" t="str">
            <v>High Participation Case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351680.42</v>
          </cell>
          <cell r="S2673">
            <v>1071390.72</v>
          </cell>
          <cell r="T2673">
            <v>2537897.67</v>
          </cell>
          <cell r="U2673">
            <v>3311695.75</v>
          </cell>
          <cell r="V2673">
            <v>3733808.12</v>
          </cell>
          <cell r="W2673">
            <v>3788051.65</v>
          </cell>
          <cell r="X2673">
            <v>3842351.67</v>
          </cell>
          <cell r="Y2673">
            <v>3896640.94</v>
          </cell>
          <cell r="Z2673">
            <v>3950917.05</v>
          </cell>
          <cell r="AA2673">
            <v>4005189.34</v>
          </cell>
          <cell r="AB2673">
            <v>4059468.57</v>
          </cell>
          <cell r="AC2673">
            <v>4113918.62</v>
          </cell>
          <cell r="AD2673">
            <v>4170493.29</v>
          </cell>
          <cell r="AE2673">
            <v>4227845.9800000004</v>
          </cell>
          <cell r="AF2673">
            <v>4285987.3899999997</v>
          </cell>
          <cell r="AG2673">
            <v>4344928.3600000003</v>
          </cell>
          <cell r="AH2673">
            <v>4404679.88</v>
          </cell>
          <cell r="AI2673">
            <v>4465253.1100000003</v>
          </cell>
          <cell r="AJ2673">
            <v>4526659.34</v>
          </cell>
          <cell r="AK2673">
            <v>4588910.04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</row>
        <row r="2674">
          <cell r="A2674" t="str">
            <v>UTResidentialCritical Peak PricingParticipantsHigh Participation Case0</v>
          </cell>
          <cell r="B2674" t="str">
            <v>UT</v>
          </cell>
          <cell r="C2674" t="str">
            <v>Residential</v>
          </cell>
          <cell r="D2674" t="str">
            <v>Critical Peak Pricing</v>
          </cell>
          <cell r="E2674" t="str">
            <v>Participants</v>
          </cell>
          <cell r="F2674" t="str">
            <v>High Participation Case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16746.686550000006</v>
          </cell>
          <cell r="S2674">
            <v>51018.605550000015</v>
          </cell>
          <cell r="T2674">
            <v>120852.27000000002</v>
          </cell>
          <cell r="U2674">
            <v>157699.79775000006</v>
          </cell>
          <cell r="V2674">
            <v>177800.38649999999</v>
          </cell>
          <cell r="W2674">
            <v>180383.41200000001</v>
          </cell>
          <cell r="X2674">
            <v>182969.12700000001</v>
          </cell>
          <cell r="Y2674">
            <v>185554.33050000004</v>
          </cell>
          <cell r="Z2674">
            <v>188138.90700000001</v>
          </cell>
          <cell r="AA2674">
            <v>190723.30200000003</v>
          </cell>
          <cell r="AB2674">
            <v>193308.027</v>
          </cell>
          <cell r="AC2674">
            <v>195900.88650000002</v>
          </cell>
          <cell r="AD2674">
            <v>198594.91865997191</v>
          </cell>
          <cell r="AE2674">
            <v>201325.99919378545</v>
          </cell>
          <cell r="AF2674">
            <v>204094.63759127702</v>
          </cell>
          <cell r="AG2674">
            <v>206901.35034879539</v>
          </cell>
          <cell r="AH2674">
            <v>209746.66106555553</v>
          </cell>
          <cell r="AI2674">
            <v>212631.10054131731</v>
          </cell>
          <cell r="AJ2674">
            <v>215555.20687540746</v>
          </cell>
          <cell r="AK2674">
            <v>218519.52556710335</v>
          </cell>
          <cell r="AL2674">
            <v>0</v>
          </cell>
          <cell r="AM2674">
            <v>0</v>
          </cell>
          <cell r="AN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</row>
        <row r="2675">
          <cell r="A2675" t="str">
            <v>UTSmall C&amp;ICritical Peak PricingProgram Annual BenefitsHigh Participation Case0</v>
          </cell>
          <cell r="B2675" t="str">
            <v>UT</v>
          </cell>
          <cell r="C2675" t="str">
            <v>Small C&amp;I</v>
          </cell>
          <cell r="D2675" t="str">
            <v>Critical Peak Pricing</v>
          </cell>
          <cell r="E2675" t="str">
            <v>Program Annual Benefits</v>
          </cell>
          <cell r="F2675" t="str">
            <v>High Participation Case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573231.01</v>
          </cell>
          <cell r="S2675">
            <v>1745288.43</v>
          </cell>
          <cell r="T2675">
            <v>4127886.26</v>
          </cell>
          <cell r="U2675">
            <v>5388069.9000000004</v>
          </cell>
          <cell r="V2675">
            <v>6066603.5300000003</v>
          </cell>
          <cell r="W2675">
            <v>6146956.6100000003</v>
          </cell>
          <cell r="X2675">
            <v>6226381.7599999998</v>
          </cell>
          <cell r="Y2675">
            <v>6305886.3200000003</v>
          </cell>
          <cell r="Z2675">
            <v>6389191.79</v>
          </cell>
          <cell r="AA2675">
            <v>6482465.1100000003</v>
          </cell>
          <cell r="AB2675">
            <v>6568214.9500000002</v>
          </cell>
          <cell r="AC2675">
            <v>6654117.0800000001</v>
          </cell>
          <cell r="AD2675">
            <v>6743128.8899999997</v>
          </cell>
          <cell r="AE2675">
            <v>6833331.4100000001</v>
          </cell>
          <cell r="AF2675">
            <v>6924740.5700000003</v>
          </cell>
          <cell r="AG2675">
            <v>7017372.5</v>
          </cell>
          <cell r="AH2675">
            <v>7111243.5700000003</v>
          </cell>
          <cell r="AI2675">
            <v>7206370.3399999999</v>
          </cell>
          <cell r="AJ2675">
            <v>7302769.6200000001</v>
          </cell>
          <cell r="AK2675">
            <v>7400458.4299999997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</row>
        <row r="2676">
          <cell r="A2676" t="str">
            <v>UTSmall C&amp;ICritical Peak PricingProgram Annual CostsHigh Participation Case0</v>
          </cell>
          <cell r="B2676" t="str">
            <v>UT</v>
          </cell>
          <cell r="C2676" t="str">
            <v>Small C&amp;I</v>
          </cell>
          <cell r="D2676" t="str">
            <v>Critical Peak Pricing</v>
          </cell>
          <cell r="E2676" t="str">
            <v>Program Annual Costs</v>
          </cell>
          <cell r="F2676" t="str">
            <v>High Participation Case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5834317.1500000004</v>
          </cell>
          <cell r="S2676">
            <v>12509121.98</v>
          </cell>
          <cell r="T2676">
            <v>26286343.199999999</v>
          </cell>
          <cell r="U2676">
            <v>16130618.27</v>
          </cell>
          <cell r="V2676">
            <v>10911310.720000001</v>
          </cell>
          <cell r="W2676">
            <v>4823091.07</v>
          </cell>
          <cell r="X2676">
            <v>4899046.41</v>
          </cell>
          <cell r="Y2676">
            <v>4974249.76</v>
          </cell>
          <cell r="Z2676">
            <v>5049879.66</v>
          </cell>
          <cell r="AA2676">
            <v>5126289.05</v>
          </cell>
          <cell r="AB2676">
            <v>5203203.5</v>
          </cell>
          <cell r="AC2676">
            <v>5283869.59</v>
          </cell>
          <cell r="AD2676">
            <v>5405233.1200000001</v>
          </cell>
          <cell r="AE2676">
            <v>5502775.29</v>
          </cell>
          <cell r="AF2676">
            <v>5602414.6799999997</v>
          </cell>
          <cell r="AG2676">
            <v>5704204.7300000004</v>
          </cell>
          <cell r="AH2676">
            <v>5808200.4400000004</v>
          </cell>
          <cell r="AI2676">
            <v>5914458.3899999997</v>
          </cell>
          <cell r="AJ2676">
            <v>6023036.7800000003</v>
          </cell>
          <cell r="AK2676">
            <v>6133995.5099999998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</row>
        <row r="2677">
          <cell r="A2677" t="str">
            <v>UTSmall C&amp;ICritical Peak PricingNon-Incentive CostsHigh Participation Case0</v>
          </cell>
          <cell r="B2677" t="str">
            <v>UT</v>
          </cell>
          <cell r="C2677" t="str">
            <v>Small C&amp;I</v>
          </cell>
          <cell r="D2677" t="str">
            <v>Critical Peak Pricing</v>
          </cell>
          <cell r="E2677" t="str">
            <v>Non-Incentive Costs</v>
          </cell>
          <cell r="F2677" t="str">
            <v>High Participation Case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5482636.7300000004</v>
          </cell>
          <cell r="S2677">
            <v>11437731.27</v>
          </cell>
          <cell r="T2677">
            <v>23748445.530000001</v>
          </cell>
          <cell r="U2677">
            <v>12818922.52</v>
          </cell>
          <cell r="V2677">
            <v>7177502.6100000003</v>
          </cell>
          <cell r="W2677">
            <v>1035039.42</v>
          </cell>
          <cell r="X2677">
            <v>1056694.75</v>
          </cell>
          <cell r="Y2677">
            <v>1077608.81</v>
          </cell>
          <cell r="Z2677">
            <v>1098962.6200000001</v>
          </cell>
          <cell r="AA2677">
            <v>1121099.71</v>
          </cell>
          <cell r="AB2677">
            <v>1143734.93</v>
          </cell>
          <cell r="AC2677">
            <v>1169950.97</v>
          </cell>
          <cell r="AD2677">
            <v>1234739.83</v>
          </cell>
          <cell r="AE2677">
            <v>1274929.31</v>
          </cell>
          <cell r="AF2677">
            <v>1316427.29</v>
          </cell>
          <cell r="AG2677">
            <v>1359276.37</v>
          </cell>
          <cell r="AH2677">
            <v>1403520.56</v>
          </cell>
          <cell r="AI2677">
            <v>1449205.28</v>
          </cell>
          <cell r="AJ2677">
            <v>1496377.44</v>
          </cell>
          <cell r="AK2677">
            <v>1545085.48</v>
          </cell>
          <cell r="AL2677">
            <v>0</v>
          </cell>
          <cell r="AM2677">
            <v>0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</row>
        <row r="2678">
          <cell r="A2678" t="str">
            <v>UTSmall C&amp;ICritical Peak PricingSummer Peak Reduction @Meter  (MW)High Participation Case0</v>
          </cell>
          <cell r="B2678" t="str">
            <v>UT</v>
          </cell>
          <cell r="C2678" t="str">
            <v>Small C&amp;I</v>
          </cell>
          <cell r="D2678" t="str">
            <v>Critical Peak Pricing</v>
          </cell>
          <cell r="E2678" t="str">
            <v>Summer Peak Reduction @Meter  (MW)</v>
          </cell>
          <cell r="F2678" t="str">
            <v>High Participation Case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5.1061481672101516</v>
          </cell>
          <cell r="S2678">
            <v>15.546439584201273</v>
          </cell>
          <cell r="T2678">
            <v>36.769815927493447</v>
          </cell>
          <cell r="U2678">
            <v>47.99510590524666</v>
          </cell>
          <cell r="V2678">
            <v>54.039254216657497</v>
          </cell>
          <cell r="W2678">
            <v>54.75501228123791</v>
          </cell>
          <cell r="X2678">
            <v>55.462504704051796</v>
          </cell>
          <cell r="Y2678">
            <v>56.170704503007471</v>
          </cell>
          <cell r="Z2678">
            <v>56.91276145592839</v>
          </cell>
          <cell r="AA2678">
            <v>57.74360864977195</v>
          </cell>
          <cell r="AB2678">
            <v>58.507439221742665</v>
          </cell>
          <cell r="AC2678">
            <v>59.27262640549219</v>
          </cell>
          <cell r="AD2678">
            <v>60.065513565673378</v>
          </cell>
          <cell r="AE2678">
            <v>60.869007140432515</v>
          </cell>
          <cell r="AF2678">
            <v>61.683249011282939</v>
          </cell>
          <cell r="AG2678">
            <v>62.508382957680382</v>
          </cell>
          <cell r="AH2678">
            <v>63.344554682411669</v>
          </cell>
          <cell r="AI2678">
            <v>64.191911837323005</v>
          </cell>
          <cell r="AJ2678">
            <v>65.050604049392433</v>
          </cell>
          <cell r="AK2678">
            <v>65.920782947151125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</row>
        <row r="2679">
          <cell r="A2679" t="str">
            <v>UTSmall C&amp;ICritical Peak PricingSummer Peak Reduction @Generation (MW)High Participation Case0</v>
          </cell>
          <cell r="B2679" t="str">
            <v>UT</v>
          </cell>
          <cell r="C2679" t="str">
            <v>Small C&amp;I</v>
          </cell>
          <cell r="D2679" t="str">
            <v>Critical Peak Pricing</v>
          </cell>
          <cell r="E2679" t="str">
            <v>Summer Peak Reduction @Generation (MW)</v>
          </cell>
          <cell r="F2679" t="str">
            <v>High Participation Case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5.6309529854545115</v>
          </cell>
          <cell r="S2679">
            <v>17.1442871462299</v>
          </cell>
          <cell r="T2679">
            <v>40.548980952242438</v>
          </cell>
          <cell r="U2679">
            <v>52.92799504328039</v>
          </cell>
          <cell r="V2679">
            <v>59.593354892652727</v>
          </cell>
          <cell r="W2679">
            <v>60.382677857562754</v>
          </cell>
          <cell r="X2679">
            <v>61.162885646285609</v>
          </cell>
          <cell r="Y2679">
            <v>61.94387351456492</v>
          </cell>
          <cell r="Z2679">
            <v>62.762198341341403</v>
          </cell>
          <cell r="AA2679">
            <v>63.678439181486489</v>
          </cell>
          <cell r="AB2679">
            <v>64.520775498172327</v>
          </cell>
          <cell r="AC2679">
            <v>65.364607857843168</v>
          </cell>
          <cell r="AD2679">
            <v>66.238987169908881</v>
          </cell>
          <cell r="AE2679">
            <v>67.125063013269198</v>
          </cell>
          <cell r="AF2679">
            <v>68.022991851877961</v>
          </cell>
          <cell r="AG2679">
            <v>68.932932242700019</v>
          </cell>
          <cell r="AH2679">
            <v>69.855044863709381</v>
          </cell>
          <cell r="AI2679">
            <v>70.789492542261797</v>
          </cell>
          <cell r="AJ2679">
            <v>71.73644028384696</v>
          </cell>
          <cell r="AK2679">
            <v>72.696055301225314</v>
          </cell>
          <cell r="AL2679">
            <v>0</v>
          </cell>
          <cell r="AM2679">
            <v>0</v>
          </cell>
          <cell r="AN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</row>
        <row r="2680">
          <cell r="A2680" t="str">
            <v>UTSmall C&amp;ICritical Peak PricingWinter Peak Reduction @Meter  (MW)High Participation Case0</v>
          </cell>
          <cell r="B2680" t="str">
            <v>UT</v>
          </cell>
          <cell r="C2680" t="str">
            <v>Small C&amp;I</v>
          </cell>
          <cell r="D2680" t="str">
            <v>Critical Peak Pricing</v>
          </cell>
          <cell r="E2680" t="str">
            <v>Winter Peak Reduction @Meter  (MW)</v>
          </cell>
          <cell r="F2680" t="str">
            <v>High Participation Case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</row>
        <row r="2681">
          <cell r="A2681" t="str">
            <v>UTSmall C&amp;ICritical Peak PricingWinter Peak Reduction @Generation (MW)High Participation Case0</v>
          </cell>
          <cell r="B2681" t="str">
            <v>UT</v>
          </cell>
          <cell r="C2681" t="str">
            <v>Small C&amp;I</v>
          </cell>
          <cell r="D2681" t="str">
            <v>Critical Peak Pricing</v>
          </cell>
          <cell r="E2681" t="str">
            <v>Winter Peak Reduction @Generation (MW)</v>
          </cell>
          <cell r="F2681" t="str">
            <v>High Participation Case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</row>
        <row r="2682">
          <cell r="A2682" t="str">
            <v>UTSmall C&amp;ICritical Peak PricingProgram Annual BenefitsHigh Participation Case0</v>
          </cell>
          <cell r="B2682" t="str">
            <v>UT</v>
          </cell>
          <cell r="C2682" t="str">
            <v>Small C&amp;I</v>
          </cell>
          <cell r="D2682" t="str">
            <v>Critical Peak Pricing</v>
          </cell>
          <cell r="E2682" t="str">
            <v>Program Annual Benefits</v>
          </cell>
          <cell r="F2682" t="str">
            <v>High Participation Case</v>
          </cell>
          <cell r="G2682">
            <v>0</v>
          </cell>
          <cell r="BA2682">
            <v>1656362.46</v>
          </cell>
        </row>
        <row r="2683">
          <cell r="A2683" t="str">
            <v>UTSmall C&amp;ICritical Peak PricingNew ParticipantsHigh Participation Case0</v>
          </cell>
          <cell r="B2683" t="str">
            <v>UT</v>
          </cell>
          <cell r="C2683" t="str">
            <v>Small C&amp;I</v>
          </cell>
          <cell r="D2683" t="str">
            <v>Critical Peak Pricing</v>
          </cell>
          <cell r="E2683" t="str">
            <v>New Participants</v>
          </cell>
          <cell r="F2683" t="str">
            <v>High Participation Case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16746.686550000006</v>
          </cell>
          <cell r="S2683">
            <v>34271.919000000009</v>
          </cell>
          <cell r="T2683">
            <v>69833.664450000011</v>
          </cell>
          <cell r="U2683">
            <v>36847.527750000037</v>
          </cell>
          <cell r="V2683">
            <v>20100.588749999937</v>
          </cell>
          <cell r="W2683">
            <v>2583.0255000000179</v>
          </cell>
          <cell r="X2683">
            <v>2585.7149999999965</v>
          </cell>
          <cell r="Y2683">
            <v>2585.2035000000324</v>
          </cell>
          <cell r="Z2683">
            <v>2584.5764999999665</v>
          </cell>
          <cell r="AA2683">
            <v>2584.3950000000186</v>
          </cell>
          <cell r="AB2683">
            <v>2584.7249999999767</v>
          </cell>
          <cell r="AC2683">
            <v>2592.8595000000205</v>
          </cell>
          <cell r="AD2683">
            <v>2694.0321599718882</v>
          </cell>
          <cell r="AE2683">
            <v>2731.0805338135397</v>
          </cell>
          <cell r="AF2683">
            <v>2768.6383974915661</v>
          </cell>
          <cell r="AG2683">
            <v>2806.7127575183695</v>
          </cell>
          <cell r="AH2683">
            <v>2845.3107167601411</v>
          </cell>
          <cell r="AI2683">
            <v>2884.4394757617847</v>
          </cell>
          <cell r="AJ2683">
            <v>2924.1063340901455</v>
          </cell>
          <cell r="AK2683">
            <v>2964.3186916958948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</row>
        <row r="2684">
          <cell r="A2684" t="str">
            <v>UTSmall C&amp;ICritical Peak PricingIncentive CostsHigh Participation Case0</v>
          </cell>
          <cell r="B2684" t="str">
            <v>UT</v>
          </cell>
          <cell r="C2684" t="str">
            <v>Small C&amp;I</v>
          </cell>
          <cell r="D2684" t="str">
            <v>Critical Peak Pricing</v>
          </cell>
          <cell r="E2684" t="str">
            <v>Incentive Costs</v>
          </cell>
          <cell r="F2684" t="str">
            <v>High Participation Case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351680.42</v>
          </cell>
          <cell r="S2684">
            <v>1071390.72</v>
          </cell>
          <cell r="T2684">
            <v>2537897.67</v>
          </cell>
          <cell r="U2684">
            <v>3311695.75</v>
          </cell>
          <cell r="V2684">
            <v>3733808.12</v>
          </cell>
          <cell r="W2684">
            <v>3788051.65</v>
          </cell>
          <cell r="X2684">
            <v>3842351.67</v>
          </cell>
          <cell r="Y2684">
            <v>3896640.94</v>
          </cell>
          <cell r="Z2684">
            <v>3950917.05</v>
          </cell>
          <cell r="AA2684">
            <v>4005189.34</v>
          </cell>
          <cell r="AB2684">
            <v>4059468.57</v>
          </cell>
          <cell r="AC2684">
            <v>4113918.62</v>
          </cell>
          <cell r="AD2684">
            <v>4170493.29</v>
          </cell>
          <cell r="AE2684">
            <v>4227845.9800000004</v>
          </cell>
          <cell r="AF2684">
            <v>4285987.3899999997</v>
          </cell>
          <cell r="AG2684">
            <v>4344928.3600000003</v>
          </cell>
          <cell r="AH2684">
            <v>4404679.88</v>
          </cell>
          <cell r="AI2684">
            <v>4465253.1100000003</v>
          </cell>
          <cell r="AJ2684">
            <v>4526659.34</v>
          </cell>
          <cell r="AK2684">
            <v>4588910.04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</row>
        <row r="2685">
          <cell r="A2685" t="str">
            <v>UTSmall C&amp;ICritical Peak PricingParticipantsHigh Participation Case0</v>
          </cell>
          <cell r="B2685" t="str">
            <v>UT</v>
          </cell>
          <cell r="C2685" t="str">
            <v>Small C&amp;I</v>
          </cell>
          <cell r="D2685" t="str">
            <v>Critical Peak Pricing</v>
          </cell>
          <cell r="E2685" t="str">
            <v>Participants</v>
          </cell>
          <cell r="F2685" t="str">
            <v>High Participation Case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16746.686550000006</v>
          </cell>
          <cell r="S2685">
            <v>51018.605550000015</v>
          </cell>
          <cell r="T2685">
            <v>120852.27000000002</v>
          </cell>
          <cell r="U2685">
            <v>157699.79775000006</v>
          </cell>
          <cell r="V2685">
            <v>177800.38649999999</v>
          </cell>
          <cell r="W2685">
            <v>180383.41200000001</v>
          </cell>
          <cell r="X2685">
            <v>182969.12700000001</v>
          </cell>
          <cell r="Y2685">
            <v>185554.33050000004</v>
          </cell>
          <cell r="Z2685">
            <v>188138.90700000001</v>
          </cell>
          <cell r="AA2685">
            <v>190723.30200000003</v>
          </cell>
          <cell r="AB2685">
            <v>193308.027</v>
          </cell>
          <cell r="AC2685">
            <v>195900.88650000002</v>
          </cell>
          <cell r="AD2685">
            <v>198594.91865997191</v>
          </cell>
          <cell r="AE2685">
            <v>201325.99919378545</v>
          </cell>
          <cell r="AF2685">
            <v>204094.63759127702</v>
          </cell>
          <cell r="AG2685">
            <v>206901.35034879539</v>
          </cell>
          <cell r="AH2685">
            <v>209746.66106555553</v>
          </cell>
          <cell r="AI2685">
            <v>212631.10054131731</v>
          </cell>
          <cell r="AJ2685">
            <v>215555.20687540746</v>
          </cell>
          <cell r="AK2685">
            <v>218519.52556710335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</row>
        <row r="2686">
          <cell r="A2686" t="str">
            <v>UTExtra Large C&amp;ICurtail AgreementsProgram Annual BenefitsHigh Participation Case0</v>
          </cell>
          <cell r="B2686" t="str">
            <v>UT</v>
          </cell>
          <cell r="C2686" t="str">
            <v>Extra Large C&amp;I</v>
          </cell>
          <cell r="D2686" t="str">
            <v>Curtail Agreements</v>
          </cell>
          <cell r="E2686" t="str">
            <v>Program Annual Benefits</v>
          </cell>
          <cell r="F2686" t="str">
            <v>High Participation Case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573231.01</v>
          </cell>
          <cell r="S2686">
            <v>1745288.43</v>
          </cell>
          <cell r="T2686">
            <v>4127886.26</v>
          </cell>
          <cell r="U2686">
            <v>5388069.9000000004</v>
          </cell>
          <cell r="V2686">
            <v>6066603.5300000003</v>
          </cell>
          <cell r="W2686">
            <v>6146956.6100000003</v>
          </cell>
          <cell r="X2686">
            <v>6226381.7599999998</v>
          </cell>
          <cell r="Y2686">
            <v>6305886.3200000003</v>
          </cell>
          <cell r="Z2686">
            <v>6389191.79</v>
          </cell>
          <cell r="AA2686">
            <v>6482465.1100000003</v>
          </cell>
          <cell r="AB2686">
            <v>6568214.9500000002</v>
          </cell>
          <cell r="AC2686">
            <v>6654117.0800000001</v>
          </cell>
          <cell r="AD2686">
            <v>6743128.8899999997</v>
          </cell>
          <cell r="AE2686">
            <v>6833331.4100000001</v>
          </cell>
          <cell r="AF2686">
            <v>6924740.5700000003</v>
          </cell>
          <cell r="AG2686">
            <v>7017372.5</v>
          </cell>
          <cell r="AH2686">
            <v>7111243.5700000003</v>
          </cell>
          <cell r="AI2686">
            <v>7206370.3399999999</v>
          </cell>
          <cell r="AJ2686">
            <v>7302769.6200000001</v>
          </cell>
          <cell r="AK2686">
            <v>7400458.4299999997</v>
          </cell>
          <cell r="AL2686">
            <v>0</v>
          </cell>
          <cell r="AM2686">
            <v>0</v>
          </cell>
          <cell r="AN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</row>
        <row r="2687">
          <cell r="A2687" t="str">
            <v>UTExtra Large C&amp;ICurtail AgreementsProgram Annual CostsHigh Participation Case0</v>
          </cell>
          <cell r="B2687" t="str">
            <v>UT</v>
          </cell>
          <cell r="C2687" t="str">
            <v>Extra Large C&amp;I</v>
          </cell>
          <cell r="D2687" t="str">
            <v>Curtail Agreements</v>
          </cell>
          <cell r="E2687" t="str">
            <v>Program Annual Costs</v>
          </cell>
          <cell r="F2687" t="str">
            <v>High Participation Case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5834317.1500000004</v>
          </cell>
          <cell r="S2687">
            <v>12509121.98</v>
          </cell>
          <cell r="T2687">
            <v>26286343.199999999</v>
          </cell>
          <cell r="U2687">
            <v>16130618.27</v>
          </cell>
          <cell r="V2687">
            <v>10911310.720000001</v>
          </cell>
          <cell r="W2687">
            <v>4823091.07</v>
          </cell>
          <cell r="X2687">
            <v>4899046.41</v>
          </cell>
          <cell r="Y2687">
            <v>4974249.76</v>
          </cell>
          <cell r="Z2687">
            <v>5049879.66</v>
          </cell>
          <cell r="AA2687">
            <v>5126289.05</v>
          </cell>
          <cell r="AB2687">
            <v>5203203.5</v>
          </cell>
          <cell r="AC2687">
            <v>5283869.59</v>
          </cell>
          <cell r="AD2687">
            <v>5405233.1200000001</v>
          </cell>
          <cell r="AE2687">
            <v>5502775.29</v>
          </cell>
          <cell r="AF2687">
            <v>5602414.6799999997</v>
          </cell>
          <cell r="AG2687">
            <v>5704204.7300000004</v>
          </cell>
          <cell r="AH2687">
            <v>5808200.4400000004</v>
          </cell>
          <cell r="AI2687">
            <v>5914458.3899999997</v>
          </cell>
          <cell r="AJ2687">
            <v>6023036.7800000003</v>
          </cell>
          <cell r="AK2687">
            <v>6133995.5099999998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A2687">
            <v>2999070.37</v>
          </cell>
        </row>
        <row r="2688">
          <cell r="A2688" t="str">
            <v>UTExtra Large C&amp;ICurtail AgreementsNon-Incentive CostsHigh Participation Case0</v>
          </cell>
          <cell r="B2688" t="str">
            <v>UT</v>
          </cell>
          <cell r="C2688" t="str">
            <v>Extra Large C&amp;I</v>
          </cell>
          <cell r="D2688" t="str">
            <v>Curtail Agreements</v>
          </cell>
          <cell r="E2688" t="str">
            <v>Non-Incentive Costs</v>
          </cell>
          <cell r="F2688" t="str">
            <v>High Participation Case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5482636.7300000004</v>
          </cell>
          <cell r="S2688">
            <v>11437731.27</v>
          </cell>
          <cell r="T2688">
            <v>23748445.530000001</v>
          </cell>
          <cell r="U2688">
            <v>12818922.52</v>
          </cell>
          <cell r="V2688">
            <v>7177502.6100000003</v>
          </cell>
          <cell r="W2688">
            <v>1035039.42</v>
          </cell>
          <cell r="X2688">
            <v>1056694.75</v>
          </cell>
          <cell r="Y2688">
            <v>1077608.81</v>
          </cell>
          <cell r="Z2688">
            <v>1098962.6200000001</v>
          </cell>
          <cell r="AA2688">
            <v>1121099.71</v>
          </cell>
          <cell r="AB2688">
            <v>1143734.93</v>
          </cell>
          <cell r="AC2688">
            <v>1169950.97</v>
          </cell>
          <cell r="AD2688">
            <v>1234739.83</v>
          </cell>
          <cell r="AE2688">
            <v>1274929.31</v>
          </cell>
          <cell r="AF2688">
            <v>1316427.29</v>
          </cell>
          <cell r="AG2688">
            <v>1359276.37</v>
          </cell>
          <cell r="AH2688">
            <v>1403520.56</v>
          </cell>
          <cell r="AI2688">
            <v>1449205.28</v>
          </cell>
          <cell r="AJ2688">
            <v>1496377.44</v>
          </cell>
          <cell r="AK2688">
            <v>1545085.48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</row>
        <row r="2689">
          <cell r="A2689" t="str">
            <v>UTExtra Large C&amp;ICurtail AgreementsSummer Peak Reduction @Meter  (MW)High Participation Case0</v>
          </cell>
          <cell r="B2689" t="str">
            <v>UT</v>
          </cell>
          <cell r="C2689" t="str">
            <v>Extra Large C&amp;I</v>
          </cell>
          <cell r="D2689" t="str">
            <v>Curtail Agreements</v>
          </cell>
          <cell r="E2689" t="str">
            <v>Summer Peak Reduction @Meter  (MW)</v>
          </cell>
          <cell r="F2689" t="str">
            <v>High Participation Case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5.1061481672101516</v>
          </cell>
          <cell r="S2689">
            <v>15.546439584201273</v>
          </cell>
          <cell r="T2689">
            <v>36.769815927493447</v>
          </cell>
          <cell r="U2689">
            <v>47.99510590524666</v>
          </cell>
          <cell r="V2689">
            <v>54.039254216657497</v>
          </cell>
          <cell r="W2689">
            <v>54.75501228123791</v>
          </cell>
          <cell r="X2689">
            <v>55.462504704051796</v>
          </cell>
          <cell r="Y2689">
            <v>56.170704503007471</v>
          </cell>
          <cell r="Z2689">
            <v>56.91276145592839</v>
          </cell>
          <cell r="AA2689">
            <v>57.74360864977195</v>
          </cell>
          <cell r="AB2689">
            <v>58.507439221742665</v>
          </cell>
          <cell r="AC2689">
            <v>59.27262640549219</v>
          </cell>
          <cell r="AD2689">
            <v>60.065513565673378</v>
          </cell>
          <cell r="AE2689">
            <v>60.869007140432515</v>
          </cell>
          <cell r="AF2689">
            <v>61.683249011282939</v>
          </cell>
          <cell r="AG2689">
            <v>62.508382957680382</v>
          </cell>
          <cell r="AH2689">
            <v>63.344554682411669</v>
          </cell>
          <cell r="AI2689">
            <v>64.191911837323005</v>
          </cell>
          <cell r="AJ2689">
            <v>65.050604049392433</v>
          </cell>
          <cell r="AK2689">
            <v>65.920782947151125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A2689">
            <v>50.428052483720883</v>
          </cell>
        </row>
        <row r="2690">
          <cell r="A2690" t="str">
            <v>UTExtra Large C&amp;ICurtail AgreementsSummer Peak Reduction @Generation (MW)High Participation Case0</v>
          </cell>
          <cell r="B2690" t="str">
            <v>UT</v>
          </cell>
          <cell r="C2690" t="str">
            <v>Extra Large C&amp;I</v>
          </cell>
          <cell r="D2690" t="str">
            <v>Curtail Agreements</v>
          </cell>
          <cell r="E2690" t="str">
            <v>Summer Peak Reduction @Generation (MW)</v>
          </cell>
          <cell r="F2690" t="str">
            <v>High Participation Case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5.6309529854545115</v>
          </cell>
          <cell r="S2690">
            <v>17.1442871462299</v>
          </cell>
          <cell r="T2690">
            <v>40.548980952242438</v>
          </cell>
          <cell r="U2690">
            <v>52.92799504328039</v>
          </cell>
          <cell r="V2690">
            <v>59.593354892652727</v>
          </cell>
          <cell r="W2690">
            <v>60.382677857562754</v>
          </cell>
          <cell r="X2690">
            <v>61.162885646285609</v>
          </cell>
          <cell r="Y2690">
            <v>61.94387351456492</v>
          </cell>
          <cell r="Z2690">
            <v>62.762198341341403</v>
          </cell>
          <cell r="AA2690">
            <v>63.678439181486489</v>
          </cell>
          <cell r="AB2690">
            <v>64.520775498172327</v>
          </cell>
          <cell r="AC2690">
            <v>65.364607857843168</v>
          </cell>
          <cell r="AD2690">
            <v>66.238987169908881</v>
          </cell>
          <cell r="AE2690">
            <v>67.125063013269198</v>
          </cell>
          <cell r="AF2690">
            <v>68.022991851877961</v>
          </cell>
          <cell r="AG2690">
            <v>68.932932242700019</v>
          </cell>
          <cell r="AH2690">
            <v>69.855044863709381</v>
          </cell>
          <cell r="AI2690">
            <v>70.789492542261797</v>
          </cell>
          <cell r="AJ2690">
            <v>71.73644028384696</v>
          </cell>
          <cell r="AK2690">
            <v>72.696055301225314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</row>
        <row r="2691">
          <cell r="A2691" t="str">
            <v>UTExtra Large C&amp;ICurtail AgreementsWinter Peak Reduction @Meter  (MW)High Participation Case0</v>
          </cell>
          <cell r="B2691" t="str">
            <v>UT</v>
          </cell>
          <cell r="C2691" t="str">
            <v>Extra Large C&amp;I</v>
          </cell>
          <cell r="D2691" t="str">
            <v>Curtail Agreements</v>
          </cell>
          <cell r="E2691" t="str">
            <v>Winter Peak Reduction @Meter  (MW)</v>
          </cell>
          <cell r="F2691" t="str">
            <v>High Participation Case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A2691">
            <v>50.428052483720883</v>
          </cell>
        </row>
        <row r="2692">
          <cell r="A2692" t="str">
            <v>UTExtra Large C&amp;ICurtail AgreementsWinter Peak Reduction @Generation (MW)High Participation Case0</v>
          </cell>
          <cell r="B2692" t="str">
            <v>UT</v>
          </cell>
          <cell r="C2692" t="str">
            <v>Extra Large C&amp;I</v>
          </cell>
          <cell r="D2692" t="str">
            <v>Curtail Agreements</v>
          </cell>
          <cell r="E2692" t="str">
            <v>Winter Peak Reduction @Generation (MW)</v>
          </cell>
          <cell r="F2692" t="str">
            <v>High Participation Case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</row>
        <row r="2693">
          <cell r="A2693" t="str">
            <v>UTExtra Large C&amp;ICurtail AgreementsProgram Annual BenefitsHigh Participation Case0</v>
          </cell>
          <cell r="B2693" t="str">
            <v>UT</v>
          </cell>
          <cell r="C2693" t="str">
            <v>Extra Large C&amp;I</v>
          </cell>
          <cell r="D2693" t="str">
            <v>Curtail Agreements</v>
          </cell>
          <cell r="E2693" t="str">
            <v>Program Annual Benefits</v>
          </cell>
          <cell r="F2693" t="str">
            <v>High Participation Case</v>
          </cell>
          <cell r="G2693">
            <v>0</v>
          </cell>
          <cell r="BA2693">
            <v>14471184.77</v>
          </cell>
        </row>
        <row r="2694">
          <cell r="A2694" t="str">
            <v>UTExtra Large C&amp;ICurtail AgreementsNew ParticipantsHigh Participation Case0</v>
          </cell>
          <cell r="B2694" t="str">
            <v>UT</v>
          </cell>
          <cell r="C2694" t="str">
            <v>Extra Large C&amp;I</v>
          </cell>
          <cell r="D2694" t="str">
            <v>Curtail Agreements</v>
          </cell>
          <cell r="E2694" t="str">
            <v>New Participants</v>
          </cell>
          <cell r="F2694" t="str">
            <v>High Participation Case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16746.686550000006</v>
          </cell>
          <cell r="S2694">
            <v>34271.919000000009</v>
          </cell>
          <cell r="T2694">
            <v>69833.664450000011</v>
          </cell>
          <cell r="U2694">
            <v>36847.527750000037</v>
          </cell>
          <cell r="V2694">
            <v>20100.588749999937</v>
          </cell>
          <cell r="W2694">
            <v>2583.0255000000179</v>
          </cell>
          <cell r="X2694">
            <v>2585.7149999999965</v>
          </cell>
          <cell r="Y2694">
            <v>2585.2035000000324</v>
          </cell>
          <cell r="Z2694">
            <v>2584.5764999999665</v>
          </cell>
          <cell r="AA2694">
            <v>2584.3950000000186</v>
          </cell>
          <cell r="AB2694">
            <v>2584.7249999999767</v>
          </cell>
          <cell r="AC2694">
            <v>2592.8595000000205</v>
          </cell>
          <cell r="AD2694">
            <v>2694.0321599718882</v>
          </cell>
          <cell r="AE2694">
            <v>2731.0805338135397</v>
          </cell>
          <cell r="AF2694">
            <v>2768.6383974915661</v>
          </cell>
          <cell r="AG2694">
            <v>2806.7127575183695</v>
          </cell>
          <cell r="AH2694">
            <v>2845.3107167601411</v>
          </cell>
          <cell r="AI2694">
            <v>2884.4394757617847</v>
          </cell>
          <cell r="AJ2694">
            <v>2924.1063340901455</v>
          </cell>
          <cell r="AK2694">
            <v>2964.3186916958948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</row>
        <row r="2695">
          <cell r="A2695" t="str">
            <v>UTExtra Large C&amp;ICurtail AgreementsIncentive CostsHigh Participation Case0</v>
          </cell>
          <cell r="B2695" t="str">
            <v>UT</v>
          </cell>
          <cell r="C2695" t="str">
            <v>Extra Large C&amp;I</v>
          </cell>
          <cell r="D2695" t="str">
            <v>Curtail Agreements</v>
          </cell>
          <cell r="E2695" t="str">
            <v>Incentive Costs</v>
          </cell>
          <cell r="F2695" t="str">
            <v>High Participation Case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351680.42</v>
          </cell>
          <cell r="S2695">
            <v>1071390.72</v>
          </cell>
          <cell r="T2695">
            <v>2537897.67</v>
          </cell>
          <cell r="U2695">
            <v>3311695.75</v>
          </cell>
          <cell r="V2695">
            <v>3733808.12</v>
          </cell>
          <cell r="W2695">
            <v>3788051.65</v>
          </cell>
          <cell r="X2695">
            <v>3842351.67</v>
          </cell>
          <cell r="Y2695">
            <v>3896640.94</v>
          </cell>
          <cell r="Z2695">
            <v>3950917.05</v>
          </cell>
          <cell r="AA2695">
            <v>4005189.34</v>
          </cell>
          <cell r="AB2695">
            <v>4059468.57</v>
          </cell>
          <cell r="AC2695">
            <v>4113918.62</v>
          </cell>
          <cell r="AD2695">
            <v>4170493.29</v>
          </cell>
          <cell r="AE2695">
            <v>4227845.9800000004</v>
          </cell>
          <cell r="AF2695">
            <v>4285987.3899999997</v>
          </cell>
          <cell r="AG2695">
            <v>4344928.3600000003</v>
          </cell>
          <cell r="AH2695">
            <v>4404679.88</v>
          </cell>
          <cell r="AI2695">
            <v>4465253.1100000003</v>
          </cell>
          <cell r="AJ2695">
            <v>4526659.34</v>
          </cell>
          <cell r="AK2695">
            <v>4588910.04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</row>
        <row r="2696">
          <cell r="A2696" t="str">
            <v>UTExtra Large C&amp;ICurtail AgreementsParticipantsHigh Participation Case0</v>
          </cell>
          <cell r="B2696" t="str">
            <v>UT</v>
          </cell>
          <cell r="C2696" t="str">
            <v>Extra Large C&amp;I</v>
          </cell>
          <cell r="D2696" t="str">
            <v>Curtail Agreements</v>
          </cell>
          <cell r="E2696" t="str">
            <v>Participants</v>
          </cell>
          <cell r="F2696" t="str">
            <v>High Participation Case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16746.686550000006</v>
          </cell>
          <cell r="S2696">
            <v>51018.605550000015</v>
          </cell>
          <cell r="T2696">
            <v>120852.27000000002</v>
          </cell>
          <cell r="U2696">
            <v>157699.79775000006</v>
          </cell>
          <cell r="V2696">
            <v>177800.38649999999</v>
          </cell>
          <cell r="W2696">
            <v>180383.41200000001</v>
          </cell>
          <cell r="X2696">
            <v>182969.12700000001</v>
          </cell>
          <cell r="Y2696">
            <v>185554.33050000004</v>
          </cell>
          <cell r="Z2696">
            <v>188138.90700000001</v>
          </cell>
          <cell r="AA2696">
            <v>190723.30200000003</v>
          </cell>
          <cell r="AB2696">
            <v>193308.027</v>
          </cell>
          <cell r="AC2696">
            <v>195900.88650000002</v>
          </cell>
          <cell r="AD2696">
            <v>198594.91865997191</v>
          </cell>
          <cell r="AE2696">
            <v>201325.99919378545</v>
          </cell>
          <cell r="AF2696">
            <v>204094.63759127702</v>
          </cell>
          <cell r="AG2696">
            <v>206901.35034879539</v>
          </cell>
          <cell r="AH2696">
            <v>209746.66106555553</v>
          </cell>
          <cell r="AI2696">
            <v>212631.10054131731</v>
          </cell>
          <cell r="AJ2696">
            <v>215555.20687540746</v>
          </cell>
          <cell r="AK2696">
            <v>218519.52556710335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</row>
        <row r="2697">
          <cell r="A2697" t="str">
            <v>UTLarge C&amp;ICurtail AgreementsProgram Annual BenefitsHigh Participation Case0</v>
          </cell>
          <cell r="B2697" t="str">
            <v>UT</v>
          </cell>
          <cell r="C2697" t="str">
            <v>Large C&amp;I</v>
          </cell>
          <cell r="D2697" t="str">
            <v>Curtail Agreements</v>
          </cell>
          <cell r="E2697" t="str">
            <v>Program Annual Benefits</v>
          </cell>
          <cell r="F2697" t="str">
            <v>High Participation Case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573231.01</v>
          </cell>
          <cell r="S2697">
            <v>1745288.43</v>
          </cell>
          <cell r="T2697">
            <v>4127886.26</v>
          </cell>
          <cell r="U2697">
            <v>5388069.9000000004</v>
          </cell>
          <cell r="V2697">
            <v>6066603.5300000003</v>
          </cell>
          <cell r="W2697">
            <v>6146956.6100000003</v>
          </cell>
          <cell r="X2697">
            <v>6226381.7599999998</v>
          </cell>
          <cell r="Y2697">
            <v>6305886.3200000003</v>
          </cell>
          <cell r="Z2697">
            <v>6389191.79</v>
          </cell>
          <cell r="AA2697">
            <v>6482465.1100000003</v>
          </cell>
          <cell r="AB2697">
            <v>6568214.9500000002</v>
          </cell>
          <cell r="AC2697">
            <v>6654117.0800000001</v>
          </cell>
          <cell r="AD2697">
            <v>6743128.8899999997</v>
          </cell>
          <cell r="AE2697">
            <v>6833331.4100000001</v>
          </cell>
          <cell r="AF2697">
            <v>6924740.5700000003</v>
          </cell>
          <cell r="AG2697">
            <v>7017372.5</v>
          </cell>
          <cell r="AH2697">
            <v>7111243.5700000003</v>
          </cell>
          <cell r="AI2697">
            <v>7206370.3399999999</v>
          </cell>
          <cell r="AJ2697">
            <v>7302769.6200000001</v>
          </cell>
          <cell r="AK2697">
            <v>7400458.4299999997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</row>
        <row r="2698">
          <cell r="A2698" t="str">
            <v>UTLarge C&amp;ICurtail AgreementsProgram Annual CostsHigh Participation Case0</v>
          </cell>
          <cell r="B2698" t="str">
            <v>UT</v>
          </cell>
          <cell r="C2698" t="str">
            <v>Large C&amp;I</v>
          </cell>
          <cell r="D2698" t="str">
            <v>Curtail Agreements</v>
          </cell>
          <cell r="E2698" t="str">
            <v>Program Annual Costs</v>
          </cell>
          <cell r="F2698" t="str">
            <v>High Participation Case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5834317.1500000004</v>
          </cell>
          <cell r="S2698">
            <v>12509121.98</v>
          </cell>
          <cell r="T2698">
            <v>26286343.199999999</v>
          </cell>
          <cell r="U2698">
            <v>16130618.27</v>
          </cell>
          <cell r="V2698">
            <v>10911310.720000001</v>
          </cell>
          <cell r="W2698">
            <v>4823091.07</v>
          </cell>
          <cell r="X2698">
            <v>4899046.41</v>
          </cell>
          <cell r="Y2698">
            <v>4974249.76</v>
          </cell>
          <cell r="Z2698">
            <v>5049879.66</v>
          </cell>
          <cell r="AA2698">
            <v>5126289.05</v>
          </cell>
          <cell r="AB2698">
            <v>5203203.5</v>
          </cell>
          <cell r="AC2698">
            <v>5283869.59</v>
          </cell>
          <cell r="AD2698">
            <v>5405233.1200000001</v>
          </cell>
          <cell r="AE2698">
            <v>5502775.29</v>
          </cell>
          <cell r="AF2698">
            <v>5602414.6799999997</v>
          </cell>
          <cell r="AG2698">
            <v>5704204.7300000004</v>
          </cell>
          <cell r="AH2698">
            <v>5808200.4400000004</v>
          </cell>
          <cell r="AI2698">
            <v>5914458.3899999997</v>
          </cell>
          <cell r="AJ2698">
            <v>6023036.7800000003</v>
          </cell>
          <cell r="AK2698">
            <v>6133995.5099999998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A2698">
            <v>2633655.1800000002</v>
          </cell>
        </row>
        <row r="2699">
          <cell r="A2699" t="str">
            <v>UTLarge C&amp;ICurtail AgreementsNon-Incentive CostsHigh Participation Case0</v>
          </cell>
          <cell r="B2699" t="str">
            <v>UT</v>
          </cell>
          <cell r="C2699" t="str">
            <v>Large C&amp;I</v>
          </cell>
          <cell r="D2699" t="str">
            <v>Curtail Agreements</v>
          </cell>
          <cell r="E2699" t="str">
            <v>Non-Incentive Costs</v>
          </cell>
          <cell r="F2699" t="str">
            <v>High Participation Case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5482636.7300000004</v>
          </cell>
          <cell r="S2699">
            <v>11437731.27</v>
          </cell>
          <cell r="T2699">
            <v>23748445.530000001</v>
          </cell>
          <cell r="U2699">
            <v>12818922.52</v>
          </cell>
          <cell r="V2699">
            <v>7177502.6100000003</v>
          </cell>
          <cell r="W2699">
            <v>1035039.42</v>
          </cell>
          <cell r="X2699">
            <v>1056694.75</v>
          </cell>
          <cell r="Y2699">
            <v>1077608.81</v>
          </cell>
          <cell r="Z2699">
            <v>1098962.6200000001</v>
          </cell>
          <cell r="AA2699">
            <v>1121099.71</v>
          </cell>
          <cell r="AB2699">
            <v>1143734.93</v>
          </cell>
          <cell r="AC2699">
            <v>1169950.97</v>
          </cell>
          <cell r="AD2699">
            <v>1234739.83</v>
          </cell>
          <cell r="AE2699">
            <v>1274929.31</v>
          </cell>
          <cell r="AF2699">
            <v>1316427.29</v>
          </cell>
          <cell r="AG2699">
            <v>1359276.37</v>
          </cell>
          <cell r="AH2699">
            <v>1403520.56</v>
          </cell>
          <cell r="AI2699">
            <v>1449205.28</v>
          </cell>
          <cell r="AJ2699">
            <v>1496377.44</v>
          </cell>
          <cell r="AK2699">
            <v>1545085.48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</row>
        <row r="2700">
          <cell r="A2700" t="str">
            <v>UTLarge C&amp;ICurtail AgreementsSummer Peak Reduction @Meter  (MW)High Participation Case0</v>
          </cell>
          <cell r="B2700" t="str">
            <v>UT</v>
          </cell>
          <cell r="C2700" t="str">
            <v>Large C&amp;I</v>
          </cell>
          <cell r="D2700" t="str">
            <v>Curtail Agreements</v>
          </cell>
          <cell r="E2700" t="str">
            <v>Summer Peak Reduction @Meter  (MW)</v>
          </cell>
          <cell r="F2700" t="str">
            <v>High Participation Case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5.1061481672101516</v>
          </cell>
          <cell r="S2700">
            <v>15.546439584201273</v>
          </cell>
          <cell r="T2700">
            <v>36.769815927493447</v>
          </cell>
          <cell r="U2700">
            <v>47.99510590524666</v>
          </cell>
          <cell r="V2700">
            <v>54.039254216657497</v>
          </cell>
          <cell r="W2700">
            <v>54.75501228123791</v>
          </cell>
          <cell r="X2700">
            <v>55.462504704051796</v>
          </cell>
          <cell r="Y2700">
            <v>56.170704503007471</v>
          </cell>
          <cell r="Z2700">
            <v>56.91276145592839</v>
          </cell>
          <cell r="AA2700">
            <v>57.74360864977195</v>
          </cell>
          <cell r="AB2700">
            <v>58.507439221742665</v>
          </cell>
          <cell r="AC2700">
            <v>59.27262640549219</v>
          </cell>
          <cell r="AD2700">
            <v>60.065513565673378</v>
          </cell>
          <cell r="AE2700">
            <v>60.869007140432515</v>
          </cell>
          <cell r="AF2700">
            <v>61.683249011282939</v>
          </cell>
          <cell r="AG2700">
            <v>62.508382957680382</v>
          </cell>
          <cell r="AH2700">
            <v>63.344554682411669</v>
          </cell>
          <cell r="AI2700">
            <v>64.191911837323005</v>
          </cell>
          <cell r="AJ2700">
            <v>65.050604049392433</v>
          </cell>
          <cell r="AK2700">
            <v>65.920782947151125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A2700">
            <v>44.283756458910425</v>
          </cell>
        </row>
        <row r="2701">
          <cell r="A2701" t="str">
            <v>UTLarge C&amp;ICurtail AgreementsSummer Peak Reduction @Generation (MW)High Participation Case0</v>
          </cell>
          <cell r="B2701" t="str">
            <v>UT</v>
          </cell>
          <cell r="C2701" t="str">
            <v>Large C&amp;I</v>
          </cell>
          <cell r="D2701" t="str">
            <v>Curtail Agreements</v>
          </cell>
          <cell r="E2701" t="str">
            <v>Summer Peak Reduction @Generation (MW)</v>
          </cell>
          <cell r="F2701" t="str">
            <v>High Participation Case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5.6309529854545115</v>
          </cell>
          <cell r="S2701">
            <v>17.1442871462299</v>
          </cell>
          <cell r="T2701">
            <v>40.548980952242438</v>
          </cell>
          <cell r="U2701">
            <v>52.92799504328039</v>
          </cell>
          <cell r="V2701">
            <v>59.593354892652727</v>
          </cell>
          <cell r="W2701">
            <v>60.382677857562754</v>
          </cell>
          <cell r="X2701">
            <v>61.162885646285609</v>
          </cell>
          <cell r="Y2701">
            <v>61.94387351456492</v>
          </cell>
          <cell r="Z2701">
            <v>62.762198341341403</v>
          </cell>
          <cell r="AA2701">
            <v>63.678439181486489</v>
          </cell>
          <cell r="AB2701">
            <v>64.520775498172327</v>
          </cell>
          <cell r="AC2701">
            <v>65.364607857843168</v>
          </cell>
          <cell r="AD2701">
            <v>66.238987169908881</v>
          </cell>
          <cell r="AE2701">
            <v>67.125063013269198</v>
          </cell>
          <cell r="AF2701">
            <v>68.022991851877961</v>
          </cell>
          <cell r="AG2701">
            <v>68.932932242700019</v>
          </cell>
          <cell r="AH2701">
            <v>69.855044863709381</v>
          </cell>
          <cell r="AI2701">
            <v>70.789492542261797</v>
          </cell>
          <cell r="AJ2701">
            <v>71.73644028384696</v>
          </cell>
          <cell r="AK2701">
            <v>72.696055301225314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</row>
        <row r="2702">
          <cell r="A2702" t="str">
            <v>UTLarge C&amp;ICurtail AgreementsWinter Peak Reduction @Meter  (MW)High Participation Case0</v>
          </cell>
          <cell r="B2702" t="str">
            <v>UT</v>
          </cell>
          <cell r="C2702" t="str">
            <v>Large C&amp;I</v>
          </cell>
          <cell r="D2702" t="str">
            <v>Curtail Agreements</v>
          </cell>
          <cell r="E2702" t="str">
            <v>Winter Peak Reduction @Meter  (MW)</v>
          </cell>
          <cell r="F2702" t="str">
            <v>High Participation Case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A2702">
            <v>44.283756458910425</v>
          </cell>
        </row>
        <row r="2703">
          <cell r="A2703" t="str">
            <v>UTLarge C&amp;ICurtail AgreementsWinter Peak Reduction @Generation (MW)High Participation Case0</v>
          </cell>
          <cell r="B2703" t="str">
            <v>UT</v>
          </cell>
          <cell r="C2703" t="str">
            <v>Large C&amp;I</v>
          </cell>
          <cell r="D2703" t="str">
            <v>Curtail Agreements</v>
          </cell>
          <cell r="E2703" t="str">
            <v>Winter Peak Reduction @Generation (MW)</v>
          </cell>
          <cell r="F2703" t="str">
            <v>High Participation Case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</row>
        <row r="2704">
          <cell r="A2704" t="str">
            <v>UTLarge C&amp;ICurtail AgreementsProgram Annual BenefitsHigh Participation Case0</v>
          </cell>
          <cell r="B2704" t="str">
            <v>UT</v>
          </cell>
          <cell r="C2704" t="str">
            <v>Large C&amp;I</v>
          </cell>
          <cell r="D2704" t="str">
            <v>Curtail Agreements</v>
          </cell>
          <cell r="E2704" t="str">
            <v>Program Annual Benefits</v>
          </cell>
          <cell r="F2704" t="str">
            <v>High Participation Case</v>
          </cell>
          <cell r="G2704">
            <v>0</v>
          </cell>
          <cell r="BA2704">
            <v>11603234.390000001</v>
          </cell>
        </row>
        <row r="2705">
          <cell r="A2705" t="str">
            <v>UTLarge C&amp;ICurtail AgreementsNew ParticipantsHigh Participation Case0</v>
          </cell>
          <cell r="B2705" t="str">
            <v>UT</v>
          </cell>
          <cell r="C2705" t="str">
            <v>Large C&amp;I</v>
          </cell>
          <cell r="D2705" t="str">
            <v>Curtail Agreements</v>
          </cell>
          <cell r="E2705" t="str">
            <v>New Participants</v>
          </cell>
          <cell r="F2705" t="str">
            <v>High Participation Case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16746.686550000006</v>
          </cell>
          <cell r="S2705">
            <v>34271.919000000009</v>
          </cell>
          <cell r="T2705">
            <v>69833.664450000011</v>
          </cell>
          <cell r="U2705">
            <v>36847.527750000037</v>
          </cell>
          <cell r="V2705">
            <v>20100.588749999937</v>
          </cell>
          <cell r="W2705">
            <v>2583.0255000000179</v>
          </cell>
          <cell r="X2705">
            <v>2585.7149999999965</v>
          </cell>
          <cell r="Y2705">
            <v>2585.2035000000324</v>
          </cell>
          <cell r="Z2705">
            <v>2584.5764999999665</v>
          </cell>
          <cell r="AA2705">
            <v>2584.3950000000186</v>
          </cell>
          <cell r="AB2705">
            <v>2584.7249999999767</v>
          </cell>
          <cell r="AC2705">
            <v>2592.8595000000205</v>
          </cell>
          <cell r="AD2705">
            <v>2694.0321599718882</v>
          </cell>
          <cell r="AE2705">
            <v>2731.0805338135397</v>
          </cell>
          <cell r="AF2705">
            <v>2768.6383974915661</v>
          </cell>
          <cell r="AG2705">
            <v>2806.7127575183695</v>
          </cell>
          <cell r="AH2705">
            <v>2845.3107167601411</v>
          </cell>
          <cell r="AI2705">
            <v>2884.4394757617847</v>
          </cell>
          <cell r="AJ2705">
            <v>2924.1063340901455</v>
          </cell>
          <cell r="AK2705">
            <v>2964.3186916958948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</row>
        <row r="2706">
          <cell r="A2706" t="str">
            <v>UTLarge C&amp;ICurtail AgreementsIncentive CostsHigh Participation Case0</v>
          </cell>
          <cell r="B2706" t="str">
            <v>UT</v>
          </cell>
          <cell r="C2706" t="str">
            <v>Large C&amp;I</v>
          </cell>
          <cell r="D2706" t="str">
            <v>Curtail Agreements</v>
          </cell>
          <cell r="E2706" t="str">
            <v>Incentive Costs</v>
          </cell>
          <cell r="F2706" t="str">
            <v>High Participation Case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351680.42</v>
          </cell>
          <cell r="S2706">
            <v>1071390.72</v>
          </cell>
          <cell r="T2706">
            <v>2537897.67</v>
          </cell>
          <cell r="U2706">
            <v>3311695.75</v>
          </cell>
          <cell r="V2706">
            <v>3733808.12</v>
          </cell>
          <cell r="W2706">
            <v>3788051.65</v>
          </cell>
          <cell r="X2706">
            <v>3842351.67</v>
          </cell>
          <cell r="Y2706">
            <v>3896640.94</v>
          </cell>
          <cell r="Z2706">
            <v>3950917.05</v>
          </cell>
          <cell r="AA2706">
            <v>4005189.34</v>
          </cell>
          <cell r="AB2706">
            <v>4059468.57</v>
          </cell>
          <cell r="AC2706">
            <v>4113918.62</v>
          </cell>
          <cell r="AD2706">
            <v>4170493.29</v>
          </cell>
          <cell r="AE2706">
            <v>4227845.9800000004</v>
          </cell>
          <cell r="AF2706">
            <v>4285987.3899999997</v>
          </cell>
          <cell r="AG2706">
            <v>4344928.3600000003</v>
          </cell>
          <cell r="AH2706">
            <v>4404679.88</v>
          </cell>
          <cell r="AI2706">
            <v>4465253.1100000003</v>
          </cell>
          <cell r="AJ2706">
            <v>4526659.34</v>
          </cell>
          <cell r="AK2706">
            <v>4588910.04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</row>
        <row r="2707">
          <cell r="A2707" t="str">
            <v>UTLarge C&amp;ICurtail AgreementsParticipantsHigh Participation Case0</v>
          </cell>
          <cell r="B2707" t="str">
            <v>UT</v>
          </cell>
          <cell r="C2707" t="str">
            <v>Large C&amp;I</v>
          </cell>
          <cell r="D2707" t="str">
            <v>Curtail Agreements</v>
          </cell>
          <cell r="E2707" t="str">
            <v>Participants</v>
          </cell>
          <cell r="F2707" t="str">
            <v>High Participation Case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16746.686550000006</v>
          </cell>
          <cell r="S2707">
            <v>51018.605550000015</v>
          </cell>
          <cell r="T2707">
            <v>120852.27000000002</v>
          </cell>
          <cell r="U2707">
            <v>157699.79775000006</v>
          </cell>
          <cell r="V2707">
            <v>177800.38649999999</v>
          </cell>
          <cell r="W2707">
            <v>180383.41200000001</v>
          </cell>
          <cell r="X2707">
            <v>182969.12700000001</v>
          </cell>
          <cell r="Y2707">
            <v>185554.33050000004</v>
          </cell>
          <cell r="Z2707">
            <v>188138.90700000001</v>
          </cell>
          <cell r="AA2707">
            <v>190723.30200000003</v>
          </cell>
          <cell r="AB2707">
            <v>193308.027</v>
          </cell>
          <cell r="AC2707">
            <v>195900.88650000002</v>
          </cell>
          <cell r="AD2707">
            <v>198594.91865997191</v>
          </cell>
          <cell r="AE2707">
            <v>201325.99919378545</v>
          </cell>
          <cell r="AF2707">
            <v>204094.63759127702</v>
          </cell>
          <cell r="AG2707">
            <v>206901.35034879539</v>
          </cell>
          <cell r="AH2707">
            <v>209746.66106555553</v>
          </cell>
          <cell r="AI2707">
            <v>212631.10054131731</v>
          </cell>
          <cell r="AJ2707">
            <v>215555.20687540746</v>
          </cell>
          <cell r="AK2707">
            <v>218519.52556710335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</row>
        <row r="2708">
          <cell r="A2708" t="str">
            <v>UTExtra Large C&amp;ICurtail Agreements - Non-FirmProgram Annual BenefitsHigh Participation Case0</v>
          </cell>
          <cell r="B2708" t="str">
            <v>UT</v>
          </cell>
          <cell r="C2708" t="str">
            <v>Extra Large C&amp;I</v>
          </cell>
          <cell r="D2708" t="str">
            <v>Curtail Agreements - Non-Firm</v>
          </cell>
          <cell r="E2708" t="str">
            <v>Program Annual Benefits</v>
          </cell>
          <cell r="F2708" t="str">
            <v>High Participation Case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573231.01</v>
          </cell>
          <cell r="S2708">
            <v>1745288.43</v>
          </cell>
          <cell r="T2708">
            <v>4127886.26</v>
          </cell>
          <cell r="U2708">
            <v>5388069.9000000004</v>
          </cell>
          <cell r="V2708">
            <v>6066603.5300000003</v>
          </cell>
          <cell r="W2708">
            <v>6146956.6100000003</v>
          </cell>
          <cell r="X2708">
            <v>6226381.7599999998</v>
          </cell>
          <cell r="Y2708">
            <v>6305886.3200000003</v>
          </cell>
          <cell r="Z2708">
            <v>6389191.79</v>
          </cell>
          <cell r="AA2708">
            <v>6482465.1100000003</v>
          </cell>
          <cell r="AB2708">
            <v>6568214.9500000002</v>
          </cell>
          <cell r="AC2708">
            <v>6654117.0800000001</v>
          </cell>
          <cell r="AD2708">
            <v>6743128.8899999997</v>
          </cell>
          <cell r="AE2708">
            <v>6833331.4100000001</v>
          </cell>
          <cell r="AF2708">
            <v>6924740.5700000003</v>
          </cell>
          <cell r="AG2708">
            <v>7017372.5</v>
          </cell>
          <cell r="AH2708">
            <v>7111243.5700000003</v>
          </cell>
          <cell r="AI2708">
            <v>7206370.3399999999</v>
          </cell>
          <cell r="AJ2708">
            <v>7302769.6200000001</v>
          </cell>
          <cell r="AK2708">
            <v>7400458.4299999997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</row>
        <row r="2709">
          <cell r="A2709" t="str">
            <v>UTExtra Large C&amp;ICurtail Agreements - Non-FirmProgram Annual CostsHigh Participation Case0</v>
          </cell>
          <cell r="B2709" t="str">
            <v>UT</v>
          </cell>
          <cell r="C2709" t="str">
            <v>Extra Large C&amp;I</v>
          </cell>
          <cell r="D2709" t="str">
            <v>Curtail Agreements - Non-Firm</v>
          </cell>
          <cell r="E2709" t="str">
            <v>Program Annual Costs</v>
          </cell>
          <cell r="F2709" t="str">
            <v>High Participation Case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5834317.1500000004</v>
          </cell>
          <cell r="S2709">
            <v>12509121.98</v>
          </cell>
          <cell r="T2709">
            <v>26286343.199999999</v>
          </cell>
          <cell r="U2709">
            <v>16130618.27</v>
          </cell>
          <cell r="V2709">
            <v>10911310.720000001</v>
          </cell>
          <cell r="W2709">
            <v>4823091.07</v>
          </cell>
          <cell r="X2709">
            <v>4899046.41</v>
          </cell>
          <cell r="Y2709">
            <v>4974249.76</v>
          </cell>
          <cell r="Z2709">
            <v>5049879.66</v>
          </cell>
          <cell r="AA2709">
            <v>5126289.05</v>
          </cell>
          <cell r="AB2709">
            <v>5203203.5</v>
          </cell>
          <cell r="AC2709">
            <v>5283869.59</v>
          </cell>
          <cell r="AD2709">
            <v>5405233.1200000001</v>
          </cell>
          <cell r="AE2709">
            <v>5502775.29</v>
          </cell>
          <cell r="AF2709">
            <v>5602414.6799999997</v>
          </cell>
          <cell r="AG2709">
            <v>5704204.7300000004</v>
          </cell>
          <cell r="AH2709">
            <v>5808200.4400000004</v>
          </cell>
          <cell r="AI2709">
            <v>5914458.3899999997</v>
          </cell>
          <cell r="AJ2709">
            <v>6023036.7800000003</v>
          </cell>
          <cell r="AK2709">
            <v>6133995.5099999998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</row>
        <row r="2710">
          <cell r="A2710" t="str">
            <v>UTExtra Large C&amp;ICurtail Agreements - Non-FirmNon-Incentive CostsHigh Participation Case0</v>
          </cell>
          <cell r="B2710" t="str">
            <v>UT</v>
          </cell>
          <cell r="C2710" t="str">
            <v>Extra Large C&amp;I</v>
          </cell>
          <cell r="D2710" t="str">
            <v>Curtail Agreements - Non-Firm</v>
          </cell>
          <cell r="E2710" t="str">
            <v>Non-Incentive Costs</v>
          </cell>
          <cell r="F2710" t="str">
            <v>High Participation Case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5482636.7300000004</v>
          </cell>
          <cell r="S2710">
            <v>11437731.27</v>
          </cell>
          <cell r="T2710">
            <v>23748445.530000001</v>
          </cell>
          <cell r="U2710">
            <v>12818922.52</v>
          </cell>
          <cell r="V2710">
            <v>7177502.6100000003</v>
          </cell>
          <cell r="W2710">
            <v>1035039.42</v>
          </cell>
          <cell r="X2710">
            <v>1056694.75</v>
          </cell>
          <cell r="Y2710">
            <v>1077608.81</v>
          </cell>
          <cell r="Z2710">
            <v>1098962.6200000001</v>
          </cell>
          <cell r="AA2710">
            <v>1121099.71</v>
          </cell>
          <cell r="AB2710">
            <v>1143734.93</v>
          </cell>
          <cell r="AC2710">
            <v>1169950.97</v>
          </cell>
          <cell r="AD2710">
            <v>1234739.83</v>
          </cell>
          <cell r="AE2710">
            <v>1274929.31</v>
          </cell>
          <cell r="AF2710">
            <v>1316427.29</v>
          </cell>
          <cell r="AG2710">
            <v>1359276.37</v>
          </cell>
          <cell r="AH2710">
            <v>1403520.56</v>
          </cell>
          <cell r="AI2710">
            <v>1449205.28</v>
          </cell>
          <cell r="AJ2710">
            <v>1496377.44</v>
          </cell>
          <cell r="AK2710">
            <v>1545085.48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</row>
        <row r="2711">
          <cell r="A2711" t="str">
            <v>UTExtra Large C&amp;ICurtail Agreements - Non-FirmSummer Peak Reduction @Meter  (MW)High Participation Case0</v>
          </cell>
          <cell r="B2711" t="str">
            <v>UT</v>
          </cell>
          <cell r="C2711" t="str">
            <v>Extra Large C&amp;I</v>
          </cell>
          <cell r="D2711" t="str">
            <v>Curtail Agreements - Non-Firm</v>
          </cell>
          <cell r="E2711" t="str">
            <v>Summer Peak Reduction @Meter  (MW)</v>
          </cell>
          <cell r="F2711" t="str">
            <v>High Participation Case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5.1061481672101516</v>
          </cell>
          <cell r="S2711">
            <v>15.546439584201273</v>
          </cell>
          <cell r="T2711">
            <v>36.769815927493447</v>
          </cell>
          <cell r="U2711">
            <v>47.99510590524666</v>
          </cell>
          <cell r="V2711">
            <v>54.039254216657497</v>
          </cell>
          <cell r="W2711">
            <v>54.75501228123791</v>
          </cell>
          <cell r="X2711">
            <v>55.462504704051796</v>
          </cell>
          <cell r="Y2711">
            <v>56.170704503007471</v>
          </cell>
          <cell r="Z2711">
            <v>56.91276145592839</v>
          </cell>
          <cell r="AA2711">
            <v>57.74360864977195</v>
          </cell>
          <cell r="AB2711">
            <v>58.507439221742665</v>
          </cell>
          <cell r="AC2711">
            <v>59.27262640549219</v>
          </cell>
          <cell r="AD2711">
            <v>60.065513565673378</v>
          </cell>
          <cell r="AE2711">
            <v>60.869007140432515</v>
          </cell>
          <cell r="AF2711">
            <v>61.683249011282939</v>
          </cell>
          <cell r="AG2711">
            <v>62.508382957680382</v>
          </cell>
          <cell r="AH2711">
            <v>63.344554682411669</v>
          </cell>
          <cell r="AI2711">
            <v>64.191911837323005</v>
          </cell>
          <cell r="AJ2711">
            <v>65.050604049392433</v>
          </cell>
          <cell r="AK2711">
            <v>65.920782947151125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</row>
        <row r="2712">
          <cell r="A2712" t="str">
            <v>UTExtra Large C&amp;ICurtail Agreements - Non-FirmSummer Peak Reduction @Generation (MW)High Participation Case0</v>
          </cell>
          <cell r="B2712" t="str">
            <v>UT</v>
          </cell>
          <cell r="C2712" t="str">
            <v>Extra Large C&amp;I</v>
          </cell>
          <cell r="D2712" t="str">
            <v>Curtail Agreements - Non-Firm</v>
          </cell>
          <cell r="E2712" t="str">
            <v>Summer Peak Reduction @Generation (MW)</v>
          </cell>
          <cell r="F2712" t="str">
            <v>High Participation Case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5.6309529854545115</v>
          </cell>
          <cell r="S2712">
            <v>17.1442871462299</v>
          </cell>
          <cell r="T2712">
            <v>40.548980952242438</v>
          </cell>
          <cell r="U2712">
            <v>52.92799504328039</v>
          </cell>
          <cell r="V2712">
            <v>59.593354892652727</v>
          </cell>
          <cell r="W2712">
            <v>60.382677857562754</v>
          </cell>
          <cell r="X2712">
            <v>61.162885646285609</v>
          </cell>
          <cell r="Y2712">
            <v>61.94387351456492</v>
          </cell>
          <cell r="Z2712">
            <v>62.762198341341403</v>
          </cell>
          <cell r="AA2712">
            <v>63.678439181486489</v>
          </cell>
          <cell r="AB2712">
            <v>64.520775498172327</v>
          </cell>
          <cell r="AC2712">
            <v>65.364607857843168</v>
          </cell>
          <cell r="AD2712">
            <v>66.238987169908881</v>
          </cell>
          <cell r="AE2712">
            <v>67.125063013269198</v>
          </cell>
          <cell r="AF2712">
            <v>68.022991851877961</v>
          </cell>
          <cell r="AG2712">
            <v>68.932932242700019</v>
          </cell>
          <cell r="AH2712">
            <v>69.855044863709381</v>
          </cell>
          <cell r="AI2712">
            <v>70.789492542261797</v>
          </cell>
          <cell r="AJ2712">
            <v>71.73644028384696</v>
          </cell>
          <cell r="AK2712">
            <v>72.696055301225314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</row>
        <row r="2713">
          <cell r="A2713" t="str">
            <v>UTExtra Large C&amp;ICurtail Agreements - Non-FirmWinter Peak Reduction @Meter  (MW)High Participation Case0</v>
          </cell>
          <cell r="B2713" t="str">
            <v>UT</v>
          </cell>
          <cell r="C2713" t="str">
            <v>Extra Large C&amp;I</v>
          </cell>
          <cell r="D2713" t="str">
            <v>Curtail Agreements - Non-Firm</v>
          </cell>
          <cell r="E2713" t="str">
            <v>Winter Peak Reduction @Meter  (MW)</v>
          </cell>
          <cell r="F2713" t="str">
            <v>High Participation Case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</row>
        <row r="2714">
          <cell r="A2714" t="str">
            <v>UTExtra Large C&amp;ICurtail Agreements - Non-FirmWinter Peak Reduction @Generation (MW)High Participation Case0</v>
          </cell>
          <cell r="B2714" t="str">
            <v>UT</v>
          </cell>
          <cell r="C2714" t="str">
            <v>Extra Large C&amp;I</v>
          </cell>
          <cell r="D2714" t="str">
            <v>Curtail Agreements - Non-Firm</v>
          </cell>
          <cell r="E2714" t="str">
            <v>Winter Peak Reduction @Generation (MW)</v>
          </cell>
          <cell r="F2714" t="str">
            <v>High Participation Case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</row>
        <row r="2715">
          <cell r="A2715" t="str">
            <v>UTExtra Large C&amp;ICurtail Agreements - Non-FirmProgram Annual BenefitsHigh Participation Case0</v>
          </cell>
          <cell r="B2715" t="str">
            <v>UT</v>
          </cell>
          <cell r="C2715" t="str">
            <v>Extra Large C&amp;I</v>
          </cell>
          <cell r="D2715" t="str">
            <v>Curtail Agreements - Non-Firm</v>
          </cell>
          <cell r="E2715" t="str">
            <v>Program Annual Benefits</v>
          </cell>
          <cell r="F2715" t="str">
            <v>High Participation Case</v>
          </cell>
          <cell r="G2715">
            <v>0</v>
          </cell>
          <cell r="BA2715">
            <v>39400265.710000001</v>
          </cell>
        </row>
        <row r="2716">
          <cell r="A2716" t="str">
            <v>UTExtra Large C&amp;ICurtail Agreements - Non-FirmNew ParticipantsHigh Participation Case0</v>
          </cell>
          <cell r="B2716" t="str">
            <v>UT</v>
          </cell>
          <cell r="C2716" t="str">
            <v>Extra Large C&amp;I</v>
          </cell>
          <cell r="D2716" t="str">
            <v>Curtail Agreements - Non-Firm</v>
          </cell>
          <cell r="E2716" t="str">
            <v>New Participants</v>
          </cell>
          <cell r="F2716" t="str">
            <v>High Participation Case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16746.686550000006</v>
          </cell>
          <cell r="S2716">
            <v>34271.919000000009</v>
          </cell>
          <cell r="T2716">
            <v>69833.664450000011</v>
          </cell>
          <cell r="U2716">
            <v>36847.527750000037</v>
          </cell>
          <cell r="V2716">
            <v>20100.588749999937</v>
          </cell>
          <cell r="W2716">
            <v>2583.0255000000179</v>
          </cell>
          <cell r="X2716">
            <v>2585.7149999999965</v>
          </cell>
          <cell r="Y2716">
            <v>2585.2035000000324</v>
          </cell>
          <cell r="Z2716">
            <v>2584.5764999999665</v>
          </cell>
          <cell r="AA2716">
            <v>2584.3950000000186</v>
          </cell>
          <cell r="AB2716">
            <v>2584.7249999999767</v>
          </cell>
          <cell r="AC2716">
            <v>2592.8595000000205</v>
          </cell>
          <cell r="AD2716">
            <v>2694.0321599718882</v>
          </cell>
          <cell r="AE2716">
            <v>2731.0805338135397</v>
          </cell>
          <cell r="AF2716">
            <v>2768.6383974915661</v>
          </cell>
          <cell r="AG2716">
            <v>2806.7127575183695</v>
          </cell>
          <cell r="AH2716">
            <v>2845.3107167601411</v>
          </cell>
          <cell r="AI2716">
            <v>2884.4394757617847</v>
          </cell>
          <cell r="AJ2716">
            <v>2924.1063340901455</v>
          </cell>
          <cell r="AK2716">
            <v>2964.3186916958948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</row>
        <row r="2717">
          <cell r="A2717" t="str">
            <v>UTExtra Large C&amp;ICurtail Agreements - Non-FirmIncentive CostsHigh Participation Case0</v>
          </cell>
          <cell r="B2717" t="str">
            <v>UT</v>
          </cell>
          <cell r="C2717" t="str">
            <v>Extra Large C&amp;I</v>
          </cell>
          <cell r="D2717" t="str">
            <v>Curtail Agreements - Non-Firm</v>
          </cell>
          <cell r="E2717" t="str">
            <v>Incentive Costs</v>
          </cell>
          <cell r="F2717" t="str">
            <v>High Participation Case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351680.42</v>
          </cell>
          <cell r="S2717">
            <v>1071390.72</v>
          </cell>
          <cell r="T2717">
            <v>2537897.67</v>
          </cell>
          <cell r="U2717">
            <v>3311695.75</v>
          </cell>
          <cell r="V2717">
            <v>3733808.12</v>
          </cell>
          <cell r="W2717">
            <v>3788051.65</v>
          </cell>
          <cell r="X2717">
            <v>3842351.67</v>
          </cell>
          <cell r="Y2717">
            <v>3896640.94</v>
          </cell>
          <cell r="Z2717">
            <v>3950917.05</v>
          </cell>
          <cell r="AA2717">
            <v>4005189.34</v>
          </cell>
          <cell r="AB2717">
            <v>4059468.57</v>
          </cell>
          <cell r="AC2717">
            <v>4113918.62</v>
          </cell>
          <cell r="AD2717">
            <v>4170493.29</v>
          </cell>
          <cell r="AE2717">
            <v>4227845.9800000004</v>
          </cell>
          <cell r="AF2717">
            <v>4285987.3899999997</v>
          </cell>
          <cell r="AG2717">
            <v>4344928.3600000003</v>
          </cell>
          <cell r="AH2717">
            <v>4404679.88</v>
          </cell>
          <cell r="AI2717">
            <v>4465253.1100000003</v>
          </cell>
          <cell r="AJ2717">
            <v>4526659.34</v>
          </cell>
          <cell r="AK2717">
            <v>4588910.04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</row>
        <row r="2718">
          <cell r="A2718" t="str">
            <v>UTExtra Large C&amp;ICurtail Agreements - Non-FirmParticipantsHigh Participation Case0</v>
          </cell>
          <cell r="B2718" t="str">
            <v>UT</v>
          </cell>
          <cell r="C2718" t="str">
            <v>Extra Large C&amp;I</v>
          </cell>
          <cell r="D2718" t="str">
            <v>Curtail Agreements - Non-Firm</v>
          </cell>
          <cell r="E2718" t="str">
            <v>Participants</v>
          </cell>
          <cell r="F2718" t="str">
            <v>High Participation Case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16746.686550000006</v>
          </cell>
          <cell r="S2718">
            <v>51018.605550000015</v>
          </cell>
          <cell r="T2718">
            <v>120852.27000000002</v>
          </cell>
          <cell r="U2718">
            <v>157699.79775000006</v>
          </cell>
          <cell r="V2718">
            <v>177800.38649999999</v>
          </cell>
          <cell r="W2718">
            <v>180383.41200000001</v>
          </cell>
          <cell r="X2718">
            <v>182969.12700000001</v>
          </cell>
          <cell r="Y2718">
            <v>185554.33050000004</v>
          </cell>
          <cell r="Z2718">
            <v>188138.90700000001</v>
          </cell>
          <cell r="AA2718">
            <v>190723.30200000003</v>
          </cell>
          <cell r="AB2718">
            <v>193308.027</v>
          </cell>
          <cell r="AC2718">
            <v>195900.88650000002</v>
          </cell>
          <cell r="AD2718">
            <v>198594.91865997191</v>
          </cell>
          <cell r="AE2718">
            <v>201325.99919378545</v>
          </cell>
          <cell r="AF2718">
            <v>204094.63759127702</v>
          </cell>
          <cell r="AG2718">
            <v>206901.35034879539</v>
          </cell>
          <cell r="AH2718">
            <v>209746.66106555553</v>
          </cell>
          <cell r="AI2718">
            <v>212631.10054131731</v>
          </cell>
          <cell r="AJ2718">
            <v>215555.20687540746</v>
          </cell>
          <cell r="AK2718">
            <v>218519.52556710335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</row>
        <row r="2719">
          <cell r="A2719" t="str">
            <v>UTLarge C&amp;ICurtail Agreements - Non-FirmProgram Annual BenefitsHigh Participation Case0</v>
          </cell>
          <cell r="B2719" t="str">
            <v>UT</v>
          </cell>
          <cell r="C2719" t="str">
            <v>Large C&amp;I</v>
          </cell>
          <cell r="D2719" t="str">
            <v>Curtail Agreements - Non-Firm</v>
          </cell>
          <cell r="E2719" t="str">
            <v>Program Annual Benefits</v>
          </cell>
          <cell r="F2719" t="str">
            <v>High Participation Case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573231.01</v>
          </cell>
          <cell r="S2719">
            <v>1745288.43</v>
          </cell>
          <cell r="T2719">
            <v>4127886.26</v>
          </cell>
          <cell r="U2719">
            <v>5388069.9000000004</v>
          </cell>
          <cell r="V2719">
            <v>6066603.5300000003</v>
          </cell>
          <cell r="W2719">
            <v>6146956.6100000003</v>
          </cell>
          <cell r="X2719">
            <v>6226381.7599999998</v>
          </cell>
          <cell r="Y2719">
            <v>6305886.3200000003</v>
          </cell>
          <cell r="Z2719">
            <v>6389191.79</v>
          </cell>
          <cell r="AA2719">
            <v>6482465.1100000003</v>
          </cell>
          <cell r="AB2719">
            <v>6568214.9500000002</v>
          </cell>
          <cell r="AC2719">
            <v>6654117.0800000001</v>
          </cell>
          <cell r="AD2719">
            <v>6743128.8899999997</v>
          </cell>
          <cell r="AE2719">
            <v>6833331.4100000001</v>
          </cell>
          <cell r="AF2719">
            <v>6924740.5700000003</v>
          </cell>
          <cell r="AG2719">
            <v>7017372.5</v>
          </cell>
          <cell r="AH2719">
            <v>7111243.5700000003</v>
          </cell>
          <cell r="AI2719">
            <v>7206370.3399999999</v>
          </cell>
          <cell r="AJ2719">
            <v>7302769.6200000001</v>
          </cell>
          <cell r="AK2719">
            <v>7400458.4299999997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</row>
        <row r="2720">
          <cell r="A2720" t="str">
            <v>UTLarge C&amp;ICurtail Agreements - Non-FirmProgram Annual CostsHigh Participation Case0</v>
          </cell>
          <cell r="B2720" t="str">
            <v>UT</v>
          </cell>
          <cell r="C2720" t="str">
            <v>Large C&amp;I</v>
          </cell>
          <cell r="D2720" t="str">
            <v>Curtail Agreements - Non-Firm</v>
          </cell>
          <cell r="E2720" t="str">
            <v>Program Annual Costs</v>
          </cell>
          <cell r="F2720" t="str">
            <v>High Participation Case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5834317.1500000004</v>
          </cell>
          <cell r="S2720">
            <v>12509121.98</v>
          </cell>
          <cell r="T2720">
            <v>26286343.199999999</v>
          </cell>
          <cell r="U2720">
            <v>16130618.27</v>
          </cell>
          <cell r="V2720">
            <v>10911310.720000001</v>
          </cell>
          <cell r="W2720">
            <v>4823091.07</v>
          </cell>
          <cell r="X2720">
            <v>4899046.41</v>
          </cell>
          <cell r="Y2720">
            <v>4974249.76</v>
          </cell>
          <cell r="Z2720">
            <v>5049879.66</v>
          </cell>
          <cell r="AA2720">
            <v>5126289.05</v>
          </cell>
          <cell r="AB2720">
            <v>5203203.5</v>
          </cell>
          <cell r="AC2720">
            <v>5283869.59</v>
          </cell>
          <cell r="AD2720">
            <v>5405233.1200000001</v>
          </cell>
          <cell r="AE2720">
            <v>5502775.29</v>
          </cell>
          <cell r="AF2720">
            <v>5602414.6799999997</v>
          </cell>
          <cell r="AG2720">
            <v>5704204.7300000004</v>
          </cell>
          <cell r="AH2720">
            <v>5808200.4400000004</v>
          </cell>
          <cell r="AI2720">
            <v>5914458.3899999997</v>
          </cell>
          <cell r="AJ2720">
            <v>6023036.7800000003</v>
          </cell>
          <cell r="AK2720">
            <v>6133995.5099999998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</row>
        <row r="2721">
          <cell r="A2721" t="str">
            <v>UTLarge C&amp;ICurtail Agreements - Non-FirmNon-Incentive CostsHigh Participation Case0</v>
          </cell>
          <cell r="B2721" t="str">
            <v>UT</v>
          </cell>
          <cell r="C2721" t="str">
            <v>Large C&amp;I</v>
          </cell>
          <cell r="D2721" t="str">
            <v>Curtail Agreements - Non-Firm</v>
          </cell>
          <cell r="E2721" t="str">
            <v>Non-Incentive Costs</v>
          </cell>
          <cell r="F2721" t="str">
            <v>High Participation Case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5482636.7300000004</v>
          </cell>
          <cell r="S2721">
            <v>11437731.27</v>
          </cell>
          <cell r="T2721">
            <v>23748445.530000001</v>
          </cell>
          <cell r="U2721">
            <v>12818922.52</v>
          </cell>
          <cell r="V2721">
            <v>7177502.6100000003</v>
          </cell>
          <cell r="W2721">
            <v>1035039.42</v>
          </cell>
          <cell r="X2721">
            <v>1056694.75</v>
          </cell>
          <cell r="Y2721">
            <v>1077608.81</v>
          </cell>
          <cell r="Z2721">
            <v>1098962.6200000001</v>
          </cell>
          <cell r="AA2721">
            <v>1121099.71</v>
          </cell>
          <cell r="AB2721">
            <v>1143734.93</v>
          </cell>
          <cell r="AC2721">
            <v>1169950.97</v>
          </cell>
          <cell r="AD2721">
            <v>1234739.83</v>
          </cell>
          <cell r="AE2721">
            <v>1274929.31</v>
          </cell>
          <cell r="AF2721">
            <v>1316427.29</v>
          </cell>
          <cell r="AG2721">
            <v>1359276.37</v>
          </cell>
          <cell r="AH2721">
            <v>1403520.56</v>
          </cell>
          <cell r="AI2721">
            <v>1449205.28</v>
          </cell>
          <cell r="AJ2721">
            <v>1496377.44</v>
          </cell>
          <cell r="AK2721">
            <v>1545085.48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</row>
        <row r="2722">
          <cell r="A2722" t="str">
            <v>UTLarge C&amp;ICurtail Agreements - Non-FirmSummer Peak Reduction @Meter  (MW)High Participation Case0</v>
          </cell>
          <cell r="B2722" t="str">
            <v>UT</v>
          </cell>
          <cell r="C2722" t="str">
            <v>Large C&amp;I</v>
          </cell>
          <cell r="D2722" t="str">
            <v>Curtail Agreements - Non-Firm</v>
          </cell>
          <cell r="E2722" t="str">
            <v>Summer Peak Reduction @Meter  (MW)</v>
          </cell>
          <cell r="F2722" t="str">
            <v>High Participation Case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5.1061481672101516</v>
          </cell>
          <cell r="S2722">
            <v>15.546439584201273</v>
          </cell>
          <cell r="T2722">
            <v>36.769815927493447</v>
          </cell>
          <cell r="U2722">
            <v>47.99510590524666</v>
          </cell>
          <cell r="V2722">
            <v>54.039254216657497</v>
          </cell>
          <cell r="W2722">
            <v>54.75501228123791</v>
          </cell>
          <cell r="X2722">
            <v>55.462504704051796</v>
          </cell>
          <cell r="Y2722">
            <v>56.170704503007471</v>
          </cell>
          <cell r="Z2722">
            <v>56.91276145592839</v>
          </cell>
          <cell r="AA2722">
            <v>57.74360864977195</v>
          </cell>
          <cell r="AB2722">
            <v>58.507439221742665</v>
          </cell>
          <cell r="AC2722">
            <v>59.27262640549219</v>
          </cell>
          <cell r="AD2722">
            <v>60.065513565673378</v>
          </cell>
          <cell r="AE2722">
            <v>60.869007140432515</v>
          </cell>
          <cell r="AF2722">
            <v>61.683249011282939</v>
          </cell>
          <cell r="AG2722">
            <v>62.508382957680382</v>
          </cell>
          <cell r="AH2722">
            <v>63.344554682411669</v>
          </cell>
          <cell r="AI2722">
            <v>64.191911837323005</v>
          </cell>
          <cell r="AJ2722">
            <v>65.050604049392433</v>
          </cell>
          <cell r="AK2722">
            <v>65.920782947151125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</row>
        <row r="2723">
          <cell r="A2723" t="str">
            <v>UTLarge C&amp;ICurtail Agreements - Non-FirmSummer Peak Reduction @Generation (MW)High Participation Case0</v>
          </cell>
          <cell r="B2723" t="str">
            <v>UT</v>
          </cell>
          <cell r="C2723" t="str">
            <v>Large C&amp;I</v>
          </cell>
          <cell r="D2723" t="str">
            <v>Curtail Agreements - Non-Firm</v>
          </cell>
          <cell r="E2723" t="str">
            <v>Summer Peak Reduction @Generation (MW)</v>
          </cell>
          <cell r="F2723" t="str">
            <v>High Participation Case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5.6309529854545115</v>
          </cell>
          <cell r="S2723">
            <v>17.1442871462299</v>
          </cell>
          <cell r="T2723">
            <v>40.548980952242438</v>
          </cell>
          <cell r="U2723">
            <v>52.92799504328039</v>
          </cell>
          <cell r="V2723">
            <v>59.593354892652727</v>
          </cell>
          <cell r="W2723">
            <v>60.382677857562754</v>
          </cell>
          <cell r="X2723">
            <v>61.162885646285609</v>
          </cell>
          <cell r="Y2723">
            <v>61.94387351456492</v>
          </cell>
          <cell r="Z2723">
            <v>62.762198341341403</v>
          </cell>
          <cell r="AA2723">
            <v>63.678439181486489</v>
          </cell>
          <cell r="AB2723">
            <v>64.520775498172327</v>
          </cell>
          <cell r="AC2723">
            <v>65.364607857843168</v>
          </cell>
          <cell r="AD2723">
            <v>66.238987169908881</v>
          </cell>
          <cell r="AE2723">
            <v>67.125063013269198</v>
          </cell>
          <cell r="AF2723">
            <v>68.022991851877961</v>
          </cell>
          <cell r="AG2723">
            <v>68.932932242700019</v>
          </cell>
          <cell r="AH2723">
            <v>69.855044863709381</v>
          </cell>
          <cell r="AI2723">
            <v>70.789492542261797</v>
          </cell>
          <cell r="AJ2723">
            <v>71.73644028384696</v>
          </cell>
          <cell r="AK2723">
            <v>72.696055301225314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</row>
        <row r="2724">
          <cell r="A2724" t="str">
            <v>UTLarge C&amp;ICurtail Agreements - Non-FirmWinter Peak Reduction @Meter  (MW)High Participation Case0</v>
          </cell>
          <cell r="B2724" t="str">
            <v>UT</v>
          </cell>
          <cell r="C2724" t="str">
            <v>Large C&amp;I</v>
          </cell>
          <cell r="D2724" t="str">
            <v>Curtail Agreements - Non-Firm</v>
          </cell>
          <cell r="E2724" t="str">
            <v>Winter Peak Reduction @Meter  (MW)</v>
          </cell>
          <cell r="F2724" t="str">
            <v>High Participation Case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</row>
        <row r="2725">
          <cell r="A2725" t="str">
            <v>UTLarge C&amp;ICurtail Agreements - Non-FirmWinter Peak Reduction @Generation (MW)High Participation Case0</v>
          </cell>
          <cell r="B2725" t="str">
            <v>UT</v>
          </cell>
          <cell r="C2725" t="str">
            <v>Large C&amp;I</v>
          </cell>
          <cell r="D2725" t="str">
            <v>Curtail Agreements - Non-Firm</v>
          </cell>
          <cell r="E2725" t="str">
            <v>Winter Peak Reduction @Generation (MW)</v>
          </cell>
          <cell r="F2725" t="str">
            <v>High Participation Case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</row>
        <row r="2726">
          <cell r="A2726" t="str">
            <v>UTLarge C&amp;ICurtail Agreements - Non-FirmProgram Annual BenefitsHigh Participation Case0</v>
          </cell>
          <cell r="B2726" t="str">
            <v>UT</v>
          </cell>
          <cell r="C2726" t="str">
            <v>Large C&amp;I</v>
          </cell>
          <cell r="D2726" t="str">
            <v>Curtail Agreements - Non-Firm</v>
          </cell>
          <cell r="E2726" t="str">
            <v>Program Annual Benefits</v>
          </cell>
          <cell r="F2726" t="str">
            <v>High Participation Case</v>
          </cell>
          <cell r="G2726">
            <v>0</v>
          </cell>
          <cell r="BA2726">
            <v>30380003.239999998</v>
          </cell>
        </row>
        <row r="2727">
          <cell r="A2727" t="str">
            <v>UTLarge C&amp;ICurtail Agreements - Non-FirmNew ParticipantsHigh Participation Case0</v>
          </cell>
          <cell r="B2727" t="str">
            <v>UT</v>
          </cell>
          <cell r="C2727" t="str">
            <v>Large C&amp;I</v>
          </cell>
          <cell r="D2727" t="str">
            <v>Curtail Agreements - Non-Firm</v>
          </cell>
          <cell r="E2727" t="str">
            <v>New Participants</v>
          </cell>
          <cell r="F2727" t="str">
            <v>High Participation Case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16746.686550000006</v>
          </cell>
          <cell r="S2727">
            <v>34271.919000000009</v>
          </cell>
          <cell r="T2727">
            <v>69833.664450000011</v>
          </cell>
          <cell r="U2727">
            <v>36847.527750000037</v>
          </cell>
          <cell r="V2727">
            <v>20100.588749999937</v>
          </cell>
          <cell r="W2727">
            <v>2583.0255000000179</v>
          </cell>
          <cell r="X2727">
            <v>2585.7149999999965</v>
          </cell>
          <cell r="Y2727">
            <v>2585.2035000000324</v>
          </cell>
          <cell r="Z2727">
            <v>2584.5764999999665</v>
          </cell>
          <cell r="AA2727">
            <v>2584.3950000000186</v>
          </cell>
          <cell r="AB2727">
            <v>2584.7249999999767</v>
          </cell>
          <cell r="AC2727">
            <v>2592.8595000000205</v>
          </cell>
          <cell r="AD2727">
            <v>2694.0321599718882</v>
          </cell>
          <cell r="AE2727">
            <v>2731.0805338135397</v>
          </cell>
          <cell r="AF2727">
            <v>2768.6383974915661</v>
          </cell>
          <cell r="AG2727">
            <v>2806.7127575183695</v>
          </cell>
          <cell r="AH2727">
            <v>2845.3107167601411</v>
          </cell>
          <cell r="AI2727">
            <v>2884.4394757617847</v>
          </cell>
          <cell r="AJ2727">
            <v>2924.1063340901455</v>
          </cell>
          <cell r="AK2727">
            <v>2964.3186916958948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0</v>
          </cell>
          <cell r="AV2727">
            <v>0</v>
          </cell>
          <cell r="AW2727">
            <v>0</v>
          </cell>
          <cell r="AX2727">
            <v>0</v>
          </cell>
          <cell r="AY2727">
            <v>0</v>
          </cell>
          <cell r="AZ2727">
            <v>0</v>
          </cell>
        </row>
        <row r="2728">
          <cell r="A2728" t="str">
            <v>UTLarge C&amp;ICurtail Agreements - Non-FirmIncentive CostsHigh Participation Case0</v>
          </cell>
          <cell r="B2728" t="str">
            <v>UT</v>
          </cell>
          <cell r="C2728" t="str">
            <v>Large C&amp;I</v>
          </cell>
          <cell r="D2728" t="str">
            <v>Curtail Agreements - Non-Firm</v>
          </cell>
          <cell r="E2728" t="str">
            <v>Incentive Costs</v>
          </cell>
          <cell r="F2728" t="str">
            <v>High Participation Case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351680.42</v>
          </cell>
          <cell r="S2728">
            <v>1071390.72</v>
          </cell>
          <cell r="T2728">
            <v>2537897.67</v>
          </cell>
          <cell r="U2728">
            <v>3311695.75</v>
          </cell>
          <cell r="V2728">
            <v>3733808.12</v>
          </cell>
          <cell r="W2728">
            <v>3788051.65</v>
          </cell>
          <cell r="X2728">
            <v>3842351.67</v>
          </cell>
          <cell r="Y2728">
            <v>3896640.94</v>
          </cell>
          <cell r="Z2728">
            <v>3950917.05</v>
          </cell>
          <cell r="AA2728">
            <v>4005189.34</v>
          </cell>
          <cell r="AB2728">
            <v>4059468.57</v>
          </cell>
          <cell r="AC2728">
            <v>4113918.62</v>
          </cell>
          <cell r="AD2728">
            <v>4170493.29</v>
          </cell>
          <cell r="AE2728">
            <v>4227845.9800000004</v>
          </cell>
          <cell r="AF2728">
            <v>4285987.3899999997</v>
          </cell>
          <cell r="AG2728">
            <v>4344928.3600000003</v>
          </cell>
          <cell r="AH2728">
            <v>4404679.88</v>
          </cell>
          <cell r="AI2728">
            <v>4465253.1100000003</v>
          </cell>
          <cell r="AJ2728">
            <v>4526659.34</v>
          </cell>
          <cell r="AK2728">
            <v>4588910.04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0</v>
          </cell>
          <cell r="AV2728">
            <v>0</v>
          </cell>
          <cell r="AW2728">
            <v>0</v>
          </cell>
          <cell r="AX2728">
            <v>0</v>
          </cell>
          <cell r="AY2728">
            <v>0</v>
          </cell>
          <cell r="AZ2728">
            <v>0</v>
          </cell>
        </row>
        <row r="2729">
          <cell r="A2729" t="str">
            <v>UTLarge C&amp;ICurtail Agreements - Non-FirmParticipantsHigh Participation Case0</v>
          </cell>
          <cell r="B2729" t="str">
            <v>UT</v>
          </cell>
          <cell r="C2729" t="str">
            <v>Large C&amp;I</v>
          </cell>
          <cell r="D2729" t="str">
            <v>Curtail Agreements - Non-Firm</v>
          </cell>
          <cell r="E2729" t="str">
            <v>Participants</v>
          </cell>
          <cell r="F2729" t="str">
            <v>High Participation Case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16746.686550000006</v>
          </cell>
          <cell r="S2729">
            <v>51018.605550000015</v>
          </cell>
          <cell r="T2729">
            <v>120852.27000000002</v>
          </cell>
          <cell r="U2729">
            <v>157699.79775000006</v>
          </cell>
          <cell r="V2729">
            <v>177800.38649999999</v>
          </cell>
          <cell r="W2729">
            <v>180383.41200000001</v>
          </cell>
          <cell r="X2729">
            <v>182969.12700000001</v>
          </cell>
          <cell r="Y2729">
            <v>185554.33050000004</v>
          </cell>
          <cell r="Z2729">
            <v>188138.90700000001</v>
          </cell>
          <cell r="AA2729">
            <v>190723.30200000003</v>
          </cell>
          <cell r="AB2729">
            <v>193308.027</v>
          </cell>
          <cell r="AC2729">
            <v>195900.88650000002</v>
          </cell>
          <cell r="AD2729">
            <v>198594.91865997191</v>
          </cell>
          <cell r="AE2729">
            <v>201325.99919378545</v>
          </cell>
          <cell r="AF2729">
            <v>204094.63759127702</v>
          </cell>
          <cell r="AG2729">
            <v>206901.35034879539</v>
          </cell>
          <cell r="AH2729">
            <v>209746.66106555553</v>
          </cell>
          <cell r="AI2729">
            <v>212631.10054131731</v>
          </cell>
          <cell r="AJ2729">
            <v>215555.20687540746</v>
          </cell>
          <cell r="AK2729">
            <v>218519.52556710335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0</v>
          </cell>
          <cell r="AV2729">
            <v>0</v>
          </cell>
          <cell r="AW2729">
            <v>0</v>
          </cell>
          <cell r="AX2729">
            <v>0</v>
          </cell>
          <cell r="AY2729">
            <v>0</v>
          </cell>
          <cell r="AZ2729">
            <v>0</v>
          </cell>
        </row>
        <row r="2730">
          <cell r="A2730" t="str">
            <v>UTMedium C&amp;IDLC Central ACProgram Annual BenefitsHigh Participation Case0</v>
          </cell>
          <cell r="B2730" t="str">
            <v>UT</v>
          </cell>
          <cell r="C2730" t="str">
            <v>Medium C&amp;I</v>
          </cell>
          <cell r="D2730" t="str">
            <v>DLC Central AC</v>
          </cell>
          <cell r="E2730" t="str">
            <v>Program Annual Benefits</v>
          </cell>
          <cell r="F2730" t="str">
            <v>High Participation Case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573231.01</v>
          </cell>
          <cell r="S2730">
            <v>1745288.43</v>
          </cell>
          <cell r="T2730">
            <v>4127886.26</v>
          </cell>
          <cell r="U2730">
            <v>5388069.9000000004</v>
          </cell>
          <cell r="V2730">
            <v>6066603.5300000003</v>
          </cell>
          <cell r="W2730">
            <v>6146956.6100000003</v>
          </cell>
          <cell r="X2730">
            <v>6226381.7599999998</v>
          </cell>
          <cell r="Y2730">
            <v>6305886.3200000003</v>
          </cell>
          <cell r="Z2730">
            <v>6389191.79</v>
          </cell>
          <cell r="AA2730">
            <v>6482465.1100000003</v>
          </cell>
          <cell r="AB2730">
            <v>6568214.9500000002</v>
          </cell>
          <cell r="AC2730">
            <v>6654117.0800000001</v>
          </cell>
          <cell r="AD2730">
            <v>6743128.8899999997</v>
          </cell>
          <cell r="AE2730">
            <v>6833331.4100000001</v>
          </cell>
          <cell r="AF2730">
            <v>6924740.5700000003</v>
          </cell>
          <cell r="AG2730">
            <v>7017372.5</v>
          </cell>
          <cell r="AH2730">
            <v>7111243.5700000003</v>
          </cell>
          <cell r="AI2730">
            <v>7206370.3399999999</v>
          </cell>
          <cell r="AJ2730">
            <v>7302769.6200000001</v>
          </cell>
          <cell r="AK2730">
            <v>7400458.4299999997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0</v>
          </cell>
          <cell r="AV2730">
            <v>0</v>
          </cell>
          <cell r="AW2730">
            <v>0</v>
          </cell>
          <cell r="AX2730">
            <v>0</v>
          </cell>
          <cell r="AY2730">
            <v>0</v>
          </cell>
          <cell r="AZ2730">
            <v>0</v>
          </cell>
        </row>
        <row r="2731">
          <cell r="A2731" t="str">
            <v>UTMedium C&amp;IDLC Central ACProgram Annual CostsHigh Participation Case0</v>
          </cell>
          <cell r="B2731" t="str">
            <v>UT</v>
          </cell>
          <cell r="C2731" t="str">
            <v>Medium C&amp;I</v>
          </cell>
          <cell r="D2731" t="str">
            <v>DLC Central AC</v>
          </cell>
          <cell r="E2731" t="str">
            <v>Program Annual Costs</v>
          </cell>
          <cell r="F2731" t="str">
            <v>High Participation Case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5834317.1500000004</v>
          </cell>
          <cell r="S2731">
            <v>12509121.98</v>
          </cell>
          <cell r="T2731">
            <v>26286343.199999999</v>
          </cell>
          <cell r="U2731">
            <v>16130618.27</v>
          </cell>
          <cell r="V2731">
            <v>10911310.720000001</v>
          </cell>
          <cell r="W2731">
            <v>4823091.07</v>
          </cell>
          <cell r="X2731">
            <v>4899046.41</v>
          </cell>
          <cell r="Y2731">
            <v>4974249.76</v>
          </cell>
          <cell r="Z2731">
            <v>5049879.66</v>
          </cell>
          <cell r="AA2731">
            <v>5126289.05</v>
          </cell>
          <cell r="AB2731">
            <v>5203203.5</v>
          </cell>
          <cell r="AC2731">
            <v>5283869.59</v>
          </cell>
          <cell r="AD2731">
            <v>5405233.1200000001</v>
          </cell>
          <cell r="AE2731">
            <v>5502775.29</v>
          </cell>
          <cell r="AF2731">
            <v>5602414.6799999997</v>
          </cell>
          <cell r="AG2731">
            <v>5704204.7300000004</v>
          </cell>
          <cell r="AH2731">
            <v>5808200.4400000004</v>
          </cell>
          <cell r="AI2731">
            <v>5914458.3899999997</v>
          </cell>
          <cell r="AJ2731">
            <v>6023036.7800000003</v>
          </cell>
          <cell r="AK2731">
            <v>6133995.5099999998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0</v>
          </cell>
          <cell r="AV2731">
            <v>0</v>
          </cell>
          <cell r="AW2731">
            <v>0</v>
          </cell>
          <cell r="AX2731">
            <v>0</v>
          </cell>
          <cell r="AY2731">
            <v>0</v>
          </cell>
          <cell r="AZ2731">
            <v>0</v>
          </cell>
          <cell r="BA2731">
            <v>2725346.91</v>
          </cell>
        </row>
        <row r="2732">
          <cell r="A2732" t="str">
            <v>UTMedium C&amp;IDLC Central ACNon-Incentive CostsHigh Participation Case0</v>
          </cell>
          <cell r="B2732" t="str">
            <v>UT</v>
          </cell>
          <cell r="C2732" t="str">
            <v>Medium C&amp;I</v>
          </cell>
          <cell r="D2732" t="str">
            <v>DLC Central AC</v>
          </cell>
          <cell r="E2732" t="str">
            <v>Non-Incentive Costs</v>
          </cell>
          <cell r="F2732" t="str">
            <v>High Participation Case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5482636.7300000004</v>
          </cell>
          <cell r="S2732">
            <v>11437731.27</v>
          </cell>
          <cell r="T2732">
            <v>23748445.530000001</v>
          </cell>
          <cell r="U2732">
            <v>12818922.52</v>
          </cell>
          <cell r="V2732">
            <v>7177502.6100000003</v>
          </cell>
          <cell r="W2732">
            <v>1035039.42</v>
          </cell>
          <cell r="X2732">
            <v>1056694.75</v>
          </cell>
          <cell r="Y2732">
            <v>1077608.81</v>
          </cell>
          <cell r="Z2732">
            <v>1098962.6200000001</v>
          </cell>
          <cell r="AA2732">
            <v>1121099.71</v>
          </cell>
          <cell r="AB2732">
            <v>1143734.93</v>
          </cell>
          <cell r="AC2732">
            <v>1169950.97</v>
          </cell>
          <cell r="AD2732">
            <v>1234739.83</v>
          </cell>
          <cell r="AE2732">
            <v>1274929.31</v>
          </cell>
          <cell r="AF2732">
            <v>1316427.29</v>
          </cell>
          <cell r="AG2732">
            <v>1359276.37</v>
          </cell>
          <cell r="AH2732">
            <v>1403520.56</v>
          </cell>
          <cell r="AI2732">
            <v>1449205.28</v>
          </cell>
          <cell r="AJ2732">
            <v>1496377.44</v>
          </cell>
          <cell r="AK2732">
            <v>1545085.48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0</v>
          </cell>
          <cell r="AV2732">
            <v>0</v>
          </cell>
          <cell r="AW2732">
            <v>0</v>
          </cell>
          <cell r="AX2732">
            <v>0</v>
          </cell>
          <cell r="AY2732">
            <v>0</v>
          </cell>
          <cell r="AZ2732">
            <v>0</v>
          </cell>
        </row>
        <row r="2733">
          <cell r="A2733" t="str">
            <v>UTMedium C&amp;IDLC Central ACSummer Peak Reduction @Meter  (MW)High Participation Case0</v>
          </cell>
          <cell r="B2733" t="str">
            <v>UT</v>
          </cell>
          <cell r="C2733" t="str">
            <v>Medium C&amp;I</v>
          </cell>
          <cell r="D2733" t="str">
            <v>DLC Central AC</v>
          </cell>
          <cell r="E2733" t="str">
            <v>Summer Peak Reduction @Meter  (MW)</v>
          </cell>
          <cell r="F2733" t="str">
            <v>High Participation Case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5.1061481672101516</v>
          </cell>
          <cell r="S2733">
            <v>15.546439584201273</v>
          </cell>
          <cell r="T2733">
            <v>36.769815927493447</v>
          </cell>
          <cell r="U2733">
            <v>47.99510590524666</v>
          </cell>
          <cell r="V2733">
            <v>54.039254216657497</v>
          </cell>
          <cell r="W2733">
            <v>54.75501228123791</v>
          </cell>
          <cell r="X2733">
            <v>55.462504704051796</v>
          </cell>
          <cell r="Y2733">
            <v>56.170704503007471</v>
          </cell>
          <cell r="Z2733">
            <v>56.91276145592839</v>
          </cell>
          <cell r="AA2733">
            <v>57.74360864977195</v>
          </cell>
          <cell r="AB2733">
            <v>58.507439221742665</v>
          </cell>
          <cell r="AC2733">
            <v>59.27262640549219</v>
          </cell>
          <cell r="AD2733">
            <v>60.065513565673378</v>
          </cell>
          <cell r="AE2733">
            <v>60.869007140432515</v>
          </cell>
          <cell r="AF2733">
            <v>61.683249011282939</v>
          </cell>
          <cell r="AG2733">
            <v>62.508382957680382</v>
          </cell>
          <cell r="AH2733">
            <v>63.344554682411669</v>
          </cell>
          <cell r="AI2733">
            <v>64.191911837323005</v>
          </cell>
          <cell r="AJ2733">
            <v>65.050604049392433</v>
          </cell>
          <cell r="AK2733">
            <v>65.920782947151125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0</v>
          </cell>
          <cell r="AV2733">
            <v>0</v>
          </cell>
          <cell r="AW2733">
            <v>0</v>
          </cell>
          <cell r="AX2733">
            <v>0</v>
          </cell>
          <cell r="AY2733">
            <v>0</v>
          </cell>
          <cell r="AZ2733">
            <v>0</v>
          </cell>
          <cell r="BA2733">
            <v>50.148259338012451</v>
          </cell>
        </row>
        <row r="2734">
          <cell r="A2734" t="str">
            <v>UTMedium C&amp;IDLC Central ACSummer Peak Reduction @Generation (MW)High Participation Case0</v>
          </cell>
          <cell r="B2734" t="str">
            <v>UT</v>
          </cell>
          <cell r="C2734" t="str">
            <v>Medium C&amp;I</v>
          </cell>
          <cell r="D2734" t="str">
            <v>DLC Central AC</v>
          </cell>
          <cell r="E2734" t="str">
            <v>Summer Peak Reduction @Generation (MW)</v>
          </cell>
          <cell r="F2734" t="str">
            <v>High Participation Case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5.6309529854545115</v>
          </cell>
          <cell r="S2734">
            <v>17.1442871462299</v>
          </cell>
          <cell r="T2734">
            <v>40.548980952242438</v>
          </cell>
          <cell r="U2734">
            <v>52.92799504328039</v>
          </cell>
          <cell r="V2734">
            <v>59.593354892652727</v>
          </cell>
          <cell r="W2734">
            <v>60.382677857562754</v>
          </cell>
          <cell r="X2734">
            <v>61.162885646285609</v>
          </cell>
          <cell r="Y2734">
            <v>61.94387351456492</v>
          </cell>
          <cell r="Z2734">
            <v>62.762198341341403</v>
          </cell>
          <cell r="AA2734">
            <v>63.678439181486489</v>
          </cell>
          <cell r="AB2734">
            <v>64.520775498172327</v>
          </cell>
          <cell r="AC2734">
            <v>65.364607857843168</v>
          </cell>
          <cell r="AD2734">
            <v>66.238987169908881</v>
          </cell>
          <cell r="AE2734">
            <v>67.125063013269198</v>
          </cell>
          <cell r="AF2734">
            <v>68.022991851877961</v>
          </cell>
          <cell r="AG2734">
            <v>68.932932242700019</v>
          </cell>
          <cell r="AH2734">
            <v>69.855044863709381</v>
          </cell>
          <cell r="AI2734">
            <v>70.789492542261797</v>
          </cell>
          <cell r="AJ2734">
            <v>71.73644028384696</v>
          </cell>
          <cell r="AK2734">
            <v>72.696055301225314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  <cell r="AP2734">
            <v>0</v>
          </cell>
          <cell r="AQ2734">
            <v>0</v>
          </cell>
          <cell r="AR2734">
            <v>0</v>
          </cell>
          <cell r="AS2734">
            <v>0</v>
          </cell>
          <cell r="AT2734">
            <v>0</v>
          </cell>
          <cell r="AU2734">
            <v>0</v>
          </cell>
          <cell r="AV2734">
            <v>0</v>
          </cell>
          <cell r="AW2734">
            <v>0</v>
          </cell>
          <cell r="AX2734">
            <v>0</v>
          </cell>
          <cell r="AY2734">
            <v>0</v>
          </cell>
          <cell r="AZ2734">
            <v>0</v>
          </cell>
        </row>
        <row r="2735">
          <cell r="A2735" t="str">
            <v>UTMedium C&amp;IDLC Central ACWinter Peak Reduction @Meter  (MW)High Participation Case0</v>
          </cell>
          <cell r="B2735" t="str">
            <v>UT</v>
          </cell>
          <cell r="C2735" t="str">
            <v>Medium C&amp;I</v>
          </cell>
          <cell r="D2735" t="str">
            <v>DLC Central AC</v>
          </cell>
          <cell r="E2735" t="str">
            <v>Winter Peak Reduction @Meter  (MW)</v>
          </cell>
          <cell r="F2735" t="str">
            <v>High Participation Case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AS2735">
            <v>0</v>
          </cell>
          <cell r="AT2735">
            <v>0</v>
          </cell>
          <cell r="AU2735">
            <v>0</v>
          </cell>
          <cell r="AV2735">
            <v>0</v>
          </cell>
          <cell r="AW2735">
            <v>0</v>
          </cell>
          <cell r="AX2735">
            <v>0</v>
          </cell>
          <cell r="AY2735">
            <v>0</v>
          </cell>
          <cell r="AZ2735">
            <v>0</v>
          </cell>
          <cell r="BA2735">
            <v>50.148259338012451</v>
          </cell>
        </row>
        <row r="2736">
          <cell r="A2736" t="str">
            <v>UTMedium C&amp;IDLC Central ACWinter Peak Reduction @Generation (MW)High Participation Case0</v>
          </cell>
          <cell r="B2736" t="str">
            <v>UT</v>
          </cell>
          <cell r="C2736" t="str">
            <v>Medium C&amp;I</v>
          </cell>
          <cell r="D2736" t="str">
            <v>DLC Central AC</v>
          </cell>
          <cell r="E2736" t="str">
            <v>Winter Peak Reduction @Generation (MW)</v>
          </cell>
          <cell r="F2736" t="str">
            <v>High Participation Case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  <cell r="AP2736">
            <v>0</v>
          </cell>
          <cell r="AQ2736">
            <v>0</v>
          </cell>
          <cell r="AR2736">
            <v>0</v>
          </cell>
          <cell r="AS2736">
            <v>0</v>
          </cell>
          <cell r="AT2736">
            <v>0</v>
          </cell>
          <cell r="AU2736">
            <v>0</v>
          </cell>
          <cell r="AV2736">
            <v>0</v>
          </cell>
          <cell r="AW2736">
            <v>0</v>
          </cell>
          <cell r="AX2736">
            <v>0</v>
          </cell>
          <cell r="AY2736">
            <v>0</v>
          </cell>
          <cell r="AZ2736">
            <v>0</v>
          </cell>
        </row>
        <row r="2737">
          <cell r="A2737" t="str">
            <v>UTMedium C&amp;IDLC Central ACProgram Annual BenefitsHigh Participation Case0</v>
          </cell>
          <cell r="B2737" t="str">
            <v>UT</v>
          </cell>
          <cell r="C2737" t="str">
            <v>Medium C&amp;I</v>
          </cell>
          <cell r="D2737" t="str">
            <v>DLC Central AC</v>
          </cell>
          <cell r="E2737" t="str">
            <v>Program Annual Benefits</v>
          </cell>
          <cell r="F2737" t="str">
            <v>High Participation Case</v>
          </cell>
          <cell r="G2737">
            <v>0</v>
          </cell>
          <cell r="BA2737">
            <v>282384558.11000001</v>
          </cell>
        </row>
        <row r="2738">
          <cell r="A2738" t="str">
            <v>UTMedium C&amp;IDLC Central ACNew ParticipantsHigh Participation Case0</v>
          </cell>
          <cell r="B2738" t="str">
            <v>UT</v>
          </cell>
          <cell r="C2738" t="str">
            <v>Medium C&amp;I</v>
          </cell>
          <cell r="D2738" t="str">
            <v>DLC Central AC</v>
          </cell>
          <cell r="E2738" t="str">
            <v>New Participants</v>
          </cell>
          <cell r="F2738" t="str">
            <v>High Participation Case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16746.686550000006</v>
          </cell>
          <cell r="S2738">
            <v>34271.919000000009</v>
          </cell>
          <cell r="T2738">
            <v>69833.664450000011</v>
          </cell>
          <cell r="U2738">
            <v>36847.527750000037</v>
          </cell>
          <cell r="V2738">
            <v>20100.588749999937</v>
          </cell>
          <cell r="W2738">
            <v>2583.0255000000179</v>
          </cell>
          <cell r="X2738">
            <v>2585.7149999999965</v>
          </cell>
          <cell r="Y2738">
            <v>2585.2035000000324</v>
          </cell>
          <cell r="Z2738">
            <v>2584.5764999999665</v>
          </cell>
          <cell r="AA2738">
            <v>2584.3950000000186</v>
          </cell>
          <cell r="AB2738">
            <v>2584.7249999999767</v>
          </cell>
          <cell r="AC2738">
            <v>2592.8595000000205</v>
          </cell>
          <cell r="AD2738">
            <v>2694.0321599718882</v>
          </cell>
          <cell r="AE2738">
            <v>2731.0805338135397</v>
          </cell>
          <cell r="AF2738">
            <v>2768.6383974915661</v>
          </cell>
          <cell r="AG2738">
            <v>2806.7127575183695</v>
          </cell>
          <cell r="AH2738">
            <v>2845.3107167601411</v>
          </cell>
          <cell r="AI2738">
            <v>2884.4394757617847</v>
          </cell>
          <cell r="AJ2738">
            <v>2924.1063340901455</v>
          </cell>
          <cell r="AK2738">
            <v>2964.3186916958948</v>
          </cell>
          <cell r="AL2738">
            <v>0</v>
          </cell>
          <cell r="AM2738">
            <v>0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AS2738">
            <v>0</v>
          </cell>
          <cell r="AT2738">
            <v>0</v>
          </cell>
          <cell r="AU2738">
            <v>0</v>
          </cell>
          <cell r="AV2738">
            <v>0</v>
          </cell>
          <cell r="AW2738">
            <v>0</v>
          </cell>
          <cell r="AX2738">
            <v>0</v>
          </cell>
          <cell r="AY2738">
            <v>0</v>
          </cell>
          <cell r="AZ2738">
            <v>0</v>
          </cell>
        </row>
        <row r="2739">
          <cell r="A2739" t="str">
            <v>UTMedium C&amp;IDLC Central ACIncentive CostsHigh Participation Case0</v>
          </cell>
          <cell r="B2739" t="str">
            <v>UT</v>
          </cell>
          <cell r="C2739" t="str">
            <v>Medium C&amp;I</v>
          </cell>
          <cell r="D2739" t="str">
            <v>DLC Central AC</v>
          </cell>
          <cell r="E2739" t="str">
            <v>Incentive Costs</v>
          </cell>
          <cell r="F2739" t="str">
            <v>High Participation Case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351680.42</v>
          </cell>
          <cell r="S2739">
            <v>1071390.72</v>
          </cell>
          <cell r="T2739">
            <v>2537897.67</v>
          </cell>
          <cell r="U2739">
            <v>3311695.75</v>
          </cell>
          <cell r="V2739">
            <v>3733808.12</v>
          </cell>
          <cell r="W2739">
            <v>3788051.65</v>
          </cell>
          <cell r="X2739">
            <v>3842351.67</v>
          </cell>
          <cell r="Y2739">
            <v>3896640.94</v>
          </cell>
          <cell r="Z2739">
            <v>3950917.05</v>
          </cell>
          <cell r="AA2739">
            <v>4005189.34</v>
          </cell>
          <cell r="AB2739">
            <v>4059468.57</v>
          </cell>
          <cell r="AC2739">
            <v>4113918.62</v>
          </cell>
          <cell r="AD2739">
            <v>4170493.29</v>
          </cell>
          <cell r="AE2739">
            <v>4227845.9800000004</v>
          </cell>
          <cell r="AF2739">
            <v>4285987.3899999997</v>
          </cell>
          <cell r="AG2739">
            <v>4344928.3600000003</v>
          </cell>
          <cell r="AH2739">
            <v>4404679.88</v>
          </cell>
          <cell r="AI2739">
            <v>4465253.1100000003</v>
          </cell>
          <cell r="AJ2739">
            <v>4526659.34</v>
          </cell>
          <cell r="AK2739">
            <v>4588910.04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0</v>
          </cell>
          <cell r="AR2739">
            <v>0</v>
          </cell>
          <cell r="AS2739">
            <v>0</v>
          </cell>
          <cell r="AT2739">
            <v>0</v>
          </cell>
          <cell r="AU2739">
            <v>0</v>
          </cell>
          <cell r="AV2739">
            <v>0</v>
          </cell>
          <cell r="AW2739">
            <v>0</v>
          </cell>
          <cell r="AX2739">
            <v>0</v>
          </cell>
          <cell r="AY2739">
            <v>0</v>
          </cell>
          <cell r="AZ2739">
            <v>0</v>
          </cell>
        </row>
        <row r="2740">
          <cell r="A2740" t="str">
            <v>UTMedium C&amp;IDLC Central ACParticipantsHigh Participation Case0</v>
          </cell>
          <cell r="B2740" t="str">
            <v>UT</v>
          </cell>
          <cell r="C2740" t="str">
            <v>Medium C&amp;I</v>
          </cell>
          <cell r="D2740" t="str">
            <v>DLC Central AC</v>
          </cell>
          <cell r="E2740" t="str">
            <v>Participants</v>
          </cell>
          <cell r="F2740" t="str">
            <v>High Participation Case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16746.686550000006</v>
          </cell>
          <cell r="S2740">
            <v>51018.605550000015</v>
          </cell>
          <cell r="T2740">
            <v>120852.27000000002</v>
          </cell>
          <cell r="U2740">
            <v>157699.79775000006</v>
          </cell>
          <cell r="V2740">
            <v>177800.38649999999</v>
          </cell>
          <cell r="W2740">
            <v>180383.41200000001</v>
          </cell>
          <cell r="X2740">
            <v>182969.12700000001</v>
          </cell>
          <cell r="Y2740">
            <v>185554.33050000004</v>
          </cell>
          <cell r="Z2740">
            <v>188138.90700000001</v>
          </cell>
          <cell r="AA2740">
            <v>190723.30200000003</v>
          </cell>
          <cell r="AB2740">
            <v>193308.027</v>
          </cell>
          <cell r="AC2740">
            <v>195900.88650000002</v>
          </cell>
          <cell r="AD2740">
            <v>198594.91865997191</v>
          </cell>
          <cell r="AE2740">
            <v>201325.99919378545</v>
          </cell>
          <cell r="AF2740">
            <v>204094.63759127702</v>
          </cell>
          <cell r="AG2740">
            <v>206901.35034879539</v>
          </cell>
          <cell r="AH2740">
            <v>209746.66106555553</v>
          </cell>
          <cell r="AI2740">
            <v>212631.10054131731</v>
          </cell>
          <cell r="AJ2740">
            <v>215555.20687540746</v>
          </cell>
          <cell r="AK2740">
            <v>218519.52556710335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0</v>
          </cell>
          <cell r="AV2740">
            <v>0</v>
          </cell>
          <cell r="AW2740">
            <v>0</v>
          </cell>
          <cell r="AX2740">
            <v>0</v>
          </cell>
          <cell r="AY2740">
            <v>0</v>
          </cell>
          <cell r="AZ2740">
            <v>0</v>
          </cell>
        </row>
        <row r="2741">
          <cell r="A2741" t="str">
            <v>UTResidentialDLC Central ACProgram Annual BenefitsHigh Participation Case0</v>
          </cell>
          <cell r="B2741" t="str">
            <v>UT</v>
          </cell>
          <cell r="C2741" t="str">
            <v>Residential</v>
          </cell>
          <cell r="D2741" t="str">
            <v>DLC Central AC</v>
          </cell>
          <cell r="E2741" t="str">
            <v>Program Annual Benefits</v>
          </cell>
          <cell r="F2741" t="str">
            <v>High Participation Case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573231.01</v>
          </cell>
          <cell r="S2741">
            <v>1745288.43</v>
          </cell>
          <cell r="T2741">
            <v>4127886.26</v>
          </cell>
          <cell r="U2741">
            <v>5388069.9000000004</v>
          </cell>
          <cell r="V2741">
            <v>6066603.5300000003</v>
          </cell>
          <cell r="W2741">
            <v>6146956.6100000003</v>
          </cell>
          <cell r="X2741">
            <v>6226381.7599999998</v>
          </cell>
          <cell r="Y2741">
            <v>6305886.3200000003</v>
          </cell>
          <cell r="Z2741">
            <v>6389191.79</v>
          </cell>
          <cell r="AA2741">
            <v>6482465.1100000003</v>
          </cell>
          <cell r="AB2741">
            <v>6568214.9500000002</v>
          </cell>
          <cell r="AC2741">
            <v>6654117.0800000001</v>
          </cell>
          <cell r="AD2741">
            <v>6743128.8899999997</v>
          </cell>
          <cell r="AE2741">
            <v>6833331.4100000001</v>
          </cell>
          <cell r="AF2741">
            <v>6924740.5700000003</v>
          </cell>
          <cell r="AG2741">
            <v>7017372.5</v>
          </cell>
          <cell r="AH2741">
            <v>7111243.5700000003</v>
          </cell>
          <cell r="AI2741">
            <v>7206370.3399999999</v>
          </cell>
          <cell r="AJ2741">
            <v>7302769.6200000001</v>
          </cell>
          <cell r="AK2741">
            <v>7400458.4299999997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0</v>
          </cell>
          <cell r="AV2741">
            <v>0</v>
          </cell>
          <cell r="AW2741">
            <v>0</v>
          </cell>
          <cell r="AX2741">
            <v>0</v>
          </cell>
          <cell r="AY2741">
            <v>0</v>
          </cell>
          <cell r="AZ2741">
            <v>0</v>
          </cell>
        </row>
        <row r="2742">
          <cell r="A2742" t="str">
            <v>UTResidentialDLC Central ACProgram Annual CostsHigh Participation Case0</v>
          </cell>
          <cell r="B2742" t="str">
            <v>UT</v>
          </cell>
          <cell r="C2742" t="str">
            <v>Residential</v>
          </cell>
          <cell r="D2742" t="str">
            <v>DLC Central AC</v>
          </cell>
          <cell r="E2742" t="str">
            <v>Program Annual Costs</v>
          </cell>
          <cell r="F2742" t="str">
            <v>High Participation Case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5834317.1500000004</v>
          </cell>
          <cell r="S2742">
            <v>12509121.98</v>
          </cell>
          <cell r="T2742">
            <v>26286343.199999999</v>
          </cell>
          <cell r="U2742">
            <v>16130618.27</v>
          </cell>
          <cell r="V2742">
            <v>10911310.720000001</v>
          </cell>
          <cell r="W2742">
            <v>4823091.07</v>
          </cell>
          <cell r="X2742">
            <v>4899046.41</v>
          </cell>
          <cell r="Y2742">
            <v>4974249.76</v>
          </cell>
          <cell r="Z2742">
            <v>5049879.66</v>
          </cell>
          <cell r="AA2742">
            <v>5126289.05</v>
          </cell>
          <cell r="AB2742">
            <v>5203203.5</v>
          </cell>
          <cell r="AC2742">
            <v>5283869.59</v>
          </cell>
          <cell r="AD2742">
            <v>5405233.1200000001</v>
          </cell>
          <cell r="AE2742">
            <v>5502775.29</v>
          </cell>
          <cell r="AF2742">
            <v>5602414.6799999997</v>
          </cell>
          <cell r="AG2742">
            <v>5704204.7300000004</v>
          </cell>
          <cell r="AH2742">
            <v>5808200.4400000004</v>
          </cell>
          <cell r="AI2742">
            <v>5914458.3899999997</v>
          </cell>
          <cell r="AJ2742">
            <v>6023036.7800000003</v>
          </cell>
          <cell r="AK2742">
            <v>6133995.5099999998</v>
          </cell>
          <cell r="AL2742">
            <v>0</v>
          </cell>
          <cell r="AM2742">
            <v>0</v>
          </cell>
          <cell r="AN2742">
            <v>0</v>
          </cell>
          <cell r="AO2742">
            <v>0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0</v>
          </cell>
          <cell r="AV2742">
            <v>0</v>
          </cell>
          <cell r="AW2742">
            <v>0</v>
          </cell>
          <cell r="AX2742">
            <v>0</v>
          </cell>
          <cell r="AY2742">
            <v>0</v>
          </cell>
          <cell r="AZ2742">
            <v>0</v>
          </cell>
        </row>
        <row r="2743">
          <cell r="A2743" t="str">
            <v>UTResidentialDLC Central ACNon-Incentive CostsHigh Participation Case0</v>
          </cell>
          <cell r="B2743" t="str">
            <v>UT</v>
          </cell>
          <cell r="C2743" t="str">
            <v>Residential</v>
          </cell>
          <cell r="D2743" t="str">
            <v>DLC Central AC</v>
          </cell>
          <cell r="E2743" t="str">
            <v>Non-Incentive Costs</v>
          </cell>
          <cell r="F2743" t="str">
            <v>High Participation Case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5482636.7300000004</v>
          </cell>
          <cell r="S2743">
            <v>11437731.27</v>
          </cell>
          <cell r="T2743">
            <v>23748445.530000001</v>
          </cell>
          <cell r="U2743">
            <v>12818922.52</v>
          </cell>
          <cell r="V2743">
            <v>7177502.6100000003</v>
          </cell>
          <cell r="W2743">
            <v>1035039.42</v>
          </cell>
          <cell r="X2743">
            <v>1056694.75</v>
          </cell>
          <cell r="Y2743">
            <v>1077608.81</v>
          </cell>
          <cell r="Z2743">
            <v>1098962.6200000001</v>
          </cell>
          <cell r="AA2743">
            <v>1121099.71</v>
          </cell>
          <cell r="AB2743">
            <v>1143734.93</v>
          </cell>
          <cell r="AC2743">
            <v>1169950.97</v>
          </cell>
          <cell r="AD2743">
            <v>1234739.83</v>
          </cell>
          <cell r="AE2743">
            <v>1274929.31</v>
          </cell>
          <cell r="AF2743">
            <v>1316427.29</v>
          </cell>
          <cell r="AG2743">
            <v>1359276.37</v>
          </cell>
          <cell r="AH2743">
            <v>1403520.56</v>
          </cell>
          <cell r="AI2743">
            <v>1449205.28</v>
          </cell>
          <cell r="AJ2743">
            <v>1496377.44</v>
          </cell>
          <cell r="AK2743">
            <v>1545085.48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</row>
        <row r="2744">
          <cell r="A2744" t="str">
            <v>UTResidentialDLC Central ACSummer Peak Reduction @Meter  (MW)High Participation Case0</v>
          </cell>
          <cell r="B2744" t="str">
            <v>UT</v>
          </cell>
          <cell r="C2744" t="str">
            <v>Residential</v>
          </cell>
          <cell r="D2744" t="str">
            <v>DLC Central AC</v>
          </cell>
          <cell r="E2744" t="str">
            <v>Summer Peak Reduction @Meter  (MW)</v>
          </cell>
          <cell r="F2744" t="str">
            <v>High Participation Case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5.1061481672101516</v>
          </cell>
          <cell r="S2744">
            <v>15.546439584201273</v>
          </cell>
          <cell r="T2744">
            <v>36.769815927493447</v>
          </cell>
          <cell r="U2744">
            <v>47.99510590524666</v>
          </cell>
          <cell r="V2744">
            <v>54.039254216657497</v>
          </cell>
          <cell r="W2744">
            <v>54.75501228123791</v>
          </cell>
          <cell r="X2744">
            <v>55.462504704051796</v>
          </cell>
          <cell r="Y2744">
            <v>56.170704503007471</v>
          </cell>
          <cell r="Z2744">
            <v>56.91276145592839</v>
          </cell>
          <cell r="AA2744">
            <v>57.74360864977195</v>
          </cell>
          <cell r="AB2744">
            <v>58.507439221742665</v>
          </cell>
          <cell r="AC2744">
            <v>59.27262640549219</v>
          </cell>
          <cell r="AD2744">
            <v>60.065513565673378</v>
          </cell>
          <cell r="AE2744">
            <v>60.869007140432515</v>
          </cell>
          <cell r="AF2744">
            <v>61.683249011282939</v>
          </cell>
          <cell r="AG2744">
            <v>62.508382957680382</v>
          </cell>
          <cell r="AH2744">
            <v>63.344554682411669</v>
          </cell>
          <cell r="AI2744">
            <v>64.191911837323005</v>
          </cell>
          <cell r="AJ2744">
            <v>65.050604049392433</v>
          </cell>
          <cell r="AK2744">
            <v>65.920782947151125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</row>
        <row r="2745">
          <cell r="A2745" t="str">
            <v>UTResidentialDLC Central ACSummer Peak Reduction @Generation (MW)High Participation Case0</v>
          </cell>
          <cell r="B2745" t="str">
            <v>UT</v>
          </cell>
          <cell r="C2745" t="str">
            <v>Residential</v>
          </cell>
          <cell r="D2745" t="str">
            <v>DLC Central AC</v>
          </cell>
          <cell r="E2745" t="str">
            <v>Summer Peak Reduction @Generation (MW)</v>
          </cell>
          <cell r="F2745" t="str">
            <v>High Participation Case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5.6309529854545115</v>
          </cell>
          <cell r="S2745">
            <v>17.1442871462299</v>
          </cell>
          <cell r="T2745">
            <v>40.548980952242438</v>
          </cell>
          <cell r="U2745">
            <v>52.92799504328039</v>
          </cell>
          <cell r="V2745">
            <v>59.593354892652727</v>
          </cell>
          <cell r="W2745">
            <v>60.382677857562754</v>
          </cell>
          <cell r="X2745">
            <v>61.162885646285609</v>
          </cell>
          <cell r="Y2745">
            <v>61.94387351456492</v>
          </cell>
          <cell r="Z2745">
            <v>62.762198341341403</v>
          </cell>
          <cell r="AA2745">
            <v>63.678439181486489</v>
          </cell>
          <cell r="AB2745">
            <v>64.520775498172327</v>
          </cell>
          <cell r="AC2745">
            <v>65.364607857843168</v>
          </cell>
          <cell r="AD2745">
            <v>66.238987169908881</v>
          </cell>
          <cell r="AE2745">
            <v>67.125063013269198</v>
          </cell>
          <cell r="AF2745">
            <v>68.022991851877961</v>
          </cell>
          <cell r="AG2745">
            <v>68.932932242700019</v>
          </cell>
          <cell r="AH2745">
            <v>69.855044863709381</v>
          </cell>
          <cell r="AI2745">
            <v>70.789492542261797</v>
          </cell>
          <cell r="AJ2745">
            <v>71.73644028384696</v>
          </cell>
          <cell r="AK2745">
            <v>72.696055301225314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</row>
        <row r="2746">
          <cell r="A2746" t="str">
            <v>UTResidentialDLC Central ACWinter Peak Reduction @Meter  (MW)High Participation Case0</v>
          </cell>
          <cell r="B2746" t="str">
            <v>UT</v>
          </cell>
          <cell r="C2746" t="str">
            <v>Residential</v>
          </cell>
          <cell r="D2746" t="str">
            <v>DLC Central AC</v>
          </cell>
          <cell r="E2746" t="str">
            <v>Winter Peak Reduction @Meter  (MW)</v>
          </cell>
          <cell r="F2746" t="str">
            <v>High Participation Case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</row>
        <row r="2747">
          <cell r="A2747" t="str">
            <v>UTResidentialDLC Central ACWinter Peak Reduction @Generation (MW)High Participation Case0</v>
          </cell>
          <cell r="B2747" t="str">
            <v>UT</v>
          </cell>
          <cell r="C2747" t="str">
            <v>Residential</v>
          </cell>
          <cell r="D2747" t="str">
            <v>DLC Central AC</v>
          </cell>
          <cell r="E2747" t="str">
            <v>Winter Peak Reduction @Generation (MW)</v>
          </cell>
          <cell r="F2747" t="str">
            <v>High Participation Case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</row>
        <row r="2748">
          <cell r="A2748" t="str">
            <v>UTResidentialDLC Central ACProgram Annual BenefitsHigh Participation Case0</v>
          </cell>
          <cell r="B2748" t="str">
            <v>UT</v>
          </cell>
          <cell r="C2748" t="str">
            <v>Residential</v>
          </cell>
          <cell r="D2748" t="str">
            <v>DLC Central AC</v>
          </cell>
          <cell r="E2748" t="str">
            <v>Program Annual Benefits</v>
          </cell>
          <cell r="F2748" t="str">
            <v>High Participation Case</v>
          </cell>
          <cell r="G2748">
            <v>0</v>
          </cell>
          <cell r="BA2748">
            <v>-1044376537.66</v>
          </cell>
        </row>
        <row r="2749">
          <cell r="A2749" t="str">
            <v>UTResidentialDLC Central ACNew ParticipantsHigh Participation Case0</v>
          </cell>
          <cell r="B2749" t="str">
            <v>UT</v>
          </cell>
          <cell r="C2749" t="str">
            <v>Residential</v>
          </cell>
          <cell r="D2749" t="str">
            <v>DLC Central AC</v>
          </cell>
          <cell r="E2749" t="str">
            <v>New Participants</v>
          </cell>
          <cell r="F2749" t="str">
            <v>High Participation Case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16746.686550000006</v>
          </cell>
          <cell r="S2749">
            <v>34271.919000000009</v>
          </cell>
          <cell r="T2749">
            <v>69833.664450000011</v>
          </cell>
          <cell r="U2749">
            <v>36847.527750000037</v>
          </cell>
          <cell r="V2749">
            <v>20100.588749999937</v>
          </cell>
          <cell r="W2749">
            <v>2583.0255000000179</v>
          </cell>
          <cell r="X2749">
            <v>2585.7149999999965</v>
          </cell>
          <cell r="Y2749">
            <v>2585.2035000000324</v>
          </cell>
          <cell r="Z2749">
            <v>2584.5764999999665</v>
          </cell>
          <cell r="AA2749">
            <v>2584.3950000000186</v>
          </cell>
          <cell r="AB2749">
            <v>2584.7249999999767</v>
          </cell>
          <cell r="AC2749">
            <v>2592.8595000000205</v>
          </cell>
          <cell r="AD2749">
            <v>2694.0321599718882</v>
          </cell>
          <cell r="AE2749">
            <v>2731.0805338135397</v>
          </cell>
          <cell r="AF2749">
            <v>2768.6383974915661</v>
          </cell>
          <cell r="AG2749">
            <v>2806.7127575183695</v>
          </cell>
          <cell r="AH2749">
            <v>2845.3107167601411</v>
          </cell>
          <cell r="AI2749">
            <v>2884.4394757617847</v>
          </cell>
          <cell r="AJ2749">
            <v>2924.1063340901455</v>
          </cell>
          <cell r="AK2749">
            <v>2964.3186916958948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</row>
        <row r="2750">
          <cell r="A2750" t="str">
            <v>UTResidentialDLC Central ACIncentive CostsHigh Participation Case0</v>
          </cell>
          <cell r="B2750" t="str">
            <v>UT</v>
          </cell>
          <cell r="C2750" t="str">
            <v>Residential</v>
          </cell>
          <cell r="D2750" t="str">
            <v>DLC Central AC</v>
          </cell>
          <cell r="E2750" t="str">
            <v>Incentive Costs</v>
          </cell>
          <cell r="F2750" t="str">
            <v>High Participation Case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351680.42</v>
          </cell>
          <cell r="S2750">
            <v>1071390.72</v>
          </cell>
          <cell r="T2750">
            <v>2537897.67</v>
          </cell>
          <cell r="U2750">
            <v>3311695.75</v>
          </cell>
          <cell r="V2750">
            <v>3733808.12</v>
          </cell>
          <cell r="W2750">
            <v>3788051.65</v>
          </cell>
          <cell r="X2750">
            <v>3842351.67</v>
          </cell>
          <cell r="Y2750">
            <v>3896640.94</v>
          </cell>
          <cell r="Z2750">
            <v>3950917.05</v>
          </cell>
          <cell r="AA2750">
            <v>4005189.34</v>
          </cell>
          <cell r="AB2750">
            <v>4059468.57</v>
          </cell>
          <cell r="AC2750">
            <v>4113918.62</v>
          </cell>
          <cell r="AD2750">
            <v>4170493.29</v>
          </cell>
          <cell r="AE2750">
            <v>4227845.9800000004</v>
          </cell>
          <cell r="AF2750">
            <v>4285987.3899999997</v>
          </cell>
          <cell r="AG2750">
            <v>4344928.3600000003</v>
          </cell>
          <cell r="AH2750">
            <v>4404679.88</v>
          </cell>
          <cell r="AI2750">
            <v>4465253.1100000003</v>
          </cell>
          <cell r="AJ2750">
            <v>4526659.34</v>
          </cell>
          <cell r="AK2750">
            <v>4588910.04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</row>
        <row r="2751">
          <cell r="A2751" t="str">
            <v>UTResidentialDLC Central ACParticipantsHigh Participation Case0</v>
          </cell>
          <cell r="B2751" t="str">
            <v>UT</v>
          </cell>
          <cell r="C2751" t="str">
            <v>Residential</v>
          </cell>
          <cell r="D2751" t="str">
            <v>DLC Central AC</v>
          </cell>
          <cell r="E2751" t="str">
            <v>Participants</v>
          </cell>
          <cell r="F2751" t="str">
            <v>High Participation Case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16746.686550000006</v>
          </cell>
          <cell r="S2751">
            <v>51018.605550000015</v>
          </cell>
          <cell r="T2751">
            <v>120852.27000000002</v>
          </cell>
          <cell r="U2751">
            <v>157699.79775000006</v>
          </cell>
          <cell r="V2751">
            <v>177800.38649999999</v>
          </cell>
          <cell r="W2751">
            <v>180383.41200000001</v>
          </cell>
          <cell r="X2751">
            <v>182969.12700000001</v>
          </cell>
          <cell r="Y2751">
            <v>185554.33050000004</v>
          </cell>
          <cell r="Z2751">
            <v>188138.90700000001</v>
          </cell>
          <cell r="AA2751">
            <v>190723.30200000003</v>
          </cell>
          <cell r="AB2751">
            <v>193308.027</v>
          </cell>
          <cell r="AC2751">
            <v>195900.88650000002</v>
          </cell>
          <cell r="AD2751">
            <v>198594.91865997191</v>
          </cell>
          <cell r="AE2751">
            <v>201325.99919378545</v>
          </cell>
          <cell r="AF2751">
            <v>204094.63759127702</v>
          </cell>
          <cell r="AG2751">
            <v>206901.35034879539</v>
          </cell>
          <cell r="AH2751">
            <v>209746.66106555553</v>
          </cell>
          <cell r="AI2751">
            <v>212631.10054131731</v>
          </cell>
          <cell r="AJ2751">
            <v>215555.20687540746</v>
          </cell>
          <cell r="AK2751">
            <v>218519.52556710335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</row>
        <row r="2752">
          <cell r="A2752" t="str">
            <v>UTSmall C&amp;IDLC Central ACProgram Annual BenefitsHigh Participation Case0</v>
          </cell>
          <cell r="B2752" t="str">
            <v>UT</v>
          </cell>
          <cell r="C2752" t="str">
            <v>Small C&amp;I</v>
          </cell>
          <cell r="D2752" t="str">
            <v>DLC Central AC</v>
          </cell>
          <cell r="E2752" t="str">
            <v>Program Annual Benefits</v>
          </cell>
          <cell r="F2752" t="str">
            <v>High Participation Case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573231.01</v>
          </cell>
          <cell r="S2752">
            <v>1745288.43</v>
          </cell>
          <cell r="T2752">
            <v>4127886.26</v>
          </cell>
          <cell r="U2752">
            <v>5388069.9000000004</v>
          </cell>
          <cell r="V2752">
            <v>6066603.5300000003</v>
          </cell>
          <cell r="W2752">
            <v>6146956.6100000003</v>
          </cell>
          <cell r="X2752">
            <v>6226381.7599999998</v>
          </cell>
          <cell r="Y2752">
            <v>6305886.3200000003</v>
          </cell>
          <cell r="Z2752">
            <v>6389191.79</v>
          </cell>
          <cell r="AA2752">
            <v>6482465.1100000003</v>
          </cell>
          <cell r="AB2752">
            <v>6568214.9500000002</v>
          </cell>
          <cell r="AC2752">
            <v>6654117.0800000001</v>
          </cell>
          <cell r="AD2752">
            <v>6743128.8899999997</v>
          </cell>
          <cell r="AE2752">
            <v>6833331.4100000001</v>
          </cell>
          <cell r="AF2752">
            <v>6924740.5700000003</v>
          </cell>
          <cell r="AG2752">
            <v>7017372.5</v>
          </cell>
          <cell r="AH2752">
            <v>7111243.5700000003</v>
          </cell>
          <cell r="AI2752">
            <v>7206370.3399999999</v>
          </cell>
          <cell r="AJ2752">
            <v>7302769.6200000001</v>
          </cell>
          <cell r="AK2752">
            <v>7400458.4299999997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</row>
        <row r="2753">
          <cell r="A2753" t="str">
            <v>UTSmall C&amp;IDLC Central ACProgram Annual CostsHigh Participation Case0</v>
          </cell>
          <cell r="B2753" t="str">
            <v>UT</v>
          </cell>
          <cell r="C2753" t="str">
            <v>Small C&amp;I</v>
          </cell>
          <cell r="D2753" t="str">
            <v>DLC Central AC</v>
          </cell>
          <cell r="E2753" t="str">
            <v>Program Annual Costs</v>
          </cell>
          <cell r="F2753" t="str">
            <v>High Participation Case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5834317.1500000004</v>
          </cell>
          <cell r="S2753">
            <v>12509121.98</v>
          </cell>
          <cell r="T2753">
            <v>26286343.199999999</v>
          </cell>
          <cell r="U2753">
            <v>16130618.27</v>
          </cell>
          <cell r="V2753">
            <v>10911310.720000001</v>
          </cell>
          <cell r="W2753">
            <v>4823091.07</v>
          </cell>
          <cell r="X2753">
            <v>4899046.41</v>
          </cell>
          <cell r="Y2753">
            <v>4974249.76</v>
          </cell>
          <cell r="Z2753">
            <v>5049879.66</v>
          </cell>
          <cell r="AA2753">
            <v>5126289.05</v>
          </cell>
          <cell r="AB2753">
            <v>5203203.5</v>
          </cell>
          <cell r="AC2753">
            <v>5283869.59</v>
          </cell>
          <cell r="AD2753">
            <v>5405233.1200000001</v>
          </cell>
          <cell r="AE2753">
            <v>5502775.29</v>
          </cell>
          <cell r="AF2753">
            <v>5602414.6799999997</v>
          </cell>
          <cell r="AG2753">
            <v>5704204.7300000004</v>
          </cell>
          <cell r="AH2753">
            <v>5808200.4400000004</v>
          </cell>
          <cell r="AI2753">
            <v>5914458.3899999997</v>
          </cell>
          <cell r="AJ2753">
            <v>6023036.7800000003</v>
          </cell>
          <cell r="AK2753">
            <v>6133995.5099999998</v>
          </cell>
          <cell r="AL2753">
            <v>0</v>
          </cell>
          <cell r="AM2753">
            <v>0</v>
          </cell>
          <cell r="AN2753">
            <v>0</v>
          </cell>
          <cell r="AO2753">
            <v>0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0</v>
          </cell>
          <cell r="AV2753">
            <v>0</v>
          </cell>
          <cell r="AW2753">
            <v>0</v>
          </cell>
          <cell r="AX2753">
            <v>0</v>
          </cell>
          <cell r="AY2753">
            <v>0</v>
          </cell>
          <cell r="AZ2753">
            <v>0</v>
          </cell>
          <cell r="BA2753">
            <v>279564.68</v>
          </cell>
        </row>
        <row r="2754">
          <cell r="A2754" t="str">
            <v>UTSmall C&amp;IDLC Central ACNon-Incentive CostsHigh Participation Case0</v>
          </cell>
          <cell r="B2754" t="str">
            <v>UT</v>
          </cell>
          <cell r="C2754" t="str">
            <v>Small C&amp;I</v>
          </cell>
          <cell r="D2754" t="str">
            <v>DLC Central AC</v>
          </cell>
          <cell r="E2754" t="str">
            <v>Non-Incentive Costs</v>
          </cell>
          <cell r="F2754" t="str">
            <v>High Participation Case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5482636.7300000004</v>
          </cell>
          <cell r="S2754">
            <v>11437731.27</v>
          </cell>
          <cell r="T2754">
            <v>23748445.530000001</v>
          </cell>
          <cell r="U2754">
            <v>12818922.52</v>
          </cell>
          <cell r="V2754">
            <v>7177502.6100000003</v>
          </cell>
          <cell r="W2754">
            <v>1035039.42</v>
          </cell>
          <cell r="X2754">
            <v>1056694.75</v>
          </cell>
          <cell r="Y2754">
            <v>1077608.81</v>
          </cell>
          <cell r="Z2754">
            <v>1098962.6200000001</v>
          </cell>
          <cell r="AA2754">
            <v>1121099.71</v>
          </cell>
          <cell r="AB2754">
            <v>1143734.93</v>
          </cell>
          <cell r="AC2754">
            <v>1169950.97</v>
          </cell>
          <cell r="AD2754">
            <v>1234739.83</v>
          </cell>
          <cell r="AE2754">
            <v>1274929.31</v>
          </cell>
          <cell r="AF2754">
            <v>1316427.29</v>
          </cell>
          <cell r="AG2754">
            <v>1359276.37</v>
          </cell>
          <cell r="AH2754">
            <v>1403520.56</v>
          </cell>
          <cell r="AI2754">
            <v>1449205.28</v>
          </cell>
          <cell r="AJ2754">
            <v>1496377.44</v>
          </cell>
          <cell r="AK2754">
            <v>1545085.48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0</v>
          </cell>
          <cell r="AV2754">
            <v>0</v>
          </cell>
          <cell r="AW2754">
            <v>0</v>
          </cell>
          <cell r="AX2754">
            <v>0</v>
          </cell>
          <cell r="AY2754">
            <v>0</v>
          </cell>
          <cell r="AZ2754">
            <v>0</v>
          </cell>
        </row>
        <row r="2755">
          <cell r="A2755" t="str">
            <v>UTSmall C&amp;IDLC Central ACSummer Peak Reduction @Meter  (MW)High Participation Case0</v>
          </cell>
          <cell r="B2755" t="str">
            <v>UT</v>
          </cell>
          <cell r="C2755" t="str">
            <v>Small C&amp;I</v>
          </cell>
          <cell r="D2755" t="str">
            <v>DLC Central AC</v>
          </cell>
          <cell r="E2755" t="str">
            <v>Summer Peak Reduction @Meter  (MW)</v>
          </cell>
          <cell r="F2755" t="str">
            <v>High Participation Case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5.1061481672101516</v>
          </cell>
          <cell r="S2755">
            <v>15.546439584201273</v>
          </cell>
          <cell r="T2755">
            <v>36.769815927493447</v>
          </cell>
          <cell r="U2755">
            <v>47.99510590524666</v>
          </cell>
          <cell r="V2755">
            <v>54.039254216657497</v>
          </cell>
          <cell r="W2755">
            <v>54.75501228123791</v>
          </cell>
          <cell r="X2755">
            <v>55.462504704051796</v>
          </cell>
          <cell r="Y2755">
            <v>56.170704503007471</v>
          </cell>
          <cell r="Z2755">
            <v>56.91276145592839</v>
          </cell>
          <cell r="AA2755">
            <v>57.74360864977195</v>
          </cell>
          <cell r="AB2755">
            <v>58.507439221742665</v>
          </cell>
          <cell r="AC2755">
            <v>59.27262640549219</v>
          </cell>
          <cell r="AD2755">
            <v>60.065513565673378</v>
          </cell>
          <cell r="AE2755">
            <v>60.869007140432515</v>
          </cell>
          <cell r="AF2755">
            <v>61.683249011282939</v>
          </cell>
          <cell r="AG2755">
            <v>62.508382957680382</v>
          </cell>
          <cell r="AH2755">
            <v>63.344554682411669</v>
          </cell>
          <cell r="AI2755">
            <v>64.191911837323005</v>
          </cell>
          <cell r="AJ2755">
            <v>65.050604049392433</v>
          </cell>
          <cell r="AK2755">
            <v>65.920782947151125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0</v>
          </cell>
          <cell r="AV2755">
            <v>0</v>
          </cell>
          <cell r="AW2755">
            <v>0</v>
          </cell>
          <cell r="AX2755">
            <v>0</v>
          </cell>
          <cell r="AY2755">
            <v>0</v>
          </cell>
          <cell r="AZ2755">
            <v>0</v>
          </cell>
          <cell r="BA2755">
            <v>4.5820653841936556</v>
          </cell>
        </row>
        <row r="2756">
          <cell r="A2756" t="str">
            <v>UTSmall C&amp;IDLC Central ACSummer Peak Reduction @Generation (MW)High Participation Case0</v>
          </cell>
          <cell r="B2756" t="str">
            <v>UT</v>
          </cell>
          <cell r="C2756" t="str">
            <v>Small C&amp;I</v>
          </cell>
          <cell r="D2756" t="str">
            <v>DLC Central AC</v>
          </cell>
          <cell r="E2756" t="str">
            <v>Summer Peak Reduction @Generation (MW)</v>
          </cell>
          <cell r="F2756" t="str">
            <v>High Participation Case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5.6309529854545115</v>
          </cell>
          <cell r="S2756">
            <v>17.1442871462299</v>
          </cell>
          <cell r="T2756">
            <v>40.548980952242438</v>
          </cell>
          <cell r="U2756">
            <v>52.92799504328039</v>
          </cell>
          <cell r="V2756">
            <v>59.593354892652727</v>
          </cell>
          <cell r="W2756">
            <v>60.382677857562754</v>
          </cell>
          <cell r="X2756">
            <v>61.162885646285609</v>
          </cell>
          <cell r="Y2756">
            <v>61.94387351456492</v>
          </cell>
          <cell r="Z2756">
            <v>62.762198341341403</v>
          </cell>
          <cell r="AA2756">
            <v>63.678439181486489</v>
          </cell>
          <cell r="AB2756">
            <v>64.520775498172327</v>
          </cell>
          <cell r="AC2756">
            <v>65.364607857843168</v>
          </cell>
          <cell r="AD2756">
            <v>66.238987169908881</v>
          </cell>
          <cell r="AE2756">
            <v>67.125063013269198</v>
          </cell>
          <cell r="AF2756">
            <v>68.022991851877961</v>
          </cell>
          <cell r="AG2756">
            <v>68.932932242700019</v>
          </cell>
          <cell r="AH2756">
            <v>69.855044863709381</v>
          </cell>
          <cell r="AI2756">
            <v>70.789492542261797</v>
          </cell>
          <cell r="AJ2756">
            <v>71.73644028384696</v>
          </cell>
          <cell r="AK2756">
            <v>72.696055301225314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0</v>
          </cell>
          <cell r="AV2756">
            <v>0</v>
          </cell>
          <cell r="AW2756">
            <v>0</v>
          </cell>
          <cell r="AX2756">
            <v>0</v>
          </cell>
          <cell r="AY2756">
            <v>0</v>
          </cell>
          <cell r="AZ2756">
            <v>0</v>
          </cell>
        </row>
        <row r="2757">
          <cell r="A2757" t="str">
            <v>UTSmall C&amp;IDLC Central ACWinter Peak Reduction @Meter  (MW)High Participation Case0</v>
          </cell>
          <cell r="B2757" t="str">
            <v>UT</v>
          </cell>
          <cell r="C2757" t="str">
            <v>Small C&amp;I</v>
          </cell>
          <cell r="D2757" t="str">
            <v>DLC Central AC</v>
          </cell>
          <cell r="E2757" t="str">
            <v>Winter Peak Reduction @Meter  (MW)</v>
          </cell>
          <cell r="F2757" t="str">
            <v>High Participation Case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AS2757">
            <v>0</v>
          </cell>
          <cell r="AT2757">
            <v>0</v>
          </cell>
          <cell r="AU2757">
            <v>0</v>
          </cell>
          <cell r="AV2757">
            <v>0</v>
          </cell>
          <cell r="AW2757">
            <v>0</v>
          </cell>
          <cell r="AX2757">
            <v>0</v>
          </cell>
          <cell r="AY2757">
            <v>0</v>
          </cell>
          <cell r="AZ2757">
            <v>0</v>
          </cell>
          <cell r="BA2757">
            <v>4.5820653841936556</v>
          </cell>
        </row>
        <row r="2758">
          <cell r="A2758" t="str">
            <v>UTSmall C&amp;IDLC Central ACWinter Peak Reduction @Generation (MW)High Participation Case0</v>
          </cell>
          <cell r="B2758" t="str">
            <v>UT</v>
          </cell>
          <cell r="C2758" t="str">
            <v>Small C&amp;I</v>
          </cell>
          <cell r="D2758" t="str">
            <v>DLC Central AC</v>
          </cell>
          <cell r="E2758" t="str">
            <v>Winter Peak Reduction @Generation (MW)</v>
          </cell>
          <cell r="F2758" t="str">
            <v>High Participation Case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0</v>
          </cell>
          <cell r="AR2758">
            <v>0</v>
          </cell>
          <cell r="AS2758">
            <v>0</v>
          </cell>
          <cell r="AT2758">
            <v>0</v>
          </cell>
          <cell r="AU2758">
            <v>0</v>
          </cell>
          <cell r="AV2758">
            <v>0</v>
          </cell>
          <cell r="AW2758">
            <v>0</v>
          </cell>
          <cell r="AX2758">
            <v>0</v>
          </cell>
          <cell r="AY2758">
            <v>0</v>
          </cell>
          <cell r="AZ2758">
            <v>0</v>
          </cell>
        </row>
        <row r="2759">
          <cell r="A2759" t="str">
            <v>UTSmall C&amp;IDLC Central ACProgram Annual BenefitsHigh Participation Case0</v>
          </cell>
          <cell r="B2759" t="str">
            <v>UT</v>
          </cell>
          <cell r="C2759" t="str">
            <v>Small C&amp;I</v>
          </cell>
          <cell r="D2759" t="str">
            <v>DLC Central AC</v>
          </cell>
          <cell r="E2759" t="str">
            <v>Program Annual Benefits</v>
          </cell>
          <cell r="F2759" t="str">
            <v>High Participation Case</v>
          </cell>
          <cell r="G2759">
            <v>0</v>
          </cell>
          <cell r="BA2759">
            <v>90032973.780000001</v>
          </cell>
        </row>
        <row r="2760">
          <cell r="A2760" t="str">
            <v>UTSmall C&amp;IDLC Central ACNew ParticipantsHigh Participation Case0</v>
          </cell>
          <cell r="B2760" t="str">
            <v>UT</v>
          </cell>
          <cell r="C2760" t="str">
            <v>Small C&amp;I</v>
          </cell>
          <cell r="D2760" t="str">
            <v>DLC Central AC</v>
          </cell>
          <cell r="E2760" t="str">
            <v>New Participants</v>
          </cell>
          <cell r="F2760" t="str">
            <v>High Participation Case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16746.686550000006</v>
          </cell>
          <cell r="S2760">
            <v>34271.919000000009</v>
          </cell>
          <cell r="T2760">
            <v>69833.664450000011</v>
          </cell>
          <cell r="U2760">
            <v>36847.527750000037</v>
          </cell>
          <cell r="V2760">
            <v>20100.588749999937</v>
          </cell>
          <cell r="W2760">
            <v>2583.0255000000179</v>
          </cell>
          <cell r="X2760">
            <v>2585.7149999999965</v>
          </cell>
          <cell r="Y2760">
            <v>2585.2035000000324</v>
          </cell>
          <cell r="Z2760">
            <v>2584.5764999999665</v>
          </cell>
          <cell r="AA2760">
            <v>2584.3950000000186</v>
          </cell>
          <cell r="AB2760">
            <v>2584.7249999999767</v>
          </cell>
          <cell r="AC2760">
            <v>2592.8595000000205</v>
          </cell>
          <cell r="AD2760">
            <v>2694.0321599718882</v>
          </cell>
          <cell r="AE2760">
            <v>2731.0805338135397</v>
          </cell>
          <cell r="AF2760">
            <v>2768.6383974915661</v>
          </cell>
          <cell r="AG2760">
            <v>2806.7127575183695</v>
          </cell>
          <cell r="AH2760">
            <v>2845.3107167601411</v>
          </cell>
          <cell r="AI2760">
            <v>2884.4394757617847</v>
          </cell>
          <cell r="AJ2760">
            <v>2924.1063340901455</v>
          </cell>
          <cell r="AK2760">
            <v>2964.3186916958948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0</v>
          </cell>
          <cell r="AV2760">
            <v>0</v>
          </cell>
          <cell r="AW2760">
            <v>0</v>
          </cell>
          <cell r="AX2760">
            <v>0</v>
          </cell>
          <cell r="AY2760">
            <v>0</v>
          </cell>
          <cell r="AZ2760">
            <v>0</v>
          </cell>
        </row>
        <row r="2761">
          <cell r="A2761" t="str">
            <v>UTSmall C&amp;IDLC Central ACIncentive CostsHigh Participation Case0</v>
          </cell>
          <cell r="B2761" t="str">
            <v>UT</v>
          </cell>
          <cell r="C2761" t="str">
            <v>Small C&amp;I</v>
          </cell>
          <cell r="D2761" t="str">
            <v>DLC Central AC</v>
          </cell>
          <cell r="E2761" t="str">
            <v>Incentive Costs</v>
          </cell>
          <cell r="F2761" t="str">
            <v>High Participation Case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351680.42</v>
          </cell>
          <cell r="S2761">
            <v>1071390.72</v>
          </cell>
          <cell r="T2761">
            <v>2537897.67</v>
          </cell>
          <cell r="U2761">
            <v>3311695.75</v>
          </cell>
          <cell r="V2761">
            <v>3733808.12</v>
          </cell>
          <cell r="W2761">
            <v>3788051.65</v>
          </cell>
          <cell r="X2761">
            <v>3842351.67</v>
          </cell>
          <cell r="Y2761">
            <v>3896640.94</v>
          </cell>
          <cell r="Z2761">
            <v>3950917.05</v>
          </cell>
          <cell r="AA2761">
            <v>4005189.34</v>
          </cell>
          <cell r="AB2761">
            <v>4059468.57</v>
          </cell>
          <cell r="AC2761">
            <v>4113918.62</v>
          </cell>
          <cell r="AD2761">
            <v>4170493.29</v>
          </cell>
          <cell r="AE2761">
            <v>4227845.9800000004</v>
          </cell>
          <cell r="AF2761">
            <v>4285987.3899999997</v>
          </cell>
          <cell r="AG2761">
            <v>4344928.3600000003</v>
          </cell>
          <cell r="AH2761">
            <v>4404679.88</v>
          </cell>
          <cell r="AI2761">
            <v>4465253.1100000003</v>
          </cell>
          <cell r="AJ2761">
            <v>4526659.34</v>
          </cell>
          <cell r="AK2761">
            <v>4588910.04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0</v>
          </cell>
          <cell r="AV2761">
            <v>0</v>
          </cell>
          <cell r="AW2761">
            <v>0</v>
          </cell>
          <cell r="AX2761">
            <v>0</v>
          </cell>
          <cell r="AY2761">
            <v>0</v>
          </cell>
          <cell r="AZ2761">
            <v>0</v>
          </cell>
        </row>
        <row r="2762">
          <cell r="A2762" t="str">
            <v>UTSmall C&amp;IDLC Central ACParticipantsHigh Participation Case0</v>
          </cell>
          <cell r="B2762" t="str">
            <v>UT</v>
          </cell>
          <cell r="C2762" t="str">
            <v>Small C&amp;I</v>
          </cell>
          <cell r="D2762" t="str">
            <v>DLC Central AC</v>
          </cell>
          <cell r="E2762" t="str">
            <v>Participants</v>
          </cell>
          <cell r="F2762" t="str">
            <v>High Participation Case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16746.686550000006</v>
          </cell>
          <cell r="S2762">
            <v>51018.605550000015</v>
          </cell>
          <cell r="T2762">
            <v>120852.27000000002</v>
          </cell>
          <cell r="U2762">
            <v>157699.79775000006</v>
          </cell>
          <cell r="V2762">
            <v>177800.38649999999</v>
          </cell>
          <cell r="W2762">
            <v>180383.41200000001</v>
          </cell>
          <cell r="X2762">
            <v>182969.12700000001</v>
          </cell>
          <cell r="Y2762">
            <v>185554.33050000004</v>
          </cell>
          <cell r="Z2762">
            <v>188138.90700000001</v>
          </cell>
          <cell r="AA2762">
            <v>190723.30200000003</v>
          </cell>
          <cell r="AB2762">
            <v>193308.027</v>
          </cell>
          <cell r="AC2762">
            <v>195900.88650000002</v>
          </cell>
          <cell r="AD2762">
            <v>198594.91865997191</v>
          </cell>
          <cell r="AE2762">
            <v>201325.99919378545</v>
          </cell>
          <cell r="AF2762">
            <v>204094.63759127702</v>
          </cell>
          <cell r="AG2762">
            <v>206901.35034879539</v>
          </cell>
          <cell r="AH2762">
            <v>209746.66106555553</v>
          </cell>
          <cell r="AI2762">
            <v>212631.10054131731</v>
          </cell>
          <cell r="AJ2762">
            <v>215555.20687540746</v>
          </cell>
          <cell r="AK2762">
            <v>218519.52556710335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AY2762">
            <v>0</v>
          </cell>
          <cell r="AZ2762">
            <v>0</v>
          </cell>
        </row>
        <row r="2763">
          <cell r="A2763" t="str">
            <v>UTResidentialDLC Elec Vehicle ChargingProgram Annual BenefitsHigh Participation Case0</v>
          </cell>
          <cell r="B2763" t="str">
            <v>UT</v>
          </cell>
          <cell r="C2763" t="str">
            <v>Residential</v>
          </cell>
          <cell r="D2763" t="str">
            <v>DLC Elec Vehicle Charging</v>
          </cell>
          <cell r="E2763" t="str">
            <v>Program Annual Benefits</v>
          </cell>
          <cell r="F2763" t="str">
            <v>High Participation Case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573231.01</v>
          </cell>
          <cell r="S2763">
            <v>1745288.43</v>
          </cell>
          <cell r="T2763">
            <v>4127886.26</v>
          </cell>
          <cell r="U2763">
            <v>5388069.9000000004</v>
          </cell>
          <cell r="V2763">
            <v>6066603.5300000003</v>
          </cell>
          <cell r="W2763">
            <v>6146956.6100000003</v>
          </cell>
          <cell r="X2763">
            <v>6226381.7599999998</v>
          </cell>
          <cell r="Y2763">
            <v>6305886.3200000003</v>
          </cell>
          <cell r="Z2763">
            <v>6389191.79</v>
          </cell>
          <cell r="AA2763">
            <v>6482465.1100000003</v>
          </cell>
          <cell r="AB2763">
            <v>6568214.9500000002</v>
          </cell>
          <cell r="AC2763">
            <v>6654117.0800000001</v>
          </cell>
          <cell r="AD2763">
            <v>6743128.8899999997</v>
          </cell>
          <cell r="AE2763">
            <v>6833331.4100000001</v>
          </cell>
          <cell r="AF2763">
            <v>6924740.5700000003</v>
          </cell>
          <cell r="AG2763">
            <v>7017372.5</v>
          </cell>
          <cell r="AH2763">
            <v>7111243.5700000003</v>
          </cell>
          <cell r="AI2763">
            <v>7206370.3399999999</v>
          </cell>
          <cell r="AJ2763">
            <v>7302769.6200000001</v>
          </cell>
          <cell r="AK2763">
            <v>7400458.4299999997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0</v>
          </cell>
          <cell r="AV2763">
            <v>0</v>
          </cell>
          <cell r="AW2763">
            <v>0</v>
          </cell>
          <cell r="AX2763">
            <v>0</v>
          </cell>
          <cell r="AY2763">
            <v>0</v>
          </cell>
          <cell r="AZ2763">
            <v>0</v>
          </cell>
        </row>
        <row r="2764">
          <cell r="A2764" t="str">
            <v>UTResidentialDLC Elec Vehicle ChargingProgram Annual CostsHigh Participation Case0</v>
          </cell>
          <cell r="B2764" t="str">
            <v>UT</v>
          </cell>
          <cell r="C2764" t="str">
            <v>Residential</v>
          </cell>
          <cell r="D2764" t="str">
            <v>DLC Elec Vehicle Charging</v>
          </cell>
          <cell r="E2764" t="str">
            <v>Program Annual Costs</v>
          </cell>
          <cell r="F2764" t="str">
            <v>High Participation Case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5834317.1500000004</v>
          </cell>
          <cell r="S2764">
            <v>12509121.98</v>
          </cell>
          <cell r="T2764">
            <v>26286343.199999999</v>
          </cell>
          <cell r="U2764">
            <v>16130618.27</v>
          </cell>
          <cell r="V2764">
            <v>10911310.720000001</v>
          </cell>
          <cell r="W2764">
            <v>4823091.07</v>
          </cell>
          <cell r="X2764">
            <v>4899046.41</v>
          </cell>
          <cell r="Y2764">
            <v>4974249.76</v>
          </cell>
          <cell r="Z2764">
            <v>5049879.66</v>
          </cell>
          <cell r="AA2764">
            <v>5126289.05</v>
          </cell>
          <cell r="AB2764">
            <v>5203203.5</v>
          </cell>
          <cell r="AC2764">
            <v>5283869.59</v>
          </cell>
          <cell r="AD2764">
            <v>5405233.1200000001</v>
          </cell>
          <cell r="AE2764">
            <v>5502775.29</v>
          </cell>
          <cell r="AF2764">
            <v>5602414.6799999997</v>
          </cell>
          <cell r="AG2764">
            <v>5704204.7300000004</v>
          </cell>
          <cell r="AH2764">
            <v>5808200.4400000004</v>
          </cell>
          <cell r="AI2764">
            <v>5914458.3899999997</v>
          </cell>
          <cell r="AJ2764">
            <v>6023036.7800000003</v>
          </cell>
          <cell r="AK2764">
            <v>6133995.5099999998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AS2764">
            <v>0</v>
          </cell>
          <cell r="AT2764">
            <v>0</v>
          </cell>
          <cell r="AU2764">
            <v>0</v>
          </cell>
          <cell r="AV2764">
            <v>0</v>
          </cell>
          <cell r="AW2764">
            <v>0</v>
          </cell>
          <cell r="AX2764">
            <v>0</v>
          </cell>
          <cell r="AY2764">
            <v>0</v>
          </cell>
          <cell r="AZ2764">
            <v>0</v>
          </cell>
          <cell r="BA2764">
            <v>76695.570000000007</v>
          </cell>
        </row>
        <row r="2765">
          <cell r="A2765" t="str">
            <v>UTResidentialDLC Elec Vehicle ChargingNon-Incentive CostsHigh Participation Case0</v>
          </cell>
          <cell r="B2765" t="str">
            <v>UT</v>
          </cell>
          <cell r="C2765" t="str">
            <v>Residential</v>
          </cell>
          <cell r="D2765" t="str">
            <v>DLC Elec Vehicle Charging</v>
          </cell>
          <cell r="E2765" t="str">
            <v>Non-Incentive Costs</v>
          </cell>
          <cell r="F2765" t="str">
            <v>High Participation Case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5482636.7300000004</v>
          </cell>
          <cell r="S2765">
            <v>11437731.27</v>
          </cell>
          <cell r="T2765">
            <v>23748445.530000001</v>
          </cell>
          <cell r="U2765">
            <v>12818922.52</v>
          </cell>
          <cell r="V2765">
            <v>7177502.6100000003</v>
          </cell>
          <cell r="W2765">
            <v>1035039.42</v>
          </cell>
          <cell r="X2765">
            <v>1056694.75</v>
          </cell>
          <cell r="Y2765">
            <v>1077608.81</v>
          </cell>
          <cell r="Z2765">
            <v>1098962.6200000001</v>
          </cell>
          <cell r="AA2765">
            <v>1121099.71</v>
          </cell>
          <cell r="AB2765">
            <v>1143734.93</v>
          </cell>
          <cell r="AC2765">
            <v>1169950.97</v>
          </cell>
          <cell r="AD2765">
            <v>1234739.83</v>
          </cell>
          <cell r="AE2765">
            <v>1274929.31</v>
          </cell>
          <cell r="AF2765">
            <v>1316427.29</v>
          </cell>
          <cell r="AG2765">
            <v>1359276.37</v>
          </cell>
          <cell r="AH2765">
            <v>1403520.56</v>
          </cell>
          <cell r="AI2765">
            <v>1449205.28</v>
          </cell>
          <cell r="AJ2765">
            <v>1496377.44</v>
          </cell>
          <cell r="AK2765">
            <v>1545085.48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</row>
        <row r="2766">
          <cell r="A2766" t="str">
            <v>UTResidentialDLC Elec Vehicle ChargingSummer Peak Reduction @Meter  (MW)High Participation Case0</v>
          </cell>
          <cell r="B2766" t="str">
            <v>UT</v>
          </cell>
          <cell r="C2766" t="str">
            <v>Residential</v>
          </cell>
          <cell r="D2766" t="str">
            <v>DLC Elec Vehicle Charging</v>
          </cell>
          <cell r="E2766" t="str">
            <v>Summer Peak Reduction @Meter  (MW)</v>
          </cell>
          <cell r="F2766" t="str">
            <v>High Participation Case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5.1061481672101516</v>
          </cell>
          <cell r="S2766">
            <v>15.546439584201273</v>
          </cell>
          <cell r="T2766">
            <v>36.769815927493447</v>
          </cell>
          <cell r="U2766">
            <v>47.99510590524666</v>
          </cell>
          <cell r="V2766">
            <v>54.039254216657497</v>
          </cell>
          <cell r="W2766">
            <v>54.75501228123791</v>
          </cell>
          <cell r="X2766">
            <v>55.462504704051796</v>
          </cell>
          <cell r="Y2766">
            <v>56.170704503007471</v>
          </cell>
          <cell r="Z2766">
            <v>56.91276145592839</v>
          </cell>
          <cell r="AA2766">
            <v>57.74360864977195</v>
          </cell>
          <cell r="AB2766">
            <v>58.507439221742665</v>
          </cell>
          <cell r="AC2766">
            <v>59.27262640549219</v>
          </cell>
          <cell r="AD2766">
            <v>60.065513565673378</v>
          </cell>
          <cell r="AE2766">
            <v>60.869007140432515</v>
          </cell>
          <cell r="AF2766">
            <v>61.683249011282939</v>
          </cell>
          <cell r="AG2766">
            <v>62.508382957680382</v>
          </cell>
          <cell r="AH2766">
            <v>63.344554682411669</v>
          </cell>
          <cell r="AI2766">
            <v>64.191911837323005</v>
          </cell>
          <cell r="AJ2766">
            <v>65.050604049392433</v>
          </cell>
          <cell r="AK2766">
            <v>65.920782947151125</v>
          </cell>
          <cell r="AL2766">
            <v>0</v>
          </cell>
          <cell r="AM2766">
            <v>0</v>
          </cell>
          <cell r="AN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A2766">
            <v>1.2570405110335034</v>
          </cell>
        </row>
        <row r="2767">
          <cell r="A2767" t="str">
            <v>UTResidentialDLC Elec Vehicle ChargingSummer Peak Reduction @Generation (MW)High Participation Case0</v>
          </cell>
          <cell r="B2767" t="str">
            <v>UT</v>
          </cell>
          <cell r="C2767" t="str">
            <v>Residential</v>
          </cell>
          <cell r="D2767" t="str">
            <v>DLC Elec Vehicle Charging</v>
          </cell>
          <cell r="E2767" t="str">
            <v>Summer Peak Reduction @Generation (MW)</v>
          </cell>
          <cell r="F2767" t="str">
            <v>High Participation Case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5.6309529854545115</v>
          </cell>
          <cell r="S2767">
            <v>17.1442871462299</v>
          </cell>
          <cell r="T2767">
            <v>40.548980952242438</v>
          </cell>
          <cell r="U2767">
            <v>52.92799504328039</v>
          </cell>
          <cell r="V2767">
            <v>59.593354892652727</v>
          </cell>
          <cell r="W2767">
            <v>60.382677857562754</v>
          </cell>
          <cell r="X2767">
            <v>61.162885646285609</v>
          </cell>
          <cell r="Y2767">
            <v>61.94387351456492</v>
          </cell>
          <cell r="Z2767">
            <v>62.762198341341403</v>
          </cell>
          <cell r="AA2767">
            <v>63.678439181486489</v>
          </cell>
          <cell r="AB2767">
            <v>64.520775498172327</v>
          </cell>
          <cell r="AC2767">
            <v>65.364607857843168</v>
          </cell>
          <cell r="AD2767">
            <v>66.238987169908881</v>
          </cell>
          <cell r="AE2767">
            <v>67.125063013269198</v>
          </cell>
          <cell r="AF2767">
            <v>68.022991851877961</v>
          </cell>
          <cell r="AG2767">
            <v>68.932932242700019</v>
          </cell>
          <cell r="AH2767">
            <v>69.855044863709381</v>
          </cell>
          <cell r="AI2767">
            <v>70.789492542261797</v>
          </cell>
          <cell r="AJ2767">
            <v>71.73644028384696</v>
          </cell>
          <cell r="AK2767">
            <v>72.696055301225314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</row>
        <row r="2768">
          <cell r="A2768" t="str">
            <v>UTResidentialDLC Elec Vehicle ChargingWinter Peak Reduction @Meter  (MW)High Participation Case0</v>
          </cell>
          <cell r="B2768" t="str">
            <v>UT</v>
          </cell>
          <cell r="C2768" t="str">
            <v>Residential</v>
          </cell>
          <cell r="D2768" t="str">
            <v>DLC Elec Vehicle Charging</v>
          </cell>
          <cell r="E2768" t="str">
            <v>Winter Peak Reduction @Meter  (MW)</v>
          </cell>
          <cell r="F2768" t="str">
            <v>High Participation Case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  <cell r="AO2768">
            <v>0</v>
          </cell>
          <cell r="AP2768">
            <v>0</v>
          </cell>
          <cell r="AQ2768">
            <v>0</v>
          </cell>
          <cell r="AR2768">
            <v>0</v>
          </cell>
          <cell r="AS2768">
            <v>0</v>
          </cell>
          <cell r="AT2768">
            <v>0</v>
          </cell>
          <cell r="AU2768">
            <v>0</v>
          </cell>
          <cell r="AV2768">
            <v>0</v>
          </cell>
          <cell r="AW2768">
            <v>0</v>
          </cell>
          <cell r="AX2768">
            <v>0</v>
          </cell>
          <cell r="AY2768">
            <v>0</v>
          </cell>
          <cell r="AZ2768">
            <v>0</v>
          </cell>
          <cell r="BA2768">
            <v>1.2570405110335034</v>
          </cell>
        </row>
        <row r="2769">
          <cell r="A2769" t="str">
            <v>UTResidentialDLC Elec Vehicle ChargingWinter Peak Reduction @Generation (MW)High Participation Case0</v>
          </cell>
          <cell r="B2769" t="str">
            <v>UT</v>
          </cell>
          <cell r="C2769" t="str">
            <v>Residential</v>
          </cell>
          <cell r="D2769" t="str">
            <v>DLC Elec Vehicle Charging</v>
          </cell>
          <cell r="E2769" t="str">
            <v>Winter Peak Reduction @Generation (MW)</v>
          </cell>
          <cell r="F2769" t="str">
            <v>High Participation Case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0</v>
          </cell>
          <cell r="AV2769">
            <v>0</v>
          </cell>
          <cell r="AW2769">
            <v>0</v>
          </cell>
          <cell r="AX2769">
            <v>0</v>
          </cell>
          <cell r="AY2769">
            <v>0</v>
          </cell>
          <cell r="AZ2769">
            <v>0</v>
          </cell>
        </row>
        <row r="2770">
          <cell r="A2770" t="str">
            <v>UTResidentialDLC Elec Vehicle ChargingProgram Annual BenefitsHigh Participation Case0</v>
          </cell>
          <cell r="B2770" t="str">
            <v>UT</v>
          </cell>
          <cell r="C2770" t="str">
            <v>Residential</v>
          </cell>
          <cell r="D2770" t="str">
            <v>DLC Elec Vehicle Charging</v>
          </cell>
          <cell r="E2770" t="str">
            <v>Program Annual Benefits</v>
          </cell>
          <cell r="F2770" t="str">
            <v>High Participation Case</v>
          </cell>
          <cell r="G2770">
            <v>0</v>
          </cell>
          <cell r="BA2770">
            <v>-1044376537.66</v>
          </cell>
        </row>
        <row r="2771">
          <cell r="A2771" t="str">
            <v>UTResidentialDLC Elec Vehicle ChargingNew ParticipantsHigh Participation Case0</v>
          </cell>
          <cell r="B2771" t="str">
            <v>UT</v>
          </cell>
          <cell r="C2771" t="str">
            <v>Residential</v>
          </cell>
          <cell r="D2771" t="str">
            <v>DLC Elec Vehicle Charging</v>
          </cell>
          <cell r="E2771" t="str">
            <v>New Participants</v>
          </cell>
          <cell r="F2771" t="str">
            <v>High Participation Case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16746.686550000006</v>
          </cell>
          <cell r="S2771">
            <v>34271.919000000009</v>
          </cell>
          <cell r="T2771">
            <v>69833.664450000011</v>
          </cell>
          <cell r="U2771">
            <v>36847.527750000037</v>
          </cell>
          <cell r="V2771">
            <v>20100.588749999937</v>
          </cell>
          <cell r="W2771">
            <v>2583.0255000000179</v>
          </cell>
          <cell r="X2771">
            <v>2585.7149999999965</v>
          </cell>
          <cell r="Y2771">
            <v>2585.2035000000324</v>
          </cell>
          <cell r="Z2771">
            <v>2584.5764999999665</v>
          </cell>
          <cell r="AA2771">
            <v>2584.3950000000186</v>
          </cell>
          <cell r="AB2771">
            <v>2584.7249999999767</v>
          </cell>
          <cell r="AC2771">
            <v>2592.8595000000205</v>
          </cell>
          <cell r="AD2771">
            <v>2694.0321599718882</v>
          </cell>
          <cell r="AE2771">
            <v>2731.0805338135397</v>
          </cell>
          <cell r="AF2771">
            <v>2768.6383974915661</v>
          </cell>
          <cell r="AG2771">
            <v>2806.7127575183695</v>
          </cell>
          <cell r="AH2771">
            <v>2845.3107167601411</v>
          </cell>
          <cell r="AI2771">
            <v>2884.4394757617847</v>
          </cell>
          <cell r="AJ2771">
            <v>2924.1063340901455</v>
          </cell>
          <cell r="AK2771">
            <v>2964.3186916958948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  <cell r="AY2771">
            <v>0</v>
          </cell>
          <cell r="AZ2771">
            <v>0</v>
          </cell>
        </row>
        <row r="2772">
          <cell r="A2772" t="str">
            <v>UTResidentialDLC Elec Vehicle ChargingIncentive CostsHigh Participation Case0</v>
          </cell>
          <cell r="B2772" t="str">
            <v>UT</v>
          </cell>
          <cell r="C2772" t="str">
            <v>Residential</v>
          </cell>
          <cell r="D2772" t="str">
            <v>DLC Elec Vehicle Charging</v>
          </cell>
          <cell r="E2772" t="str">
            <v>Incentive Costs</v>
          </cell>
          <cell r="F2772" t="str">
            <v>High Participation Case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351680.42</v>
          </cell>
          <cell r="S2772">
            <v>1071390.72</v>
          </cell>
          <cell r="T2772">
            <v>2537897.67</v>
          </cell>
          <cell r="U2772">
            <v>3311695.75</v>
          </cell>
          <cell r="V2772">
            <v>3733808.12</v>
          </cell>
          <cell r="W2772">
            <v>3788051.65</v>
          </cell>
          <cell r="X2772">
            <v>3842351.67</v>
          </cell>
          <cell r="Y2772">
            <v>3896640.94</v>
          </cell>
          <cell r="Z2772">
            <v>3950917.05</v>
          </cell>
          <cell r="AA2772">
            <v>4005189.34</v>
          </cell>
          <cell r="AB2772">
            <v>4059468.57</v>
          </cell>
          <cell r="AC2772">
            <v>4113918.62</v>
          </cell>
          <cell r="AD2772">
            <v>4170493.29</v>
          </cell>
          <cell r="AE2772">
            <v>4227845.9800000004</v>
          </cell>
          <cell r="AF2772">
            <v>4285987.3899999997</v>
          </cell>
          <cell r="AG2772">
            <v>4344928.3600000003</v>
          </cell>
          <cell r="AH2772">
            <v>4404679.88</v>
          </cell>
          <cell r="AI2772">
            <v>4465253.1100000003</v>
          </cell>
          <cell r="AJ2772">
            <v>4526659.34</v>
          </cell>
          <cell r="AK2772">
            <v>4588910.04</v>
          </cell>
          <cell r="AL2772">
            <v>0</v>
          </cell>
          <cell r="AM2772">
            <v>0</v>
          </cell>
          <cell r="AN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</row>
        <row r="2773">
          <cell r="A2773" t="str">
            <v>UTResidentialDLC Elec Vehicle ChargingParticipantsHigh Participation Case0</v>
          </cell>
          <cell r="B2773" t="str">
            <v>UT</v>
          </cell>
          <cell r="C2773" t="str">
            <v>Residential</v>
          </cell>
          <cell r="D2773" t="str">
            <v>DLC Elec Vehicle Charging</v>
          </cell>
          <cell r="E2773" t="str">
            <v>Participants</v>
          </cell>
          <cell r="F2773" t="str">
            <v>High Participation Case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16746.686550000006</v>
          </cell>
          <cell r="S2773">
            <v>51018.605550000015</v>
          </cell>
          <cell r="T2773">
            <v>120852.27000000002</v>
          </cell>
          <cell r="U2773">
            <v>157699.79775000006</v>
          </cell>
          <cell r="V2773">
            <v>177800.38649999999</v>
          </cell>
          <cell r="W2773">
            <v>180383.41200000001</v>
          </cell>
          <cell r="X2773">
            <v>182969.12700000001</v>
          </cell>
          <cell r="Y2773">
            <v>185554.33050000004</v>
          </cell>
          <cell r="Z2773">
            <v>188138.90700000001</v>
          </cell>
          <cell r="AA2773">
            <v>190723.30200000003</v>
          </cell>
          <cell r="AB2773">
            <v>193308.027</v>
          </cell>
          <cell r="AC2773">
            <v>195900.88650000002</v>
          </cell>
          <cell r="AD2773">
            <v>198594.91865997191</v>
          </cell>
          <cell r="AE2773">
            <v>201325.99919378545</v>
          </cell>
          <cell r="AF2773">
            <v>204094.63759127702</v>
          </cell>
          <cell r="AG2773">
            <v>206901.35034879539</v>
          </cell>
          <cell r="AH2773">
            <v>209746.66106555553</v>
          </cell>
          <cell r="AI2773">
            <v>212631.10054131731</v>
          </cell>
          <cell r="AJ2773">
            <v>215555.20687540746</v>
          </cell>
          <cell r="AK2773">
            <v>218519.52556710335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AS2773">
            <v>0</v>
          </cell>
          <cell r="AT2773">
            <v>0</v>
          </cell>
          <cell r="AU2773">
            <v>0</v>
          </cell>
          <cell r="AV2773">
            <v>0</v>
          </cell>
          <cell r="AW2773">
            <v>0</v>
          </cell>
          <cell r="AX2773">
            <v>0</v>
          </cell>
          <cell r="AY2773">
            <v>0</v>
          </cell>
          <cell r="AZ2773">
            <v>0</v>
          </cell>
        </row>
        <row r="2774">
          <cell r="A2774" t="str">
            <v>UTIrrigationDLC IrrigationProgram Annual BenefitsHigh Participation Case0</v>
          </cell>
          <cell r="B2774" t="str">
            <v>UT</v>
          </cell>
          <cell r="C2774" t="str">
            <v>Irrigation</v>
          </cell>
          <cell r="D2774" t="str">
            <v>DLC Irrigation</v>
          </cell>
          <cell r="E2774" t="str">
            <v>Program Annual Benefits</v>
          </cell>
          <cell r="F2774" t="str">
            <v>High Participation Case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573231.01</v>
          </cell>
          <cell r="S2774">
            <v>1745288.43</v>
          </cell>
          <cell r="T2774">
            <v>4127886.26</v>
          </cell>
          <cell r="U2774">
            <v>5388069.9000000004</v>
          </cell>
          <cell r="V2774">
            <v>6066603.5300000003</v>
          </cell>
          <cell r="W2774">
            <v>6146956.6100000003</v>
          </cell>
          <cell r="X2774">
            <v>6226381.7599999998</v>
          </cell>
          <cell r="Y2774">
            <v>6305886.3200000003</v>
          </cell>
          <cell r="Z2774">
            <v>6389191.79</v>
          </cell>
          <cell r="AA2774">
            <v>6482465.1100000003</v>
          </cell>
          <cell r="AB2774">
            <v>6568214.9500000002</v>
          </cell>
          <cell r="AC2774">
            <v>6654117.0800000001</v>
          </cell>
          <cell r="AD2774">
            <v>6743128.8899999997</v>
          </cell>
          <cell r="AE2774">
            <v>6833331.4100000001</v>
          </cell>
          <cell r="AF2774">
            <v>6924740.5700000003</v>
          </cell>
          <cell r="AG2774">
            <v>7017372.5</v>
          </cell>
          <cell r="AH2774">
            <v>7111243.5700000003</v>
          </cell>
          <cell r="AI2774">
            <v>7206370.3399999999</v>
          </cell>
          <cell r="AJ2774">
            <v>7302769.6200000001</v>
          </cell>
          <cell r="AK2774">
            <v>7400458.4299999997</v>
          </cell>
          <cell r="AL2774">
            <v>0</v>
          </cell>
          <cell r="AM2774">
            <v>0</v>
          </cell>
          <cell r="AN2774">
            <v>0</v>
          </cell>
          <cell r="AO2774">
            <v>0</v>
          </cell>
          <cell r="AP2774">
            <v>0</v>
          </cell>
          <cell r="AQ2774">
            <v>0</v>
          </cell>
          <cell r="AR2774">
            <v>0</v>
          </cell>
          <cell r="AS2774">
            <v>0</v>
          </cell>
          <cell r="AT2774">
            <v>0</v>
          </cell>
          <cell r="AU2774">
            <v>0</v>
          </cell>
          <cell r="AV2774">
            <v>0</v>
          </cell>
          <cell r="AW2774">
            <v>0</v>
          </cell>
          <cell r="AX2774">
            <v>0</v>
          </cell>
          <cell r="AY2774">
            <v>0</v>
          </cell>
          <cell r="AZ2774">
            <v>0</v>
          </cell>
        </row>
        <row r="2775">
          <cell r="A2775" t="str">
            <v>UTIrrigationDLC IrrigationProgram Annual CostsHigh Participation Case0</v>
          </cell>
          <cell r="B2775" t="str">
            <v>UT</v>
          </cell>
          <cell r="C2775" t="str">
            <v>Irrigation</v>
          </cell>
          <cell r="D2775" t="str">
            <v>DLC Irrigation</v>
          </cell>
          <cell r="E2775" t="str">
            <v>Program Annual Costs</v>
          </cell>
          <cell r="F2775" t="str">
            <v>High Participation Case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5834317.1500000004</v>
          </cell>
          <cell r="S2775">
            <v>12509121.98</v>
          </cell>
          <cell r="T2775">
            <v>26286343.199999999</v>
          </cell>
          <cell r="U2775">
            <v>16130618.27</v>
          </cell>
          <cell r="V2775">
            <v>10911310.720000001</v>
          </cell>
          <cell r="W2775">
            <v>4823091.07</v>
          </cell>
          <cell r="X2775">
            <v>4899046.41</v>
          </cell>
          <cell r="Y2775">
            <v>4974249.76</v>
          </cell>
          <cell r="Z2775">
            <v>5049879.66</v>
          </cell>
          <cell r="AA2775">
            <v>5126289.05</v>
          </cell>
          <cell r="AB2775">
            <v>5203203.5</v>
          </cell>
          <cell r="AC2775">
            <v>5283869.59</v>
          </cell>
          <cell r="AD2775">
            <v>5405233.1200000001</v>
          </cell>
          <cell r="AE2775">
            <v>5502775.29</v>
          </cell>
          <cell r="AF2775">
            <v>5602414.6799999997</v>
          </cell>
          <cell r="AG2775">
            <v>5704204.7300000004</v>
          </cell>
          <cell r="AH2775">
            <v>5808200.4400000004</v>
          </cell>
          <cell r="AI2775">
            <v>5914458.3899999997</v>
          </cell>
          <cell r="AJ2775">
            <v>6023036.7800000003</v>
          </cell>
          <cell r="AK2775">
            <v>6133995.5099999998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0</v>
          </cell>
          <cell r="AV2775">
            <v>0</v>
          </cell>
          <cell r="AW2775">
            <v>0</v>
          </cell>
          <cell r="AX2775">
            <v>0</v>
          </cell>
          <cell r="AY2775">
            <v>0</v>
          </cell>
          <cell r="AZ2775">
            <v>0</v>
          </cell>
          <cell r="BA2775">
            <v>156521.57999999999</v>
          </cell>
        </row>
        <row r="2776">
          <cell r="A2776" t="str">
            <v>UTIrrigationDLC IrrigationNon-Incentive CostsHigh Participation Case0</v>
          </cell>
          <cell r="B2776" t="str">
            <v>UT</v>
          </cell>
          <cell r="C2776" t="str">
            <v>Irrigation</v>
          </cell>
          <cell r="D2776" t="str">
            <v>DLC Irrigation</v>
          </cell>
          <cell r="E2776" t="str">
            <v>Non-Incentive Costs</v>
          </cell>
          <cell r="F2776" t="str">
            <v>High Participation Case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5482636.7300000004</v>
          </cell>
          <cell r="S2776">
            <v>11437731.27</v>
          </cell>
          <cell r="T2776">
            <v>23748445.530000001</v>
          </cell>
          <cell r="U2776">
            <v>12818922.52</v>
          </cell>
          <cell r="V2776">
            <v>7177502.6100000003</v>
          </cell>
          <cell r="W2776">
            <v>1035039.42</v>
          </cell>
          <cell r="X2776">
            <v>1056694.75</v>
          </cell>
          <cell r="Y2776">
            <v>1077608.81</v>
          </cell>
          <cell r="Z2776">
            <v>1098962.6200000001</v>
          </cell>
          <cell r="AA2776">
            <v>1121099.71</v>
          </cell>
          <cell r="AB2776">
            <v>1143734.93</v>
          </cell>
          <cell r="AC2776">
            <v>1169950.97</v>
          </cell>
          <cell r="AD2776">
            <v>1234739.83</v>
          </cell>
          <cell r="AE2776">
            <v>1274929.31</v>
          </cell>
          <cell r="AF2776">
            <v>1316427.29</v>
          </cell>
          <cell r="AG2776">
            <v>1359276.37</v>
          </cell>
          <cell r="AH2776">
            <v>1403520.56</v>
          </cell>
          <cell r="AI2776">
            <v>1449205.28</v>
          </cell>
          <cell r="AJ2776">
            <v>1496377.44</v>
          </cell>
          <cell r="AK2776">
            <v>1545085.48</v>
          </cell>
          <cell r="AL2776">
            <v>0</v>
          </cell>
          <cell r="AM2776">
            <v>0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AS2776">
            <v>0</v>
          </cell>
          <cell r="AT2776">
            <v>0</v>
          </cell>
          <cell r="AU2776">
            <v>0</v>
          </cell>
          <cell r="AV2776">
            <v>0</v>
          </cell>
          <cell r="AW2776">
            <v>0</v>
          </cell>
          <cell r="AX2776">
            <v>0</v>
          </cell>
          <cell r="AY2776">
            <v>0</v>
          </cell>
          <cell r="AZ2776">
            <v>0</v>
          </cell>
        </row>
        <row r="2777">
          <cell r="A2777" t="str">
            <v>UTIrrigationDLC IrrigationSummer Peak Reduction @Meter  (MW)High Participation Case0</v>
          </cell>
          <cell r="B2777" t="str">
            <v>UT</v>
          </cell>
          <cell r="C2777" t="str">
            <v>Irrigation</v>
          </cell>
          <cell r="D2777" t="str">
            <v>DLC Irrigation</v>
          </cell>
          <cell r="E2777" t="str">
            <v>Summer Peak Reduction @Meter  (MW)</v>
          </cell>
          <cell r="F2777" t="str">
            <v>High Participation Case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5.1061481672101516</v>
          </cell>
          <cell r="S2777">
            <v>15.546439584201273</v>
          </cell>
          <cell r="T2777">
            <v>36.769815927493447</v>
          </cell>
          <cell r="U2777">
            <v>47.99510590524666</v>
          </cell>
          <cell r="V2777">
            <v>54.039254216657497</v>
          </cell>
          <cell r="W2777">
            <v>54.75501228123791</v>
          </cell>
          <cell r="X2777">
            <v>55.462504704051796</v>
          </cell>
          <cell r="Y2777">
            <v>56.170704503007471</v>
          </cell>
          <cell r="Z2777">
            <v>56.91276145592839</v>
          </cell>
          <cell r="AA2777">
            <v>57.74360864977195</v>
          </cell>
          <cell r="AB2777">
            <v>58.507439221742665</v>
          </cell>
          <cell r="AC2777">
            <v>59.27262640549219</v>
          </cell>
          <cell r="AD2777">
            <v>60.065513565673378</v>
          </cell>
          <cell r="AE2777">
            <v>60.869007140432515</v>
          </cell>
          <cell r="AF2777">
            <v>61.683249011282939</v>
          </cell>
          <cell r="AG2777">
            <v>62.508382957680382</v>
          </cell>
          <cell r="AH2777">
            <v>63.344554682411669</v>
          </cell>
          <cell r="AI2777">
            <v>64.191911837323005</v>
          </cell>
          <cell r="AJ2777">
            <v>65.050604049392433</v>
          </cell>
          <cell r="AK2777">
            <v>65.920782947151125</v>
          </cell>
          <cell r="AL2777">
            <v>0</v>
          </cell>
          <cell r="AM2777">
            <v>0</v>
          </cell>
          <cell r="AN2777">
            <v>0</v>
          </cell>
          <cell r="AO2777">
            <v>0</v>
          </cell>
          <cell r="AP2777">
            <v>0</v>
          </cell>
          <cell r="AQ2777">
            <v>0</v>
          </cell>
          <cell r="AR2777">
            <v>0</v>
          </cell>
          <cell r="AS2777">
            <v>0</v>
          </cell>
          <cell r="AT2777">
            <v>0</v>
          </cell>
          <cell r="AU2777">
            <v>0</v>
          </cell>
          <cell r="AV2777">
            <v>0</v>
          </cell>
          <cell r="AW2777">
            <v>0</v>
          </cell>
          <cell r="AX2777">
            <v>0</v>
          </cell>
          <cell r="AY2777">
            <v>0</v>
          </cell>
          <cell r="AZ2777">
            <v>0</v>
          </cell>
          <cell r="BA2777">
            <v>2.5653887980275587</v>
          </cell>
        </row>
        <row r="2778">
          <cell r="A2778" t="str">
            <v>UTIrrigationDLC IrrigationSummer Peak Reduction @Generation (MW)High Participation Case0</v>
          </cell>
          <cell r="B2778" t="str">
            <v>UT</v>
          </cell>
          <cell r="C2778" t="str">
            <v>Irrigation</v>
          </cell>
          <cell r="D2778" t="str">
            <v>DLC Irrigation</v>
          </cell>
          <cell r="E2778" t="str">
            <v>Summer Peak Reduction @Generation (MW)</v>
          </cell>
          <cell r="F2778" t="str">
            <v>High Participation Case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5.6309529854545115</v>
          </cell>
          <cell r="S2778">
            <v>17.1442871462299</v>
          </cell>
          <cell r="T2778">
            <v>40.548980952242438</v>
          </cell>
          <cell r="U2778">
            <v>52.92799504328039</v>
          </cell>
          <cell r="V2778">
            <v>59.593354892652727</v>
          </cell>
          <cell r="W2778">
            <v>60.382677857562754</v>
          </cell>
          <cell r="X2778">
            <v>61.162885646285609</v>
          </cell>
          <cell r="Y2778">
            <v>61.94387351456492</v>
          </cell>
          <cell r="Z2778">
            <v>62.762198341341403</v>
          </cell>
          <cell r="AA2778">
            <v>63.678439181486489</v>
          </cell>
          <cell r="AB2778">
            <v>64.520775498172327</v>
          </cell>
          <cell r="AC2778">
            <v>65.364607857843168</v>
          </cell>
          <cell r="AD2778">
            <v>66.238987169908881</v>
          </cell>
          <cell r="AE2778">
            <v>67.125063013269198</v>
          </cell>
          <cell r="AF2778">
            <v>68.022991851877961</v>
          </cell>
          <cell r="AG2778">
            <v>68.932932242700019</v>
          </cell>
          <cell r="AH2778">
            <v>69.855044863709381</v>
          </cell>
          <cell r="AI2778">
            <v>70.789492542261797</v>
          </cell>
          <cell r="AJ2778">
            <v>71.73644028384696</v>
          </cell>
          <cell r="AK2778">
            <v>72.696055301225314</v>
          </cell>
          <cell r="AL2778">
            <v>0</v>
          </cell>
          <cell r="AM2778">
            <v>0</v>
          </cell>
          <cell r="AN2778">
            <v>0</v>
          </cell>
          <cell r="AO2778">
            <v>0</v>
          </cell>
          <cell r="AP2778">
            <v>0</v>
          </cell>
          <cell r="AQ2778">
            <v>0</v>
          </cell>
          <cell r="AR2778">
            <v>0</v>
          </cell>
          <cell r="AS2778">
            <v>0</v>
          </cell>
          <cell r="AT2778">
            <v>0</v>
          </cell>
          <cell r="AU2778">
            <v>0</v>
          </cell>
          <cell r="AV2778">
            <v>0</v>
          </cell>
          <cell r="AW2778">
            <v>0</v>
          </cell>
          <cell r="AX2778">
            <v>0</v>
          </cell>
          <cell r="AY2778">
            <v>0</v>
          </cell>
          <cell r="AZ2778">
            <v>0</v>
          </cell>
        </row>
        <row r="2779">
          <cell r="A2779" t="str">
            <v>UTIrrigationDLC IrrigationWinter Peak Reduction @Meter  (MW)High Participation Case0</v>
          </cell>
          <cell r="B2779" t="str">
            <v>UT</v>
          </cell>
          <cell r="C2779" t="str">
            <v>Irrigation</v>
          </cell>
          <cell r="D2779" t="str">
            <v>DLC Irrigation</v>
          </cell>
          <cell r="E2779" t="str">
            <v>Winter Peak Reduction @Meter  (MW)</v>
          </cell>
          <cell r="F2779" t="str">
            <v>High Participation Case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0</v>
          </cell>
          <cell r="AO2779">
            <v>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0</v>
          </cell>
          <cell r="AV2779">
            <v>0</v>
          </cell>
          <cell r="AW2779">
            <v>0</v>
          </cell>
          <cell r="AX2779">
            <v>0</v>
          </cell>
          <cell r="AY2779">
            <v>0</v>
          </cell>
          <cell r="AZ2779">
            <v>0</v>
          </cell>
          <cell r="BA2779">
            <v>2.5653887980275587</v>
          </cell>
        </row>
        <row r="2780">
          <cell r="A2780" t="str">
            <v>UTIrrigationDLC IrrigationWinter Peak Reduction @Generation (MW)High Participation Case0</v>
          </cell>
          <cell r="B2780" t="str">
            <v>UT</v>
          </cell>
          <cell r="C2780" t="str">
            <v>Irrigation</v>
          </cell>
          <cell r="D2780" t="str">
            <v>DLC Irrigation</v>
          </cell>
          <cell r="E2780" t="str">
            <v>Winter Peak Reduction @Generation (MW)</v>
          </cell>
          <cell r="F2780" t="str">
            <v>High Participation Case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0</v>
          </cell>
          <cell r="AV2780">
            <v>0</v>
          </cell>
          <cell r="AW2780">
            <v>0</v>
          </cell>
          <cell r="AX2780">
            <v>0</v>
          </cell>
          <cell r="AY2780">
            <v>0</v>
          </cell>
          <cell r="AZ2780">
            <v>0</v>
          </cell>
        </row>
        <row r="2781">
          <cell r="A2781" t="str">
            <v>UTIrrigationDLC IrrigationProgram Annual BenefitsHigh Participation Case0</v>
          </cell>
          <cell r="B2781" t="str">
            <v>UT</v>
          </cell>
          <cell r="C2781" t="str">
            <v>Irrigation</v>
          </cell>
          <cell r="D2781" t="str">
            <v>DLC Irrigation</v>
          </cell>
          <cell r="E2781" t="str">
            <v>Program Annual Benefits</v>
          </cell>
          <cell r="F2781" t="str">
            <v>High Participation Case</v>
          </cell>
          <cell r="G2781">
            <v>0</v>
          </cell>
          <cell r="BA2781">
            <v>11672893.49</v>
          </cell>
        </row>
        <row r="2782">
          <cell r="A2782" t="str">
            <v>UTIrrigationDLC IrrigationNew ParticipantsHigh Participation Case0</v>
          </cell>
          <cell r="B2782" t="str">
            <v>UT</v>
          </cell>
          <cell r="C2782" t="str">
            <v>Irrigation</v>
          </cell>
          <cell r="D2782" t="str">
            <v>DLC Irrigation</v>
          </cell>
          <cell r="E2782" t="str">
            <v>New Participants</v>
          </cell>
          <cell r="F2782" t="str">
            <v>High Participation Case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16746.686550000006</v>
          </cell>
          <cell r="S2782">
            <v>34271.919000000009</v>
          </cell>
          <cell r="T2782">
            <v>69833.664450000011</v>
          </cell>
          <cell r="U2782">
            <v>36847.527750000037</v>
          </cell>
          <cell r="V2782">
            <v>20100.588749999937</v>
          </cell>
          <cell r="W2782">
            <v>2583.0255000000179</v>
          </cell>
          <cell r="X2782">
            <v>2585.7149999999965</v>
          </cell>
          <cell r="Y2782">
            <v>2585.2035000000324</v>
          </cell>
          <cell r="Z2782">
            <v>2584.5764999999665</v>
          </cell>
          <cell r="AA2782">
            <v>2584.3950000000186</v>
          </cell>
          <cell r="AB2782">
            <v>2584.7249999999767</v>
          </cell>
          <cell r="AC2782">
            <v>2592.8595000000205</v>
          </cell>
          <cell r="AD2782">
            <v>2694.0321599718882</v>
          </cell>
          <cell r="AE2782">
            <v>2731.0805338135397</v>
          </cell>
          <cell r="AF2782">
            <v>2768.6383974915661</v>
          </cell>
          <cell r="AG2782">
            <v>2806.7127575183695</v>
          </cell>
          <cell r="AH2782">
            <v>2845.3107167601411</v>
          </cell>
          <cell r="AI2782">
            <v>2884.4394757617847</v>
          </cell>
          <cell r="AJ2782">
            <v>2924.1063340901455</v>
          </cell>
          <cell r="AK2782">
            <v>2964.3186916958948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0</v>
          </cell>
          <cell r="AV2782">
            <v>0</v>
          </cell>
          <cell r="AW2782">
            <v>0</v>
          </cell>
          <cell r="AX2782">
            <v>0</v>
          </cell>
          <cell r="AY2782">
            <v>0</v>
          </cell>
          <cell r="AZ2782">
            <v>0</v>
          </cell>
        </row>
        <row r="2783">
          <cell r="A2783" t="str">
            <v>UTIrrigationDLC IrrigationIncentive CostsHigh Participation Case0</v>
          </cell>
          <cell r="B2783" t="str">
            <v>UT</v>
          </cell>
          <cell r="C2783" t="str">
            <v>Irrigation</v>
          </cell>
          <cell r="D2783" t="str">
            <v>DLC Irrigation</v>
          </cell>
          <cell r="E2783" t="str">
            <v>Incentive Costs</v>
          </cell>
          <cell r="F2783" t="str">
            <v>High Participation Case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351680.42</v>
          </cell>
          <cell r="S2783">
            <v>1071390.72</v>
          </cell>
          <cell r="T2783">
            <v>2537897.67</v>
          </cell>
          <cell r="U2783">
            <v>3311695.75</v>
          </cell>
          <cell r="V2783">
            <v>3733808.12</v>
          </cell>
          <cell r="W2783">
            <v>3788051.65</v>
          </cell>
          <cell r="X2783">
            <v>3842351.67</v>
          </cell>
          <cell r="Y2783">
            <v>3896640.94</v>
          </cell>
          <cell r="Z2783">
            <v>3950917.05</v>
          </cell>
          <cell r="AA2783">
            <v>4005189.34</v>
          </cell>
          <cell r="AB2783">
            <v>4059468.57</v>
          </cell>
          <cell r="AC2783">
            <v>4113918.62</v>
          </cell>
          <cell r="AD2783">
            <v>4170493.29</v>
          </cell>
          <cell r="AE2783">
            <v>4227845.9800000004</v>
          </cell>
          <cell r="AF2783">
            <v>4285987.3899999997</v>
          </cell>
          <cell r="AG2783">
            <v>4344928.3600000003</v>
          </cell>
          <cell r="AH2783">
            <v>4404679.88</v>
          </cell>
          <cell r="AI2783">
            <v>4465253.1100000003</v>
          </cell>
          <cell r="AJ2783">
            <v>4526659.34</v>
          </cell>
          <cell r="AK2783">
            <v>4588910.04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0</v>
          </cell>
          <cell r="AR2783">
            <v>0</v>
          </cell>
          <cell r="AS2783">
            <v>0</v>
          </cell>
          <cell r="AT2783">
            <v>0</v>
          </cell>
          <cell r="AU2783">
            <v>0</v>
          </cell>
          <cell r="AV2783">
            <v>0</v>
          </cell>
          <cell r="AW2783">
            <v>0</v>
          </cell>
          <cell r="AX2783">
            <v>0</v>
          </cell>
          <cell r="AY2783">
            <v>0</v>
          </cell>
          <cell r="AZ2783">
            <v>0</v>
          </cell>
        </row>
        <row r="2784">
          <cell r="A2784" t="str">
            <v>UTIrrigationDLC IrrigationParticipantsHigh Participation Case0</v>
          </cell>
          <cell r="B2784" t="str">
            <v>UT</v>
          </cell>
          <cell r="C2784" t="str">
            <v>Irrigation</v>
          </cell>
          <cell r="D2784" t="str">
            <v>DLC Irrigation</v>
          </cell>
          <cell r="E2784" t="str">
            <v>Participants</v>
          </cell>
          <cell r="F2784" t="str">
            <v>High Participation Case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16746.686550000006</v>
          </cell>
          <cell r="S2784">
            <v>51018.605550000015</v>
          </cell>
          <cell r="T2784">
            <v>120852.27000000002</v>
          </cell>
          <cell r="U2784">
            <v>157699.79775000006</v>
          </cell>
          <cell r="V2784">
            <v>177800.38649999999</v>
          </cell>
          <cell r="W2784">
            <v>180383.41200000001</v>
          </cell>
          <cell r="X2784">
            <v>182969.12700000001</v>
          </cell>
          <cell r="Y2784">
            <v>185554.33050000004</v>
          </cell>
          <cell r="Z2784">
            <v>188138.90700000001</v>
          </cell>
          <cell r="AA2784">
            <v>190723.30200000003</v>
          </cell>
          <cell r="AB2784">
            <v>193308.027</v>
          </cell>
          <cell r="AC2784">
            <v>195900.88650000002</v>
          </cell>
          <cell r="AD2784">
            <v>198594.91865997191</v>
          </cell>
          <cell r="AE2784">
            <v>201325.99919378545</v>
          </cell>
          <cell r="AF2784">
            <v>204094.63759127702</v>
          </cell>
          <cell r="AG2784">
            <v>206901.35034879539</v>
          </cell>
          <cell r="AH2784">
            <v>209746.66106555553</v>
          </cell>
          <cell r="AI2784">
            <v>212631.10054131731</v>
          </cell>
          <cell r="AJ2784">
            <v>215555.20687540746</v>
          </cell>
          <cell r="AK2784">
            <v>218519.52556710335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0</v>
          </cell>
          <cell r="AR2784">
            <v>0</v>
          </cell>
          <cell r="AS2784">
            <v>0</v>
          </cell>
          <cell r="AT2784">
            <v>0</v>
          </cell>
          <cell r="AU2784">
            <v>0</v>
          </cell>
          <cell r="AV2784">
            <v>0</v>
          </cell>
          <cell r="AW2784">
            <v>0</v>
          </cell>
          <cell r="AX2784">
            <v>0</v>
          </cell>
          <cell r="AY2784">
            <v>0</v>
          </cell>
          <cell r="AZ2784">
            <v>0</v>
          </cell>
        </row>
        <row r="2785">
          <cell r="A2785" t="str">
            <v>UTResidentialDLC Room ACProgram Annual BenefitsHigh Participation Case0</v>
          </cell>
          <cell r="B2785" t="str">
            <v>UT</v>
          </cell>
          <cell r="C2785" t="str">
            <v>Residential</v>
          </cell>
          <cell r="D2785" t="str">
            <v>DLC Room AC</v>
          </cell>
          <cell r="E2785" t="str">
            <v>Program Annual Benefits</v>
          </cell>
          <cell r="F2785" t="str">
            <v>High Participation Case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573231.01</v>
          </cell>
          <cell r="S2785">
            <v>1745288.43</v>
          </cell>
          <cell r="T2785">
            <v>4127886.26</v>
          </cell>
          <cell r="U2785">
            <v>5388069.9000000004</v>
          </cell>
          <cell r="V2785">
            <v>6066603.5300000003</v>
          </cell>
          <cell r="W2785">
            <v>6146956.6100000003</v>
          </cell>
          <cell r="X2785">
            <v>6226381.7599999998</v>
          </cell>
          <cell r="Y2785">
            <v>6305886.3200000003</v>
          </cell>
          <cell r="Z2785">
            <v>6389191.79</v>
          </cell>
          <cell r="AA2785">
            <v>6482465.1100000003</v>
          </cell>
          <cell r="AB2785">
            <v>6568214.9500000002</v>
          </cell>
          <cell r="AC2785">
            <v>6654117.0800000001</v>
          </cell>
          <cell r="AD2785">
            <v>6743128.8899999997</v>
          </cell>
          <cell r="AE2785">
            <v>6833331.4100000001</v>
          </cell>
          <cell r="AF2785">
            <v>6924740.5700000003</v>
          </cell>
          <cell r="AG2785">
            <v>7017372.5</v>
          </cell>
          <cell r="AH2785">
            <v>7111243.5700000003</v>
          </cell>
          <cell r="AI2785">
            <v>7206370.3399999999</v>
          </cell>
          <cell r="AJ2785">
            <v>7302769.6200000001</v>
          </cell>
          <cell r="AK2785">
            <v>7400458.4299999997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0</v>
          </cell>
          <cell r="AR2785">
            <v>0</v>
          </cell>
          <cell r="AS2785">
            <v>0</v>
          </cell>
          <cell r="AT2785">
            <v>0</v>
          </cell>
          <cell r="AU2785">
            <v>0</v>
          </cell>
          <cell r="AV2785">
            <v>0</v>
          </cell>
          <cell r="AW2785">
            <v>0</v>
          </cell>
          <cell r="AX2785">
            <v>0</v>
          </cell>
          <cell r="AY2785">
            <v>0</v>
          </cell>
          <cell r="AZ2785">
            <v>0</v>
          </cell>
        </row>
        <row r="2786">
          <cell r="A2786" t="str">
            <v>UTResidentialDLC Room ACProgram Annual CostsHigh Participation Case0</v>
          </cell>
          <cell r="B2786" t="str">
            <v>UT</v>
          </cell>
          <cell r="C2786" t="str">
            <v>Residential</v>
          </cell>
          <cell r="D2786" t="str">
            <v>DLC Room AC</v>
          </cell>
          <cell r="E2786" t="str">
            <v>Program Annual Costs</v>
          </cell>
          <cell r="F2786" t="str">
            <v>High Participation Case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5834317.1500000004</v>
          </cell>
          <cell r="S2786">
            <v>12509121.98</v>
          </cell>
          <cell r="T2786">
            <v>26286343.199999999</v>
          </cell>
          <cell r="U2786">
            <v>16130618.27</v>
          </cell>
          <cell r="V2786">
            <v>10911310.720000001</v>
          </cell>
          <cell r="W2786">
            <v>4823091.07</v>
          </cell>
          <cell r="X2786">
            <v>4899046.41</v>
          </cell>
          <cell r="Y2786">
            <v>4974249.76</v>
          </cell>
          <cell r="Z2786">
            <v>5049879.66</v>
          </cell>
          <cell r="AA2786">
            <v>5126289.05</v>
          </cell>
          <cell r="AB2786">
            <v>5203203.5</v>
          </cell>
          <cell r="AC2786">
            <v>5283869.59</v>
          </cell>
          <cell r="AD2786">
            <v>5405233.1200000001</v>
          </cell>
          <cell r="AE2786">
            <v>5502775.29</v>
          </cell>
          <cell r="AF2786">
            <v>5602414.6799999997</v>
          </cell>
          <cell r="AG2786">
            <v>5704204.7300000004</v>
          </cell>
          <cell r="AH2786">
            <v>5808200.4400000004</v>
          </cell>
          <cell r="AI2786">
            <v>5914458.3899999997</v>
          </cell>
          <cell r="AJ2786">
            <v>6023036.7800000003</v>
          </cell>
          <cell r="AK2786">
            <v>6133995.5099999998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A2786">
            <v>153464.6</v>
          </cell>
        </row>
        <row r="2787">
          <cell r="A2787" t="str">
            <v>UTResidentialDLC Room ACNon-Incentive CostsHigh Participation Case0</v>
          </cell>
          <cell r="B2787" t="str">
            <v>UT</v>
          </cell>
          <cell r="C2787" t="str">
            <v>Residential</v>
          </cell>
          <cell r="D2787" t="str">
            <v>DLC Room AC</v>
          </cell>
          <cell r="E2787" t="str">
            <v>Non-Incentive Costs</v>
          </cell>
          <cell r="F2787" t="str">
            <v>High Participation Case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5482636.7300000004</v>
          </cell>
          <cell r="S2787">
            <v>11437731.27</v>
          </cell>
          <cell r="T2787">
            <v>23748445.530000001</v>
          </cell>
          <cell r="U2787">
            <v>12818922.52</v>
          </cell>
          <cell r="V2787">
            <v>7177502.6100000003</v>
          </cell>
          <cell r="W2787">
            <v>1035039.42</v>
          </cell>
          <cell r="X2787">
            <v>1056694.75</v>
          </cell>
          <cell r="Y2787">
            <v>1077608.81</v>
          </cell>
          <cell r="Z2787">
            <v>1098962.6200000001</v>
          </cell>
          <cell r="AA2787">
            <v>1121099.71</v>
          </cell>
          <cell r="AB2787">
            <v>1143734.93</v>
          </cell>
          <cell r="AC2787">
            <v>1169950.97</v>
          </cell>
          <cell r="AD2787">
            <v>1234739.83</v>
          </cell>
          <cell r="AE2787">
            <v>1274929.31</v>
          </cell>
          <cell r="AF2787">
            <v>1316427.29</v>
          </cell>
          <cell r="AG2787">
            <v>1359276.37</v>
          </cell>
          <cell r="AH2787">
            <v>1403520.56</v>
          </cell>
          <cell r="AI2787">
            <v>1449205.28</v>
          </cell>
          <cell r="AJ2787">
            <v>1496377.44</v>
          </cell>
          <cell r="AK2787">
            <v>1545085.48</v>
          </cell>
          <cell r="AL2787">
            <v>0</v>
          </cell>
          <cell r="AM2787">
            <v>0</v>
          </cell>
          <cell r="AN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</row>
        <row r="2788">
          <cell r="A2788" t="str">
            <v>UTResidentialDLC Room ACSummer Peak Reduction @Meter  (MW)High Participation Case0</v>
          </cell>
          <cell r="B2788" t="str">
            <v>UT</v>
          </cell>
          <cell r="C2788" t="str">
            <v>Residential</v>
          </cell>
          <cell r="D2788" t="str">
            <v>DLC Room AC</v>
          </cell>
          <cell r="E2788" t="str">
            <v>Summer Peak Reduction @Meter  (MW)</v>
          </cell>
          <cell r="F2788" t="str">
            <v>High Participation Case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5.1061481672101516</v>
          </cell>
          <cell r="S2788">
            <v>15.546439584201273</v>
          </cell>
          <cell r="T2788">
            <v>36.769815927493447</v>
          </cell>
          <cell r="U2788">
            <v>47.99510590524666</v>
          </cell>
          <cell r="V2788">
            <v>54.039254216657497</v>
          </cell>
          <cell r="W2788">
            <v>54.75501228123791</v>
          </cell>
          <cell r="X2788">
            <v>55.462504704051796</v>
          </cell>
          <cell r="Y2788">
            <v>56.170704503007471</v>
          </cell>
          <cell r="Z2788">
            <v>56.91276145592839</v>
          </cell>
          <cell r="AA2788">
            <v>57.74360864977195</v>
          </cell>
          <cell r="AB2788">
            <v>58.507439221742665</v>
          </cell>
          <cell r="AC2788">
            <v>59.27262640549219</v>
          </cell>
          <cell r="AD2788">
            <v>60.065513565673378</v>
          </cell>
          <cell r="AE2788">
            <v>60.869007140432515</v>
          </cell>
          <cell r="AF2788">
            <v>61.683249011282939</v>
          </cell>
          <cell r="AG2788">
            <v>62.508382957680382</v>
          </cell>
          <cell r="AH2788">
            <v>63.344554682411669</v>
          </cell>
          <cell r="AI2788">
            <v>64.191911837323005</v>
          </cell>
          <cell r="AJ2788">
            <v>65.050604049392433</v>
          </cell>
          <cell r="AK2788">
            <v>65.920782947151125</v>
          </cell>
          <cell r="AL2788">
            <v>0</v>
          </cell>
          <cell r="AM2788">
            <v>0</v>
          </cell>
          <cell r="AN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A2788">
            <v>2.8337855378568992</v>
          </cell>
        </row>
        <row r="2789">
          <cell r="A2789" t="str">
            <v>UTResidentialDLC Room ACSummer Peak Reduction @Generation (MW)High Participation Case0</v>
          </cell>
          <cell r="B2789" t="str">
            <v>UT</v>
          </cell>
          <cell r="C2789" t="str">
            <v>Residential</v>
          </cell>
          <cell r="D2789" t="str">
            <v>DLC Room AC</v>
          </cell>
          <cell r="E2789" t="str">
            <v>Summer Peak Reduction @Generation (MW)</v>
          </cell>
          <cell r="F2789" t="str">
            <v>High Participation Case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5.6309529854545115</v>
          </cell>
          <cell r="S2789">
            <v>17.1442871462299</v>
          </cell>
          <cell r="T2789">
            <v>40.548980952242438</v>
          </cell>
          <cell r="U2789">
            <v>52.92799504328039</v>
          </cell>
          <cell r="V2789">
            <v>59.593354892652727</v>
          </cell>
          <cell r="W2789">
            <v>60.382677857562754</v>
          </cell>
          <cell r="X2789">
            <v>61.162885646285609</v>
          </cell>
          <cell r="Y2789">
            <v>61.94387351456492</v>
          </cell>
          <cell r="Z2789">
            <v>62.762198341341403</v>
          </cell>
          <cell r="AA2789">
            <v>63.678439181486489</v>
          </cell>
          <cell r="AB2789">
            <v>64.520775498172327</v>
          </cell>
          <cell r="AC2789">
            <v>65.364607857843168</v>
          </cell>
          <cell r="AD2789">
            <v>66.238987169908881</v>
          </cell>
          <cell r="AE2789">
            <v>67.125063013269198</v>
          </cell>
          <cell r="AF2789">
            <v>68.022991851877961</v>
          </cell>
          <cell r="AG2789">
            <v>68.932932242700019</v>
          </cell>
          <cell r="AH2789">
            <v>69.855044863709381</v>
          </cell>
          <cell r="AI2789">
            <v>70.789492542261797</v>
          </cell>
          <cell r="AJ2789">
            <v>71.73644028384696</v>
          </cell>
          <cell r="AK2789">
            <v>72.696055301225314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AS2789">
            <v>0</v>
          </cell>
          <cell r="AT2789">
            <v>0</v>
          </cell>
          <cell r="AU2789">
            <v>0</v>
          </cell>
          <cell r="AV2789">
            <v>0</v>
          </cell>
          <cell r="AW2789">
            <v>0</v>
          </cell>
          <cell r="AX2789">
            <v>0</v>
          </cell>
          <cell r="AY2789">
            <v>0</v>
          </cell>
          <cell r="AZ2789">
            <v>0</v>
          </cell>
        </row>
        <row r="2790">
          <cell r="A2790" t="str">
            <v>UTResidentialDLC Room ACWinter Peak Reduction @Meter  (MW)High Participation Case0</v>
          </cell>
          <cell r="B2790" t="str">
            <v>UT</v>
          </cell>
          <cell r="C2790" t="str">
            <v>Residential</v>
          </cell>
          <cell r="D2790" t="str">
            <v>DLC Room AC</v>
          </cell>
          <cell r="E2790" t="str">
            <v>Winter Peak Reduction @Meter  (MW)</v>
          </cell>
          <cell r="F2790" t="str">
            <v>High Participation Case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A2790">
            <v>2.8337855378568992</v>
          </cell>
        </row>
        <row r="2791">
          <cell r="A2791" t="str">
            <v>UTResidentialDLC Room ACWinter Peak Reduction @Generation (MW)High Participation Case0</v>
          </cell>
          <cell r="B2791" t="str">
            <v>UT</v>
          </cell>
          <cell r="C2791" t="str">
            <v>Residential</v>
          </cell>
          <cell r="D2791" t="str">
            <v>DLC Room AC</v>
          </cell>
          <cell r="E2791" t="str">
            <v>Winter Peak Reduction @Generation (MW)</v>
          </cell>
          <cell r="F2791" t="str">
            <v>High Participation Case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</row>
        <row r="2792">
          <cell r="A2792" t="str">
            <v>UTResidentialDLC Room ACProgram Annual BenefitsHigh Participation Case0</v>
          </cell>
          <cell r="B2792" t="str">
            <v>UT</v>
          </cell>
          <cell r="C2792" t="str">
            <v>Residential</v>
          </cell>
          <cell r="D2792" t="str">
            <v>DLC Room AC</v>
          </cell>
          <cell r="E2792" t="str">
            <v>Program Annual Benefits</v>
          </cell>
          <cell r="F2792" t="str">
            <v>High Participation Case</v>
          </cell>
          <cell r="G2792">
            <v>0</v>
          </cell>
          <cell r="BA2792">
            <v>-1044376537.66</v>
          </cell>
        </row>
        <row r="2793">
          <cell r="A2793" t="str">
            <v>UTResidentialDLC Room ACNew ParticipantsHigh Participation Case0</v>
          </cell>
          <cell r="B2793" t="str">
            <v>UT</v>
          </cell>
          <cell r="C2793" t="str">
            <v>Residential</v>
          </cell>
          <cell r="D2793" t="str">
            <v>DLC Room AC</v>
          </cell>
          <cell r="E2793" t="str">
            <v>New Participants</v>
          </cell>
          <cell r="F2793" t="str">
            <v>High Participation Case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16746.686550000006</v>
          </cell>
          <cell r="S2793">
            <v>34271.919000000009</v>
          </cell>
          <cell r="T2793">
            <v>69833.664450000011</v>
          </cell>
          <cell r="U2793">
            <v>36847.527750000037</v>
          </cell>
          <cell r="V2793">
            <v>20100.588749999937</v>
          </cell>
          <cell r="W2793">
            <v>2583.0255000000179</v>
          </cell>
          <cell r="X2793">
            <v>2585.7149999999965</v>
          </cell>
          <cell r="Y2793">
            <v>2585.2035000000324</v>
          </cell>
          <cell r="Z2793">
            <v>2584.5764999999665</v>
          </cell>
          <cell r="AA2793">
            <v>2584.3950000000186</v>
          </cell>
          <cell r="AB2793">
            <v>2584.7249999999767</v>
          </cell>
          <cell r="AC2793">
            <v>2592.8595000000205</v>
          </cell>
          <cell r="AD2793">
            <v>2694.0321599718882</v>
          </cell>
          <cell r="AE2793">
            <v>2731.0805338135397</v>
          </cell>
          <cell r="AF2793">
            <v>2768.6383974915661</v>
          </cell>
          <cell r="AG2793">
            <v>2806.7127575183695</v>
          </cell>
          <cell r="AH2793">
            <v>2845.3107167601411</v>
          </cell>
          <cell r="AI2793">
            <v>2884.4394757617847</v>
          </cell>
          <cell r="AJ2793">
            <v>2924.1063340901455</v>
          </cell>
          <cell r="AK2793">
            <v>2964.3186916958948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0</v>
          </cell>
          <cell r="AV2793">
            <v>0</v>
          </cell>
          <cell r="AW2793">
            <v>0</v>
          </cell>
          <cell r="AX2793">
            <v>0</v>
          </cell>
          <cell r="AY2793">
            <v>0</v>
          </cell>
          <cell r="AZ2793">
            <v>0</v>
          </cell>
        </row>
        <row r="2794">
          <cell r="A2794" t="str">
            <v>UTResidentialDLC Room ACIncentive CostsHigh Participation Case0</v>
          </cell>
          <cell r="B2794" t="str">
            <v>UT</v>
          </cell>
          <cell r="C2794" t="str">
            <v>Residential</v>
          </cell>
          <cell r="D2794" t="str">
            <v>DLC Room AC</v>
          </cell>
          <cell r="E2794" t="str">
            <v>Incentive Costs</v>
          </cell>
          <cell r="F2794" t="str">
            <v>High Participation Case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351680.42</v>
          </cell>
          <cell r="S2794">
            <v>1071390.72</v>
          </cell>
          <cell r="T2794">
            <v>2537897.67</v>
          </cell>
          <cell r="U2794">
            <v>3311695.75</v>
          </cell>
          <cell r="V2794">
            <v>3733808.12</v>
          </cell>
          <cell r="W2794">
            <v>3788051.65</v>
          </cell>
          <cell r="X2794">
            <v>3842351.67</v>
          </cell>
          <cell r="Y2794">
            <v>3896640.94</v>
          </cell>
          <cell r="Z2794">
            <v>3950917.05</v>
          </cell>
          <cell r="AA2794">
            <v>4005189.34</v>
          </cell>
          <cell r="AB2794">
            <v>4059468.57</v>
          </cell>
          <cell r="AC2794">
            <v>4113918.62</v>
          </cell>
          <cell r="AD2794">
            <v>4170493.29</v>
          </cell>
          <cell r="AE2794">
            <v>4227845.9800000004</v>
          </cell>
          <cell r="AF2794">
            <v>4285987.3899999997</v>
          </cell>
          <cell r="AG2794">
            <v>4344928.3600000003</v>
          </cell>
          <cell r="AH2794">
            <v>4404679.88</v>
          </cell>
          <cell r="AI2794">
            <v>4465253.1100000003</v>
          </cell>
          <cell r="AJ2794">
            <v>4526659.34</v>
          </cell>
          <cell r="AK2794">
            <v>4588910.04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AS2794">
            <v>0</v>
          </cell>
          <cell r="AT2794">
            <v>0</v>
          </cell>
          <cell r="AU2794">
            <v>0</v>
          </cell>
          <cell r="AV2794">
            <v>0</v>
          </cell>
          <cell r="AW2794">
            <v>0</v>
          </cell>
          <cell r="AX2794">
            <v>0</v>
          </cell>
          <cell r="AY2794">
            <v>0</v>
          </cell>
          <cell r="AZ2794">
            <v>0</v>
          </cell>
        </row>
        <row r="2795">
          <cell r="A2795" t="str">
            <v>UTResidentialDLC Room ACParticipantsHigh Participation Case0</v>
          </cell>
          <cell r="B2795" t="str">
            <v>UT</v>
          </cell>
          <cell r="C2795" t="str">
            <v>Residential</v>
          </cell>
          <cell r="D2795" t="str">
            <v>DLC Room AC</v>
          </cell>
          <cell r="E2795" t="str">
            <v>Participants</v>
          </cell>
          <cell r="F2795" t="str">
            <v>High Participation Case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16746.686550000006</v>
          </cell>
          <cell r="S2795">
            <v>51018.605550000015</v>
          </cell>
          <cell r="T2795">
            <v>120852.27000000002</v>
          </cell>
          <cell r="U2795">
            <v>157699.79775000006</v>
          </cell>
          <cell r="V2795">
            <v>177800.38649999999</v>
          </cell>
          <cell r="W2795">
            <v>180383.41200000001</v>
          </cell>
          <cell r="X2795">
            <v>182969.12700000001</v>
          </cell>
          <cell r="Y2795">
            <v>185554.33050000004</v>
          </cell>
          <cell r="Z2795">
            <v>188138.90700000001</v>
          </cell>
          <cell r="AA2795">
            <v>190723.30200000003</v>
          </cell>
          <cell r="AB2795">
            <v>193308.027</v>
          </cell>
          <cell r="AC2795">
            <v>195900.88650000002</v>
          </cell>
          <cell r="AD2795">
            <v>198594.91865997191</v>
          </cell>
          <cell r="AE2795">
            <v>201325.99919378545</v>
          </cell>
          <cell r="AF2795">
            <v>204094.63759127702</v>
          </cell>
          <cell r="AG2795">
            <v>206901.35034879539</v>
          </cell>
          <cell r="AH2795">
            <v>209746.66106555553</v>
          </cell>
          <cell r="AI2795">
            <v>212631.10054131731</v>
          </cell>
          <cell r="AJ2795">
            <v>215555.20687540746</v>
          </cell>
          <cell r="AK2795">
            <v>218519.52556710335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</row>
        <row r="2796">
          <cell r="A2796" t="str">
            <v>UTResidentialDLC Smart AppliancesProgram Annual BenefitsHigh Participation Case0</v>
          </cell>
          <cell r="B2796" t="str">
            <v>UT</v>
          </cell>
          <cell r="C2796" t="str">
            <v>Residential</v>
          </cell>
          <cell r="D2796" t="str">
            <v>DLC Smart Appliances</v>
          </cell>
          <cell r="E2796" t="str">
            <v>Program Annual Benefits</v>
          </cell>
          <cell r="F2796" t="str">
            <v>High Participation Case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573231.01</v>
          </cell>
          <cell r="S2796">
            <v>1745288.43</v>
          </cell>
          <cell r="T2796">
            <v>4127886.26</v>
          </cell>
          <cell r="U2796">
            <v>5388069.9000000004</v>
          </cell>
          <cell r="V2796">
            <v>6066603.5300000003</v>
          </cell>
          <cell r="W2796">
            <v>6146956.6100000003</v>
          </cell>
          <cell r="X2796">
            <v>6226381.7599999998</v>
          </cell>
          <cell r="Y2796">
            <v>6305886.3200000003</v>
          </cell>
          <cell r="Z2796">
            <v>6389191.79</v>
          </cell>
          <cell r="AA2796">
            <v>6482465.1100000003</v>
          </cell>
          <cell r="AB2796">
            <v>6568214.9500000002</v>
          </cell>
          <cell r="AC2796">
            <v>6654117.0800000001</v>
          </cell>
          <cell r="AD2796">
            <v>6743128.8899999997</v>
          </cell>
          <cell r="AE2796">
            <v>6833331.4100000001</v>
          </cell>
          <cell r="AF2796">
            <v>6924740.5700000003</v>
          </cell>
          <cell r="AG2796">
            <v>7017372.5</v>
          </cell>
          <cell r="AH2796">
            <v>7111243.5700000003</v>
          </cell>
          <cell r="AI2796">
            <v>7206370.3399999999</v>
          </cell>
          <cell r="AJ2796">
            <v>7302769.6200000001</v>
          </cell>
          <cell r="AK2796">
            <v>7400458.4299999997</v>
          </cell>
          <cell r="AL2796">
            <v>0</v>
          </cell>
          <cell r="AM2796">
            <v>0</v>
          </cell>
          <cell r="AN2796">
            <v>0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0</v>
          </cell>
          <cell r="AV2796">
            <v>0</v>
          </cell>
          <cell r="AW2796">
            <v>0</v>
          </cell>
          <cell r="AX2796">
            <v>0</v>
          </cell>
          <cell r="AY2796">
            <v>0</v>
          </cell>
          <cell r="AZ2796">
            <v>0</v>
          </cell>
        </row>
        <row r="2797">
          <cell r="A2797" t="str">
            <v>UTResidentialDLC Smart AppliancesProgram Annual CostsHigh Participation Case0</v>
          </cell>
          <cell r="B2797" t="str">
            <v>UT</v>
          </cell>
          <cell r="C2797" t="str">
            <v>Residential</v>
          </cell>
          <cell r="D2797" t="str">
            <v>DLC Smart Appliances</v>
          </cell>
          <cell r="E2797" t="str">
            <v>Program Annual Costs</v>
          </cell>
          <cell r="F2797" t="str">
            <v>High Participation Case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5834317.1500000004</v>
          </cell>
          <cell r="S2797">
            <v>12509121.98</v>
          </cell>
          <cell r="T2797">
            <v>26286343.199999999</v>
          </cell>
          <cell r="U2797">
            <v>16130618.27</v>
          </cell>
          <cell r="V2797">
            <v>10911310.720000001</v>
          </cell>
          <cell r="W2797">
            <v>4823091.07</v>
          </cell>
          <cell r="X2797">
            <v>4899046.41</v>
          </cell>
          <cell r="Y2797">
            <v>4974249.76</v>
          </cell>
          <cell r="Z2797">
            <v>5049879.66</v>
          </cell>
          <cell r="AA2797">
            <v>5126289.05</v>
          </cell>
          <cell r="AB2797">
            <v>5203203.5</v>
          </cell>
          <cell r="AC2797">
            <v>5283869.59</v>
          </cell>
          <cell r="AD2797">
            <v>5405233.1200000001</v>
          </cell>
          <cell r="AE2797">
            <v>5502775.29</v>
          </cell>
          <cell r="AF2797">
            <v>5602414.6799999997</v>
          </cell>
          <cell r="AG2797">
            <v>5704204.7300000004</v>
          </cell>
          <cell r="AH2797">
            <v>5808200.4400000004</v>
          </cell>
          <cell r="AI2797">
            <v>5914458.3899999997</v>
          </cell>
          <cell r="AJ2797">
            <v>6023036.7800000003</v>
          </cell>
          <cell r="AK2797">
            <v>6133995.5099999998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0</v>
          </cell>
          <cell r="AV2797">
            <v>0</v>
          </cell>
          <cell r="AW2797">
            <v>0</v>
          </cell>
          <cell r="AX2797">
            <v>0</v>
          </cell>
          <cell r="AY2797">
            <v>0</v>
          </cell>
          <cell r="AZ2797">
            <v>0</v>
          </cell>
          <cell r="BA2797">
            <v>542469.31000000006</v>
          </cell>
        </row>
        <row r="2798">
          <cell r="A2798" t="str">
            <v>UTResidentialDLC Smart AppliancesNon-Incentive CostsHigh Participation Case0</v>
          </cell>
          <cell r="B2798" t="str">
            <v>UT</v>
          </cell>
          <cell r="C2798" t="str">
            <v>Residential</v>
          </cell>
          <cell r="D2798" t="str">
            <v>DLC Smart Appliances</v>
          </cell>
          <cell r="E2798" t="str">
            <v>Non-Incentive Costs</v>
          </cell>
          <cell r="F2798" t="str">
            <v>High Participation Case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5482636.7300000004</v>
          </cell>
          <cell r="S2798">
            <v>11437731.27</v>
          </cell>
          <cell r="T2798">
            <v>23748445.530000001</v>
          </cell>
          <cell r="U2798">
            <v>12818922.52</v>
          </cell>
          <cell r="V2798">
            <v>7177502.6100000003</v>
          </cell>
          <cell r="W2798">
            <v>1035039.42</v>
          </cell>
          <cell r="X2798">
            <v>1056694.75</v>
          </cell>
          <cell r="Y2798">
            <v>1077608.81</v>
          </cell>
          <cell r="Z2798">
            <v>1098962.6200000001</v>
          </cell>
          <cell r="AA2798">
            <v>1121099.71</v>
          </cell>
          <cell r="AB2798">
            <v>1143734.93</v>
          </cell>
          <cell r="AC2798">
            <v>1169950.97</v>
          </cell>
          <cell r="AD2798">
            <v>1234739.83</v>
          </cell>
          <cell r="AE2798">
            <v>1274929.31</v>
          </cell>
          <cell r="AF2798">
            <v>1316427.29</v>
          </cell>
          <cell r="AG2798">
            <v>1359276.37</v>
          </cell>
          <cell r="AH2798">
            <v>1403520.56</v>
          </cell>
          <cell r="AI2798">
            <v>1449205.28</v>
          </cell>
          <cell r="AJ2798">
            <v>1496377.44</v>
          </cell>
          <cell r="AK2798">
            <v>1545085.48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AY2798">
            <v>0</v>
          </cell>
          <cell r="AZ2798">
            <v>0</v>
          </cell>
        </row>
        <row r="2799">
          <cell r="A2799" t="str">
            <v>UTResidentialDLC Smart AppliancesSummer Peak Reduction @Meter  (MW)High Participation Case0</v>
          </cell>
          <cell r="B2799" t="str">
            <v>UT</v>
          </cell>
          <cell r="C2799" t="str">
            <v>Residential</v>
          </cell>
          <cell r="D2799" t="str">
            <v>DLC Smart Appliances</v>
          </cell>
          <cell r="E2799" t="str">
            <v>Summer Peak Reduction @Meter  (MW)</v>
          </cell>
          <cell r="F2799" t="str">
            <v>High Participation Case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5.1061481672101516</v>
          </cell>
          <cell r="S2799">
            <v>15.546439584201273</v>
          </cell>
          <cell r="T2799">
            <v>36.769815927493447</v>
          </cell>
          <cell r="U2799">
            <v>47.99510590524666</v>
          </cell>
          <cell r="V2799">
            <v>54.039254216657497</v>
          </cell>
          <cell r="W2799">
            <v>54.75501228123791</v>
          </cell>
          <cell r="X2799">
            <v>55.462504704051796</v>
          </cell>
          <cell r="Y2799">
            <v>56.170704503007471</v>
          </cell>
          <cell r="Z2799">
            <v>56.91276145592839</v>
          </cell>
          <cell r="AA2799">
            <v>57.74360864977195</v>
          </cell>
          <cell r="AB2799">
            <v>58.507439221742665</v>
          </cell>
          <cell r="AC2799">
            <v>59.27262640549219</v>
          </cell>
          <cell r="AD2799">
            <v>60.065513565673378</v>
          </cell>
          <cell r="AE2799">
            <v>60.869007140432515</v>
          </cell>
          <cell r="AF2799">
            <v>61.683249011282939</v>
          </cell>
          <cell r="AG2799">
            <v>62.508382957680382</v>
          </cell>
          <cell r="AH2799">
            <v>63.344554682411669</v>
          </cell>
          <cell r="AI2799">
            <v>64.191911837323005</v>
          </cell>
          <cell r="AJ2799">
            <v>65.050604049392433</v>
          </cell>
          <cell r="AK2799">
            <v>65.920782947151125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0</v>
          </cell>
          <cell r="AV2799">
            <v>0</v>
          </cell>
          <cell r="AW2799">
            <v>0</v>
          </cell>
          <cell r="AX2799">
            <v>0</v>
          </cell>
          <cell r="AY2799">
            <v>0</v>
          </cell>
          <cell r="AZ2799">
            <v>0</v>
          </cell>
          <cell r="BA2799">
            <v>10.142091022454435</v>
          </cell>
        </row>
        <row r="2800">
          <cell r="A2800" t="str">
            <v>UTResidentialDLC Smart AppliancesSummer Peak Reduction @Generation (MW)High Participation Case0</v>
          </cell>
          <cell r="B2800" t="str">
            <v>UT</v>
          </cell>
          <cell r="C2800" t="str">
            <v>Residential</v>
          </cell>
          <cell r="D2800" t="str">
            <v>DLC Smart Appliances</v>
          </cell>
          <cell r="E2800" t="str">
            <v>Summer Peak Reduction @Generation (MW)</v>
          </cell>
          <cell r="F2800" t="str">
            <v>High Participation Case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5.6309529854545115</v>
          </cell>
          <cell r="S2800">
            <v>17.1442871462299</v>
          </cell>
          <cell r="T2800">
            <v>40.548980952242438</v>
          </cell>
          <cell r="U2800">
            <v>52.92799504328039</v>
          </cell>
          <cell r="V2800">
            <v>59.593354892652727</v>
          </cell>
          <cell r="W2800">
            <v>60.382677857562754</v>
          </cell>
          <cell r="X2800">
            <v>61.162885646285609</v>
          </cell>
          <cell r="Y2800">
            <v>61.94387351456492</v>
          </cell>
          <cell r="Z2800">
            <v>62.762198341341403</v>
          </cell>
          <cell r="AA2800">
            <v>63.678439181486489</v>
          </cell>
          <cell r="AB2800">
            <v>64.520775498172327</v>
          </cell>
          <cell r="AC2800">
            <v>65.364607857843168</v>
          </cell>
          <cell r="AD2800">
            <v>66.238987169908881</v>
          </cell>
          <cell r="AE2800">
            <v>67.125063013269198</v>
          </cell>
          <cell r="AF2800">
            <v>68.022991851877961</v>
          </cell>
          <cell r="AG2800">
            <v>68.932932242700019</v>
          </cell>
          <cell r="AH2800">
            <v>69.855044863709381</v>
          </cell>
          <cell r="AI2800">
            <v>70.789492542261797</v>
          </cell>
          <cell r="AJ2800">
            <v>71.73644028384696</v>
          </cell>
          <cell r="AK2800">
            <v>72.696055301225314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</row>
        <row r="2801">
          <cell r="A2801" t="str">
            <v>UTResidentialDLC Smart AppliancesWinter Peak Reduction @Meter  (MW)High Participation Case0</v>
          </cell>
          <cell r="B2801" t="str">
            <v>UT</v>
          </cell>
          <cell r="C2801" t="str">
            <v>Residential</v>
          </cell>
          <cell r="D2801" t="str">
            <v>DLC Smart Appliances</v>
          </cell>
          <cell r="E2801" t="str">
            <v>Winter Peak Reduction @Meter  (MW)</v>
          </cell>
          <cell r="F2801" t="str">
            <v>High Participation Case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0</v>
          </cell>
          <cell r="AR2801">
            <v>0</v>
          </cell>
          <cell r="AS2801">
            <v>0</v>
          </cell>
          <cell r="AT2801">
            <v>0</v>
          </cell>
          <cell r="AU2801">
            <v>0</v>
          </cell>
          <cell r="AV2801">
            <v>0</v>
          </cell>
          <cell r="AW2801">
            <v>0</v>
          </cell>
          <cell r="AX2801">
            <v>0</v>
          </cell>
          <cell r="AY2801">
            <v>0</v>
          </cell>
          <cell r="AZ2801">
            <v>0</v>
          </cell>
          <cell r="BA2801">
            <v>10.142091022454435</v>
          </cell>
        </row>
        <row r="2802">
          <cell r="A2802" t="str">
            <v>UTResidentialDLC Smart AppliancesWinter Peak Reduction @Generation (MW)High Participation Case0</v>
          </cell>
          <cell r="B2802" t="str">
            <v>UT</v>
          </cell>
          <cell r="C2802" t="str">
            <v>Residential</v>
          </cell>
          <cell r="D2802" t="str">
            <v>DLC Smart Appliances</v>
          </cell>
          <cell r="E2802" t="str">
            <v>Winter Peak Reduction @Generation (MW)</v>
          </cell>
          <cell r="F2802" t="str">
            <v>High Participation Case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0</v>
          </cell>
          <cell r="AV2802">
            <v>0</v>
          </cell>
          <cell r="AW2802">
            <v>0</v>
          </cell>
          <cell r="AX2802">
            <v>0</v>
          </cell>
          <cell r="AY2802">
            <v>0</v>
          </cell>
          <cell r="AZ2802">
            <v>0</v>
          </cell>
        </row>
        <row r="2803">
          <cell r="A2803" t="str">
            <v>UTResidentialDLC Smart AppliancesProgram Annual BenefitsHigh Participation Case0</v>
          </cell>
          <cell r="B2803" t="str">
            <v>UT</v>
          </cell>
          <cell r="C2803" t="str">
            <v>Residential</v>
          </cell>
          <cell r="D2803" t="str">
            <v>DLC Smart Appliances</v>
          </cell>
          <cell r="E2803" t="str">
            <v>Program Annual Benefits</v>
          </cell>
          <cell r="F2803" t="str">
            <v>High Participation Case</v>
          </cell>
          <cell r="G2803">
            <v>0</v>
          </cell>
          <cell r="BA2803">
            <v>-1044376537.66</v>
          </cell>
        </row>
        <row r="2804">
          <cell r="A2804" t="str">
            <v>UTResidentialDLC Smart AppliancesNew ParticipantsHigh Participation Case0</v>
          </cell>
          <cell r="B2804" t="str">
            <v>UT</v>
          </cell>
          <cell r="C2804" t="str">
            <v>Residential</v>
          </cell>
          <cell r="D2804" t="str">
            <v>DLC Smart Appliances</v>
          </cell>
          <cell r="E2804" t="str">
            <v>New Participants</v>
          </cell>
          <cell r="F2804" t="str">
            <v>High Participation Case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16746.686550000006</v>
          </cell>
          <cell r="S2804">
            <v>34271.919000000009</v>
          </cell>
          <cell r="T2804">
            <v>69833.664450000011</v>
          </cell>
          <cell r="U2804">
            <v>36847.527750000037</v>
          </cell>
          <cell r="V2804">
            <v>20100.588749999937</v>
          </cell>
          <cell r="W2804">
            <v>2583.0255000000179</v>
          </cell>
          <cell r="X2804">
            <v>2585.7149999999965</v>
          </cell>
          <cell r="Y2804">
            <v>2585.2035000000324</v>
          </cell>
          <cell r="Z2804">
            <v>2584.5764999999665</v>
          </cell>
          <cell r="AA2804">
            <v>2584.3950000000186</v>
          </cell>
          <cell r="AB2804">
            <v>2584.7249999999767</v>
          </cell>
          <cell r="AC2804">
            <v>2592.8595000000205</v>
          </cell>
          <cell r="AD2804">
            <v>2694.0321599718882</v>
          </cell>
          <cell r="AE2804">
            <v>2731.0805338135397</v>
          </cell>
          <cell r="AF2804">
            <v>2768.6383974915661</v>
          </cell>
          <cell r="AG2804">
            <v>2806.7127575183695</v>
          </cell>
          <cell r="AH2804">
            <v>2845.3107167601411</v>
          </cell>
          <cell r="AI2804">
            <v>2884.4394757617847</v>
          </cell>
          <cell r="AJ2804">
            <v>2924.1063340901455</v>
          </cell>
          <cell r="AK2804">
            <v>2964.3186916958948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0</v>
          </cell>
          <cell r="AR2804">
            <v>0</v>
          </cell>
          <cell r="AS2804">
            <v>0</v>
          </cell>
          <cell r="AT2804">
            <v>0</v>
          </cell>
          <cell r="AU2804">
            <v>0</v>
          </cell>
          <cell r="AV2804">
            <v>0</v>
          </cell>
          <cell r="AW2804">
            <v>0</v>
          </cell>
          <cell r="AX2804">
            <v>0</v>
          </cell>
          <cell r="AY2804">
            <v>0</v>
          </cell>
          <cell r="AZ2804">
            <v>0</v>
          </cell>
        </row>
        <row r="2805">
          <cell r="A2805" t="str">
            <v>UTResidentialDLC Smart AppliancesIncentive CostsHigh Participation Case0</v>
          </cell>
          <cell r="B2805" t="str">
            <v>UT</v>
          </cell>
          <cell r="C2805" t="str">
            <v>Residential</v>
          </cell>
          <cell r="D2805" t="str">
            <v>DLC Smart Appliances</v>
          </cell>
          <cell r="E2805" t="str">
            <v>Incentive Costs</v>
          </cell>
          <cell r="F2805" t="str">
            <v>High Participation Case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351680.42</v>
          </cell>
          <cell r="S2805">
            <v>1071390.72</v>
          </cell>
          <cell r="T2805">
            <v>2537897.67</v>
          </cell>
          <cell r="U2805">
            <v>3311695.75</v>
          </cell>
          <cell r="V2805">
            <v>3733808.12</v>
          </cell>
          <cell r="W2805">
            <v>3788051.65</v>
          </cell>
          <cell r="X2805">
            <v>3842351.67</v>
          </cell>
          <cell r="Y2805">
            <v>3896640.94</v>
          </cell>
          <cell r="Z2805">
            <v>3950917.05</v>
          </cell>
          <cell r="AA2805">
            <v>4005189.34</v>
          </cell>
          <cell r="AB2805">
            <v>4059468.57</v>
          </cell>
          <cell r="AC2805">
            <v>4113918.62</v>
          </cell>
          <cell r="AD2805">
            <v>4170493.29</v>
          </cell>
          <cell r="AE2805">
            <v>4227845.9800000004</v>
          </cell>
          <cell r="AF2805">
            <v>4285987.3899999997</v>
          </cell>
          <cell r="AG2805">
            <v>4344928.3600000003</v>
          </cell>
          <cell r="AH2805">
            <v>4404679.88</v>
          </cell>
          <cell r="AI2805">
            <v>4465253.1100000003</v>
          </cell>
          <cell r="AJ2805">
            <v>4526659.34</v>
          </cell>
          <cell r="AK2805">
            <v>4588910.04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AY2805">
            <v>0</v>
          </cell>
          <cell r="AZ2805">
            <v>0</v>
          </cell>
        </row>
        <row r="2806">
          <cell r="A2806" t="str">
            <v>UTResidentialDLC Smart AppliancesParticipantsHigh Participation Case0</v>
          </cell>
          <cell r="B2806" t="str">
            <v>UT</v>
          </cell>
          <cell r="C2806" t="str">
            <v>Residential</v>
          </cell>
          <cell r="D2806" t="str">
            <v>DLC Smart Appliances</v>
          </cell>
          <cell r="E2806" t="str">
            <v>Participants</v>
          </cell>
          <cell r="F2806" t="str">
            <v>High Participation Case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16746.686550000006</v>
          </cell>
          <cell r="S2806">
            <v>51018.605550000015</v>
          </cell>
          <cell r="T2806">
            <v>120852.27000000002</v>
          </cell>
          <cell r="U2806">
            <v>157699.79775000006</v>
          </cell>
          <cell r="V2806">
            <v>177800.38649999999</v>
          </cell>
          <cell r="W2806">
            <v>180383.41200000001</v>
          </cell>
          <cell r="X2806">
            <v>182969.12700000001</v>
          </cell>
          <cell r="Y2806">
            <v>185554.33050000004</v>
          </cell>
          <cell r="Z2806">
            <v>188138.90700000001</v>
          </cell>
          <cell r="AA2806">
            <v>190723.30200000003</v>
          </cell>
          <cell r="AB2806">
            <v>193308.027</v>
          </cell>
          <cell r="AC2806">
            <v>195900.88650000002</v>
          </cell>
          <cell r="AD2806">
            <v>198594.91865997191</v>
          </cell>
          <cell r="AE2806">
            <v>201325.99919378545</v>
          </cell>
          <cell r="AF2806">
            <v>204094.63759127702</v>
          </cell>
          <cell r="AG2806">
            <v>206901.35034879539</v>
          </cell>
          <cell r="AH2806">
            <v>209746.66106555553</v>
          </cell>
          <cell r="AI2806">
            <v>212631.10054131731</v>
          </cell>
          <cell r="AJ2806">
            <v>215555.20687540746</v>
          </cell>
          <cell r="AK2806">
            <v>218519.52556710335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AY2806">
            <v>0</v>
          </cell>
          <cell r="AZ2806">
            <v>0</v>
          </cell>
        </row>
        <row r="2807">
          <cell r="A2807" t="str">
            <v>UTResidentialDLC Smart ThermostatsProgram Annual BenefitsHigh Participation Case0</v>
          </cell>
          <cell r="B2807" t="str">
            <v>UT</v>
          </cell>
          <cell r="C2807" t="str">
            <v>Residential</v>
          </cell>
          <cell r="D2807" t="str">
            <v>DLC Smart Thermostats</v>
          </cell>
          <cell r="E2807" t="str">
            <v>Program Annual Benefits</v>
          </cell>
          <cell r="F2807" t="str">
            <v>High Participation Case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573231.01</v>
          </cell>
          <cell r="S2807">
            <v>1745288.43</v>
          </cell>
          <cell r="T2807">
            <v>4127886.26</v>
          </cell>
          <cell r="U2807">
            <v>5388069.9000000004</v>
          </cell>
          <cell r="V2807">
            <v>6066603.5300000003</v>
          </cell>
          <cell r="W2807">
            <v>6146956.6100000003</v>
          </cell>
          <cell r="X2807">
            <v>6226381.7599999998</v>
          </cell>
          <cell r="Y2807">
            <v>6305886.3200000003</v>
          </cell>
          <cell r="Z2807">
            <v>6389191.79</v>
          </cell>
          <cell r="AA2807">
            <v>6482465.1100000003</v>
          </cell>
          <cell r="AB2807">
            <v>6568214.9500000002</v>
          </cell>
          <cell r="AC2807">
            <v>6654117.0800000001</v>
          </cell>
          <cell r="AD2807">
            <v>6743128.8899999997</v>
          </cell>
          <cell r="AE2807">
            <v>6833331.4100000001</v>
          </cell>
          <cell r="AF2807">
            <v>6924740.5700000003</v>
          </cell>
          <cell r="AG2807">
            <v>7017372.5</v>
          </cell>
          <cell r="AH2807">
            <v>7111243.5700000003</v>
          </cell>
          <cell r="AI2807">
            <v>7206370.3399999999</v>
          </cell>
          <cell r="AJ2807">
            <v>7302769.6200000001</v>
          </cell>
          <cell r="AK2807">
            <v>7400458.4299999997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0</v>
          </cell>
          <cell r="AY2807">
            <v>0</v>
          </cell>
          <cell r="AZ2807">
            <v>0</v>
          </cell>
        </row>
        <row r="2808">
          <cell r="A2808" t="str">
            <v>UTResidentialDLC Smart ThermostatsProgram Annual CostsHigh Participation Case0</v>
          </cell>
          <cell r="B2808" t="str">
            <v>UT</v>
          </cell>
          <cell r="C2808" t="str">
            <v>Residential</v>
          </cell>
          <cell r="D2808" t="str">
            <v>DLC Smart Thermostats</v>
          </cell>
          <cell r="E2808" t="str">
            <v>Program Annual Costs</v>
          </cell>
          <cell r="F2808" t="str">
            <v>High Participation Case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5834317.1500000004</v>
          </cell>
          <cell r="S2808">
            <v>12509121.98</v>
          </cell>
          <cell r="T2808">
            <v>26286343.199999999</v>
          </cell>
          <cell r="U2808">
            <v>16130618.27</v>
          </cell>
          <cell r="V2808">
            <v>10911310.720000001</v>
          </cell>
          <cell r="W2808">
            <v>4823091.07</v>
          </cell>
          <cell r="X2808">
            <v>4899046.41</v>
          </cell>
          <cell r="Y2808">
            <v>4974249.76</v>
          </cell>
          <cell r="Z2808">
            <v>5049879.66</v>
          </cell>
          <cell r="AA2808">
            <v>5126289.05</v>
          </cell>
          <cell r="AB2808">
            <v>5203203.5</v>
          </cell>
          <cell r="AC2808">
            <v>5283869.59</v>
          </cell>
          <cell r="AD2808">
            <v>5405233.1200000001</v>
          </cell>
          <cell r="AE2808">
            <v>5502775.29</v>
          </cell>
          <cell r="AF2808">
            <v>5602414.6799999997</v>
          </cell>
          <cell r="AG2808">
            <v>5704204.7300000004</v>
          </cell>
          <cell r="AH2808">
            <v>5808200.4400000004</v>
          </cell>
          <cell r="AI2808">
            <v>5914458.3899999997</v>
          </cell>
          <cell r="AJ2808">
            <v>6023036.7800000003</v>
          </cell>
          <cell r="AK2808">
            <v>6133995.5099999998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0</v>
          </cell>
          <cell r="AY2808">
            <v>0</v>
          </cell>
          <cell r="AZ2808">
            <v>0</v>
          </cell>
          <cell r="BA2808">
            <v>747669.7</v>
          </cell>
        </row>
        <row r="2809">
          <cell r="A2809" t="str">
            <v>UTResidentialDLC Smart ThermostatsNon-Incentive CostsHigh Participation Case0</v>
          </cell>
          <cell r="B2809" t="str">
            <v>UT</v>
          </cell>
          <cell r="C2809" t="str">
            <v>Residential</v>
          </cell>
          <cell r="D2809" t="str">
            <v>DLC Smart Thermostats</v>
          </cell>
          <cell r="E2809" t="str">
            <v>Non-Incentive Costs</v>
          </cell>
          <cell r="F2809" t="str">
            <v>High Participation Case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5482636.7300000004</v>
          </cell>
          <cell r="S2809">
            <v>11437731.27</v>
          </cell>
          <cell r="T2809">
            <v>23748445.530000001</v>
          </cell>
          <cell r="U2809">
            <v>12818922.52</v>
          </cell>
          <cell r="V2809">
            <v>7177502.6100000003</v>
          </cell>
          <cell r="W2809">
            <v>1035039.42</v>
          </cell>
          <cell r="X2809">
            <v>1056694.75</v>
          </cell>
          <cell r="Y2809">
            <v>1077608.81</v>
          </cell>
          <cell r="Z2809">
            <v>1098962.6200000001</v>
          </cell>
          <cell r="AA2809">
            <v>1121099.71</v>
          </cell>
          <cell r="AB2809">
            <v>1143734.93</v>
          </cell>
          <cell r="AC2809">
            <v>1169950.97</v>
          </cell>
          <cell r="AD2809">
            <v>1234739.83</v>
          </cell>
          <cell r="AE2809">
            <v>1274929.31</v>
          </cell>
          <cell r="AF2809">
            <v>1316427.29</v>
          </cell>
          <cell r="AG2809">
            <v>1359276.37</v>
          </cell>
          <cell r="AH2809">
            <v>1403520.56</v>
          </cell>
          <cell r="AI2809">
            <v>1449205.28</v>
          </cell>
          <cell r="AJ2809">
            <v>1496377.44</v>
          </cell>
          <cell r="AK2809">
            <v>1545085.48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0</v>
          </cell>
          <cell r="AY2809">
            <v>0</v>
          </cell>
          <cell r="AZ2809">
            <v>0</v>
          </cell>
        </row>
        <row r="2810">
          <cell r="A2810" t="str">
            <v>UTResidentialDLC Smart ThermostatsSummer Peak Reduction @Meter  (MW)High Participation Case0</v>
          </cell>
          <cell r="B2810" t="str">
            <v>UT</v>
          </cell>
          <cell r="C2810" t="str">
            <v>Residential</v>
          </cell>
          <cell r="D2810" t="str">
            <v>DLC Smart Thermostats</v>
          </cell>
          <cell r="E2810" t="str">
            <v>Summer Peak Reduction @Meter  (MW)</v>
          </cell>
          <cell r="F2810" t="str">
            <v>High Participation Case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5.1061481672101516</v>
          </cell>
          <cell r="S2810">
            <v>15.546439584201273</v>
          </cell>
          <cell r="T2810">
            <v>36.769815927493447</v>
          </cell>
          <cell r="U2810">
            <v>47.99510590524666</v>
          </cell>
          <cell r="V2810">
            <v>54.039254216657497</v>
          </cell>
          <cell r="W2810">
            <v>54.75501228123791</v>
          </cell>
          <cell r="X2810">
            <v>55.462504704051796</v>
          </cell>
          <cell r="Y2810">
            <v>56.170704503007471</v>
          </cell>
          <cell r="Z2810">
            <v>56.91276145592839</v>
          </cell>
          <cell r="AA2810">
            <v>57.74360864977195</v>
          </cell>
          <cell r="AB2810">
            <v>58.507439221742665</v>
          </cell>
          <cell r="AC2810">
            <v>59.27262640549219</v>
          </cell>
          <cell r="AD2810">
            <v>60.065513565673378</v>
          </cell>
          <cell r="AE2810">
            <v>60.869007140432515</v>
          </cell>
          <cell r="AF2810">
            <v>61.683249011282939</v>
          </cell>
          <cell r="AG2810">
            <v>62.508382957680382</v>
          </cell>
          <cell r="AH2810">
            <v>63.344554682411669</v>
          </cell>
          <cell r="AI2810">
            <v>64.191911837323005</v>
          </cell>
          <cell r="AJ2810">
            <v>65.050604049392433</v>
          </cell>
          <cell r="AK2810">
            <v>65.920782947151125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0</v>
          </cell>
          <cell r="AY2810">
            <v>0</v>
          </cell>
          <cell r="AZ2810">
            <v>0</v>
          </cell>
          <cell r="BA2810">
            <v>13.75763727928322</v>
          </cell>
        </row>
        <row r="2811">
          <cell r="A2811" t="str">
            <v>UTResidentialDLC Smart ThermostatsSummer Peak Reduction @Generation (MW)High Participation Case0</v>
          </cell>
          <cell r="B2811" t="str">
            <v>UT</v>
          </cell>
          <cell r="C2811" t="str">
            <v>Residential</v>
          </cell>
          <cell r="D2811" t="str">
            <v>DLC Smart Thermostats</v>
          </cell>
          <cell r="E2811" t="str">
            <v>Summer Peak Reduction @Generation (MW)</v>
          </cell>
          <cell r="F2811" t="str">
            <v>High Participation Case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5.6309529854545115</v>
          </cell>
          <cell r="S2811">
            <v>17.1442871462299</v>
          </cell>
          <cell r="T2811">
            <v>40.548980952242438</v>
          </cell>
          <cell r="U2811">
            <v>52.92799504328039</v>
          </cell>
          <cell r="V2811">
            <v>59.593354892652727</v>
          </cell>
          <cell r="W2811">
            <v>60.382677857562754</v>
          </cell>
          <cell r="X2811">
            <v>61.162885646285609</v>
          </cell>
          <cell r="Y2811">
            <v>61.94387351456492</v>
          </cell>
          <cell r="Z2811">
            <v>62.762198341341403</v>
          </cell>
          <cell r="AA2811">
            <v>63.678439181486489</v>
          </cell>
          <cell r="AB2811">
            <v>64.520775498172327</v>
          </cell>
          <cell r="AC2811">
            <v>65.364607857843168</v>
          </cell>
          <cell r="AD2811">
            <v>66.238987169908881</v>
          </cell>
          <cell r="AE2811">
            <v>67.125063013269198</v>
          </cell>
          <cell r="AF2811">
            <v>68.022991851877961</v>
          </cell>
          <cell r="AG2811">
            <v>68.932932242700019</v>
          </cell>
          <cell r="AH2811">
            <v>69.855044863709381</v>
          </cell>
          <cell r="AI2811">
            <v>70.789492542261797</v>
          </cell>
          <cell r="AJ2811">
            <v>71.73644028384696</v>
          </cell>
          <cell r="AK2811">
            <v>72.696055301225314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0</v>
          </cell>
          <cell r="AY2811">
            <v>0</v>
          </cell>
          <cell r="AZ2811">
            <v>0</v>
          </cell>
        </row>
        <row r="2812">
          <cell r="A2812" t="str">
            <v>UTResidentialDLC Smart ThermostatsWinter Peak Reduction @Meter  (MW)High Participation Case0</v>
          </cell>
          <cell r="B2812" t="str">
            <v>UT</v>
          </cell>
          <cell r="C2812" t="str">
            <v>Residential</v>
          </cell>
          <cell r="D2812" t="str">
            <v>DLC Smart Thermostats</v>
          </cell>
          <cell r="E2812" t="str">
            <v>Winter Peak Reduction @Meter  (MW)</v>
          </cell>
          <cell r="F2812" t="str">
            <v>High Participation Case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A2812">
            <v>13.75763727928322</v>
          </cell>
        </row>
        <row r="2813">
          <cell r="A2813" t="str">
            <v>UTResidentialDLC Smart ThermostatsWinter Peak Reduction @Generation (MW)High Participation Case0</v>
          </cell>
          <cell r="B2813" t="str">
            <v>UT</v>
          </cell>
          <cell r="C2813" t="str">
            <v>Residential</v>
          </cell>
          <cell r="D2813" t="str">
            <v>DLC Smart Thermostats</v>
          </cell>
          <cell r="E2813" t="str">
            <v>Winter Peak Reduction @Generation (MW)</v>
          </cell>
          <cell r="F2813" t="str">
            <v>High Participation Case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AY2813">
            <v>0</v>
          </cell>
          <cell r="AZ2813">
            <v>0</v>
          </cell>
        </row>
        <row r="2814">
          <cell r="A2814" t="str">
            <v>UTResidentialDLC Smart ThermostatsProgram Annual BenefitsHigh Participation Case0</v>
          </cell>
          <cell r="B2814" t="str">
            <v>UT</v>
          </cell>
          <cell r="C2814" t="str">
            <v>Residential</v>
          </cell>
          <cell r="D2814" t="str">
            <v>DLC Smart Thermostats</v>
          </cell>
          <cell r="E2814" t="str">
            <v>Program Annual Benefits</v>
          </cell>
          <cell r="F2814" t="str">
            <v>High Participation Case</v>
          </cell>
          <cell r="G2814">
            <v>0</v>
          </cell>
          <cell r="BA2814">
            <v>-1044376537.66</v>
          </cell>
        </row>
        <row r="2815">
          <cell r="A2815" t="str">
            <v>UTResidentialDLC Smart ThermostatsNew ParticipantsHigh Participation Case0</v>
          </cell>
          <cell r="B2815" t="str">
            <v>UT</v>
          </cell>
          <cell r="C2815" t="str">
            <v>Residential</v>
          </cell>
          <cell r="D2815" t="str">
            <v>DLC Smart Thermostats</v>
          </cell>
          <cell r="E2815" t="str">
            <v>New Participants</v>
          </cell>
          <cell r="F2815" t="str">
            <v>High Participation Case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16746.686550000006</v>
          </cell>
          <cell r="S2815">
            <v>34271.919000000009</v>
          </cell>
          <cell r="T2815">
            <v>69833.664450000011</v>
          </cell>
          <cell r="U2815">
            <v>36847.527750000037</v>
          </cell>
          <cell r="V2815">
            <v>20100.588749999937</v>
          </cell>
          <cell r="W2815">
            <v>2583.0255000000179</v>
          </cell>
          <cell r="X2815">
            <v>2585.7149999999965</v>
          </cell>
          <cell r="Y2815">
            <v>2585.2035000000324</v>
          </cell>
          <cell r="Z2815">
            <v>2584.5764999999665</v>
          </cell>
          <cell r="AA2815">
            <v>2584.3950000000186</v>
          </cell>
          <cell r="AB2815">
            <v>2584.7249999999767</v>
          </cell>
          <cell r="AC2815">
            <v>2592.8595000000205</v>
          </cell>
          <cell r="AD2815">
            <v>2694.0321599718882</v>
          </cell>
          <cell r="AE2815">
            <v>2731.0805338135397</v>
          </cell>
          <cell r="AF2815">
            <v>2768.6383974915661</v>
          </cell>
          <cell r="AG2815">
            <v>2806.7127575183695</v>
          </cell>
          <cell r="AH2815">
            <v>2845.3107167601411</v>
          </cell>
          <cell r="AI2815">
            <v>2884.4394757617847</v>
          </cell>
          <cell r="AJ2815">
            <v>2924.1063340901455</v>
          </cell>
          <cell r="AK2815">
            <v>2964.3186916958948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AY2815">
            <v>0</v>
          </cell>
          <cell r="AZ2815">
            <v>0</v>
          </cell>
        </row>
        <row r="2816">
          <cell r="A2816" t="str">
            <v>UTResidentialDLC Smart ThermostatsIncentive CostsHigh Participation Case0</v>
          </cell>
          <cell r="B2816" t="str">
            <v>UT</v>
          </cell>
          <cell r="C2816" t="str">
            <v>Residential</v>
          </cell>
          <cell r="D2816" t="str">
            <v>DLC Smart Thermostats</v>
          </cell>
          <cell r="E2816" t="str">
            <v>Incentive Costs</v>
          </cell>
          <cell r="F2816" t="str">
            <v>High Participation Case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351680.42</v>
          </cell>
          <cell r="S2816">
            <v>1071390.72</v>
          </cell>
          <cell r="T2816">
            <v>2537897.67</v>
          </cell>
          <cell r="U2816">
            <v>3311695.75</v>
          </cell>
          <cell r="V2816">
            <v>3733808.12</v>
          </cell>
          <cell r="W2816">
            <v>3788051.65</v>
          </cell>
          <cell r="X2816">
            <v>3842351.67</v>
          </cell>
          <cell r="Y2816">
            <v>3896640.94</v>
          </cell>
          <cell r="Z2816">
            <v>3950917.05</v>
          </cell>
          <cell r="AA2816">
            <v>4005189.34</v>
          </cell>
          <cell r="AB2816">
            <v>4059468.57</v>
          </cell>
          <cell r="AC2816">
            <v>4113918.62</v>
          </cell>
          <cell r="AD2816">
            <v>4170493.29</v>
          </cell>
          <cell r="AE2816">
            <v>4227845.9800000004</v>
          </cell>
          <cell r="AF2816">
            <v>4285987.3899999997</v>
          </cell>
          <cell r="AG2816">
            <v>4344928.3600000003</v>
          </cell>
          <cell r="AH2816">
            <v>4404679.88</v>
          </cell>
          <cell r="AI2816">
            <v>4465253.1100000003</v>
          </cell>
          <cell r="AJ2816">
            <v>4526659.34</v>
          </cell>
          <cell r="AK2816">
            <v>4588910.04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AY2816">
            <v>0</v>
          </cell>
          <cell r="AZ2816">
            <v>0</v>
          </cell>
        </row>
        <row r="2817">
          <cell r="A2817" t="str">
            <v>UTResidentialDLC Smart ThermostatsParticipantsHigh Participation Case0</v>
          </cell>
          <cell r="B2817" t="str">
            <v>UT</v>
          </cell>
          <cell r="C2817" t="str">
            <v>Residential</v>
          </cell>
          <cell r="D2817" t="str">
            <v>DLC Smart Thermostats</v>
          </cell>
          <cell r="E2817" t="str">
            <v>Participants</v>
          </cell>
          <cell r="F2817" t="str">
            <v>High Participation Case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16746.686550000006</v>
          </cell>
          <cell r="S2817">
            <v>51018.605550000015</v>
          </cell>
          <cell r="T2817">
            <v>120852.27000000002</v>
          </cell>
          <cell r="U2817">
            <v>157699.79775000006</v>
          </cell>
          <cell r="V2817">
            <v>177800.38649999999</v>
          </cell>
          <cell r="W2817">
            <v>180383.41200000001</v>
          </cell>
          <cell r="X2817">
            <v>182969.12700000001</v>
          </cell>
          <cell r="Y2817">
            <v>185554.33050000004</v>
          </cell>
          <cell r="Z2817">
            <v>188138.90700000001</v>
          </cell>
          <cell r="AA2817">
            <v>190723.30200000003</v>
          </cell>
          <cell r="AB2817">
            <v>193308.027</v>
          </cell>
          <cell r="AC2817">
            <v>195900.88650000002</v>
          </cell>
          <cell r="AD2817">
            <v>198594.91865997191</v>
          </cell>
          <cell r="AE2817">
            <v>201325.99919378545</v>
          </cell>
          <cell r="AF2817">
            <v>204094.63759127702</v>
          </cell>
          <cell r="AG2817">
            <v>206901.35034879539</v>
          </cell>
          <cell r="AH2817">
            <v>209746.66106555553</v>
          </cell>
          <cell r="AI2817">
            <v>212631.10054131731</v>
          </cell>
          <cell r="AJ2817">
            <v>215555.20687540746</v>
          </cell>
          <cell r="AK2817">
            <v>218519.52556710335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AY2817">
            <v>0</v>
          </cell>
          <cell r="AZ2817">
            <v>0</v>
          </cell>
        </row>
        <row r="2818">
          <cell r="A2818" t="str">
            <v>UTMedium C&amp;IDLC Space HeatingProgram Annual BenefitsHigh Participation Case0</v>
          </cell>
          <cell r="B2818" t="str">
            <v>UT</v>
          </cell>
          <cell r="C2818" t="str">
            <v>Medium C&amp;I</v>
          </cell>
          <cell r="D2818" t="str">
            <v>DLC Space Heating</v>
          </cell>
          <cell r="E2818" t="str">
            <v>Program Annual Benefits</v>
          </cell>
          <cell r="F2818" t="str">
            <v>High Participation Case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573231.01</v>
          </cell>
          <cell r="S2818">
            <v>1745288.43</v>
          </cell>
          <cell r="T2818">
            <v>4127886.26</v>
          </cell>
          <cell r="U2818">
            <v>5388069.9000000004</v>
          </cell>
          <cell r="V2818">
            <v>6066603.5300000003</v>
          </cell>
          <cell r="W2818">
            <v>6146956.6100000003</v>
          </cell>
          <cell r="X2818">
            <v>6226381.7599999998</v>
          </cell>
          <cell r="Y2818">
            <v>6305886.3200000003</v>
          </cell>
          <cell r="Z2818">
            <v>6389191.79</v>
          </cell>
          <cell r="AA2818">
            <v>6482465.1100000003</v>
          </cell>
          <cell r="AB2818">
            <v>6568214.9500000002</v>
          </cell>
          <cell r="AC2818">
            <v>6654117.0800000001</v>
          </cell>
          <cell r="AD2818">
            <v>6743128.8899999997</v>
          </cell>
          <cell r="AE2818">
            <v>6833331.4100000001</v>
          </cell>
          <cell r="AF2818">
            <v>6924740.5700000003</v>
          </cell>
          <cell r="AG2818">
            <v>7017372.5</v>
          </cell>
          <cell r="AH2818">
            <v>7111243.5700000003</v>
          </cell>
          <cell r="AI2818">
            <v>7206370.3399999999</v>
          </cell>
          <cell r="AJ2818">
            <v>7302769.6200000001</v>
          </cell>
          <cell r="AK2818">
            <v>7400458.4299999997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AY2818">
            <v>0</v>
          </cell>
          <cell r="AZ2818">
            <v>0</v>
          </cell>
        </row>
        <row r="2819">
          <cell r="A2819" t="str">
            <v>UTMedium C&amp;IDLC Space HeatingProgram Annual CostsHigh Participation Case0</v>
          </cell>
          <cell r="B2819" t="str">
            <v>UT</v>
          </cell>
          <cell r="C2819" t="str">
            <v>Medium C&amp;I</v>
          </cell>
          <cell r="D2819" t="str">
            <v>DLC Space Heating</v>
          </cell>
          <cell r="E2819" t="str">
            <v>Program Annual Costs</v>
          </cell>
          <cell r="F2819" t="str">
            <v>High Participation Case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5834317.1500000004</v>
          </cell>
          <cell r="S2819">
            <v>12509121.98</v>
          </cell>
          <cell r="T2819">
            <v>26286343.199999999</v>
          </cell>
          <cell r="U2819">
            <v>16130618.27</v>
          </cell>
          <cell r="V2819">
            <v>10911310.720000001</v>
          </cell>
          <cell r="W2819">
            <v>4823091.07</v>
          </cell>
          <cell r="X2819">
            <v>4899046.41</v>
          </cell>
          <cell r="Y2819">
            <v>4974249.76</v>
          </cell>
          <cell r="Z2819">
            <v>5049879.66</v>
          </cell>
          <cell r="AA2819">
            <v>5126289.05</v>
          </cell>
          <cell r="AB2819">
            <v>5203203.5</v>
          </cell>
          <cell r="AC2819">
            <v>5283869.59</v>
          </cell>
          <cell r="AD2819">
            <v>5405233.1200000001</v>
          </cell>
          <cell r="AE2819">
            <v>5502775.29</v>
          </cell>
          <cell r="AF2819">
            <v>5602414.6799999997</v>
          </cell>
          <cell r="AG2819">
            <v>5704204.7300000004</v>
          </cell>
          <cell r="AH2819">
            <v>5808200.4400000004</v>
          </cell>
          <cell r="AI2819">
            <v>5914458.3899999997</v>
          </cell>
          <cell r="AJ2819">
            <v>6023036.7800000003</v>
          </cell>
          <cell r="AK2819">
            <v>6133995.5099999998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0</v>
          </cell>
          <cell r="AV2819">
            <v>0</v>
          </cell>
          <cell r="AW2819">
            <v>0</v>
          </cell>
          <cell r="AX2819">
            <v>0</v>
          </cell>
          <cell r="AY2819">
            <v>0</v>
          </cell>
          <cell r="AZ2819">
            <v>0</v>
          </cell>
          <cell r="BA2819">
            <v>1977366.55</v>
          </cell>
        </row>
        <row r="2820">
          <cell r="A2820" t="str">
            <v>UTMedium C&amp;IDLC Space HeatingNon-Incentive CostsHigh Participation Case0</v>
          </cell>
          <cell r="B2820" t="str">
            <v>UT</v>
          </cell>
          <cell r="C2820" t="str">
            <v>Medium C&amp;I</v>
          </cell>
          <cell r="D2820" t="str">
            <v>DLC Space Heating</v>
          </cell>
          <cell r="E2820" t="str">
            <v>Non-Incentive Costs</v>
          </cell>
          <cell r="F2820" t="str">
            <v>High Participation Case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5482636.7300000004</v>
          </cell>
          <cell r="S2820">
            <v>11437731.27</v>
          </cell>
          <cell r="T2820">
            <v>23748445.530000001</v>
          </cell>
          <cell r="U2820">
            <v>12818922.52</v>
          </cell>
          <cell r="V2820">
            <v>7177502.6100000003</v>
          </cell>
          <cell r="W2820">
            <v>1035039.42</v>
          </cell>
          <cell r="X2820">
            <v>1056694.75</v>
          </cell>
          <cell r="Y2820">
            <v>1077608.81</v>
          </cell>
          <cell r="Z2820">
            <v>1098962.6200000001</v>
          </cell>
          <cell r="AA2820">
            <v>1121099.71</v>
          </cell>
          <cell r="AB2820">
            <v>1143734.93</v>
          </cell>
          <cell r="AC2820">
            <v>1169950.97</v>
          </cell>
          <cell r="AD2820">
            <v>1234739.83</v>
          </cell>
          <cell r="AE2820">
            <v>1274929.31</v>
          </cell>
          <cell r="AF2820">
            <v>1316427.29</v>
          </cell>
          <cell r="AG2820">
            <v>1359276.37</v>
          </cell>
          <cell r="AH2820">
            <v>1403520.56</v>
          </cell>
          <cell r="AI2820">
            <v>1449205.28</v>
          </cell>
          <cell r="AJ2820">
            <v>1496377.44</v>
          </cell>
          <cell r="AK2820">
            <v>1545085.48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0</v>
          </cell>
          <cell r="AV2820">
            <v>0</v>
          </cell>
          <cell r="AW2820">
            <v>0</v>
          </cell>
          <cell r="AX2820">
            <v>0</v>
          </cell>
          <cell r="AY2820">
            <v>0</v>
          </cell>
          <cell r="AZ2820">
            <v>0</v>
          </cell>
        </row>
        <row r="2821">
          <cell r="A2821" t="str">
            <v>UTMedium C&amp;IDLC Space HeatingSummer Peak Reduction @Meter  (MW)High Participation Case0</v>
          </cell>
          <cell r="B2821" t="str">
            <v>UT</v>
          </cell>
          <cell r="C2821" t="str">
            <v>Medium C&amp;I</v>
          </cell>
          <cell r="D2821" t="str">
            <v>DLC Space Heating</v>
          </cell>
          <cell r="E2821" t="str">
            <v>Summer Peak Reduction @Meter  (MW)</v>
          </cell>
          <cell r="F2821" t="str">
            <v>High Participation Case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5.1061481672101516</v>
          </cell>
          <cell r="S2821">
            <v>15.546439584201273</v>
          </cell>
          <cell r="T2821">
            <v>36.769815927493447</v>
          </cell>
          <cell r="U2821">
            <v>47.99510590524666</v>
          </cell>
          <cell r="V2821">
            <v>54.039254216657497</v>
          </cell>
          <cell r="W2821">
            <v>54.75501228123791</v>
          </cell>
          <cell r="X2821">
            <v>55.462504704051796</v>
          </cell>
          <cell r="Y2821">
            <v>56.170704503007471</v>
          </cell>
          <cell r="Z2821">
            <v>56.91276145592839</v>
          </cell>
          <cell r="AA2821">
            <v>57.74360864977195</v>
          </cell>
          <cell r="AB2821">
            <v>58.507439221742665</v>
          </cell>
          <cell r="AC2821">
            <v>59.27262640549219</v>
          </cell>
          <cell r="AD2821">
            <v>60.065513565673378</v>
          </cell>
          <cell r="AE2821">
            <v>60.869007140432515</v>
          </cell>
          <cell r="AF2821">
            <v>61.683249011282939</v>
          </cell>
          <cell r="AG2821">
            <v>62.508382957680382</v>
          </cell>
          <cell r="AH2821">
            <v>63.344554682411669</v>
          </cell>
          <cell r="AI2821">
            <v>64.191911837323005</v>
          </cell>
          <cell r="AJ2821">
            <v>65.050604049392433</v>
          </cell>
          <cell r="AK2821">
            <v>65.920782947151125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  <cell r="AP2821">
            <v>0</v>
          </cell>
          <cell r="AQ2821">
            <v>0</v>
          </cell>
          <cell r="AR2821">
            <v>0</v>
          </cell>
          <cell r="AS2821">
            <v>0</v>
          </cell>
          <cell r="AT2821">
            <v>0</v>
          </cell>
          <cell r="AU2821">
            <v>0</v>
          </cell>
          <cell r="AV2821">
            <v>0</v>
          </cell>
          <cell r="AW2821">
            <v>0</v>
          </cell>
          <cell r="AX2821">
            <v>0</v>
          </cell>
          <cell r="AY2821">
            <v>0</v>
          </cell>
          <cell r="AZ2821">
            <v>0</v>
          </cell>
          <cell r="BA2821">
            <v>36.969153968730858</v>
          </cell>
        </row>
        <row r="2822">
          <cell r="A2822" t="str">
            <v>UTMedium C&amp;IDLC Space HeatingSummer Peak Reduction @Generation (MW)High Participation Case0</v>
          </cell>
          <cell r="B2822" t="str">
            <v>UT</v>
          </cell>
          <cell r="C2822" t="str">
            <v>Medium C&amp;I</v>
          </cell>
          <cell r="D2822" t="str">
            <v>DLC Space Heating</v>
          </cell>
          <cell r="E2822" t="str">
            <v>Summer Peak Reduction @Generation (MW)</v>
          </cell>
          <cell r="F2822" t="str">
            <v>High Participation Case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5.6309529854545115</v>
          </cell>
          <cell r="S2822">
            <v>17.1442871462299</v>
          </cell>
          <cell r="T2822">
            <v>40.548980952242438</v>
          </cell>
          <cell r="U2822">
            <v>52.92799504328039</v>
          </cell>
          <cell r="V2822">
            <v>59.593354892652727</v>
          </cell>
          <cell r="W2822">
            <v>60.382677857562754</v>
          </cell>
          <cell r="X2822">
            <v>61.162885646285609</v>
          </cell>
          <cell r="Y2822">
            <v>61.94387351456492</v>
          </cell>
          <cell r="Z2822">
            <v>62.762198341341403</v>
          </cell>
          <cell r="AA2822">
            <v>63.678439181486489</v>
          </cell>
          <cell r="AB2822">
            <v>64.520775498172327</v>
          </cell>
          <cell r="AC2822">
            <v>65.364607857843168</v>
          </cell>
          <cell r="AD2822">
            <v>66.238987169908881</v>
          </cell>
          <cell r="AE2822">
            <v>67.125063013269198</v>
          </cell>
          <cell r="AF2822">
            <v>68.022991851877961</v>
          </cell>
          <cell r="AG2822">
            <v>68.932932242700019</v>
          </cell>
          <cell r="AH2822">
            <v>69.855044863709381</v>
          </cell>
          <cell r="AI2822">
            <v>70.789492542261797</v>
          </cell>
          <cell r="AJ2822">
            <v>71.73644028384696</v>
          </cell>
          <cell r="AK2822">
            <v>72.696055301225314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0</v>
          </cell>
          <cell r="AY2822">
            <v>0</v>
          </cell>
          <cell r="AZ2822">
            <v>0</v>
          </cell>
        </row>
        <row r="2823">
          <cell r="A2823" t="str">
            <v>UTMedium C&amp;IDLC Space HeatingWinter Peak Reduction @Meter  (MW)High Participation Case0</v>
          </cell>
          <cell r="B2823" t="str">
            <v>UT</v>
          </cell>
          <cell r="C2823" t="str">
            <v>Medium C&amp;I</v>
          </cell>
          <cell r="D2823" t="str">
            <v>DLC Space Heating</v>
          </cell>
          <cell r="E2823" t="str">
            <v>Winter Peak Reduction @Meter  (MW)</v>
          </cell>
          <cell r="F2823" t="str">
            <v>High Participation Case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0</v>
          </cell>
          <cell r="AR2823">
            <v>0</v>
          </cell>
          <cell r="AS2823">
            <v>0</v>
          </cell>
          <cell r="AT2823">
            <v>0</v>
          </cell>
          <cell r="AU2823">
            <v>0</v>
          </cell>
          <cell r="AV2823">
            <v>0</v>
          </cell>
          <cell r="AW2823">
            <v>0</v>
          </cell>
          <cell r="AX2823">
            <v>0</v>
          </cell>
          <cell r="AY2823">
            <v>0</v>
          </cell>
          <cell r="AZ2823">
            <v>0</v>
          </cell>
          <cell r="BA2823">
            <v>36.969153968730858</v>
          </cell>
        </row>
        <row r="2824">
          <cell r="A2824" t="str">
            <v>UTMedium C&amp;IDLC Space HeatingWinter Peak Reduction @Generation (MW)High Participation Case0</v>
          </cell>
          <cell r="B2824" t="str">
            <v>UT</v>
          </cell>
          <cell r="C2824" t="str">
            <v>Medium C&amp;I</v>
          </cell>
          <cell r="D2824" t="str">
            <v>DLC Space Heating</v>
          </cell>
          <cell r="E2824" t="str">
            <v>Winter Peak Reduction @Generation (MW)</v>
          </cell>
          <cell r="F2824" t="str">
            <v>High Participation Case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AY2824">
            <v>0</v>
          </cell>
          <cell r="AZ2824">
            <v>0</v>
          </cell>
        </row>
        <row r="2825">
          <cell r="A2825" t="str">
            <v>UTMedium C&amp;IDLC Space HeatingProgram Annual BenefitsHigh Participation Case0</v>
          </cell>
          <cell r="B2825" t="str">
            <v>UT</v>
          </cell>
          <cell r="C2825" t="str">
            <v>Medium C&amp;I</v>
          </cell>
          <cell r="D2825" t="str">
            <v>DLC Space Heating</v>
          </cell>
          <cell r="E2825" t="str">
            <v>Program Annual Benefits</v>
          </cell>
          <cell r="F2825" t="str">
            <v>High Participation Case</v>
          </cell>
          <cell r="G2825">
            <v>0</v>
          </cell>
          <cell r="BA2825">
            <v>282384558.11000001</v>
          </cell>
        </row>
        <row r="2826">
          <cell r="A2826" t="str">
            <v>UTMedium C&amp;IDLC Space HeatingNew ParticipantsHigh Participation Case0</v>
          </cell>
          <cell r="B2826" t="str">
            <v>UT</v>
          </cell>
          <cell r="C2826" t="str">
            <v>Medium C&amp;I</v>
          </cell>
          <cell r="D2826" t="str">
            <v>DLC Space Heating</v>
          </cell>
          <cell r="E2826" t="str">
            <v>New Participants</v>
          </cell>
          <cell r="F2826" t="str">
            <v>High Participation Case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16746.686550000006</v>
          </cell>
          <cell r="S2826">
            <v>34271.919000000009</v>
          </cell>
          <cell r="T2826">
            <v>69833.664450000011</v>
          </cell>
          <cell r="U2826">
            <v>36847.527750000037</v>
          </cell>
          <cell r="V2826">
            <v>20100.588749999937</v>
          </cell>
          <cell r="W2826">
            <v>2583.0255000000179</v>
          </cell>
          <cell r="X2826">
            <v>2585.7149999999965</v>
          </cell>
          <cell r="Y2826">
            <v>2585.2035000000324</v>
          </cell>
          <cell r="Z2826">
            <v>2584.5764999999665</v>
          </cell>
          <cell r="AA2826">
            <v>2584.3950000000186</v>
          </cell>
          <cell r="AB2826">
            <v>2584.7249999999767</v>
          </cell>
          <cell r="AC2826">
            <v>2592.8595000000205</v>
          </cell>
          <cell r="AD2826">
            <v>2694.0321599718882</v>
          </cell>
          <cell r="AE2826">
            <v>2731.0805338135397</v>
          </cell>
          <cell r="AF2826">
            <v>2768.6383974915661</v>
          </cell>
          <cell r="AG2826">
            <v>2806.7127575183695</v>
          </cell>
          <cell r="AH2826">
            <v>2845.3107167601411</v>
          </cell>
          <cell r="AI2826">
            <v>2884.4394757617847</v>
          </cell>
          <cell r="AJ2826">
            <v>2924.1063340901455</v>
          </cell>
          <cell r="AK2826">
            <v>2964.3186916958948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0</v>
          </cell>
          <cell r="AR2826">
            <v>0</v>
          </cell>
          <cell r="AS2826">
            <v>0</v>
          </cell>
          <cell r="AT2826">
            <v>0</v>
          </cell>
          <cell r="AU2826">
            <v>0</v>
          </cell>
          <cell r="AV2826">
            <v>0</v>
          </cell>
          <cell r="AW2826">
            <v>0</v>
          </cell>
          <cell r="AX2826">
            <v>0</v>
          </cell>
          <cell r="AY2826">
            <v>0</v>
          </cell>
          <cell r="AZ2826">
            <v>0</v>
          </cell>
        </row>
        <row r="2827">
          <cell r="A2827" t="str">
            <v>UTMedium C&amp;IDLC Space HeatingIncentive CostsHigh Participation Case0</v>
          </cell>
          <cell r="B2827" t="str">
            <v>UT</v>
          </cell>
          <cell r="C2827" t="str">
            <v>Medium C&amp;I</v>
          </cell>
          <cell r="D2827" t="str">
            <v>DLC Space Heating</v>
          </cell>
          <cell r="E2827" t="str">
            <v>Incentive Costs</v>
          </cell>
          <cell r="F2827" t="str">
            <v>High Participation Case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351680.42</v>
          </cell>
          <cell r="S2827">
            <v>1071390.72</v>
          </cell>
          <cell r="T2827">
            <v>2537897.67</v>
          </cell>
          <cell r="U2827">
            <v>3311695.75</v>
          </cell>
          <cell r="V2827">
            <v>3733808.12</v>
          </cell>
          <cell r="W2827">
            <v>3788051.65</v>
          </cell>
          <cell r="X2827">
            <v>3842351.67</v>
          </cell>
          <cell r="Y2827">
            <v>3896640.94</v>
          </cell>
          <cell r="Z2827">
            <v>3950917.05</v>
          </cell>
          <cell r="AA2827">
            <v>4005189.34</v>
          </cell>
          <cell r="AB2827">
            <v>4059468.57</v>
          </cell>
          <cell r="AC2827">
            <v>4113918.62</v>
          </cell>
          <cell r="AD2827">
            <v>4170493.29</v>
          </cell>
          <cell r="AE2827">
            <v>4227845.9800000004</v>
          </cell>
          <cell r="AF2827">
            <v>4285987.3899999997</v>
          </cell>
          <cell r="AG2827">
            <v>4344928.3600000003</v>
          </cell>
          <cell r="AH2827">
            <v>4404679.88</v>
          </cell>
          <cell r="AI2827">
            <v>4465253.1100000003</v>
          </cell>
          <cell r="AJ2827">
            <v>4526659.34</v>
          </cell>
          <cell r="AK2827">
            <v>4588910.04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0</v>
          </cell>
          <cell r="AV2827">
            <v>0</v>
          </cell>
          <cell r="AW2827">
            <v>0</v>
          </cell>
          <cell r="AX2827">
            <v>0</v>
          </cell>
          <cell r="AY2827">
            <v>0</v>
          </cell>
          <cell r="AZ2827">
            <v>0</v>
          </cell>
        </row>
        <row r="2828">
          <cell r="A2828" t="str">
            <v>UTMedium C&amp;IDLC Space HeatingParticipantsHigh Participation Case0</v>
          </cell>
          <cell r="B2828" t="str">
            <v>UT</v>
          </cell>
          <cell r="C2828" t="str">
            <v>Medium C&amp;I</v>
          </cell>
          <cell r="D2828" t="str">
            <v>DLC Space Heating</v>
          </cell>
          <cell r="E2828" t="str">
            <v>Participants</v>
          </cell>
          <cell r="F2828" t="str">
            <v>High Participation Case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16746.686550000006</v>
          </cell>
          <cell r="S2828">
            <v>51018.605550000015</v>
          </cell>
          <cell r="T2828">
            <v>120852.27000000002</v>
          </cell>
          <cell r="U2828">
            <v>157699.79775000006</v>
          </cell>
          <cell r="V2828">
            <v>177800.38649999999</v>
          </cell>
          <cell r="W2828">
            <v>180383.41200000001</v>
          </cell>
          <cell r="X2828">
            <v>182969.12700000001</v>
          </cell>
          <cell r="Y2828">
            <v>185554.33050000004</v>
          </cell>
          <cell r="Z2828">
            <v>188138.90700000001</v>
          </cell>
          <cell r="AA2828">
            <v>190723.30200000003</v>
          </cell>
          <cell r="AB2828">
            <v>193308.027</v>
          </cell>
          <cell r="AC2828">
            <v>195900.88650000002</v>
          </cell>
          <cell r="AD2828">
            <v>198594.91865997191</v>
          </cell>
          <cell r="AE2828">
            <v>201325.99919378545</v>
          </cell>
          <cell r="AF2828">
            <v>204094.63759127702</v>
          </cell>
          <cell r="AG2828">
            <v>206901.35034879539</v>
          </cell>
          <cell r="AH2828">
            <v>209746.66106555553</v>
          </cell>
          <cell r="AI2828">
            <v>212631.10054131731</v>
          </cell>
          <cell r="AJ2828">
            <v>215555.20687540746</v>
          </cell>
          <cell r="AK2828">
            <v>218519.52556710335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AY2828">
            <v>0</v>
          </cell>
          <cell r="AZ2828">
            <v>0</v>
          </cell>
        </row>
        <row r="2829">
          <cell r="A2829" t="str">
            <v>UTResidentialDLC Space HeatingProgram Annual BenefitsHigh Participation Case0</v>
          </cell>
          <cell r="B2829" t="str">
            <v>UT</v>
          </cell>
          <cell r="C2829" t="str">
            <v>Residential</v>
          </cell>
          <cell r="D2829" t="str">
            <v>DLC Space Heating</v>
          </cell>
          <cell r="E2829" t="str">
            <v>Program Annual Benefits</v>
          </cell>
          <cell r="F2829" t="str">
            <v>High Participation Case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573231.01</v>
          </cell>
          <cell r="S2829">
            <v>1745288.43</v>
          </cell>
          <cell r="T2829">
            <v>4127886.26</v>
          </cell>
          <cell r="U2829">
            <v>5388069.9000000004</v>
          </cell>
          <cell r="V2829">
            <v>6066603.5300000003</v>
          </cell>
          <cell r="W2829">
            <v>6146956.6100000003</v>
          </cell>
          <cell r="X2829">
            <v>6226381.7599999998</v>
          </cell>
          <cell r="Y2829">
            <v>6305886.3200000003</v>
          </cell>
          <cell r="Z2829">
            <v>6389191.79</v>
          </cell>
          <cell r="AA2829">
            <v>6482465.1100000003</v>
          </cell>
          <cell r="AB2829">
            <v>6568214.9500000002</v>
          </cell>
          <cell r="AC2829">
            <v>6654117.0800000001</v>
          </cell>
          <cell r="AD2829">
            <v>6743128.8899999997</v>
          </cell>
          <cell r="AE2829">
            <v>6833331.4100000001</v>
          </cell>
          <cell r="AF2829">
            <v>6924740.5700000003</v>
          </cell>
          <cell r="AG2829">
            <v>7017372.5</v>
          </cell>
          <cell r="AH2829">
            <v>7111243.5700000003</v>
          </cell>
          <cell r="AI2829">
            <v>7206370.3399999999</v>
          </cell>
          <cell r="AJ2829">
            <v>7302769.6200000001</v>
          </cell>
          <cell r="AK2829">
            <v>7400458.4299999997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AY2829">
            <v>0</v>
          </cell>
          <cell r="AZ2829">
            <v>0</v>
          </cell>
        </row>
        <row r="2830">
          <cell r="A2830" t="str">
            <v>UTResidentialDLC Space HeatingProgram Annual CostsHigh Participation Case0</v>
          </cell>
          <cell r="B2830" t="str">
            <v>UT</v>
          </cell>
          <cell r="C2830" t="str">
            <v>Residential</v>
          </cell>
          <cell r="D2830" t="str">
            <v>DLC Space Heating</v>
          </cell>
          <cell r="E2830" t="str">
            <v>Program Annual Costs</v>
          </cell>
          <cell r="F2830" t="str">
            <v>High Participation Case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5834317.1500000004</v>
          </cell>
          <cell r="S2830">
            <v>12509121.98</v>
          </cell>
          <cell r="T2830">
            <v>26286343.199999999</v>
          </cell>
          <cell r="U2830">
            <v>16130618.27</v>
          </cell>
          <cell r="V2830">
            <v>10911310.720000001</v>
          </cell>
          <cell r="W2830">
            <v>4823091.07</v>
          </cell>
          <cell r="X2830">
            <v>4899046.41</v>
          </cell>
          <cell r="Y2830">
            <v>4974249.76</v>
          </cell>
          <cell r="Z2830">
            <v>5049879.66</v>
          </cell>
          <cell r="AA2830">
            <v>5126289.05</v>
          </cell>
          <cell r="AB2830">
            <v>5203203.5</v>
          </cell>
          <cell r="AC2830">
            <v>5283869.59</v>
          </cell>
          <cell r="AD2830">
            <v>5405233.1200000001</v>
          </cell>
          <cell r="AE2830">
            <v>5502775.29</v>
          </cell>
          <cell r="AF2830">
            <v>5602414.6799999997</v>
          </cell>
          <cell r="AG2830">
            <v>5704204.7300000004</v>
          </cell>
          <cell r="AH2830">
            <v>5808200.4400000004</v>
          </cell>
          <cell r="AI2830">
            <v>5914458.3899999997</v>
          </cell>
          <cell r="AJ2830">
            <v>6023036.7800000003</v>
          </cell>
          <cell r="AK2830">
            <v>6133995.5099999998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0</v>
          </cell>
          <cell r="AV2830">
            <v>0</v>
          </cell>
          <cell r="AW2830">
            <v>0</v>
          </cell>
          <cell r="AX2830">
            <v>0</v>
          </cell>
          <cell r="AY2830">
            <v>0</v>
          </cell>
          <cell r="AZ2830">
            <v>0</v>
          </cell>
          <cell r="BA2830">
            <v>139962.53</v>
          </cell>
        </row>
        <row r="2831">
          <cell r="A2831" t="str">
            <v>UTResidentialDLC Space HeatingNon-Incentive CostsHigh Participation Case0</v>
          </cell>
          <cell r="B2831" t="str">
            <v>UT</v>
          </cell>
          <cell r="C2831" t="str">
            <v>Residential</v>
          </cell>
          <cell r="D2831" t="str">
            <v>DLC Space Heating</v>
          </cell>
          <cell r="E2831" t="str">
            <v>Non-Incentive Costs</v>
          </cell>
          <cell r="F2831" t="str">
            <v>High Participation Case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5482636.7300000004</v>
          </cell>
          <cell r="S2831">
            <v>11437731.27</v>
          </cell>
          <cell r="T2831">
            <v>23748445.530000001</v>
          </cell>
          <cell r="U2831">
            <v>12818922.52</v>
          </cell>
          <cell r="V2831">
            <v>7177502.6100000003</v>
          </cell>
          <cell r="W2831">
            <v>1035039.42</v>
          </cell>
          <cell r="X2831">
            <v>1056694.75</v>
          </cell>
          <cell r="Y2831">
            <v>1077608.81</v>
          </cell>
          <cell r="Z2831">
            <v>1098962.6200000001</v>
          </cell>
          <cell r="AA2831">
            <v>1121099.71</v>
          </cell>
          <cell r="AB2831">
            <v>1143734.93</v>
          </cell>
          <cell r="AC2831">
            <v>1169950.97</v>
          </cell>
          <cell r="AD2831">
            <v>1234739.83</v>
          </cell>
          <cell r="AE2831">
            <v>1274929.31</v>
          </cell>
          <cell r="AF2831">
            <v>1316427.29</v>
          </cell>
          <cell r="AG2831">
            <v>1359276.37</v>
          </cell>
          <cell r="AH2831">
            <v>1403520.56</v>
          </cell>
          <cell r="AI2831">
            <v>1449205.28</v>
          </cell>
          <cell r="AJ2831">
            <v>1496377.44</v>
          </cell>
          <cell r="AK2831">
            <v>1545085.48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0</v>
          </cell>
          <cell r="AV2831">
            <v>0</v>
          </cell>
          <cell r="AW2831">
            <v>0</v>
          </cell>
          <cell r="AX2831">
            <v>0</v>
          </cell>
          <cell r="AY2831">
            <v>0</v>
          </cell>
          <cell r="AZ2831">
            <v>0</v>
          </cell>
        </row>
        <row r="2832">
          <cell r="A2832" t="str">
            <v>UTResidentialDLC Space HeatingSummer Peak Reduction @Meter  (MW)High Participation Case0</v>
          </cell>
          <cell r="B2832" t="str">
            <v>UT</v>
          </cell>
          <cell r="C2832" t="str">
            <v>Residential</v>
          </cell>
          <cell r="D2832" t="str">
            <v>DLC Space Heating</v>
          </cell>
          <cell r="E2832" t="str">
            <v>Summer Peak Reduction @Meter  (MW)</v>
          </cell>
          <cell r="F2832" t="str">
            <v>High Participation Case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5.1061481672101516</v>
          </cell>
          <cell r="S2832">
            <v>15.546439584201273</v>
          </cell>
          <cell r="T2832">
            <v>36.769815927493447</v>
          </cell>
          <cell r="U2832">
            <v>47.99510590524666</v>
          </cell>
          <cell r="V2832">
            <v>54.039254216657497</v>
          </cell>
          <cell r="W2832">
            <v>54.75501228123791</v>
          </cell>
          <cell r="X2832">
            <v>55.462504704051796</v>
          </cell>
          <cell r="Y2832">
            <v>56.170704503007471</v>
          </cell>
          <cell r="Z2832">
            <v>56.91276145592839</v>
          </cell>
          <cell r="AA2832">
            <v>57.74360864977195</v>
          </cell>
          <cell r="AB2832">
            <v>58.507439221742665</v>
          </cell>
          <cell r="AC2832">
            <v>59.27262640549219</v>
          </cell>
          <cell r="AD2832">
            <v>60.065513565673378</v>
          </cell>
          <cell r="AE2832">
            <v>60.869007140432515</v>
          </cell>
          <cell r="AF2832">
            <v>61.683249011282939</v>
          </cell>
          <cell r="AG2832">
            <v>62.508382957680382</v>
          </cell>
          <cell r="AH2832">
            <v>63.344554682411669</v>
          </cell>
          <cell r="AI2832">
            <v>64.191911837323005</v>
          </cell>
          <cell r="AJ2832">
            <v>65.050604049392433</v>
          </cell>
          <cell r="AK2832">
            <v>65.920782947151125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0</v>
          </cell>
          <cell r="AV2832">
            <v>0</v>
          </cell>
          <cell r="AW2832">
            <v>0</v>
          </cell>
          <cell r="AX2832">
            <v>0</v>
          </cell>
          <cell r="AY2832">
            <v>0</v>
          </cell>
          <cell r="AZ2832">
            <v>0</v>
          </cell>
          <cell r="BA2832">
            <v>2.2939860247537709</v>
          </cell>
        </row>
        <row r="2833">
          <cell r="A2833" t="str">
            <v>UTResidentialDLC Space HeatingSummer Peak Reduction @Generation (MW)High Participation Case0</v>
          </cell>
          <cell r="B2833" t="str">
            <v>UT</v>
          </cell>
          <cell r="C2833" t="str">
            <v>Residential</v>
          </cell>
          <cell r="D2833" t="str">
            <v>DLC Space Heating</v>
          </cell>
          <cell r="E2833" t="str">
            <v>Summer Peak Reduction @Generation (MW)</v>
          </cell>
          <cell r="F2833" t="str">
            <v>High Participation Case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5.6309529854545115</v>
          </cell>
          <cell r="S2833">
            <v>17.1442871462299</v>
          </cell>
          <cell r="T2833">
            <v>40.548980952242438</v>
          </cell>
          <cell r="U2833">
            <v>52.92799504328039</v>
          </cell>
          <cell r="V2833">
            <v>59.593354892652727</v>
          </cell>
          <cell r="W2833">
            <v>60.382677857562754</v>
          </cell>
          <cell r="X2833">
            <v>61.162885646285609</v>
          </cell>
          <cell r="Y2833">
            <v>61.94387351456492</v>
          </cell>
          <cell r="Z2833">
            <v>62.762198341341403</v>
          </cell>
          <cell r="AA2833">
            <v>63.678439181486489</v>
          </cell>
          <cell r="AB2833">
            <v>64.520775498172327</v>
          </cell>
          <cell r="AC2833">
            <v>65.364607857843168</v>
          </cell>
          <cell r="AD2833">
            <v>66.238987169908881</v>
          </cell>
          <cell r="AE2833">
            <v>67.125063013269198</v>
          </cell>
          <cell r="AF2833">
            <v>68.022991851877961</v>
          </cell>
          <cell r="AG2833">
            <v>68.932932242700019</v>
          </cell>
          <cell r="AH2833">
            <v>69.855044863709381</v>
          </cell>
          <cell r="AI2833">
            <v>70.789492542261797</v>
          </cell>
          <cell r="AJ2833">
            <v>71.73644028384696</v>
          </cell>
          <cell r="AK2833">
            <v>72.696055301225314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0</v>
          </cell>
          <cell r="AV2833">
            <v>0</v>
          </cell>
          <cell r="AW2833">
            <v>0</v>
          </cell>
          <cell r="AX2833">
            <v>0</v>
          </cell>
          <cell r="AY2833">
            <v>0</v>
          </cell>
          <cell r="AZ2833">
            <v>0</v>
          </cell>
        </row>
        <row r="2834">
          <cell r="A2834" t="str">
            <v>UTResidentialDLC Space HeatingWinter Peak Reduction @Meter  (MW)High Participation Case0</v>
          </cell>
          <cell r="B2834" t="str">
            <v>UT</v>
          </cell>
          <cell r="C2834" t="str">
            <v>Residential</v>
          </cell>
          <cell r="D2834" t="str">
            <v>DLC Space Heating</v>
          </cell>
          <cell r="E2834" t="str">
            <v>Winter Peak Reduction @Meter  (MW)</v>
          </cell>
          <cell r="F2834" t="str">
            <v>High Participation Case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0</v>
          </cell>
          <cell r="AV2834">
            <v>0</v>
          </cell>
          <cell r="AW2834">
            <v>0</v>
          </cell>
          <cell r="AX2834">
            <v>0</v>
          </cell>
          <cell r="AY2834">
            <v>0</v>
          </cell>
          <cell r="AZ2834">
            <v>0</v>
          </cell>
          <cell r="BA2834">
            <v>2.2939860247537709</v>
          </cell>
        </row>
        <row r="2835">
          <cell r="A2835" t="str">
            <v>UTResidentialDLC Space HeatingWinter Peak Reduction @Generation (MW)High Participation Case0</v>
          </cell>
          <cell r="B2835" t="str">
            <v>UT</v>
          </cell>
          <cell r="C2835" t="str">
            <v>Residential</v>
          </cell>
          <cell r="D2835" t="str">
            <v>DLC Space Heating</v>
          </cell>
          <cell r="E2835" t="str">
            <v>Winter Peak Reduction @Generation (MW)</v>
          </cell>
          <cell r="F2835" t="str">
            <v>High Participation Case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0</v>
          </cell>
          <cell r="AV2835">
            <v>0</v>
          </cell>
          <cell r="AW2835">
            <v>0</v>
          </cell>
          <cell r="AX2835">
            <v>0</v>
          </cell>
          <cell r="AY2835">
            <v>0</v>
          </cell>
          <cell r="AZ2835">
            <v>0</v>
          </cell>
        </row>
        <row r="2836">
          <cell r="A2836" t="str">
            <v>UTResidentialDLC Space HeatingProgram Annual BenefitsHigh Participation Case0</v>
          </cell>
          <cell r="B2836" t="str">
            <v>UT</v>
          </cell>
          <cell r="C2836" t="str">
            <v>Residential</v>
          </cell>
          <cell r="D2836" t="str">
            <v>DLC Space Heating</v>
          </cell>
          <cell r="E2836" t="str">
            <v>Program Annual Benefits</v>
          </cell>
          <cell r="F2836" t="str">
            <v>High Participation Case</v>
          </cell>
          <cell r="G2836">
            <v>0</v>
          </cell>
          <cell r="BA2836">
            <v>-1044376537.66</v>
          </cell>
        </row>
        <row r="2837">
          <cell r="A2837" t="str">
            <v>UTResidentialDLC Space HeatingNew ParticipantsHigh Participation Case0</v>
          </cell>
          <cell r="B2837" t="str">
            <v>UT</v>
          </cell>
          <cell r="C2837" t="str">
            <v>Residential</v>
          </cell>
          <cell r="D2837" t="str">
            <v>DLC Space Heating</v>
          </cell>
          <cell r="E2837" t="str">
            <v>New Participants</v>
          </cell>
          <cell r="F2837" t="str">
            <v>High Participation Case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16746.686550000006</v>
          </cell>
          <cell r="S2837">
            <v>34271.919000000009</v>
          </cell>
          <cell r="T2837">
            <v>69833.664450000011</v>
          </cell>
          <cell r="U2837">
            <v>36847.527750000037</v>
          </cell>
          <cell r="V2837">
            <v>20100.588749999937</v>
          </cell>
          <cell r="W2837">
            <v>2583.0255000000179</v>
          </cell>
          <cell r="X2837">
            <v>2585.7149999999965</v>
          </cell>
          <cell r="Y2837">
            <v>2585.2035000000324</v>
          </cell>
          <cell r="Z2837">
            <v>2584.5764999999665</v>
          </cell>
          <cell r="AA2837">
            <v>2584.3950000000186</v>
          </cell>
          <cell r="AB2837">
            <v>2584.7249999999767</v>
          </cell>
          <cell r="AC2837">
            <v>2592.8595000000205</v>
          </cell>
          <cell r="AD2837">
            <v>2694.0321599718882</v>
          </cell>
          <cell r="AE2837">
            <v>2731.0805338135397</v>
          </cell>
          <cell r="AF2837">
            <v>2768.6383974915661</v>
          </cell>
          <cell r="AG2837">
            <v>2806.7127575183695</v>
          </cell>
          <cell r="AH2837">
            <v>2845.3107167601411</v>
          </cell>
          <cell r="AI2837">
            <v>2884.4394757617847</v>
          </cell>
          <cell r="AJ2837">
            <v>2924.1063340901455</v>
          </cell>
          <cell r="AK2837">
            <v>2964.3186916958948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0</v>
          </cell>
          <cell r="AV2837">
            <v>0</v>
          </cell>
          <cell r="AW2837">
            <v>0</v>
          </cell>
          <cell r="AX2837">
            <v>0</v>
          </cell>
          <cell r="AY2837">
            <v>0</v>
          </cell>
          <cell r="AZ2837">
            <v>0</v>
          </cell>
        </row>
        <row r="2838">
          <cell r="A2838" t="str">
            <v>UTResidentialDLC Space HeatingIncentive CostsHigh Participation Case0</v>
          </cell>
          <cell r="B2838" t="str">
            <v>UT</v>
          </cell>
          <cell r="C2838" t="str">
            <v>Residential</v>
          </cell>
          <cell r="D2838" t="str">
            <v>DLC Space Heating</v>
          </cell>
          <cell r="E2838" t="str">
            <v>Incentive Costs</v>
          </cell>
          <cell r="F2838" t="str">
            <v>High Participation Case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351680.42</v>
          </cell>
          <cell r="S2838">
            <v>1071390.72</v>
          </cell>
          <cell r="T2838">
            <v>2537897.67</v>
          </cell>
          <cell r="U2838">
            <v>3311695.75</v>
          </cell>
          <cell r="V2838">
            <v>3733808.12</v>
          </cell>
          <cell r="W2838">
            <v>3788051.65</v>
          </cell>
          <cell r="X2838">
            <v>3842351.67</v>
          </cell>
          <cell r="Y2838">
            <v>3896640.94</v>
          </cell>
          <cell r="Z2838">
            <v>3950917.05</v>
          </cell>
          <cell r="AA2838">
            <v>4005189.34</v>
          </cell>
          <cell r="AB2838">
            <v>4059468.57</v>
          </cell>
          <cell r="AC2838">
            <v>4113918.62</v>
          </cell>
          <cell r="AD2838">
            <v>4170493.29</v>
          </cell>
          <cell r="AE2838">
            <v>4227845.9800000004</v>
          </cell>
          <cell r="AF2838">
            <v>4285987.3899999997</v>
          </cell>
          <cell r="AG2838">
            <v>4344928.3600000003</v>
          </cell>
          <cell r="AH2838">
            <v>4404679.88</v>
          </cell>
          <cell r="AI2838">
            <v>4465253.1100000003</v>
          </cell>
          <cell r="AJ2838">
            <v>4526659.34</v>
          </cell>
          <cell r="AK2838">
            <v>4588910.04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0</v>
          </cell>
          <cell r="AV2838">
            <v>0</v>
          </cell>
          <cell r="AW2838">
            <v>0</v>
          </cell>
          <cell r="AX2838">
            <v>0</v>
          </cell>
          <cell r="AY2838">
            <v>0</v>
          </cell>
          <cell r="AZ2838">
            <v>0</v>
          </cell>
        </row>
        <row r="2839">
          <cell r="A2839" t="str">
            <v>UTResidentialDLC Space HeatingParticipantsHigh Participation Case0</v>
          </cell>
          <cell r="B2839" t="str">
            <v>UT</v>
          </cell>
          <cell r="C2839" t="str">
            <v>Residential</v>
          </cell>
          <cell r="D2839" t="str">
            <v>DLC Space Heating</v>
          </cell>
          <cell r="E2839" t="str">
            <v>Participants</v>
          </cell>
          <cell r="F2839" t="str">
            <v>High Participation Case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16746.686550000006</v>
          </cell>
          <cell r="S2839">
            <v>51018.605550000015</v>
          </cell>
          <cell r="T2839">
            <v>120852.27000000002</v>
          </cell>
          <cell r="U2839">
            <v>157699.79775000006</v>
          </cell>
          <cell r="V2839">
            <v>177800.38649999999</v>
          </cell>
          <cell r="W2839">
            <v>180383.41200000001</v>
          </cell>
          <cell r="X2839">
            <v>182969.12700000001</v>
          </cell>
          <cell r="Y2839">
            <v>185554.33050000004</v>
          </cell>
          <cell r="Z2839">
            <v>188138.90700000001</v>
          </cell>
          <cell r="AA2839">
            <v>190723.30200000003</v>
          </cell>
          <cell r="AB2839">
            <v>193308.027</v>
          </cell>
          <cell r="AC2839">
            <v>195900.88650000002</v>
          </cell>
          <cell r="AD2839">
            <v>198594.91865997191</v>
          </cell>
          <cell r="AE2839">
            <v>201325.99919378545</v>
          </cell>
          <cell r="AF2839">
            <v>204094.63759127702</v>
          </cell>
          <cell r="AG2839">
            <v>206901.35034879539</v>
          </cell>
          <cell r="AH2839">
            <v>209746.66106555553</v>
          </cell>
          <cell r="AI2839">
            <v>212631.10054131731</v>
          </cell>
          <cell r="AJ2839">
            <v>215555.20687540746</v>
          </cell>
          <cell r="AK2839">
            <v>218519.52556710335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0</v>
          </cell>
          <cell r="AV2839">
            <v>0</v>
          </cell>
          <cell r="AW2839">
            <v>0</v>
          </cell>
          <cell r="AX2839">
            <v>0</v>
          </cell>
          <cell r="AY2839">
            <v>0</v>
          </cell>
          <cell r="AZ2839">
            <v>0</v>
          </cell>
        </row>
        <row r="2840">
          <cell r="A2840" t="str">
            <v>UTSmall C&amp;IDLC Space HeatingProgram Annual BenefitsHigh Participation Case0</v>
          </cell>
          <cell r="B2840" t="str">
            <v>UT</v>
          </cell>
          <cell r="C2840" t="str">
            <v>Small C&amp;I</v>
          </cell>
          <cell r="D2840" t="str">
            <v>DLC Space Heating</v>
          </cell>
          <cell r="E2840" t="str">
            <v>Program Annual Benefits</v>
          </cell>
          <cell r="F2840" t="str">
            <v>High Participation Case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573231.01</v>
          </cell>
          <cell r="S2840">
            <v>1745288.43</v>
          </cell>
          <cell r="T2840">
            <v>4127886.26</v>
          </cell>
          <cell r="U2840">
            <v>5388069.9000000004</v>
          </cell>
          <cell r="V2840">
            <v>6066603.5300000003</v>
          </cell>
          <cell r="W2840">
            <v>6146956.6100000003</v>
          </cell>
          <cell r="X2840">
            <v>6226381.7599999998</v>
          </cell>
          <cell r="Y2840">
            <v>6305886.3200000003</v>
          </cell>
          <cell r="Z2840">
            <v>6389191.79</v>
          </cell>
          <cell r="AA2840">
            <v>6482465.1100000003</v>
          </cell>
          <cell r="AB2840">
            <v>6568214.9500000002</v>
          </cell>
          <cell r="AC2840">
            <v>6654117.0800000001</v>
          </cell>
          <cell r="AD2840">
            <v>6743128.8899999997</v>
          </cell>
          <cell r="AE2840">
            <v>6833331.4100000001</v>
          </cell>
          <cell r="AF2840">
            <v>6924740.5700000003</v>
          </cell>
          <cell r="AG2840">
            <v>7017372.5</v>
          </cell>
          <cell r="AH2840">
            <v>7111243.5700000003</v>
          </cell>
          <cell r="AI2840">
            <v>7206370.3399999999</v>
          </cell>
          <cell r="AJ2840">
            <v>7302769.6200000001</v>
          </cell>
          <cell r="AK2840">
            <v>7400458.4299999997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0</v>
          </cell>
          <cell r="AR2840">
            <v>0</v>
          </cell>
          <cell r="AS2840">
            <v>0</v>
          </cell>
          <cell r="AT2840">
            <v>0</v>
          </cell>
          <cell r="AU2840">
            <v>0</v>
          </cell>
          <cell r="AV2840">
            <v>0</v>
          </cell>
          <cell r="AW2840">
            <v>0</v>
          </cell>
          <cell r="AX2840">
            <v>0</v>
          </cell>
          <cell r="AY2840">
            <v>0</v>
          </cell>
          <cell r="AZ2840">
            <v>0</v>
          </cell>
        </row>
        <row r="2841">
          <cell r="A2841" t="str">
            <v>UTSmall C&amp;IDLC Space HeatingProgram Annual CostsHigh Participation Case0</v>
          </cell>
          <cell r="B2841" t="str">
            <v>UT</v>
          </cell>
          <cell r="C2841" t="str">
            <v>Small C&amp;I</v>
          </cell>
          <cell r="D2841" t="str">
            <v>DLC Space Heating</v>
          </cell>
          <cell r="E2841" t="str">
            <v>Program Annual Costs</v>
          </cell>
          <cell r="F2841" t="str">
            <v>High Participation Case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5834317.1500000004</v>
          </cell>
          <cell r="S2841">
            <v>12509121.98</v>
          </cell>
          <cell r="T2841">
            <v>26286343.199999999</v>
          </cell>
          <cell r="U2841">
            <v>16130618.27</v>
          </cell>
          <cell r="V2841">
            <v>10911310.720000001</v>
          </cell>
          <cell r="W2841">
            <v>4823091.07</v>
          </cell>
          <cell r="X2841">
            <v>4899046.41</v>
          </cell>
          <cell r="Y2841">
            <v>4974249.76</v>
          </cell>
          <cell r="Z2841">
            <v>5049879.66</v>
          </cell>
          <cell r="AA2841">
            <v>5126289.05</v>
          </cell>
          <cell r="AB2841">
            <v>5203203.5</v>
          </cell>
          <cell r="AC2841">
            <v>5283869.59</v>
          </cell>
          <cell r="AD2841">
            <v>5405233.1200000001</v>
          </cell>
          <cell r="AE2841">
            <v>5502775.29</v>
          </cell>
          <cell r="AF2841">
            <v>5602414.6799999997</v>
          </cell>
          <cell r="AG2841">
            <v>5704204.7300000004</v>
          </cell>
          <cell r="AH2841">
            <v>5808200.4400000004</v>
          </cell>
          <cell r="AI2841">
            <v>5914458.3899999997</v>
          </cell>
          <cell r="AJ2841">
            <v>6023036.7800000003</v>
          </cell>
          <cell r="AK2841">
            <v>6133995.5099999998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A2841">
            <v>570540.16</v>
          </cell>
        </row>
        <row r="2842">
          <cell r="A2842" t="str">
            <v>UTSmall C&amp;IDLC Space HeatingNon-Incentive CostsHigh Participation Case0</v>
          </cell>
          <cell r="B2842" t="str">
            <v>UT</v>
          </cell>
          <cell r="C2842" t="str">
            <v>Small C&amp;I</v>
          </cell>
          <cell r="D2842" t="str">
            <v>DLC Space Heating</v>
          </cell>
          <cell r="E2842" t="str">
            <v>Non-Incentive Costs</v>
          </cell>
          <cell r="F2842" t="str">
            <v>High Participation Case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5482636.7300000004</v>
          </cell>
          <cell r="S2842">
            <v>11437731.27</v>
          </cell>
          <cell r="T2842">
            <v>23748445.530000001</v>
          </cell>
          <cell r="U2842">
            <v>12818922.52</v>
          </cell>
          <cell r="V2842">
            <v>7177502.6100000003</v>
          </cell>
          <cell r="W2842">
            <v>1035039.42</v>
          </cell>
          <cell r="X2842">
            <v>1056694.75</v>
          </cell>
          <cell r="Y2842">
            <v>1077608.81</v>
          </cell>
          <cell r="Z2842">
            <v>1098962.6200000001</v>
          </cell>
          <cell r="AA2842">
            <v>1121099.71</v>
          </cell>
          <cell r="AB2842">
            <v>1143734.93</v>
          </cell>
          <cell r="AC2842">
            <v>1169950.97</v>
          </cell>
          <cell r="AD2842">
            <v>1234739.83</v>
          </cell>
          <cell r="AE2842">
            <v>1274929.31</v>
          </cell>
          <cell r="AF2842">
            <v>1316427.29</v>
          </cell>
          <cell r="AG2842">
            <v>1359276.37</v>
          </cell>
          <cell r="AH2842">
            <v>1403520.56</v>
          </cell>
          <cell r="AI2842">
            <v>1449205.28</v>
          </cell>
          <cell r="AJ2842">
            <v>1496377.44</v>
          </cell>
          <cell r="AK2842">
            <v>1545085.48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AY2842">
            <v>0</v>
          </cell>
          <cell r="AZ2842">
            <v>0</v>
          </cell>
        </row>
        <row r="2843">
          <cell r="A2843" t="str">
            <v>UTSmall C&amp;IDLC Space HeatingSummer Peak Reduction @Meter  (MW)High Participation Case0</v>
          </cell>
          <cell r="B2843" t="str">
            <v>UT</v>
          </cell>
          <cell r="C2843" t="str">
            <v>Small C&amp;I</v>
          </cell>
          <cell r="D2843" t="str">
            <v>DLC Space Heating</v>
          </cell>
          <cell r="E2843" t="str">
            <v>Summer Peak Reduction @Meter  (MW)</v>
          </cell>
          <cell r="F2843" t="str">
            <v>High Participation Case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5.1061481672101516</v>
          </cell>
          <cell r="S2843">
            <v>15.546439584201273</v>
          </cell>
          <cell r="T2843">
            <v>36.769815927493447</v>
          </cell>
          <cell r="U2843">
            <v>47.99510590524666</v>
          </cell>
          <cell r="V2843">
            <v>54.039254216657497</v>
          </cell>
          <cell r="W2843">
            <v>54.75501228123791</v>
          </cell>
          <cell r="X2843">
            <v>55.462504704051796</v>
          </cell>
          <cell r="Y2843">
            <v>56.170704503007471</v>
          </cell>
          <cell r="Z2843">
            <v>56.91276145592839</v>
          </cell>
          <cell r="AA2843">
            <v>57.74360864977195</v>
          </cell>
          <cell r="AB2843">
            <v>58.507439221742665</v>
          </cell>
          <cell r="AC2843">
            <v>59.27262640549219</v>
          </cell>
          <cell r="AD2843">
            <v>60.065513565673378</v>
          </cell>
          <cell r="AE2843">
            <v>60.869007140432515</v>
          </cell>
          <cell r="AF2843">
            <v>61.683249011282939</v>
          </cell>
          <cell r="AG2843">
            <v>62.508382957680382</v>
          </cell>
          <cell r="AH2843">
            <v>63.344554682411669</v>
          </cell>
          <cell r="AI2843">
            <v>64.191911837323005</v>
          </cell>
          <cell r="AJ2843">
            <v>65.050604049392433</v>
          </cell>
          <cell r="AK2843">
            <v>65.920782947151125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0</v>
          </cell>
          <cell r="AV2843">
            <v>0</v>
          </cell>
          <cell r="AW2843">
            <v>0</v>
          </cell>
          <cell r="AX2843">
            <v>0</v>
          </cell>
          <cell r="AY2843">
            <v>0</v>
          </cell>
          <cell r="AZ2843">
            <v>0</v>
          </cell>
          <cell r="BA2843">
            <v>9.3511538452931742</v>
          </cell>
        </row>
        <row r="2844">
          <cell r="A2844" t="str">
            <v>UTSmall C&amp;IDLC Space HeatingSummer Peak Reduction @Generation (MW)High Participation Case0</v>
          </cell>
          <cell r="B2844" t="str">
            <v>UT</v>
          </cell>
          <cell r="C2844" t="str">
            <v>Small C&amp;I</v>
          </cell>
          <cell r="D2844" t="str">
            <v>DLC Space Heating</v>
          </cell>
          <cell r="E2844" t="str">
            <v>Summer Peak Reduction @Generation (MW)</v>
          </cell>
          <cell r="F2844" t="str">
            <v>High Participation Case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5.6309529854545115</v>
          </cell>
          <cell r="S2844">
            <v>17.1442871462299</v>
          </cell>
          <cell r="T2844">
            <v>40.548980952242438</v>
          </cell>
          <cell r="U2844">
            <v>52.92799504328039</v>
          </cell>
          <cell r="V2844">
            <v>59.593354892652727</v>
          </cell>
          <cell r="W2844">
            <v>60.382677857562754</v>
          </cell>
          <cell r="X2844">
            <v>61.162885646285609</v>
          </cell>
          <cell r="Y2844">
            <v>61.94387351456492</v>
          </cell>
          <cell r="Z2844">
            <v>62.762198341341403</v>
          </cell>
          <cell r="AA2844">
            <v>63.678439181486489</v>
          </cell>
          <cell r="AB2844">
            <v>64.520775498172327</v>
          </cell>
          <cell r="AC2844">
            <v>65.364607857843168</v>
          </cell>
          <cell r="AD2844">
            <v>66.238987169908881</v>
          </cell>
          <cell r="AE2844">
            <v>67.125063013269198</v>
          </cell>
          <cell r="AF2844">
            <v>68.022991851877961</v>
          </cell>
          <cell r="AG2844">
            <v>68.932932242700019</v>
          </cell>
          <cell r="AH2844">
            <v>69.855044863709381</v>
          </cell>
          <cell r="AI2844">
            <v>70.789492542261797</v>
          </cell>
          <cell r="AJ2844">
            <v>71.73644028384696</v>
          </cell>
          <cell r="AK2844">
            <v>72.696055301225314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AS2844">
            <v>0</v>
          </cell>
          <cell r="AT2844">
            <v>0</v>
          </cell>
          <cell r="AU2844">
            <v>0</v>
          </cell>
          <cell r="AV2844">
            <v>0</v>
          </cell>
          <cell r="AW2844">
            <v>0</v>
          </cell>
          <cell r="AX2844">
            <v>0</v>
          </cell>
          <cell r="AY2844">
            <v>0</v>
          </cell>
          <cell r="AZ2844">
            <v>0</v>
          </cell>
        </row>
        <row r="2845">
          <cell r="A2845" t="str">
            <v>UTSmall C&amp;IDLC Space HeatingWinter Peak Reduction @Meter  (MW)High Participation Case0</v>
          </cell>
          <cell r="B2845" t="str">
            <v>UT</v>
          </cell>
          <cell r="C2845" t="str">
            <v>Small C&amp;I</v>
          </cell>
          <cell r="D2845" t="str">
            <v>DLC Space Heating</v>
          </cell>
          <cell r="E2845" t="str">
            <v>Winter Peak Reduction @Meter  (MW)</v>
          </cell>
          <cell r="F2845" t="str">
            <v>High Participation Case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0</v>
          </cell>
          <cell r="AV2845">
            <v>0</v>
          </cell>
          <cell r="AW2845">
            <v>0</v>
          </cell>
          <cell r="AX2845">
            <v>0</v>
          </cell>
          <cell r="AY2845">
            <v>0</v>
          </cell>
          <cell r="AZ2845">
            <v>0</v>
          </cell>
          <cell r="BA2845">
            <v>9.3511538452931742</v>
          </cell>
        </row>
        <row r="2846">
          <cell r="A2846" t="str">
            <v>UTSmall C&amp;IDLC Space HeatingWinter Peak Reduction @Generation (MW)High Participation Case0</v>
          </cell>
          <cell r="B2846" t="str">
            <v>UT</v>
          </cell>
          <cell r="C2846" t="str">
            <v>Small C&amp;I</v>
          </cell>
          <cell r="D2846" t="str">
            <v>DLC Space Heating</v>
          </cell>
          <cell r="E2846" t="str">
            <v>Winter Peak Reduction @Generation (MW)</v>
          </cell>
          <cell r="F2846" t="str">
            <v>High Participation Case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0</v>
          </cell>
          <cell r="AV2846">
            <v>0</v>
          </cell>
          <cell r="AW2846">
            <v>0</v>
          </cell>
          <cell r="AX2846">
            <v>0</v>
          </cell>
          <cell r="AY2846">
            <v>0</v>
          </cell>
          <cell r="AZ2846">
            <v>0</v>
          </cell>
        </row>
        <row r="2847">
          <cell r="A2847" t="str">
            <v>UTSmall C&amp;IDLC Space HeatingProgram Annual BenefitsHigh Participation Case0</v>
          </cell>
          <cell r="B2847" t="str">
            <v>UT</v>
          </cell>
          <cell r="C2847" t="str">
            <v>Small C&amp;I</v>
          </cell>
          <cell r="D2847" t="str">
            <v>DLC Space Heating</v>
          </cell>
          <cell r="E2847" t="str">
            <v>Program Annual Benefits</v>
          </cell>
          <cell r="F2847" t="str">
            <v>High Participation Case</v>
          </cell>
          <cell r="G2847">
            <v>0</v>
          </cell>
          <cell r="BA2847">
            <v>90032973.780000001</v>
          </cell>
        </row>
        <row r="2848">
          <cell r="A2848" t="str">
            <v>UTSmall C&amp;IDLC Space HeatingNew ParticipantsHigh Participation Case0</v>
          </cell>
          <cell r="B2848" t="str">
            <v>UT</v>
          </cell>
          <cell r="C2848" t="str">
            <v>Small C&amp;I</v>
          </cell>
          <cell r="D2848" t="str">
            <v>DLC Space Heating</v>
          </cell>
          <cell r="E2848" t="str">
            <v>New Participants</v>
          </cell>
          <cell r="F2848" t="str">
            <v>High Participation Case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16746.686550000006</v>
          </cell>
          <cell r="S2848">
            <v>34271.919000000009</v>
          </cell>
          <cell r="T2848">
            <v>69833.664450000011</v>
          </cell>
          <cell r="U2848">
            <v>36847.527750000037</v>
          </cell>
          <cell r="V2848">
            <v>20100.588749999937</v>
          </cell>
          <cell r="W2848">
            <v>2583.0255000000179</v>
          </cell>
          <cell r="X2848">
            <v>2585.7149999999965</v>
          </cell>
          <cell r="Y2848">
            <v>2585.2035000000324</v>
          </cell>
          <cell r="Z2848">
            <v>2584.5764999999665</v>
          </cell>
          <cell r="AA2848">
            <v>2584.3950000000186</v>
          </cell>
          <cell r="AB2848">
            <v>2584.7249999999767</v>
          </cell>
          <cell r="AC2848">
            <v>2592.8595000000205</v>
          </cell>
          <cell r="AD2848">
            <v>2694.0321599718882</v>
          </cell>
          <cell r="AE2848">
            <v>2731.0805338135397</v>
          </cell>
          <cell r="AF2848">
            <v>2768.6383974915661</v>
          </cell>
          <cell r="AG2848">
            <v>2806.7127575183695</v>
          </cell>
          <cell r="AH2848">
            <v>2845.3107167601411</v>
          </cell>
          <cell r="AI2848">
            <v>2884.4394757617847</v>
          </cell>
          <cell r="AJ2848">
            <v>2924.1063340901455</v>
          </cell>
          <cell r="AK2848">
            <v>2964.3186916958948</v>
          </cell>
          <cell r="AL2848">
            <v>0</v>
          </cell>
          <cell r="AM2848">
            <v>0</v>
          </cell>
          <cell r="AN2848">
            <v>0</v>
          </cell>
          <cell r="AO2848">
            <v>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0</v>
          </cell>
          <cell r="AV2848">
            <v>0</v>
          </cell>
          <cell r="AW2848">
            <v>0</v>
          </cell>
          <cell r="AX2848">
            <v>0</v>
          </cell>
          <cell r="AY2848">
            <v>0</v>
          </cell>
          <cell r="AZ2848">
            <v>0</v>
          </cell>
        </row>
        <row r="2849">
          <cell r="A2849" t="str">
            <v>UTSmall C&amp;IDLC Space HeatingIncentive CostsHigh Participation Case0</v>
          </cell>
          <cell r="B2849" t="str">
            <v>UT</v>
          </cell>
          <cell r="C2849" t="str">
            <v>Small C&amp;I</v>
          </cell>
          <cell r="D2849" t="str">
            <v>DLC Space Heating</v>
          </cell>
          <cell r="E2849" t="str">
            <v>Incentive Costs</v>
          </cell>
          <cell r="F2849" t="str">
            <v>High Participation Case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351680.42</v>
          </cell>
          <cell r="S2849">
            <v>1071390.72</v>
          </cell>
          <cell r="T2849">
            <v>2537897.67</v>
          </cell>
          <cell r="U2849">
            <v>3311695.75</v>
          </cell>
          <cell r="V2849">
            <v>3733808.12</v>
          </cell>
          <cell r="W2849">
            <v>3788051.65</v>
          </cell>
          <cell r="X2849">
            <v>3842351.67</v>
          </cell>
          <cell r="Y2849">
            <v>3896640.94</v>
          </cell>
          <cell r="Z2849">
            <v>3950917.05</v>
          </cell>
          <cell r="AA2849">
            <v>4005189.34</v>
          </cell>
          <cell r="AB2849">
            <v>4059468.57</v>
          </cell>
          <cell r="AC2849">
            <v>4113918.62</v>
          </cell>
          <cell r="AD2849">
            <v>4170493.29</v>
          </cell>
          <cell r="AE2849">
            <v>4227845.9800000004</v>
          </cell>
          <cell r="AF2849">
            <v>4285987.3899999997</v>
          </cell>
          <cell r="AG2849">
            <v>4344928.3600000003</v>
          </cell>
          <cell r="AH2849">
            <v>4404679.88</v>
          </cell>
          <cell r="AI2849">
            <v>4465253.1100000003</v>
          </cell>
          <cell r="AJ2849">
            <v>4526659.34</v>
          </cell>
          <cell r="AK2849">
            <v>4588910.04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0</v>
          </cell>
          <cell r="AV2849">
            <v>0</v>
          </cell>
          <cell r="AW2849">
            <v>0</v>
          </cell>
          <cell r="AX2849">
            <v>0</v>
          </cell>
          <cell r="AY2849">
            <v>0</v>
          </cell>
          <cell r="AZ2849">
            <v>0</v>
          </cell>
        </row>
        <row r="2850">
          <cell r="A2850" t="str">
            <v>UTSmall C&amp;IDLC Space HeatingParticipantsHigh Participation Case0</v>
          </cell>
          <cell r="B2850" t="str">
            <v>UT</v>
          </cell>
          <cell r="C2850" t="str">
            <v>Small C&amp;I</v>
          </cell>
          <cell r="D2850" t="str">
            <v>DLC Space Heating</v>
          </cell>
          <cell r="E2850" t="str">
            <v>Participants</v>
          </cell>
          <cell r="F2850" t="str">
            <v>High Participation Case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16746.686550000006</v>
          </cell>
          <cell r="S2850">
            <v>51018.605550000015</v>
          </cell>
          <cell r="T2850">
            <v>120852.27000000002</v>
          </cell>
          <cell r="U2850">
            <v>157699.79775000006</v>
          </cell>
          <cell r="V2850">
            <v>177800.38649999999</v>
          </cell>
          <cell r="W2850">
            <v>180383.41200000001</v>
          </cell>
          <cell r="X2850">
            <v>182969.12700000001</v>
          </cell>
          <cell r="Y2850">
            <v>185554.33050000004</v>
          </cell>
          <cell r="Z2850">
            <v>188138.90700000001</v>
          </cell>
          <cell r="AA2850">
            <v>190723.30200000003</v>
          </cell>
          <cell r="AB2850">
            <v>193308.027</v>
          </cell>
          <cell r="AC2850">
            <v>195900.88650000002</v>
          </cell>
          <cell r="AD2850">
            <v>198594.91865997191</v>
          </cell>
          <cell r="AE2850">
            <v>201325.99919378545</v>
          </cell>
          <cell r="AF2850">
            <v>204094.63759127702</v>
          </cell>
          <cell r="AG2850">
            <v>206901.35034879539</v>
          </cell>
          <cell r="AH2850">
            <v>209746.66106555553</v>
          </cell>
          <cell r="AI2850">
            <v>212631.10054131731</v>
          </cell>
          <cell r="AJ2850">
            <v>215555.20687540746</v>
          </cell>
          <cell r="AK2850">
            <v>218519.52556710335</v>
          </cell>
          <cell r="AL2850">
            <v>0</v>
          </cell>
          <cell r="AM2850">
            <v>0</v>
          </cell>
          <cell r="AN2850">
            <v>0</v>
          </cell>
          <cell r="AO2850">
            <v>0</v>
          </cell>
          <cell r="AP2850">
            <v>0</v>
          </cell>
          <cell r="AQ2850">
            <v>0</v>
          </cell>
          <cell r="AR2850">
            <v>0</v>
          </cell>
          <cell r="AS2850">
            <v>0</v>
          </cell>
          <cell r="AT2850">
            <v>0</v>
          </cell>
          <cell r="AU2850">
            <v>0</v>
          </cell>
          <cell r="AV2850">
            <v>0</v>
          </cell>
          <cell r="AW2850">
            <v>0</v>
          </cell>
          <cell r="AX2850">
            <v>0</v>
          </cell>
          <cell r="AY2850">
            <v>0</v>
          </cell>
          <cell r="AZ2850">
            <v>0</v>
          </cell>
        </row>
        <row r="2851">
          <cell r="A2851" t="str">
            <v>UTMedium C&amp;IDLC Water HeatingProgram Annual BenefitsHigh Participation Case0</v>
          </cell>
          <cell r="B2851" t="str">
            <v>UT</v>
          </cell>
          <cell r="C2851" t="str">
            <v>Medium C&amp;I</v>
          </cell>
          <cell r="D2851" t="str">
            <v>DLC Water Heating</v>
          </cell>
          <cell r="E2851" t="str">
            <v>Program Annual Benefits</v>
          </cell>
          <cell r="F2851" t="str">
            <v>High Participation Case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573231.01</v>
          </cell>
          <cell r="S2851">
            <v>1745288.43</v>
          </cell>
          <cell r="T2851">
            <v>4127886.26</v>
          </cell>
          <cell r="U2851">
            <v>5388069.9000000004</v>
          </cell>
          <cell r="V2851">
            <v>6066603.5300000003</v>
          </cell>
          <cell r="W2851">
            <v>6146956.6100000003</v>
          </cell>
          <cell r="X2851">
            <v>6226381.7599999998</v>
          </cell>
          <cell r="Y2851">
            <v>6305886.3200000003</v>
          </cell>
          <cell r="Z2851">
            <v>6389191.79</v>
          </cell>
          <cell r="AA2851">
            <v>6482465.1100000003</v>
          </cell>
          <cell r="AB2851">
            <v>6568214.9500000002</v>
          </cell>
          <cell r="AC2851">
            <v>6654117.0800000001</v>
          </cell>
          <cell r="AD2851">
            <v>6743128.8899999997</v>
          </cell>
          <cell r="AE2851">
            <v>6833331.4100000001</v>
          </cell>
          <cell r="AF2851">
            <v>6924740.5700000003</v>
          </cell>
          <cell r="AG2851">
            <v>7017372.5</v>
          </cell>
          <cell r="AH2851">
            <v>7111243.5700000003</v>
          </cell>
          <cell r="AI2851">
            <v>7206370.3399999999</v>
          </cell>
          <cell r="AJ2851">
            <v>7302769.6200000001</v>
          </cell>
          <cell r="AK2851">
            <v>7400458.4299999997</v>
          </cell>
          <cell r="AL2851">
            <v>0</v>
          </cell>
          <cell r="AM2851">
            <v>0</v>
          </cell>
          <cell r="AN2851">
            <v>0</v>
          </cell>
          <cell r="AO2851">
            <v>0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0</v>
          </cell>
          <cell r="AV2851">
            <v>0</v>
          </cell>
          <cell r="AW2851">
            <v>0</v>
          </cell>
          <cell r="AX2851">
            <v>0</v>
          </cell>
          <cell r="AY2851">
            <v>0</v>
          </cell>
          <cell r="AZ2851">
            <v>0</v>
          </cell>
        </row>
        <row r="2852">
          <cell r="A2852" t="str">
            <v>UTMedium C&amp;IDLC Water HeatingProgram Annual CostsHigh Participation Case0</v>
          </cell>
          <cell r="B2852" t="str">
            <v>UT</v>
          </cell>
          <cell r="C2852" t="str">
            <v>Medium C&amp;I</v>
          </cell>
          <cell r="D2852" t="str">
            <v>DLC Water Heating</v>
          </cell>
          <cell r="E2852" t="str">
            <v>Program Annual Costs</v>
          </cell>
          <cell r="F2852" t="str">
            <v>High Participation Case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5834317.1500000004</v>
          </cell>
          <cell r="S2852">
            <v>12509121.98</v>
          </cell>
          <cell r="T2852">
            <v>26286343.199999999</v>
          </cell>
          <cell r="U2852">
            <v>16130618.27</v>
          </cell>
          <cell r="V2852">
            <v>10911310.720000001</v>
          </cell>
          <cell r="W2852">
            <v>4823091.07</v>
          </cell>
          <cell r="X2852">
            <v>4899046.41</v>
          </cell>
          <cell r="Y2852">
            <v>4974249.76</v>
          </cell>
          <cell r="Z2852">
            <v>5049879.66</v>
          </cell>
          <cell r="AA2852">
            <v>5126289.05</v>
          </cell>
          <cell r="AB2852">
            <v>5203203.5</v>
          </cell>
          <cell r="AC2852">
            <v>5283869.59</v>
          </cell>
          <cell r="AD2852">
            <v>5405233.1200000001</v>
          </cell>
          <cell r="AE2852">
            <v>5502775.29</v>
          </cell>
          <cell r="AF2852">
            <v>5602414.6799999997</v>
          </cell>
          <cell r="AG2852">
            <v>5704204.7300000004</v>
          </cell>
          <cell r="AH2852">
            <v>5808200.4400000004</v>
          </cell>
          <cell r="AI2852">
            <v>5914458.3899999997</v>
          </cell>
          <cell r="AJ2852">
            <v>6023036.7800000003</v>
          </cell>
          <cell r="AK2852">
            <v>6133995.5099999998</v>
          </cell>
          <cell r="AL2852">
            <v>0</v>
          </cell>
          <cell r="AM2852">
            <v>0</v>
          </cell>
          <cell r="AN2852">
            <v>0</v>
          </cell>
          <cell r="AO2852">
            <v>0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0</v>
          </cell>
          <cell r="AV2852">
            <v>0</v>
          </cell>
          <cell r="AW2852">
            <v>0</v>
          </cell>
          <cell r="AX2852">
            <v>0</v>
          </cell>
          <cell r="AY2852">
            <v>0</v>
          </cell>
          <cell r="AZ2852">
            <v>0</v>
          </cell>
          <cell r="BA2852">
            <v>559397.11</v>
          </cell>
        </row>
        <row r="2853">
          <cell r="A2853" t="str">
            <v>UTMedium C&amp;IDLC Water HeatingNon-Incentive CostsHigh Participation Case0</v>
          </cell>
          <cell r="B2853" t="str">
            <v>UT</v>
          </cell>
          <cell r="C2853" t="str">
            <v>Medium C&amp;I</v>
          </cell>
          <cell r="D2853" t="str">
            <v>DLC Water Heating</v>
          </cell>
          <cell r="E2853" t="str">
            <v>Non-Incentive Costs</v>
          </cell>
          <cell r="F2853" t="str">
            <v>High Participation Case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5482636.7300000004</v>
          </cell>
          <cell r="S2853">
            <v>11437731.27</v>
          </cell>
          <cell r="T2853">
            <v>23748445.530000001</v>
          </cell>
          <cell r="U2853">
            <v>12818922.52</v>
          </cell>
          <cell r="V2853">
            <v>7177502.6100000003</v>
          </cell>
          <cell r="W2853">
            <v>1035039.42</v>
          </cell>
          <cell r="X2853">
            <v>1056694.75</v>
          </cell>
          <cell r="Y2853">
            <v>1077608.81</v>
          </cell>
          <cell r="Z2853">
            <v>1098962.6200000001</v>
          </cell>
          <cell r="AA2853">
            <v>1121099.71</v>
          </cell>
          <cell r="AB2853">
            <v>1143734.93</v>
          </cell>
          <cell r="AC2853">
            <v>1169950.97</v>
          </cell>
          <cell r="AD2853">
            <v>1234739.83</v>
          </cell>
          <cell r="AE2853">
            <v>1274929.31</v>
          </cell>
          <cell r="AF2853">
            <v>1316427.29</v>
          </cell>
          <cell r="AG2853">
            <v>1359276.37</v>
          </cell>
          <cell r="AH2853">
            <v>1403520.56</v>
          </cell>
          <cell r="AI2853">
            <v>1449205.28</v>
          </cell>
          <cell r="AJ2853">
            <v>1496377.44</v>
          </cell>
          <cell r="AK2853">
            <v>1545085.48</v>
          </cell>
          <cell r="AL2853">
            <v>0</v>
          </cell>
          <cell r="AM2853">
            <v>0</v>
          </cell>
          <cell r="AN2853">
            <v>0</v>
          </cell>
          <cell r="AO2853">
            <v>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0</v>
          </cell>
          <cell r="AV2853">
            <v>0</v>
          </cell>
          <cell r="AW2853">
            <v>0</v>
          </cell>
          <cell r="AX2853">
            <v>0</v>
          </cell>
          <cell r="AY2853">
            <v>0</v>
          </cell>
          <cell r="AZ2853">
            <v>0</v>
          </cell>
        </row>
        <row r="2854">
          <cell r="A2854" t="str">
            <v>UTMedium C&amp;IDLC Water HeatingSummer Peak Reduction @Meter  (MW)High Participation Case0</v>
          </cell>
          <cell r="B2854" t="str">
            <v>UT</v>
          </cell>
          <cell r="C2854" t="str">
            <v>Medium C&amp;I</v>
          </cell>
          <cell r="D2854" t="str">
            <v>DLC Water Heating</v>
          </cell>
          <cell r="E2854" t="str">
            <v>Summer Peak Reduction @Meter  (MW)</v>
          </cell>
          <cell r="F2854" t="str">
            <v>High Participation Case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5.1061481672101516</v>
          </cell>
          <cell r="S2854">
            <v>15.546439584201273</v>
          </cell>
          <cell r="T2854">
            <v>36.769815927493447</v>
          </cell>
          <cell r="U2854">
            <v>47.99510590524666</v>
          </cell>
          <cell r="V2854">
            <v>54.039254216657497</v>
          </cell>
          <cell r="W2854">
            <v>54.75501228123791</v>
          </cell>
          <cell r="X2854">
            <v>55.462504704051796</v>
          </cell>
          <cell r="Y2854">
            <v>56.170704503007471</v>
          </cell>
          <cell r="Z2854">
            <v>56.91276145592839</v>
          </cell>
          <cell r="AA2854">
            <v>57.74360864977195</v>
          </cell>
          <cell r="AB2854">
            <v>58.507439221742665</v>
          </cell>
          <cell r="AC2854">
            <v>59.27262640549219</v>
          </cell>
          <cell r="AD2854">
            <v>60.065513565673378</v>
          </cell>
          <cell r="AE2854">
            <v>60.869007140432515</v>
          </cell>
          <cell r="AF2854">
            <v>61.683249011282939</v>
          </cell>
          <cell r="AG2854">
            <v>62.508382957680382</v>
          </cell>
          <cell r="AH2854">
            <v>63.344554682411669</v>
          </cell>
          <cell r="AI2854">
            <v>64.191911837323005</v>
          </cell>
          <cell r="AJ2854">
            <v>65.050604049392433</v>
          </cell>
          <cell r="AK2854">
            <v>65.920782947151125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0</v>
          </cell>
          <cell r="AV2854">
            <v>0</v>
          </cell>
          <cell r="AW2854">
            <v>0</v>
          </cell>
          <cell r="AX2854">
            <v>0</v>
          </cell>
          <cell r="AY2854">
            <v>0</v>
          </cell>
          <cell r="AZ2854">
            <v>0</v>
          </cell>
          <cell r="BA2854">
            <v>10.329492570265005</v>
          </cell>
        </row>
        <row r="2855">
          <cell r="A2855" t="str">
            <v>UTMedium C&amp;IDLC Water HeatingSummer Peak Reduction @Generation (MW)High Participation Case0</v>
          </cell>
          <cell r="B2855" t="str">
            <v>UT</v>
          </cell>
          <cell r="C2855" t="str">
            <v>Medium C&amp;I</v>
          </cell>
          <cell r="D2855" t="str">
            <v>DLC Water Heating</v>
          </cell>
          <cell r="E2855" t="str">
            <v>Summer Peak Reduction @Generation (MW)</v>
          </cell>
          <cell r="F2855" t="str">
            <v>High Participation Case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5.6309529854545115</v>
          </cell>
          <cell r="S2855">
            <v>17.1442871462299</v>
          </cell>
          <cell r="T2855">
            <v>40.548980952242438</v>
          </cell>
          <cell r="U2855">
            <v>52.92799504328039</v>
          </cell>
          <cell r="V2855">
            <v>59.593354892652727</v>
          </cell>
          <cell r="W2855">
            <v>60.382677857562754</v>
          </cell>
          <cell r="X2855">
            <v>61.162885646285609</v>
          </cell>
          <cell r="Y2855">
            <v>61.94387351456492</v>
          </cell>
          <cell r="Z2855">
            <v>62.762198341341403</v>
          </cell>
          <cell r="AA2855">
            <v>63.678439181486489</v>
          </cell>
          <cell r="AB2855">
            <v>64.520775498172327</v>
          </cell>
          <cell r="AC2855">
            <v>65.364607857843168</v>
          </cell>
          <cell r="AD2855">
            <v>66.238987169908881</v>
          </cell>
          <cell r="AE2855">
            <v>67.125063013269198</v>
          </cell>
          <cell r="AF2855">
            <v>68.022991851877961</v>
          </cell>
          <cell r="AG2855">
            <v>68.932932242700019</v>
          </cell>
          <cell r="AH2855">
            <v>69.855044863709381</v>
          </cell>
          <cell r="AI2855">
            <v>70.789492542261797</v>
          </cell>
          <cell r="AJ2855">
            <v>71.73644028384696</v>
          </cell>
          <cell r="AK2855">
            <v>72.696055301225314</v>
          </cell>
          <cell r="AL2855">
            <v>0</v>
          </cell>
          <cell r="AM2855">
            <v>0</v>
          </cell>
          <cell r="AN2855">
            <v>0</v>
          </cell>
          <cell r="AO2855">
            <v>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0</v>
          </cell>
          <cell r="AV2855">
            <v>0</v>
          </cell>
          <cell r="AW2855">
            <v>0</v>
          </cell>
          <cell r="AX2855">
            <v>0</v>
          </cell>
          <cell r="AY2855">
            <v>0</v>
          </cell>
          <cell r="AZ2855">
            <v>0</v>
          </cell>
        </row>
        <row r="2856">
          <cell r="A2856" t="str">
            <v>UTMedium C&amp;IDLC Water HeatingWinter Peak Reduction @Meter  (MW)High Participation Case0</v>
          </cell>
          <cell r="B2856" t="str">
            <v>UT</v>
          </cell>
          <cell r="C2856" t="str">
            <v>Medium C&amp;I</v>
          </cell>
          <cell r="D2856" t="str">
            <v>DLC Water Heating</v>
          </cell>
          <cell r="E2856" t="str">
            <v>Winter Peak Reduction @Meter  (MW)</v>
          </cell>
          <cell r="F2856" t="str">
            <v>High Participation Case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0</v>
          </cell>
          <cell r="AO2856">
            <v>0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0</v>
          </cell>
          <cell r="AV2856">
            <v>0</v>
          </cell>
          <cell r="AW2856">
            <v>0</v>
          </cell>
          <cell r="AX2856">
            <v>0</v>
          </cell>
          <cell r="AY2856">
            <v>0</v>
          </cell>
          <cell r="AZ2856">
            <v>0</v>
          </cell>
          <cell r="BA2856">
            <v>10.329492570265005</v>
          </cell>
        </row>
        <row r="2857">
          <cell r="A2857" t="str">
            <v>UTMedium C&amp;IDLC Water HeatingWinter Peak Reduction @Generation (MW)High Participation Case0</v>
          </cell>
          <cell r="B2857" t="str">
            <v>UT</v>
          </cell>
          <cell r="C2857" t="str">
            <v>Medium C&amp;I</v>
          </cell>
          <cell r="D2857" t="str">
            <v>DLC Water Heating</v>
          </cell>
          <cell r="E2857" t="str">
            <v>Winter Peak Reduction @Generation (MW)</v>
          </cell>
          <cell r="F2857" t="str">
            <v>High Participation Case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0</v>
          </cell>
          <cell r="AR2857">
            <v>0</v>
          </cell>
          <cell r="AS2857">
            <v>0</v>
          </cell>
          <cell r="AT2857">
            <v>0</v>
          </cell>
          <cell r="AU2857">
            <v>0</v>
          </cell>
          <cell r="AV2857">
            <v>0</v>
          </cell>
          <cell r="AW2857">
            <v>0</v>
          </cell>
          <cell r="AX2857">
            <v>0</v>
          </cell>
          <cell r="AY2857">
            <v>0</v>
          </cell>
          <cell r="AZ2857">
            <v>0</v>
          </cell>
        </row>
        <row r="2858">
          <cell r="A2858" t="str">
            <v>UTMedium C&amp;IDLC Water HeatingProgram Annual BenefitsHigh Participation Case0</v>
          </cell>
          <cell r="B2858" t="str">
            <v>UT</v>
          </cell>
          <cell r="C2858" t="str">
            <v>Medium C&amp;I</v>
          </cell>
          <cell r="D2858" t="str">
            <v>DLC Water Heating</v>
          </cell>
          <cell r="E2858" t="str">
            <v>Program Annual Benefits</v>
          </cell>
          <cell r="F2858" t="str">
            <v>High Participation Case</v>
          </cell>
          <cell r="G2858">
            <v>0</v>
          </cell>
          <cell r="BA2858">
            <v>-22661094.52</v>
          </cell>
        </row>
        <row r="2859">
          <cell r="A2859" t="str">
            <v>UTMedium C&amp;IDLC Water HeatingNew ParticipantsHigh Participation Case0</v>
          </cell>
          <cell r="B2859" t="str">
            <v>UT</v>
          </cell>
          <cell r="C2859" t="str">
            <v>Medium C&amp;I</v>
          </cell>
          <cell r="D2859" t="str">
            <v>DLC Water Heating</v>
          </cell>
          <cell r="E2859" t="str">
            <v>New Participants</v>
          </cell>
          <cell r="F2859" t="str">
            <v>High Participation Case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16746.686550000006</v>
          </cell>
          <cell r="S2859">
            <v>34271.919000000009</v>
          </cell>
          <cell r="T2859">
            <v>69833.664450000011</v>
          </cell>
          <cell r="U2859">
            <v>36847.527750000037</v>
          </cell>
          <cell r="V2859">
            <v>20100.588749999937</v>
          </cell>
          <cell r="W2859">
            <v>2583.0255000000179</v>
          </cell>
          <cell r="X2859">
            <v>2585.7149999999965</v>
          </cell>
          <cell r="Y2859">
            <v>2585.2035000000324</v>
          </cell>
          <cell r="Z2859">
            <v>2584.5764999999665</v>
          </cell>
          <cell r="AA2859">
            <v>2584.3950000000186</v>
          </cell>
          <cell r="AB2859">
            <v>2584.7249999999767</v>
          </cell>
          <cell r="AC2859">
            <v>2592.8595000000205</v>
          </cell>
          <cell r="AD2859">
            <v>2694.0321599718882</v>
          </cell>
          <cell r="AE2859">
            <v>2731.0805338135397</v>
          </cell>
          <cell r="AF2859">
            <v>2768.6383974915661</v>
          </cell>
          <cell r="AG2859">
            <v>2806.7127575183695</v>
          </cell>
          <cell r="AH2859">
            <v>2845.3107167601411</v>
          </cell>
          <cell r="AI2859">
            <v>2884.4394757617847</v>
          </cell>
          <cell r="AJ2859">
            <v>2924.1063340901455</v>
          </cell>
          <cell r="AK2859">
            <v>2964.3186916958948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0</v>
          </cell>
          <cell r="AR2859">
            <v>0</v>
          </cell>
          <cell r="AS2859">
            <v>0</v>
          </cell>
          <cell r="AT2859">
            <v>0</v>
          </cell>
          <cell r="AU2859">
            <v>0</v>
          </cell>
          <cell r="AV2859">
            <v>0</v>
          </cell>
          <cell r="AW2859">
            <v>0</v>
          </cell>
          <cell r="AX2859">
            <v>0</v>
          </cell>
          <cell r="AY2859">
            <v>0</v>
          </cell>
          <cell r="AZ2859">
            <v>0</v>
          </cell>
        </row>
        <row r="2860">
          <cell r="A2860" t="str">
            <v>UTMedium C&amp;IDLC Water HeatingIncentive CostsHigh Participation Case0</v>
          </cell>
          <cell r="B2860" t="str">
            <v>UT</v>
          </cell>
          <cell r="C2860" t="str">
            <v>Medium C&amp;I</v>
          </cell>
          <cell r="D2860" t="str">
            <v>DLC Water Heating</v>
          </cell>
          <cell r="E2860" t="str">
            <v>Incentive Costs</v>
          </cell>
          <cell r="F2860" t="str">
            <v>High Participation Case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351680.42</v>
          </cell>
          <cell r="S2860">
            <v>1071390.72</v>
          </cell>
          <cell r="T2860">
            <v>2537897.67</v>
          </cell>
          <cell r="U2860">
            <v>3311695.75</v>
          </cell>
          <cell r="V2860">
            <v>3733808.12</v>
          </cell>
          <cell r="W2860">
            <v>3788051.65</v>
          </cell>
          <cell r="X2860">
            <v>3842351.67</v>
          </cell>
          <cell r="Y2860">
            <v>3896640.94</v>
          </cell>
          <cell r="Z2860">
            <v>3950917.05</v>
          </cell>
          <cell r="AA2860">
            <v>4005189.34</v>
          </cell>
          <cell r="AB2860">
            <v>4059468.57</v>
          </cell>
          <cell r="AC2860">
            <v>4113918.62</v>
          </cell>
          <cell r="AD2860">
            <v>4170493.29</v>
          </cell>
          <cell r="AE2860">
            <v>4227845.9800000004</v>
          </cell>
          <cell r="AF2860">
            <v>4285987.3899999997</v>
          </cell>
          <cell r="AG2860">
            <v>4344928.3600000003</v>
          </cell>
          <cell r="AH2860">
            <v>4404679.88</v>
          </cell>
          <cell r="AI2860">
            <v>4465253.1100000003</v>
          </cell>
          <cell r="AJ2860">
            <v>4526659.34</v>
          </cell>
          <cell r="AK2860">
            <v>4588910.04</v>
          </cell>
          <cell r="AL2860">
            <v>0</v>
          </cell>
          <cell r="AM2860">
            <v>0</v>
          </cell>
          <cell r="AN2860">
            <v>0</v>
          </cell>
          <cell r="AO2860">
            <v>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0</v>
          </cell>
          <cell r="AV2860">
            <v>0</v>
          </cell>
          <cell r="AW2860">
            <v>0</v>
          </cell>
          <cell r="AX2860">
            <v>0</v>
          </cell>
          <cell r="AY2860">
            <v>0</v>
          </cell>
          <cell r="AZ2860">
            <v>0</v>
          </cell>
        </row>
        <row r="2861">
          <cell r="A2861" t="str">
            <v>UTMedium C&amp;IDLC Water HeatingParticipantsHigh Participation Case0</v>
          </cell>
          <cell r="B2861" t="str">
            <v>UT</v>
          </cell>
          <cell r="C2861" t="str">
            <v>Medium C&amp;I</v>
          </cell>
          <cell r="D2861" t="str">
            <v>DLC Water Heating</v>
          </cell>
          <cell r="E2861" t="str">
            <v>Participants</v>
          </cell>
          <cell r="F2861" t="str">
            <v>High Participation Case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16746.686550000006</v>
          </cell>
          <cell r="S2861">
            <v>51018.605550000015</v>
          </cell>
          <cell r="T2861">
            <v>120852.27000000002</v>
          </cell>
          <cell r="U2861">
            <v>157699.79775000006</v>
          </cell>
          <cell r="V2861">
            <v>177800.38649999999</v>
          </cell>
          <cell r="W2861">
            <v>180383.41200000001</v>
          </cell>
          <cell r="X2861">
            <v>182969.12700000001</v>
          </cell>
          <cell r="Y2861">
            <v>185554.33050000004</v>
          </cell>
          <cell r="Z2861">
            <v>188138.90700000001</v>
          </cell>
          <cell r="AA2861">
            <v>190723.30200000003</v>
          </cell>
          <cell r="AB2861">
            <v>193308.027</v>
          </cell>
          <cell r="AC2861">
            <v>195900.88650000002</v>
          </cell>
          <cell r="AD2861">
            <v>198594.91865997191</v>
          </cell>
          <cell r="AE2861">
            <v>201325.99919378545</v>
          </cell>
          <cell r="AF2861">
            <v>204094.63759127702</v>
          </cell>
          <cell r="AG2861">
            <v>206901.35034879539</v>
          </cell>
          <cell r="AH2861">
            <v>209746.66106555553</v>
          </cell>
          <cell r="AI2861">
            <v>212631.10054131731</v>
          </cell>
          <cell r="AJ2861">
            <v>215555.20687540746</v>
          </cell>
          <cell r="AK2861">
            <v>218519.52556710335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0</v>
          </cell>
          <cell r="AV2861">
            <v>0</v>
          </cell>
          <cell r="AW2861">
            <v>0</v>
          </cell>
          <cell r="AX2861">
            <v>0</v>
          </cell>
          <cell r="AY2861">
            <v>0</v>
          </cell>
          <cell r="AZ2861">
            <v>0</v>
          </cell>
        </row>
        <row r="2862">
          <cell r="A2862" t="str">
            <v>UTResidentialDLC Water HeatingProgram Annual BenefitsHigh Participation Case0</v>
          </cell>
          <cell r="B2862" t="str">
            <v>UT</v>
          </cell>
          <cell r="C2862" t="str">
            <v>Residential</v>
          </cell>
          <cell r="D2862" t="str">
            <v>DLC Water Heating</v>
          </cell>
          <cell r="E2862" t="str">
            <v>Program Annual Benefits</v>
          </cell>
          <cell r="F2862" t="str">
            <v>High Participation Case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573231.01</v>
          </cell>
          <cell r="S2862">
            <v>1745288.43</v>
          </cell>
          <cell r="T2862">
            <v>4127886.26</v>
          </cell>
          <cell r="U2862">
            <v>5388069.9000000004</v>
          </cell>
          <cell r="V2862">
            <v>6066603.5300000003</v>
          </cell>
          <cell r="W2862">
            <v>6146956.6100000003</v>
          </cell>
          <cell r="X2862">
            <v>6226381.7599999998</v>
          </cell>
          <cell r="Y2862">
            <v>6305886.3200000003</v>
          </cell>
          <cell r="Z2862">
            <v>6389191.79</v>
          </cell>
          <cell r="AA2862">
            <v>6482465.1100000003</v>
          </cell>
          <cell r="AB2862">
            <v>6568214.9500000002</v>
          </cell>
          <cell r="AC2862">
            <v>6654117.0800000001</v>
          </cell>
          <cell r="AD2862">
            <v>6743128.8899999997</v>
          </cell>
          <cell r="AE2862">
            <v>6833331.4100000001</v>
          </cell>
          <cell r="AF2862">
            <v>6924740.5700000003</v>
          </cell>
          <cell r="AG2862">
            <v>7017372.5</v>
          </cell>
          <cell r="AH2862">
            <v>7111243.5700000003</v>
          </cell>
          <cell r="AI2862">
            <v>7206370.3399999999</v>
          </cell>
          <cell r="AJ2862">
            <v>7302769.6200000001</v>
          </cell>
          <cell r="AK2862">
            <v>7400458.4299999997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  <cell r="AP2862">
            <v>0</v>
          </cell>
          <cell r="AQ2862">
            <v>0</v>
          </cell>
          <cell r="AR2862">
            <v>0</v>
          </cell>
          <cell r="AS2862">
            <v>0</v>
          </cell>
          <cell r="AT2862">
            <v>0</v>
          </cell>
          <cell r="AU2862">
            <v>0</v>
          </cell>
          <cell r="AV2862">
            <v>0</v>
          </cell>
          <cell r="AW2862">
            <v>0</v>
          </cell>
          <cell r="AX2862">
            <v>0</v>
          </cell>
          <cell r="AY2862">
            <v>0</v>
          </cell>
          <cell r="AZ2862">
            <v>0</v>
          </cell>
        </row>
        <row r="2863">
          <cell r="A2863" t="str">
            <v>UTResidentialDLC Water HeatingProgram Annual CostsHigh Participation Case0</v>
          </cell>
          <cell r="B2863" t="str">
            <v>UT</v>
          </cell>
          <cell r="C2863" t="str">
            <v>Residential</v>
          </cell>
          <cell r="D2863" t="str">
            <v>DLC Water Heating</v>
          </cell>
          <cell r="E2863" t="str">
            <v>Program Annual Costs</v>
          </cell>
          <cell r="F2863" t="str">
            <v>High Participation Case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5834317.1500000004</v>
          </cell>
          <cell r="S2863">
            <v>12509121.98</v>
          </cell>
          <cell r="T2863">
            <v>26286343.199999999</v>
          </cell>
          <cell r="U2863">
            <v>16130618.27</v>
          </cell>
          <cell r="V2863">
            <v>10911310.720000001</v>
          </cell>
          <cell r="W2863">
            <v>4823091.07</v>
          </cell>
          <cell r="X2863">
            <v>4899046.41</v>
          </cell>
          <cell r="Y2863">
            <v>4974249.76</v>
          </cell>
          <cell r="Z2863">
            <v>5049879.66</v>
          </cell>
          <cell r="AA2863">
            <v>5126289.05</v>
          </cell>
          <cell r="AB2863">
            <v>5203203.5</v>
          </cell>
          <cell r="AC2863">
            <v>5283869.59</v>
          </cell>
          <cell r="AD2863">
            <v>5405233.1200000001</v>
          </cell>
          <cell r="AE2863">
            <v>5502775.29</v>
          </cell>
          <cell r="AF2863">
            <v>5602414.6799999997</v>
          </cell>
          <cell r="AG2863">
            <v>5704204.7300000004</v>
          </cell>
          <cell r="AH2863">
            <v>5808200.4400000004</v>
          </cell>
          <cell r="AI2863">
            <v>5914458.3899999997</v>
          </cell>
          <cell r="AJ2863">
            <v>6023036.7800000003</v>
          </cell>
          <cell r="AK2863">
            <v>6133995.5099999998</v>
          </cell>
          <cell r="AL2863">
            <v>0</v>
          </cell>
          <cell r="AM2863">
            <v>0</v>
          </cell>
          <cell r="AN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AS2863">
            <v>0</v>
          </cell>
          <cell r="AT2863">
            <v>0</v>
          </cell>
          <cell r="AU2863">
            <v>0</v>
          </cell>
          <cell r="AV2863">
            <v>0</v>
          </cell>
          <cell r="AW2863">
            <v>0</v>
          </cell>
          <cell r="AX2863">
            <v>0</v>
          </cell>
          <cell r="AY2863">
            <v>0</v>
          </cell>
          <cell r="AZ2863">
            <v>0</v>
          </cell>
          <cell r="BA2863">
            <v>289922.38</v>
          </cell>
        </row>
        <row r="2864">
          <cell r="A2864" t="str">
            <v>UTResidentialDLC Water HeatingNon-Incentive CostsHigh Participation Case0</v>
          </cell>
          <cell r="B2864" t="str">
            <v>UT</v>
          </cell>
          <cell r="C2864" t="str">
            <v>Residential</v>
          </cell>
          <cell r="D2864" t="str">
            <v>DLC Water Heating</v>
          </cell>
          <cell r="E2864" t="str">
            <v>Non-Incentive Costs</v>
          </cell>
          <cell r="F2864" t="str">
            <v>High Participation Case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5482636.7300000004</v>
          </cell>
          <cell r="S2864">
            <v>11437731.27</v>
          </cell>
          <cell r="T2864">
            <v>23748445.530000001</v>
          </cell>
          <cell r="U2864">
            <v>12818922.52</v>
          </cell>
          <cell r="V2864">
            <v>7177502.6100000003</v>
          </cell>
          <cell r="W2864">
            <v>1035039.42</v>
          </cell>
          <cell r="X2864">
            <v>1056694.75</v>
          </cell>
          <cell r="Y2864">
            <v>1077608.81</v>
          </cell>
          <cell r="Z2864">
            <v>1098962.6200000001</v>
          </cell>
          <cell r="AA2864">
            <v>1121099.71</v>
          </cell>
          <cell r="AB2864">
            <v>1143734.93</v>
          </cell>
          <cell r="AC2864">
            <v>1169950.97</v>
          </cell>
          <cell r="AD2864">
            <v>1234739.83</v>
          </cell>
          <cell r="AE2864">
            <v>1274929.31</v>
          </cell>
          <cell r="AF2864">
            <v>1316427.29</v>
          </cell>
          <cell r="AG2864">
            <v>1359276.37</v>
          </cell>
          <cell r="AH2864">
            <v>1403520.56</v>
          </cell>
          <cell r="AI2864">
            <v>1449205.28</v>
          </cell>
          <cell r="AJ2864">
            <v>1496377.44</v>
          </cell>
          <cell r="AK2864">
            <v>1545085.48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0</v>
          </cell>
          <cell r="AV2864">
            <v>0</v>
          </cell>
          <cell r="AW2864">
            <v>0</v>
          </cell>
          <cell r="AX2864">
            <v>0</v>
          </cell>
          <cell r="AY2864">
            <v>0</v>
          </cell>
          <cell r="AZ2864">
            <v>0</v>
          </cell>
        </row>
        <row r="2865">
          <cell r="A2865" t="str">
            <v>UTResidentialDLC Water HeatingSummer Peak Reduction @Meter  (MW)High Participation Case0</v>
          </cell>
          <cell r="B2865" t="str">
            <v>UT</v>
          </cell>
          <cell r="C2865" t="str">
            <v>Residential</v>
          </cell>
          <cell r="D2865" t="str">
            <v>DLC Water Heating</v>
          </cell>
          <cell r="E2865" t="str">
            <v>Summer Peak Reduction @Meter  (MW)</v>
          </cell>
          <cell r="F2865" t="str">
            <v>High Participation Case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5.1061481672101516</v>
          </cell>
          <cell r="S2865">
            <v>15.546439584201273</v>
          </cell>
          <cell r="T2865">
            <v>36.769815927493447</v>
          </cell>
          <cell r="U2865">
            <v>47.99510590524666</v>
          </cell>
          <cell r="V2865">
            <v>54.039254216657497</v>
          </cell>
          <cell r="W2865">
            <v>54.75501228123791</v>
          </cell>
          <cell r="X2865">
            <v>55.462504704051796</v>
          </cell>
          <cell r="Y2865">
            <v>56.170704503007471</v>
          </cell>
          <cell r="Z2865">
            <v>56.91276145592839</v>
          </cell>
          <cell r="AA2865">
            <v>57.74360864977195</v>
          </cell>
          <cell r="AB2865">
            <v>58.507439221742665</v>
          </cell>
          <cell r="AC2865">
            <v>59.27262640549219</v>
          </cell>
          <cell r="AD2865">
            <v>60.065513565673378</v>
          </cell>
          <cell r="AE2865">
            <v>60.869007140432515</v>
          </cell>
          <cell r="AF2865">
            <v>61.683249011282939</v>
          </cell>
          <cell r="AG2865">
            <v>62.508382957680382</v>
          </cell>
          <cell r="AH2865">
            <v>63.344554682411669</v>
          </cell>
          <cell r="AI2865">
            <v>64.191911837323005</v>
          </cell>
          <cell r="AJ2865">
            <v>65.050604049392433</v>
          </cell>
          <cell r="AK2865">
            <v>65.920782947151125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0</v>
          </cell>
          <cell r="AV2865">
            <v>0</v>
          </cell>
          <cell r="AW2865">
            <v>0</v>
          </cell>
          <cell r="AX2865">
            <v>0</v>
          </cell>
          <cell r="AY2865">
            <v>0</v>
          </cell>
          <cell r="AZ2865">
            <v>0</v>
          </cell>
          <cell r="BA2865">
            <v>4.75182819413281</v>
          </cell>
        </row>
        <row r="2866">
          <cell r="A2866" t="str">
            <v>UTResidentialDLC Water HeatingSummer Peak Reduction @Generation (MW)High Participation Case0</v>
          </cell>
          <cell r="B2866" t="str">
            <v>UT</v>
          </cell>
          <cell r="C2866" t="str">
            <v>Residential</v>
          </cell>
          <cell r="D2866" t="str">
            <v>DLC Water Heating</v>
          </cell>
          <cell r="E2866" t="str">
            <v>Summer Peak Reduction @Generation (MW)</v>
          </cell>
          <cell r="F2866" t="str">
            <v>High Participation Case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5.6309529854545115</v>
          </cell>
          <cell r="S2866">
            <v>17.1442871462299</v>
          </cell>
          <cell r="T2866">
            <v>40.548980952242438</v>
          </cell>
          <cell r="U2866">
            <v>52.92799504328039</v>
          </cell>
          <cell r="V2866">
            <v>59.593354892652727</v>
          </cell>
          <cell r="W2866">
            <v>60.382677857562754</v>
          </cell>
          <cell r="X2866">
            <v>61.162885646285609</v>
          </cell>
          <cell r="Y2866">
            <v>61.94387351456492</v>
          </cell>
          <cell r="Z2866">
            <v>62.762198341341403</v>
          </cell>
          <cell r="AA2866">
            <v>63.678439181486489</v>
          </cell>
          <cell r="AB2866">
            <v>64.520775498172327</v>
          </cell>
          <cell r="AC2866">
            <v>65.364607857843168</v>
          </cell>
          <cell r="AD2866">
            <v>66.238987169908881</v>
          </cell>
          <cell r="AE2866">
            <v>67.125063013269198</v>
          </cell>
          <cell r="AF2866">
            <v>68.022991851877961</v>
          </cell>
          <cell r="AG2866">
            <v>68.932932242700019</v>
          </cell>
          <cell r="AH2866">
            <v>69.855044863709381</v>
          </cell>
          <cell r="AI2866">
            <v>70.789492542261797</v>
          </cell>
          <cell r="AJ2866">
            <v>71.73644028384696</v>
          </cell>
          <cell r="AK2866">
            <v>72.696055301225314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0</v>
          </cell>
          <cell r="AV2866">
            <v>0</v>
          </cell>
          <cell r="AW2866">
            <v>0</v>
          </cell>
          <cell r="AX2866">
            <v>0</v>
          </cell>
          <cell r="AY2866">
            <v>0</v>
          </cell>
          <cell r="AZ2866">
            <v>0</v>
          </cell>
        </row>
        <row r="2867">
          <cell r="A2867" t="str">
            <v>UTResidentialDLC Water HeatingWinter Peak Reduction @Meter  (MW)High Participation Case0</v>
          </cell>
          <cell r="B2867" t="str">
            <v>UT</v>
          </cell>
          <cell r="C2867" t="str">
            <v>Residential</v>
          </cell>
          <cell r="D2867" t="str">
            <v>DLC Water Heating</v>
          </cell>
          <cell r="E2867" t="str">
            <v>Winter Peak Reduction @Meter  (MW)</v>
          </cell>
          <cell r="F2867" t="str">
            <v>High Participation Case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0</v>
          </cell>
          <cell r="AV2867">
            <v>0</v>
          </cell>
          <cell r="AW2867">
            <v>0</v>
          </cell>
          <cell r="AX2867">
            <v>0</v>
          </cell>
          <cell r="AY2867">
            <v>0</v>
          </cell>
          <cell r="AZ2867">
            <v>0</v>
          </cell>
          <cell r="BA2867">
            <v>4.75182819413281</v>
          </cell>
        </row>
        <row r="2868">
          <cell r="A2868" t="str">
            <v>UTResidentialDLC Water HeatingWinter Peak Reduction @Generation (MW)High Participation Case0</v>
          </cell>
          <cell r="B2868" t="str">
            <v>UT</v>
          </cell>
          <cell r="C2868" t="str">
            <v>Residential</v>
          </cell>
          <cell r="D2868" t="str">
            <v>DLC Water Heating</v>
          </cell>
          <cell r="E2868" t="str">
            <v>Winter Peak Reduction @Generation (MW)</v>
          </cell>
          <cell r="F2868" t="str">
            <v>High Participation Case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  <cell r="AM2868">
            <v>0</v>
          </cell>
          <cell r="AN2868">
            <v>0</v>
          </cell>
          <cell r="AO2868">
            <v>0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0</v>
          </cell>
          <cell r="AV2868">
            <v>0</v>
          </cell>
          <cell r="AW2868">
            <v>0</v>
          </cell>
          <cell r="AX2868">
            <v>0</v>
          </cell>
          <cell r="AY2868">
            <v>0</v>
          </cell>
          <cell r="AZ2868">
            <v>0</v>
          </cell>
        </row>
        <row r="2869">
          <cell r="A2869" t="str">
            <v>UTResidentialDLC Water HeatingProgram Annual BenefitsHigh Participation Case0</v>
          </cell>
          <cell r="B2869" t="str">
            <v>UT</v>
          </cell>
          <cell r="C2869" t="str">
            <v>Residential</v>
          </cell>
          <cell r="D2869" t="str">
            <v>DLC Water Heating</v>
          </cell>
          <cell r="E2869" t="str">
            <v>Program Annual Benefits</v>
          </cell>
          <cell r="F2869" t="str">
            <v>High Participation Case</v>
          </cell>
          <cell r="G2869">
            <v>0</v>
          </cell>
          <cell r="BA2869">
            <v>-523370364.36000001</v>
          </cell>
        </row>
        <row r="2870">
          <cell r="A2870" t="str">
            <v>UTResidentialDLC Water HeatingNew ParticipantsHigh Participation Case0</v>
          </cell>
          <cell r="B2870" t="str">
            <v>UT</v>
          </cell>
          <cell r="C2870" t="str">
            <v>Residential</v>
          </cell>
          <cell r="D2870" t="str">
            <v>DLC Water Heating</v>
          </cell>
          <cell r="E2870" t="str">
            <v>New Participants</v>
          </cell>
          <cell r="F2870" t="str">
            <v>High Participation Case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16746.686550000006</v>
          </cell>
          <cell r="S2870">
            <v>34271.919000000009</v>
          </cell>
          <cell r="T2870">
            <v>69833.664450000011</v>
          </cell>
          <cell r="U2870">
            <v>36847.527750000037</v>
          </cell>
          <cell r="V2870">
            <v>20100.588749999937</v>
          </cell>
          <cell r="W2870">
            <v>2583.0255000000179</v>
          </cell>
          <cell r="X2870">
            <v>2585.7149999999965</v>
          </cell>
          <cell r="Y2870">
            <v>2585.2035000000324</v>
          </cell>
          <cell r="Z2870">
            <v>2584.5764999999665</v>
          </cell>
          <cell r="AA2870">
            <v>2584.3950000000186</v>
          </cell>
          <cell r="AB2870">
            <v>2584.7249999999767</v>
          </cell>
          <cell r="AC2870">
            <v>2592.8595000000205</v>
          </cell>
          <cell r="AD2870">
            <v>2694.0321599718882</v>
          </cell>
          <cell r="AE2870">
            <v>2731.0805338135397</v>
          </cell>
          <cell r="AF2870">
            <v>2768.6383974915661</v>
          </cell>
          <cell r="AG2870">
            <v>2806.7127575183695</v>
          </cell>
          <cell r="AH2870">
            <v>2845.3107167601411</v>
          </cell>
          <cell r="AI2870">
            <v>2884.4394757617847</v>
          </cell>
          <cell r="AJ2870">
            <v>2924.1063340901455</v>
          </cell>
          <cell r="AK2870">
            <v>2964.3186916958948</v>
          </cell>
          <cell r="AL2870">
            <v>0</v>
          </cell>
          <cell r="AM2870">
            <v>0</v>
          </cell>
          <cell r="AN2870">
            <v>0</v>
          </cell>
          <cell r="AO2870">
            <v>0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0</v>
          </cell>
          <cell r="AV2870">
            <v>0</v>
          </cell>
          <cell r="AW2870">
            <v>0</v>
          </cell>
          <cell r="AX2870">
            <v>0</v>
          </cell>
          <cell r="AY2870">
            <v>0</v>
          </cell>
          <cell r="AZ2870">
            <v>0</v>
          </cell>
        </row>
        <row r="2871">
          <cell r="A2871" t="str">
            <v>UTResidentialDLC Water HeatingIncentive CostsHigh Participation Case0</v>
          </cell>
          <cell r="B2871" t="str">
            <v>UT</v>
          </cell>
          <cell r="C2871" t="str">
            <v>Residential</v>
          </cell>
          <cell r="D2871" t="str">
            <v>DLC Water Heating</v>
          </cell>
          <cell r="E2871" t="str">
            <v>Incentive Costs</v>
          </cell>
          <cell r="F2871" t="str">
            <v>High Participation Case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351680.42</v>
          </cell>
          <cell r="S2871">
            <v>1071390.72</v>
          </cell>
          <cell r="T2871">
            <v>2537897.67</v>
          </cell>
          <cell r="U2871">
            <v>3311695.75</v>
          </cell>
          <cell r="V2871">
            <v>3733808.12</v>
          </cell>
          <cell r="W2871">
            <v>3788051.65</v>
          </cell>
          <cell r="X2871">
            <v>3842351.67</v>
          </cell>
          <cell r="Y2871">
            <v>3896640.94</v>
          </cell>
          <cell r="Z2871">
            <v>3950917.05</v>
          </cell>
          <cell r="AA2871">
            <v>4005189.34</v>
          </cell>
          <cell r="AB2871">
            <v>4059468.57</v>
          </cell>
          <cell r="AC2871">
            <v>4113918.62</v>
          </cell>
          <cell r="AD2871">
            <v>4170493.29</v>
          </cell>
          <cell r="AE2871">
            <v>4227845.9800000004</v>
          </cell>
          <cell r="AF2871">
            <v>4285987.3899999997</v>
          </cell>
          <cell r="AG2871">
            <v>4344928.3600000003</v>
          </cell>
          <cell r="AH2871">
            <v>4404679.88</v>
          </cell>
          <cell r="AI2871">
            <v>4465253.1100000003</v>
          </cell>
          <cell r="AJ2871">
            <v>4526659.34</v>
          </cell>
          <cell r="AK2871">
            <v>4588910.04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0</v>
          </cell>
          <cell r="AV2871">
            <v>0</v>
          </cell>
          <cell r="AW2871">
            <v>0</v>
          </cell>
          <cell r="AX2871">
            <v>0</v>
          </cell>
          <cell r="AY2871">
            <v>0</v>
          </cell>
          <cell r="AZ2871">
            <v>0</v>
          </cell>
        </row>
        <row r="2872">
          <cell r="A2872" t="str">
            <v>UTResidentialDLC Water HeatingParticipantsHigh Participation Case0</v>
          </cell>
          <cell r="B2872" t="str">
            <v>UT</v>
          </cell>
          <cell r="C2872" t="str">
            <v>Residential</v>
          </cell>
          <cell r="D2872" t="str">
            <v>DLC Water Heating</v>
          </cell>
          <cell r="E2872" t="str">
            <v>Participants</v>
          </cell>
          <cell r="F2872" t="str">
            <v>High Participation Case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16746.686550000006</v>
          </cell>
          <cell r="S2872">
            <v>51018.605550000015</v>
          </cell>
          <cell r="T2872">
            <v>120852.27000000002</v>
          </cell>
          <cell r="U2872">
            <v>157699.79775000006</v>
          </cell>
          <cell r="V2872">
            <v>177800.38649999999</v>
          </cell>
          <cell r="W2872">
            <v>180383.41200000001</v>
          </cell>
          <cell r="X2872">
            <v>182969.12700000001</v>
          </cell>
          <cell r="Y2872">
            <v>185554.33050000004</v>
          </cell>
          <cell r="Z2872">
            <v>188138.90700000001</v>
          </cell>
          <cell r="AA2872">
            <v>190723.30200000003</v>
          </cell>
          <cell r="AB2872">
            <v>193308.027</v>
          </cell>
          <cell r="AC2872">
            <v>195900.88650000002</v>
          </cell>
          <cell r="AD2872">
            <v>198594.91865997191</v>
          </cell>
          <cell r="AE2872">
            <v>201325.99919378545</v>
          </cell>
          <cell r="AF2872">
            <v>204094.63759127702</v>
          </cell>
          <cell r="AG2872">
            <v>206901.35034879539</v>
          </cell>
          <cell r="AH2872">
            <v>209746.66106555553</v>
          </cell>
          <cell r="AI2872">
            <v>212631.10054131731</v>
          </cell>
          <cell r="AJ2872">
            <v>215555.20687540746</v>
          </cell>
          <cell r="AK2872">
            <v>218519.52556710335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0</v>
          </cell>
          <cell r="AV2872">
            <v>0</v>
          </cell>
          <cell r="AW2872">
            <v>0</v>
          </cell>
          <cell r="AX2872">
            <v>0</v>
          </cell>
          <cell r="AY2872">
            <v>0</v>
          </cell>
          <cell r="AZ2872">
            <v>0</v>
          </cell>
        </row>
        <row r="2873">
          <cell r="A2873" t="str">
            <v>UTSmall C&amp;IDLC Water HeatingProgram Annual BenefitsHigh Participation Case0</v>
          </cell>
          <cell r="B2873" t="str">
            <v>UT</v>
          </cell>
          <cell r="C2873" t="str">
            <v>Small C&amp;I</v>
          </cell>
          <cell r="D2873" t="str">
            <v>DLC Water Heating</v>
          </cell>
          <cell r="E2873" t="str">
            <v>Program Annual Benefits</v>
          </cell>
          <cell r="F2873" t="str">
            <v>High Participation Case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573231.01</v>
          </cell>
          <cell r="S2873">
            <v>1745288.43</v>
          </cell>
          <cell r="T2873">
            <v>4127886.26</v>
          </cell>
          <cell r="U2873">
            <v>5388069.9000000004</v>
          </cell>
          <cell r="V2873">
            <v>6066603.5300000003</v>
          </cell>
          <cell r="W2873">
            <v>6146956.6100000003</v>
          </cell>
          <cell r="X2873">
            <v>6226381.7599999998</v>
          </cell>
          <cell r="Y2873">
            <v>6305886.3200000003</v>
          </cell>
          <cell r="Z2873">
            <v>6389191.79</v>
          </cell>
          <cell r="AA2873">
            <v>6482465.1100000003</v>
          </cell>
          <cell r="AB2873">
            <v>6568214.9500000002</v>
          </cell>
          <cell r="AC2873">
            <v>6654117.0800000001</v>
          </cell>
          <cell r="AD2873">
            <v>6743128.8899999997</v>
          </cell>
          <cell r="AE2873">
            <v>6833331.4100000001</v>
          </cell>
          <cell r="AF2873">
            <v>6924740.5700000003</v>
          </cell>
          <cell r="AG2873">
            <v>7017372.5</v>
          </cell>
          <cell r="AH2873">
            <v>7111243.5700000003</v>
          </cell>
          <cell r="AI2873">
            <v>7206370.3399999999</v>
          </cell>
          <cell r="AJ2873">
            <v>7302769.6200000001</v>
          </cell>
          <cell r="AK2873">
            <v>7400458.4299999997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0</v>
          </cell>
          <cell r="AR2873">
            <v>0</v>
          </cell>
          <cell r="AS2873">
            <v>0</v>
          </cell>
          <cell r="AT2873">
            <v>0</v>
          </cell>
          <cell r="AU2873">
            <v>0</v>
          </cell>
          <cell r="AV2873">
            <v>0</v>
          </cell>
          <cell r="AW2873">
            <v>0</v>
          </cell>
          <cell r="AX2873">
            <v>0</v>
          </cell>
          <cell r="AY2873">
            <v>0</v>
          </cell>
          <cell r="AZ2873">
            <v>0</v>
          </cell>
        </row>
        <row r="2874">
          <cell r="A2874" t="str">
            <v>UTSmall C&amp;IDLC Water HeatingProgram Annual CostsHigh Participation Case0</v>
          </cell>
          <cell r="B2874" t="str">
            <v>UT</v>
          </cell>
          <cell r="C2874" t="str">
            <v>Small C&amp;I</v>
          </cell>
          <cell r="D2874" t="str">
            <v>DLC Water Heating</v>
          </cell>
          <cell r="E2874" t="str">
            <v>Program Annual Costs</v>
          </cell>
          <cell r="F2874" t="str">
            <v>High Participation Case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5834317.1500000004</v>
          </cell>
          <cell r="S2874">
            <v>12509121.98</v>
          </cell>
          <cell r="T2874">
            <v>26286343.199999999</v>
          </cell>
          <cell r="U2874">
            <v>16130618.27</v>
          </cell>
          <cell r="V2874">
            <v>10911310.720000001</v>
          </cell>
          <cell r="W2874">
            <v>4823091.07</v>
          </cell>
          <cell r="X2874">
            <v>4899046.41</v>
          </cell>
          <cell r="Y2874">
            <v>4974249.76</v>
          </cell>
          <cell r="Z2874">
            <v>5049879.66</v>
          </cell>
          <cell r="AA2874">
            <v>5126289.05</v>
          </cell>
          <cell r="AB2874">
            <v>5203203.5</v>
          </cell>
          <cell r="AC2874">
            <v>5283869.59</v>
          </cell>
          <cell r="AD2874">
            <v>5405233.1200000001</v>
          </cell>
          <cell r="AE2874">
            <v>5502775.29</v>
          </cell>
          <cell r="AF2874">
            <v>5602414.6799999997</v>
          </cell>
          <cell r="AG2874">
            <v>5704204.7300000004</v>
          </cell>
          <cell r="AH2874">
            <v>5808200.4400000004</v>
          </cell>
          <cell r="AI2874">
            <v>5914458.3899999997</v>
          </cell>
          <cell r="AJ2874">
            <v>6023036.7800000003</v>
          </cell>
          <cell r="AK2874">
            <v>6133995.5099999998</v>
          </cell>
          <cell r="AL2874">
            <v>0</v>
          </cell>
          <cell r="AM2874">
            <v>0</v>
          </cell>
          <cell r="AN2874">
            <v>0</v>
          </cell>
          <cell r="AO2874">
            <v>0</v>
          </cell>
          <cell r="AP2874">
            <v>0</v>
          </cell>
          <cell r="AQ2874">
            <v>0</v>
          </cell>
          <cell r="AR2874">
            <v>0</v>
          </cell>
          <cell r="AS2874">
            <v>0</v>
          </cell>
          <cell r="AT2874">
            <v>0</v>
          </cell>
          <cell r="AU2874">
            <v>0</v>
          </cell>
          <cell r="AV2874">
            <v>0</v>
          </cell>
          <cell r="AW2874">
            <v>0</v>
          </cell>
          <cell r="AX2874">
            <v>0</v>
          </cell>
          <cell r="AY2874">
            <v>0</v>
          </cell>
          <cell r="AZ2874">
            <v>0</v>
          </cell>
          <cell r="BA2874">
            <v>2290925.7799999998</v>
          </cell>
        </row>
        <row r="2875">
          <cell r="A2875" t="str">
            <v>UTSmall C&amp;IDLC Water HeatingNon-Incentive CostsHigh Participation Case0</v>
          </cell>
          <cell r="B2875" t="str">
            <v>UT</v>
          </cell>
          <cell r="C2875" t="str">
            <v>Small C&amp;I</v>
          </cell>
          <cell r="D2875" t="str">
            <v>DLC Water Heating</v>
          </cell>
          <cell r="E2875" t="str">
            <v>Non-Incentive Costs</v>
          </cell>
          <cell r="F2875" t="str">
            <v>High Participation Case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5482636.7300000004</v>
          </cell>
          <cell r="S2875">
            <v>11437731.27</v>
          </cell>
          <cell r="T2875">
            <v>23748445.530000001</v>
          </cell>
          <cell r="U2875">
            <v>12818922.52</v>
          </cell>
          <cell r="V2875">
            <v>7177502.6100000003</v>
          </cell>
          <cell r="W2875">
            <v>1035039.42</v>
          </cell>
          <cell r="X2875">
            <v>1056694.75</v>
          </cell>
          <cell r="Y2875">
            <v>1077608.81</v>
          </cell>
          <cell r="Z2875">
            <v>1098962.6200000001</v>
          </cell>
          <cell r="AA2875">
            <v>1121099.71</v>
          </cell>
          <cell r="AB2875">
            <v>1143734.93</v>
          </cell>
          <cell r="AC2875">
            <v>1169950.97</v>
          </cell>
          <cell r="AD2875">
            <v>1234739.83</v>
          </cell>
          <cell r="AE2875">
            <v>1274929.31</v>
          </cell>
          <cell r="AF2875">
            <v>1316427.29</v>
          </cell>
          <cell r="AG2875">
            <v>1359276.37</v>
          </cell>
          <cell r="AH2875">
            <v>1403520.56</v>
          </cell>
          <cell r="AI2875">
            <v>1449205.28</v>
          </cell>
          <cell r="AJ2875">
            <v>1496377.44</v>
          </cell>
          <cell r="AK2875">
            <v>1545085.48</v>
          </cell>
          <cell r="AL2875">
            <v>0</v>
          </cell>
          <cell r="AM2875">
            <v>0</v>
          </cell>
          <cell r="AN2875">
            <v>0</v>
          </cell>
          <cell r="AO2875">
            <v>0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0</v>
          </cell>
          <cell r="AV2875">
            <v>0</v>
          </cell>
          <cell r="AW2875">
            <v>0</v>
          </cell>
          <cell r="AX2875">
            <v>0</v>
          </cell>
          <cell r="AY2875">
            <v>0</v>
          </cell>
          <cell r="AZ2875">
            <v>0</v>
          </cell>
        </row>
        <row r="2876">
          <cell r="A2876" t="str">
            <v>UTSmall C&amp;IDLC Water HeatingSummer Peak Reduction @Meter  (MW)High Participation Case0</v>
          </cell>
          <cell r="B2876" t="str">
            <v>UT</v>
          </cell>
          <cell r="C2876" t="str">
            <v>Small C&amp;I</v>
          </cell>
          <cell r="D2876" t="str">
            <v>DLC Water Heating</v>
          </cell>
          <cell r="E2876" t="str">
            <v>Summer Peak Reduction @Meter  (MW)</v>
          </cell>
          <cell r="F2876" t="str">
            <v>High Participation Case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5.1061481672101516</v>
          </cell>
          <cell r="S2876">
            <v>15.546439584201273</v>
          </cell>
          <cell r="T2876">
            <v>36.769815927493447</v>
          </cell>
          <cell r="U2876">
            <v>47.99510590524666</v>
          </cell>
          <cell r="V2876">
            <v>54.039254216657497</v>
          </cell>
          <cell r="W2876">
            <v>54.75501228123791</v>
          </cell>
          <cell r="X2876">
            <v>55.462504704051796</v>
          </cell>
          <cell r="Y2876">
            <v>56.170704503007471</v>
          </cell>
          <cell r="Z2876">
            <v>56.91276145592839</v>
          </cell>
          <cell r="AA2876">
            <v>57.74360864977195</v>
          </cell>
          <cell r="AB2876">
            <v>58.507439221742665</v>
          </cell>
          <cell r="AC2876">
            <v>59.27262640549219</v>
          </cell>
          <cell r="AD2876">
            <v>60.065513565673378</v>
          </cell>
          <cell r="AE2876">
            <v>60.869007140432515</v>
          </cell>
          <cell r="AF2876">
            <v>61.683249011282939</v>
          </cell>
          <cell r="AG2876">
            <v>62.508382957680382</v>
          </cell>
          <cell r="AH2876">
            <v>63.344554682411669</v>
          </cell>
          <cell r="AI2876">
            <v>64.191911837323005</v>
          </cell>
          <cell r="AJ2876">
            <v>65.050604049392433</v>
          </cell>
          <cell r="AK2876">
            <v>65.920782947151125</v>
          </cell>
          <cell r="AL2876">
            <v>0</v>
          </cell>
          <cell r="AM2876">
            <v>0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AS2876">
            <v>0</v>
          </cell>
          <cell r="AT2876">
            <v>0</v>
          </cell>
          <cell r="AU2876">
            <v>0</v>
          </cell>
          <cell r="AV2876">
            <v>0</v>
          </cell>
          <cell r="AW2876">
            <v>0</v>
          </cell>
          <cell r="AX2876">
            <v>0</v>
          </cell>
          <cell r="AY2876">
            <v>0</v>
          </cell>
          <cell r="AZ2876">
            <v>0</v>
          </cell>
          <cell r="BA2876">
            <v>38.870395212263659</v>
          </cell>
        </row>
        <row r="2877">
          <cell r="A2877" t="str">
            <v>UTSmall C&amp;IDLC Water HeatingSummer Peak Reduction @Generation (MW)High Participation Case0</v>
          </cell>
          <cell r="B2877" t="str">
            <v>UT</v>
          </cell>
          <cell r="C2877" t="str">
            <v>Small C&amp;I</v>
          </cell>
          <cell r="D2877" t="str">
            <v>DLC Water Heating</v>
          </cell>
          <cell r="E2877" t="str">
            <v>Summer Peak Reduction @Generation (MW)</v>
          </cell>
          <cell r="F2877" t="str">
            <v>High Participation Case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5.6309529854545115</v>
          </cell>
          <cell r="S2877">
            <v>17.1442871462299</v>
          </cell>
          <cell r="T2877">
            <v>40.548980952242438</v>
          </cell>
          <cell r="U2877">
            <v>52.92799504328039</v>
          </cell>
          <cell r="V2877">
            <v>59.593354892652727</v>
          </cell>
          <cell r="W2877">
            <v>60.382677857562754</v>
          </cell>
          <cell r="X2877">
            <v>61.162885646285609</v>
          </cell>
          <cell r="Y2877">
            <v>61.94387351456492</v>
          </cell>
          <cell r="Z2877">
            <v>62.762198341341403</v>
          </cell>
          <cell r="AA2877">
            <v>63.678439181486489</v>
          </cell>
          <cell r="AB2877">
            <v>64.520775498172327</v>
          </cell>
          <cell r="AC2877">
            <v>65.364607857843168</v>
          </cell>
          <cell r="AD2877">
            <v>66.238987169908881</v>
          </cell>
          <cell r="AE2877">
            <v>67.125063013269198</v>
          </cell>
          <cell r="AF2877">
            <v>68.022991851877961</v>
          </cell>
          <cell r="AG2877">
            <v>68.932932242700019</v>
          </cell>
          <cell r="AH2877">
            <v>69.855044863709381</v>
          </cell>
          <cell r="AI2877">
            <v>70.789492542261797</v>
          </cell>
          <cell r="AJ2877">
            <v>71.73644028384696</v>
          </cell>
          <cell r="AK2877">
            <v>72.696055301225314</v>
          </cell>
          <cell r="AL2877">
            <v>0</v>
          </cell>
          <cell r="AM2877">
            <v>0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AS2877">
            <v>0</v>
          </cell>
          <cell r="AT2877">
            <v>0</v>
          </cell>
          <cell r="AU2877">
            <v>0</v>
          </cell>
          <cell r="AV2877">
            <v>0</v>
          </cell>
          <cell r="AW2877">
            <v>0</v>
          </cell>
          <cell r="AX2877">
            <v>0</v>
          </cell>
          <cell r="AY2877">
            <v>0</v>
          </cell>
          <cell r="AZ2877">
            <v>0</v>
          </cell>
        </row>
        <row r="2878">
          <cell r="A2878" t="str">
            <v>UTSmall C&amp;IDLC Water HeatingWinter Peak Reduction @Meter  (MW)High Participation Case0</v>
          </cell>
          <cell r="B2878" t="str">
            <v>UT</v>
          </cell>
          <cell r="C2878" t="str">
            <v>Small C&amp;I</v>
          </cell>
          <cell r="D2878" t="str">
            <v>DLC Water Heating</v>
          </cell>
          <cell r="E2878" t="str">
            <v>Winter Peak Reduction @Meter  (MW)</v>
          </cell>
          <cell r="F2878" t="str">
            <v>High Participation Case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0</v>
          </cell>
          <cell r="AR2878">
            <v>0</v>
          </cell>
          <cell r="AS2878">
            <v>0</v>
          </cell>
          <cell r="AT2878">
            <v>0</v>
          </cell>
          <cell r="AU2878">
            <v>0</v>
          </cell>
          <cell r="AV2878">
            <v>0</v>
          </cell>
          <cell r="AW2878">
            <v>0</v>
          </cell>
          <cell r="AX2878">
            <v>0</v>
          </cell>
          <cell r="AY2878">
            <v>0</v>
          </cell>
          <cell r="AZ2878">
            <v>0</v>
          </cell>
          <cell r="BA2878">
            <v>38.870395212263659</v>
          </cell>
        </row>
        <row r="2879">
          <cell r="A2879" t="str">
            <v>UTSmall C&amp;IDLC Water HeatingWinter Peak Reduction @Generation (MW)High Participation Case0</v>
          </cell>
          <cell r="B2879" t="str">
            <v>UT</v>
          </cell>
          <cell r="C2879" t="str">
            <v>Small C&amp;I</v>
          </cell>
          <cell r="D2879" t="str">
            <v>DLC Water Heating</v>
          </cell>
          <cell r="E2879" t="str">
            <v>Winter Peak Reduction @Generation (MW)</v>
          </cell>
          <cell r="F2879" t="str">
            <v>High Participation Case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0</v>
          </cell>
          <cell r="AP2879">
            <v>0</v>
          </cell>
          <cell r="AQ2879">
            <v>0</v>
          </cell>
          <cell r="AR2879">
            <v>0</v>
          </cell>
          <cell r="AS2879">
            <v>0</v>
          </cell>
          <cell r="AT2879">
            <v>0</v>
          </cell>
          <cell r="AU2879">
            <v>0</v>
          </cell>
          <cell r="AV2879">
            <v>0</v>
          </cell>
          <cell r="AW2879">
            <v>0</v>
          </cell>
          <cell r="AX2879">
            <v>0</v>
          </cell>
          <cell r="AY2879">
            <v>0</v>
          </cell>
          <cell r="AZ2879">
            <v>0</v>
          </cell>
        </row>
        <row r="2880">
          <cell r="A2880" t="str">
            <v>UTSmall C&amp;IDLC Water HeatingProgram Annual BenefitsHigh Participation Case0</v>
          </cell>
          <cell r="B2880" t="str">
            <v>UT</v>
          </cell>
          <cell r="C2880" t="str">
            <v>Small C&amp;I</v>
          </cell>
          <cell r="D2880" t="str">
            <v>DLC Water Heating</v>
          </cell>
          <cell r="E2880" t="str">
            <v>Program Annual Benefits</v>
          </cell>
          <cell r="F2880" t="str">
            <v>High Participation Case</v>
          </cell>
          <cell r="G2880">
            <v>0</v>
          </cell>
          <cell r="BA2880">
            <v>-20853890.73</v>
          </cell>
        </row>
        <row r="2881">
          <cell r="A2881" t="str">
            <v>UTSmall C&amp;IDLC Water HeatingNew ParticipantsHigh Participation Case0</v>
          </cell>
          <cell r="B2881" t="str">
            <v>UT</v>
          </cell>
          <cell r="C2881" t="str">
            <v>Small C&amp;I</v>
          </cell>
          <cell r="D2881" t="str">
            <v>DLC Water Heating</v>
          </cell>
          <cell r="E2881" t="str">
            <v>New Participants</v>
          </cell>
          <cell r="F2881" t="str">
            <v>High Participation Case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16746.686550000006</v>
          </cell>
          <cell r="S2881">
            <v>34271.919000000009</v>
          </cell>
          <cell r="T2881">
            <v>69833.664450000011</v>
          </cell>
          <cell r="U2881">
            <v>36847.527750000037</v>
          </cell>
          <cell r="V2881">
            <v>20100.588749999937</v>
          </cell>
          <cell r="W2881">
            <v>2583.0255000000179</v>
          </cell>
          <cell r="X2881">
            <v>2585.7149999999965</v>
          </cell>
          <cell r="Y2881">
            <v>2585.2035000000324</v>
          </cell>
          <cell r="Z2881">
            <v>2584.5764999999665</v>
          </cell>
          <cell r="AA2881">
            <v>2584.3950000000186</v>
          </cell>
          <cell r="AB2881">
            <v>2584.7249999999767</v>
          </cell>
          <cell r="AC2881">
            <v>2592.8595000000205</v>
          </cell>
          <cell r="AD2881">
            <v>2694.0321599718882</v>
          </cell>
          <cell r="AE2881">
            <v>2731.0805338135397</v>
          </cell>
          <cell r="AF2881">
            <v>2768.6383974915661</v>
          </cell>
          <cell r="AG2881">
            <v>2806.7127575183695</v>
          </cell>
          <cell r="AH2881">
            <v>2845.3107167601411</v>
          </cell>
          <cell r="AI2881">
            <v>2884.4394757617847</v>
          </cell>
          <cell r="AJ2881">
            <v>2924.1063340901455</v>
          </cell>
          <cell r="AK2881">
            <v>2964.3186916958948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0</v>
          </cell>
          <cell r="AR2881">
            <v>0</v>
          </cell>
          <cell r="AS2881">
            <v>0</v>
          </cell>
          <cell r="AT2881">
            <v>0</v>
          </cell>
          <cell r="AU2881">
            <v>0</v>
          </cell>
          <cell r="AV2881">
            <v>0</v>
          </cell>
          <cell r="AW2881">
            <v>0</v>
          </cell>
          <cell r="AX2881">
            <v>0</v>
          </cell>
          <cell r="AY2881">
            <v>0</v>
          </cell>
          <cell r="AZ2881">
            <v>0</v>
          </cell>
        </row>
        <row r="2882">
          <cell r="A2882" t="str">
            <v>UTSmall C&amp;IDLC Water HeatingIncentive CostsHigh Participation Case0</v>
          </cell>
          <cell r="B2882" t="str">
            <v>UT</v>
          </cell>
          <cell r="C2882" t="str">
            <v>Small C&amp;I</v>
          </cell>
          <cell r="D2882" t="str">
            <v>DLC Water Heating</v>
          </cell>
          <cell r="E2882" t="str">
            <v>Incentive Costs</v>
          </cell>
          <cell r="F2882" t="str">
            <v>High Participation Case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351680.42</v>
          </cell>
          <cell r="S2882">
            <v>1071390.72</v>
          </cell>
          <cell r="T2882">
            <v>2537897.67</v>
          </cell>
          <cell r="U2882">
            <v>3311695.75</v>
          </cell>
          <cell r="V2882">
            <v>3733808.12</v>
          </cell>
          <cell r="W2882">
            <v>3788051.65</v>
          </cell>
          <cell r="X2882">
            <v>3842351.67</v>
          </cell>
          <cell r="Y2882">
            <v>3896640.94</v>
          </cell>
          <cell r="Z2882">
            <v>3950917.05</v>
          </cell>
          <cell r="AA2882">
            <v>4005189.34</v>
          </cell>
          <cell r="AB2882">
            <v>4059468.57</v>
          </cell>
          <cell r="AC2882">
            <v>4113918.62</v>
          </cell>
          <cell r="AD2882">
            <v>4170493.29</v>
          </cell>
          <cell r="AE2882">
            <v>4227845.9800000004</v>
          </cell>
          <cell r="AF2882">
            <v>4285987.3899999997</v>
          </cell>
          <cell r="AG2882">
            <v>4344928.3600000003</v>
          </cell>
          <cell r="AH2882">
            <v>4404679.88</v>
          </cell>
          <cell r="AI2882">
            <v>4465253.1100000003</v>
          </cell>
          <cell r="AJ2882">
            <v>4526659.34</v>
          </cell>
          <cell r="AK2882">
            <v>4588910.04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0</v>
          </cell>
          <cell r="AR2882">
            <v>0</v>
          </cell>
          <cell r="AS2882">
            <v>0</v>
          </cell>
          <cell r="AT2882">
            <v>0</v>
          </cell>
          <cell r="AU2882">
            <v>0</v>
          </cell>
          <cell r="AV2882">
            <v>0</v>
          </cell>
          <cell r="AW2882">
            <v>0</v>
          </cell>
          <cell r="AX2882">
            <v>0</v>
          </cell>
          <cell r="AY2882">
            <v>0</v>
          </cell>
          <cell r="AZ2882">
            <v>0</v>
          </cell>
        </row>
        <row r="2883">
          <cell r="A2883" t="str">
            <v>UTSmall C&amp;IDLC Water HeatingParticipantsHigh Participation Case0</v>
          </cell>
          <cell r="B2883" t="str">
            <v>UT</v>
          </cell>
          <cell r="C2883" t="str">
            <v>Small C&amp;I</v>
          </cell>
          <cell r="D2883" t="str">
            <v>DLC Water Heating</v>
          </cell>
          <cell r="E2883" t="str">
            <v>Participants</v>
          </cell>
          <cell r="F2883" t="str">
            <v>High Participation Case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16746.686550000006</v>
          </cell>
          <cell r="S2883">
            <v>51018.605550000015</v>
          </cell>
          <cell r="T2883">
            <v>120852.27000000002</v>
          </cell>
          <cell r="U2883">
            <v>157699.79775000006</v>
          </cell>
          <cell r="V2883">
            <v>177800.38649999999</v>
          </cell>
          <cell r="W2883">
            <v>180383.41200000001</v>
          </cell>
          <cell r="X2883">
            <v>182969.12700000001</v>
          </cell>
          <cell r="Y2883">
            <v>185554.33050000004</v>
          </cell>
          <cell r="Z2883">
            <v>188138.90700000001</v>
          </cell>
          <cell r="AA2883">
            <v>190723.30200000003</v>
          </cell>
          <cell r="AB2883">
            <v>193308.027</v>
          </cell>
          <cell r="AC2883">
            <v>195900.88650000002</v>
          </cell>
          <cell r="AD2883">
            <v>198594.91865997191</v>
          </cell>
          <cell r="AE2883">
            <v>201325.99919378545</v>
          </cell>
          <cell r="AF2883">
            <v>204094.63759127702</v>
          </cell>
          <cell r="AG2883">
            <v>206901.35034879539</v>
          </cell>
          <cell r="AH2883">
            <v>209746.66106555553</v>
          </cell>
          <cell r="AI2883">
            <v>212631.10054131731</v>
          </cell>
          <cell r="AJ2883">
            <v>215555.20687540746</v>
          </cell>
          <cell r="AK2883">
            <v>218519.52556710335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0</v>
          </cell>
          <cell r="AV2883">
            <v>0</v>
          </cell>
          <cell r="AW2883">
            <v>0</v>
          </cell>
          <cell r="AX2883">
            <v>0</v>
          </cell>
          <cell r="AY2883">
            <v>0</v>
          </cell>
          <cell r="AZ2883">
            <v>0</v>
          </cell>
        </row>
        <row r="2884">
          <cell r="A2884" t="str">
            <v>UTExtra Large C&amp;IReal Time PricingProgram Annual BenefitsHigh Participation Case0</v>
          </cell>
          <cell r="B2884" t="str">
            <v>UT</v>
          </cell>
          <cell r="C2884" t="str">
            <v>Extra Large C&amp;I</v>
          </cell>
          <cell r="D2884" t="str">
            <v>Real Time Pricing</v>
          </cell>
          <cell r="E2884" t="str">
            <v>Program Annual Benefits</v>
          </cell>
          <cell r="F2884" t="str">
            <v>High Participation Case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573231.01</v>
          </cell>
          <cell r="S2884">
            <v>1745288.43</v>
          </cell>
          <cell r="T2884">
            <v>4127886.26</v>
          </cell>
          <cell r="U2884">
            <v>5388069.9000000004</v>
          </cell>
          <cell r="V2884">
            <v>6066603.5300000003</v>
          </cell>
          <cell r="W2884">
            <v>6146956.6100000003</v>
          </cell>
          <cell r="X2884">
            <v>6226381.7599999998</v>
          </cell>
          <cell r="Y2884">
            <v>6305886.3200000003</v>
          </cell>
          <cell r="Z2884">
            <v>6389191.79</v>
          </cell>
          <cell r="AA2884">
            <v>6482465.1100000003</v>
          </cell>
          <cell r="AB2884">
            <v>6568214.9500000002</v>
          </cell>
          <cell r="AC2884">
            <v>6654117.0800000001</v>
          </cell>
          <cell r="AD2884">
            <v>6743128.8899999997</v>
          </cell>
          <cell r="AE2884">
            <v>6833331.4100000001</v>
          </cell>
          <cell r="AF2884">
            <v>6924740.5700000003</v>
          </cell>
          <cell r="AG2884">
            <v>7017372.5</v>
          </cell>
          <cell r="AH2884">
            <v>7111243.5700000003</v>
          </cell>
          <cell r="AI2884">
            <v>7206370.3399999999</v>
          </cell>
          <cell r="AJ2884">
            <v>7302769.6200000001</v>
          </cell>
          <cell r="AK2884">
            <v>7400458.4299999997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0</v>
          </cell>
          <cell r="AV2884">
            <v>0</v>
          </cell>
          <cell r="AW2884">
            <v>0</v>
          </cell>
          <cell r="AX2884">
            <v>0</v>
          </cell>
          <cell r="AY2884">
            <v>0</v>
          </cell>
          <cell r="AZ2884">
            <v>0</v>
          </cell>
        </row>
        <row r="2885">
          <cell r="A2885" t="str">
            <v>UTExtra Large C&amp;IReal Time PricingProgram Annual CostsHigh Participation Case0</v>
          </cell>
          <cell r="B2885" t="str">
            <v>UT</v>
          </cell>
          <cell r="C2885" t="str">
            <v>Extra Large C&amp;I</v>
          </cell>
          <cell r="D2885" t="str">
            <v>Real Time Pricing</v>
          </cell>
          <cell r="E2885" t="str">
            <v>Program Annual Costs</v>
          </cell>
          <cell r="F2885" t="str">
            <v>High Participation Case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5834317.1500000004</v>
          </cell>
          <cell r="S2885">
            <v>12509121.98</v>
          </cell>
          <cell r="T2885">
            <v>26286343.199999999</v>
          </cell>
          <cell r="U2885">
            <v>16130618.27</v>
          </cell>
          <cell r="V2885">
            <v>10911310.720000001</v>
          </cell>
          <cell r="W2885">
            <v>4823091.07</v>
          </cell>
          <cell r="X2885">
            <v>4899046.41</v>
          </cell>
          <cell r="Y2885">
            <v>4974249.76</v>
          </cell>
          <cell r="Z2885">
            <v>5049879.66</v>
          </cell>
          <cell r="AA2885">
            <v>5126289.05</v>
          </cell>
          <cell r="AB2885">
            <v>5203203.5</v>
          </cell>
          <cell r="AC2885">
            <v>5283869.59</v>
          </cell>
          <cell r="AD2885">
            <v>5405233.1200000001</v>
          </cell>
          <cell r="AE2885">
            <v>5502775.29</v>
          </cell>
          <cell r="AF2885">
            <v>5602414.6799999997</v>
          </cell>
          <cell r="AG2885">
            <v>5704204.7300000004</v>
          </cell>
          <cell r="AH2885">
            <v>5808200.4400000004</v>
          </cell>
          <cell r="AI2885">
            <v>5914458.3899999997</v>
          </cell>
          <cell r="AJ2885">
            <v>6023036.7800000003</v>
          </cell>
          <cell r="AK2885">
            <v>6133995.5099999998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0</v>
          </cell>
          <cell r="AV2885">
            <v>0</v>
          </cell>
          <cell r="AW2885">
            <v>0</v>
          </cell>
          <cell r="AX2885">
            <v>0</v>
          </cell>
          <cell r="AY2885">
            <v>0</v>
          </cell>
          <cell r="AZ2885">
            <v>0</v>
          </cell>
        </row>
        <row r="2886">
          <cell r="A2886" t="str">
            <v>UTExtra Large C&amp;IReal Time PricingNon-Incentive CostsHigh Participation Case0</v>
          </cell>
          <cell r="B2886" t="str">
            <v>UT</v>
          </cell>
          <cell r="C2886" t="str">
            <v>Extra Large C&amp;I</v>
          </cell>
          <cell r="D2886" t="str">
            <v>Real Time Pricing</v>
          </cell>
          <cell r="E2886" t="str">
            <v>Non-Incentive Costs</v>
          </cell>
          <cell r="F2886" t="str">
            <v>High Participation Case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5482636.7300000004</v>
          </cell>
          <cell r="S2886">
            <v>11437731.27</v>
          </cell>
          <cell r="T2886">
            <v>23748445.530000001</v>
          </cell>
          <cell r="U2886">
            <v>12818922.52</v>
          </cell>
          <cell r="V2886">
            <v>7177502.6100000003</v>
          </cell>
          <cell r="W2886">
            <v>1035039.42</v>
          </cell>
          <cell r="X2886">
            <v>1056694.75</v>
          </cell>
          <cell r="Y2886">
            <v>1077608.81</v>
          </cell>
          <cell r="Z2886">
            <v>1098962.6200000001</v>
          </cell>
          <cell r="AA2886">
            <v>1121099.71</v>
          </cell>
          <cell r="AB2886">
            <v>1143734.93</v>
          </cell>
          <cell r="AC2886">
            <v>1169950.97</v>
          </cell>
          <cell r="AD2886">
            <v>1234739.83</v>
          </cell>
          <cell r="AE2886">
            <v>1274929.31</v>
          </cell>
          <cell r="AF2886">
            <v>1316427.29</v>
          </cell>
          <cell r="AG2886">
            <v>1359276.37</v>
          </cell>
          <cell r="AH2886">
            <v>1403520.56</v>
          </cell>
          <cell r="AI2886">
            <v>1449205.28</v>
          </cell>
          <cell r="AJ2886">
            <v>1496377.44</v>
          </cell>
          <cell r="AK2886">
            <v>1545085.48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0</v>
          </cell>
          <cell r="AR2886">
            <v>0</v>
          </cell>
          <cell r="AS2886">
            <v>0</v>
          </cell>
          <cell r="AT2886">
            <v>0</v>
          </cell>
          <cell r="AU2886">
            <v>0</v>
          </cell>
          <cell r="AV2886">
            <v>0</v>
          </cell>
          <cell r="AW2886">
            <v>0</v>
          </cell>
          <cell r="AX2886">
            <v>0</v>
          </cell>
          <cell r="AY2886">
            <v>0</v>
          </cell>
          <cell r="AZ2886">
            <v>0</v>
          </cell>
        </row>
        <row r="2887">
          <cell r="A2887" t="str">
            <v>UTExtra Large C&amp;IReal Time PricingSummer Peak Reduction @Meter  (MW)High Participation Case0</v>
          </cell>
          <cell r="B2887" t="str">
            <v>UT</v>
          </cell>
          <cell r="C2887" t="str">
            <v>Extra Large C&amp;I</v>
          </cell>
          <cell r="D2887" t="str">
            <v>Real Time Pricing</v>
          </cell>
          <cell r="E2887" t="str">
            <v>Summer Peak Reduction @Meter  (MW)</v>
          </cell>
          <cell r="F2887" t="str">
            <v>High Participation Case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5.1061481672101516</v>
          </cell>
          <cell r="S2887">
            <v>15.546439584201273</v>
          </cell>
          <cell r="T2887">
            <v>36.769815927493447</v>
          </cell>
          <cell r="U2887">
            <v>47.99510590524666</v>
          </cell>
          <cell r="V2887">
            <v>54.039254216657497</v>
          </cell>
          <cell r="W2887">
            <v>54.75501228123791</v>
          </cell>
          <cell r="X2887">
            <v>55.462504704051796</v>
          </cell>
          <cell r="Y2887">
            <v>56.170704503007471</v>
          </cell>
          <cell r="Z2887">
            <v>56.91276145592839</v>
          </cell>
          <cell r="AA2887">
            <v>57.74360864977195</v>
          </cell>
          <cell r="AB2887">
            <v>58.507439221742665</v>
          </cell>
          <cell r="AC2887">
            <v>59.27262640549219</v>
          </cell>
          <cell r="AD2887">
            <v>60.065513565673378</v>
          </cell>
          <cell r="AE2887">
            <v>60.869007140432515</v>
          </cell>
          <cell r="AF2887">
            <v>61.683249011282939</v>
          </cell>
          <cell r="AG2887">
            <v>62.508382957680382</v>
          </cell>
          <cell r="AH2887">
            <v>63.344554682411669</v>
          </cell>
          <cell r="AI2887">
            <v>64.191911837323005</v>
          </cell>
          <cell r="AJ2887">
            <v>65.050604049392433</v>
          </cell>
          <cell r="AK2887">
            <v>65.920782947151125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0</v>
          </cell>
          <cell r="AV2887">
            <v>0</v>
          </cell>
          <cell r="AW2887">
            <v>0</v>
          </cell>
          <cell r="AX2887">
            <v>0</v>
          </cell>
          <cell r="AY2887">
            <v>0</v>
          </cell>
          <cell r="AZ2887">
            <v>0</v>
          </cell>
        </row>
        <row r="2888">
          <cell r="A2888" t="str">
            <v>UTExtra Large C&amp;IReal Time PricingSummer Peak Reduction @Generation (MW)High Participation Case0</v>
          </cell>
          <cell r="B2888" t="str">
            <v>UT</v>
          </cell>
          <cell r="C2888" t="str">
            <v>Extra Large C&amp;I</v>
          </cell>
          <cell r="D2888" t="str">
            <v>Real Time Pricing</v>
          </cell>
          <cell r="E2888" t="str">
            <v>Summer Peak Reduction @Generation (MW)</v>
          </cell>
          <cell r="F2888" t="str">
            <v>High Participation Case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5.6309529854545115</v>
          </cell>
          <cell r="S2888">
            <v>17.1442871462299</v>
          </cell>
          <cell r="T2888">
            <v>40.548980952242438</v>
          </cell>
          <cell r="U2888">
            <v>52.92799504328039</v>
          </cell>
          <cell r="V2888">
            <v>59.593354892652727</v>
          </cell>
          <cell r="W2888">
            <v>60.382677857562754</v>
          </cell>
          <cell r="X2888">
            <v>61.162885646285609</v>
          </cell>
          <cell r="Y2888">
            <v>61.94387351456492</v>
          </cell>
          <cell r="Z2888">
            <v>62.762198341341403</v>
          </cell>
          <cell r="AA2888">
            <v>63.678439181486489</v>
          </cell>
          <cell r="AB2888">
            <v>64.520775498172327</v>
          </cell>
          <cell r="AC2888">
            <v>65.364607857843168</v>
          </cell>
          <cell r="AD2888">
            <v>66.238987169908881</v>
          </cell>
          <cell r="AE2888">
            <v>67.125063013269198</v>
          </cell>
          <cell r="AF2888">
            <v>68.022991851877961</v>
          </cell>
          <cell r="AG2888">
            <v>68.932932242700019</v>
          </cell>
          <cell r="AH2888">
            <v>69.855044863709381</v>
          </cell>
          <cell r="AI2888">
            <v>70.789492542261797</v>
          </cell>
          <cell r="AJ2888">
            <v>71.73644028384696</v>
          </cell>
          <cell r="AK2888">
            <v>72.696055301225314</v>
          </cell>
          <cell r="AL2888">
            <v>0</v>
          </cell>
          <cell r="AM2888">
            <v>0</v>
          </cell>
          <cell r="AN2888">
            <v>0</v>
          </cell>
          <cell r="AO2888">
            <v>0</v>
          </cell>
          <cell r="AP2888">
            <v>0</v>
          </cell>
          <cell r="AQ2888">
            <v>0</v>
          </cell>
          <cell r="AR2888">
            <v>0</v>
          </cell>
          <cell r="AS2888">
            <v>0</v>
          </cell>
          <cell r="AT2888">
            <v>0</v>
          </cell>
          <cell r="AU2888">
            <v>0</v>
          </cell>
          <cell r="AV2888">
            <v>0</v>
          </cell>
          <cell r="AW2888">
            <v>0</v>
          </cell>
          <cell r="AX2888">
            <v>0</v>
          </cell>
          <cell r="AY2888">
            <v>0</v>
          </cell>
          <cell r="AZ2888">
            <v>0</v>
          </cell>
        </row>
        <row r="2889">
          <cell r="A2889" t="str">
            <v>UTExtra Large C&amp;IReal Time PricingWinter Peak Reduction @Meter  (MW)High Participation Case0</v>
          </cell>
          <cell r="B2889" t="str">
            <v>UT</v>
          </cell>
          <cell r="C2889" t="str">
            <v>Extra Large C&amp;I</v>
          </cell>
          <cell r="D2889" t="str">
            <v>Real Time Pricing</v>
          </cell>
          <cell r="E2889" t="str">
            <v>Winter Peak Reduction @Meter  (MW)</v>
          </cell>
          <cell r="F2889" t="str">
            <v>High Participation Case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0</v>
          </cell>
          <cell r="AV2889">
            <v>0</v>
          </cell>
          <cell r="AW2889">
            <v>0</v>
          </cell>
          <cell r="AX2889">
            <v>0</v>
          </cell>
          <cell r="AY2889">
            <v>0</v>
          </cell>
          <cell r="AZ2889">
            <v>0</v>
          </cell>
        </row>
        <row r="2890">
          <cell r="A2890" t="str">
            <v>UTExtra Large C&amp;IReal Time PricingWinter Peak Reduction @Generation (MW)High Participation Case0</v>
          </cell>
          <cell r="B2890" t="str">
            <v>UT</v>
          </cell>
          <cell r="C2890" t="str">
            <v>Extra Large C&amp;I</v>
          </cell>
          <cell r="D2890" t="str">
            <v>Real Time Pricing</v>
          </cell>
          <cell r="E2890" t="str">
            <v>Winter Peak Reduction @Generation (MW)</v>
          </cell>
          <cell r="F2890" t="str">
            <v>High Participation Case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  <cell r="AM2890">
            <v>0</v>
          </cell>
          <cell r="AN2890">
            <v>0</v>
          </cell>
          <cell r="AO2890">
            <v>0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0</v>
          </cell>
          <cell r="AV2890">
            <v>0</v>
          </cell>
          <cell r="AW2890">
            <v>0</v>
          </cell>
          <cell r="AX2890">
            <v>0</v>
          </cell>
          <cell r="AY2890">
            <v>0</v>
          </cell>
          <cell r="AZ2890">
            <v>0</v>
          </cell>
        </row>
        <row r="2891">
          <cell r="A2891" t="str">
            <v>UTExtra Large C&amp;IReal Time PricingProgram Annual BenefitsHigh Participation Case0</v>
          </cell>
          <cell r="B2891" t="str">
            <v>UT</v>
          </cell>
          <cell r="C2891" t="str">
            <v>Extra Large C&amp;I</v>
          </cell>
          <cell r="D2891" t="str">
            <v>Real Time Pricing</v>
          </cell>
          <cell r="E2891" t="str">
            <v>Program Annual Benefits</v>
          </cell>
          <cell r="F2891" t="str">
            <v>High Participation Case</v>
          </cell>
          <cell r="G2891">
            <v>0</v>
          </cell>
          <cell r="BA2891">
            <v>93935365</v>
          </cell>
        </row>
        <row r="2892">
          <cell r="A2892" t="str">
            <v>UTExtra Large C&amp;IReal Time PricingNew ParticipantsHigh Participation Case0</v>
          </cell>
          <cell r="B2892" t="str">
            <v>UT</v>
          </cell>
          <cell r="C2892" t="str">
            <v>Extra Large C&amp;I</v>
          </cell>
          <cell r="D2892" t="str">
            <v>Real Time Pricing</v>
          </cell>
          <cell r="E2892" t="str">
            <v>New Participants</v>
          </cell>
          <cell r="F2892" t="str">
            <v>High Participation Case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16746.686550000006</v>
          </cell>
          <cell r="S2892">
            <v>34271.919000000009</v>
          </cell>
          <cell r="T2892">
            <v>69833.664450000011</v>
          </cell>
          <cell r="U2892">
            <v>36847.527750000037</v>
          </cell>
          <cell r="V2892">
            <v>20100.588749999937</v>
          </cell>
          <cell r="W2892">
            <v>2583.0255000000179</v>
          </cell>
          <cell r="X2892">
            <v>2585.7149999999965</v>
          </cell>
          <cell r="Y2892">
            <v>2585.2035000000324</v>
          </cell>
          <cell r="Z2892">
            <v>2584.5764999999665</v>
          </cell>
          <cell r="AA2892">
            <v>2584.3950000000186</v>
          </cell>
          <cell r="AB2892">
            <v>2584.7249999999767</v>
          </cell>
          <cell r="AC2892">
            <v>2592.8595000000205</v>
          </cell>
          <cell r="AD2892">
            <v>2694.0321599718882</v>
          </cell>
          <cell r="AE2892">
            <v>2731.0805338135397</v>
          </cell>
          <cell r="AF2892">
            <v>2768.6383974915661</v>
          </cell>
          <cell r="AG2892">
            <v>2806.7127575183695</v>
          </cell>
          <cell r="AH2892">
            <v>2845.3107167601411</v>
          </cell>
          <cell r="AI2892">
            <v>2884.4394757617847</v>
          </cell>
          <cell r="AJ2892">
            <v>2924.1063340901455</v>
          </cell>
          <cell r="AK2892">
            <v>2964.3186916958948</v>
          </cell>
          <cell r="AL2892">
            <v>0</v>
          </cell>
          <cell r="AM2892">
            <v>0</v>
          </cell>
          <cell r="AN2892">
            <v>0</v>
          </cell>
          <cell r="AO2892">
            <v>0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0</v>
          </cell>
          <cell r="AV2892">
            <v>0</v>
          </cell>
          <cell r="AW2892">
            <v>0</v>
          </cell>
          <cell r="AX2892">
            <v>0</v>
          </cell>
          <cell r="AY2892">
            <v>0</v>
          </cell>
          <cell r="AZ2892">
            <v>0</v>
          </cell>
        </row>
        <row r="2893">
          <cell r="A2893" t="str">
            <v>UTExtra Large C&amp;IReal Time PricingIncentive CostsHigh Participation Case0</v>
          </cell>
          <cell r="B2893" t="str">
            <v>UT</v>
          </cell>
          <cell r="C2893" t="str">
            <v>Extra Large C&amp;I</v>
          </cell>
          <cell r="D2893" t="str">
            <v>Real Time Pricing</v>
          </cell>
          <cell r="E2893" t="str">
            <v>Incentive Costs</v>
          </cell>
          <cell r="F2893" t="str">
            <v>High Participation Case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351680.42</v>
          </cell>
          <cell r="S2893">
            <v>1071390.72</v>
          </cell>
          <cell r="T2893">
            <v>2537897.67</v>
          </cell>
          <cell r="U2893">
            <v>3311695.75</v>
          </cell>
          <cell r="V2893">
            <v>3733808.12</v>
          </cell>
          <cell r="W2893">
            <v>3788051.65</v>
          </cell>
          <cell r="X2893">
            <v>3842351.67</v>
          </cell>
          <cell r="Y2893">
            <v>3896640.94</v>
          </cell>
          <cell r="Z2893">
            <v>3950917.05</v>
          </cell>
          <cell r="AA2893">
            <v>4005189.34</v>
          </cell>
          <cell r="AB2893">
            <v>4059468.57</v>
          </cell>
          <cell r="AC2893">
            <v>4113918.62</v>
          </cell>
          <cell r="AD2893">
            <v>4170493.29</v>
          </cell>
          <cell r="AE2893">
            <v>4227845.9800000004</v>
          </cell>
          <cell r="AF2893">
            <v>4285987.3899999997</v>
          </cell>
          <cell r="AG2893">
            <v>4344928.3600000003</v>
          </cell>
          <cell r="AH2893">
            <v>4404679.88</v>
          </cell>
          <cell r="AI2893">
            <v>4465253.1100000003</v>
          </cell>
          <cell r="AJ2893">
            <v>4526659.34</v>
          </cell>
          <cell r="AK2893">
            <v>4588910.04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0</v>
          </cell>
          <cell r="AV2893">
            <v>0</v>
          </cell>
          <cell r="AW2893">
            <v>0</v>
          </cell>
          <cell r="AX2893">
            <v>0</v>
          </cell>
          <cell r="AY2893">
            <v>0</v>
          </cell>
          <cell r="AZ2893">
            <v>0</v>
          </cell>
        </row>
        <row r="2894">
          <cell r="A2894" t="str">
            <v>UTExtra Large C&amp;IReal Time PricingParticipantsHigh Participation Case0</v>
          </cell>
          <cell r="B2894" t="str">
            <v>UT</v>
          </cell>
          <cell r="C2894" t="str">
            <v>Extra Large C&amp;I</v>
          </cell>
          <cell r="D2894" t="str">
            <v>Real Time Pricing</v>
          </cell>
          <cell r="E2894" t="str">
            <v>Participants</v>
          </cell>
          <cell r="F2894" t="str">
            <v>High Participation Case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16746.686550000006</v>
          </cell>
          <cell r="S2894">
            <v>51018.605550000015</v>
          </cell>
          <cell r="T2894">
            <v>120852.27000000002</v>
          </cell>
          <cell r="U2894">
            <v>157699.79775000006</v>
          </cell>
          <cell r="V2894">
            <v>177800.38649999999</v>
          </cell>
          <cell r="W2894">
            <v>180383.41200000001</v>
          </cell>
          <cell r="X2894">
            <v>182969.12700000001</v>
          </cell>
          <cell r="Y2894">
            <v>185554.33050000004</v>
          </cell>
          <cell r="Z2894">
            <v>188138.90700000001</v>
          </cell>
          <cell r="AA2894">
            <v>190723.30200000003</v>
          </cell>
          <cell r="AB2894">
            <v>193308.027</v>
          </cell>
          <cell r="AC2894">
            <v>195900.88650000002</v>
          </cell>
          <cell r="AD2894">
            <v>198594.91865997191</v>
          </cell>
          <cell r="AE2894">
            <v>201325.99919378545</v>
          </cell>
          <cell r="AF2894">
            <v>204094.63759127702</v>
          </cell>
          <cell r="AG2894">
            <v>206901.35034879539</v>
          </cell>
          <cell r="AH2894">
            <v>209746.66106555553</v>
          </cell>
          <cell r="AI2894">
            <v>212631.10054131731</v>
          </cell>
          <cell r="AJ2894">
            <v>215555.20687540746</v>
          </cell>
          <cell r="AK2894">
            <v>218519.52556710335</v>
          </cell>
          <cell r="AL2894">
            <v>0</v>
          </cell>
          <cell r="AM2894">
            <v>0</v>
          </cell>
          <cell r="AN2894">
            <v>0</v>
          </cell>
          <cell r="AO2894">
            <v>0</v>
          </cell>
          <cell r="AP2894">
            <v>0</v>
          </cell>
          <cell r="AQ2894">
            <v>0</v>
          </cell>
          <cell r="AR2894">
            <v>0</v>
          </cell>
          <cell r="AS2894">
            <v>0</v>
          </cell>
          <cell r="AT2894">
            <v>0</v>
          </cell>
          <cell r="AU2894">
            <v>0</v>
          </cell>
          <cell r="AV2894">
            <v>0</v>
          </cell>
          <cell r="AW2894">
            <v>0</v>
          </cell>
          <cell r="AX2894">
            <v>0</v>
          </cell>
          <cell r="AY2894">
            <v>0</v>
          </cell>
          <cell r="AZ2894">
            <v>0</v>
          </cell>
        </row>
        <row r="2895">
          <cell r="A2895" t="str">
            <v>UTLarge C&amp;IReal Time PricingProgram Annual BenefitsHigh Participation Case0</v>
          </cell>
          <cell r="B2895" t="str">
            <v>UT</v>
          </cell>
          <cell r="C2895" t="str">
            <v>Large C&amp;I</v>
          </cell>
          <cell r="D2895" t="str">
            <v>Real Time Pricing</v>
          </cell>
          <cell r="E2895" t="str">
            <v>Program Annual Benefits</v>
          </cell>
          <cell r="F2895" t="str">
            <v>High Participation Case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573231.01</v>
          </cell>
          <cell r="S2895">
            <v>1745288.43</v>
          </cell>
          <cell r="T2895">
            <v>4127886.26</v>
          </cell>
          <cell r="U2895">
            <v>5388069.9000000004</v>
          </cell>
          <cell r="V2895">
            <v>6066603.5300000003</v>
          </cell>
          <cell r="W2895">
            <v>6146956.6100000003</v>
          </cell>
          <cell r="X2895">
            <v>6226381.7599999998</v>
          </cell>
          <cell r="Y2895">
            <v>6305886.3200000003</v>
          </cell>
          <cell r="Z2895">
            <v>6389191.79</v>
          </cell>
          <cell r="AA2895">
            <v>6482465.1100000003</v>
          </cell>
          <cell r="AB2895">
            <v>6568214.9500000002</v>
          </cell>
          <cell r="AC2895">
            <v>6654117.0800000001</v>
          </cell>
          <cell r="AD2895">
            <v>6743128.8899999997</v>
          </cell>
          <cell r="AE2895">
            <v>6833331.4100000001</v>
          </cell>
          <cell r="AF2895">
            <v>6924740.5700000003</v>
          </cell>
          <cell r="AG2895">
            <v>7017372.5</v>
          </cell>
          <cell r="AH2895">
            <v>7111243.5700000003</v>
          </cell>
          <cell r="AI2895">
            <v>7206370.3399999999</v>
          </cell>
          <cell r="AJ2895">
            <v>7302769.6200000001</v>
          </cell>
          <cell r="AK2895">
            <v>7400458.4299999997</v>
          </cell>
          <cell r="AL2895">
            <v>0</v>
          </cell>
          <cell r="AM2895">
            <v>0</v>
          </cell>
          <cell r="AN2895">
            <v>0</v>
          </cell>
          <cell r="AO2895">
            <v>0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0</v>
          </cell>
          <cell r="AV2895">
            <v>0</v>
          </cell>
          <cell r="AW2895">
            <v>0</v>
          </cell>
          <cell r="AX2895">
            <v>0</v>
          </cell>
          <cell r="AY2895">
            <v>0</v>
          </cell>
          <cell r="AZ2895">
            <v>0</v>
          </cell>
        </row>
        <row r="2896">
          <cell r="A2896" t="str">
            <v>UTLarge C&amp;IReal Time PricingProgram Annual CostsHigh Participation Case0</v>
          </cell>
          <cell r="B2896" t="str">
            <v>UT</v>
          </cell>
          <cell r="C2896" t="str">
            <v>Large C&amp;I</v>
          </cell>
          <cell r="D2896" t="str">
            <v>Real Time Pricing</v>
          </cell>
          <cell r="E2896" t="str">
            <v>Program Annual Costs</v>
          </cell>
          <cell r="F2896" t="str">
            <v>High Participation Case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5834317.1500000004</v>
          </cell>
          <cell r="S2896">
            <v>12509121.98</v>
          </cell>
          <cell r="T2896">
            <v>26286343.199999999</v>
          </cell>
          <cell r="U2896">
            <v>16130618.27</v>
          </cell>
          <cell r="V2896">
            <v>10911310.720000001</v>
          </cell>
          <cell r="W2896">
            <v>4823091.07</v>
          </cell>
          <cell r="X2896">
            <v>4899046.41</v>
          </cell>
          <cell r="Y2896">
            <v>4974249.76</v>
          </cell>
          <cell r="Z2896">
            <v>5049879.66</v>
          </cell>
          <cell r="AA2896">
            <v>5126289.05</v>
          </cell>
          <cell r="AB2896">
            <v>5203203.5</v>
          </cell>
          <cell r="AC2896">
            <v>5283869.59</v>
          </cell>
          <cell r="AD2896">
            <v>5405233.1200000001</v>
          </cell>
          <cell r="AE2896">
            <v>5502775.29</v>
          </cell>
          <cell r="AF2896">
            <v>5602414.6799999997</v>
          </cell>
          <cell r="AG2896">
            <v>5704204.7300000004</v>
          </cell>
          <cell r="AH2896">
            <v>5808200.4400000004</v>
          </cell>
          <cell r="AI2896">
            <v>5914458.3899999997</v>
          </cell>
          <cell r="AJ2896">
            <v>6023036.7800000003</v>
          </cell>
          <cell r="AK2896">
            <v>6133995.5099999998</v>
          </cell>
          <cell r="AL2896">
            <v>0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0</v>
          </cell>
          <cell r="AV2896">
            <v>0</v>
          </cell>
          <cell r="AW2896">
            <v>0</v>
          </cell>
          <cell r="AX2896">
            <v>0</v>
          </cell>
          <cell r="AY2896">
            <v>0</v>
          </cell>
          <cell r="AZ2896">
            <v>0</v>
          </cell>
        </row>
        <row r="2897">
          <cell r="A2897" t="str">
            <v>UTLarge C&amp;IReal Time PricingNon-Incentive CostsHigh Participation Case0</v>
          </cell>
          <cell r="B2897" t="str">
            <v>UT</v>
          </cell>
          <cell r="C2897" t="str">
            <v>Large C&amp;I</v>
          </cell>
          <cell r="D2897" t="str">
            <v>Real Time Pricing</v>
          </cell>
          <cell r="E2897" t="str">
            <v>Non-Incentive Costs</v>
          </cell>
          <cell r="F2897" t="str">
            <v>High Participation Case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5482636.7300000004</v>
          </cell>
          <cell r="S2897">
            <v>11437731.27</v>
          </cell>
          <cell r="T2897">
            <v>23748445.530000001</v>
          </cell>
          <cell r="U2897">
            <v>12818922.52</v>
          </cell>
          <cell r="V2897">
            <v>7177502.6100000003</v>
          </cell>
          <cell r="W2897">
            <v>1035039.42</v>
          </cell>
          <cell r="X2897">
            <v>1056694.75</v>
          </cell>
          <cell r="Y2897">
            <v>1077608.81</v>
          </cell>
          <cell r="Z2897">
            <v>1098962.6200000001</v>
          </cell>
          <cell r="AA2897">
            <v>1121099.71</v>
          </cell>
          <cell r="AB2897">
            <v>1143734.93</v>
          </cell>
          <cell r="AC2897">
            <v>1169950.97</v>
          </cell>
          <cell r="AD2897">
            <v>1234739.83</v>
          </cell>
          <cell r="AE2897">
            <v>1274929.31</v>
          </cell>
          <cell r="AF2897">
            <v>1316427.29</v>
          </cell>
          <cell r="AG2897">
            <v>1359276.37</v>
          </cell>
          <cell r="AH2897">
            <v>1403520.56</v>
          </cell>
          <cell r="AI2897">
            <v>1449205.28</v>
          </cell>
          <cell r="AJ2897">
            <v>1496377.44</v>
          </cell>
          <cell r="AK2897">
            <v>1545085.48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0</v>
          </cell>
          <cell r="AV2897">
            <v>0</v>
          </cell>
          <cell r="AW2897">
            <v>0</v>
          </cell>
          <cell r="AX2897">
            <v>0</v>
          </cell>
          <cell r="AY2897">
            <v>0</v>
          </cell>
          <cell r="AZ2897">
            <v>0</v>
          </cell>
        </row>
        <row r="2898">
          <cell r="A2898" t="str">
            <v>UTLarge C&amp;IReal Time PricingSummer Peak Reduction @Meter  (MW)High Participation Case0</v>
          </cell>
          <cell r="B2898" t="str">
            <v>UT</v>
          </cell>
          <cell r="C2898" t="str">
            <v>Large C&amp;I</v>
          </cell>
          <cell r="D2898" t="str">
            <v>Real Time Pricing</v>
          </cell>
          <cell r="E2898" t="str">
            <v>Summer Peak Reduction @Meter  (MW)</v>
          </cell>
          <cell r="F2898" t="str">
            <v>High Participation Case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5.1061481672101516</v>
          </cell>
          <cell r="S2898">
            <v>15.546439584201273</v>
          </cell>
          <cell r="T2898">
            <v>36.769815927493447</v>
          </cell>
          <cell r="U2898">
            <v>47.99510590524666</v>
          </cell>
          <cell r="V2898">
            <v>54.039254216657497</v>
          </cell>
          <cell r="W2898">
            <v>54.75501228123791</v>
          </cell>
          <cell r="X2898">
            <v>55.462504704051796</v>
          </cell>
          <cell r="Y2898">
            <v>56.170704503007471</v>
          </cell>
          <cell r="Z2898">
            <v>56.91276145592839</v>
          </cell>
          <cell r="AA2898">
            <v>57.74360864977195</v>
          </cell>
          <cell r="AB2898">
            <v>58.507439221742665</v>
          </cell>
          <cell r="AC2898">
            <v>59.27262640549219</v>
          </cell>
          <cell r="AD2898">
            <v>60.065513565673378</v>
          </cell>
          <cell r="AE2898">
            <v>60.869007140432515</v>
          </cell>
          <cell r="AF2898">
            <v>61.683249011282939</v>
          </cell>
          <cell r="AG2898">
            <v>62.508382957680382</v>
          </cell>
          <cell r="AH2898">
            <v>63.344554682411669</v>
          </cell>
          <cell r="AI2898">
            <v>64.191911837323005</v>
          </cell>
          <cell r="AJ2898">
            <v>65.050604049392433</v>
          </cell>
          <cell r="AK2898">
            <v>65.920782947151125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  <cell r="AP2898">
            <v>0</v>
          </cell>
          <cell r="AQ2898">
            <v>0</v>
          </cell>
          <cell r="AR2898">
            <v>0</v>
          </cell>
          <cell r="AS2898">
            <v>0</v>
          </cell>
          <cell r="AT2898">
            <v>0</v>
          </cell>
          <cell r="AU2898">
            <v>0</v>
          </cell>
          <cell r="AV2898">
            <v>0</v>
          </cell>
          <cell r="AW2898">
            <v>0</v>
          </cell>
          <cell r="AX2898">
            <v>0</v>
          </cell>
          <cell r="AY2898">
            <v>0</v>
          </cell>
          <cell r="AZ2898">
            <v>0</v>
          </cell>
        </row>
        <row r="2899">
          <cell r="A2899" t="str">
            <v>UTLarge C&amp;IReal Time PricingSummer Peak Reduction @Generation (MW)High Participation Case0</v>
          </cell>
          <cell r="B2899" t="str">
            <v>UT</v>
          </cell>
          <cell r="C2899" t="str">
            <v>Large C&amp;I</v>
          </cell>
          <cell r="D2899" t="str">
            <v>Real Time Pricing</v>
          </cell>
          <cell r="E2899" t="str">
            <v>Summer Peak Reduction @Generation (MW)</v>
          </cell>
          <cell r="F2899" t="str">
            <v>High Participation Case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5.6309529854545115</v>
          </cell>
          <cell r="S2899">
            <v>17.1442871462299</v>
          </cell>
          <cell r="T2899">
            <v>40.548980952242438</v>
          </cell>
          <cell r="U2899">
            <v>52.92799504328039</v>
          </cell>
          <cell r="V2899">
            <v>59.593354892652727</v>
          </cell>
          <cell r="W2899">
            <v>60.382677857562754</v>
          </cell>
          <cell r="X2899">
            <v>61.162885646285609</v>
          </cell>
          <cell r="Y2899">
            <v>61.94387351456492</v>
          </cell>
          <cell r="Z2899">
            <v>62.762198341341403</v>
          </cell>
          <cell r="AA2899">
            <v>63.678439181486489</v>
          </cell>
          <cell r="AB2899">
            <v>64.520775498172327</v>
          </cell>
          <cell r="AC2899">
            <v>65.364607857843168</v>
          </cell>
          <cell r="AD2899">
            <v>66.238987169908881</v>
          </cell>
          <cell r="AE2899">
            <v>67.125063013269198</v>
          </cell>
          <cell r="AF2899">
            <v>68.022991851877961</v>
          </cell>
          <cell r="AG2899">
            <v>68.932932242700019</v>
          </cell>
          <cell r="AH2899">
            <v>69.855044863709381</v>
          </cell>
          <cell r="AI2899">
            <v>70.789492542261797</v>
          </cell>
          <cell r="AJ2899">
            <v>71.73644028384696</v>
          </cell>
          <cell r="AK2899">
            <v>72.696055301225314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0</v>
          </cell>
          <cell r="AV2899">
            <v>0</v>
          </cell>
          <cell r="AW2899">
            <v>0</v>
          </cell>
          <cell r="AX2899">
            <v>0</v>
          </cell>
          <cell r="AY2899">
            <v>0</v>
          </cell>
          <cell r="AZ2899">
            <v>0</v>
          </cell>
        </row>
        <row r="2900">
          <cell r="A2900" t="str">
            <v>UTLarge C&amp;IReal Time PricingWinter Peak Reduction @Meter  (MW)High Participation Case0</v>
          </cell>
          <cell r="B2900" t="str">
            <v>UT</v>
          </cell>
          <cell r="C2900" t="str">
            <v>Large C&amp;I</v>
          </cell>
          <cell r="D2900" t="str">
            <v>Real Time Pricing</v>
          </cell>
          <cell r="E2900" t="str">
            <v>Winter Peak Reduction @Meter  (MW)</v>
          </cell>
          <cell r="F2900" t="str">
            <v>High Participation Case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  <cell r="AP2900">
            <v>0</v>
          </cell>
          <cell r="AQ2900">
            <v>0</v>
          </cell>
          <cell r="AR2900">
            <v>0</v>
          </cell>
          <cell r="AS2900">
            <v>0</v>
          </cell>
          <cell r="AT2900">
            <v>0</v>
          </cell>
          <cell r="AU2900">
            <v>0</v>
          </cell>
          <cell r="AV2900">
            <v>0</v>
          </cell>
          <cell r="AW2900">
            <v>0</v>
          </cell>
          <cell r="AX2900">
            <v>0</v>
          </cell>
          <cell r="AY2900">
            <v>0</v>
          </cell>
          <cell r="AZ2900">
            <v>0</v>
          </cell>
        </row>
        <row r="2901">
          <cell r="A2901" t="str">
            <v>UTLarge C&amp;IReal Time PricingWinter Peak Reduction @Generation (MW)High Participation Case0</v>
          </cell>
          <cell r="B2901" t="str">
            <v>UT</v>
          </cell>
          <cell r="C2901" t="str">
            <v>Large C&amp;I</v>
          </cell>
          <cell r="D2901" t="str">
            <v>Real Time Pricing</v>
          </cell>
          <cell r="E2901" t="str">
            <v>Winter Peak Reduction @Generation (MW)</v>
          </cell>
          <cell r="F2901" t="str">
            <v>High Participation Case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0</v>
          </cell>
          <cell r="AV2901">
            <v>0</v>
          </cell>
          <cell r="AW2901">
            <v>0</v>
          </cell>
          <cell r="AX2901">
            <v>0</v>
          </cell>
          <cell r="AY2901">
            <v>0</v>
          </cell>
          <cell r="AZ2901">
            <v>0</v>
          </cell>
        </row>
        <row r="2902">
          <cell r="A2902" t="str">
            <v>UTLarge C&amp;IReal Time PricingProgram Annual BenefitsHigh Participation Case0</v>
          </cell>
          <cell r="B2902" t="str">
            <v>UT</v>
          </cell>
          <cell r="C2902" t="str">
            <v>Large C&amp;I</v>
          </cell>
          <cell r="D2902" t="str">
            <v>Real Time Pricing</v>
          </cell>
          <cell r="E2902" t="str">
            <v>Program Annual Benefits</v>
          </cell>
          <cell r="F2902" t="str">
            <v>High Participation Case</v>
          </cell>
          <cell r="G2902">
            <v>0</v>
          </cell>
          <cell r="BA2902">
            <v>71544440.900000006</v>
          </cell>
        </row>
        <row r="2903">
          <cell r="A2903" t="str">
            <v>UTLarge C&amp;IReal Time PricingNew ParticipantsHigh Participation Case0</v>
          </cell>
          <cell r="B2903" t="str">
            <v>UT</v>
          </cell>
          <cell r="C2903" t="str">
            <v>Large C&amp;I</v>
          </cell>
          <cell r="D2903" t="str">
            <v>Real Time Pricing</v>
          </cell>
          <cell r="E2903" t="str">
            <v>New Participants</v>
          </cell>
          <cell r="F2903" t="str">
            <v>High Participation Case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16746.686550000006</v>
          </cell>
          <cell r="S2903">
            <v>34271.919000000009</v>
          </cell>
          <cell r="T2903">
            <v>69833.664450000011</v>
          </cell>
          <cell r="U2903">
            <v>36847.527750000037</v>
          </cell>
          <cell r="V2903">
            <v>20100.588749999937</v>
          </cell>
          <cell r="W2903">
            <v>2583.0255000000179</v>
          </cell>
          <cell r="X2903">
            <v>2585.7149999999965</v>
          </cell>
          <cell r="Y2903">
            <v>2585.2035000000324</v>
          </cell>
          <cell r="Z2903">
            <v>2584.5764999999665</v>
          </cell>
          <cell r="AA2903">
            <v>2584.3950000000186</v>
          </cell>
          <cell r="AB2903">
            <v>2584.7249999999767</v>
          </cell>
          <cell r="AC2903">
            <v>2592.8595000000205</v>
          </cell>
          <cell r="AD2903">
            <v>2694.0321599718882</v>
          </cell>
          <cell r="AE2903">
            <v>2731.0805338135397</v>
          </cell>
          <cell r="AF2903">
            <v>2768.6383974915661</v>
          </cell>
          <cell r="AG2903">
            <v>2806.7127575183695</v>
          </cell>
          <cell r="AH2903">
            <v>2845.3107167601411</v>
          </cell>
          <cell r="AI2903">
            <v>2884.4394757617847</v>
          </cell>
          <cell r="AJ2903">
            <v>2924.1063340901455</v>
          </cell>
          <cell r="AK2903">
            <v>2964.3186916958948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0</v>
          </cell>
          <cell r="AV2903">
            <v>0</v>
          </cell>
          <cell r="AW2903">
            <v>0</v>
          </cell>
          <cell r="AX2903">
            <v>0</v>
          </cell>
          <cell r="AY2903">
            <v>0</v>
          </cell>
          <cell r="AZ2903">
            <v>0</v>
          </cell>
        </row>
        <row r="2904">
          <cell r="A2904" t="str">
            <v>UTLarge C&amp;IReal Time PricingIncentive CostsHigh Participation Case0</v>
          </cell>
          <cell r="B2904" t="str">
            <v>UT</v>
          </cell>
          <cell r="C2904" t="str">
            <v>Large C&amp;I</v>
          </cell>
          <cell r="D2904" t="str">
            <v>Real Time Pricing</v>
          </cell>
          <cell r="E2904" t="str">
            <v>Incentive Costs</v>
          </cell>
          <cell r="F2904" t="str">
            <v>High Participation Case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351680.42</v>
          </cell>
          <cell r="S2904">
            <v>1071390.72</v>
          </cell>
          <cell r="T2904">
            <v>2537897.67</v>
          </cell>
          <cell r="U2904">
            <v>3311695.75</v>
          </cell>
          <cell r="V2904">
            <v>3733808.12</v>
          </cell>
          <cell r="W2904">
            <v>3788051.65</v>
          </cell>
          <cell r="X2904">
            <v>3842351.67</v>
          </cell>
          <cell r="Y2904">
            <v>3896640.94</v>
          </cell>
          <cell r="Z2904">
            <v>3950917.05</v>
          </cell>
          <cell r="AA2904">
            <v>4005189.34</v>
          </cell>
          <cell r="AB2904">
            <v>4059468.57</v>
          </cell>
          <cell r="AC2904">
            <v>4113918.62</v>
          </cell>
          <cell r="AD2904">
            <v>4170493.29</v>
          </cell>
          <cell r="AE2904">
            <v>4227845.9800000004</v>
          </cell>
          <cell r="AF2904">
            <v>4285987.3899999997</v>
          </cell>
          <cell r="AG2904">
            <v>4344928.3600000003</v>
          </cell>
          <cell r="AH2904">
            <v>4404679.88</v>
          </cell>
          <cell r="AI2904">
            <v>4465253.1100000003</v>
          </cell>
          <cell r="AJ2904">
            <v>4526659.34</v>
          </cell>
          <cell r="AK2904">
            <v>4588910.04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0</v>
          </cell>
          <cell r="AR2904">
            <v>0</v>
          </cell>
          <cell r="AS2904">
            <v>0</v>
          </cell>
          <cell r="AT2904">
            <v>0</v>
          </cell>
          <cell r="AU2904">
            <v>0</v>
          </cell>
          <cell r="AV2904">
            <v>0</v>
          </cell>
          <cell r="AW2904">
            <v>0</v>
          </cell>
          <cell r="AX2904">
            <v>0</v>
          </cell>
          <cell r="AY2904">
            <v>0</v>
          </cell>
          <cell r="AZ2904">
            <v>0</v>
          </cell>
        </row>
        <row r="2905">
          <cell r="A2905" t="str">
            <v>UTLarge C&amp;IReal Time PricingParticipantsHigh Participation Case0</v>
          </cell>
          <cell r="B2905" t="str">
            <v>UT</v>
          </cell>
          <cell r="C2905" t="str">
            <v>Large C&amp;I</v>
          </cell>
          <cell r="D2905" t="str">
            <v>Real Time Pricing</v>
          </cell>
          <cell r="E2905" t="str">
            <v>Participants</v>
          </cell>
          <cell r="F2905" t="str">
            <v>High Participation Case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16746.686550000006</v>
          </cell>
          <cell r="S2905">
            <v>51018.605550000015</v>
          </cell>
          <cell r="T2905">
            <v>120852.27000000002</v>
          </cell>
          <cell r="U2905">
            <v>157699.79775000006</v>
          </cell>
          <cell r="V2905">
            <v>177800.38649999999</v>
          </cell>
          <cell r="W2905">
            <v>180383.41200000001</v>
          </cell>
          <cell r="X2905">
            <v>182969.12700000001</v>
          </cell>
          <cell r="Y2905">
            <v>185554.33050000004</v>
          </cell>
          <cell r="Z2905">
            <v>188138.90700000001</v>
          </cell>
          <cell r="AA2905">
            <v>190723.30200000003</v>
          </cell>
          <cell r="AB2905">
            <v>193308.027</v>
          </cell>
          <cell r="AC2905">
            <v>195900.88650000002</v>
          </cell>
          <cell r="AD2905">
            <v>198594.91865997191</v>
          </cell>
          <cell r="AE2905">
            <v>201325.99919378545</v>
          </cell>
          <cell r="AF2905">
            <v>204094.63759127702</v>
          </cell>
          <cell r="AG2905">
            <v>206901.35034879539</v>
          </cell>
          <cell r="AH2905">
            <v>209746.66106555553</v>
          </cell>
          <cell r="AI2905">
            <v>212631.10054131731</v>
          </cell>
          <cell r="AJ2905">
            <v>215555.20687540746</v>
          </cell>
          <cell r="AK2905">
            <v>218519.52556710335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0</v>
          </cell>
          <cell r="AR2905">
            <v>0</v>
          </cell>
          <cell r="AS2905">
            <v>0</v>
          </cell>
          <cell r="AT2905">
            <v>0</v>
          </cell>
          <cell r="AU2905">
            <v>0</v>
          </cell>
          <cell r="AV2905">
            <v>0</v>
          </cell>
          <cell r="AW2905">
            <v>0</v>
          </cell>
          <cell r="AX2905">
            <v>0</v>
          </cell>
          <cell r="AY2905">
            <v>0</v>
          </cell>
          <cell r="AZ2905">
            <v>0</v>
          </cell>
        </row>
        <row r="2906">
          <cell r="A2906" t="str">
            <v>UTExtra Large C&amp;ITime-Of-UseProgram Annual BenefitsHigh Participation Case0</v>
          </cell>
          <cell r="B2906" t="str">
            <v>UT</v>
          </cell>
          <cell r="C2906" t="str">
            <v>Extra Large C&amp;I</v>
          </cell>
          <cell r="D2906" t="str">
            <v>Time-Of-Use</v>
          </cell>
          <cell r="E2906" t="str">
            <v>Program Annual Benefits</v>
          </cell>
          <cell r="F2906" t="str">
            <v>High Participation Case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573231.01</v>
          </cell>
          <cell r="S2906">
            <v>1745288.43</v>
          </cell>
          <cell r="T2906">
            <v>4127886.26</v>
          </cell>
          <cell r="U2906">
            <v>5388069.9000000004</v>
          </cell>
          <cell r="V2906">
            <v>6066603.5300000003</v>
          </cell>
          <cell r="W2906">
            <v>6146956.6100000003</v>
          </cell>
          <cell r="X2906">
            <v>6226381.7599999998</v>
          </cell>
          <cell r="Y2906">
            <v>6305886.3200000003</v>
          </cell>
          <cell r="Z2906">
            <v>6389191.79</v>
          </cell>
          <cell r="AA2906">
            <v>6482465.1100000003</v>
          </cell>
          <cell r="AB2906">
            <v>6568214.9500000002</v>
          </cell>
          <cell r="AC2906">
            <v>6654117.0800000001</v>
          </cell>
          <cell r="AD2906">
            <v>6743128.8899999997</v>
          </cell>
          <cell r="AE2906">
            <v>6833331.4100000001</v>
          </cell>
          <cell r="AF2906">
            <v>6924740.5700000003</v>
          </cell>
          <cell r="AG2906">
            <v>7017372.5</v>
          </cell>
          <cell r="AH2906">
            <v>7111243.5700000003</v>
          </cell>
          <cell r="AI2906">
            <v>7206370.3399999999</v>
          </cell>
          <cell r="AJ2906">
            <v>7302769.6200000001</v>
          </cell>
          <cell r="AK2906">
            <v>7400458.4299999997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0</v>
          </cell>
          <cell r="AR2906">
            <v>0</v>
          </cell>
          <cell r="AS2906">
            <v>0</v>
          </cell>
          <cell r="AT2906">
            <v>0</v>
          </cell>
          <cell r="AU2906">
            <v>0</v>
          </cell>
          <cell r="AV2906">
            <v>0</v>
          </cell>
          <cell r="AW2906">
            <v>0</v>
          </cell>
          <cell r="AX2906">
            <v>0</v>
          </cell>
          <cell r="AY2906">
            <v>0</v>
          </cell>
          <cell r="AZ2906">
            <v>0</v>
          </cell>
        </row>
        <row r="2907">
          <cell r="A2907" t="str">
            <v>UTExtra Large C&amp;ITime-Of-UseProgram Annual CostsHigh Participation Case0</v>
          </cell>
          <cell r="B2907" t="str">
            <v>UT</v>
          </cell>
          <cell r="C2907" t="str">
            <v>Extra Large C&amp;I</v>
          </cell>
          <cell r="D2907" t="str">
            <v>Time-Of-Use</v>
          </cell>
          <cell r="E2907" t="str">
            <v>Program Annual Costs</v>
          </cell>
          <cell r="F2907" t="str">
            <v>High Participation Case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5834317.1500000004</v>
          </cell>
          <cell r="S2907">
            <v>12509121.98</v>
          </cell>
          <cell r="T2907">
            <v>26286343.199999999</v>
          </cell>
          <cell r="U2907">
            <v>16130618.27</v>
          </cell>
          <cell r="V2907">
            <v>10911310.720000001</v>
          </cell>
          <cell r="W2907">
            <v>4823091.07</v>
          </cell>
          <cell r="X2907">
            <v>4899046.41</v>
          </cell>
          <cell r="Y2907">
            <v>4974249.76</v>
          </cell>
          <cell r="Z2907">
            <v>5049879.66</v>
          </cell>
          <cell r="AA2907">
            <v>5126289.05</v>
          </cell>
          <cell r="AB2907">
            <v>5203203.5</v>
          </cell>
          <cell r="AC2907">
            <v>5283869.59</v>
          </cell>
          <cell r="AD2907">
            <v>5405233.1200000001</v>
          </cell>
          <cell r="AE2907">
            <v>5502775.29</v>
          </cell>
          <cell r="AF2907">
            <v>5602414.6799999997</v>
          </cell>
          <cell r="AG2907">
            <v>5704204.7300000004</v>
          </cell>
          <cell r="AH2907">
            <v>5808200.4400000004</v>
          </cell>
          <cell r="AI2907">
            <v>5914458.3899999997</v>
          </cell>
          <cell r="AJ2907">
            <v>6023036.7800000003</v>
          </cell>
          <cell r="AK2907">
            <v>6133995.5099999998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0</v>
          </cell>
          <cell r="AV2907">
            <v>0</v>
          </cell>
          <cell r="AW2907">
            <v>0</v>
          </cell>
          <cell r="AX2907">
            <v>0</v>
          </cell>
          <cell r="AY2907">
            <v>0</v>
          </cell>
          <cell r="AZ2907">
            <v>0</v>
          </cell>
        </row>
        <row r="2908">
          <cell r="A2908" t="str">
            <v>UTExtra Large C&amp;ITime-Of-UseNon-Incentive CostsHigh Participation Case0</v>
          </cell>
          <cell r="B2908" t="str">
            <v>UT</v>
          </cell>
          <cell r="C2908" t="str">
            <v>Extra Large C&amp;I</v>
          </cell>
          <cell r="D2908" t="str">
            <v>Time-Of-Use</v>
          </cell>
          <cell r="E2908" t="str">
            <v>Non-Incentive Costs</v>
          </cell>
          <cell r="F2908" t="str">
            <v>High Participation Case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5482636.7300000004</v>
          </cell>
          <cell r="S2908">
            <v>11437731.27</v>
          </cell>
          <cell r="T2908">
            <v>23748445.530000001</v>
          </cell>
          <cell r="U2908">
            <v>12818922.52</v>
          </cell>
          <cell r="V2908">
            <v>7177502.6100000003</v>
          </cell>
          <cell r="W2908">
            <v>1035039.42</v>
          </cell>
          <cell r="X2908">
            <v>1056694.75</v>
          </cell>
          <cell r="Y2908">
            <v>1077608.81</v>
          </cell>
          <cell r="Z2908">
            <v>1098962.6200000001</v>
          </cell>
          <cell r="AA2908">
            <v>1121099.71</v>
          </cell>
          <cell r="AB2908">
            <v>1143734.93</v>
          </cell>
          <cell r="AC2908">
            <v>1169950.97</v>
          </cell>
          <cell r="AD2908">
            <v>1234739.83</v>
          </cell>
          <cell r="AE2908">
            <v>1274929.31</v>
          </cell>
          <cell r="AF2908">
            <v>1316427.29</v>
          </cell>
          <cell r="AG2908">
            <v>1359276.37</v>
          </cell>
          <cell r="AH2908">
            <v>1403520.56</v>
          </cell>
          <cell r="AI2908">
            <v>1449205.28</v>
          </cell>
          <cell r="AJ2908">
            <v>1496377.44</v>
          </cell>
          <cell r="AK2908">
            <v>1545085.48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0</v>
          </cell>
          <cell r="AV2908">
            <v>0</v>
          </cell>
          <cell r="AW2908">
            <v>0</v>
          </cell>
          <cell r="AX2908">
            <v>0</v>
          </cell>
          <cell r="AY2908">
            <v>0</v>
          </cell>
          <cell r="AZ2908">
            <v>0</v>
          </cell>
        </row>
        <row r="2909">
          <cell r="A2909" t="str">
            <v>UTExtra Large C&amp;ITime-Of-UseSummer Peak Reduction @Meter  (MW)High Participation Case0</v>
          </cell>
          <cell r="B2909" t="str">
            <v>UT</v>
          </cell>
          <cell r="C2909" t="str">
            <v>Extra Large C&amp;I</v>
          </cell>
          <cell r="D2909" t="str">
            <v>Time-Of-Use</v>
          </cell>
          <cell r="E2909" t="str">
            <v>Summer Peak Reduction @Meter  (MW)</v>
          </cell>
          <cell r="F2909" t="str">
            <v>High Participation Case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5.1061481672101516</v>
          </cell>
          <cell r="S2909">
            <v>15.546439584201273</v>
          </cell>
          <cell r="T2909">
            <v>36.769815927493447</v>
          </cell>
          <cell r="U2909">
            <v>47.99510590524666</v>
          </cell>
          <cell r="V2909">
            <v>54.039254216657497</v>
          </cell>
          <cell r="W2909">
            <v>54.75501228123791</v>
          </cell>
          <cell r="X2909">
            <v>55.462504704051796</v>
          </cell>
          <cell r="Y2909">
            <v>56.170704503007471</v>
          </cell>
          <cell r="Z2909">
            <v>56.91276145592839</v>
          </cell>
          <cell r="AA2909">
            <v>57.74360864977195</v>
          </cell>
          <cell r="AB2909">
            <v>58.507439221742665</v>
          </cell>
          <cell r="AC2909">
            <v>59.27262640549219</v>
          </cell>
          <cell r="AD2909">
            <v>60.065513565673378</v>
          </cell>
          <cell r="AE2909">
            <v>60.869007140432515</v>
          </cell>
          <cell r="AF2909">
            <v>61.683249011282939</v>
          </cell>
          <cell r="AG2909">
            <v>62.508382957680382</v>
          </cell>
          <cell r="AH2909">
            <v>63.344554682411669</v>
          </cell>
          <cell r="AI2909">
            <v>64.191911837323005</v>
          </cell>
          <cell r="AJ2909">
            <v>65.050604049392433</v>
          </cell>
          <cell r="AK2909">
            <v>65.920782947151125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  <cell r="AP2909">
            <v>0</v>
          </cell>
          <cell r="AQ2909">
            <v>0</v>
          </cell>
          <cell r="AR2909">
            <v>0</v>
          </cell>
          <cell r="AS2909">
            <v>0</v>
          </cell>
          <cell r="AT2909">
            <v>0</v>
          </cell>
          <cell r="AU2909">
            <v>0</v>
          </cell>
          <cell r="AV2909">
            <v>0</v>
          </cell>
          <cell r="AW2909">
            <v>0</v>
          </cell>
          <cell r="AX2909">
            <v>0</v>
          </cell>
          <cell r="AY2909">
            <v>0</v>
          </cell>
          <cell r="AZ2909">
            <v>0</v>
          </cell>
        </row>
        <row r="2910">
          <cell r="A2910" t="str">
            <v>UTExtra Large C&amp;ITime-Of-UseSummer Peak Reduction @Generation (MW)High Participation Case0</v>
          </cell>
          <cell r="B2910" t="str">
            <v>UT</v>
          </cell>
          <cell r="C2910" t="str">
            <v>Extra Large C&amp;I</v>
          </cell>
          <cell r="D2910" t="str">
            <v>Time-Of-Use</v>
          </cell>
          <cell r="E2910" t="str">
            <v>Summer Peak Reduction @Generation (MW)</v>
          </cell>
          <cell r="F2910" t="str">
            <v>High Participation Case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5.6309529854545115</v>
          </cell>
          <cell r="S2910">
            <v>17.1442871462299</v>
          </cell>
          <cell r="T2910">
            <v>40.548980952242438</v>
          </cell>
          <cell r="U2910">
            <v>52.92799504328039</v>
          </cell>
          <cell r="V2910">
            <v>59.593354892652727</v>
          </cell>
          <cell r="W2910">
            <v>60.382677857562754</v>
          </cell>
          <cell r="X2910">
            <v>61.162885646285609</v>
          </cell>
          <cell r="Y2910">
            <v>61.94387351456492</v>
          </cell>
          <cell r="Z2910">
            <v>62.762198341341403</v>
          </cell>
          <cell r="AA2910">
            <v>63.678439181486489</v>
          </cell>
          <cell r="AB2910">
            <v>64.520775498172327</v>
          </cell>
          <cell r="AC2910">
            <v>65.364607857843168</v>
          </cell>
          <cell r="AD2910">
            <v>66.238987169908881</v>
          </cell>
          <cell r="AE2910">
            <v>67.125063013269198</v>
          </cell>
          <cell r="AF2910">
            <v>68.022991851877961</v>
          </cell>
          <cell r="AG2910">
            <v>68.932932242700019</v>
          </cell>
          <cell r="AH2910">
            <v>69.855044863709381</v>
          </cell>
          <cell r="AI2910">
            <v>70.789492542261797</v>
          </cell>
          <cell r="AJ2910">
            <v>71.73644028384696</v>
          </cell>
          <cell r="AK2910">
            <v>72.696055301225314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0</v>
          </cell>
          <cell r="AV2910">
            <v>0</v>
          </cell>
          <cell r="AW2910">
            <v>0</v>
          </cell>
          <cell r="AX2910">
            <v>0</v>
          </cell>
          <cell r="AY2910">
            <v>0</v>
          </cell>
          <cell r="AZ2910">
            <v>0</v>
          </cell>
        </row>
        <row r="2911">
          <cell r="A2911" t="str">
            <v>UTExtra Large C&amp;ITime-Of-UseWinter Peak Reduction @Meter  (MW)High Participation Case0</v>
          </cell>
          <cell r="B2911" t="str">
            <v>UT</v>
          </cell>
          <cell r="C2911" t="str">
            <v>Extra Large C&amp;I</v>
          </cell>
          <cell r="D2911" t="str">
            <v>Time-Of-Use</v>
          </cell>
          <cell r="E2911" t="str">
            <v>Winter Peak Reduction @Meter  (MW)</v>
          </cell>
          <cell r="F2911" t="str">
            <v>High Participation Case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0</v>
          </cell>
          <cell r="AV2911">
            <v>0</v>
          </cell>
          <cell r="AW2911">
            <v>0</v>
          </cell>
          <cell r="AX2911">
            <v>0</v>
          </cell>
          <cell r="AY2911">
            <v>0</v>
          </cell>
          <cell r="AZ2911">
            <v>0</v>
          </cell>
        </row>
        <row r="2912">
          <cell r="A2912" t="str">
            <v>UTExtra Large C&amp;ITime-Of-UseWinter Peak Reduction @Generation (MW)High Participation Case0</v>
          </cell>
          <cell r="B2912" t="str">
            <v>UT</v>
          </cell>
          <cell r="C2912" t="str">
            <v>Extra Large C&amp;I</v>
          </cell>
          <cell r="D2912" t="str">
            <v>Time-Of-Use</v>
          </cell>
          <cell r="E2912" t="str">
            <v>Winter Peak Reduction @Generation (MW)</v>
          </cell>
          <cell r="F2912" t="str">
            <v>High Participation Case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0</v>
          </cell>
          <cell r="AV2912">
            <v>0</v>
          </cell>
          <cell r="AW2912">
            <v>0</v>
          </cell>
          <cell r="AX2912">
            <v>0</v>
          </cell>
          <cell r="AY2912">
            <v>0</v>
          </cell>
          <cell r="AZ2912">
            <v>0</v>
          </cell>
        </row>
        <row r="2913">
          <cell r="A2913" t="str">
            <v>UTExtra Large C&amp;ITime-Of-UseProgram Annual BenefitsHigh Participation Case0</v>
          </cell>
          <cell r="B2913" t="str">
            <v>UT</v>
          </cell>
          <cell r="C2913" t="str">
            <v>Extra Large C&amp;I</v>
          </cell>
          <cell r="D2913" t="str">
            <v>Time-Of-Use</v>
          </cell>
          <cell r="E2913" t="str">
            <v>Program Annual Benefits</v>
          </cell>
          <cell r="F2913" t="str">
            <v>High Participation Case</v>
          </cell>
          <cell r="G2913">
            <v>0</v>
          </cell>
          <cell r="BA2913">
            <v>31955193.079999998</v>
          </cell>
        </row>
        <row r="2914">
          <cell r="A2914" t="str">
            <v>UTExtra Large C&amp;ITime-Of-UseNew ParticipantsHigh Participation Case0</v>
          </cell>
          <cell r="B2914" t="str">
            <v>UT</v>
          </cell>
          <cell r="C2914" t="str">
            <v>Extra Large C&amp;I</v>
          </cell>
          <cell r="D2914" t="str">
            <v>Time-Of-Use</v>
          </cell>
          <cell r="E2914" t="str">
            <v>New Participants</v>
          </cell>
          <cell r="F2914" t="str">
            <v>High Participation Case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16746.686550000006</v>
          </cell>
          <cell r="S2914">
            <v>34271.919000000009</v>
          </cell>
          <cell r="T2914">
            <v>69833.664450000011</v>
          </cell>
          <cell r="U2914">
            <v>36847.527750000037</v>
          </cell>
          <cell r="V2914">
            <v>20100.588749999937</v>
          </cell>
          <cell r="W2914">
            <v>2583.0255000000179</v>
          </cell>
          <cell r="X2914">
            <v>2585.7149999999965</v>
          </cell>
          <cell r="Y2914">
            <v>2585.2035000000324</v>
          </cell>
          <cell r="Z2914">
            <v>2584.5764999999665</v>
          </cell>
          <cell r="AA2914">
            <v>2584.3950000000186</v>
          </cell>
          <cell r="AB2914">
            <v>2584.7249999999767</v>
          </cell>
          <cell r="AC2914">
            <v>2592.8595000000205</v>
          </cell>
          <cell r="AD2914">
            <v>2694.0321599718882</v>
          </cell>
          <cell r="AE2914">
            <v>2731.0805338135397</v>
          </cell>
          <cell r="AF2914">
            <v>2768.6383974915661</v>
          </cell>
          <cell r="AG2914">
            <v>2806.7127575183695</v>
          </cell>
          <cell r="AH2914">
            <v>2845.3107167601411</v>
          </cell>
          <cell r="AI2914">
            <v>2884.4394757617847</v>
          </cell>
          <cell r="AJ2914">
            <v>2924.1063340901455</v>
          </cell>
          <cell r="AK2914">
            <v>2964.3186916958948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0</v>
          </cell>
          <cell r="AV2914">
            <v>0</v>
          </cell>
          <cell r="AW2914">
            <v>0</v>
          </cell>
          <cell r="AX2914">
            <v>0</v>
          </cell>
          <cell r="AY2914">
            <v>0</v>
          </cell>
          <cell r="AZ2914">
            <v>0</v>
          </cell>
        </row>
        <row r="2915">
          <cell r="A2915" t="str">
            <v>UTExtra Large C&amp;ITime-Of-UseIncentive CostsHigh Participation Case0</v>
          </cell>
          <cell r="B2915" t="str">
            <v>UT</v>
          </cell>
          <cell r="C2915" t="str">
            <v>Extra Large C&amp;I</v>
          </cell>
          <cell r="D2915" t="str">
            <v>Time-Of-Use</v>
          </cell>
          <cell r="E2915" t="str">
            <v>Incentive Costs</v>
          </cell>
          <cell r="F2915" t="str">
            <v>High Participation Case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351680.42</v>
          </cell>
          <cell r="S2915">
            <v>1071390.72</v>
          </cell>
          <cell r="T2915">
            <v>2537897.67</v>
          </cell>
          <cell r="U2915">
            <v>3311695.75</v>
          </cell>
          <cell r="V2915">
            <v>3733808.12</v>
          </cell>
          <cell r="W2915">
            <v>3788051.65</v>
          </cell>
          <cell r="X2915">
            <v>3842351.67</v>
          </cell>
          <cell r="Y2915">
            <v>3896640.94</v>
          </cell>
          <cell r="Z2915">
            <v>3950917.05</v>
          </cell>
          <cell r="AA2915">
            <v>4005189.34</v>
          </cell>
          <cell r="AB2915">
            <v>4059468.57</v>
          </cell>
          <cell r="AC2915">
            <v>4113918.62</v>
          </cell>
          <cell r="AD2915">
            <v>4170493.29</v>
          </cell>
          <cell r="AE2915">
            <v>4227845.9800000004</v>
          </cell>
          <cell r="AF2915">
            <v>4285987.3899999997</v>
          </cell>
          <cell r="AG2915">
            <v>4344928.3600000003</v>
          </cell>
          <cell r="AH2915">
            <v>4404679.88</v>
          </cell>
          <cell r="AI2915">
            <v>4465253.1100000003</v>
          </cell>
          <cell r="AJ2915">
            <v>4526659.34</v>
          </cell>
          <cell r="AK2915">
            <v>4588910.04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0</v>
          </cell>
          <cell r="AV2915">
            <v>0</v>
          </cell>
          <cell r="AW2915">
            <v>0</v>
          </cell>
          <cell r="AX2915">
            <v>0</v>
          </cell>
          <cell r="AY2915">
            <v>0</v>
          </cell>
          <cell r="AZ2915">
            <v>0</v>
          </cell>
        </row>
        <row r="2916">
          <cell r="A2916" t="str">
            <v>UTExtra Large C&amp;ITime-Of-UseParticipantsHigh Participation Case0</v>
          </cell>
          <cell r="B2916" t="str">
            <v>UT</v>
          </cell>
          <cell r="C2916" t="str">
            <v>Extra Large C&amp;I</v>
          </cell>
          <cell r="D2916" t="str">
            <v>Time-Of-Use</v>
          </cell>
          <cell r="E2916" t="str">
            <v>Participants</v>
          </cell>
          <cell r="F2916" t="str">
            <v>High Participation Case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16746.686550000006</v>
          </cell>
          <cell r="S2916">
            <v>51018.605550000015</v>
          </cell>
          <cell r="T2916">
            <v>120852.27000000002</v>
          </cell>
          <cell r="U2916">
            <v>157699.79775000006</v>
          </cell>
          <cell r="V2916">
            <v>177800.38649999999</v>
          </cell>
          <cell r="W2916">
            <v>180383.41200000001</v>
          </cell>
          <cell r="X2916">
            <v>182969.12700000001</v>
          </cell>
          <cell r="Y2916">
            <v>185554.33050000004</v>
          </cell>
          <cell r="Z2916">
            <v>188138.90700000001</v>
          </cell>
          <cell r="AA2916">
            <v>190723.30200000003</v>
          </cell>
          <cell r="AB2916">
            <v>193308.027</v>
          </cell>
          <cell r="AC2916">
            <v>195900.88650000002</v>
          </cell>
          <cell r="AD2916">
            <v>198594.91865997191</v>
          </cell>
          <cell r="AE2916">
            <v>201325.99919378545</v>
          </cell>
          <cell r="AF2916">
            <v>204094.63759127702</v>
          </cell>
          <cell r="AG2916">
            <v>206901.35034879539</v>
          </cell>
          <cell r="AH2916">
            <v>209746.66106555553</v>
          </cell>
          <cell r="AI2916">
            <v>212631.10054131731</v>
          </cell>
          <cell r="AJ2916">
            <v>215555.20687540746</v>
          </cell>
          <cell r="AK2916">
            <v>218519.52556710335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0</v>
          </cell>
          <cell r="AV2916">
            <v>0</v>
          </cell>
          <cell r="AW2916">
            <v>0</v>
          </cell>
          <cell r="AX2916">
            <v>0</v>
          </cell>
          <cell r="AY2916">
            <v>0</v>
          </cell>
          <cell r="AZ2916">
            <v>0</v>
          </cell>
        </row>
        <row r="2917">
          <cell r="A2917" t="str">
            <v>UTIrrigationTime-Of-UseProgram Annual BenefitsHigh Participation Case0</v>
          </cell>
          <cell r="B2917" t="str">
            <v>UT</v>
          </cell>
          <cell r="C2917" t="str">
            <v>Irrigation</v>
          </cell>
          <cell r="D2917" t="str">
            <v>Time-Of-Use</v>
          </cell>
          <cell r="E2917" t="str">
            <v>Program Annual Benefits</v>
          </cell>
          <cell r="F2917" t="str">
            <v>High Participation Case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573231.01</v>
          </cell>
          <cell r="S2917">
            <v>1745288.43</v>
          </cell>
          <cell r="T2917">
            <v>4127886.26</v>
          </cell>
          <cell r="U2917">
            <v>5388069.9000000004</v>
          </cell>
          <cell r="V2917">
            <v>6066603.5300000003</v>
          </cell>
          <cell r="W2917">
            <v>6146956.6100000003</v>
          </cell>
          <cell r="X2917">
            <v>6226381.7599999998</v>
          </cell>
          <cell r="Y2917">
            <v>6305886.3200000003</v>
          </cell>
          <cell r="Z2917">
            <v>6389191.79</v>
          </cell>
          <cell r="AA2917">
            <v>6482465.1100000003</v>
          </cell>
          <cell r="AB2917">
            <v>6568214.9500000002</v>
          </cell>
          <cell r="AC2917">
            <v>6654117.0800000001</v>
          </cell>
          <cell r="AD2917">
            <v>6743128.8899999997</v>
          </cell>
          <cell r="AE2917">
            <v>6833331.4100000001</v>
          </cell>
          <cell r="AF2917">
            <v>6924740.5700000003</v>
          </cell>
          <cell r="AG2917">
            <v>7017372.5</v>
          </cell>
          <cell r="AH2917">
            <v>7111243.5700000003</v>
          </cell>
          <cell r="AI2917">
            <v>7206370.3399999999</v>
          </cell>
          <cell r="AJ2917">
            <v>7302769.6200000001</v>
          </cell>
          <cell r="AK2917">
            <v>7400458.4299999997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AS2917">
            <v>0</v>
          </cell>
          <cell r="AT2917">
            <v>0</v>
          </cell>
          <cell r="AU2917">
            <v>0</v>
          </cell>
          <cell r="AV2917">
            <v>0</v>
          </cell>
          <cell r="AW2917">
            <v>0</v>
          </cell>
          <cell r="AX2917">
            <v>0</v>
          </cell>
          <cell r="AY2917">
            <v>0</v>
          </cell>
          <cell r="AZ2917">
            <v>0</v>
          </cell>
        </row>
        <row r="2918">
          <cell r="A2918" t="str">
            <v>UTIrrigationTime-Of-UseProgram Annual CostsHigh Participation Case0</v>
          </cell>
          <cell r="B2918" t="str">
            <v>UT</v>
          </cell>
          <cell r="C2918" t="str">
            <v>Irrigation</v>
          </cell>
          <cell r="D2918" t="str">
            <v>Time-Of-Use</v>
          </cell>
          <cell r="E2918" t="str">
            <v>Program Annual Costs</v>
          </cell>
          <cell r="F2918" t="str">
            <v>High Participation Case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5834317.1500000004</v>
          </cell>
          <cell r="S2918">
            <v>12509121.98</v>
          </cell>
          <cell r="T2918">
            <v>26286343.199999999</v>
          </cell>
          <cell r="U2918">
            <v>16130618.27</v>
          </cell>
          <cell r="V2918">
            <v>10911310.720000001</v>
          </cell>
          <cell r="W2918">
            <v>4823091.07</v>
          </cell>
          <cell r="X2918">
            <v>4899046.41</v>
          </cell>
          <cell r="Y2918">
            <v>4974249.76</v>
          </cell>
          <cell r="Z2918">
            <v>5049879.66</v>
          </cell>
          <cell r="AA2918">
            <v>5126289.05</v>
          </cell>
          <cell r="AB2918">
            <v>5203203.5</v>
          </cell>
          <cell r="AC2918">
            <v>5283869.59</v>
          </cell>
          <cell r="AD2918">
            <v>5405233.1200000001</v>
          </cell>
          <cell r="AE2918">
            <v>5502775.29</v>
          </cell>
          <cell r="AF2918">
            <v>5602414.6799999997</v>
          </cell>
          <cell r="AG2918">
            <v>5704204.7300000004</v>
          </cell>
          <cell r="AH2918">
            <v>5808200.4400000004</v>
          </cell>
          <cell r="AI2918">
            <v>5914458.3899999997</v>
          </cell>
          <cell r="AJ2918">
            <v>6023036.7800000003</v>
          </cell>
          <cell r="AK2918">
            <v>6133995.5099999998</v>
          </cell>
          <cell r="AL2918">
            <v>0</v>
          </cell>
          <cell r="AM2918">
            <v>0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AS2918">
            <v>0</v>
          </cell>
          <cell r="AT2918">
            <v>0</v>
          </cell>
          <cell r="AU2918">
            <v>0</v>
          </cell>
          <cell r="AV2918">
            <v>0</v>
          </cell>
          <cell r="AW2918">
            <v>0</v>
          </cell>
          <cell r="AX2918">
            <v>0</v>
          </cell>
          <cell r="AY2918">
            <v>0</v>
          </cell>
          <cell r="AZ2918">
            <v>0</v>
          </cell>
        </row>
        <row r="2919">
          <cell r="A2919" t="str">
            <v>UTIrrigationTime-Of-UseNon-Incentive CostsHigh Participation Case0</v>
          </cell>
          <cell r="B2919" t="str">
            <v>UT</v>
          </cell>
          <cell r="C2919" t="str">
            <v>Irrigation</v>
          </cell>
          <cell r="D2919" t="str">
            <v>Time-Of-Use</v>
          </cell>
          <cell r="E2919" t="str">
            <v>Non-Incentive Costs</v>
          </cell>
          <cell r="F2919" t="str">
            <v>High Participation Case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5482636.7300000004</v>
          </cell>
          <cell r="S2919">
            <v>11437731.27</v>
          </cell>
          <cell r="T2919">
            <v>23748445.530000001</v>
          </cell>
          <cell r="U2919">
            <v>12818922.52</v>
          </cell>
          <cell r="V2919">
            <v>7177502.6100000003</v>
          </cell>
          <cell r="W2919">
            <v>1035039.42</v>
          </cell>
          <cell r="X2919">
            <v>1056694.75</v>
          </cell>
          <cell r="Y2919">
            <v>1077608.81</v>
          </cell>
          <cell r="Z2919">
            <v>1098962.6200000001</v>
          </cell>
          <cell r="AA2919">
            <v>1121099.71</v>
          </cell>
          <cell r="AB2919">
            <v>1143734.93</v>
          </cell>
          <cell r="AC2919">
            <v>1169950.97</v>
          </cell>
          <cell r="AD2919">
            <v>1234739.83</v>
          </cell>
          <cell r="AE2919">
            <v>1274929.31</v>
          </cell>
          <cell r="AF2919">
            <v>1316427.29</v>
          </cell>
          <cell r="AG2919">
            <v>1359276.37</v>
          </cell>
          <cell r="AH2919">
            <v>1403520.56</v>
          </cell>
          <cell r="AI2919">
            <v>1449205.28</v>
          </cell>
          <cell r="AJ2919">
            <v>1496377.44</v>
          </cell>
          <cell r="AK2919">
            <v>1545085.48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0</v>
          </cell>
          <cell r="AV2919">
            <v>0</v>
          </cell>
          <cell r="AW2919">
            <v>0</v>
          </cell>
          <cell r="AX2919">
            <v>0</v>
          </cell>
          <cell r="AY2919">
            <v>0</v>
          </cell>
          <cell r="AZ2919">
            <v>0</v>
          </cell>
        </row>
        <row r="2920">
          <cell r="A2920" t="str">
            <v>UTIrrigationTime-Of-UseSummer Peak Reduction @Meter  (MW)High Participation Case0</v>
          </cell>
          <cell r="B2920" t="str">
            <v>UT</v>
          </cell>
          <cell r="C2920" t="str">
            <v>Irrigation</v>
          </cell>
          <cell r="D2920" t="str">
            <v>Time-Of-Use</v>
          </cell>
          <cell r="E2920" t="str">
            <v>Summer Peak Reduction @Meter  (MW)</v>
          </cell>
          <cell r="F2920" t="str">
            <v>High Participation Case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5.1061481672101516</v>
          </cell>
          <cell r="S2920">
            <v>15.546439584201273</v>
          </cell>
          <cell r="T2920">
            <v>36.769815927493447</v>
          </cell>
          <cell r="U2920">
            <v>47.99510590524666</v>
          </cell>
          <cell r="V2920">
            <v>54.039254216657497</v>
          </cell>
          <cell r="W2920">
            <v>54.75501228123791</v>
          </cell>
          <cell r="X2920">
            <v>55.462504704051796</v>
          </cell>
          <cell r="Y2920">
            <v>56.170704503007471</v>
          </cell>
          <cell r="Z2920">
            <v>56.91276145592839</v>
          </cell>
          <cell r="AA2920">
            <v>57.74360864977195</v>
          </cell>
          <cell r="AB2920">
            <v>58.507439221742665</v>
          </cell>
          <cell r="AC2920">
            <v>59.27262640549219</v>
          </cell>
          <cell r="AD2920">
            <v>60.065513565673378</v>
          </cell>
          <cell r="AE2920">
            <v>60.869007140432515</v>
          </cell>
          <cell r="AF2920">
            <v>61.683249011282939</v>
          </cell>
          <cell r="AG2920">
            <v>62.508382957680382</v>
          </cell>
          <cell r="AH2920">
            <v>63.344554682411669</v>
          </cell>
          <cell r="AI2920">
            <v>64.191911837323005</v>
          </cell>
          <cell r="AJ2920">
            <v>65.050604049392433</v>
          </cell>
          <cell r="AK2920">
            <v>65.920782947151125</v>
          </cell>
          <cell r="AL2920">
            <v>0</v>
          </cell>
          <cell r="AM2920">
            <v>0</v>
          </cell>
          <cell r="AN2920">
            <v>0</v>
          </cell>
          <cell r="AO2920">
            <v>0</v>
          </cell>
          <cell r="AP2920">
            <v>0</v>
          </cell>
          <cell r="AQ2920">
            <v>0</v>
          </cell>
          <cell r="AR2920">
            <v>0</v>
          </cell>
          <cell r="AS2920">
            <v>0</v>
          </cell>
          <cell r="AT2920">
            <v>0</v>
          </cell>
          <cell r="AU2920">
            <v>0</v>
          </cell>
          <cell r="AV2920">
            <v>0</v>
          </cell>
          <cell r="AW2920">
            <v>0</v>
          </cell>
          <cell r="AX2920">
            <v>0</v>
          </cell>
          <cell r="AY2920">
            <v>0</v>
          </cell>
          <cell r="AZ2920">
            <v>0</v>
          </cell>
        </row>
        <row r="2921">
          <cell r="A2921" t="str">
            <v>UTIrrigationTime-Of-UseSummer Peak Reduction @Generation (MW)High Participation Case0</v>
          </cell>
          <cell r="B2921" t="str">
            <v>UT</v>
          </cell>
          <cell r="C2921" t="str">
            <v>Irrigation</v>
          </cell>
          <cell r="D2921" t="str">
            <v>Time-Of-Use</v>
          </cell>
          <cell r="E2921" t="str">
            <v>Summer Peak Reduction @Generation (MW)</v>
          </cell>
          <cell r="F2921" t="str">
            <v>High Participation Case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5.6309529854545115</v>
          </cell>
          <cell r="S2921">
            <v>17.1442871462299</v>
          </cell>
          <cell r="T2921">
            <v>40.548980952242438</v>
          </cell>
          <cell r="U2921">
            <v>52.92799504328039</v>
          </cell>
          <cell r="V2921">
            <v>59.593354892652727</v>
          </cell>
          <cell r="W2921">
            <v>60.382677857562754</v>
          </cell>
          <cell r="X2921">
            <v>61.162885646285609</v>
          </cell>
          <cell r="Y2921">
            <v>61.94387351456492</v>
          </cell>
          <cell r="Z2921">
            <v>62.762198341341403</v>
          </cell>
          <cell r="AA2921">
            <v>63.678439181486489</v>
          </cell>
          <cell r="AB2921">
            <v>64.520775498172327</v>
          </cell>
          <cell r="AC2921">
            <v>65.364607857843168</v>
          </cell>
          <cell r="AD2921">
            <v>66.238987169908881</v>
          </cell>
          <cell r="AE2921">
            <v>67.125063013269198</v>
          </cell>
          <cell r="AF2921">
            <v>68.022991851877961</v>
          </cell>
          <cell r="AG2921">
            <v>68.932932242700019</v>
          </cell>
          <cell r="AH2921">
            <v>69.855044863709381</v>
          </cell>
          <cell r="AI2921">
            <v>70.789492542261797</v>
          </cell>
          <cell r="AJ2921">
            <v>71.73644028384696</v>
          </cell>
          <cell r="AK2921">
            <v>72.696055301225314</v>
          </cell>
          <cell r="AL2921">
            <v>0</v>
          </cell>
          <cell r="AM2921">
            <v>0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0</v>
          </cell>
          <cell r="AV2921">
            <v>0</v>
          </cell>
          <cell r="AW2921">
            <v>0</v>
          </cell>
          <cell r="AX2921">
            <v>0</v>
          </cell>
          <cell r="AY2921">
            <v>0</v>
          </cell>
          <cell r="AZ2921">
            <v>0</v>
          </cell>
        </row>
        <row r="2922">
          <cell r="A2922" t="str">
            <v>UTIrrigationTime-Of-UseWinter Peak Reduction @Meter  (MW)High Participation Case0</v>
          </cell>
          <cell r="B2922" t="str">
            <v>UT</v>
          </cell>
          <cell r="C2922" t="str">
            <v>Irrigation</v>
          </cell>
          <cell r="D2922" t="str">
            <v>Time-Of-Use</v>
          </cell>
          <cell r="E2922" t="str">
            <v>Winter Peak Reduction @Meter  (MW)</v>
          </cell>
          <cell r="F2922" t="str">
            <v>High Participation Case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0</v>
          </cell>
          <cell r="AR2922">
            <v>0</v>
          </cell>
          <cell r="AS2922">
            <v>0</v>
          </cell>
          <cell r="AT2922">
            <v>0</v>
          </cell>
          <cell r="AU2922">
            <v>0</v>
          </cell>
          <cell r="AV2922">
            <v>0</v>
          </cell>
          <cell r="AW2922">
            <v>0</v>
          </cell>
          <cell r="AX2922">
            <v>0</v>
          </cell>
          <cell r="AY2922">
            <v>0</v>
          </cell>
          <cell r="AZ2922">
            <v>0</v>
          </cell>
        </row>
        <row r="2923">
          <cell r="A2923" t="str">
            <v>UTIrrigationTime-Of-UseWinter Peak Reduction @Generation (MW)High Participation Case0</v>
          </cell>
          <cell r="B2923" t="str">
            <v>UT</v>
          </cell>
          <cell r="C2923" t="str">
            <v>Irrigation</v>
          </cell>
          <cell r="D2923" t="str">
            <v>Time-Of-Use</v>
          </cell>
          <cell r="E2923" t="str">
            <v>Winter Peak Reduction @Generation (MW)</v>
          </cell>
          <cell r="F2923" t="str">
            <v>High Participation Case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0</v>
          </cell>
          <cell r="AV2923">
            <v>0</v>
          </cell>
          <cell r="AW2923">
            <v>0</v>
          </cell>
          <cell r="AX2923">
            <v>0</v>
          </cell>
          <cell r="AY2923">
            <v>0</v>
          </cell>
          <cell r="AZ2923">
            <v>0</v>
          </cell>
        </row>
        <row r="2924">
          <cell r="A2924" t="str">
            <v>UTIrrigationTime-Of-UseProgram Annual BenefitsHigh Participation Case0</v>
          </cell>
          <cell r="B2924" t="str">
            <v>UT</v>
          </cell>
          <cell r="C2924" t="str">
            <v>Irrigation</v>
          </cell>
          <cell r="D2924" t="str">
            <v>Time-Of-Use</v>
          </cell>
          <cell r="E2924" t="str">
            <v>Program Annual Benefits</v>
          </cell>
          <cell r="F2924" t="str">
            <v>High Participation Case</v>
          </cell>
          <cell r="G2924">
            <v>0</v>
          </cell>
          <cell r="BA2924">
            <v>3068555.77</v>
          </cell>
        </row>
        <row r="2925">
          <cell r="A2925" t="str">
            <v>UTIrrigationTime-Of-UseNew ParticipantsHigh Participation Case0</v>
          </cell>
          <cell r="B2925" t="str">
            <v>UT</v>
          </cell>
          <cell r="C2925" t="str">
            <v>Irrigation</v>
          </cell>
          <cell r="D2925" t="str">
            <v>Time-Of-Use</v>
          </cell>
          <cell r="E2925" t="str">
            <v>New Participants</v>
          </cell>
          <cell r="F2925" t="str">
            <v>High Participation Case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16746.686550000006</v>
          </cell>
          <cell r="S2925">
            <v>34271.919000000009</v>
          </cell>
          <cell r="T2925">
            <v>69833.664450000011</v>
          </cell>
          <cell r="U2925">
            <v>36847.527750000037</v>
          </cell>
          <cell r="V2925">
            <v>20100.588749999937</v>
          </cell>
          <cell r="W2925">
            <v>2583.0255000000179</v>
          </cell>
          <cell r="X2925">
            <v>2585.7149999999965</v>
          </cell>
          <cell r="Y2925">
            <v>2585.2035000000324</v>
          </cell>
          <cell r="Z2925">
            <v>2584.5764999999665</v>
          </cell>
          <cell r="AA2925">
            <v>2584.3950000000186</v>
          </cell>
          <cell r="AB2925">
            <v>2584.7249999999767</v>
          </cell>
          <cell r="AC2925">
            <v>2592.8595000000205</v>
          </cell>
          <cell r="AD2925">
            <v>2694.0321599718882</v>
          </cell>
          <cell r="AE2925">
            <v>2731.0805338135397</v>
          </cell>
          <cell r="AF2925">
            <v>2768.6383974915661</v>
          </cell>
          <cell r="AG2925">
            <v>2806.7127575183695</v>
          </cell>
          <cell r="AH2925">
            <v>2845.3107167601411</v>
          </cell>
          <cell r="AI2925">
            <v>2884.4394757617847</v>
          </cell>
          <cell r="AJ2925">
            <v>2924.1063340901455</v>
          </cell>
          <cell r="AK2925">
            <v>2964.3186916958948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0</v>
          </cell>
          <cell r="AR2925">
            <v>0</v>
          </cell>
          <cell r="AS2925">
            <v>0</v>
          </cell>
          <cell r="AT2925">
            <v>0</v>
          </cell>
          <cell r="AU2925">
            <v>0</v>
          </cell>
          <cell r="AV2925">
            <v>0</v>
          </cell>
          <cell r="AW2925">
            <v>0</v>
          </cell>
          <cell r="AX2925">
            <v>0</v>
          </cell>
          <cell r="AY2925">
            <v>0</v>
          </cell>
          <cell r="AZ2925">
            <v>0</v>
          </cell>
        </row>
        <row r="2926">
          <cell r="A2926" t="str">
            <v>UTIrrigationTime-Of-UseIncentive CostsHigh Participation Case0</v>
          </cell>
          <cell r="B2926" t="str">
            <v>UT</v>
          </cell>
          <cell r="C2926" t="str">
            <v>Irrigation</v>
          </cell>
          <cell r="D2926" t="str">
            <v>Time-Of-Use</v>
          </cell>
          <cell r="E2926" t="str">
            <v>Incentive Costs</v>
          </cell>
          <cell r="F2926" t="str">
            <v>High Participation Case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351680.42</v>
          </cell>
          <cell r="S2926">
            <v>1071390.72</v>
          </cell>
          <cell r="T2926">
            <v>2537897.67</v>
          </cell>
          <cell r="U2926">
            <v>3311695.75</v>
          </cell>
          <cell r="V2926">
            <v>3733808.12</v>
          </cell>
          <cell r="W2926">
            <v>3788051.65</v>
          </cell>
          <cell r="X2926">
            <v>3842351.67</v>
          </cell>
          <cell r="Y2926">
            <v>3896640.94</v>
          </cell>
          <cell r="Z2926">
            <v>3950917.05</v>
          </cell>
          <cell r="AA2926">
            <v>4005189.34</v>
          </cell>
          <cell r="AB2926">
            <v>4059468.57</v>
          </cell>
          <cell r="AC2926">
            <v>4113918.62</v>
          </cell>
          <cell r="AD2926">
            <v>4170493.29</v>
          </cell>
          <cell r="AE2926">
            <v>4227845.9800000004</v>
          </cell>
          <cell r="AF2926">
            <v>4285987.3899999997</v>
          </cell>
          <cell r="AG2926">
            <v>4344928.3600000003</v>
          </cell>
          <cell r="AH2926">
            <v>4404679.88</v>
          </cell>
          <cell r="AI2926">
            <v>4465253.1100000003</v>
          </cell>
          <cell r="AJ2926">
            <v>4526659.34</v>
          </cell>
          <cell r="AK2926">
            <v>4588910.04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0</v>
          </cell>
          <cell r="AV2926">
            <v>0</v>
          </cell>
          <cell r="AW2926">
            <v>0</v>
          </cell>
          <cell r="AX2926">
            <v>0</v>
          </cell>
          <cell r="AY2926">
            <v>0</v>
          </cell>
          <cell r="AZ2926">
            <v>0</v>
          </cell>
        </row>
        <row r="2927">
          <cell r="A2927" t="str">
            <v>UTIrrigationTime-Of-UseParticipantsHigh Participation Case0</v>
          </cell>
          <cell r="B2927" t="str">
            <v>UT</v>
          </cell>
          <cell r="C2927" t="str">
            <v>Irrigation</v>
          </cell>
          <cell r="D2927" t="str">
            <v>Time-Of-Use</v>
          </cell>
          <cell r="E2927" t="str">
            <v>Participants</v>
          </cell>
          <cell r="F2927" t="str">
            <v>High Participation Case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16746.686550000006</v>
          </cell>
          <cell r="S2927">
            <v>51018.605550000015</v>
          </cell>
          <cell r="T2927">
            <v>120852.27000000002</v>
          </cell>
          <cell r="U2927">
            <v>157699.79775000006</v>
          </cell>
          <cell r="V2927">
            <v>177800.38649999999</v>
          </cell>
          <cell r="W2927">
            <v>180383.41200000001</v>
          </cell>
          <cell r="X2927">
            <v>182969.12700000001</v>
          </cell>
          <cell r="Y2927">
            <v>185554.33050000004</v>
          </cell>
          <cell r="Z2927">
            <v>188138.90700000001</v>
          </cell>
          <cell r="AA2927">
            <v>190723.30200000003</v>
          </cell>
          <cell r="AB2927">
            <v>193308.027</v>
          </cell>
          <cell r="AC2927">
            <v>195900.88650000002</v>
          </cell>
          <cell r="AD2927">
            <v>198594.91865997191</v>
          </cell>
          <cell r="AE2927">
            <v>201325.99919378545</v>
          </cell>
          <cell r="AF2927">
            <v>204094.63759127702</v>
          </cell>
          <cell r="AG2927">
            <v>206901.35034879539</v>
          </cell>
          <cell r="AH2927">
            <v>209746.66106555553</v>
          </cell>
          <cell r="AI2927">
            <v>212631.10054131731</v>
          </cell>
          <cell r="AJ2927">
            <v>215555.20687540746</v>
          </cell>
          <cell r="AK2927">
            <v>218519.52556710335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0</v>
          </cell>
          <cell r="AV2927">
            <v>0</v>
          </cell>
          <cell r="AW2927">
            <v>0</v>
          </cell>
          <cell r="AX2927">
            <v>0</v>
          </cell>
          <cell r="AY2927">
            <v>0</v>
          </cell>
          <cell r="AZ2927">
            <v>0</v>
          </cell>
        </row>
        <row r="2928">
          <cell r="A2928" t="str">
            <v>UTLarge C&amp;ITime-Of-UseProgram Annual BenefitsHigh Participation Case0</v>
          </cell>
          <cell r="B2928" t="str">
            <v>UT</v>
          </cell>
          <cell r="C2928" t="str">
            <v>Large C&amp;I</v>
          </cell>
          <cell r="D2928" t="str">
            <v>Time-Of-Use</v>
          </cell>
          <cell r="E2928" t="str">
            <v>Program Annual Benefits</v>
          </cell>
          <cell r="F2928" t="str">
            <v>High Participation Case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573231.01</v>
          </cell>
          <cell r="S2928">
            <v>1745288.43</v>
          </cell>
          <cell r="T2928">
            <v>4127886.26</v>
          </cell>
          <cell r="U2928">
            <v>5388069.9000000004</v>
          </cell>
          <cell r="V2928">
            <v>6066603.5300000003</v>
          </cell>
          <cell r="W2928">
            <v>6146956.6100000003</v>
          </cell>
          <cell r="X2928">
            <v>6226381.7599999998</v>
          </cell>
          <cell r="Y2928">
            <v>6305886.3200000003</v>
          </cell>
          <cell r="Z2928">
            <v>6389191.79</v>
          </cell>
          <cell r="AA2928">
            <v>6482465.1100000003</v>
          </cell>
          <cell r="AB2928">
            <v>6568214.9500000002</v>
          </cell>
          <cell r="AC2928">
            <v>6654117.0800000001</v>
          </cell>
          <cell r="AD2928">
            <v>6743128.8899999997</v>
          </cell>
          <cell r="AE2928">
            <v>6833331.4100000001</v>
          </cell>
          <cell r="AF2928">
            <v>6924740.5700000003</v>
          </cell>
          <cell r="AG2928">
            <v>7017372.5</v>
          </cell>
          <cell r="AH2928">
            <v>7111243.5700000003</v>
          </cell>
          <cell r="AI2928">
            <v>7206370.3399999999</v>
          </cell>
          <cell r="AJ2928">
            <v>7302769.6200000001</v>
          </cell>
          <cell r="AK2928">
            <v>7400458.4299999997</v>
          </cell>
          <cell r="AL2928">
            <v>0</v>
          </cell>
          <cell r="AM2928">
            <v>0</v>
          </cell>
          <cell r="AN2928">
            <v>0</v>
          </cell>
          <cell r="AO2928">
            <v>0</v>
          </cell>
          <cell r="AP2928">
            <v>0</v>
          </cell>
          <cell r="AQ2928">
            <v>0</v>
          </cell>
          <cell r="AR2928">
            <v>0</v>
          </cell>
          <cell r="AS2928">
            <v>0</v>
          </cell>
          <cell r="AT2928">
            <v>0</v>
          </cell>
          <cell r="AU2928">
            <v>0</v>
          </cell>
          <cell r="AV2928">
            <v>0</v>
          </cell>
          <cell r="AW2928">
            <v>0</v>
          </cell>
          <cell r="AX2928">
            <v>0</v>
          </cell>
          <cell r="AY2928">
            <v>0</v>
          </cell>
          <cell r="AZ2928">
            <v>0</v>
          </cell>
        </row>
        <row r="2929">
          <cell r="A2929" t="str">
            <v>UTLarge C&amp;ITime-Of-UseProgram Annual CostsHigh Participation Case0</v>
          </cell>
          <cell r="B2929" t="str">
            <v>UT</v>
          </cell>
          <cell r="C2929" t="str">
            <v>Large C&amp;I</v>
          </cell>
          <cell r="D2929" t="str">
            <v>Time-Of-Use</v>
          </cell>
          <cell r="E2929" t="str">
            <v>Program Annual Costs</v>
          </cell>
          <cell r="F2929" t="str">
            <v>High Participation Case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5834317.1500000004</v>
          </cell>
          <cell r="S2929">
            <v>12509121.98</v>
          </cell>
          <cell r="T2929">
            <v>26286343.199999999</v>
          </cell>
          <cell r="U2929">
            <v>16130618.27</v>
          </cell>
          <cell r="V2929">
            <v>10911310.720000001</v>
          </cell>
          <cell r="W2929">
            <v>4823091.07</v>
          </cell>
          <cell r="X2929">
            <v>4899046.41</v>
          </cell>
          <cell r="Y2929">
            <v>4974249.76</v>
          </cell>
          <cell r="Z2929">
            <v>5049879.66</v>
          </cell>
          <cell r="AA2929">
            <v>5126289.05</v>
          </cell>
          <cell r="AB2929">
            <v>5203203.5</v>
          </cell>
          <cell r="AC2929">
            <v>5283869.59</v>
          </cell>
          <cell r="AD2929">
            <v>5405233.1200000001</v>
          </cell>
          <cell r="AE2929">
            <v>5502775.29</v>
          </cell>
          <cell r="AF2929">
            <v>5602414.6799999997</v>
          </cell>
          <cell r="AG2929">
            <v>5704204.7300000004</v>
          </cell>
          <cell r="AH2929">
            <v>5808200.4400000004</v>
          </cell>
          <cell r="AI2929">
            <v>5914458.3899999997</v>
          </cell>
          <cell r="AJ2929">
            <v>6023036.7800000003</v>
          </cell>
          <cell r="AK2929">
            <v>6133995.5099999998</v>
          </cell>
          <cell r="AL2929">
            <v>0</v>
          </cell>
          <cell r="AM2929">
            <v>0</v>
          </cell>
          <cell r="AN2929">
            <v>0</v>
          </cell>
          <cell r="AO2929">
            <v>0</v>
          </cell>
          <cell r="AP2929">
            <v>0</v>
          </cell>
          <cell r="AQ2929">
            <v>0</v>
          </cell>
          <cell r="AR2929">
            <v>0</v>
          </cell>
          <cell r="AS2929">
            <v>0</v>
          </cell>
          <cell r="AT2929">
            <v>0</v>
          </cell>
          <cell r="AU2929">
            <v>0</v>
          </cell>
          <cell r="AV2929">
            <v>0</v>
          </cell>
          <cell r="AW2929">
            <v>0</v>
          </cell>
          <cell r="AX2929">
            <v>0</v>
          </cell>
          <cell r="AY2929">
            <v>0</v>
          </cell>
          <cell r="AZ2929">
            <v>0</v>
          </cell>
        </row>
        <row r="2930">
          <cell r="A2930" t="str">
            <v>UTLarge C&amp;ITime-Of-UseNon-Incentive CostsHigh Participation Case0</v>
          </cell>
          <cell r="B2930" t="str">
            <v>UT</v>
          </cell>
          <cell r="C2930" t="str">
            <v>Large C&amp;I</v>
          </cell>
          <cell r="D2930" t="str">
            <v>Time-Of-Use</v>
          </cell>
          <cell r="E2930" t="str">
            <v>Non-Incentive Costs</v>
          </cell>
          <cell r="F2930" t="str">
            <v>High Participation Case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5482636.7300000004</v>
          </cell>
          <cell r="S2930">
            <v>11437731.27</v>
          </cell>
          <cell r="T2930">
            <v>23748445.530000001</v>
          </cell>
          <cell r="U2930">
            <v>12818922.52</v>
          </cell>
          <cell r="V2930">
            <v>7177502.6100000003</v>
          </cell>
          <cell r="W2930">
            <v>1035039.42</v>
          </cell>
          <cell r="X2930">
            <v>1056694.75</v>
          </cell>
          <cell r="Y2930">
            <v>1077608.81</v>
          </cell>
          <cell r="Z2930">
            <v>1098962.6200000001</v>
          </cell>
          <cell r="AA2930">
            <v>1121099.71</v>
          </cell>
          <cell r="AB2930">
            <v>1143734.93</v>
          </cell>
          <cell r="AC2930">
            <v>1169950.97</v>
          </cell>
          <cell r="AD2930">
            <v>1234739.83</v>
          </cell>
          <cell r="AE2930">
            <v>1274929.31</v>
          </cell>
          <cell r="AF2930">
            <v>1316427.29</v>
          </cell>
          <cell r="AG2930">
            <v>1359276.37</v>
          </cell>
          <cell r="AH2930">
            <v>1403520.56</v>
          </cell>
          <cell r="AI2930">
            <v>1449205.28</v>
          </cell>
          <cell r="AJ2930">
            <v>1496377.44</v>
          </cell>
          <cell r="AK2930">
            <v>1545085.48</v>
          </cell>
          <cell r="AL2930">
            <v>0</v>
          </cell>
          <cell r="AM2930">
            <v>0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0</v>
          </cell>
          <cell r="AV2930">
            <v>0</v>
          </cell>
          <cell r="AW2930">
            <v>0</v>
          </cell>
          <cell r="AX2930">
            <v>0</v>
          </cell>
          <cell r="AY2930">
            <v>0</v>
          </cell>
          <cell r="AZ2930">
            <v>0</v>
          </cell>
        </row>
        <row r="2931">
          <cell r="A2931" t="str">
            <v>UTLarge C&amp;ITime-Of-UseSummer Peak Reduction @Meter  (MW)High Participation Case0</v>
          </cell>
          <cell r="B2931" t="str">
            <v>UT</v>
          </cell>
          <cell r="C2931" t="str">
            <v>Large C&amp;I</v>
          </cell>
          <cell r="D2931" t="str">
            <v>Time-Of-Use</v>
          </cell>
          <cell r="E2931" t="str">
            <v>Summer Peak Reduction @Meter  (MW)</v>
          </cell>
          <cell r="F2931" t="str">
            <v>High Participation Case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5.1061481672101516</v>
          </cell>
          <cell r="S2931">
            <v>15.546439584201273</v>
          </cell>
          <cell r="T2931">
            <v>36.769815927493447</v>
          </cell>
          <cell r="U2931">
            <v>47.99510590524666</v>
          </cell>
          <cell r="V2931">
            <v>54.039254216657497</v>
          </cell>
          <cell r="W2931">
            <v>54.75501228123791</v>
          </cell>
          <cell r="X2931">
            <v>55.462504704051796</v>
          </cell>
          <cell r="Y2931">
            <v>56.170704503007471</v>
          </cell>
          <cell r="Z2931">
            <v>56.91276145592839</v>
          </cell>
          <cell r="AA2931">
            <v>57.74360864977195</v>
          </cell>
          <cell r="AB2931">
            <v>58.507439221742665</v>
          </cell>
          <cell r="AC2931">
            <v>59.27262640549219</v>
          </cell>
          <cell r="AD2931">
            <v>60.065513565673378</v>
          </cell>
          <cell r="AE2931">
            <v>60.869007140432515</v>
          </cell>
          <cell r="AF2931">
            <v>61.683249011282939</v>
          </cell>
          <cell r="AG2931">
            <v>62.508382957680382</v>
          </cell>
          <cell r="AH2931">
            <v>63.344554682411669</v>
          </cell>
          <cell r="AI2931">
            <v>64.191911837323005</v>
          </cell>
          <cell r="AJ2931">
            <v>65.050604049392433</v>
          </cell>
          <cell r="AK2931">
            <v>65.920782947151125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0</v>
          </cell>
          <cell r="AR2931">
            <v>0</v>
          </cell>
          <cell r="AS2931">
            <v>0</v>
          </cell>
          <cell r="AT2931">
            <v>0</v>
          </cell>
          <cell r="AU2931">
            <v>0</v>
          </cell>
          <cell r="AV2931">
            <v>0</v>
          </cell>
          <cell r="AW2931">
            <v>0</v>
          </cell>
          <cell r="AX2931">
            <v>0</v>
          </cell>
          <cell r="AY2931">
            <v>0</v>
          </cell>
          <cell r="AZ2931">
            <v>0</v>
          </cell>
        </row>
        <row r="2932">
          <cell r="A2932" t="str">
            <v>UTLarge C&amp;ITime-Of-UseSummer Peak Reduction @Generation (MW)High Participation Case0</v>
          </cell>
          <cell r="B2932" t="str">
            <v>UT</v>
          </cell>
          <cell r="C2932" t="str">
            <v>Large C&amp;I</v>
          </cell>
          <cell r="D2932" t="str">
            <v>Time-Of-Use</v>
          </cell>
          <cell r="E2932" t="str">
            <v>Summer Peak Reduction @Generation (MW)</v>
          </cell>
          <cell r="F2932" t="str">
            <v>High Participation Case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5.6309529854545115</v>
          </cell>
          <cell r="S2932">
            <v>17.1442871462299</v>
          </cell>
          <cell r="T2932">
            <v>40.548980952242438</v>
          </cell>
          <cell r="U2932">
            <v>52.92799504328039</v>
          </cell>
          <cell r="V2932">
            <v>59.593354892652727</v>
          </cell>
          <cell r="W2932">
            <v>60.382677857562754</v>
          </cell>
          <cell r="X2932">
            <v>61.162885646285609</v>
          </cell>
          <cell r="Y2932">
            <v>61.94387351456492</v>
          </cell>
          <cell r="Z2932">
            <v>62.762198341341403</v>
          </cell>
          <cell r="AA2932">
            <v>63.678439181486489</v>
          </cell>
          <cell r="AB2932">
            <v>64.520775498172327</v>
          </cell>
          <cell r="AC2932">
            <v>65.364607857843168</v>
          </cell>
          <cell r="AD2932">
            <v>66.238987169908881</v>
          </cell>
          <cell r="AE2932">
            <v>67.125063013269198</v>
          </cell>
          <cell r="AF2932">
            <v>68.022991851877961</v>
          </cell>
          <cell r="AG2932">
            <v>68.932932242700019</v>
          </cell>
          <cell r="AH2932">
            <v>69.855044863709381</v>
          </cell>
          <cell r="AI2932">
            <v>70.789492542261797</v>
          </cell>
          <cell r="AJ2932">
            <v>71.73644028384696</v>
          </cell>
          <cell r="AK2932">
            <v>72.696055301225314</v>
          </cell>
          <cell r="AL2932">
            <v>0</v>
          </cell>
          <cell r="AM2932">
            <v>0</v>
          </cell>
          <cell r="AN2932">
            <v>0</v>
          </cell>
          <cell r="AO2932">
            <v>0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0</v>
          </cell>
          <cell r="AV2932">
            <v>0</v>
          </cell>
          <cell r="AW2932">
            <v>0</v>
          </cell>
          <cell r="AX2932">
            <v>0</v>
          </cell>
          <cell r="AY2932">
            <v>0</v>
          </cell>
          <cell r="AZ2932">
            <v>0</v>
          </cell>
        </row>
        <row r="2933">
          <cell r="A2933" t="str">
            <v>UTLarge C&amp;ITime-Of-UseWinter Peak Reduction @Meter  (MW)High Participation Case0</v>
          </cell>
          <cell r="B2933" t="str">
            <v>UT</v>
          </cell>
          <cell r="C2933" t="str">
            <v>Large C&amp;I</v>
          </cell>
          <cell r="D2933" t="str">
            <v>Time-Of-Use</v>
          </cell>
          <cell r="E2933" t="str">
            <v>Winter Peak Reduction @Meter  (MW)</v>
          </cell>
          <cell r="F2933" t="str">
            <v>High Participation Case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0</v>
          </cell>
          <cell r="AR2933">
            <v>0</v>
          </cell>
          <cell r="AS2933">
            <v>0</v>
          </cell>
          <cell r="AT2933">
            <v>0</v>
          </cell>
          <cell r="AU2933">
            <v>0</v>
          </cell>
          <cell r="AV2933">
            <v>0</v>
          </cell>
          <cell r="AW2933">
            <v>0</v>
          </cell>
          <cell r="AX2933">
            <v>0</v>
          </cell>
          <cell r="AY2933">
            <v>0</v>
          </cell>
          <cell r="AZ2933">
            <v>0</v>
          </cell>
        </row>
        <row r="2934">
          <cell r="A2934" t="str">
            <v>UTLarge C&amp;ITime-Of-UseWinter Peak Reduction @Generation (MW)High Participation Case0</v>
          </cell>
          <cell r="B2934" t="str">
            <v>UT</v>
          </cell>
          <cell r="C2934" t="str">
            <v>Large C&amp;I</v>
          </cell>
          <cell r="D2934" t="str">
            <v>Time-Of-Use</v>
          </cell>
          <cell r="E2934" t="str">
            <v>Winter Peak Reduction @Generation (MW)</v>
          </cell>
          <cell r="F2934" t="str">
            <v>High Participation Case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0</v>
          </cell>
          <cell r="AR2934">
            <v>0</v>
          </cell>
          <cell r="AS2934">
            <v>0</v>
          </cell>
          <cell r="AT2934">
            <v>0</v>
          </cell>
          <cell r="AU2934">
            <v>0</v>
          </cell>
          <cell r="AV2934">
            <v>0</v>
          </cell>
          <cell r="AW2934">
            <v>0</v>
          </cell>
          <cell r="AX2934">
            <v>0</v>
          </cell>
          <cell r="AY2934">
            <v>0</v>
          </cell>
          <cell r="AZ2934">
            <v>0</v>
          </cell>
        </row>
        <row r="2935">
          <cell r="A2935" t="str">
            <v>UTLarge C&amp;ITime-Of-UseProgram Annual BenefitsHigh Participation Case0</v>
          </cell>
          <cell r="B2935" t="str">
            <v>UT</v>
          </cell>
          <cell r="C2935" t="str">
            <v>Large C&amp;I</v>
          </cell>
          <cell r="D2935" t="str">
            <v>Time-Of-Use</v>
          </cell>
          <cell r="E2935" t="str">
            <v>Program Annual Benefits</v>
          </cell>
          <cell r="F2935" t="str">
            <v>High Participation Case</v>
          </cell>
          <cell r="G2935">
            <v>0</v>
          </cell>
          <cell r="BA2935">
            <v>24583972.539999999</v>
          </cell>
        </row>
        <row r="2936">
          <cell r="A2936" t="str">
            <v>UTLarge C&amp;ITime-Of-UseNew ParticipantsHigh Participation Case0</v>
          </cell>
          <cell r="B2936" t="str">
            <v>UT</v>
          </cell>
          <cell r="C2936" t="str">
            <v>Large C&amp;I</v>
          </cell>
          <cell r="D2936" t="str">
            <v>Time-Of-Use</v>
          </cell>
          <cell r="E2936" t="str">
            <v>New Participants</v>
          </cell>
          <cell r="F2936" t="str">
            <v>High Participation Case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16746.686550000006</v>
          </cell>
          <cell r="S2936">
            <v>34271.919000000009</v>
          </cell>
          <cell r="T2936">
            <v>69833.664450000011</v>
          </cell>
          <cell r="U2936">
            <v>36847.527750000037</v>
          </cell>
          <cell r="V2936">
            <v>20100.588749999937</v>
          </cell>
          <cell r="W2936">
            <v>2583.0255000000179</v>
          </cell>
          <cell r="X2936">
            <v>2585.7149999999965</v>
          </cell>
          <cell r="Y2936">
            <v>2585.2035000000324</v>
          </cell>
          <cell r="Z2936">
            <v>2584.5764999999665</v>
          </cell>
          <cell r="AA2936">
            <v>2584.3950000000186</v>
          </cell>
          <cell r="AB2936">
            <v>2584.7249999999767</v>
          </cell>
          <cell r="AC2936">
            <v>2592.8595000000205</v>
          </cell>
          <cell r="AD2936">
            <v>2694.0321599718882</v>
          </cell>
          <cell r="AE2936">
            <v>2731.0805338135397</v>
          </cell>
          <cell r="AF2936">
            <v>2768.6383974915661</v>
          </cell>
          <cell r="AG2936">
            <v>2806.7127575183695</v>
          </cell>
          <cell r="AH2936">
            <v>2845.3107167601411</v>
          </cell>
          <cell r="AI2936">
            <v>2884.4394757617847</v>
          </cell>
          <cell r="AJ2936">
            <v>2924.1063340901455</v>
          </cell>
          <cell r="AK2936">
            <v>2964.3186916958948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0</v>
          </cell>
          <cell r="AV2936">
            <v>0</v>
          </cell>
          <cell r="AW2936">
            <v>0</v>
          </cell>
          <cell r="AX2936">
            <v>0</v>
          </cell>
          <cell r="AY2936">
            <v>0</v>
          </cell>
          <cell r="AZ2936">
            <v>0</v>
          </cell>
        </row>
        <row r="2937">
          <cell r="A2937" t="str">
            <v>UTLarge C&amp;ITime-Of-UseIncentive CostsHigh Participation Case0</v>
          </cell>
          <cell r="B2937" t="str">
            <v>UT</v>
          </cell>
          <cell r="C2937" t="str">
            <v>Large C&amp;I</v>
          </cell>
          <cell r="D2937" t="str">
            <v>Time-Of-Use</v>
          </cell>
          <cell r="E2937" t="str">
            <v>Incentive Costs</v>
          </cell>
          <cell r="F2937" t="str">
            <v>High Participation Case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351680.42</v>
          </cell>
          <cell r="S2937">
            <v>1071390.72</v>
          </cell>
          <cell r="T2937">
            <v>2537897.67</v>
          </cell>
          <cell r="U2937">
            <v>3311695.75</v>
          </cell>
          <cell r="V2937">
            <v>3733808.12</v>
          </cell>
          <cell r="W2937">
            <v>3788051.65</v>
          </cell>
          <cell r="X2937">
            <v>3842351.67</v>
          </cell>
          <cell r="Y2937">
            <v>3896640.94</v>
          </cell>
          <cell r="Z2937">
            <v>3950917.05</v>
          </cell>
          <cell r="AA2937">
            <v>4005189.34</v>
          </cell>
          <cell r="AB2937">
            <v>4059468.57</v>
          </cell>
          <cell r="AC2937">
            <v>4113918.62</v>
          </cell>
          <cell r="AD2937">
            <v>4170493.29</v>
          </cell>
          <cell r="AE2937">
            <v>4227845.9800000004</v>
          </cell>
          <cell r="AF2937">
            <v>4285987.3899999997</v>
          </cell>
          <cell r="AG2937">
            <v>4344928.3600000003</v>
          </cell>
          <cell r="AH2937">
            <v>4404679.88</v>
          </cell>
          <cell r="AI2937">
            <v>4465253.1100000003</v>
          </cell>
          <cell r="AJ2937">
            <v>4526659.34</v>
          </cell>
          <cell r="AK2937">
            <v>4588910.04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0</v>
          </cell>
          <cell r="AV2937">
            <v>0</v>
          </cell>
          <cell r="AW2937">
            <v>0</v>
          </cell>
          <cell r="AX2937">
            <v>0</v>
          </cell>
          <cell r="AY2937">
            <v>0</v>
          </cell>
          <cell r="AZ2937">
            <v>0</v>
          </cell>
        </row>
        <row r="2938">
          <cell r="A2938" t="str">
            <v>UTLarge C&amp;ITime-Of-UseParticipantsHigh Participation Case0</v>
          </cell>
          <cell r="B2938" t="str">
            <v>UT</v>
          </cell>
          <cell r="C2938" t="str">
            <v>Large C&amp;I</v>
          </cell>
          <cell r="D2938" t="str">
            <v>Time-Of-Use</v>
          </cell>
          <cell r="E2938" t="str">
            <v>Participants</v>
          </cell>
          <cell r="F2938" t="str">
            <v>High Participation Case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16746.686550000006</v>
          </cell>
          <cell r="S2938">
            <v>51018.605550000015</v>
          </cell>
          <cell r="T2938">
            <v>120852.27000000002</v>
          </cell>
          <cell r="U2938">
            <v>157699.79775000006</v>
          </cell>
          <cell r="V2938">
            <v>177800.38649999999</v>
          </cell>
          <cell r="W2938">
            <v>180383.41200000001</v>
          </cell>
          <cell r="X2938">
            <v>182969.12700000001</v>
          </cell>
          <cell r="Y2938">
            <v>185554.33050000004</v>
          </cell>
          <cell r="Z2938">
            <v>188138.90700000001</v>
          </cell>
          <cell r="AA2938">
            <v>190723.30200000003</v>
          </cell>
          <cell r="AB2938">
            <v>193308.027</v>
          </cell>
          <cell r="AC2938">
            <v>195900.88650000002</v>
          </cell>
          <cell r="AD2938">
            <v>198594.91865997191</v>
          </cell>
          <cell r="AE2938">
            <v>201325.99919378545</v>
          </cell>
          <cell r="AF2938">
            <v>204094.63759127702</v>
          </cell>
          <cell r="AG2938">
            <v>206901.35034879539</v>
          </cell>
          <cell r="AH2938">
            <v>209746.66106555553</v>
          </cell>
          <cell r="AI2938">
            <v>212631.10054131731</v>
          </cell>
          <cell r="AJ2938">
            <v>215555.20687540746</v>
          </cell>
          <cell r="AK2938">
            <v>218519.52556710335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  <cell r="AP2938">
            <v>0</v>
          </cell>
          <cell r="AQ2938">
            <v>0</v>
          </cell>
          <cell r="AR2938">
            <v>0</v>
          </cell>
          <cell r="AS2938">
            <v>0</v>
          </cell>
          <cell r="AT2938">
            <v>0</v>
          </cell>
          <cell r="AU2938">
            <v>0</v>
          </cell>
          <cell r="AV2938">
            <v>0</v>
          </cell>
          <cell r="AW2938">
            <v>0</v>
          </cell>
          <cell r="AX2938">
            <v>0</v>
          </cell>
          <cell r="AY2938">
            <v>0</v>
          </cell>
          <cell r="AZ2938">
            <v>0</v>
          </cell>
        </row>
        <row r="2939">
          <cell r="A2939" t="str">
            <v>UTMedium C&amp;ITime-Of-UseProgram Annual BenefitsHigh Participation Case0</v>
          </cell>
          <cell r="B2939" t="str">
            <v>UT</v>
          </cell>
          <cell r="C2939" t="str">
            <v>Medium C&amp;I</v>
          </cell>
          <cell r="D2939" t="str">
            <v>Time-Of-Use</v>
          </cell>
          <cell r="E2939" t="str">
            <v>Program Annual Benefits</v>
          </cell>
          <cell r="F2939" t="str">
            <v>High Participation Case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573231.01</v>
          </cell>
          <cell r="S2939">
            <v>1745288.43</v>
          </cell>
          <cell r="T2939">
            <v>4127886.26</v>
          </cell>
          <cell r="U2939">
            <v>5388069.9000000004</v>
          </cell>
          <cell r="V2939">
            <v>6066603.5300000003</v>
          </cell>
          <cell r="W2939">
            <v>6146956.6100000003</v>
          </cell>
          <cell r="X2939">
            <v>6226381.7599999998</v>
          </cell>
          <cell r="Y2939">
            <v>6305886.3200000003</v>
          </cell>
          <cell r="Z2939">
            <v>6389191.79</v>
          </cell>
          <cell r="AA2939">
            <v>6482465.1100000003</v>
          </cell>
          <cell r="AB2939">
            <v>6568214.9500000002</v>
          </cell>
          <cell r="AC2939">
            <v>6654117.0800000001</v>
          </cell>
          <cell r="AD2939">
            <v>6743128.8899999997</v>
          </cell>
          <cell r="AE2939">
            <v>6833331.4100000001</v>
          </cell>
          <cell r="AF2939">
            <v>6924740.5700000003</v>
          </cell>
          <cell r="AG2939">
            <v>7017372.5</v>
          </cell>
          <cell r="AH2939">
            <v>7111243.5700000003</v>
          </cell>
          <cell r="AI2939">
            <v>7206370.3399999999</v>
          </cell>
          <cell r="AJ2939">
            <v>7302769.6200000001</v>
          </cell>
          <cell r="AK2939">
            <v>7400458.4299999997</v>
          </cell>
          <cell r="AL2939">
            <v>0</v>
          </cell>
          <cell r="AM2939">
            <v>0</v>
          </cell>
          <cell r="AN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AS2939">
            <v>0</v>
          </cell>
          <cell r="AT2939">
            <v>0</v>
          </cell>
          <cell r="AU2939">
            <v>0</v>
          </cell>
          <cell r="AV2939">
            <v>0</v>
          </cell>
          <cell r="AW2939">
            <v>0</v>
          </cell>
          <cell r="AX2939">
            <v>0</v>
          </cell>
          <cell r="AY2939">
            <v>0</v>
          </cell>
          <cell r="AZ2939">
            <v>0</v>
          </cell>
        </row>
        <row r="2940">
          <cell r="A2940" t="str">
            <v>UTMedium C&amp;ITime-Of-UseProgram Annual CostsHigh Participation Case0</v>
          </cell>
          <cell r="B2940" t="str">
            <v>UT</v>
          </cell>
          <cell r="C2940" t="str">
            <v>Medium C&amp;I</v>
          </cell>
          <cell r="D2940" t="str">
            <v>Time-Of-Use</v>
          </cell>
          <cell r="E2940" t="str">
            <v>Program Annual Costs</v>
          </cell>
          <cell r="F2940" t="str">
            <v>High Participation Case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5834317.1500000004</v>
          </cell>
          <cell r="S2940">
            <v>12509121.98</v>
          </cell>
          <cell r="T2940">
            <v>26286343.199999999</v>
          </cell>
          <cell r="U2940">
            <v>16130618.27</v>
          </cell>
          <cell r="V2940">
            <v>10911310.720000001</v>
          </cell>
          <cell r="W2940">
            <v>4823091.07</v>
          </cell>
          <cell r="X2940">
            <v>4899046.41</v>
          </cell>
          <cell r="Y2940">
            <v>4974249.76</v>
          </cell>
          <cell r="Z2940">
            <v>5049879.66</v>
          </cell>
          <cell r="AA2940">
            <v>5126289.05</v>
          </cell>
          <cell r="AB2940">
            <v>5203203.5</v>
          </cell>
          <cell r="AC2940">
            <v>5283869.59</v>
          </cell>
          <cell r="AD2940">
            <v>5405233.1200000001</v>
          </cell>
          <cell r="AE2940">
            <v>5502775.29</v>
          </cell>
          <cell r="AF2940">
            <v>5602414.6799999997</v>
          </cell>
          <cell r="AG2940">
            <v>5704204.7300000004</v>
          </cell>
          <cell r="AH2940">
            <v>5808200.4400000004</v>
          </cell>
          <cell r="AI2940">
            <v>5914458.3899999997</v>
          </cell>
          <cell r="AJ2940">
            <v>6023036.7800000003</v>
          </cell>
          <cell r="AK2940">
            <v>6133995.5099999998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0</v>
          </cell>
          <cell r="AR2940">
            <v>0</v>
          </cell>
          <cell r="AS2940">
            <v>0</v>
          </cell>
          <cell r="AT2940">
            <v>0</v>
          </cell>
          <cell r="AU2940">
            <v>0</v>
          </cell>
          <cell r="AV2940">
            <v>0</v>
          </cell>
          <cell r="AW2940">
            <v>0</v>
          </cell>
          <cell r="AX2940">
            <v>0</v>
          </cell>
          <cell r="AY2940">
            <v>0</v>
          </cell>
          <cell r="AZ2940">
            <v>0</v>
          </cell>
        </row>
        <row r="2941">
          <cell r="A2941" t="str">
            <v>UTMedium C&amp;ITime-Of-UseNon-Incentive CostsHigh Participation Case0</v>
          </cell>
          <cell r="B2941" t="str">
            <v>UT</v>
          </cell>
          <cell r="C2941" t="str">
            <v>Medium C&amp;I</v>
          </cell>
          <cell r="D2941" t="str">
            <v>Time-Of-Use</v>
          </cell>
          <cell r="E2941" t="str">
            <v>Non-Incentive Costs</v>
          </cell>
          <cell r="F2941" t="str">
            <v>High Participation Case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5482636.7300000004</v>
          </cell>
          <cell r="S2941">
            <v>11437731.27</v>
          </cell>
          <cell r="T2941">
            <v>23748445.530000001</v>
          </cell>
          <cell r="U2941">
            <v>12818922.52</v>
          </cell>
          <cell r="V2941">
            <v>7177502.6100000003</v>
          </cell>
          <cell r="W2941">
            <v>1035039.42</v>
          </cell>
          <cell r="X2941">
            <v>1056694.75</v>
          </cell>
          <cell r="Y2941">
            <v>1077608.81</v>
          </cell>
          <cell r="Z2941">
            <v>1098962.6200000001</v>
          </cell>
          <cell r="AA2941">
            <v>1121099.71</v>
          </cell>
          <cell r="AB2941">
            <v>1143734.93</v>
          </cell>
          <cell r="AC2941">
            <v>1169950.97</v>
          </cell>
          <cell r="AD2941">
            <v>1234739.83</v>
          </cell>
          <cell r="AE2941">
            <v>1274929.31</v>
          </cell>
          <cell r="AF2941">
            <v>1316427.29</v>
          </cell>
          <cell r="AG2941">
            <v>1359276.37</v>
          </cell>
          <cell r="AH2941">
            <v>1403520.56</v>
          </cell>
          <cell r="AI2941">
            <v>1449205.28</v>
          </cell>
          <cell r="AJ2941">
            <v>1496377.44</v>
          </cell>
          <cell r="AK2941">
            <v>1545085.48</v>
          </cell>
          <cell r="AL2941">
            <v>0</v>
          </cell>
          <cell r="AM2941">
            <v>0</v>
          </cell>
          <cell r="AN2941">
            <v>0</v>
          </cell>
          <cell r="AO2941">
            <v>0</v>
          </cell>
          <cell r="AP2941">
            <v>0</v>
          </cell>
          <cell r="AQ2941">
            <v>0</v>
          </cell>
          <cell r="AR2941">
            <v>0</v>
          </cell>
          <cell r="AS2941">
            <v>0</v>
          </cell>
          <cell r="AT2941">
            <v>0</v>
          </cell>
          <cell r="AU2941">
            <v>0</v>
          </cell>
          <cell r="AV2941">
            <v>0</v>
          </cell>
          <cell r="AW2941">
            <v>0</v>
          </cell>
          <cell r="AX2941">
            <v>0</v>
          </cell>
          <cell r="AY2941">
            <v>0</v>
          </cell>
          <cell r="AZ2941">
            <v>0</v>
          </cell>
        </row>
        <row r="2942">
          <cell r="A2942" t="str">
            <v>UTMedium C&amp;ITime-Of-UseSummer Peak Reduction @Meter  (MW)High Participation Case0</v>
          </cell>
          <cell r="B2942" t="str">
            <v>UT</v>
          </cell>
          <cell r="C2942" t="str">
            <v>Medium C&amp;I</v>
          </cell>
          <cell r="D2942" t="str">
            <v>Time-Of-Use</v>
          </cell>
          <cell r="E2942" t="str">
            <v>Summer Peak Reduction @Meter  (MW)</v>
          </cell>
          <cell r="F2942" t="str">
            <v>High Participation Case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5.1061481672101516</v>
          </cell>
          <cell r="S2942">
            <v>15.546439584201273</v>
          </cell>
          <cell r="T2942">
            <v>36.769815927493447</v>
          </cell>
          <cell r="U2942">
            <v>47.99510590524666</v>
          </cell>
          <cell r="V2942">
            <v>54.039254216657497</v>
          </cell>
          <cell r="W2942">
            <v>54.75501228123791</v>
          </cell>
          <cell r="X2942">
            <v>55.462504704051796</v>
          </cell>
          <cell r="Y2942">
            <v>56.170704503007471</v>
          </cell>
          <cell r="Z2942">
            <v>56.91276145592839</v>
          </cell>
          <cell r="AA2942">
            <v>57.74360864977195</v>
          </cell>
          <cell r="AB2942">
            <v>58.507439221742665</v>
          </cell>
          <cell r="AC2942">
            <v>59.27262640549219</v>
          </cell>
          <cell r="AD2942">
            <v>60.065513565673378</v>
          </cell>
          <cell r="AE2942">
            <v>60.869007140432515</v>
          </cell>
          <cell r="AF2942">
            <v>61.683249011282939</v>
          </cell>
          <cell r="AG2942">
            <v>62.508382957680382</v>
          </cell>
          <cell r="AH2942">
            <v>63.344554682411669</v>
          </cell>
          <cell r="AI2942">
            <v>64.191911837323005</v>
          </cell>
          <cell r="AJ2942">
            <v>65.050604049392433</v>
          </cell>
          <cell r="AK2942">
            <v>65.920782947151125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0</v>
          </cell>
          <cell r="AV2942">
            <v>0</v>
          </cell>
          <cell r="AW2942">
            <v>0</v>
          </cell>
          <cell r="AX2942">
            <v>0</v>
          </cell>
          <cell r="AY2942">
            <v>0</v>
          </cell>
          <cell r="AZ2942">
            <v>0</v>
          </cell>
        </row>
        <row r="2943">
          <cell r="A2943" t="str">
            <v>UTMedium C&amp;ITime-Of-UseSummer Peak Reduction @Generation (MW)High Participation Case0</v>
          </cell>
          <cell r="B2943" t="str">
            <v>UT</v>
          </cell>
          <cell r="C2943" t="str">
            <v>Medium C&amp;I</v>
          </cell>
          <cell r="D2943" t="str">
            <v>Time-Of-Use</v>
          </cell>
          <cell r="E2943" t="str">
            <v>Summer Peak Reduction @Generation (MW)</v>
          </cell>
          <cell r="F2943" t="str">
            <v>High Participation Case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5.6309529854545115</v>
          </cell>
          <cell r="S2943">
            <v>17.1442871462299</v>
          </cell>
          <cell r="T2943">
            <v>40.548980952242438</v>
          </cell>
          <cell r="U2943">
            <v>52.92799504328039</v>
          </cell>
          <cell r="V2943">
            <v>59.593354892652727</v>
          </cell>
          <cell r="W2943">
            <v>60.382677857562754</v>
          </cell>
          <cell r="X2943">
            <v>61.162885646285609</v>
          </cell>
          <cell r="Y2943">
            <v>61.94387351456492</v>
          </cell>
          <cell r="Z2943">
            <v>62.762198341341403</v>
          </cell>
          <cell r="AA2943">
            <v>63.678439181486489</v>
          </cell>
          <cell r="AB2943">
            <v>64.520775498172327</v>
          </cell>
          <cell r="AC2943">
            <v>65.364607857843168</v>
          </cell>
          <cell r="AD2943">
            <v>66.238987169908881</v>
          </cell>
          <cell r="AE2943">
            <v>67.125063013269198</v>
          </cell>
          <cell r="AF2943">
            <v>68.022991851877961</v>
          </cell>
          <cell r="AG2943">
            <v>68.932932242700019</v>
          </cell>
          <cell r="AH2943">
            <v>69.855044863709381</v>
          </cell>
          <cell r="AI2943">
            <v>70.789492542261797</v>
          </cell>
          <cell r="AJ2943">
            <v>71.73644028384696</v>
          </cell>
          <cell r="AK2943">
            <v>72.696055301225314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0</v>
          </cell>
          <cell r="AR2943">
            <v>0</v>
          </cell>
          <cell r="AS2943">
            <v>0</v>
          </cell>
          <cell r="AT2943">
            <v>0</v>
          </cell>
          <cell r="AU2943">
            <v>0</v>
          </cell>
          <cell r="AV2943">
            <v>0</v>
          </cell>
          <cell r="AW2943">
            <v>0</v>
          </cell>
          <cell r="AX2943">
            <v>0</v>
          </cell>
          <cell r="AY2943">
            <v>0</v>
          </cell>
          <cell r="AZ2943">
            <v>0</v>
          </cell>
        </row>
        <row r="2944">
          <cell r="A2944" t="str">
            <v>UTMedium C&amp;ITime-Of-UseWinter Peak Reduction @Meter  (MW)High Participation Case0</v>
          </cell>
          <cell r="B2944" t="str">
            <v>UT</v>
          </cell>
          <cell r="C2944" t="str">
            <v>Medium C&amp;I</v>
          </cell>
          <cell r="D2944" t="str">
            <v>Time-Of-Use</v>
          </cell>
          <cell r="E2944" t="str">
            <v>Winter Peak Reduction @Meter  (MW)</v>
          </cell>
          <cell r="F2944" t="str">
            <v>High Participation Case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0</v>
          </cell>
          <cell r="AR2944">
            <v>0</v>
          </cell>
          <cell r="AS2944">
            <v>0</v>
          </cell>
          <cell r="AT2944">
            <v>0</v>
          </cell>
          <cell r="AU2944">
            <v>0</v>
          </cell>
          <cell r="AV2944">
            <v>0</v>
          </cell>
          <cell r="AW2944">
            <v>0</v>
          </cell>
          <cell r="AX2944">
            <v>0</v>
          </cell>
          <cell r="AY2944">
            <v>0</v>
          </cell>
          <cell r="AZ2944">
            <v>0</v>
          </cell>
        </row>
        <row r="2945">
          <cell r="A2945" t="str">
            <v>UTMedium C&amp;ITime-Of-UseWinter Peak Reduction @Generation (MW)High Participation Case0</v>
          </cell>
          <cell r="B2945" t="str">
            <v>UT</v>
          </cell>
          <cell r="C2945" t="str">
            <v>Medium C&amp;I</v>
          </cell>
          <cell r="D2945" t="str">
            <v>Time-Of-Use</v>
          </cell>
          <cell r="E2945" t="str">
            <v>Winter Peak Reduction @Generation (MW)</v>
          </cell>
          <cell r="F2945" t="str">
            <v>High Participation Case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0</v>
          </cell>
          <cell r="AR2945">
            <v>0</v>
          </cell>
          <cell r="AS2945">
            <v>0</v>
          </cell>
          <cell r="AT2945">
            <v>0</v>
          </cell>
          <cell r="AU2945">
            <v>0</v>
          </cell>
          <cell r="AV2945">
            <v>0</v>
          </cell>
          <cell r="AW2945">
            <v>0</v>
          </cell>
          <cell r="AX2945">
            <v>0</v>
          </cell>
          <cell r="AY2945">
            <v>0</v>
          </cell>
          <cell r="AZ2945">
            <v>0</v>
          </cell>
        </row>
        <row r="2946">
          <cell r="A2946" t="str">
            <v>UTMedium C&amp;ITime-Of-UseProgram Annual BenefitsHigh Participation Case0</v>
          </cell>
          <cell r="B2946" t="str">
            <v>UT</v>
          </cell>
          <cell r="C2946" t="str">
            <v>Medium C&amp;I</v>
          </cell>
          <cell r="D2946" t="str">
            <v>Time-Of-Use</v>
          </cell>
          <cell r="E2946" t="str">
            <v>Program Annual Benefits</v>
          </cell>
          <cell r="F2946" t="str">
            <v>High Participation Case</v>
          </cell>
          <cell r="G2946">
            <v>0</v>
          </cell>
          <cell r="BA2946">
            <v>20411865.100000001</v>
          </cell>
        </row>
        <row r="2947">
          <cell r="A2947" t="str">
            <v>UTMedium C&amp;ITime-Of-UseNew ParticipantsHigh Participation Case0</v>
          </cell>
          <cell r="B2947" t="str">
            <v>UT</v>
          </cell>
          <cell r="C2947" t="str">
            <v>Medium C&amp;I</v>
          </cell>
          <cell r="D2947" t="str">
            <v>Time-Of-Use</v>
          </cell>
          <cell r="E2947" t="str">
            <v>New Participants</v>
          </cell>
          <cell r="F2947" t="str">
            <v>High Participation Case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16746.686550000006</v>
          </cell>
          <cell r="S2947">
            <v>34271.919000000009</v>
          </cell>
          <cell r="T2947">
            <v>69833.664450000011</v>
          </cell>
          <cell r="U2947">
            <v>36847.527750000037</v>
          </cell>
          <cell r="V2947">
            <v>20100.588749999937</v>
          </cell>
          <cell r="W2947">
            <v>2583.0255000000179</v>
          </cell>
          <cell r="X2947">
            <v>2585.7149999999965</v>
          </cell>
          <cell r="Y2947">
            <v>2585.2035000000324</v>
          </cell>
          <cell r="Z2947">
            <v>2584.5764999999665</v>
          </cell>
          <cell r="AA2947">
            <v>2584.3950000000186</v>
          </cell>
          <cell r="AB2947">
            <v>2584.7249999999767</v>
          </cell>
          <cell r="AC2947">
            <v>2592.8595000000205</v>
          </cell>
          <cell r="AD2947">
            <v>2694.0321599718882</v>
          </cell>
          <cell r="AE2947">
            <v>2731.0805338135397</v>
          </cell>
          <cell r="AF2947">
            <v>2768.6383974915661</v>
          </cell>
          <cell r="AG2947">
            <v>2806.7127575183695</v>
          </cell>
          <cell r="AH2947">
            <v>2845.3107167601411</v>
          </cell>
          <cell r="AI2947">
            <v>2884.4394757617847</v>
          </cell>
          <cell r="AJ2947">
            <v>2924.1063340901455</v>
          </cell>
          <cell r="AK2947">
            <v>2964.3186916958948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  <cell r="AP2947">
            <v>0</v>
          </cell>
          <cell r="AQ2947">
            <v>0</v>
          </cell>
          <cell r="AR2947">
            <v>0</v>
          </cell>
          <cell r="AS2947">
            <v>0</v>
          </cell>
          <cell r="AT2947">
            <v>0</v>
          </cell>
          <cell r="AU2947">
            <v>0</v>
          </cell>
          <cell r="AV2947">
            <v>0</v>
          </cell>
          <cell r="AW2947">
            <v>0</v>
          </cell>
          <cell r="AX2947">
            <v>0</v>
          </cell>
          <cell r="AY2947">
            <v>0</v>
          </cell>
          <cell r="AZ2947">
            <v>0</v>
          </cell>
        </row>
        <row r="2948">
          <cell r="A2948" t="str">
            <v>UTMedium C&amp;ITime-Of-UseIncentive CostsHigh Participation Case0</v>
          </cell>
          <cell r="B2948" t="str">
            <v>UT</v>
          </cell>
          <cell r="C2948" t="str">
            <v>Medium C&amp;I</v>
          </cell>
          <cell r="D2948" t="str">
            <v>Time-Of-Use</v>
          </cell>
          <cell r="E2948" t="str">
            <v>Incentive Costs</v>
          </cell>
          <cell r="F2948" t="str">
            <v>High Participation Case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351680.42</v>
          </cell>
          <cell r="S2948">
            <v>1071390.72</v>
          </cell>
          <cell r="T2948">
            <v>2537897.67</v>
          </cell>
          <cell r="U2948">
            <v>3311695.75</v>
          </cell>
          <cell r="V2948">
            <v>3733808.12</v>
          </cell>
          <cell r="W2948">
            <v>3788051.65</v>
          </cell>
          <cell r="X2948">
            <v>3842351.67</v>
          </cell>
          <cell r="Y2948">
            <v>3896640.94</v>
          </cell>
          <cell r="Z2948">
            <v>3950917.05</v>
          </cell>
          <cell r="AA2948">
            <v>4005189.34</v>
          </cell>
          <cell r="AB2948">
            <v>4059468.57</v>
          </cell>
          <cell r="AC2948">
            <v>4113918.62</v>
          </cell>
          <cell r="AD2948">
            <v>4170493.29</v>
          </cell>
          <cell r="AE2948">
            <v>4227845.9800000004</v>
          </cell>
          <cell r="AF2948">
            <v>4285987.3899999997</v>
          </cell>
          <cell r="AG2948">
            <v>4344928.3600000003</v>
          </cell>
          <cell r="AH2948">
            <v>4404679.88</v>
          </cell>
          <cell r="AI2948">
            <v>4465253.1100000003</v>
          </cell>
          <cell r="AJ2948">
            <v>4526659.34</v>
          </cell>
          <cell r="AK2948">
            <v>4588910.04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  <cell r="AP2948">
            <v>0</v>
          </cell>
          <cell r="AQ2948">
            <v>0</v>
          </cell>
          <cell r="AR2948">
            <v>0</v>
          </cell>
          <cell r="AS2948">
            <v>0</v>
          </cell>
          <cell r="AT2948">
            <v>0</v>
          </cell>
          <cell r="AU2948">
            <v>0</v>
          </cell>
          <cell r="AV2948">
            <v>0</v>
          </cell>
          <cell r="AW2948">
            <v>0</v>
          </cell>
          <cell r="AX2948">
            <v>0</v>
          </cell>
          <cell r="AY2948">
            <v>0</v>
          </cell>
          <cell r="AZ2948">
            <v>0</v>
          </cell>
        </row>
        <row r="2949">
          <cell r="A2949" t="str">
            <v>UTMedium C&amp;ITime-Of-UseParticipantsHigh Participation Case0</v>
          </cell>
          <cell r="B2949" t="str">
            <v>UT</v>
          </cell>
          <cell r="C2949" t="str">
            <v>Medium C&amp;I</v>
          </cell>
          <cell r="D2949" t="str">
            <v>Time-Of-Use</v>
          </cell>
          <cell r="E2949" t="str">
            <v>Participants</v>
          </cell>
          <cell r="F2949" t="str">
            <v>High Participation Case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16746.686550000006</v>
          </cell>
          <cell r="S2949">
            <v>51018.605550000015</v>
          </cell>
          <cell r="T2949">
            <v>120852.27000000002</v>
          </cell>
          <cell r="U2949">
            <v>157699.79775000006</v>
          </cell>
          <cell r="V2949">
            <v>177800.38649999999</v>
          </cell>
          <cell r="W2949">
            <v>180383.41200000001</v>
          </cell>
          <cell r="X2949">
            <v>182969.12700000001</v>
          </cell>
          <cell r="Y2949">
            <v>185554.33050000004</v>
          </cell>
          <cell r="Z2949">
            <v>188138.90700000001</v>
          </cell>
          <cell r="AA2949">
            <v>190723.30200000003</v>
          </cell>
          <cell r="AB2949">
            <v>193308.027</v>
          </cell>
          <cell r="AC2949">
            <v>195900.88650000002</v>
          </cell>
          <cell r="AD2949">
            <v>198594.91865997191</v>
          </cell>
          <cell r="AE2949">
            <v>201325.99919378545</v>
          </cell>
          <cell r="AF2949">
            <v>204094.63759127702</v>
          </cell>
          <cell r="AG2949">
            <v>206901.35034879539</v>
          </cell>
          <cell r="AH2949">
            <v>209746.66106555553</v>
          </cell>
          <cell r="AI2949">
            <v>212631.10054131731</v>
          </cell>
          <cell r="AJ2949">
            <v>215555.20687540746</v>
          </cell>
          <cell r="AK2949">
            <v>218519.52556710335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  <cell r="AP2949">
            <v>0</v>
          </cell>
          <cell r="AQ2949">
            <v>0</v>
          </cell>
          <cell r="AR2949">
            <v>0</v>
          </cell>
          <cell r="AS2949">
            <v>0</v>
          </cell>
          <cell r="AT2949">
            <v>0</v>
          </cell>
          <cell r="AU2949">
            <v>0</v>
          </cell>
          <cell r="AV2949">
            <v>0</v>
          </cell>
          <cell r="AW2949">
            <v>0</v>
          </cell>
          <cell r="AX2949">
            <v>0</v>
          </cell>
          <cell r="AY2949">
            <v>0</v>
          </cell>
          <cell r="AZ2949">
            <v>0</v>
          </cell>
        </row>
        <row r="2950">
          <cell r="A2950" t="str">
            <v>UTResidentialTime-Of-UseProgram Annual BenefitsHigh Participation Case0</v>
          </cell>
          <cell r="B2950" t="str">
            <v>UT</v>
          </cell>
          <cell r="C2950" t="str">
            <v>Residential</v>
          </cell>
          <cell r="D2950" t="str">
            <v>Time-Of-Use</v>
          </cell>
          <cell r="E2950" t="str">
            <v>Program Annual Benefits</v>
          </cell>
          <cell r="F2950" t="str">
            <v>High Participation Case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573231.01</v>
          </cell>
          <cell r="S2950">
            <v>1745288.43</v>
          </cell>
          <cell r="T2950">
            <v>4127886.26</v>
          </cell>
          <cell r="U2950">
            <v>5388069.9000000004</v>
          </cell>
          <cell r="V2950">
            <v>6066603.5300000003</v>
          </cell>
          <cell r="W2950">
            <v>6146956.6100000003</v>
          </cell>
          <cell r="X2950">
            <v>6226381.7599999998</v>
          </cell>
          <cell r="Y2950">
            <v>6305886.3200000003</v>
          </cell>
          <cell r="Z2950">
            <v>6389191.79</v>
          </cell>
          <cell r="AA2950">
            <v>6482465.1100000003</v>
          </cell>
          <cell r="AB2950">
            <v>6568214.9500000002</v>
          </cell>
          <cell r="AC2950">
            <v>6654117.0800000001</v>
          </cell>
          <cell r="AD2950">
            <v>6743128.8899999997</v>
          </cell>
          <cell r="AE2950">
            <v>6833331.4100000001</v>
          </cell>
          <cell r="AF2950">
            <v>6924740.5700000003</v>
          </cell>
          <cell r="AG2950">
            <v>7017372.5</v>
          </cell>
          <cell r="AH2950">
            <v>7111243.5700000003</v>
          </cell>
          <cell r="AI2950">
            <v>7206370.3399999999</v>
          </cell>
          <cell r="AJ2950">
            <v>7302769.6200000001</v>
          </cell>
          <cell r="AK2950">
            <v>7400458.4299999997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  <cell r="AP2950">
            <v>0</v>
          </cell>
          <cell r="AQ2950">
            <v>0</v>
          </cell>
          <cell r="AR2950">
            <v>0</v>
          </cell>
          <cell r="AS2950">
            <v>0</v>
          </cell>
          <cell r="AT2950">
            <v>0</v>
          </cell>
          <cell r="AU2950">
            <v>0</v>
          </cell>
          <cell r="AV2950">
            <v>0</v>
          </cell>
          <cell r="AW2950">
            <v>0</v>
          </cell>
          <cell r="AX2950">
            <v>0</v>
          </cell>
          <cell r="AY2950">
            <v>0</v>
          </cell>
          <cell r="AZ2950">
            <v>0</v>
          </cell>
        </row>
        <row r="2951">
          <cell r="A2951" t="str">
            <v>UTResidentialTime-Of-UseProgram Annual CostsHigh Participation Case0</v>
          </cell>
          <cell r="B2951" t="str">
            <v>UT</v>
          </cell>
          <cell r="C2951" t="str">
            <v>Residential</v>
          </cell>
          <cell r="D2951" t="str">
            <v>Time-Of-Use</v>
          </cell>
          <cell r="E2951" t="str">
            <v>Program Annual Costs</v>
          </cell>
          <cell r="F2951" t="str">
            <v>High Participation Case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5834317.1500000004</v>
          </cell>
          <cell r="S2951">
            <v>12509121.98</v>
          </cell>
          <cell r="T2951">
            <v>26286343.199999999</v>
          </cell>
          <cell r="U2951">
            <v>16130618.27</v>
          </cell>
          <cell r="V2951">
            <v>10911310.720000001</v>
          </cell>
          <cell r="W2951">
            <v>4823091.07</v>
          </cell>
          <cell r="X2951">
            <v>4899046.41</v>
          </cell>
          <cell r="Y2951">
            <v>4974249.76</v>
          </cell>
          <cell r="Z2951">
            <v>5049879.66</v>
          </cell>
          <cell r="AA2951">
            <v>5126289.05</v>
          </cell>
          <cell r="AB2951">
            <v>5203203.5</v>
          </cell>
          <cell r="AC2951">
            <v>5283869.59</v>
          </cell>
          <cell r="AD2951">
            <v>5405233.1200000001</v>
          </cell>
          <cell r="AE2951">
            <v>5502775.29</v>
          </cell>
          <cell r="AF2951">
            <v>5602414.6799999997</v>
          </cell>
          <cell r="AG2951">
            <v>5704204.7300000004</v>
          </cell>
          <cell r="AH2951">
            <v>5808200.4400000004</v>
          </cell>
          <cell r="AI2951">
            <v>5914458.3899999997</v>
          </cell>
          <cell r="AJ2951">
            <v>6023036.7800000003</v>
          </cell>
          <cell r="AK2951">
            <v>6133995.5099999998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  <cell r="AP2951">
            <v>0</v>
          </cell>
          <cell r="AQ2951">
            <v>0</v>
          </cell>
          <cell r="AR2951">
            <v>0</v>
          </cell>
          <cell r="AS2951">
            <v>0</v>
          </cell>
          <cell r="AT2951">
            <v>0</v>
          </cell>
          <cell r="AU2951">
            <v>0</v>
          </cell>
          <cell r="AV2951">
            <v>0</v>
          </cell>
          <cell r="AW2951">
            <v>0</v>
          </cell>
          <cell r="AX2951">
            <v>0</v>
          </cell>
          <cell r="AY2951">
            <v>0</v>
          </cell>
          <cell r="AZ2951">
            <v>0</v>
          </cell>
        </row>
        <row r="2952">
          <cell r="A2952" t="str">
            <v>UTResidentialTime-Of-UseNon-Incentive CostsHigh Participation Case0</v>
          </cell>
          <cell r="B2952" t="str">
            <v>UT</v>
          </cell>
          <cell r="C2952" t="str">
            <v>Residential</v>
          </cell>
          <cell r="D2952" t="str">
            <v>Time-Of-Use</v>
          </cell>
          <cell r="E2952" t="str">
            <v>Non-Incentive Costs</v>
          </cell>
          <cell r="F2952" t="str">
            <v>High Participation Case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5482636.7300000004</v>
          </cell>
          <cell r="S2952">
            <v>11437731.27</v>
          </cell>
          <cell r="T2952">
            <v>23748445.530000001</v>
          </cell>
          <cell r="U2952">
            <v>12818922.52</v>
          </cell>
          <cell r="V2952">
            <v>7177502.6100000003</v>
          </cell>
          <cell r="W2952">
            <v>1035039.42</v>
          </cell>
          <cell r="X2952">
            <v>1056694.75</v>
          </cell>
          <cell r="Y2952">
            <v>1077608.81</v>
          </cell>
          <cell r="Z2952">
            <v>1098962.6200000001</v>
          </cell>
          <cell r="AA2952">
            <v>1121099.71</v>
          </cell>
          <cell r="AB2952">
            <v>1143734.93</v>
          </cell>
          <cell r="AC2952">
            <v>1169950.97</v>
          </cell>
          <cell r="AD2952">
            <v>1234739.83</v>
          </cell>
          <cell r="AE2952">
            <v>1274929.31</v>
          </cell>
          <cell r="AF2952">
            <v>1316427.29</v>
          </cell>
          <cell r="AG2952">
            <v>1359276.37</v>
          </cell>
          <cell r="AH2952">
            <v>1403520.56</v>
          </cell>
          <cell r="AI2952">
            <v>1449205.28</v>
          </cell>
          <cell r="AJ2952">
            <v>1496377.44</v>
          </cell>
          <cell r="AK2952">
            <v>1545085.48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0</v>
          </cell>
          <cell r="AR2952">
            <v>0</v>
          </cell>
          <cell r="AS2952">
            <v>0</v>
          </cell>
          <cell r="AT2952">
            <v>0</v>
          </cell>
          <cell r="AU2952">
            <v>0</v>
          </cell>
          <cell r="AV2952">
            <v>0</v>
          </cell>
          <cell r="AW2952">
            <v>0</v>
          </cell>
          <cell r="AX2952">
            <v>0</v>
          </cell>
          <cell r="AY2952">
            <v>0</v>
          </cell>
          <cell r="AZ2952">
            <v>0</v>
          </cell>
        </row>
        <row r="2953">
          <cell r="A2953" t="str">
            <v>UTResidentialTime-Of-UseSummer Peak Reduction @Meter  (MW)High Participation Case0</v>
          </cell>
          <cell r="B2953" t="str">
            <v>UT</v>
          </cell>
          <cell r="C2953" t="str">
            <v>Residential</v>
          </cell>
          <cell r="D2953" t="str">
            <v>Time-Of-Use</v>
          </cell>
          <cell r="E2953" t="str">
            <v>Summer Peak Reduction @Meter  (MW)</v>
          </cell>
          <cell r="F2953" t="str">
            <v>High Participation Case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5.1061481672101516</v>
          </cell>
          <cell r="S2953">
            <v>15.546439584201273</v>
          </cell>
          <cell r="T2953">
            <v>36.769815927493447</v>
          </cell>
          <cell r="U2953">
            <v>47.99510590524666</v>
          </cell>
          <cell r="V2953">
            <v>54.039254216657497</v>
          </cell>
          <cell r="W2953">
            <v>54.75501228123791</v>
          </cell>
          <cell r="X2953">
            <v>55.462504704051796</v>
          </cell>
          <cell r="Y2953">
            <v>56.170704503007471</v>
          </cell>
          <cell r="Z2953">
            <v>56.91276145592839</v>
          </cell>
          <cell r="AA2953">
            <v>57.74360864977195</v>
          </cell>
          <cell r="AB2953">
            <v>58.507439221742665</v>
          </cell>
          <cell r="AC2953">
            <v>59.27262640549219</v>
          </cell>
          <cell r="AD2953">
            <v>60.065513565673378</v>
          </cell>
          <cell r="AE2953">
            <v>60.869007140432515</v>
          </cell>
          <cell r="AF2953">
            <v>61.683249011282939</v>
          </cell>
          <cell r="AG2953">
            <v>62.508382957680382</v>
          </cell>
          <cell r="AH2953">
            <v>63.344554682411669</v>
          </cell>
          <cell r="AI2953">
            <v>64.191911837323005</v>
          </cell>
          <cell r="AJ2953">
            <v>65.050604049392433</v>
          </cell>
          <cell r="AK2953">
            <v>65.920782947151125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0</v>
          </cell>
          <cell r="AR2953">
            <v>0</v>
          </cell>
          <cell r="AS2953">
            <v>0</v>
          </cell>
          <cell r="AT2953">
            <v>0</v>
          </cell>
          <cell r="AU2953">
            <v>0</v>
          </cell>
          <cell r="AV2953">
            <v>0</v>
          </cell>
          <cell r="AW2953">
            <v>0</v>
          </cell>
          <cell r="AX2953">
            <v>0</v>
          </cell>
          <cell r="AY2953">
            <v>0</v>
          </cell>
          <cell r="AZ2953">
            <v>0</v>
          </cell>
        </row>
        <row r="2954">
          <cell r="A2954" t="str">
            <v>UTResidentialTime-Of-UseSummer Peak Reduction @Generation (MW)High Participation Case0</v>
          </cell>
          <cell r="B2954" t="str">
            <v>UT</v>
          </cell>
          <cell r="C2954" t="str">
            <v>Residential</v>
          </cell>
          <cell r="D2954" t="str">
            <v>Time-Of-Use</v>
          </cell>
          <cell r="E2954" t="str">
            <v>Summer Peak Reduction @Generation (MW)</v>
          </cell>
          <cell r="F2954" t="str">
            <v>High Participation Case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5.6309529854545115</v>
          </cell>
          <cell r="S2954">
            <v>17.1442871462299</v>
          </cell>
          <cell r="T2954">
            <v>40.548980952242438</v>
          </cell>
          <cell r="U2954">
            <v>52.92799504328039</v>
          </cell>
          <cell r="V2954">
            <v>59.593354892652727</v>
          </cell>
          <cell r="W2954">
            <v>60.382677857562754</v>
          </cell>
          <cell r="X2954">
            <v>61.162885646285609</v>
          </cell>
          <cell r="Y2954">
            <v>61.94387351456492</v>
          </cell>
          <cell r="Z2954">
            <v>62.762198341341403</v>
          </cell>
          <cell r="AA2954">
            <v>63.678439181486489</v>
          </cell>
          <cell r="AB2954">
            <v>64.520775498172327</v>
          </cell>
          <cell r="AC2954">
            <v>65.364607857843168</v>
          </cell>
          <cell r="AD2954">
            <v>66.238987169908881</v>
          </cell>
          <cell r="AE2954">
            <v>67.125063013269198</v>
          </cell>
          <cell r="AF2954">
            <v>68.022991851877961</v>
          </cell>
          <cell r="AG2954">
            <v>68.932932242700019</v>
          </cell>
          <cell r="AH2954">
            <v>69.855044863709381</v>
          </cell>
          <cell r="AI2954">
            <v>70.789492542261797</v>
          </cell>
          <cell r="AJ2954">
            <v>71.73644028384696</v>
          </cell>
          <cell r="AK2954">
            <v>72.696055301225314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0</v>
          </cell>
          <cell r="AR2954">
            <v>0</v>
          </cell>
          <cell r="AS2954">
            <v>0</v>
          </cell>
          <cell r="AT2954">
            <v>0</v>
          </cell>
          <cell r="AU2954">
            <v>0</v>
          </cell>
          <cell r="AV2954">
            <v>0</v>
          </cell>
          <cell r="AW2954">
            <v>0</v>
          </cell>
          <cell r="AX2954">
            <v>0</v>
          </cell>
          <cell r="AY2954">
            <v>0</v>
          </cell>
          <cell r="AZ2954">
            <v>0</v>
          </cell>
        </row>
        <row r="2955">
          <cell r="A2955" t="str">
            <v>UTResidentialTime-Of-UseWinter Peak Reduction @Meter  (MW)High Participation Case0</v>
          </cell>
          <cell r="B2955" t="str">
            <v>UT</v>
          </cell>
          <cell r="C2955" t="str">
            <v>Residential</v>
          </cell>
          <cell r="D2955" t="str">
            <v>Time-Of-Use</v>
          </cell>
          <cell r="E2955" t="str">
            <v>Winter Peak Reduction @Meter  (MW)</v>
          </cell>
          <cell r="F2955" t="str">
            <v>High Participation Case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0</v>
          </cell>
          <cell r="AV2955">
            <v>0</v>
          </cell>
          <cell r="AW2955">
            <v>0</v>
          </cell>
          <cell r="AX2955">
            <v>0</v>
          </cell>
          <cell r="AY2955">
            <v>0</v>
          </cell>
          <cell r="AZ2955">
            <v>0</v>
          </cell>
        </row>
        <row r="2956">
          <cell r="A2956" t="str">
            <v>UTResidentialTime-Of-UseWinter Peak Reduction @Generation (MW)High Participation Case0</v>
          </cell>
          <cell r="B2956" t="str">
            <v>UT</v>
          </cell>
          <cell r="C2956" t="str">
            <v>Residential</v>
          </cell>
          <cell r="D2956" t="str">
            <v>Time-Of-Use</v>
          </cell>
          <cell r="E2956" t="str">
            <v>Winter Peak Reduction @Generation (MW)</v>
          </cell>
          <cell r="F2956" t="str">
            <v>High Participation Case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0</v>
          </cell>
          <cell r="AV2956">
            <v>0</v>
          </cell>
          <cell r="AW2956">
            <v>0</v>
          </cell>
          <cell r="AX2956">
            <v>0</v>
          </cell>
          <cell r="AY2956">
            <v>0</v>
          </cell>
          <cell r="AZ2956">
            <v>0</v>
          </cell>
        </row>
        <row r="2957">
          <cell r="A2957" t="str">
            <v>UTResidentialTime-Of-UseProgram Annual BenefitsHigh Participation Case0</v>
          </cell>
          <cell r="B2957" t="str">
            <v>UT</v>
          </cell>
          <cell r="C2957" t="str">
            <v>Residential</v>
          </cell>
          <cell r="D2957" t="str">
            <v>Time-Of-Use</v>
          </cell>
          <cell r="E2957" t="str">
            <v>Program Annual Benefits</v>
          </cell>
          <cell r="F2957" t="str">
            <v>High Participation Case</v>
          </cell>
          <cell r="G2957">
            <v>0</v>
          </cell>
          <cell r="BA2957">
            <v>130783960.33</v>
          </cell>
        </row>
        <row r="2958">
          <cell r="A2958" t="str">
            <v>UTResidentialTime-Of-UseNew ParticipantsHigh Participation Case0</v>
          </cell>
          <cell r="B2958" t="str">
            <v>UT</v>
          </cell>
          <cell r="C2958" t="str">
            <v>Residential</v>
          </cell>
          <cell r="D2958" t="str">
            <v>Time-Of-Use</v>
          </cell>
          <cell r="E2958" t="str">
            <v>New Participants</v>
          </cell>
          <cell r="F2958" t="str">
            <v>High Participation Case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16746.686550000006</v>
          </cell>
          <cell r="S2958">
            <v>34271.919000000009</v>
          </cell>
          <cell r="T2958">
            <v>69833.664450000011</v>
          </cell>
          <cell r="U2958">
            <v>36847.527750000037</v>
          </cell>
          <cell r="V2958">
            <v>20100.588749999937</v>
          </cell>
          <cell r="W2958">
            <v>2583.0255000000179</v>
          </cell>
          <cell r="X2958">
            <v>2585.7149999999965</v>
          </cell>
          <cell r="Y2958">
            <v>2585.2035000000324</v>
          </cell>
          <cell r="Z2958">
            <v>2584.5764999999665</v>
          </cell>
          <cell r="AA2958">
            <v>2584.3950000000186</v>
          </cell>
          <cell r="AB2958">
            <v>2584.7249999999767</v>
          </cell>
          <cell r="AC2958">
            <v>2592.8595000000205</v>
          </cell>
          <cell r="AD2958">
            <v>2694.0321599718882</v>
          </cell>
          <cell r="AE2958">
            <v>2731.0805338135397</v>
          </cell>
          <cell r="AF2958">
            <v>2768.6383974915661</v>
          </cell>
          <cell r="AG2958">
            <v>2806.7127575183695</v>
          </cell>
          <cell r="AH2958">
            <v>2845.3107167601411</v>
          </cell>
          <cell r="AI2958">
            <v>2884.4394757617847</v>
          </cell>
          <cell r="AJ2958">
            <v>2924.1063340901455</v>
          </cell>
          <cell r="AK2958">
            <v>2964.3186916958948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0</v>
          </cell>
          <cell r="AV2958">
            <v>0</v>
          </cell>
          <cell r="AW2958">
            <v>0</v>
          </cell>
          <cell r="AX2958">
            <v>0</v>
          </cell>
          <cell r="AY2958">
            <v>0</v>
          </cell>
          <cell r="AZ2958">
            <v>0</v>
          </cell>
        </row>
        <row r="2959">
          <cell r="A2959" t="str">
            <v>UTResidentialTime-Of-UseIncentive CostsHigh Participation Case0</v>
          </cell>
          <cell r="B2959" t="str">
            <v>UT</v>
          </cell>
          <cell r="C2959" t="str">
            <v>Residential</v>
          </cell>
          <cell r="D2959" t="str">
            <v>Time-Of-Use</v>
          </cell>
          <cell r="E2959" t="str">
            <v>Incentive Costs</v>
          </cell>
          <cell r="F2959" t="str">
            <v>High Participation Case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351680.42</v>
          </cell>
          <cell r="S2959">
            <v>1071390.72</v>
          </cell>
          <cell r="T2959">
            <v>2537897.67</v>
          </cell>
          <cell r="U2959">
            <v>3311695.75</v>
          </cell>
          <cell r="V2959">
            <v>3733808.12</v>
          </cell>
          <cell r="W2959">
            <v>3788051.65</v>
          </cell>
          <cell r="X2959">
            <v>3842351.67</v>
          </cell>
          <cell r="Y2959">
            <v>3896640.94</v>
          </cell>
          <cell r="Z2959">
            <v>3950917.05</v>
          </cell>
          <cell r="AA2959">
            <v>4005189.34</v>
          </cell>
          <cell r="AB2959">
            <v>4059468.57</v>
          </cell>
          <cell r="AC2959">
            <v>4113918.62</v>
          </cell>
          <cell r="AD2959">
            <v>4170493.29</v>
          </cell>
          <cell r="AE2959">
            <v>4227845.9800000004</v>
          </cell>
          <cell r="AF2959">
            <v>4285987.3899999997</v>
          </cell>
          <cell r="AG2959">
            <v>4344928.3600000003</v>
          </cell>
          <cell r="AH2959">
            <v>4404679.88</v>
          </cell>
          <cell r="AI2959">
            <v>4465253.1100000003</v>
          </cell>
          <cell r="AJ2959">
            <v>4526659.34</v>
          </cell>
          <cell r="AK2959">
            <v>4588910.04</v>
          </cell>
          <cell r="AL2959">
            <v>0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0</v>
          </cell>
          <cell r="AV2959">
            <v>0</v>
          </cell>
          <cell r="AW2959">
            <v>0</v>
          </cell>
          <cell r="AX2959">
            <v>0</v>
          </cell>
          <cell r="AY2959">
            <v>0</v>
          </cell>
          <cell r="AZ2959">
            <v>0</v>
          </cell>
        </row>
        <row r="2960">
          <cell r="A2960" t="str">
            <v>UTResidentialTime-Of-UseParticipantsHigh Participation Case0</v>
          </cell>
          <cell r="B2960" t="str">
            <v>UT</v>
          </cell>
          <cell r="C2960" t="str">
            <v>Residential</v>
          </cell>
          <cell r="D2960" t="str">
            <v>Time-Of-Use</v>
          </cell>
          <cell r="E2960" t="str">
            <v>Participants</v>
          </cell>
          <cell r="F2960" t="str">
            <v>High Participation Case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16746.686550000006</v>
          </cell>
          <cell r="S2960">
            <v>51018.605550000015</v>
          </cell>
          <cell r="T2960">
            <v>120852.27000000002</v>
          </cell>
          <cell r="U2960">
            <v>157699.79775000006</v>
          </cell>
          <cell r="V2960">
            <v>177800.38649999999</v>
          </cell>
          <cell r="W2960">
            <v>180383.41200000001</v>
          </cell>
          <cell r="X2960">
            <v>182969.12700000001</v>
          </cell>
          <cell r="Y2960">
            <v>185554.33050000004</v>
          </cell>
          <cell r="Z2960">
            <v>188138.90700000001</v>
          </cell>
          <cell r="AA2960">
            <v>190723.30200000003</v>
          </cell>
          <cell r="AB2960">
            <v>193308.027</v>
          </cell>
          <cell r="AC2960">
            <v>195900.88650000002</v>
          </cell>
          <cell r="AD2960">
            <v>198594.91865997191</v>
          </cell>
          <cell r="AE2960">
            <v>201325.99919378545</v>
          </cell>
          <cell r="AF2960">
            <v>204094.63759127702</v>
          </cell>
          <cell r="AG2960">
            <v>206901.35034879539</v>
          </cell>
          <cell r="AH2960">
            <v>209746.66106555553</v>
          </cell>
          <cell r="AI2960">
            <v>212631.10054131731</v>
          </cell>
          <cell r="AJ2960">
            <v>215555.20687540746</v>
          </cell>
          <cell r="AK2960">
            <v>218519.52556710335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  <cell r="AP2960">
            <v>0</v>
          </cell>
          <cell r="AQ2960">
            <v>0</v>
          </cell>
          <cell r="AR2960">
            <v>0</v>
          </cell>
          <cell r="AS2960">
            <v>0</v>
          </cell>
          <cell r="AT2960">
            <v>0</v>
          </cell>
          <cell r="AU2960">
            <v>0</v>
          </cell>
          <cell r="AV2960">
            <v>0</v>
          </cell>
          <cell r="AW2960">
            <v>0</v>
          </cell>
          <cell r="AX2960">
            <v>0</v>
          </cell>
          <cell r="AY2960">
            <v>0</v>
          </cell>
          <cell r="AZ2960">
            <v>0</v>
          </cell>
        </row>
        <row r="2961">
          <cell r="A2961" t="str">
            <v>UTSmall C&amp;ITime-Of-UseProgram Annual BenefitsHigh Participation Case0</v>
          </cell>
          <cell r="B2961" t="str">
            <v>UT</v>
          </cell>
          <cell r="C2961" t="str">
            <v>Small C&amp;I</v>
          </cell>
          <cell r="D2961" t="str">
            <v>Time-Of-Use</v>
          </cell>
          <cell r="E2961" t="str">
            <v>Program Annual Benefits</v>
          </cell>
          <cell r="F2961" t="str">
            <v>High Participation Case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573231.01</v>
          </cell>
          <cell r="S2961">
            <v>1745288.43</v>
          </cell>
          <cell r="T2961">
            <v>4127886.26</v>
          </cell>
          <cell r="U2961">
            <v>5388069.9000000004</v>
          </cell>
          <cell r="V2961">
            <v>6066603.5300000003</v>
          </cell>
          <cell r="W2961">
            <v>6146956.6100000003</v>
          </cell>
          <cell r="X2961">
            <v>6226381.7599999998</v>
          </cell>
          <cell r="Y2961">
            <v>6305886.3200000003</v>
          </cell>
          <cell r="Z2961">
            <v>6389191.79</v>
          </cell>
          <cell r="AA2961">
            <v>6482465.1100000003</v>
          </cell>
          <cell r="AB2961">
            <v>6568214.9500000002</v>
          </cell>
          <cell r="AC2961">
            <v>6654117.0800000001</v>
          </cell>
          <cell r="AD2961">
            <v>6743128.8899999997</v>
          </cell>
          <cell r="AE2961">
            <v>6833331.4100000001</v>
          </cell>
          <cell r="AF2961">
            <v>6924740.5700000003</v>
          </cell>
          <cell r="AG2961">
            <v>7017372.5</v>
          </cell>
          <cell r="AH2961">
            <v>7111243.5700000003</v>
          </cell>
          <cell r="AI2961">
            <v>7206370.3399999999</v>
          </cell>
          <cell r="AJ2961">
            <v>7302769.6200000001</v>
          </cell>
          <cell r="AK2961">
            <v>7400458.4299999997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0</v>
          </cell>
          <cell r="AV2961">
            <v>0</v>
          </cell>
          <cell r="AW2961">
            <v>0</v>
          </cell>
          <cell r="AX2961">
            <v>0</v>
          </cell>
          <cell r="AY2961">
            <v>0</v>
          </cell>
          <cell r="AZ2961">
            <v>0</v>
          </cell>
        </row>
        <row r="2962">
          <cell r="A2962" t="str">
            <v>UTSmall C&amp;ITime-Of-UseProgram Annual CostsHigh Participation Case0</v>
          </cell>
          <cell r="B2962" t="str">
            <v>UT</v>
          </cell>
          <cell r="C2962" t="str">
            <v>Small C&amp;I</v>
          </cell>
          <cell r="D2962" t="str">
            <v>Time-Of-Use</v>
          </cell>
          <cell r="E2962" t="str">
            <v>Program Annual Costs</v>
          </cell>
          <cell r="F2962" t="str">
            <v>High Participation Case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5834317.1500000004</v>
          </cell>
          <cell r="S2962">
            <v>12509121.98</v>
          </cell>
          <cell r="T2962">
            <v>26286343.199999999</v>
          </cell>
          <cell r="U2962">
            <v>16130618.27</v>
          </cell>
          <cell r="V2962">
            <v>10911310.720000001</v>
          </cell>
          <cell r="W2962">
            <v>4823091.07</v>
          </cell>
          <cell r="X2962">
            <v>4899046.41</v>
          </cell>
          <cell r="Y2962">
            <v>4974249.76</v>
          </cell>
          <cell r="Z2962">
            <v>5049879.66</v>
          </cell>
          <cell r="AA2962">
            <v>5126289.05</v>
          </cell>
          <cell r="AB2962">
            <v>5203203.5</v>
          </cell>
          <cell r="AC2962">
            <v>5283869.59</v>
          </cell>
          <cell r="AD2962">
            <v>5405233.1200000001</v>
          </cell>
          <cell r="AE2962">
            <v>5502775.29</v>
          </cell>
          <cell r="AF2962">
            <v>5602414.6799999997</v>
          </cell>
          <cell r="AG2962">
            <v>5704204.7300000004</v>
          </cell>
          <cell r="AH2962">
            <v>5808200.4400000004</v>
          </cell>
          <cell r="AI2962">
            <v>5914458.3899999997</v>
          </cell>
          <cell r="AJ2962">
            <v>6023036.7800000003</v>
          </cell>
          <cell r="AK2962">
            <v>6133995.5099999998</v>
          </cell>
          <cell r="AL2962">
            <v>0</v>
          </cell>
          <cell r="AM2962">
            <v>0</v>
          </cell>
          <cell r="AN2962">
            <v>0</v>
          </cell>
          <cell r="AO2962">
            <v>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0</v>
          </cell>
          <cell r="AV2962">
            <v>0</v>
          </cell>
          <cell r="AW2962">
            <v>0</v>
          </cell>
          <cell r="AX2962">
            <v>0</v>
          </cell>
          <cell r="AY2962">
            <v>0</v>
          </cell>
          <cell r="AZ2962">
            <v>0</v>
          </cell>
        </row>
        <row r="2963">
          <cell r="A2963" t="str">
            <v>UTSmall C&amp;ITime-Of-UseNon-Incentive CostsHigh Participation Case0</v>
          </cell>
          <cell r="B2963" t="str">
            <v>UT</v>
          </cell>
          <cell r="C2963" t="str">
            <v>Small C&amp;I</v>
          </cell>
          <cell r="D2963" t="str">
            <v>Time-Of-Use</v>
          </cell>
          <cell r="E2963" t="str">
            <v>Non-Incentive Costs</v>
          </cell>
          <cell r="F2963" t="str">
            <v>High Participation Case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5482636.7300000004</v>
          </cell>
          <cell r="S2963">
            <v>11437731.27</v>
          </cell>
          <cell r="T2963">
            <v>23748445.530000001</v>
          </cell>
          <cell r="U2963">
            <v>12818922.52</v>
          </cell>
          <cell r="V2963">
            <v>7177502.6100000003</v>
          </cell>
          <cell r="W2963">
            <v>1035039.42</v>
          </cell>
          <cell r="X2963">
            <v>1056694.75</v>
          </cell>
          <cell r="Y2963">
            <v>1077608.81</v>
          </cell>
          <cell r="Z2963">
            <v>1098962.6200000001</v>
          </cell>
          <cell r="AA2963">
            <v>1121099.71</v>
          </cell>
          <cell r="AB2963">
            <v>1143734.93</v>
          </cell>
          <cell r="AC2963">
            <v>1169950.97</v>
          </cell>
          <cell r="AD2963">
            <v>1234739.83</v>
          </cell>
          <cell r="AE2963">
            <v>1274929.31</v>
          </cell>
          <cell r="AF2963">
            <v>1316427.29</v>
          </cell>
          <cell r="AG2963">
            <v>1359276.37</v>
          </cell>
          <cell r="AH2963">
            <v>1403520.56</v>
          </cell>
          <cell r="AI2963">
            <v>1449205.28</v>
          </cell>
          <cell r="AJ2963">
            <v>1496377.44</v>
          </cell>
          <cell r="AK2963">
            <v>1545085.48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0</v>
          </cell>
          <cell r="AV2963">
            <v>0</v>
          </cell>
          <cell r="AW2963">
            <v>0</v>
          </cell>
          <cell r="AX2963">
            <v>0</v>
          </cell>
          <cell r="AY2963">
            <v>0</v>
          </cell>
          <cell r="AZ2963">
            <v>0</v>
          </cell>
        </row>
        <row r="2964">
          <cell r="A2964" t="str">
            <v>UTSmall C&amp;ITime-Of-UseSummer Peak Reduction @Meter  (MW)High Participation Case0</v>
          </cell>
          <cell r="B2964" t="str">
            <v>UT</v>
          </cell>
          <cell r="C2964" t="str">
            <v>Small C&amp;I</v>
          </cell>
          <cell r="D2964" t="str">
            <v>Time-Of-Use</v>
          </cell>
          <cell r="E2964" t="str">
            <v>Summer Peak Reduction @Meter  (MW)</v>
          </cell>
          <cell r="F2964" t="str">
            <v>High Participation Case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5.1061481672101516</v>
          </cell>
          <cell r="S2964">
            <v>15.546439584201273</v>
          </cell>
          <cell r="T2964">
            <v>36.769815927493447</v>
          </cell>
          <cell r="U2964">
            <v>47.99510590524666</v>
          </cell>
          <cell r="V2964">
            <v>54.039254216657497</v>
          </cell>
          <cell r="W2964">
            <v>54.75501228123791</v>
          </cell>
          <cell r="X2964">
            <v>55.462504704051796</v>
          </cell>
          <cell r="Y2964">
            <v>56.170704503007471</v>
          </cell>
          <cell r="Z2964">
            <v>56.91276145592839</v>
          </cell>
          <cell r="AA2964">
            <v>57.74360864977195</v>
          </cell>
          <cell r="AB2964">
            <v>58.507439221742665</v>
          </cell>
          <cell r="AC2964">
            <v>59.27262640549219</v>
          </cell>
          <cell r="AD2964">
            <v>60.065513565673378</v>
          </cell>
          <cell r="AE2964">
            <v>60.869007140432515</v>
          </cell>
          <cell r="AF2964">
            <v>61.683249011282939</v>
          </cell>
          <cell r="AG2964">
            <v>62.508382957680382</v>
          </cell>
          <cell r="AH2964">
            <v>63.344554682411669</v>
          </cell>
          <cell r="AI2964">
            <v>64.191911837323005</v>
          </cell>
          <cell r="AJ2964">
            <v>65.050604049392433</v>
          </cell>
          <cell r="AK2964">
            <v>65.920782947151125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0</v>
          </cell>
          <cell r="AV2964">
            <v>0</v>
          </cell>
          <cell r="AW2964">
            <v>0</v>
          </cell>
          <cell r="AX2964">
            <v>0</v>
          </cell>
          <cell r="AY2964">
            <v>0</v>
          </cell>
          <cell r="AZ2964">
            <v>0</v>
          </cell>
        </row>
        <row r="2965">
          <cell r="A2965" t="str">
            <v>UTSmall C&amp;ITime-Of-UseSummer Peak Reduction @Generation (MW)High Participation Case0</v>
          </cell>
          <cell r="B2965" t="str">
            <v>UT</v>
          </cell>
          <cell r="C2965" t="str">
            <v>Small C&amp;I</v>
          </cell>
          <cell r="D2965" t="str">
            <v>Time-Of-Use</v>
          </cell>
          <cell r="E2965" t="str">
            <v>Summer Peak Reduction @Generation (MW)</v>
          </cell>
          <cell r="F2965" t="str">
            <v>High Participation Case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5.6309529854545115</v>
          </cell>
          <cell r="S2965">
            <v>17.1442871462299</v>
          </cell>
          <cell r="T2965">
            <v>40.548980952242438</v>
          </cell>
          <cell r="U2965">
            <v>52.92799504328039</v>
          </cell>
          <cell r="V2965">
            <v>59.593354892652727</v>
          </cell>
          <cell r="W2965">
            <v>60.382677857562754</v>
          </cell>
          <cell r="X2965">
            <v>61.162885646285609</v>
          </cell>
          <cell r="Y2965">
            <v>61.94387351456492</v>
          </cell>
          <cell r="Z2965">
            <v>62.762198341341403</v>
          </cell>
          <cell r="AA2965">
            <v>63.678439181486489</v>
          </cell>
          <cell r="AB2965">
            <v>64.520775498172327</v>
          </cell>
          <cell r="AC2965">
            <v>65.364607857843168</v>
          </cell>
          <cell r="AD2965">
            <v>66.238987169908881</v>
          </cell>
          <cell r="AE2965">
            <v>67.125063013269198</v>
          </cell>
          <cell r="AF2965">
            <v>68.022991851877961</v>
          </cell>
          <cell r="AG2965">
            <v>68.932932242700019</v>
          </cell>
          <cell r="AH2965">
            <v>69.855044863709381</v>
          </cell>
          <cell r="AI2965">
            <v>70.789492542261797</v>
          </cell>
          <cell r="AJ2965">
            <v>71.73644028384696</v>
          </cell>
          <cell r="AK2965">
            <v>72.696055301225314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0</v>
          </cell>
          <cell r="AV2965">
            <v>0</v>
          </cell>
          <cell r="AW2965">
            <v>0</v>
          </cell>
          <cell r="AX2965">
            <v>0</v>
          </cell>
          <cell r="AY2965">
            <v>0</v>
          </cell>
          <cell r="AZ2965">
            <v>0</v>
          </cell>
        </row>
        <row r="2966">
          <cell r="A2966" t="str">
            <v>UTSmall C&amp;ITime-Of-UseWinter Peak Reduction @Meter  (MW)High Participation Case0</v>
          </cell>
          <cell r="B2966" t="str">
            <v>UT</v>
          </cell>
          <cell r="C2966" t="str">
            <v>Small C&amp;I</v>
          </cell>
          <cell r="D2966" t="str">
            <v>Time-Of-Use</v>
          </cell>
          <cell r="E2966" t="str">
            <v>Winter Peak Reduction @Meter  (MW)</v>
          </cell>
          <cell r="F2966" t="str">
            <v>High Participation Case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0</v>
          </cell>
          <cell r="AV2966">
            <v>0</v>
          </cell>
          <cell r="AW2966">
            <v>0</v>
          </cell>
          <cell r="AX2966">
            <v>0</v>
          </cell>
          <cell r="AY2966">
            <v>0</v>
          </cell>
          <cell r="AZ2966">
            <v>0</v>
          </cell>
        </row>
        <row r="2967">
          <cell r="A2967" t="str">
            <v>UTSmall C&amp;ITime-Of-UseWinter Peak Reduction @Generation (MW)High Participation Case0</v>
          </cell>
          <cell r="B2967" t="str">
            <v>UT</v>
          </cell>
          <cell r="C2967" t="str">
            <v>Small C&amp;I</v>
          </cell>
          <cell r="D2967" t="str">
            <v>Time-Of-Use</v>
          </cell>
          <cell r="E2967" t="str">
            <v>Winter Peak Reduction @Generation (MW)</v>
          </cell>
          <cell r="F2967" t="str">
            <v>High Participation Case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0</v>
          </cell>
          <cell r="AV2967">
            <v>0</v>
          </cell>
          <cell r="AW2967">
            <v>0</v>
          </cell>
          <cell r="AX2967">
            <v>0</v>
          </cell>
          <cell r="AY2967">
            <v>0</v>
          </cell>
          <cell r="AZ2967">
            <v>0</v>
          </cell>
        </row>
        <row r="2968">
          <cell r="A2968" t="str">
            <v>UTSmall C&amp;ITime-Of-UseProgram Annual BenefitsHigh Participation Case0</v>
          </cell>
          <cell r="B2968" t="str">
            <v>UT</v>
          </cell>
          <cell r="C2968" t="str">
            <v>Small C&amp;I</v>
          </cell>
          <cell r="D2968" t="str">
            <v>Time-Of-Use</v>
          </cell>
          <cell r="E2968" t="str">
            <v>Program Annual Benefits</v>
          </cell>
          <cell r="F2968" t="str">
            <v>High Participation Case</v>
          </cell>
          <cell r="G2968">
            <v>0</v>
          </cell>
          <cell r="BA2968">
            <v>-4182.6099999999997</v>
          </cell>
        </row>
        <row r="2969">
          <cell r="A2969" t="str">
            <v>UTSmall C&amp;ITime-Of-UseNew ParticipantsHigh Participation Case0</v>
          </cell>
          <cell r="B2969" t="str">
            <v>UT</v>
          </cell>
          <cell r="C2969" t="str">
            <v>Small C&amp;I</v>
          </cell>
          <cell r="D2969" t="str">
            <v>Time-Of-Use</v>
          </cell>
          <cell r="E2969" t="str">
            <v>New Participants</v>
          </cell>
          <cell r="F2969" t="str">
            <v>High Participation Case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16746.686550000006</v>
          </cell>
          <cell r="S2969">
            <v>34271.919000000009</v>
          </cell>
          <cell r="T2969">
            <v>69833.664450000011</v>
          </cell>
          <cell r="U2969">
            <v>36847.527750000037</v>
          </cell>
          <cell r="V2969">
            <v>20100.588749999937</v>
          </cell>
          <cell r="W2969">
            <v>2583.0255000000179</v>
          </cell>
          <cell r="X2969">
            <v>2585.7149999999965</v>
          </cell>
          <cell r="Y2969">
            <v>2585.2035000000324</v>
          </cell>
          <cell r="Z2969">
            <v>2584.5764999999665</v>
          </cell>
          <cell r="AA2969">
            <v>2584.3950000000186</v>
          </cell>
          <cell r="AB2969">
            <v>2584.7249999999767</v>
          </cell>
          <cell r="AC2969">
            <v>2592.8595000000205</v>
          </cell>
          <cell r="AD2969">
            <v>2694.0321599718882</v>
          </cell>
          <cell r="AE2969">
            <v>2731.0805338135397</v>
          </cell>
          <cell r="AF2969">
            <v>2768.6383974915661</v>
          </cell>
          <cell r="AG2969">
            <v>2806.7127575183695</v>
          </cell>
          <cell r="AH2969">
            <v>2845.3107167601411</v>
          </cell>
          <cell r="AI2969">
            <v>2884.4394757617847</v>
          </cell>
          <cell r="AJ2969">
            <v>2924.1063340901455</v>
          </cell>
          <cell r="AK2969">
            <v>2964.3186916958948</v>
          </cell>
          <cell r="AL2969">
            <v>0</v>
          </cell>
          <cell r="AM2969">
            <v>0</v>
          </cell>
          <cell r="AN2969">
            <v>0</v>
          </cell>
          <cell r="AO2969">
            <v>0</v>
          </cell>
          <cell r="AP2969">
            <v>0</v>
          </cell>
          <cell r="AQ2969">
            <v>0</v>
          </cell>
          <cell r="AR2969">
            <v>0</v>
          </cell>
          <cell r="AS2969">
            <v>0</v>
          </cell>
          <cell r="AT2969">
            <v>0</v>
          </cell>
          <cell r="AU2969">
            <v>0</v>
          </cell>
          <cell r="AV2969">
            <v>0</v>
          </cell>
          <cell r="AW2969">
            <v>0</v>
          </cell>
          <cell r="AX2969">
            <v>0</v>
          </cell>
          <cell r="AY2969">
            <v>0</v>
          </cell>
          <cell r="AZ2969">
            <v>0</v>
          </cell>
        </row>
        <row r="2970">
          <cell r="A2970" t="str">
            <v>UTSmall C&amp;ITime-Of-UseIncentive CostsHigh Participation Case0</v>
          </cell>
          <cell r="B2970" t="str">
            <v>UT</v>
          </cell>
          <cell r="C2970" t="str">
            <v>Small C&amp;I</v>
          </cell>
          <cell r="D2970" t="str">
            <v>Time-Of-Use</v>
          </cell>
          <cell r="E2970" t="str">
            <v>Incentive Costs</v>
          </cell>
          <cell r="F2970" t="str">
            <v>High Participation Case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351680.42</v>
          </cell>
          <cell r="S2970">
            <v>1071390.72</v>
          </cell>
          <cell r="T2970">
            <v>2537897.67</v>
          </cell>
          <cell r="U2970">
            <v>3311695.75</v>
          </cell>
          <cell r="V2970">
            <v>3733808.12</v>
          </cell>
          <cell r="W2970">
            <v>3788051.65</v>
          </cell>
          <cell r="X2970">
            <v>3842351.67</v>
          </cell>
          <cell r="Y2970">
            <v>3896640.94</v>
          </cell>
          <cell r="Z2970">
            <v>3950917.05</v>
          </cell>
          <cell r="AA2970">
            <v>4005189.34</v>
          </cell>
          <cell r="AB2970">
            <v>4059468.57</v>
          </cell>
          <cell r="AC2970">
            <v>4113918.62</v>
          </cell>
          <cell r="AD2970">
            <v>4170493.29</v>
          </cell>
          <cell r="AE2970">
            <v>4227845.9800000004</v>
          </cell>
          <cell r="AF2970">
            <v>4285987.3899999997</v>
          </cell>
          <cell r="AG2970">
            <v>4344928.3600000003</v>
          </cell>
          <cell r="AH2970">
            <v>4404679.88</v>
          </cell>
          <cell r="AI2970">
            <v>4465253.1100000003</v>
          </cell>
          <cell r="AJ2970">
            <v>4526659.34</v>
          </cell>
          <cell r="AK2970">
            <v>4588910.04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0</v>
          </cell>
          <cell r="AV2970">
            <v>0</v>
          </cell>
          <cell r="AW2970">
            <v>0</v>
          </cell>
          <cell r="AX2970">
            <v>0</v>
          </cell>
          <cell r="AY2970">
            <v>0</v>
          </cell>
          <cell r="AZ2970">
            <v>0</v>
          </cell>
        </row>
        <row r="2971">
          <cell r="A2971" t="str">
            <v>UTSmall C&amp;ITime-Of-UseParticipantsHigh Participation Case0</v>
          </cell>
          <cell r="B2971" t="str">
            <v>UT</v>
          </cell>
          <cell r="C2971" t="str">
            <v>Small C&amp;I</v>
          </cell>
          <cell r="D2971" t="str">
            <v>Time-Of-Use</v>
          </cell>
          <cell r="E2971" t="str">
            <v>Participants</v>
          </cell>
          <cell r="F2971" t="str">
            <v>High Participation Case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16746.686550000006</v>
          </cell>
          <cell r="S2971">
            <v>51018.605550000015</v>
          </cell>
          <cell r="T2971">
            <v>120852.27000000002</v>
          </cell>
          <cell r="U2971">
            <v>157699.79775000006</v>
          </cell>
          <cell r="V2971">
            <v>177800.38649999999</v>
          </cell>
          <cell r="W2971">
            <v>180383.41200000001</v>
          </cell>
          <cell r="X2971">
            <v>182969.12700000001</v>
          </cell>
          <cell r="Y2971">
            <v>185554.33050000004</v>
          </cell>
          <cell r="Z2971">
            <v>188138.90700000001</v>
          </cell>
          <cell r="AA2971">
            <v>190723.30200000003</v>
          </cell>
          <cell r="AB2971">
            <v>193308.027</v>
          </cell>
          <cell r="AC2971">
            <v>195900.88650000002</v>
          </cell>
          <cell r="AD2971">
            <v>198594.91865997191</v>
          </cell>
          <cell r="AE2971">
            <v>201325.99919378545</v>
          </cell>
          <cell r="AF2971">
            <v>204094.63759127702</v>
          </cell>
          <cell r="AG2971">
            <v>206901.35034879539</v>
          </cell>
          <cell r="AH2971">
            <v>209746.66106555553</v>
          </cell>
          <cell r="AI2971">
            <v>212631.10054131731</v>
          </cell>
          <cell r="AJ2971">
            <v>215555.20687540746</v>
          </cell>
          <cell r="AK2971">
            <v>218519.52556710335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AS2971">
            <v>0</v>
          </cell>
          <cell r="AT2971">
            <v>0</v>
          </cell>
          <cell r="AU2971">
            <v>0</v>
          </cell>
          <cell r="AV2971">
            <v>0</v>
          </cell>
          <cell r="AW2971">
            <v>0</v>
          </cell>
          <cell r="AX2971">
            <v>0</v>
          </cell>
          <cell r="AY2971">
            <v>0</v>
          </cell>
          <cell r="AZ2971">
            <v>0</v>
          </cell>
        </row>
        <row r="2972">
          <cell r="A2972" t="str">
            <v>UTResidentialDemand ChargeProgram Annual BenefitsHigh Participation Case0</v>
          </cell>
          <cell r="B2972" t="str">
            <v>UT</v>
          </cell>
          <cell r="C2972" t="str">
            <v>Residential</v>
          </cell>
          <cell r="D2972" t="str">
            <v>Demand Charge</v>
          </cell>
          <cell r="E2972" t="str">
            <v>Program Annual Benefits</v>
          </cell>
          <cell r="F2972" t="str">
            <v>High Participation Case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573231.01</v>
          </cell>
          <cell r="S2972">
            <v>1745288.43</v>
          </cell>
          <cell r="T2972">
            <v>4127886.26</v>
          </cell>
          <cell r="U2972">
            <v>5388069.9000000004</v>
          </cell>
          <cell r="V2972">
            <v>6066603.5300000003</v>
          </cell>
          <cell r="W2972">
            <v>6146956.6100000003</v>
          </cell>
          <cell r="X2972">
            <v>6226381.7599999998</v>
          </cell>
          <cell r="Y2972">
            <v>6305886.3200000003</v>
          </cell>
          <cell r="Z2972">
            <v>6389191.79</v>
          </cell>
          <cell r="AA2972">
            <v>6482465.1100000003</v>
          </cell>
          <cell r="AB2972">
            <v>6568214.9500000002</v>
          </cell>
          <cell r="AC2972">
            <v>6654117.0800000001</v>
          </cell>
          <cell r="AD2972">
            <v>6743128.8899999997</v>
          </cell>
          <cell r="AE2972">
            <v>6833331.4100000001</v>
          </cell>
          <cell r="AF2972">
            <v>6924740.5700000003</v>
          </cell>
          <cell r="AG2972">
            <v>7017372.5</v>
          </cell>
          <cell r="AH2972">
            <v>7111243.5700000003</v>
          </cell>
          <cell r="AI2972">
            <v>7206370.3399999999</v>
          </cell>
          <cell r="AJ2972">
            <v>7302769.6200000001</v>
          </cell>
          <cell r="AK2972">
            <v>7400458.4299999997</v>
          </cell>
          <cell r="AL2972">
            <v>0</v>
          </cell>
          <cell r="AM2972">
            <v>0</v>
          </cell>
          <cell r="AN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0</v>
          </cell>
          <cell r="AV2972">
            <v>0</v>
          </cell>
          <cell r="AW2972">
            <v>0</v>
          </cell>
          <cell r="AX2972">
            <v>0</v>
          </cell>
          <cell r="AY2972">
            <v>0</v>
          </cell>
          <cell r="AZ2972">
            <v>0</v>
          </cell>
        </row>
        <row r="2973">
          <cell r="A2973" t="str">
            <v>UTResidentialDemand ChargeProgram Annual CostsHigh Participation Case0</v>
          </cell>
          <cell r="B2973" t="str">
            <v>UT</v>
          </cell>
          <cell r="C2973" t="str">
            <v>Residential</v>
          </cell>
          <cell r="D2973" t="str">
            <v>Demand Charge</v>
          </cell>
          <cell r="E2973" t="str">
            <v>Program Annual Costs</v>
          </cell>
          <cell r="F2973" t="str">
            <v>High Participation Case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5834317.1500000004</v>
          </cell>
          <cell r="S2973">
            <v>12509121.98</v>
          </cell>
          <cell r="T2973">
            <v>26286343.199999999</v>
          </cell>
          <cell r="U2973">
            <v>16130618.27</v>
          </cell>
          <cell r="V2973">
            <v>10911310.720000001</v>
          </cell>
          <cell r="W2973">
            <v>4823091.07</v>
          </cell>
          <cell r="X2973">
            <v>4899046.41</v>
          </cell>
          <cell r="Y2973">
            <v>4974249.76</v>
          </cell>
          <cell r="Z2973">
            <v>5049879.66</v>
          </cell>
          <cell r="AA2973">
            <v>5126289.05</v>
          </cell>
          <cell r="AB2973">
            <v>5203203.5</v>
          </cell>
          <cell r="AC2973">
            <v>5283869.59</v>
          </cell>
          <cell r="AD2973">
            <v>5405233.1200000001</v>
          </cell>
          <cell r="AE2973">
            <v>5502775.29</v>
          </cell>
          <cell r="AF2973">
            <v>5602414.6799999997</v>
          </cell>
          <cell r="AG2973">
            <v>5704204.7300000004</v>
          </cell>
          <cell r="AH2973">
            <v>5808200.4400000004</v>
          </cell>
          <cell r="AI2973">
            <v>5914458.3899999997</v>
          </cell>
          <cell r="AJ2973">
            <v>6023036.7800000003</v>
          </cell>
          <cell r="AK2973">
            <v>6133995.5099999998</v>
          </cell>
          <cell r="AL2973">
            <v>0</v>
          </cell>
          <cell r="AM2973">
            <v>0</v>
          </cell>
          <cell r="AN2973">
            <v>0</v>
          </cell>
          <cell r="AO2973">
            <v>0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0</v>
          </cell>
          <cell r="AV2973">
            <v>0</v>
          </cell>
          <cell r="AW2973">
            <v>0</v>
          </cell>
          <cell r="AX2973">
            <v>0</v>
          </cell>
          <cell r="AY2973">
            <v>0</v>
          </cell>
          <cell r="AZ2973">
            <v>0</v>
          </cell>
        </row>
        <row r="2974">
          <cell r="A2974" t="str">
            <v>UTResidentialDemand ChargeNon-Incentive CostsHigh Participation Case0</v>
          </cell>
          <cell r="B2974" t="str">
            <v>UT</v>
          </cell>
          <cell r="C2974" t="str">
            <v>Residential</v>
          </cell>
          <cell r="D2974" t="str">
            <v>Demand Charge</v>
          </cell>
          <cell r="E2974" t="str">
            <v>Non-Incentive Costs</v>
          </cell>
          <cell r="F2974" t="str">
            <v>High Participation Case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5482636.7300000004</v>
          </cell>
          <cell r="S2974">
            <v>11437731.27</v>
          </cell>
          <cell r="T2974">
            <v>23748445.530000001</v>
          </cell>
          <cell r="U2974">
            <v>12818922.52</v>
          </cell>
          <cell r="V2974">
            <v>7177502.6100000003</v>
          </cell>
          <cell r="W2974">
            <v>1035039.42</v>
          </cell>
          <cell r="X2974">
            <v>1056694.75</v>
          </cell>
          <cell r="Y2974">
            <v>1077608.81</v>
          </cell>
          <cell r="Z2974">
            <v>1098962.6200000001</v>
          </cell>
          <cell r="AA2974">
            <v>1121099.71</v>
          </cell>
          <cell r="AB2974">
            <v>1143734.93</v>
          </cell>
          <cell r="AC2974">
            <v>1169950.97</v>
          </cell>
          <cell r="AD2974">
            <v>1234739.83</v>
          </cell>
          <cell r="AE2974">
            <v>1274929.31</v>
          </cell>
          <cell r="AF2974">
            <v>1316427.29</v>
          </cell>
          <cell r="AG2974">
            <v>1359276.37</v>
          </cell>
          <cell r="AH2974">
            <v>1403520.56</v>
          </cell>
          <cell r="AI2974">
            <v>1449205.28</v>
          </cell>
          <cell r="AJ2974">
            <v>1496377.44</v>
          </cell>
          <cell r="AK2974">
            <v>1545085.48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0</v>
          </cell>
          <cell r="AV2974">
            <v>0</v>
          </cell>
          <cell r="AW2974">
            <v>0</v>
          </cell>
          <cell r="AX2974">
            <v>0</v>
          </cell>
          <cell r="AY2974">
            <v>0</v>
          </cell>
          <cell r="AZ2974">
            <v>0</v>
          </cell>
        </row>
        <row r="2975">
          <cell r="A2975" t="str">
            <v>UTResidentialDemand ChargeSummer Peak Reduction @Meter  (MW)High Participation Case0</v>
          </cell>
          <cell r="B2975" t="str">
            <v>UT</v>
          </cell>
          <cell r="C2975" t="str">
            <v>Residential</v>
          </cell>
          <cell r="D2975" t="str">
            <v>Demand Charge</v>
          </cell>
          <cell r="E2975" t="str">
            <v>Summer Peak Reduction @Meter  (MW)</v>
          </cell>
          <cell r="F2975" t="str">
            <v>High Participation Case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5.1061481672101516</v>
          </cell>
          <cell r="S2975">
            <v>15.546439584201273</v>
          </cell>
          <cell r="T2975">
            <v>36.769815927493447</v>
          </cell>
          <cell r="U2975">
            <v>47.99510590524666</v>
          </cell>
          <cell r="V2975">
            <v>54.039254216657497</v>
          </cell>
          <cell r="W2975">
            <v>54.75501228123791</v>
          </cell>
          <cell r="X2975">
            <v>55.462504704051796</v>
          </cell>
          <cell r="Y2975">
            <v>56.170704503007471</v>
          </cell>
          <cell r="Z2975">
            <v>56.91276145592839</v>
          </cell>
          <cell r="AA2975">
            <v>57.74360864977195</v>
          </cell>
          <cell r="AB2975">
            <v>58.507439221742665</v>
          </cell>
          <cell r="AC2975">
            <v>59.27262640549219</v>
          </cell>
          <cell r="AD2975">
            <v>60.065513565673378</v>
          </cell>
          <cell r="AE2975">
            <v>60.869007140432515</v>
          </cell>
          <cell r="AF2975">
            <v>61.683249011282939</v>
          </cell>
          <cell r="AG2975">
            <v>62.508382957680382</v>
          </cell>
          <cell r="AH2975">
            <v>63.344554682411669</v>
          </cell>
          <cell r="AI2975">
            <v>64.191911837323005</v>
          </cell>
          <cell r="AJ2975">
            <v>65.050604049392433</v>
          </cell>
          <cell r="AK2975">
            <v>65.920782947151125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0</v>
          </cell>
          <cell r="AV2975">
            <v>0</v>
          </cell>
          <cell r="AW2975">
            <v>0</v>
          </cell>
          <cell r="AX2975">
            <v>0</v>
          </cell>
          <cell r="AY2975">
            <v>0</v>
          </cell>
          <cell r="AZ2975">
            <v>0</v>
          </cell>
        </row>
        <row r="2976">
          <cell r="A2976" t="str">
            <v>UTResidentialDemand ChargeSummer Peak Reduction @Generation (MW)High Participation Case0</v>
          </cell>
          <cell r="B2976" t="str">
            <v>UT</v>
          </cell>
          <cell r="C2976" t="str">
            <v>Residential</v>
          </cell>
          <cell r="D2976" t="str">
            <v>Demand Charge</v>
          </cell>
          <cell r="E2976" t="str">
            <v>Summer Peak Reduction @Generation (MW)</v>
          </cell>
          <cell r="F2976" t="str">
            <v>High Participation Case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5.6309529854545115</v>
          </cell>
          <cell r="S2976">
            <v>17.1442871462299</v>
          </cell>
          <cell r="T2976">
            <v>40.548980952242438</v>
          </cell>
          <cell r="U2976">
            <v>52.92799504328039</v>
          </cell>
          <cell r="V2976">
            <v>59.593354892652727</v>
          </cell>
          <cell r="W2976">
            <v>60.382677857562754</v>
          </cell>
          <cell r="X2976">
            <v>61.162885646285609</v>
          </cell>
          <cell r="Y2976">
            <v>61.94387351456492</v>
          </cell>
          <cell r="Z2976">
            <v>62.762198341341403</v>
          </cell>
          <cell r="AA2976">
            <v>63.678439181486489</v>
          </cell>
          <cell r="AB2976">
            <v>64.520775498172327</v>
          </cell>
          <cell r="AC2976">
            <v>65.364607857843168</v>
          </cell>
          <cell r="AD2976">
            <v>66.238987169908881</v>
          </cell>
          <cell r="AE2976">
            <v>67.125063013269198</v>
          </cell>
          <cell r="AF2976">
            <v>68.022991851877961</v>
          </cell>
          <cell r="AG2976">
            <v>68.932932242700019</v>
          </cell>
          <cell r="AH2976">
            <v>69.855044863709381</v>
          </cell>
          <cell r="AI2976">
            <v>70.789492542261797</v>
          </cell>
          <cell r="AJ2976">
            <v>71.73644028384696</v>
          </cell>
          <cell r="AK2976">
            <v>72.696055301225314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0</v>
          </cell>
          <cell r="AV2976">
            <v>0</v>
          </cell>
          <cell r="AW2976">
            <v>0</v>
          </cell>
          <cell r="AX2976">
            <v>0</v>
          </cell>
          <cell r="AY2976">
            <v>0</v>
          </cell>
          <cell r="AZ2976">
            <v>0</v>
          </cell>
        </row>
        <row r="2977">
          <cell r="A2977" t="str">
            <v>UTResidentialDemand ChargeWinter Peak Reduction @Meter  (MW)High Participation Case0</v>
          </cell>
          <cell r="B2977" t="str">
            <v>UT</v>
          </cell>
          <cell r="C2977" t="str">
            <v>Residential</v>
          </cell>
          <cell r="D2977" t="str">
            <v>Demand Charge</v>
          </cell>
          <cell r="E2977" t="str">
            <v>Winter Peak Reduction @Meter  (MW)</v>
          </cell>
          <cell r="F2977" t="str">
            <v>High Participation Case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AS2977">
            <v>0</v>
          </cell>
          <cell r="AT2977">
            <v>0</v>
          </cell>
          <cell r="AU2977">
            <v>0</v>
          </cell>
          <cell r="AV2977">
            <v>0</v>
          </cell>
          <cell r="AW2977">
            <v>0</v>
          </cell>
          <cell r="AX2977">
            <v>0</v>
          </cell>
          <cell r="AY2977">
            <v>0</v>
          </cell>
          <cell r="AZ2977">
            <v>0</v>
          </cell>
        </row>
        <row r="2978">
          <cell r="A2978" t="str">
            <v>UTResidentialDemand ChargeWinter Peak Reduction @Generation (MW)High Participation Case0</v>
          </cell>
          <cell r="B2978" t="str">
            <v>UT</v>
          </cell>
          <cell r="C2978" t="str">
            <v>Residential</v>
          </cell>
          <cell r="D2978" t="str">
            <v>Demand Charge</v>
          </cell>
          <cell r="E2978" t="str">
            <v>Winter Peak Reduction @Generation (MW)</v>
          </cell>
          <cell r="F2978" t="str">
            <v>High Participation Case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0</v>
          </cell>
          <cell r="AR2978">
            <v>0</v>
          </cell>
          <cell r="AS2978">
            <v>0</v>
          </cell>
          <cell r="AT2978">
            <v>0</v>
          </cell>
          <cell r="AU2978">
            <v>0</v>
          </cell>
          <cell r="AV2978">
            <v>0</v>
          </cell>
          <cell r="AW2978">
            <v>0</v>
          </cell>
          <cell r="AX2978">
            <v>0</v>
          </cell>
          <cell r="AY2978">
            <v>0</v>
          </cell>
          <cell r="AZ2978">
            <v>0</v>
          </cell>
        </row>
        <row r="2979">
          <cell r="A2979" t="str">
            <v>UTResidentialDemand ChargeProgram Annual BenefitsHigh Participation Case0</v>
          </cell>
          <cell r="B2979" t="str">
            <v>UT</v>
          </cell>
          <cell r="C2979" t="str">
            <v>Residential</v>
          </cell>
          <cell r="D2979" t="str">
            <v>Demand Charge</v>
          </cell>
          <cell r="E2979" t="str">
            <v>Program Annual Benefits</v>
          </cell>
          <cell r="F2979" t="str">
            <v>High Participation Case</v>
          </cell>
          <cell r="G2979">
            <v>0</v>
          </cell>
          <cell r="BA2979">
            <v>130783960.33</v>
          </cell>
        </row>
        <row r="2980">
          <cell r="A2980" t="str">
            <v>UTResidentialDemand ChargeNew ParticipantsHigh Participation Case0</v>
          </cell>
          <cell r="B2980" t="str">
            <v>UT</v>
          </cell>
          <cell r="C2980" t="str">
            <v>Residential</v>
          </cell>
          <cell r="D2980" t="str">
            <v>Demand Charge</v>
          </cell>
          <cell r="E2980" t="str">
            <v>New Participants</v>
          </cell>
          <cell r="F2980" t="str">
            <v>High Participation Case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16746.686550000006</v>
          </cell>
          <cell r="S2980">
            <v>34271.919000000009</v>
          </cell>
          <cell r="T2980">
            <v>69833.664450000011</v>
          </cell>
          <cell r="U2980">
            <v>36847.527750000037</v>
          </cell>
          <cell r="V2980">
            <v>20100.588749999937</v>
          </cell>
          <cell r="W2980">
            <v>2583.0255000000179</v>
          </cell>
          <cell r="X2980">
            <v>2585.7149999999965</v>
          </cell>
          <cell r="Y2980">
            <v>2585.2035000000324</v>
          </cell>
          <cell r="Z2980">
            <v>2584.5764999999665</v>
          </cell>
          <cell r="AA2980">
            <v>2584.3950000000186</v>
          </cell>
          <cell r="AB2980">
            <v>2584.7249999999767</v>
          </cell>
          <cell r="AC2980">
            <v>2592.8595000000205</v>
          </cell>
          <cell r="AD2980">
            <v>2694.0321599718882</v>
          </cell>
          <cell r="AE2980">
            <v>2731.0805338135397</v>
          </cell>
          <cell r="AF2980">
            <v>2768.6383974915661</v>
          </cell>
          <cell r="AG2980">
            <v>2806.7127575183695</v>
          </cell>
          <cell r="AH2980">
            <v>2845.3107167601411</v>
          </cell>
          <cell r="AI2980">
            <v>2884.4394757617847</v>
          </cell>
          <cell r="AJ2980">
            <v>2924.1063340901455</v>
          </cell>
          <cell r="AK2980">
            <v>2964.3186916958948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AY2980">
            <v>0</v>
          </cell>
          <cell r="AZ2980">
            <v>0</v>
          </cell>
        </row>
        <row r="2981">
          <cell r="A2981" t="str">
            <v>UTResidentialDemand ChargeIncentive CostsHigh Participation Case0</v>
          </cell>
          <cell r="B2981" t="str">
            <v>UT</v>
          </cell>
          <cell r="C2981" t="str">
            <v>Residential</v>
          </cell>
          <cell r="D2981" t="str">
            <v>Demand Charge</v>
          </cell>
          <cell r="E2981" t="str">
            <v>Incentive Costs</v>
          </cell>
          <cell r="F2981" t="str">
            <v>High Participation Case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351680.42</v>
          </cell>
          <cell r="S2981">
            <v>1071390.72</v>
          </cell>
          <cell r="T2981">
            <v>2537897.67</v>
          </cell>
          <cell r="U2981">
            <v>3311695.75</v>
          </cell>
          <cell r="V2981">
            <v>3733808.12</v>
          </cell>
          <cell r="W2981">
            <v>3788051.65</v>
          </cell>
          <cell r="X2981">
            <v>3842351.67</v>
          </cell>
          <cell r="Y2981">
            <v>3896640.94</v>
          </cell>
          <cell r="Z2981">
            <v>3950917.05</v>
          </cell>
          <cell r="AA2981">
            <v>4005189.34</v>
          </cell>
          <cell r="AB2981">
            <v>4059468.57</v>
          </cell>
          <cell r="AC2981">
            <v>4113918.62</v>
          </cell>
          <cell r="AD2981">
            <v>4170493.29</v>
          </cell>
          <cell r="AE2981">
            <v>4227845.9800000004</v>
          </cell>
          <cell r="AF2981">
            <v>4285987.3899999997</v>
          </cell>
          <cell r="AG2981">
            <v>4344928.3600000003</v>
          </cell>
          <cell r="AH2981">
            <v>4404679.88</v>
          </cell>
          <cell r="AI2981">
            <v>4465253.1100000003</v>
          </cell>
          <cell r="AJ2981">
            <v>4526659.34</v>
          </cell>
          <cell r="AK2981">
            <v>4588910.04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AY2981">
            <v>0</v>
          </cell>
          <cell r="AZ2981">
            <v>0</v>
          </cell>
        </row>
        <row r="2982">
          <cell r="A2982" t="str">
            <v>UTResidentialDemand ChargeParticipantsHigh Participation Case0</v>
          </cell>
          <cell r="B2982" t="str">
            <v>UT</v>
          </cell>
          <cell r="C2982" t="str">
            <v>Residential</v>
          </cell>
          <cell r="D2982" t="str">
            <v>Demand Charge</v>
          </cell>
          <cell r="E2982" t="str">
            <v>Participants</v>
          </cell>
          <cell r="F2982" t="str">
            <v>High Participation Case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16746.686550000006</v>
          </cell>
          <cell r="S2982">
            <v>51018.605550000015</v>
          </cell>
          <cell r="T2982">
            <v>120852.27000000002</v>
          </cell>
          <cell r="U2982">
            <v>157699.79775000006</v>
          </cell>
          <cell r="V2982">
            <v>177800.38649999999</v>
          </cell>
          <cell r="W2982">
            <v>180383.41200000001</v>
          </cell>
          <cell r="X2982">
            <v>182969.12700000001</v>
          </cell>
          <cell r="Y2982">
            <v>185554.33050000004</v>
          </cell>
          <cell r="Z2982">
            <v>188138.90700000001</v>
          </cell>
          <cell r="AA2982">
            <v>190723.30200000003</v>
          </cell>
          <cell r="AB2982">
            <v>193308.027</v>
          </cell>
          <cell r="AC2982">
            <v>195900.88650000002</v>
          </cell>
          <cell r="AD2982">
            <v>198594.91865997191</v>
          </cell>
          <cell r="AE2982">
            <v>201325.99919378545</v>
          </cell>
          <cell r="AF2982">
            <v>204094.63759127702</v>
          </cell>
          <cell r="AG2982">
            <v>206901.35034879539</v>
          </cell>
          <cell r="AH2982">
            <v>209746.66106555553</v>
          </cell>
          <cell r="AI2982">
            <v>212631.10054131731</v>
          </cell>
          <cell r="AJ2982">
            <v>215555.20687540746</v>
          </cell>
          <cell r="AK2982">
            <v>218519.52556710335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AY2982">
            <v>0</v>
          </cell>
          <cell r="AZ2982">
            <v>0</v>
          </cell>
        </row>
        <row r="2983">
          <cell r="A2983" t="str">
            <v>UTResidentialTime-Of-Use EV ChargingProgram Annual BenefitsHigh Participation Case0</v>
          </cell>
          <cell r="B2983" t="str">
            <v>UT</v>
          </cell>
          <cell r="C2983" t="str">
            <v>Residential</v>
          </cell>
          <cell r="D2983" t="str">
            <v>Time-Of-Use EV Charging</v>
          </cell>
          <cell r="E2983" t="str">
            <v>Program Annual Benefits</v>
          </cell>
          <cell r="F2983" t="str">
            <v>High Participation Case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573231.01</v>
          </cell>
          <cell r="S2983">
            <v>1745288.43</v>
          </cell>
          <cell r="T2983">
            <v>4127886.26</v>
          </cell>
          <cell r="U2983">
            <v>5388069.9000000004</v>
          </cell>
          <cell r="V2983">
            <v>6066603.5300000003</v>
          </cell>
          <cell r="W2983">
            <v>6146956.6100000003</v>
          </cell>
          <cell r="X2983">
            <v>6226381.7599999998</v>
          </cell>
          <cell r="Y2983">
            <v>6305886.3200000003</v>
          </cell>
          <cell r="Z2983">
            <v>6389191.79</v>
          </cell>
          <cell r="AA2983">
            <v>6482465.1100000003</v>
          </cell>
          <cell r="AB2983">
            <v>6568214.9500000002</v>
          </cell>
          <cell r="AC2983">
            <v>6654117.0800000001</v>
          </cell>
          <cell r="AD2983">
            <v>6743128.8899999997</v>
          </cell>
          <cell r="AE2983">
            <v>6833331.4100000001</v>
          </cell>
          <cell r="AF2983">
            <v>6924740.5700000003</v>
          </cell>
          <cell r="AG2983">
            <v>7017372.5</v>
          </cell>
          <cell r="AH2983">
            <v>7111243.5700000003</v>
          </cell>
          <cell r="AI2983">
            <v>7206370.3399999999</v>
          </cell>
          <cell r="AJ2983">
            <v>7302769.6200000001</v>
          </cell>
          <cell r="AK2983">
            <v>7400458.4299999997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AY2983">
            <v>0</v>
          </cell>
          <cell r="AZ2983">
            <v>0</v>
          </cell>
        </row>
        <row r="2984">
          <cell r="A2984" t="str">
            <v>UTResidentialTime-Of-Use EV ChargingProgram Annual CostsHigh Participation Case0</v>
          </cell>
          <cell r="B2984" t="str">
            <v>UT</v>
          </cell>
          <cell r="C2984" t="str">
            <v>Residential</v>
          </cell>
          <cell r="D2984" t="str">
            <v>Time-Of-Use EV Charging</v>
          </cell>
          <cell r="E2984" t="str">
            <v>Program Annual Costs</v>
          </cell>
          <cell r="F2984" t="str">
            <v>High Participation Case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5834317.1500000004</v>
          </cell>
          <cell r="S2984">
            <v>12509121.98</v>
          </cell>
          <cell r="T2984">
            <v>26286343.199999999</v>
          </cell>
          <cell r="U2984">
            <v>16130618.27</v>
          </cell>
          <cell r="V2984">
            <v>10911310.720000001</v>
          </cell>
          <cell r="W2984">
            <v>4823091.07</v>
          </cell>
          <cell r="X2984">
            <v>4899046.41</v>
          </cell>
          <cell r="Y2984">
            <v>4974249.76</v>
          </cell>
          <cell r="Z2984">
            <v>5049879.66</v>
          </cell>
          <cell r="AA2984">
            <v>5126289.05</v>
          </cell>
          <cell r="AB2984">
            <v>5203203.5</v>
          </cell>
          <cell r="AC2984">
            <v>5283869.59</v>
          </cell>
          <cell r="AD2984">
            <v>5405233.1200000001</v>
          </cell>
          <cell r="AE2984">
            <v>5502775.29</v>
          </cell>
          <cell r="AF2984">
            <v>5602414.6799999997</v>
          </cell>
          <cell r="AG2984">
            <v>5704204.7300000004</v>
          </cell>
          <cell r="AH2984">
            <v>5808200.4400000004</v>
          </cell>
          <cell r="AI2984">
            <v>5914458.3899999997</v>
          </cell>
          <cell r="AJ2984">
            <v>6023036.7800000003</v>
          </cell>
          <cell r="AK2984">
            <v>6133995.5099999998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AY2984">
            <v>0</v>
          </cell>
          <cell r="AZ2984">
            <v>0</v>
          </cell>
        </row>
        <row r="2985">
          <cell r="A2985" t="str">
            <v>UTResidentialTime-Of-Use EV ChargingNon-Incentive CostsHigh Participation Case0</v>
          </cell>
          <cell r="B2985" t="str">
            <v>UT</v>
          </cell>
          <cell r="C2985" t="str">
            <v>Residential</v>
          </cell>
          <cell r="D2985" t="str">
            <v>Time-Of-Use EV Charging</v>
          </cell>
          <cell r="E2985" t="str">
            <v>Non-Incentive Costs</v>
          </cell>
          <cell r="F2985" t="str">
            <v>High Participation Case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5482636.7300000004</v>
          </cell>
          <cell r="S2985">
            <v>11437731.27</v>
          </cell>
          <cell r="T2985">
            <v>23748445.530000001</v>
          </cell>
          <cell r="U2985">
            <v>12818922.52</v>
          </cell>
          <cell r="V2985">
            <v>7177502.6100000003</v>
          </cell>
          <cell r="W2985">
            <v>1035039.42</v>
          </cell>
          <cell r="X2985">
            <v>1056694.75</v>
          </cell>
          <cell r="Y2985">
            <v>1077608.81</v>
          </cell>
          <cell r="Z2985">
            <v>1098962.6200000001</v>
          </cell>
          <cell r="AA2985">
            <v>1121099.71</v>
          </cell>
          <cell r="AB2985">
            <v>1143734.93</v>
          </cell>
          <cell r="AC2985">
            <v>1169950.97</v>
          </cell>
          <cell r="AD2985">
            <v>1234739.83</v>
          </cell>
          <cell r="AE2985">
            <v>1274929.31</v>
          </cell>
          <cell r="AF2985">
            <v>1316427.29</v>
          </cell>
          <cell r="AG2985">
            <v>1359276.37</v>
          </cell>
          <cell r="AH2985">
            <v>1403520.56</v>
          </cell>
          <cell r="AI2985">
            <v>1449205.28</v>
          </cell>
          <cell r="AJ2985">
            <v>1496377.44</v>
          </cell>
          <cell r="AK2985">
            <v>1545085.48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AY2985">
            <v>0</v>
          </cell>
          <cell r="AZ2985">
            <v>0</v>
          </cell>
        </row>
        <row r="2986">
          <cell r="A2986" t="str">
            <v>UTResidentialTime-Of-Use EV ChargingSummer Peak Reduction @Meter  (MW)High Participation Case0</v>
          </cell>
          <cell r="B2986" t="str">
            <v>UT</v>
          </cell>
          <cell r="C2986" t="str">
            <v>Residential</v>
          </cell>
          <cell r="D2986" t="str">
            <v>Time-Of-Use EV Charging</v>
          </cell>
          <cell r="E2986" t="str">
            <v>Summer Peak Reduction @Meter  (MW)</v>
          </cell>
          <cell r="F2986" t="str">
            <v>High Participation Case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5.1061481672101516</v>
          </cell>
          <cell r="S2986">
            <v>15.546439584201273</v>
          </cell>
          <cell r="T2986">
            <v>36.769815927493447</v>
          </cell>
          <cell r="U2986">
            <v>47.99510590524666</v>
          </cell>
          <cell r="V2986">
            <v>54.039254216657497</v>
          </cell>
          <cell r="W2986">
            <v>54.75501228123791</v>
          </cell>
          <cell r="X2986">
            <v>55.462504704051796</v>
          </cell>
          <cell r="Y2986">
            <v>56.170704503007471</v>
          </cell>
          <cell r="Z2986">
            <v>56.91276145592839</v>
          </cell>
          <cell r="AA2986">
            <v>57.74360864977195</v>
          </cell>
          <cell r="AB2986">
            <v>58.507439221742665</v>
          </cell>
          <cell r="AC2986">
            <v>59.27262640549219</v>
          </cell>
          <cell r="AD2986">
            <v>60.065513565673378</v>
          </cell>
          <cell r="AE2986">
            <v>60.869007140432515</v>
          </cell>
          <cell r="AF2986">
            <v>61.683249011282939</v>
          </cell>
          <cell r="AG2986">
            <v>62.508382957680382</v>
          </cell>
          <cell r="AH2986">
            <v>63.344554682411669</v>
          </cell>
          <cell r="AI2986">
            <v>64.191911837323005</v>
          </cell>
          <cell r="AJ2986">
            <v>65.050604049392433</v>
          </cell>
          <cell r="AK2986">
            <v>65.920782947151125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AY2986">
            <v>0</v>
          </cell>
          <cell r="AZ2986">
            <v>0</v>
          </cell>
        </row>
        <row r="2987">
          <cell r="A2987" t="str">
            <v>UTResidentialTime-Of-Use EV ChargingSummer Peak Reduction @Generation (MW)High Participation Case0</v>
          </cell>
          <cell r="B2987" t="str">
            <v>UT</v>
          </cell>
          <cell r="C2987" t="str">
            <v>Residential</v>
          </cell>
          <cell r="D2987" t="str">
            <v>Time-Of-Use EV Charging</v>
          </cell>
          <cell r="E2987" t="str">
            <v>Summer Peak Reduction @Generation (MW)</v>
          </cell>
          <cell r="F2987" t="str">
            <v>High Participation Case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5.6309529854545115</v>
          </cell>
          <cell r="S2987">
            <v>17.1442871462299</v>
          </cell>
          <cell r="T2987">
            <v>40.548980952242438</v>
          </cell>
          <cell r="U2987">
            <v>52.92799504328039</v>
          </cell>
          <cell r="V2987">
            <v>59.593354892652727</v>
          </cell>
          <cell r="W2987">
            <v>60.382677857562754</v>
          </cell>
          <cell r="X2987">
            <v>61.162885646285609</v>
          </cell>
          <cell r="Y2987">
            <v>61.94387351456492</v>
          </cell>
          <cell r="Z2987">
            <v>62.762198341341403</v>
          </cell>
          <cell r="AA2987">
            <v>63.678439181486489</v>
          </cell>
          <cell r="AB2987">
            <v>64.520775498172327</v>
          </cell>
          <cell r="AC2987">
            <v>65.364607857843168</v>
          </cell>
          <cell r="AD2987">
            <v>66.238987169908881</v>
          </cell>
          <cell r="AE2987">
            <v>67.125063013269198</v>
          </cell>
          <cell r="AF2987">
            <v>68.022991851877961</v>
          </cell>
          <cell r="AG2987">
            <v>68.932932242700019</v>
          </cell>
          <cell r="AH2987">
            <v>69.855044863709381</v>
          </cell>
          <cell r="AI2987">
            <v>70.789492542261797</v>
          </cell>
          <cell r="AJ2987">
            <v>71.73644028384696</v>
          </cell>
          <cell r="AK2987">
            <v>72.696055301225314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AY2987">
            <v>0</v>
          </cell>
          <cell r="AZ2987">
            <v>0</v>
          </cell>
        </row>
        <row r="2988">
          <cell r="A2988" t="str">
            <v>UTResidentialTime-Of-Use EV ChargingWinter Peak Reduction @Meter  (MW)High Participation Case0</v>
          </cell>
          <cell r="B2988" t="str">
            <v>UT</v>
          </cell>
          <cell r="C2988" t="str">
            <v>Residential</v>
          </cell>
          <cell r="D2988" t="str">
            <v>Time-Of-Use EV Charging</v>
          </cell>
          <cell r="E2988" t="str">
            <v>Winter Peak Reduction @Meter  (MW)</v>
          </cell>
          <cell r="F2988" t="str">
            <v>High Participation Case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AY2988">
            <v>0</v>
          </cell>
          <cell r="AZ2988">
            <v>0</v>
          </cell>
        </row>
        <row r="2989">
          <cell r="A2989" t="str">
            <v>UTResidentialTime-Of-Use EV ChargingWinter Peak Reduction @Generation (MW)High Participation Case0</v>
          </cell>
          <cell r="B2989" t="str">
            <v>UT</v>
          </cell>
          <cell r="C2989" t="str">
            <v>Residential</v>
          </cell>
          <cell r="D2989" t="str">
            <v>Time-Of-Use EV Charging</v>
          </cell>
          <cell r="E2989" t="str">
            <v>Winter Peak Reduction @Generation (MW)</v>
          </cell>
          <cell r="F2989" t="str">
            <v>High Participation Case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AY2989">
            <v>0</v>
          </cell>
          <cell r="AZ2989">
            <v>0</v>
          </cell>
        </row>
        <row r="2990">
          <cell r="A2990" t="str">
            <v>UTResidentialTime-Of-Use EV ChargingProgram Annual BenefitsHigh Participation Case0</v>
          </cell>
          <cell r="B2990" t="str">
            <v>UT</v>
          </cell>
          <cell r="C2990" t="str">
            <v>Residential</v>
          </cell>
          <cell r="D2990" t="str">
            <v>Time-Of-Use EV Charging</v>
          </cell>
          <cell r="E2990" t="str">
            <v>Program Annual Benefits</v>
          </cell>
          <cell r="F2990" t="str">
            <v>High Participation Case</v>
          </cell>
          <cell r="G2990">
            <v>0</v>
          </cell>
          <cell r="BA2990">
            <v>130783960.33</v>
          </cell>
        </row>
        <row r="2991">
          <cell r="A2991" t="str">
            <v>UTResidentialTime-Of-Use EV ChargingNew ParticipantsHigh Participation Case0</v>
          </cell>
          <cell r="B2991" t="str">
            <v>UT</v>
          </cell>
          <cell r="C2991" t="str">
            <v>Residential</v>
          </cell>
          <cell r="D2991" t="str">
            <v>Time-Of-Use EV Charging</v>
          </cell>
          <cell r="E2991" t="str">
            <v>New Participants</v>
          </cell>
          <cell r="F2991" t="str">
            <v>High Participation Case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16746.686550000006</v>
          </cell>
          <cell r="S2991">
            <v>34271.919000000009</v>
          </cell>
          <cell r="T2991">
            <v>69833.664450000011</v>
          </cell>
          <cell r="U2991">
            <v>36847.527750000037</v>
          </cell>
          <cell r="V2991">
            <v>20100.588749999937</v>
          </cell>
          <cell r="W2991">
            <v>2583.0255000000179</v>
          </cell>
          <cell r="X2991">
            <v>2585.7149999999965</v>
          </cell>
          <cell r="Y2991">
            <v>2585.2035000000324</v>
          </cell>
          <cell r="Z2991">
            <v>2584.5764999999665</v>
          </cell>
          <cell r="AA2991">
            <v>2584.3950000000186</v>
          </cell>
          <cell r="AB2991">
            <v>2584.7249999999767</v>
          </cell>
          <cell r="AC2991">
            <v>2592.8595000000205</v>
          </cell>
          <cell r="AD2991">
            <v>2694.0321599718882</v>
          </cell>
          <cell r="AE2991">
            <v>2731.0805338135397</v>
          </cell>
          <cell r="AF2991">
            <v>2768.6383974915661</v>
          </cell>
          <cell r="AG2991">
            <v>2806.7127575183695</v>
          </cell>
          <cell r="AH2991">
            <v>2845.3107167601411</v>
          </cell>
          <cell r="AI2991">
            <v>2884.4394757617847</v>
          </cell>
          <cell r="AJ2991">
            <v>2924.1063340901455</v>
          </cell>
          <cell r="AK2991">
            <v>2964.3186916958948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AY2991">
            <v>0</v>
          </cell>
          <cell r="AZ2991">
            <v>0</v>
          </cell>
        </row>
        <row r="2992">
          <cell r="A2992" t="str">
            <v>UTResidentialTime-Of-Use EV ChargingIncentive CostsHigh Participation Case0</v>
          </cell>
          <cell r="B2992" t="str">
            <v>UT</v>
          </cell>
          <cell r="C2992" t="str">
            <v>Residential</v>
          </cell>
          <cell r="D2992" t="str">
            <v>Time-Of-Use EV Charging</v>
          </cell>
          <cell r="E2992" t="str">
            <v>Incentive Costs</v>
          </cell>
          <cell r="F2992" t="str">
            <v>High Participation Case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351680.42</v>
          </cell>
          <cell r="S2992">
            <v>1071390.72</v>
          </cell>
          <cell r="T2992">
            <v>2537897.67</v>
          </cell>
          <cell r="U2992">
            <v>3311695.75</v>
          </cell>
          <cell r="V2992">
            <v>3733808.12</v>
          </cell>
          <cell r="W2992">
            <v>3788051.65</v>
          </cell>
          <cell r="X2992">
            <v>3842351.67</v>
          </cell>
          <cell r="Y2992">
            <v>3896640.94</v>
          </cell>
          <cell r="Z2992">
            <v>3950917.05</v>
          </cell>
          <cell r="AA2992">
            <v>4005189.34</v>
          </cell>
          <cell r="AB2992">
            <v>4059468.57</v>
          </cell>
          <cell r="AC2992">
            <v>4113918.62</v>
          </cell>
          <cell r="AD2992">
            <v>4170493.29</v>
          </cell>
          <cell r="AE2992">
            <v>4227845.9800000004</v>
          </cell>
          <cell r="AF2992">
            <v>4285987.3899999997</v>
          </cell>
          <cell r="AG2992">
            <v>4344928.3600000003</v>
          </cell>
          <cell r="AH2992">
            <v>4404679.88</v>
          </cell>
          <cell r="AI2992">
            <v>4465253.1100000003</v>
          </cell>
          <cell r="AJ2992">
            <v>4526659.34</v>
          </cell>
          <cell r="AK2992">
            <v>4588910.04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AY2992">
            <v>0</v>
          </cell>
          <cell r="AZ2992">
            <v>0</v>
          </cell>
        </row>
        <row r="2993">
          <cell r="A2993" t="str">
            <v>UTResidentialTime-Of-Use EV ChargingParticipantsHigh Participation Case0</v>
          </cell>
          <cell r="B2993" t="str">
            <v>UT</v>
          </cell>
          <cell r="C2993" t="str">
            <v>Residential</v>
          </cell>
          <cell r="D2993" t="str">
            <v>Time-Of-Use EV Charging</v>
          </cell>
          <cell r="E2993" t="str">
            <v>Participants</v>
          </cell>
          <cell r="F2993" t="str">
            <v>High Participation Case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16746.686550000006</v>
          </cell>
          <cell r="S2993">
            <v>51018.605550000015</v>
          </cell>
          <cell r="T2993">
            <v>120852.27000000002</v>
          </cell>
          <cell r="U2993">
            <v>157699.79775000006</v>
          </cell>
          <cell r="V2993">
            <v>177800.38649999999</v>
          </cell>
          <cell r="W2993">
            <v>180383.41200000001</v>
          </cell>
          <cell r="X2993">
            <v>182969.12700000001</v>
          </cell>
          <cell r="Y2993">
            <v>185554.33050000004</v>
          </cell>
          <cell r="Z2993">
            <v>188138.90700000001</v>
          </cell>
          <cell r="AA2993">
            <v>190723.30200000003</v>
          </cell>
          <cell r="AB2993">
            <v>193308.027</v>
          </cell>
          <cell r="AC2993">
            <v>195900.88650000002</v>
          </cell>
          <cell r="AD2993">
            <v>198594.91865997191</v>
          </cell>
          <cell r="AE2993">
            <v>201325.99919378545</v>
          </cell>
          <cell r="AF2993">
            <v>204094.63759127702</v>
          </cell>
          <cell r="AG2993">
            <v>206901.35034879539</v>
          </cell>
          <cell r="AH2993">
            <v>209746.66106555553</v>
          </cell>
          <cell r="AI2993">
            <v>212631.10054131731</v>
          </cell>
          <cell r="AJ2993">
            <v>215555.20687540746</v>
          </cell>
          <cell r="AK2993">
            <v>218519.52556710335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AY2993">
            <v>0</v>
          </cell>
          <cell r="AZ2993">
            <v>0</v>
          </cell>
        </row>
        <row r="2994">
          <cell r="A2994" t="str">
            <v>WAExtra Large C&amp;ICritical Peak PricingProgram Annual BenefitsLow Participation Case0</v>
          </cell>
          <cell r="B2994" t="str">
            <v>WA</v>
          </cell>
          <cell r="C2994" t="str">
            <v>Extra Large C&amp;I</v>
          </cell>
          <cell r="D2994" t="str">
            <v>Critical Peak Pricing</v>
          </cell>
          <cell r="E2994" t="str">
            <v>Program Annual Benefits</v>
          </cell>
          <cell r="F2994" t="str">
            <v>Low Participation Case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573231.01</v>
          </cell>
          <cell r="S2994">
            <v>1745288.43</v>
          </cell>
          <cell r="T2994">
            <v>4127886.26</v>
          </cell>
          <cell r="U2994">
            <v>5388069.9000000004</v>
          </cell>
          <cell r="V2994">
            <v>6066603.5300000003</v>
          </cell>
          <cell r="W2994">
            <v>6146956.6100000003</v>
          </cell>
          <cell r="X2994">
            <v>6226381.7599999998</v>
          </cell>
          <cell r="Y2994">
            <v>6305886.3200000003</v>
          </cell>
          <cell r="Z2994">
            <v>6389191.79</v>
          </cell>
          <cell r="AA2994">
            <v>6482465.1100000003</v>
          </cell>
          <cell r="AB2994">
            <v>6568214.9500000002</v>
          </cell>
          <cell r="AC2994">
            <v>6654117.0800000001</v>
          </cell>
          <cell r="AD2994">
            <v>6743128.8899999997</v>
          </cell>
          <cell r="AE2994">
            <v>6833331.4100000001</v>
          </cell>
          <cell r="AF2994">
            <v>6924740.5700000003</v>
          </cell>
          <cell r="AG2994">
            <v>7017372.5</v>
          </cell>
          <cell r="AH2994">
            <v>7111243.5700000003</v>
          </cell>
          <cell r="AI2994">
            <v>7206370.3399999999</v>
          </cell>
          <cell r="AJ2994">
            <v>7302769.6200000001</v>
          </cell>
          <cell r="AK2994">
            <v>7400458.4299999997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AY2994">
            <v>0</v>
          </cell>
          <cell r="AZ2994">
            <v>0</v>
          </cell>
        </row>
        <row r="2995">
          <cell r="A2995" t="str">
            <v>WAExtra Large C&amp;ICritical Peak PricingProgram Annual CostsLow Participation Case0</v>
          </cell>
          <cell r="B2995" t="str">
            <v>WA</v>
          </cell>
          <cell r="C2995" t="str">
            <v>Extra Large C&amp;I</v>
          </cell>
          <cell r="D2995" t="str">
            <v>Critical Peak Pricing</v>
          </cell>
          <cell r="E2995" t="str">
            <v>Program Annual Costs</v>
          </cell>
          <cell r="F2995" t="str">
            <v>Low Participation Case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5834317.1500000004</v>
          </cell>
          <cell r="S2995">
            <v>12509121.98</v>
          </cell>
          <cell r="T2995">
            <v>26286343.199999999</v>
          </cell>
          <cell r="U2995">
            <v>16130618.27</v>
          </cell>
          <cell r="V2995">
            <v>10911310.720000001</v>
          </cell>
          <cell r="W2995">
            <v>4823091.07</v>
          </cell>
          <cell r="X2995">
            <v>4899046.41</v>
          </cell>
          <cell r="Y2995">
            <v>4974249.76</v>
          </cell>
          <cell r="Z2995">
            <v>5049879.66</v>
          </cell>
          <cell r="AA2995">
            <v>5126289.05</v>
          </cell>
          <cell r="AB2995">
            <v>5203203.5</v>
          </cell>
          <cell r="AC2995">
            <v>5283869.59</v>
          </cell>
          <cell r="AD2995">
            <v>5405233.1200000001</v>
          </cell>
          <cell r="AE2995">
            <v>5502775.29</v>
          </cell>
          <cell r="AF2995">
            <v>5602414.6799999997</v>
          </cell>
          <cell r="AG2995">
            <v>5704204.7300000004</v>
          </cell>
          <cell r="AH2995">
            <v>5808200.4400000004</v>
          </cell>
          <cell r="AI2995">
            <v>5914458.3899999997</v>
          </cell>
          <cell r="AJ2995">
            <v>6023036.7800000003</v>
          </cell>
          <cell r="AK2995">
            <v>6133995.5099999998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  <cell r="AP2995">
            <v>0</v>
          </cell>
          <cell r="AQ2995">
            <v>0</v>
          </cell>
          <cell r="AR2995">
            <v>0</v>
          </cell>
          <cell r="AS2995">
            <v>0</v>
          </cell>
          <cell r="AT2995">
            <v>0</v>
          </cell>
          <cell r="AU2995">
            <v>0</v>
          </cell>
          <cell r="AV2995">
            <v>0</v>
          </cell>
          <cell r="AW2995">
            <v>0</v>
          </cell>
          <cell r="AX2995">
            <v>0</v>
          </cell>
          <cell r="AY2995">
            <v>0</v>
          </cell>
          <cell r="AZ2995">
            <v>0</v>
          </cell>
        </row>
        <row r="2996">
          <cell r="A2996" t="str">
            <v>WAExtra Large C&amp;ICritical Peak PricingNon-Incentive CostsLow Participation Case0</v>
          </cell>
          <cell r="B2996" t="str">
            <v>WA</v>
          </cell>
          <cell r="C2996" t="str">
            <v>Extra Large C&amp;I</v>
          </cell>
          <cell r="D2996" t="str">
            <v>Critical Peak Pricing</v>
          </cell>
          <cell r="E2996" t="str">
            <v>Non-Incentive Costs</v>
          </cell>
          <cell r="F2996" t="str">
            <v>Low Participation Case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5482636.7300000004</v>
          </cell>
          <cell r="S2996">
            <v>11437731.27</v>
          </cell>
          <cell r="T2996">
            <v>23748445.530000001</v>
          </cell>
          <cell r="U2996">
            <v>12818922.52</v>
          </cell>
          <cell r="V2996">
            <v>7177502.6100000003</v>
          </cell>
          <cell r="W2996">
            <v>1035039.42</v>
          </cell>
          <cell r="X2996">
            <v>1056694.75</v>
          </cell>
          <cell r="Y2996">
            <v>1077608.81</v>
          </cell>
          <cell r="Z2996">
            <v>1098962.6200000001</v>
          </cell>
          <cell r="AA2996">
            <v>1121099.71</v>
          </cell>
          <cell r="AB2996">
            <v>1143734.93</v>
          </cell>
          <cell r="AC2996">
            <v>1169950.97</v>
          </cell>
          <cell r="AD2996">
            <v>1234739.83</v>
          </cell>
          <cell r="AE2996">
            <v>1274929.31</v>
          </cell>
          <cell r="AF2996">
            <v>1316427.29</v>
          </cell>
          <cell r="AG2996">
            <v>1359276.37</v>
          </cell>
          <cell r="AH2996">
            <v>1403520.56</v>
          </cell>
          <cell r="AI2996">
            <v>1449205.28</v>
          </cell>
          <cell r="AJ2996">
            <v>1496377.44</v>
          </cell>
          <cell r="AK2996">
            <v>1545085.48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0</v>
          </cell>
          <cell r="AR2996">
            <v>0</v>
          </cell>
          <cell r="AS2996">
            <v>0</v>
          </cell>
          <cell r="AT2996">
            <v>0</v>
          </cell>
          <cell r="AU2996">
            <v>0</v>
          </cell>
          <cell r="AV2996">
            <v>0</v>
          </cell>
          <cell r="AW2996">
            <v>0</v>
          </cell>
          <cell r="AX2996">
            <v>0</v>
          </cell>
          <cell r="AY2996">
            <v>0</v>
          </cell>
          <cell r="AZ2996">
            <v>0</v>
          </cell>
        </row>
        <row r="2997">
          <cell r="A2997" t="str">
            <v>WAExtra Large C&amp;ICritical Peak PricingSummer Peak Reduction @Meter  (MW)Low Participation Case0</v>
          </cell>
          <cell r="B2997" t="str">
            <v>WA</v>
          </cell>
          <cell r="C2997" t="str">
            <v>Extra Large C&amp;I</v>
          </cell>
          <cell r="D2997" t="str">
            <v>Critical Peak Pricing</v>
          </cell>
          <cell r="E2997" t="str">
            <v>Summer Peak Reduction @Meter  (MW)</v>
          </cell>
          <cell r="F2997" t="str">
            <v>Low Participation Case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5.1061481672101516</v>
          </cell>
          <cell r="S2997">
            <v>15.546439584201273</v>
          </cell>
          <cell r="T2997">
            <v>36.769815927493447</v>
          </cell>
          <cell r="U2997">
            <v>47.99510590524666</v>
          </cell>
          <cell r="V2997">
            <v>54.039254216657497</v>
          </cell>
          <cell r="W2997">
            <v>54.75501228123791</v>
          </cell>
          <cell r="X2997">
            <v>55.462504704051796</v>
          </cell>
          <cell r="Y2997">
            <v>56.170704503007471</v>
          </cell>
          <cell r="Z2997">
            <v>56.91276145592839</v>
          </cell>
          <cell r="AA2997">
            <v>57.74360864977195</v>
          </cell>
          <cell r="AB2997">
            <v>58.507439221742665</v>
          </cell>
          <cell r="AC2997">
            <v>59.27262640549219</v>
          </cell>
          <cell r="AD2997">
            <v>60.065513565673378</v>
          </cell>
          <cell r="AE2997">
            <v>60.869007140432515</v>
          </cell>
          <cell r="AF2997">
            <v>61.683249011282939</v>
          </cell>
          <cell r="AG2997">
            <v>62.508382957680382</v>
          </cell>
          <cell r="AH2997">
            <v>63.344554682411669</v>
          </cell>
          <cell r="AI2997">
            <v>64.191911837323005</v>
          </cell>
          <cell r="AJ2997">
            <v>65.050604049392433</v>
          </cell>
          <cell r="AK2997">
            <v>65.920782947151125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AY2997">
            <v>0</v>
          </cell>
          <cell r="AZ2997">
            <v>0</v>
          </cell>
        </row>
        <row r="2998">
          <cell r="A2998" t="str">
            <v>WAExtra Large C&amp;ICritical Peak PricingSummer Peak Reduction @Generation (MW)Low Participation Case0</v>
          </cell>
          <cell r="B2998" t="str">
            <v>WA</v>
          </cell>
          <cell r="C2998" t="str">
            <v>Extra Large C&amp;I</v>
          </cell>
          <cell r="D2998" t="str">
            <v>Critical Peak Pricing</v>
          </cell>
          <cell r="E2998" t="str">
            <v>Summer Peak Reduction @Generation (MW)</v>
          </cell>
          <cell r="F2998" t="str">
            <v>Low Participation Case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5.6309529854545115</v>
          </cell>
          <cell r="S2998">
            <v>17.1442871462299</v>
          </cell>
          <cell r="T2998">
            <v>40.548980952242438</v>
          </cell>
          <cell r="U2998">
            <v>52.92799504328039</v>
          </cell>
          <cell r="V2998">
            <v>59.593354892652727</v>
          </cell>
          <cell r="W2998">
            <v>60.382677857562754</v>
          </cell>
          <cell r="X2998">
            <v>61.162885646285609</v>
          </cell>
          <cell r="Y2998">
            <v>61.94387351456492</v>
          </cell>
          <cell r="Z2998">
            <v>62.762198341341403</v>
          </cell>
          <cell r="AA2998">
            <v>63.678439181486489</v>
          </cell>
          <cell r="AB2998">
            <v>64.520775498172327</v>
          </cell>
          <cell r="AC2998">
            <v>65.364607857843168</v>
          </cell>
          <cell r="AD2998">
            <v>66.238987169908881</v>
          </cell>
          <cell r="AE2998">
            <v>67.125063013269198</v>
          </cell>
          <cell r="AF2998">
            <v>68.022991851877961</v>
          </cell>
          <cell r="AG2998">
            <v>68.932932242700019</v>
          </cell>
          <cell r="AH2998">
            <v>69.855044863709381</v>
          </cell>
          <cell r="AI2998">
            <v>70.789492542261797</v>
          </cell>
          <cell r="AJ2998">
            <v>71.73644028384696</v>
          </cell>
          <cell r="AK2998">
            <v>72.696055301225314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AY2998">
            <v>0</v>
          </cell>
          <cell r="AZ2998">
            <v>0</v>
          </cell>
        </row>
        <row r="2999">
          <cell r="A2999" t="str">
            <v>WAExtra Large C&amp;ICritical Peak PricingWinter Peak Reduction @Meter  (MW)Low Participation Case0</v>
          </cell>
          <cell r="B2999" t="str">
            <v>WA</v>
          </cell>
          <cell r="C2999" t="str">
            <v>Extra Large C&amp;I</v>
          </cell>
          <cell r="D2999" t="str">
            <v>Critical Peak Pricing</v>
          </cell>
          <cell r="E2999" t="str">
            <v>Winter Peak Reduction @Meter  (MW)</v>
          </cell>
          <cell r="F2999" t="str">
            <v>Low Participation Case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AY2999">
            <v>0</v>
          </cell>
          <cell r="AZ2999">
            <v>0</v>
          </cell>
        </row>
        <row r="3000">
          <cell r="A3000" t="str">
            <v>WAExtra Large C&amp;ICritical Peak PricingWinter Peak Reduction @Generation (MW)Low Participation Case0</v>
          </cell>
          <cell r="B3000" t="str">
            <v>WA</v>
          </cell>
          <cell r="C3000" t="str">
            <v>Extra Large C&amp;I</v>
          </cell>
          <cell r="D3000" t="str">
            <v>Critical Peak Pricing</v>
          </cell>
          <cell r="E3000" t="str">
            <v>Winter Peak Reduction @Generation (MW)</v>
          </cell>
          <cell r="F3000" t="str">
            <v>Low Participation Case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AY3000">
            <v>0</v>
          </cell>
          <cell r="AZ3000">
            <v>0</v>
          </cell>
        </row>
        <row r="3001">
          <cell r="A3001" t="str">
            <v>WAExtra Large C&amp;ICritical Peak PricingProgram Annual BenefitsLow Participation Case0</v>
          </cell>
          <cell r="B3001" t="str">
            <v>WA</v>
          </cell>
          <cell r="C3001" t="str">
            <v>Extra Large C&amp;I</v>
          </cell>
          <cell r="D3001" t="str">
            <v>Critical Peak Pricing</v>
          </cell>
          <cell r="E3001" t="str">
            <v>Program Annual Benefits</v>
          </cell>
          <cell r="F3001" t="str">
            <v>Low Participation Case</v>
          </cell>
          <cell r="G3001">
            <v>0</v>
          </cell>
        </row>
        <row r="3002">
          <cell r="A3002" t="str">
            <v>WAExtra Large C&amp;ICritical Peak PricingNew ParticipantsLow Participation Case0</v>
          </cell>
          <cell r="B3002" t="str">
            <v>WA</v>
          </cell>
          <cell r="C3002" t="str">
            <v>Extra Large C&amp;I</v>
          </cell>
          <cell r="D3002" t="str">
            <v>Critical Peak Pricing</v>
          </cell>
          <cell r="E3002" t="str">
            <v>New Participants</v>
          </cell>
          <cell r="F3002" t="str">
            <v>Low Participation Case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16746.686550000006</v>
          </cell>
          <cell r="S3002">
            <v>34271.919000000009</v>
          </cell>
          <cell r="T3002">
            <v>69833.664450000011</v>
          </cell>
          <cell r="U3002">
            <v>36847.527750000037</v>
          </cell>
          <cell r="V3002">
            <v>20100.588749999937</v>
          </cell>
          <cell r="W3002">
            <v>2583.0255000000179</v>
          </cell>
          <cell r="X3002">
            <v>2585.7149999999965</v>
          </cell>
          <cell r="Y3002">
            <v>2585.2035000000324</v>
          </cell>
          <cell r="Z3002">
            <v>2584.5764999999665</v>
          </cell>
          <cell r="AA3002">
            <v>2584.3950000000186</v>
          </cell>
          <cell r="AB3002">
            <v>2584.7249999999767</v>
          </cell>
          <cell r="AC3002">
            <v>2592.8595000000205</v>
          </cell>
          <cell r="AD3002">
            <v>2694.0321599718882</v>
          </cell>
          <cell r="AE3002">
            <v>2731.0805338135397</v>
          </cell>
          <cell r="AF3002">
            <v>2768.6383974915661</v>
          </cell>
          <cell r="AG3002">
            <v>2806.7127575183695</v>
          </cell>
          <cell r="AH3002">
            <v>2845.3107167601411</v>
          </cell>
          <cell r="AI3002">
            <v>2884.4394757617847</v>
          </cell>
          <cell r="AJ3002">
            <v>2924.1063340901455</v>
          </cell>
          <cell r="AK3002">
            <v>2964.3186916958948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AY3002">
            <v>0</v>
          </cell>
          <cell r="AZ3002">
            <v>0</v>
          </cell>
        </row>
        <row r="3003">
          <cell r="A3003" t="str">
            <v>WAExtra Large C&amp;ICritical Peak PricingIncentive CostsLow Participation Case0</v>
          </cell>
          <cell r="B3003" t="str">
            <v>WA</v>
          </cell>
          <cell r="C3003" t="str">
            <v>Extra Large C&amp;I</v>
          </cell>
          <cell r="D3003" t="str">
            <v>Critical Peak Pricing</v>
          </cell>
          <cell r="E3003" t="str">
            <v>Incentive Costs</v>
          </cell>
          <cell r="F3003" t="str">
            <v>Low Participation Case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351680.42</v>
          </cell>
          <cell r="S3003">
            <v>1071390.72</v>
          </cell>
          <cell r="T3003">
            <v>2537897.67</v>
          </cell>
          <cell r="U3003">
            <v>3311695.75</v>
          </cell>
          <cell r="V3003">
            <v>3733808.12</v>
          </cell>
          <cell r="W3003">
            <v>3788051.65</v>
          </cell>
          <cell r="X3003">
            <v>3842351.67</v>
          </cell>
          <cell r="Y3003">
            <v>3896640.94</v>
          </cell>
          <cell r="Z3003">
            <v>3950917.05</v>
          </cell>
          <cell r="AA3003">
            <v>4005189.34</v>
          </cell>
          <cell r="AB3003">
            <v>4059468.57</v>
          </cell>
          <cell r="AC3003">
            <v>4113918.62</v>
          </cell>
          <cell r="AD3003">
            <v>4170493.29</v>
          </cell>
          <cell r="AE3003">
            <v>4227845.9800000004</v>
          </cell>
          <cell r="AF3003">
            <v>4285987.3899999997</v>
          </cell>
          <cell r="AG3003">
            <v>4344928.3600000003</v>
          </cell>
          <cell r="AH3003">
            <v>4404679.88</v>
          </cell>
          <cell r="AI3003">
            <v>4465253.1100000003</v>
          </cell>
          <cell r="AJ3003">
            <v>4526659.34</v>
          </cell>
          <cell r="AK3003">
            <v>4588910.04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AY3003">
            <v>0</v>
          </cell>
          <cell r="AZ3003">
            <v>0</v>
          </cell>
        </row>
        <row r="3004">
          <cell r="A3004" t="str">
            <v>WAExtra Large C&amp;ICritical Peak PricingParticipantsLow Participation Case0</v>
          </cell>
          <cell r="B3004" t="str">
            <v>WA</v>
          </cell>
          <cell r="C3004" t="str">
            <v>Extra Large C&amp;I</v>
          </cell>
          <cell r="D3004" t="str">
            <v>Critical Peak Pricing</v>
          </cell>
          <cell r="E3004" t="str">
            <v>Participants</v>
          </cell>
          <cell r="F3004" t="str">
            <v>Low Participation Case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16746.686550000006</v>
          </cell>
          <cell r="S3004">
            <v>51018.605550000015</v>
          </cell>
          <cell r="T3004">
            <v>120852.27000000002</v>
          </cell>
          <cell r="U3004">
            <v>157699.79775000006</v>
          </cell>
          <cell r="V3004">
            <v>177800.38649999999</v>
          </cell>
          <cell r="W3004">
            <v>180383.41200000001</v>
          </cell>
          <cell r="X3004">
            <v>182969.12700000001</v>
          </cell>
          <cell r="Y3004">
            <v>185554.33050000004</v>
          </cell>
          <cell r="Z3004">
            <v>188138.90700000001</v>
          </cell>
          <cell r="AA3004">
            <v>190723.30200000003</v>
          </cell>
          <cell r="AB3004">
            <v>193308.027</v>
          </cell>
          <cell r="AC3004">
            <v>195900.88650000002</v>
          </cell>
          <cell r="AD3004">
            <v>198594.91865997191</v>
          </cell>
          <cell r="AE3004">
            <v>201325.99919378545</v>
          </cell>
          <cell r="AF3004">
            <v>204094.63759127702</v>
          </cell>
          <cell r="AG3004">
            <v>206901.35034879539</v>
          </cell>
          <cell r="AH3004">
            <v>209746.66106555553</v>
          </cell>
          <cell r="AI3004">
            <v>212631.10054131731</v>
          </cell>
          <cell r="AJ3004">
            <v>215555.20687540746</v>
          </cell>
          <cell r="AK3004">
            <v>218519.52556710335</v>
          </cell>
          <cell r="AL3004">
            <v>0</v>
          </cell>
          <cell r="AM3004">
            <v>0</v>
          </cell>
          <cell r="AN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AY3004">
            <v>0</v>
          </cell>
          <cell r="AZ3004">
            <v>0</v>
          </cell>
        </row>
        <row r="3005">
          <cell r="A3005" t="str">
            <v>WAIrrigationCritical Peak PricingProgram Annual BenefitsLow Participation Case0</v>
          </cell>
          <cell r="B3005" t="str">
            <v>WA</v>
          </cell>
          <cell r="C3005" t="str">
            <v>Irrigation</v>
          </cell>
          <cell r="D3005" t="str">
            <v>Critical Peak Pricing</v>
          </cell>
          <cell r="E3005" t="str">
            <v>Program Annual Benefits</v>
          </cell>
          <cell r="F3005" t="str">
            <v>Low Participation Case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573231.01</v>
          </cell>
          <cell r="S3005">
            <v>1745288.43</v>
          </cell>
          <cell r="T3005">
            <v>4127886.26</v>
          </cell>
          <cell r="U3005">
            <v>5388069.9000000004</v>
          </cell>
          <cell r="V3005">
            <v>6066603.5300000003</v>
          </cell>
          <cell r="W3005">
            <v>6146956.6100000003</v>
          </cell>
          <cell r="X3005">
            <v>6226381.7599999998</v>
          </cell>
          <cell r="Y3005">
            <v>6305886.3200000003</v>
          </cell>
          <cell r="Z3005">
            <v>6389191.79</v>
          </cell>
          <cell r="AA3005">
            <v>6482465.1100000003</v>
          </cell>
          <cell r="AB3005">
            <v>6568214.9500000002</v>
          </cell>
          <cell r="AC3005">
            <v>6654117.0800000001</v>
          </cell>
          <cell r="AD3005">
            <v>6743128.8899999997</v>
          </cell>
          <cell r="AE3005">
            <v>6833331.4100000001</v>
          </cell>
          <cell r="AF3005">
            <v>6924740.5700000003</v>
          </cell>
          <cell r="AG3005">
            <v>7017372.5</v>
          </cell>
          <cell r="AH3005">
            <v>7111243.5700000003</v>
          </cell>
          <cell r="AI3005">
            <v>7206370.3399999999</v>
          </cell>
          <cell r="AJ3005">
            <v>7302769.6200000001</v>
          </cell>
          <cell r="AK3005">
            <v>7400458.4299999997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0</v>
          </cell>
          <cell r="AV3005">
            <v>0</v>
          </cell>
          <cell r="AW3005">
            <v>0</v>
          </cell>
          <cell r="AX3005">
            <v>0</v>
          </cell>
          <cell r="AY3005">
            <v>0</v>
          </cell>
          <cell r="AZ3005">
            <v>0</v>
          </cell>
        </row>
        <row r="3006">
          <cell r="A3006" t="str">
            <v>WAIrrigationCritical Peak PricingProgram Annual CostsLow Participation Case0</v>
          </cell>
          <cell r="B3006" t="str">
            <v>WA</v>
          </cell>
          <cell r="C3006" t="str">
            <v>Irrigation</v>
          </cell>
          <cell r="D3006" t="str">
            <v>Critical Peak Pricing</v>
          </cell>
          <cell r="E3006" t="str">
            <v>Program Annual Costs</v>
          </cell>
          <cell r="F3006" t="str">
            <v>Low Participation Case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5834317.1500000004</v>
          </cell>
          <cell r="S3006">
            <v>12509121.98</v>
          </cell>
          <cell r="T3006">
            <v>26286343.199999999</v>
          </cell>
          <cell r="U3006">
            <v>16130618.27</v>
          </cell>
          <cell r="V3006">
            <v>10911310.720000001</v>
          </cell>
          <cell r="W3006">
            <v>4823091.07</v>
          </cell>
          <cell r="X3006">
            <v>4899046.41</v>
          </cell>
          <cell r="Y3006">
            <v>4974249.76</v>
          </cell>
          <cell r="Z3006">
            <v>5049879.66</v>
          </cell>
          <cell r="AA3006">
            <v>5126289.05</v>
          </cell>
          <cell r="AB3006">
            <v>5203203.5</v>
          </cell>
          <cell r="AC3006">
            <v>5283869.59</v>
          </cell>
          <cell r="AD3006">
            <v>5405233.1200000001</v>
          </cell>
          <cell r="AE3006">
            <v>5502775.29</v>
          </cell>
          <cell r="AF3006">
            <v>5602414.6799999997</v>
          </cell>
          <cell r="AG3006">
            <v>5704204.7300000004</v>
          </cell>
          <cell r="AH3006">
            <v>5808200.4400000004</v>
          </cell>
          <cell r="AI3006">
            <v>5914458.3899999997</v>
          </cell>
          <cell r="AJ3006">
            <v>6023036.7800000003</v>
          </cell>
          <cell r="AK3006">
            <v>6133995.5099999998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0</v>
          </cell>
          <cell r="AR3006">
            <v>0</v>
          </cell>
          <cell r="AS3006">
            <v>0</v>
          </cell>
          <cell r="AT3006">
            <v>0</v>
          </cell>
          <cell r="AU3006">
            <v>0</v>
          </cell>
          <cell r="AV3006">
            <v>0</v>
          </cell>
          <cell r="AW3006">
            <v>0</v>
          </cell>
          <cell r="AX3006">
            <v>0</v>
          </cell>
          <cell r="AY3006">
            <v>0</v>
          </cell>
          <cell r="AZ3006">
            <v>0</v>
          </cell>
        </row>
        <row r="3007">
          <cell r="A3007" t="str">
            <v>WAIrrigationCritical Peak PricingNon-Incentive CostsLow Participation Case0</v>
          </cell>
          <cell r="B3007" t="str">
            <v>WA</v>
          </cell>
          <cell r="C3007" t="str">
            <v>Irrigation</v>
          </cell>
          <cell r="D3007" t="str">
            <v>Critical Peak Pricing</v>
          </cell>
          <cell r="E3007" t="str">
            <v>Non-Incentive Costs</v>
          </cell>
          <cell r="F3007" t="str">
            <v>Low Participation Case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5482636.7300000004</v>
          </cell>
          <cell r="S3007">
            <v>11437731.27</v>
          </cell>
          <cell r="T3007">
            <v>23748445.530000001</v>
          </cell>
          <cell r="U3007">
            <v>12818922.52</v>
          </cell>
          <cell r="V3007">
            <v>7177502.6100000003</v>
          </cell>
          <cell r="W3007">
            <v>1035039.42</v>
          </cell>
          <cell r="X3007">
            <v>1056694.75</v>
          </cell>
          <cell r="Y3007">
            <v>1077608.81</v>
          </cell>
          <cell r="Z3007">
            <v>1098962.6200000001</v>
          </cell>
          <cell r="AA3007">
            <v>1121099.71</v>
          </cell>
          <cell r="AB3007">
            <v>1143734.93</v>
          </cell>
          <cell r="AC3007">
            <v>1169950.97</v>
          </cell>
          <cell r="AD3007">
            <v>1234739.83</v>
          </cell>
          <cell r="AE3007">
            <v>1274929.31</v>
          </cell>
          <cell r="AF3007">
            <v>1316427.29</v>
          </cell>
          <cell r="AG3007">
            <v>1359276.37</v>
          </cell>
          <cell r="AH3007">
            <v>1403520.56</v>
          </cell>
          <cell r="AI3007">
            <v>1449205.28</v>
          </cell>
          <cell r="AJ3007">
            <v>1496377.44</v>
          </cell>
          <cell r="AK3007">
            <v>1545085.48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0</v>
          </cell>
          <cell r="AV3007">
            <v>0</v>
          </cell>
          <cell r="AW3007">
            <v>0</v>
          </cell>
          <cell r="AX3007">
            <v>0</v>
          </cell>
          <cell r="AY3007">
            <v>0</v>
          </cell>
          <cell r="AZ3007">
            <v>0</v>
          </cell>
        </row>
        <row r="3008">
          <cell r="A3008" t="str">
            <v>WAIrrigationCritical Peak PricingSummer Peak Reduction @Meter  (MW)Low Participation Case0</v>
          </cell>
          <cell r="B3008" t="str">
            <v>WA</v>
          </cell>
          <cell r="C3008" t="str">
            <v>Irrigation</v>
          </cell>
          <cell r="D3008" t="str">
            <v>Critical Peak Pricing</v>
          </cell>
          <cell r="E3008" t="str">
            <v>Summer Peak Reduction @Meter  (MW)</v>
          </cell>
          <cell r="F3008" t="str">
            <v>Low Participation Case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5.1061481672101516</v>
          </cell>
          <cell r="S3008">
            <v>15.546439584201273</v>
          </cell>
          <cell r="T3008">
            <v>36.769815927493447</v>
          </cell>
          <cell r="U3008">
            <v>47.99510590524666</v>
          </cell>
          <cell r="V3008">
            <v>54.039254216657497</v>
          </cell>
          <cell r="W3008">
            <v>54.75501228123791</v>
          </cell>
          <cell r="X3008">
            <v>55.462504704051796</v>
          </cell>
          <cell r="Y3008">
            <v>56.170704503007471</v>
          </cell>
          <cell r="Z3008">
            <v>56.91276145592839</v>
          </cell>
          <cell r="AA3008">
            <v>57.74360864977195</v>
          </cell>
          <cell r="AB3008">
            <v>58.507439221742665</v>
          </cell>
          <cell r="AC3008">
            <v>59.27262640549219</v>
          </cell>
          <cell r="AD3008">
            <v>60.065513565673378</v>
          </cell>
          <cell r="AE3008">
            <v>60.869007140432515</v>
          </cell>
          <cell r="AF3008">
            <v>61.683249011282939</v>
          </cell>
          <cell r="AG3008">
            <v>62.508382957680382</v>
          </cell>
          <cell r="AH3008">
            <v>63.344554682411669</v>
          </cell>
          <cell r="AI3008">
            <v>64.191911837323005</v>
          </cell>
          <cell r="AJ3008">
            <v>65.050604049392433</v>
          </cell>
          <cell r="AK3008">
            <v>65.920782947151125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0</v>
          </cell>
          <cell r="AV3008">
            <v>0</v>
          </cell>
          <cell r="AW3008">
            <v>0</v>
          </cell>
          <cell r="AX3008">
            <v>0</v>
          </cell>
          <cell r="AY3008">
            <v>0</v>
          </cell>
          <cell r="AZ3008">
            <v>0</v>
          </cell>
        </row>
        <row r="3009">
          <cell r="A3009" t="str">
            <v>WAIrrigationCritical Peak PricingSummer Peak Reduction @Generation (MW)Low Participation Case0</v>
          </cell>
          <cell r="B3009" t="str">
            <v>WA</v>
          </cell>
          <cell r="C3009" t="str">
            <v>Irrigation</v>
          </cell>
          <cell r="D3009" t="str">
            <v>Critical Peak Pricing</v>
          </cell>
          <cell r="E3009" t="str">
            <v>Summer Peak Reduction @Generation (MW)</v>
          </cell>
          <cell r="F3009" t="str">
            <v>Low Participation Case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5.6309529854545115</v>
          </cell>
          <cell r="S3009">
            <v>17.1442871462299</v>
          </cell>
          <cell r="T3009">
            <v>40.548980952242438</v>
          </cell>
          <cell r="U3009">
            <v>52.92799504328039</v>
          </cell>
          <cell r="V3009">
            <v>59.593354892652727</v>
          </cell>
          <cell r="W3009">
            <v>60.382677857562754</v>
          </cell>
          <cell r="X3009">
            <v>61.162885646285609</v>
          </cell>
          <cell r="Y3009">
            <v>61.94387351456492</v>
          </cell>
          <cell r="Z3009">
            <v>62.762198341341403</v>
          </cell>
          <cell r="AA3009">
            <v>63.678439181486489</v>
          </cell>
          <cell r="AB3009">
            <v>64.520775498172327</v>
          </cell>
          <cell r="AC3009">
            <v>65.364607857843168</v>
          </cell>
          <cell r="AD3009">
            <v>66.238987169908881</v>
          </cell>
          <cell r="AE3009">
            <v>67.125063013269198</v>
          </cell>
          <cell r="AF3009">
            <v>68.022991851877961</v>
          </cell>
          <cell r="AG3009">
            <v>68.932932242700019</v>
          </cell>
          <cell r="AH3009">
            <v>69.855044863709381</v>
          </cell>
          <cell r="AI3009">
            <v>70.789492542261797</v>
          </cell>
          <cell r="AJ3009">
            <v>71.73644028384696</v>
          </cell>
          <cell r="AK3009">
            <v>72.696055301225314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0</v>
          </cell>
          <cell r="AV3009">
            <v>0</v>
          </cell>
          <cell r="AW3009">
            <v>0</v>
          </cell>
          <cell r="AX3009">
            <v>0</v>
          </cell>
          <cell r="AY3009">
            <v>0</v>
          </cell>
          <cell r="AZ3009">
            <v>0</v>
          </cell>
        </row>
        <row r="3010">
          <cell r="A3010" t="str">
            <v>WAIrrigationCritical Peak PricingWinter Peak Reduction @Meter  (MW)Low Participation Case0</v>
          </cell>
          <cell r="B3010" t="str">
            <v>WA</v>
          </cell>
          <cell r="C3010" t="str">
            <v>Irrigation</v>
          </cell>
          <cell r="D3010" t="str">
            <v>Critical Peak Pricing</v>
          </cell>
          <cell r="E3010" t="str">
            <v>Winter Peak Reduction @Meter  (MW)</v>
          </cell>
          <cell r="F3010" t="str">
            <v>Low Participation Case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  <cell r="AM3010">
            <v>0</v>
          </cell>
          <cell r="AN3010">
            <v>0</v>
          </cell>
          <cell r="AO3010">
            <v>0</v>
          </cell>
          <cell r="AP3010">
            <v>0</v>
          </cell>
          <cell r="AQ3010">
            <v>0</v>
          </cell>
          <cell r="AR3010">
            <v>0</v>
          </cell>
          <cell r="AS3010">
            <v>0</v>
          </cell>
          <cell r="AT3010">
            <v>0</v>
          </cell>
          <cell r="AU3010">
            <v>0</v>
          </cell>
          <cell r="AV3010">
            <v>0</v>
          </cell>
          <cell r="AW3010">
            <v>0</v>
          </cell>
          <cell r="AX3010">
            <v>0</v>
          </cell>
          <cell r="AY3010">
            <v>0</v>
          </cell>
          <cell r="AZ3010">
            <v>0</v>
          </cell>
        </row>
        <row r="3011">
          <cell r="A3011" t="str">
            <v>WAIrrigationCritical Peak PricingWinter Peak Reduction @Generation (MW)Low Participation Case0</v>
          </cell>
          <cell r="B3011" t="str">
            <v>WA</v>
          </cell>
          <cell r="C3011" t="str">
            <v>Irrigation</v>
          </cell>
          <cell r="D3011" t="str">
            <v>Critical Peak Pricing</v>
          </cell>
          <cell r="E3011" t="str">
            <v>Winter Peak Reduction @Generation (MW)</v>
          </cell>
          <cell r="F3011" t="str">
            <v>Low Participation Case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AS3011">
            <v>0</v>
          </cell>
          <cell r="AT3011">
            <v>0</v>
          </cell>
          <cell r="AU3011">
            <v>0</v>
          </cell>
          <cell r="AV3011">
            <v>0</v>
          </cell>
          <cell r="AW3011">
            <v>0</v>
          </cell>
          <cell r="AX3011">
            <v>0</v>
          </cell>
          <cell r="AY3011">
            <v>0</v>
          </cell>
          <cell r="AZ3011">
            <v>0</v>
          </cell>
        </row>
        <row r="3012">
          <cell r="A3012" t="str">
            <v>WAIrrigationCritical Peak PricingProgram Annual BenefitsLow Participation Case0</v>
          </cell>
          <cell r="B3012" t="str">
            <v>WA</v>
          </cell>
          <cell r="C3012" t="str">
            <v>Irrigation</v>
          </cell>
          <cell r="D3012" t="str">
            <v>Critical Peak Pricing</v>
          </cell>
          <cell r="E3012" t="str">
            <v>Program Annual Benefits</v>
          </cell>
          <cell r="F3012" t="str">
            <v>Low Participation Case</v>
          </cell>
          <cell r="G3012">
            <v>0</v>
          </cell>
        </row>
        <row r="3013">
          <cell r="A3013" t="str">
            <v>WAIrrigationCritical Peak PricingNew ParticipantsLow Participation Case0</v>
          </cell>
          <cell r="B3013" t="str">
            <v>WA</v>
          </cell>
          <cell r="C3013" t="str">
            <v>Irrigation</v>
          </cell>
          <cell r="D3013" t="str">
            <v>Critical Peak Pricing</v>
          </cell>
          <cell r="E3013" t="str">
            <v>New Participants</v>
          </cell>
          <cell r="F3013" t="str">
            <v>Low Participation Case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16746.686550000006</v>
          </cell>
          <cell r="S3013">
            <v>34271.919000000009</v>
          </cell>
          <cell r="T3013">
            <v>69833.664450000011</v>
          </cell>
          <cell r="U3013">
            <v>36847.527750000037</v>
          </cell>
          <cell r="V3013">
            <v>20100.588749999937</v>
          </cell>
          <cell r="W3013">
            <v>2583.0255000000179</v>
          </cell>
          <cell r="X3013">
            <v>2585.7149999999965</v>
          </cell>
          <cell r="Y3013">
            <v>2585.2035000000324</v>
          </cell>
          <cell r="Z3013">
            <v>2584.5764999999665</v>
          </cell>
          <cell r="AA3013">
            <v>2584.3950000000186</v>
          </cell>
          <cell r="AB3013">
            <v>2584.7249999999767</v>
          </cell>
          <cell r="AC3013">
            <v>2592.8595000000205</v>
          </cell>
          <cell r="AD3013">
            <v>2694.0321599718882</v>
          </cell>
          <cell r="AE3013">
            <v>2731.0805338135397</v>
          </cell>
          <cell r="AF3013">
            <v>2768.6383974915661</v>
          </cell>
          <cell r="AG3013">
            <v>2806.7127575183695</v>
          </cell>
          <cell r="AH3013">
            <v>2845.3107167601411</v>
          </cell>
          <cell r="AI3013">
            <v>2884.4394757617847</v>
          </cell>
          <cell r="AJ3013">
            <v>2924.1063340901455</v>
          </cell>
          <cell r="AK3013">
            <v>2964.3186916958948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0</v>
          </cell>
          <cell r="AV3013">
            <v>0</v>
          </cell>
          <cell r="AW3013">
            <v>0</v>
          </cell>
          <cell r="AX3013">
            <v>0</v>
          </cell>
          <cell r="AY3013">
            <v>0</v>
          </cell>
          <cell r="AZ3013">
            <v>0</v>
          </cell>
        </row>
        <row r="3014">
          <cell r="A3014" t="str">
            <v>WAIrrigationCritical Peak PricingIncentive CostsLow Participation Case0</v>
          </cell>
          <cell r="B3014" t="str">
            <v>WA</v>
          </cell>
          <cell r="C3014" t="str">
            <v>Irrigation</v>
          </cell>
          <cell r="D3014" t="str">
            <v>Critical Peak Pricing</v>
          </cell>
          <cell r="E3014" t="str">
            <v>Incentive Costs</v>
          </cell>
          <cell r="F3014" t="str">
            <v>Low Participation Case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351680.42</v>
          </cell>
          <cell r="S3014">
            <v>1071390.72</v>
          </cell>
          <cell r="T3014">
            <v>2537897.67</v>
          </cell>
          <cell r="U3014">
            <v>3311695.75</v>
          </cell>
          <cell r="V3014">
            <v>3733808.12</v>
          </cell>
          <cell r="W3014">
            <v>3788051.65</v>
          </cell>
          <cell r="X3014">
            <v>3842351.67</v>
          </cell>
          <cell r="Y3014">
            <v>3896640.94</v>
          </cell>
          <cell r="Z3014">
            <v>3950917.05</v>
          </cell>
          <cell r="AA3014">
            <v>4005189.34</v>
          </cell>
          <cell r="AB3014">
            <v>4059468.57</v>
          </cell>
          <cell r="AC3014">
            <v>4113918.62</v>
          </cell>
          <cell r="AD3014">
            <v>4170493.29</v>
          </cell>
          <cell r="AE3014">
            <v>4227845.9800000004</v>
          </cell>
          <cell r="AF3014">
            <v>4285987.3899999997</v>
          </cell>
          <cell r="AG3014">
            <v>4344928.3600000003</v>
          </cell>
          <cell r="AH3014">
            <v>4404679.88</v>
          </cell>
          <cell r="AI3014">
            <v>4465253.1100000003</v>
          </cell>
          <cell r="AJ3014">
            <v>4526659.34</v>
          </cell>
          <cell r="AK3014">
            <v>4588910.04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0</v>
          </cell>
          <cell r="AR3014">
            <v>0</v>
          </cell>
          <cell r="AS3014">
            <v>0</v>
          </cell>
          <cell r="AT3014">
            <v>0</v>
          </cell>
          <cell r="AU3014">
            <v>0</v>
          </cell>
          <cell r="AV3014">
            <v>0</v>
          </cell>
          <cell r="AW3014">
            <v>0</v>
          </cell>
          <cell r="AX3014">
            <v>0</v>
          </cell>
          <cell r="AY3014">
            <v>0</v>
          </cell>
          <cell r="AZ3014">
            <v>0</v>
          </cell>
        </row>
        <row r="3015">
          <cell r="A3015" t="str">
            <v>WAIrrigationCritical Peak PricingParticipantsLow Participation Case0</v>
          </cell>
          <cell r="B3015" t="str">
            <v>WA</v>
          </cell>
          <cell r="C3015" t="str">
            <v>Irrigation</v>
          </cell>
          <cell r="D3015" t="str">
            <v>Critical Peak Pricing</v>
          </cell>
          <cell r="E3015" t="str">
            <v>Participants</v>
          </cell>
          <cell r="F3015" t="str">
            <v>Low Participation Case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16746.686550000006</v>
          </cell>
          <cell r="S3015">
            <v>51018.605550000015</v>
          </cell>
          <cell r="T3015">
            <v>120852.27000000002</v>
          </cell>
          <cell r="U3015">
            <v>157699.79775000006</v>
          </cell>
          <cell r="V3015">
            <v>177800.38649999999</v>
          </cell>
          <cell r="W3015">
            <v>180383.41200000001</v>
          </cell>
          <cell r="X3015">
            <v>182969.12700000001</v>
          </cell>
          <cell r="Y3015">
            <v>185554.33050000004</v>
          </cell>
          <cell r="Z3015">
            <v>188138.90700000001</v>
          </cell>
          <cell r="AA3015">
            <v>190723.30200000003</v>
          </cell>
          <cell r="AB3015">
            <v>193308.027</v>
          </cell>
          <cell r="AC3015">
            <v>195900.88650000002</v>
          </cell>
          <cell r="AD3015">
            <v>198594.91865997191</v>
          </cell>
          <cell r="AE3015">
            <v>201325.99919378545</v>
          </cell>
          <cell r="AF3015">
            <v>204094.63759127702</v>
          </cell>
          <cell r="AG3015">
            <v>206901.35034879539</v>
          </cell>
          <cell r="AH3015">
            <v>209746.66106555553</v>
          </cell>
          <cell r="AI3015">
            <v>212631.10054131731</v>
          </cell>
          <cell r="AJ3015">
            <v>215555.20687540746</v>
          </cell>
          <cell r="AK3015">
            <v>218519.52556710335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0</v>
          </cell>
          <cell r="AR3015">
            <v>0</v>
          </cell>
          <cell r="AS3015">
            <v>0</v>
          </cell>
          <cell r="AT3015">
            <v>0</v>
          </cell>
          <cell r="AU3015">
            <v>0</v>
          </cell>
          <cell r="AV3015">
            <v>0</v>
          </cell>
          <cell r="AW3015">
            <v>0</v>
          </cell>
          <cell r="AX3015">
            <v>0</v>
          </cell>
          <cell r="AY3015">
            <v>0</v>
          </cell>
          <cell r="AZ3015">
            <v>0</v>
          </cell>
        </row>
        <row r="3016">
          <cell r="A3016" t="str">
            <v>WALarge C&amp;ICritical Peak PricingProgram Annual BenefitsLow Participation Case0</v>
          </cell>
          <cell r="B3016" t="str">
            <v>WA</v>
          </cell>
          <cell r="C3016" t="str">
            <v>Large C&amp;I</v>
          </cell>
          <cell r="D3016" t="str">
            <v>Critical Peak Pricing</v>
          </cell>
          <cell r="E3016" t="str">
            <v>Program Annual Benefits</v>
          </cell>
          <cell r="F3016" t="str">
            <v>Low Participation Case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573231.01</v>
          </cell>
          <cell r="S3016">
            <v>1745288.43</v>
          </cell>
          <cell r="T3016">
            <v>4127886.26</v>
          </cell>
          <cell r="U3016">
            <v>5388069.9000000004</v>
          </cell>
          <cell r="V3016">
            <v>6066603.5300000003</v>
          </cell>
          <cell r="W3016">
            <v>6146956.6100000003</v>
          </cell>
          <cell r="X3016">
            <v>6226381.7599999998</v>
          </cell>
          <cell r="Y3016">
            <v>6305886.3200000003</v>
          </cell>
          <cell r="Z3016">
            <v>6389191.79</v>
          </cell>
          <cell r="AA3016">
            <v>6482465.1100000003</v>
          </cell>
          <cell r="AB3016">
            <v>6568214.9500000002</v>
          </cell>
          <cell r="AC3016">
            <v>6654117.0800000001</v>
          </cell>
          <cell r="AD3016">
            <v>6743128.8899999997</v>
          </cell>
          <cell r="AE3016">
            <v>6833331.4100000001</v>
          </cell>
          <cell r="AF3016">
            <v>6924740.5700000003</v>
          </cell>
          <cell r="AG3016">
            <v>7017372.5</v>
          </cell>
          <cell r="AH3016">
            <v>7111243.5700000003</v>
          </cell>
          <cell r="AI3016">
            <v>7206370.3399999999</v>
          </cell>
          <cell r="AJ3016">
            <v>7302769.6200000001</v>
          </cell>
          <cell r="AK3016">
            <v>7400458.4299999997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AY3016">
            <v>0</v>
          </cell>
          <cell r="AZ3016">
            <v>0</v>
          </cell>
        </row>
        <row r="3017">
          <cell r="A3017" t="str">
            <v>WALarge C&amp;ICritical Peak PricingProgram Annual CostsLow Participation Case0</v>
          </cell>
          <cell r="B3017" t="str">
            <v>WA</v>
          </cell>
          <cell r="C3017" t="str">
            <v>Large C&amp;I</v>
          </cell>
          <cell r="D3017" t="str">
            <v>Critical Peak Pricing</v>
          </cell>
          <cell r="E3017" t="str">
            <v>Program Annual Costs</v>
          </cell>
          <cell r="F3017" t="str">
            <v>Low Participation Case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5834317.1500000004</v>
          </cell>
          <cell r="S3017">
            <v>12509121.98</v>
          </cell>
          <cell r="T3017">
            <v>26286343.199999999</v>
          </cell>
          <cell r="U3017">
            <v>16130618.27</v>
          </cell>
          <cell r="V3017">
            <v>10911310.720000001</v>
          </cell>
          <cell r="W3017">
            <v>4823091.07</v>
          </cell>
          <cell r="X3017">
            <v>4899046.41</v>
          </cell>
          <cell r="Y3017">
            <v>4974249.76</v>
          </cell>
          <cell r="Z3017">
            <v>5049879.66</v>
          </cell>
          <cell r="AA3017">
            <v>5126289.05</v>
          </cell>
          <cell r="AB3017">
            <v>5203203.5</v>
          </cell>
          <cell r="AC3017">
            <v>5283869.59</v>
          </cell>
          <cell r="AD3017">
            <v>5405233.1200000001</v>
          </cell>
          <cell r="AE3017">
            <v>5502775.29</v>
          </cell>
          <cell r="AF3017">
            <v>5602414.6799999997</v>
          </cell>
          <cell r="AG3017">
            <v>5704204.7300000004</v>
          </cell>
          <cell r="AH3017">
            <v>5808200.4400000004</v>
          </cell>
          <cell r="AI3017">
            <v>5914458.3899999997</v>
          </cell>
          <cell r="AJ3017">
            <v>6023036.7800000003</v>
          </cell>
          <cell r="AK3017">
            <v>6133995.5099999998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AY3017">
            <v>0</v>
          </cell>
          <cell r="AZ3017">
            <v>0</v>
          </cell>
        </row>
        <row r="3018">
          <cell r="A3018" t="str">
            <v>WALarge C&amp;ICritical Peak PricingNon-Incentive CostsLow Participation Case0</v>
          </cell>
          <cell r="B3018" t="str">
            <v>WA</v>
          </cell>
          <cell r="C3018" t="str">
            <v>Large C&amp;I</v>
          </cell>
          <cell r="D3018" t="str">
            <v>Critical Peak Pricing</v>
          </cell>
          <cell r="E3018" t="str">
            <v>Non-Incentive Costs</v>
          </cell>
          <cell r="F3018" t="str">
            <v>Low Participation Case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5482636.7300000004</v>
          </cell>
          <cell r="S3018">
            <v>11437731.27</v>
          </cell>
          <cell r="T3018">
            <v>23748445.530000001</v>
          </cell>
          <cell r="U3018">
            <v>12818922.52</v>
          </cell>
          <cell r="V3018">
            <v>7177502.6100000003</v>
          </cell>
          <cell r="W3018">
            <v>1035039.42</v>
          </cell>
          <cell r="X3018">
            <v>1056694.75</v>
          </cell>
          <cell r="Y3018">
            <v>1077608.81</v>
          </cell>
          <cell r="Z3018">
            <v>1098962.6200000001</v>
          </cell>
          <cell r="AA3018">
            <v>1121099.71</v>
          </cell>
          <cell r="AB3018">
            <v>1143734.93</v>
          </cell>
          <cell r="AC3018">
            <v>1169950.97</v>
          </cell>
          <cell r="AD3018">
            <v>1234739.83</v>
          </cell>
          <cell r="AE3018">
            <v>1274929.31</v>
          </cell>
          <cell r="AF3018">
            <v>1316427.29</v>
          </cell>
          <cell r="AG3018">
            <v>1359276.37</v>
          </cell>
          <cell r="AH3018">
            <v>1403520.56</v>
          </cell>
          <cell r="AI3018">
            <v>1449205.28</v>
          </cell>
          <cell r="AJ3018">
            <v>1496377.44</v>
          </cell>
          <cell r="AK3018">
            <v>1545085.48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AS3018">
            <v>0</v>
          </cell>
          <cell r="AT3018">
            <v>0</v>
          </cell>
          <cell r="AU3018">
            <v>0</v>
          </cell>
          <cell r="AV3018">
            <v>0</v>
          </cell>
          <cell r="AW3018">
            <v>0</v>
          </cell>
          <cell r="AX3018">
            <v>0</v>
          </cell>
          <cell r="AY3018">
            <v>0</v>
          </cell>
          <cell r="AZ3018">
            <v>0</v>
          </cell>
        </row>
        <row r="3019">
          <cell r="A3019" t="str">
            <v>WALarge C&amp;ICritical Peak PricingSummer Peak Reduction @Meter  (MW)Low Participation Case0</v>
          </cell>
          <cell r="B3019" t="str">
            <v>WA</v>
          </cell>
          <cell r="C3019" t="str">
            <v>Large C&amp;I</v>
          </cell>
          <cell r="D3019" t="str">
            <v>Critical Peak Pricing</v>
          </cell>
          <cell r="E3019" t="str">
            <v>Summer Peak Reduction @Meter  (MW)</v>
          </cell>
          <cell r="F3019" t="str">
            <v>Low Participation Case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5.1061481672101516</v>
          </cell>
          <cell r="S3019">
            <v>15.546439584201273</v>
          </cell>
          <cell r="T3019">
            <v>36.769815927493447</v>
          </cell>
          <cell r="U3019">
            <v>47.99510590524666</v>
          </cell>
          <cell r="V3019">
            <v>54.039254216657497</v>
          </cell>
          <cell r="W3019">
            <v>54.75501228123791</v>
          </cell>
          <cell r="X3019">
            <v>55.462504704051796</v>
          </cell>
          <cell r="Y3019">
            <v>56.170704503007471</v>
          </cell>
          <cell r="Z3019">
            <v>56.91276145592839</v>
          </cell>
          <cell r="AA3019">
            <v>57.74360864977195</v>
          </cell>
          <cell r="AB3019">
            <v>58.507439221742665</v>
          </cell>
          <cell r="AC3019">
            <v>59.27262640549219</v>
          </cell>
          <cell r="AD3019">
            <v>60.065513565673378</v>
          </cell>
          <cell r="AE3019">
            <v>60.869007140432515</v>
          </cell>
          <cell r="AF3019">
            <v>61.683249011282939</v>
          </cell>
          <cell r="AG3019">
            <v>62.508382957680382</v>
          </cell>
          <cell r="AH3019">
            <v>63.344554682411669</v>
          </cell>
          <cell r="AI3019">
            <v>64.191911837323005</v>
          </cell>
          <cell r="AJ3019">
            <v>65.050604049392433</v>
          </cell>
          <cell r="AK3019">
            <v>65.920782947151125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AS3019">
            <v>0</v>
          </cell>
          <cell r="AT3019">
            <v>0</v>
          </cell>
          <cell r="AU3019">
            <v>0</v>
          </cell>
          <cell r="AV3019">
            <v>0</v>
          </cell>
          <cell r="AW3019">
            <v>0</v>
          </cell>
          <cell r="AX3019">
            <v>0</v>
          </cell>
          <cell r="AY3019">
            <v>0</v>
          </cell>
          <cell r="AZ3019">
            <v>0</v>
          </cell>
        </row>
        <row r="3020">
          <cell r="A3020" t="str">
            <v>WALarge C&amp;ICritical Peak PricingSummer Peak Reduction @Generation (MW)Low Participation Case0</v>
          </cell>
          <cell r="B3020" t="str">
            <v>WA</v>
          </cell>
          <cell r="C3020" t="str">
            <v>Large C&amp;I</v>
          </cell>
          <cell r="D3020" t="str">
            <v>Critical Peak Pricing</v>
          </cell>
          <cell r="E3020" t="str">
            <v>Summer Peak Reduction @Generation (MW)</v>
          </cell>
          <cell r="F3020" t="str">
            <v>Low Participation Case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5.6309529854545115</v>
          </cell>
          <cell r="S3020">
            <v>17.1442871462299</v>
          </cell>
          <cell r="T3020">
            <v>40.548980952242438</v>
          </cell>
          <cell r="U3020">
            <v>52.92799504328039</v>
          </cell>
          <cell r="V3020">
            <v>59.593354892652727</v>
          </cell>
          <cell r="W3020">
            <v>60.382677857562754</v>
          </cell>
          <cell r="X3020">
            <v>61.162885646285609</v>
          </cell>
          <cell r="Y3020">
            <v>61.94387351456492</v>
          </cell>
          <cell r="Z3020">
            <v>62.762198341341403</v>
          </cell>
          <cell r="AA3020">
            <v>63.678439181486489</v>
          </cell>
          <cell r="AB3020">
            <v>64.520775498172327</v>
          </cell>
          <cell r="AC3020">
            <v>65.364607857843168</v>
          </cell>
          <cell r="AD3020">
            <v>66.238987169908881</v>
          </cell>
          <cell r="AE3020">
            <v>67.125063013269198</v>
          </cell>
          <cell r="AF3020">
            <v>68.022991851877961</v>
          </cell>
          <cell r="AG3020">
            <v>68.932932242700019</v>
          </cell>
          <cell r="AH3020">
            <v>69.855044863709381</v>
          </cell>
          <cell r="AI3020">
            <v>70.789492542261797</v>
          </cell>
          <cell r="AJ3020">
            <v>71.73644028384696</v>
          </cell>
          <cell r="AK3020">
            <v>72.696055301225314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0</v>
          </cell>
          <cell r="AR3020">
            <v>0</v>
          </cell>
          <cell r="AS3020">
            <v>0</v>
          </cell>
          <cell r="AT3020">
            <v>0</v>
          </cell>
          <cell r="AU3020">
            <v>0</v>
          </cell>
          <cell r="AV3020">
            <v>0</v>
          </cell>
          <cell r="AW3020">
            <v>0</v>
          </cell>
          <cell r="AX3020">
            <v>0</v>
          </cell>
          <cell r="AY3020">
            <v>0</v>
          </cell>
          <cell r="AZ3020">
            <v>0</v>
          </cell>
        </row>
        <row r="3021">
          <cell r="A3021" t="str">
            <v>WALarge C&amp;ICritical Peak PricingWinter Peak Reduction @Meter  (MW)Low Participation Case0</v>
          </cell>
          <cell r="B3021" t="str">
            <v>WA</v>
          </cell>
          <cell r="C3021" t="str">
            <v>Large C&amp;I</v>
          </cell>
          <cell r="D3021" t="str">
            <v>Critical Peak Pricing</v>
          </cell>
          <cell r="E3021" t="str">
            <v>Winter Peak Reduction @Meter  (MW)</v>
          </cell>
          <cell r="F3021" t="str">
            <v>Low Participation Case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0</v>
          </cell>
          <cell r="AR3021">
            <v>0</v>
          </cell>
          <cell r="AS3021">
            <v>0</v>
          </cell>
          <cell r="AT3021">
            <v>0</v>
          </cell>
          <cell r="AU3021">
            <v>0</v>
          </cell>
          <cell r="AV3021">
            <v>0</v>
          </cell>
          <cell r="AW3021">
            <v>0</v>
          </cell>
          <cell r="AX3021">
            <v>0</v>
          </cell>
          <cell r="AY3021">
            <v>0</v>
          </cell>
          <cell r="AZ3021">
            <v>0</v>
          </cell>
        </row>
        <row r="3022">
          <cell r="A3022" t="str">
            <v>WALarge C&amp;ICritical Peak PricingWinter Peak Reduction @Generation (MW)Low Participation Case0</v>
          </cell>
          <cell r="B3022" t="str">
            <v>WA</v>
          </cell>
          <cell r="C3022" t="str">
            <v>Large C&amp;I</v>
          </cell>
          <cell r="D3022" t="str">
            <v>Critical Peak Pricing</v>
          </cell>
          <cell r="E3022" t="str">
            <v>Winter Peak Reduction @Generation (MW)</v>
          </cell>
          <cell r="F3022" t="str">
            <v>Low Participation Case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0</v>
          </cell>
          <cell r="AR3022">
            <v>0</v>
          </cell>
          <cell r="AS3022">
            <v>0</v>
          </cell>
          <cell r="AT3022">
            <v>0</v>
          </cell>
          <cell r="AU3022">
            <v>0</v>
          </cell>
          <cell r="AV3022">
            <v>0</v>
          </cell>
          <cell r="AW3022">
            <v>0</v>
          </cell>
          <cell r="AX3022">
            <v>0</v>
          </cell>
          <cell r="AY3022">
            <v>0</v>
          </cell>
          <cell r="AZ3022">
            <v>0</v>
          </cell>
        </row>
        <row r="3023">
          <cell r="A3023" t="str">
            <v>WALarge C&amp;ICritical Peak PricingProgram Annual BenefitsLow Participation Case0</v>
          </cell>
          <cell r="B3023" t="str">
            <v>WA</v>
          </cell>
          <cell r="C3023" t="str">
            <v>Large C&amp;I</v>
          </cell>
          <cell r="D3023" t="str">
            <v>Critical Peak Pricing</v>
          </cell>
          <cell r="E3023" t="str">
            <v>Program Annual Benefits</v>
          </cell>
          <cell r="F3023" t="str">
            <v>Low Participation Case</v>
          </cell>
          <cell r="G3023">
            <v>0</v>
          </cell>
        </row>
        <row r="3024">
          <cell r="A3024" t="str">
            <v>WALarge C&amp;ICritical Peak PricingNew ParticipantsLow Participation Case0</v>
          </cell>
          <cell r="B3024" t="str">
            <v>WA</v>
          </cell>
          <cell r="C3024" t="str">
            <v>Large C&amp;I</v>
          </cell>
          <cell r="D3024" t="str">
            <v>Critical Peak Pricing</v>
          </cell>
          <cell r="E3024" t="str">
            <v>New Participants</v>
          </cell>
          <cell r="F3024" t="str">
            <v>Low Participation Case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16746.686550000006</v>
          </cell>
          <cell r="S3024">
            <v>34271.919000000009</v>
          </cell>
          <cell r="T3024">
            <v>69833.664450000011</v>
          </cell>
          <cell r="U3024">
            <v>36847.527750000037</v>
          </cell>
          <cell r="V3024">
            <v>20100.588749999937</v>
          </cell>
          <cell r="W3024">
            <v>2583.0255000000179</v>
          </cell>
          <cell r="X3024">
            <v>2585.7149999999965</v>
          </cell>
          <cell r="Y3024">
            <v>2585.2035000000324</v>
          </cell>
          <cell r="Z3024">
            <v>2584.5764999999665</v>
          </cell>
          <cell r="AA3024">
            <v>2584.3950000000186</v>
          </cell>
          <cell r="AB3024">
            <v>2584.7249999999767</v>
          </cell>
          <cell r="AC3024">
            <v>2592.8595000000205</v>
          </cell>
          <cell r="AD3024">
            <v>2694.0321599718882</v>
          </cell>
          <cell r="AE3024">
            <v>2731.0805338135397</v>
          </cell>
          <cell r="AF3024">
            <v>2768.6383974915661</v>
          </cell>
          <cell r="AG3024">
            <v>2806.7127575183695</v>
          </cell>
          <cell r="AH3024">
            <v>2845.3107167601411</v>
          </cell>
          <cell r="AI3024">
            <v>2884.4394757617847</v>
          </cell>
          <cell r="AJ3024">
            <v>2924.1063340901455</v>
          </cell>
          <cell r="AK3024">
            <v>2964.3186916958948</v>
          </cell>
          <cell r="AL3024">
            <v>0</v>
          </cell>
          <cell r="AM3024">
            <v>0</v>
          </cell>
          <cell r="AN3024">
            <v>0</v>
          </cell>
          <cell r="AO3024">
            <v>0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0</v>
          </cell>
          <cell r="AV3024">
            <v>0</v>
          </cell>
          <cell r="AW3024">
            <v>0</v>
          </cell>
          <cell r="AX3024">
            <v>0</v>
          </cell>
          <cell r="AY3024">
            <v>0</v>
          </cell>
          <cell r="AZ3024">
            <v>0</v>
          </cell>
        </row>
        <row r="3025">
          <cell r="A3025" t="str">
            <v>WALarge C&amp;ICritical Peak PricingIncentive CostsLow Participation Case0</v>
          </cell>
          <cell r="B3025" t="str">
            <v>WA</v>
          </cell>
          <cell r="C3025" t="str">
            <v>Large C&amp;I</v>
          </cell>
          <cell r="D3025" t="str">
            <v>Critical Peak Pricing</v>
          </cell>
          <cell r="E3025" t="str">
            <v>Incentive Costs</v>
          </cell>
          <cell r="F3025" t="str">
            <v>Low Participation Case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351680.42</v>
          </cell>
          <cell r="S3025">
            <v>1071390.72</v>
          </cell>
          <cell r="T3025">
            <v>2537897.67</v>
          </cell>
          <cell r="U3025">
            <v>3311695.75</v>
          </cell>
          <cell r="V3025">
            <v>3733808.12</v>
          </cell>
          <cell r="W3025">
            <v>3788051.65</v>
          </cell>
          <cell r="X3025">
            <v>3842351.67</v>
          </cell>
          <cell r="Y3025">
            <v>3896640.94</v>
          </cell>
          <cell r="Z3025">
            <v>3950917.05</v>
          </cell>
          <cell r="AA3025">
            <v>4005189.34</v>
          </cell>
          <cell r="AB3025">
            <v>4059468.57</v>
          </cell>
          <cell r="AC3025">
            <v>4113918.62</v>
          </cell>
          <cell r="AD3025">
            <v>4170493.29</v>
          </cell>
          <cell r="AE3025">
            <v>4227845.9800000004</v>
          </cell>
          <cell r="AF3025">
            <v>4285987.3899999997</v>
          </cell>
          <cell r="AG3025">
            <v>4344928.3600000003</v>
          </cell>
          <cell r="AH3025">
            <v>4404679.88</v>
          </cell>
          <cell r="AI3025">
            <v>4465253.1100000003</v>
          </cell>
          <cell r="AJ3025">
            <v>4526659.34</v>
          </cell>
          <cell r="AK3025">
            <v>4588910.04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AS3025">
            <v>0</v>
          </cell>
          <cell r="AT3025">
            <v>0</v>
          </cell>
          <cell r="AU3025">
            <v>0</v>
          </cell>
          <cell r="AV3025">
            <v>0</v>
          </cell>
          <cell r="AW3025">
            <v>0</v>
          </cell>
          <cell r="AX3025">
            <v>0</v>
          </cell>
          <cell r="AY3025">
            <v>0</v>
          </cell>
          <cell r="AZ3025">
            <v>0</v>
          </cell>
        </row>
        <row r="3026">
          <cell r="A3026" t="str">
            <v>WALarge C&amp;ICritical Peak PricingParticipantsLow Participation Case0</v>
          </cell>
          <cell r="B3026" t="str">
            <v>WA</v>
          </cell>
          <cell r="C3026" t="str">
            <v>Large C&amp;I</v>
          </cell>
          <cell r="D3026" t="str">
            <v>Critical Peak Pricing</v>
          </cell>
          <cell r="E3026" t="str">
            <v>Participants</v>
          </cell>
          <cell r="F3026" t="str">
            <v>Low Participation Case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16746.686550000006</v>
          </cell>
          <cell r="S3026">
            <v>51018.605550000015</v>
          </cell>
          <cell r="T3026">
            <v>120852.27000000002</v>
          </cell>
          <cell r="U3026">
            <v>157699.79775000006</v>
          </cell>
          <cell r="V3026">
            <v>177800.38649999999</v>
          </cell>
          <cell r="W3026">
            <v>180383.41200000001</v>
          </cell>
          <cell r="X3026">
            <v>182969.12700000001</v>
          </cell>
          <cell r="Y3026">
            <v>185554.33050000004</v>
          </cell>
          <cell r="Z3026">
            <v>188138.90700000001</v>
          </cell>
          <cell r="AA3026">
            <v>190723.30200000003</v>
          </cell>
          <cell r="AB3026">
            <v>193308.027</v>
          </cell>
          <cell r="AC3026">
            <v>195900.88650000002</v>
          </cell>
          <cell r="AD3026">
            <v>198594.91865997191</v>
          </cell>
          <cell r="AE3026">
            <v>201325.99919378545</v>
          </cell>
          <cell r="AF3026">
            <v>204094.63759127702</v>
          </cell>
          <cell r="AG3026">
            <v>206901.35034879539</v>
          </cell>
          <cell r="AH3026">
            <v>209746.66106555553</v>
          </cell>
          <cell r="AI3026">
            <v>212631.10054131731</v>
          </cell>
          <cell r="AJ3026">
            <v>215555.20687540746</v>
          </cell>
          <cell r="AK3026">
            <v>218519.52556710335</v>
          </cell>
          <cell r="AL3026">
            <v>0</v>
          </cell>
          <cell r="AM3026">
            <v>0</v>
          </cell>
          <cell r="AN3026">
            <v>0</v>
          </cell>
          <cell r="AO3026">
            <v>0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  <cell r="AY3026">
            <v>0</v>
          </cell>
          <cell r="AZ3026">
            <v>0</v>
          </cell>
        </row>
        <row r="3027">
          <cell r="A3027" t="str">
            <v>WAMedium C&amp;ICritical Peak PricingProgram Annual BenefitsLow Participation Case0</v>
          </cell>
          <cell r="B3027" t="str">
            <v>WA</v>
          </cell>
          <cell r="C3027" t="str">
            <v>Medium C&amp;I</v>
          </cell>
          <cell r="D3027" t="str">
            <v>Critical Peak Pricing</v>
          </cell>
          <cell r="E3027" t="str">
            <v>Program Annual Benefits</v>
          </cell>
          <cell r="F3027" t="str">
            <v>Low Participation Case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573231.01</v>
          </cell>
          <cell r="S3027">
            <v>1745288.43</v>
          </cell>
          <cell r="T3027">
            <v>4127886.26</v>
          </cell>
          <cell r="U3027">
            <v>5388069.9000000004</v>
          </cell>
          <cell r="V3027">
            <v>6066603.5300000003</v>
          </cell>
          <cell r="W3027">
            <v>6146956.6100000003</v>
          </cell>
          <cell r="X3027">
            <v>6226381.7599999998</v>
          </cell>
          <cell r="Y3027">
            <v>6305886.3200000003</v>
          </cell>
          <cell r="Z3027">
            <v>6389191.79</v>
          </cell>
          <cell r="AA3027">
            <v>6482465.1100000003</v>
          </cell>
          <cell r="AB3027">
            <v>6568214.9500000002</v>
          </cell>
          <cell r="AC3027">
            <v>6654117.0800000001</v>
          </cell>
          <cell r="AD3027">
            <v>6743128.8899999997</v>
          </cell>
          <cell r="AE3027">
            <v>6833331.4100000001</v>
          </cell>
          <cell r="AF3027">
            <v>6924740.5700000003</v>
          </cell>
          <cell r="AG3027">
            <v>7017372.5</v>
          </cell>
          <cell r="AH3027">
            <v>7111243.5700000003</v>
          </cell>
          <cell r="AI3027">
            <v>7206370.3399999999</v>
          </cell>
          <cell r="AJ3027">
            <v>7302769.6200000001</v>
          </cell>
          <cell r="AK3027">
            <v>7400458.4299999997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0</v>
          </cell>
          <cell r="AV3027">
            <v>0</v>
          </cell>
          <cell r="AW3027">
            <v>0</v>
          </cell>
          <cell r="AX3027">
            <v>0</v>
          </cell>
          <cell r="AY3027">
            <v>0</v>
          </cell>
          <cell r="AZ3027">
            <v>0</v>
          </cell>
        </row>
        <row r="3028">
          <cell r="A3028" t="str">
            <v>WAMedium C&amp;ICritical Peak PricingProgram Annual CostsLow Participation Case0</v>
          </cell>
          <cell r="B3028" t="str">
            <v>WA</v>
          </cell>
          <cell r="C3028" t="str">
            <v>Medium C&amp;I</v>
          </cell>
          <cell r="D3028" t="str">
            <v>Critical Peak Pricing</v>
          </cell>
          <cell r="E3028" t="str">
            <v>Program Annual Costs</v>
          </cell>
          <cell r="F3028" t="str">
            <v>Low Participation Case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5834317.1500000004</v>
          </cell>
          <cell r="S3028">
            <v>12509121.98</v>
          </cell>
          <cell r="T3028">
            <v>26286343.199999999</v>
          </cell>
          <cell r="U3028">
            <v>16130618.27</v>
          </cell>
          <cell r="V3028">
            <v>10911310.720000001</v>
          </cell>
          <cell r="W3028">
            <v>4823091.07</v>
          </cell>
          <cell r="X3028">
            <v>4899046.41</v>
          </cell>
          <cell r="Y3028">
            <v>4974249.76</v>
          </cell>
          <cell r="Z3028">
            <v>5049879.66</v>
          </cell>
          <cell r="AA3028">
            <v>5126289.05</v>
          </cell>
          <cell r="AB3028">
            <v>5203203.5</v>
          </cell>
          <cell r="AC3028">
            <v>5283869.59</v>
          </cell>
          <cell r="AD3028">
            <v>5405233.1200000001</v>
          </cell>
          <cell r="AE3028">
            <v>5502775.29</v>
          </cell>
          <cell r="AF3028">
            <v>5602414.6799999997</v>
          </cell>
          <cell r="AG3028">
            <v>5704204.7300000004</v>
          </cell>
          <cell r="AH3028">
            <v>5808200.4400000004</v>
          </cell>
          <cell r="AI3028">
            <v>5914458.3899999997</v>
          </cell>
          <cell r="AJ3028">
            <v>6023036.7800000003</v>
          </cell>
          <cell r="AK3028">
            <v>6133995.5099999998</v>
          </cell>
          <cell r="AL3028">
            <v>0</v>
          </cell>
          <cell r="AM3028">
            <v>0</v>
          </cell>
          <cell r="AN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AS3028">
            <v>0</v>
          </cell>
          <cell r="AT3028">
            <v>0</v>
          </cell>
          <cell r="AU3028">
            <v>0</v>
          </cell>
          <cell r="AV3028">
            <v>0</v>
          </cell>
          <cell r="AW3028">
            <v>0</v>
          </cell>
          <cell r="AX3028">
            <v>0</v>
          </cell>
          <cell r="AY3028">
            <v>0</v>
          </cell>
          <cell r="AZ3028">
            <v>0</v>
          </cell>
        </row>
        <row r="3029">
          <cell r="A3029" t="str">
            <v>WAMedium C&amp;ICritical Peak PricingNon-Incentive CostsLow Participation Case0</v>
          </cell>
          <cell r="B3029" t="str">
            <v>WA</v>
          </cell>
          <cell r="C3029" t="str">
            <v>Medium C&amp;I</v>
          </cell>
          <cell r="D3029" t="str">
            <v>Critical Peak Pricing</v>
          </cell>
          <cell r="E3029" t="str">
            <v>Non-Incentive Costs</v>
          </cell>
          <cell r="F3029" t="str">
            <v>Low Participation Case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5482636.7300000004</v>
          </cell>
          <cell r="S3029">
            <v>11437731.27</v>
          </cell>
          <cell r="T3029">
            <v>23748445.530000001</v>
          </cell>
          <cell r="U3029">
            <v>12818922.52</v>
          </cell>
          <cell r="V3029">
            <v>7177502.6100000003</v>
          </cell>
          <cell r="W3029">
            <v>1035039.42</v>
          </cell>
          <cell r="X3029">
            <v>1056694.75</v>
          </cell>
          <cell r="Y3029">
            <v>1077608.81</v>
          </cell>
          <cell r="Z3029">
            <v>1098962.6200000001</v>
          </cell>
          <cell r="AA3029">
            <v>1121099.71</v>
          </cell>
          <cell r="AB3029">
            <v>1143734.93</v>
          </cell>
          <cell r="AC3029">
            <v>1169950.97</v>
          </cell>
          <cell r="AD3029">
            <v>1234739.83</v>
          </cell>
          <cell r="AE3029">
            <v>1274929.31</v>
          </cell>
          <cell r="AF3029">
            <v>1316427.29</v>
          </cell>
          <cell r="AG3029">
            <v>1359276.37</v>
          </cell>
          <cell r="AH3029">
            <v>1403520.56</v>
          </cell>
          <cell r="AI3029">
            <v>1449205.28</v>
          </cell>
          <cell r="AJ3029">
            <v>1496377.44</v>
          </cell>
          <cell r="AK3029">
            <v>1545085.48</v>
          </cell>
          <cell r="AL3029">
            <v>0</v>
          </cell>
          <cell r="AM3029">
            <v>0</v>
          </cell>
          <cell r="AN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AS3029">
            <v>0</v>
          </cell>
          <cell r="AT3029">
            <v>0</v>
          </cell>
          <cell r="AU3029">
            <v>0</v>
          </cell>
          <cell r="AV3029">
            <v>0</v>
          </cell>
          <cell r="AW3029">
            <v>0</v>
          </cell>
          <cell r="AX3029">
            <v>0</v>
          </cell>
          <cell r="AY3029">
            <v>0</v>
          </cell>
          <cell r="AZ3029">
            <v>0</v>
          </cell>
        </row>
        <row r="3030">
          <cell r="A3030" t="str">
            <v>WAMedium C&amp;ICritical Peak PricingSummer Peak Reduction @Meter  (MW)Low Participation Case0</v>
          </cell>
          <cell r="B3030" t="str">
            <v>WA</v>
          </cell>
          <cell r="C3030" t="str">
            <v>Medium C&amp;I</v>
          </cell>
          <cell r="D3030" t="str">
            <v>Critical Peak Pricing</v>
          </cell>
          <cell r="E3030" t="str">
            <v>Summer Peak Reduction @Meter  (MW)</v>
          </cell>
          <cell r="F3030" t="str">
            <v>Low Participation Case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5.1061481672101516</v>
          </cell>
          <cell r="S3030">
            <v>15.546439584201273</v>
          </cell>
          <cell r="T3030">
            <v>36.769815927493447</v>
          </cell>
          <cell r="U3030">
            <v>47.99510590524666</v>
          </cell>
          <cell r="V3030">
            <v>54.039254216657497</v>
          </cell>
          <cell r="W3030">
            <v>54.75501228123791</v>
          </cell>
          <cell r="X3030">
            <v>55.462504704051796</v>
          </cell>
          <cell r="Y3030">
            <v>56.170704503007471</v>
          </cell>
          <cell r="Z3030">
            <v>56.91276145592839</v>
          </cell>
          <cell r="AA3030">
            <v>57.74360864977195</v>
          </cell>
          <cell r="AB3030">
            <v>58.507439221742665</v>
          </cell>
          <cell r="AC3030">
            <v>59.27262640549219</v>
          </cell>
          <cell r="AD3030">
            <v>60.065513565673378</v>
          </cell>
          <cell r="AE3030">
            <v>60.869007140432515</v>
          </cell>
          <cell r="AF3030">
            <v>61.683249011282939</v>
          </cell>
          <cell r="AG3030">
            <v>62.508382957680382</v>
          </cell>
          <cell r="AH3030">
            <v>63.344554682411669</v>
          </cell>
          <cell r="AI3030">
            <v>64.191911837323005</v>
          </cell>
          <cell r="AJ3030">
            <v>65.050604049392433</v>
          </cell>
          <cell r="AK3030">
            <v>65.920782947151125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AS3030">
            <v>0</v>
          </cell>
          <cell r="AT3030">
            <v>0</v>
          </cell>
          <cell r="AU3030">
            <v>0</v>
          </cell>
          <cell r="AV3030">
            <v>0</v>
          </cell>
          <cell r="AW3030">
            <v>0</v>
          </cell>
          <cell r="AX3030">
            <v>0</v>
          </cell>
          <cell r="AY3030">
            <v>0</v>
          </cell>
          <cell r="AZ3030">
            <v>0</v>
          </cell>
        </row>
        <row r="3031">
          <cell r="A3031" t="str">
            <v>WAMedium C&amp;ICritical Peak PricingSummer Peak Reduction @Generation (MW)Low Participation Case0</v>
          </cell>
          <cell r="B3031" t="str">
            <v>WA</v>
          </cell>
          <cell r="C3031" t="str">
            <v>Medium C&amp;I</v>
          </cell>
          <cell r="D3031" t="str">
            <v>Critical Peak Pricing</v>
          </cell>
          <cell r="E3031" t="str">
            <v>Summer Peak Reduction @Generation (MW)</v>
          </cell>
          <cell r="F3031" t="str">
            <v>Low Participation Case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5.6309529854545115</v>
          </cell>
          <cell r="S3031">
            <v>17.1442871462299</v>
          </cell>
          <cell r="T3031">
            <v>40.548980952242438</v>
          </cell>
          <cell r="U3031">
            <v>52.92799504328039</v>
          </cell>
          <cell r="V3031">
            <v>59.593354892652727</v>
          </cell>
          <cell r="W3031">
            <v>60.382677857562754</v>
          </cell>
          <cell r="X3031">
            <v>61.162885646285609</v>
          </cell>
          <cell r="Y3031">
            <v>61.94387351456492</v>
          </cell>
          <cell r="Z3031">
            <v>62.762198341341403</v>
          </cell>
          <cell r="AA3031">
            <v>63.678439181486489</v>
          </cell>
          <cell r="AB3031">
            <v>64.520775498172327</v>
          </cell>
          <cell r="AC3031">
            <v>65.364607857843168</v>
          </cell>
          <cell r="AD3031">
            <v>66.238987169908881</v>
          </cell>
          <cell r="AE3031">
            <v>67.125063013269198</v>
          </cell>
          <cell r="AF3031">
            <v>68.022991851877961</v>
          </cell>
          <cell r="AG3031">
            <v>68.932932242700019</v>
          </cell>
          <cell r="AH3031">
            <v>69.855044863709381</v>
          </cell>
          <cell r="AI3031">
            <v>70.789492542261797</v>
          </cell>
          <cell r="AJ3031">
            <v>71.73644028384696</v>
          </cell>
          <cell r="AK3031">
            <v>72.696055301225314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0</v>
          </cell>
          <cell r="AR3031">
            <v>0</v>
          </cell>
          <cell r="AS3031">
            <v>0</v>
          </cell>
          <cell r="AT3031">
            <v>0</v>
          </cell>
          <cell r="AU3031">
            <v>0</v>
          </cell>
          <cell r="AV3031">
            <v>0</v>
          </cell>
          <cell r="AW3031">
            <v>0</v>
          </cell>
          <cell r="AX3031">
            <v>0</v>
          </cell>
          <cell r="AY3031">
            <v>0</v>
          </cell>
          <cell r="AZ3031">
            <v>0</v>
          </cell>
        </row>
        <row r="3032">
          <cell r="A3032" t="str">
            <v>WAMedium C&amp;ICritical Peak PricingWinter Peak Reduction @Meter  (MW)Low Participation Case0</v>
          </cell>
          <cell r="B3032" t="str">
            <v>WA</v>
          </cell>
          <cell r="C3032" t="str">
            <v>Medium C&amp;I</v>
          </cell>
          <cell r="D3032" t="str">
            <v>Critical Peak Pricing</v>
          </cell>
          <cell r="E3032" t="str">
            <v>Winter Peak Reduction @Meter  (MW)</v>
          </cell>
          <cell r="F3032" t="str">
            <v>Low Participation Case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0</v>
          </cell>
          <cell r="AR3032">
            <v>0</v>
          </cell>
          <cell r="AS3032">
            <v>0</v>
          </cell>
          <cell r="AT3032">
            <v>0</v>
          </cell>
          <cell r="AU3032">
            <v>0</v>
          </cell>
          <cell r="AV3032">
            <v>0</v>
          </cell>
          <cell r="AW3032">
            <v>0</v>
          </cell>
          <cell r="AX3032">
            <v>0</v>
          </cell>
          <cell r="AY3032">
            <v>0</v>
          </cell>
          <cell r="AZ3032">
            <v>0</v>
          </cell>
        </row>
        <row r="3033">
          <cell r="A3033" t="str">
            <v>WAMedium C&amp;ICritical Peak PricingWinter Peak Reduction @Generation (MW)Low Participation Case0</v>
          </cell>
          <cell r="B3033" t="str">
            <v>WA</v>
          </cell>
          <cell r="C3033" t="str">
            <v>Medium C&amp;I</v>
          </cell>
          <cell r="D3033" t="str">
            <v>Critical Peak Pricing</v>
          </cell>
          <cell r="E3033" t="str">
            <v>Winter Peak Reduction @Generation (MW)</v>
          </cell>
          <cell r="F3033" t="str">
            <v>Low Participation Case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0</v>
          </cell>
          <cell r="AV3033">
            <v>0</v>
          </cell>
          <cell r="AW3033">
            <v>0</v>
          </cell>
          <cell r="AX3033">
            <v>0</v>
          </cell>
          <cell r="AY3033">
            <v>0</v>
          </cell>
          <cell r="AZ3033">
            <v>0</v>
          </cell>
        </row>
        <row r="3034">
          <cell r="A3034" t="str">
            <v>WAMedium C&amp;ICritical Peak PricingProgram Annual BenefitsLow Participation Case0</v>
          </cell>
          <cell r="B3034" t="str">
            <v>WA</v>
          </cell>
          <cell r="C3034" t="str">
            <v>Medium C&amp;I</v>
          </cell>
          <cell r="D3034" t="str">
            <v>Critical Peak Pricing</v>
          </cell>
          <cell r="E3034" t="str">
            <v>Program Annual Benefits</v>
          </cell>
          <cell r="F3034" t="str">
            <v>Low Participation Case</v>
          </cell>
          <cell r="G3034">
            <v>0</v>
          </cell>
        </row>
        <row r="3035">
          <cell r="A3035" t="str">
            <v>WAMedium C&amp;ICritical Peak PricingNew ParticipantsLow Participation Case0</v>
          </cell>
          <cell r="B3035" t="str">
            <v>WA</v>
          </cell>
          <cell r="C3035" t="str">
            <v>Medium C&amp;I</v>
          </cell>
          <cell r="D3035" t="str">
            <v>Critical Peak Pricing</v>
          </cell>
          <cell r="E3035" t="str">
            <v>New Participants</v>
          </cell>
          <cell r="F3035" t="str">
            <v>Low Participation Case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16746.686550000006</v>
          </cell>
          <cell r="S3035">
            <v>34271.919000000009</v>
          </cell>
          <cell r="T3035">
            <v>69833.664450000011</v>
          </cell>
          <cell r="U3035">
            <v>36847.527750000037</v>
          </cell>
          <cell r="V3035">
            <v>20100.588749999937</v>
          </cell>
          <cell r="W3035">
            <v>2583.0255000000179</v>
          </cell>
          <cell r="X3035">
            <v>2585.7149999999965</v>
          </cell>
          <cell r="Y3035">
            <v>2585.2035000000324</v>
          </cell>
          <cell r="Z3035">
            <v>2584.5764999999665</v>
          </cell>
          <cell r="AA3035">
            <v>2584.3950000000186</v>
          </cell>
          <cell r="AB3035">
            <v>2584.7249999999767</v>
          </cell>
          <cell r="AC3035">
            <v>2592.8595000000205</v>
          </cell>
          <cell r="AD3035">
            <v>2694.0321599718882</v>
          </cell>
          <cell r="AE3035">
            <v>2731.0805338135397</v>
          </cell>
          <cell r="AF3035">
            <v>2768.6383974915661</v>
          </cell>
          <cell r="AG3035">
            <v>2806.7127575183695</v>
          </cell>
          <cell r="AH3035">
            <v>2845.3107167601411</v>
          </cell>
          <cell r="AI3035">
            <v>2884.4394757617847</v>
          </cell>
          <cell r="AJ3035">
            <v>2924.1063340901455</v>
          </cell>
          <cell r="AK3035">
            <v>2964.3186916958948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0</v>
          </cell>
          <cell r="AV3035">
            <v>0</v>
          </cell>
          <cell r="AW3035">
            <v>0</v>
          </cell>
          <cell r="AX3035">
            <v>0</v>
          </cell>
          <cell r="AY3035">
            <v>0</v>
          </cell>
          <cell r="AZ3035">
            <v>0</v>
          </cell>
        </row>
        <row r="3036">
          <cell r="A3036" t="str">
            <v>WAMedium C&amp;ICritical Peak PricingIncentive CostsLow Participation Case0</v>
          </cell>
          <cell r="B3036" t="str">
            <v>WA</v>
          </cell>
          <cell r="C3036" t="str">
            <v>Medium C&amp;I</v>
          </cell>
          <cell r="D3036" t="str">
            <v>Critical Peak Pricing</v>
          </cell>
          <cell r="E3036" t="str">
            <v>Incentive Costs</v>
          </cell>
          <cell r="F3036" t="str">
            <v>Low Participation Case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351680.42</v>
          </cell>
          <cell r="S3036">
            <v>1071390.72</v>
          </cell>
          <cell r="T3036">
            <v>2537897.67</v>
          </cell>
          <cell r="U3036">
            <v>3311695.75</v>
          </cell>
          <cell r="V3036">
            <v>3733808.12</v>
          </cell>
          <cell r="W3036">
            <v>3788051.65</v>
          </cell>
          <cell r="X3036">
            <v>3842351.67</v>
          </cell>
          <cell r="Y3036">
            <v>3896640.94</v>
          </cell>
          <cell r="Z3036">
            <v>3950917.05</v>
          </cell>
          <cell r="AA3036">
            <v>4005189.34</v>
          </cell>
          <cell r="AB3036">
            <v>4059468.57</v>
          </cell>
          <cell r="AC3036">
            <v>4113918.62</v>
          </cell>
          <cell r="AD3036">
            <v>4170493.29</v>
          </cell>
          <cell r="AE3036">
            <v>4227845.9800000004</v>
          </cell>
          <cell r="AF3036">
            <v>4285987.3899999997</v>
          </cell>
          <cell r="AG3036">
            <v>4344928.3600000003</v>
          </cell>
          <cell r="AH3036">
            <v>4404679.88</v>
          </cell>
          <cell r="AI3036">
            <v>4465253.1100000003</v>
          </cell>
          <cell r="AJ3036">
            <v>4526659.34</v>
          </cell>
          <cell r="AK3036">
            <v>4588910.04</v>
          </cell>
          <cell r="AL3036">
            <v>0</v>
          </cell>
          <cell r="AM3036">
            <v>0</v>
          </cell>
          <cell r="AN3036">
            <v>0</v>
          </cell>
          <cell r="AO3036">
            <v>0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0</v>
          </cell>
          <cell r="AV3036">
            <v>0</v>
          </cell>
          <cell r="AW3036">
            <v>0</v>
          </cell>
          <cell r="AX3036">
            <v>0</v>
          </cell>
          <cell r="AY3036">
            <v>0</v>
          </cell>
          <cell r="AZ3036">
            <v>0</v>
          </cell>
        </row>
        <row r="3037">
          <cell r="A3037" t="str">
            <v>WAMedium C&amp;ICritical Peak PricingParticipantsLow Participation Case0</v>
          </cell>
          <cell r="B3037" t="str">
            <v>WA</v>
          </cell>
          <cell r="C3037" t="str">
            <v>Medium C&amp;I</v>
          </cell>
          <cell r="D3037" t="str">
            <v>Critical Peak Pricing</v>
          </cell>
          <cell r="E3037" t="str">
            <v>Participants</v>
          </cell>
          <cell r="F3037" t="str">
            <v>Low Participation Case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16746.686550000006</v>
          </cell>
          <cell r="S3037">
            <v>51018.605550000015</v>
          </cell>
          <cell r="T3037">
            <v>120852.27000000002</v>
          </cell>
          <cell r="U3037">
            <v>157699.79775000006</v>
          </cell>
          <cell r="V3037">
            <v>177800.38649999999</v>
          </cell>
          <cell r="W3037">
            <v>180383.41200000001</v>
          </cell>
          <cell r="X3037">
            <v>182969.12700000001</v>
          </cell>
          <cell r="Y3037">
            <v>185554.33050000004</v>
          </cell>
          <cell r="Z3037">
            <v>188138.90700000001</v>
          </cell>
          <cell r="AA3037">
            <v>190723.30200000003</v>
          </cell>
          <cell r="AB3037">
            <v>193308.027</v>
          </cell>
          <cell r="AC3037">
            <v>195900.88650000002</v>
          </cell>
          <cell r="AD3037">
            <v>198594.91865997191</v>
          </cell>
          <cell r="AE3037">
            <v>201325.99919378545</v>
          </cell>
          <cell r="AF3037">
            <v>204094.63759127702</v>
          </cell>
          <cell r="AG3037">
            <v>206901.35034879539</v>
          </cell>
          <cell r="AH3037">
            <v>209746.66106555553</v>
          </cell>
          <cell r="AI3037">
            <v>212631.10054131731</v>
          </cell>
          <cell r="AJ3037">
            <v>215555.20687540746</v>
          </cell>
          <cell r="AK3037">
            <v>218519.52556710335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0</v>
          </cell>
          <cell r="AV3037">
            <v>0</v>
          </cell>
          <cell r="AW3037">
            <v>0</v>
          </cell>
          <cell r="AX3037">
            <v>0</v>
          </cell>
          <cell r="AY3037">
            <v>0</v>
          </cell>
          <cell r="AZ3037">
            <v>0</v>
          </cell>
        </row>
        <row r="3038">
          <cell r="A3038" t="str">
            <v>WAResidentialCritical Peak PricingProgram Annual BenefitsLow Participation Case0</v>
          </cell>
          <cell r="B3038" t="str">
            <v>WA</v>
          </cell>
          <cell r="C3038" t="str">
            <v>Residential</v>
          </cell>
          <cell r="D3038" t="str">
            <v>Critical Peak Pricing</v>
          </cell>
          <cell r="E3038" t="str">
            <v>Program Annual Benefits</v>
          </cell>
          <cell r="F3038" t="str">
            <v>Low Participation Case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573231.01</v>
          </cell>
          <cell r="S3038">
            <v>1745288.43</v>
          </cell>
          <cell r="T3038">
            <v>4127886.26</v>
          </cell>
          <cell r="U3038">
            <v>5388069.9000000004</v>
          </cell>
          <cell r="V3038">
            <v>6066603.5300000003</v>
          </cell>
          <cell r="W3038">
            <v>6146956.6100000003</v>
          </cell>
          <cell r="X3038">
            <v>6226381.7599999998</v>
          </cell>
          <cell r="Y3038">
            <v>6305886.3200000003</v>
          </cell>
          <cell r="Z3038">
            <v>6389191.79</v>
          </cell>
          <cell r="AA3038">
            <v>6482465.1100000003</v>
          </cell>
          <cell r="AB3038">
            <v>6568214.9500000002</v>
          </cell>
          <cell r="AC3038">
            <v>6654117.0800000001</v>
          </cell>
          <cell r="AD3038">
            <v>6743128.8899999997</v>
          </cell>
          <cell r="AE3038">
            <v>6833331.4100000001</v>
          </cell>
          <cell r="AF3038">
            <v>6924740.5700000003</v>
          </cell>
          <cell r="AG3038">
            <v>7017372.5</v>
          </cell>
          <cell r="AH3038">
            <v>7111243.5700000003</v>
          </cell>
          <cell r="AI3038">
            <v>7206370.3399999999</v>
          </cell>
          <cell r="AJ3038">
            <v>7302769.6200000001</v>
          </cell>
          <cell r="AK3038">
            <v>7400458.4299999997</v>
          </cell>
          <cell r="AL3038">
            <v>0</v>
          </cell>
          <cell r="AM3038">
            <v>0</v>
          </cell>
          <cell r="AN3038">
            <v>0</v>
          </cell>
          <cell r="AO3038">
            <v>0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0</v>
          </cell>
          <cell r="AV3038">
            <v>0</v>
          </cell>
          <cell r="AW3038">
            <v>0</v>
          </cell>
          <cell r="AX3038">
            <v>0</v>
          </cell>
          <cell r="AY3038">
            <v>0</v>
          </cell>
          <cell r="AZ3038">
            <v>0</v>
          </cell>
        </row>
        <row r="3039">
          <cell r="A3039" t="str">
            <v>WAResidentialCritical Peak PricingProgram Annual CostsLow Participation Case0</v>
          </cell>
          <cell r="B3039" t="str">
            <v>WA</v>
          </cell>
          <cell r="C3039" t="str">
            <v>Residential</v>
          </cell>
          <cell r="D3039" t="str">
            <v>Critical Peak Pricing</v>
          </cell>
          <cell r="E3039" t="str">
            <v>Program Annual Costs</v>
          </cell>
          <cell r="F3039" t="str">
            <v>Low Participation Case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5834317.1500000004</v>
          </cell>
          <cell r="S3039">
            <v>12509121.98</v>
          </cell>
          <cell r="T3039">
            <v>26286343.199999999</v>
          </cell>
          <cell r="U3039">
            <v>16130618.27</v>
          </cell>
          <cell r="V3039">
            <v>10911310.720000001</v>
          </cell>
          <cell r="W3039">
            <v>4823091.07</v>
          </cell>
          <cell r="X3039">
            <v>4899046.41</v>
          </cell>
          <cell r="Y3039">
            <v>4974249.76</v>
          </cell>
          <cell r="Z3039">
            <v>5049879.66</v>
          </cell>
          <cell r="AA3039">
            <v>5126289.05</v>
          </cell>
          <cell r="AB3039">
            <v>5203203.5</v>
          </cell>
          <cell r="AC3039">
            <v>5283869.59</v>
          </cell>
          <cell r="AD3039">
            <v>5405233.1200000001</v>
          </cell>
          <cell r="AE3039">
            <v>5502775.29</v>
          </cell>
          <cell r="AF3039">
            <v>5602414.6799999997</v>
          </cell>
          <cell r="AG3039">
            <v>5704204.7300000004</v>
          </cell>
          <cell r="AH3039">
            <v>5808200.4400000004</v>
          </cell>
          <cell r="AI3039">
            <v>5914458.3899999997</v>
          </cell>
          <cell r="AJ3039">
            <v>6023036.7800000003</v>
          </cell>
          <cell r="AK3039">
            <v>6133995.5099999998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0</v>
          </cell>
          <cell r="AR3039">
            <v>0</v>
          </cell>
          <cell r="AS3039">
            <v>0</v>
          </cell>
          <cell r="AT3039">
            <v>0</v>
          </cell>
          <cell r="AU3039">
            <v>0</v>
          </cell>
          <cell r="AV3039">
            <v>0</v>
          </cell>
          <cell r="AW3039">
            <v>0</v>
          </cell>
          <cell r="AX3039">
            <v>0</v>
          </cell>
          <cell r="AY3039">
            <v>0</v>
          </cell>
          <cell r="AZ3039">
            <v>0</v>
          </cell>
        </row>
        <row r="3040">
          <cell r="A3040" t="str">
            <v>WAResidentialCritical Peak PricingNon-Incentive CostsLow Participation Case0</v>
          </cell>
          <cell r="B3040" t="str">
            <v>WA</v>
          </cell>
          <cell r="C3040" t="str">
            <v>Residential</v>
          </cell>
          <cell r="D3040" t="str">
            <v>Critical Peak Pricing</v>
          </cell>
          <cell r="E3040" t="str">
            <v>Non-Incentive Costs</v>
          </cell>
          <cell r="F3040" t="str">
            <v>Low Participation Case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5482636.7300000004</v>
          </cell>
          <cell r="S3040">
            <v>11437731.27</v>
          </cell>
          <cell r="T3040">
            <v>23748445.530000001</v>
          </cell>
          <cell r="U3040">
            <v>12818922.52</v>
          </cell>
          <cell r="V3040">
            <v>7177502.6100000003</v>
          </cell>
          <cell r="W3040">
            <v>1035039.42</v>
          </cell>
          <cell r="X3040">
            <v>1056694.75</v>
          </cell>
          <cell r="Y3040">
            <v>1077608.81</v>
          </cell>
          <cell r="Z3040">
            <v>1098962.6200000001</v>
          </cell>
          <cell r="AA3040">
            <v>1121099.71</v>
          </cell>
          <cell r="AB3040">
            <v>1143734.93</v>
          </cell>
          <cell r="AC3040">
            <v>1169950.97</v>
          </cell>
          <cell r="AD3040">
            <v>1234739.83</v>
          </cell>
          <cell r="AE3040">
            <v>1274929.31</v>
          </cell>
          <cell r="AF3040">
            <v>1316427.29</v>
          </cell>
          <cell r="AG3040">
            <v>1359276.37</v>
          </cell>
          <cell r="AH3040">
            <v>1403520.56</v>
          </cell>
          <cell r="AI3040">
            <v>1449205.28</v>
          </cell>
          <cell r="AJ3040">
            <v>1496377.44</v>
          </cell>
          <cell r="AK3040">
            <v>1545085.48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0</v>
          </cell>
          <cell r="AR3040">
            <v>0</v>
          </cell>
          <cell r="AS3040">
            <v>0</v>
          </cell>
          <cell r="AT3040">
            <v>0</v>
          </cell>
          <cell r="AU3040">
            <v>0</v>
          </cell>
          <cell r="AV3040">
            <v>0</v>
          </cell>
          <cell r="AW3040">
            <v>0</v>
          </cell>
          <cell r="AX3040">
            <v>0</v>
          </cell>
          <cell r="AY3040">
            <v>0</v>
          </cell>
          <cell r="AZ3040">
            <v>0</v>
          </cell>
        </row>
        <row r="3041">
          <cell r="A3041" t="str">
            <v>WAResidentialCritical Peak PricingSummer Peak Reduction @Meter  (MW)Low Participation Case0</v>
          </cell>
          <cell r="B3041" t="str">
            <v>WA</v>
          </cell>
          <cell r="C3041" t="str">
            <v>Residential</v>
          </cell>
          <cell r="D3041" t="str">
            <v>Critical Peak Pricing</v>
          </cell>
          <cell r="E3041" t="str">
            <v>Summer Peak Reduction @Meter  (MW)</v>
          </cell>
          <cell r="F3041" t="str">
            <v>Low Participation Case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5.1061481672101516</v>
          </cell>
          <cell r="S3041">
            <v>15.546439584201273</v>
          </cell>
          <cell r="T3041">
            <v>36.769815927493447</v>
          </cell>
          <cell r="U3041">
            <v>47.99510590524666</v>
          </cell>
          <cell r="V3041">
            <v>54.039254216657497</v>
          </cell>
          <cell r="W3041">
            <v>54.75501228123791</v>
          </cell>
          <cell r="X3041">
            <v>55.462504704051796</v>
          </cell>
          <cell r="Y3041">
            <v>56.170704503007471</v>
          </cell>
          <cell r="Z3041">
            <v>56.91276145592839</v>
          </cell>
          <cell r="AA3041">
            <v>57.74360864977195</v>
          </cell>
          <cell r="AB3041">
            <v>58.507439221742665</v>
          </cell>
          <cell r="AC3041">
            <v>59.27262640549219</v>
          </cell>
          <cell r="AD3041">
            <v>60.065513565673378</v>
          </cell>
          <cell r="AE3041">
            <v>60.869007140432515</v>
          </cell>
          <cell r="AF3041">
            <v>61.683249011282939</v>
          </cell>
          <cell r="AG3041">
            <v>62.508382957680382</v>
          </cell>
          <cell r="AH3041">
            <v>63.344554682411669</v>
          </cell>
          <cell r="AI3041">
            <v>64.191911837323005</v>
          </cell>
          <cell r="AJ3041">
            <v>65.050604049392433</v>
          </cell>
          <cell r="AK3041">
            <v>65.920782947151125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0</v>
          </cell>
          <cell r="AV3041">
            <v>0</v>
          </cell>
          <cell r="AW3041">
            <v>0</v>
          </cell>
          <cell r="AX3041">
            <v>0</v>
          </cell>
          <cell r="AY3041">
            <v>0</v>
          </cell>
          <cell r="AZ3041">
            <v>0</v>
          </cell>
        </row>
        <row r="3042">
          <cell r="A3042" t="str">
            <v>WAResidentialCritical Peak PricingSummer Peak Reduction @Generation (MW)Low Participation Case0</v>
          </cell>
          <cell r="B3042" t="str">
            <v>WA</v>
          </cell>
          <cell r="C3042" t="str">
            <v>Residential</v>
          </cell>
          <cell r="D3042" t="str">
            <v>Critical Peak Pricing</v>
          </cell>
          <cell r="E3042" t="str">
            <v>Summer Peak Reduction @Generation (MW)</v>
          </cell>
          <cell r="F3042" t="str">
            <v>Low Participation Case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5.6309529854545115</v>
          </cell>
          <cell r="S3042">
            <v>17.1442871462299</v>
          </cell>
          <cell r="T3042">
            <v>40.548980952242438</v>
          </cell>
          <cell r="U3042">
            <v>52.92799504328039</v>
          </cell>
          <cell r="V3042">
            <v>59.593354892652727</v>
          </cell>
          <cell r="W3042">
            <v>60.382677857562754</v>
          </cell>
          <cell r="X3042">
            <v>61.162885646285609</v>
          </cell>
          <cell r="Y3042">
            <v>61.94387351456492</v>
          </cell>
          <cell r="Z3042">
            <v>62.762198341341403</v>
          </cell>
          <cell r="AA3042">
            <v>63.678439181486489</v>
          </cell>
          <cell r="AB3042">
            <v>64.520775498172327</v>
          </cell>
          <cell r="AC3042">
            <v>65.364607857843168</v>
          </cell>
          <cell r="AD3042">
            <v>66.238987169908881</v>
          </cell>
          <cell r="AE3042">
            <v>67.125063013269198</v>
          </cell>
          <cell r="AF3042">
            <v>68.022991851877961</v>
          </cell>
          <cell r="AG3042">
            <v>68.932932242700019</v>
          </cell>
          <cell r="AH3042">
            <v>69.855044863709381</v>
          </cell>
          <cell r="AI3042">
            <v>70.789492542261797</v>
          </cell>
          <cell r="AJ3042">
            <v>71.73644028384696</v>
          </cell>
          <cell r="AK3042">
            <v>72.696055301225314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0</v>
          </cell>
          <cell r="AV3042">
            <v>0</v>
          </cell>
          <cell r="AW3042">
            <v>0</v>
          </cell>
          <cell r="AX3042">
            <v>0</v>
          </cell>
          <cell r="AY3042">
            <v>0</v>
          </cell>
          <cell r="AZ3042">
            <v>0</v>
          </cell>
        </row>
        <row r="3043">
          <cell r="A3043" t="str">
            <v>WAResidentialCritical Peak PricingWinter Peak Reduction @Meter  (MW)Low Participation Case0</v>
          </cell>
          <cell r="B3043" t="str">
            <v>WA</v>
          </cell>
          <cell r="C3043" t="str">
            <v>Residential</v>
          </cell>
          <cell r="D3043" t="str">
            <v>Critical Peak Pricing</v>
          </cell>
          <cell r="E3043" t="str">
            <v>Winter Peak Reduction @Meter  (MW)</v>
          </cell>
          <cell r="F3043" t="str">
            <v>Low Participation Case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0</v>
          </cell>
          <cell r="AV3043">
            <v>0</v>
          </cell>
          <cell r="AW3043">
            <v>0</v>
          </cell>
          <cell r="AX3043">
            <v>0</v>
          </cell>
          <cell r="AY3043">
            <v>0</v>
          </cell>
          <cell r="AZ3043">
            <v>0</v>
          </cell>
        </row>
        <row r="3044">
          <cell r="A3044" t="str">
            <v>WAResidentialCritical Peak PricingWinter Peak Reduction @Generation (MW)Low Participation Case0</v>
          </cell>
          <cell r="B3044" t="str">
            <v>WA</v>
          </cell>
          <cell r="C3044" t="str">
            <v>Residential</v>
          </cell>
          <cell r="D3044" t="str">
            <v>Critical Peak Pricing</v>
          </cell>
          <cell r="E3044" t="str">
            <v>Winter Peak Reduction @Generation (MW)</v>
          </cell>
          <cell r="F3044" t="str">
            <v>Low Participation Case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0</v>
          </cell>
          <cell r="AV3044">
            <v>0</v>
          </cell>
          <cell r="AW3044">
            <v>0</v>
          </cell>
          <cell r="AX3044">
            <v>0</v>
          </cell>
          <cell r="AY3044">
            <v>0</v>
          </cell>
          <cell r="AZ3044">
            <v>0</v>
          </cell>
        </row>
        <row r="3045">
          <cell r="A3045" t="str">
            <v>WAResidentialCritical Peak PricingProgram Annual BenefitsLow Participation Case0</v>
          </cell>
          <cell r="B3045" t="str">
            <v>WA</v>
          </cell>
          <cell r="C3045" t="str">
            <v>Residential</v>
          </cell>
          <cell r="D3045" t="str">
            <v>Critical Peak Pricing</v>
          </cell>
          <cell r="E3045" t="str">
            <v>Program Annual Benefits</v>
          </cell>
          <cell r="F3045" t="str">
            <v>Low Participation Case</v>
          </cell>
          <cell r="G3045">
            <v>0</v>
          </cell>
        </row>
        <row r="3046">
          <cell r="A3046" t="str">
            <v>WAResidentialCritical Peak PricingNew ParticipantsLow Participation Case0</v>
          </cell>
          <cell r="B3046" t="str">
            <v>WA</v>
          </cell>
          <cell r="C3046" t="str">
            <v>Residential</v>
          </cell>
          <cell r="D3046" t="str">
            <v>Critical Peak Pricing</v>
          </cell>
          <cell r="E3046" t="str">
            <v>New Participants</v>
          </cell>
          <cell r="F3046" t="str">
            <v>Low Participation Case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16746.686550000006</v>
          </cell>
          <cell r="S3046">
            <v>34271.919000000009</v>
          </cell>
          <cell r="T3046">
            <v>69833.664450000011</v>
          </cell>
          <cell r="U3046">
            <v>36847.527750000037</v>
          </cell>
          <cell r="V3046">
            <v>20100.588749999937</v>
          </cell>
          <cell r="W3046">
            <v>2583.0255000000179</v>
          </cell>
          <cell r="X3046">
            <v>2585.7149999999965</v>
          </cell>
          <cell r="Y3046">
            <v>2585.2035000000324</v>
          </cell>
          <cell r="Z3046">
            <v>2584.5764999999665</v>
          </cell>
          <cell r="AA3046">
            <v>2584.3950000000186</v>
          </cell>
          <cell r="AB3046">
            <v>2584.7249999999767</v>
          </cell>
          <cell r="AC3046">
            <v>2592.8595000000205</v>
          </cell>
          <cell r="AD3046">
            <v>2694.0321599718882</v>
          </cell>
          <cell r="AE3046">
            <v>2731.0805338135397</v>
          </cell>
          <cell r="AF3046">
            <v>2768.6383974915661</v>
          </cell>
          <cell r="AG3046">
            <v>2806.7127575183695</v>
          </cell>
          <cell r="AH3046">
            <v>2845.3107167601411</v>
          </cell>
          <cell r="AI3046">
            <v>2884.4394757617847</v>
          </cell>
          <cell r="AJ3046">
            <v>2924.1063340901455</v>
          </cell>
          <cell r="AK3046">
            <v>2964.3186916958948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AS3046">
            <v>0</v>
          </cell>
          <cell r="AT3046">
            <v>0</v>
          </cell>
          <cell r="AU3046">
            <v>0</v>
          </cell>
          <cell r="AV3046">
            <v>0</v>
          </cell>
          <cell r="AW3046">
            <v>0</v>
          </cell>
          <cell r="AX3046">
            <v>0</v>
          </cell>
          <cell r="AY3046">
            <v>0</v>
          </cell>
          <cell r="AZ3046">
            <v>0</v>
          </cell>
        </row>
        <row r="3047">
          <cell r="A3047" t="str">
            <v>WAResidentialCritical Peak PricingIncentive CostsLow Participation Case0</v>
          </cell>
          <cell r="B3047" t="str">
            <v>WA</v>
          </cell>
          <cell r="C3047" t="str">
            <v>Residential</v>
          </cell>
          <cell r="D3047" t="str">
            <v>Critical Peak Pricing</v>
          </cell>
          <cell r="E3047" t="str">
            <v>Incentive Costs</v>
          </cell>
          <cell r="F3047" t="str">
            <v>Low Participation Case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351680.42</v>
          </cell>
          <cell r="S3047">
            <v>1071390.72</v>
          </cell>
          <cell r="T3047">
            <v>2537897.67</v>
          </cell>
          <cell r="U3047">
            <v>3311695.75</v>
          </cell>
          <cell r="V3047">
            <v>3733808.12</v>
          </cell>
          <cell r="W3047">
            <v>3788051.65</v>
          </cell>
          <cell r="X3047">
            <v>3842351.67</v>
          </cell>
          <cell r="Y3047">
            <v>3896640.94</v>
          </cell>
          <cell r="Z3047">
            <v>3950917.05</v>
          </cell>
          <cell r="AA3047">
            <v>4005189.34</v>
          </cell>
          <cell r="AB3047">
            <v>4059468.57</v>
          </cell>
          <cell r="AC3047">
            <v>4113918.62</v>
          </cell>
          <cell r="AD3047">
            <v>4170493.29</v>
          </cell>
          <cell r="AE3047">
            <v>4227845.9800000004</v>
          </cell>
          <cell r="AF3047">
            <v>4285987.3899999997</v>
          </cell>
          <cell r="AG3047">
            <v>4344928.3600000003</v>
          </cell>
          <cell r="AH3047">
            <v>4404679.88</v>
          </cell>
          <cell r="AI3047">
            <v>4465253.1100000003</v>
          </cell>
          <cell r="AJ3047">
            <v>4526659.34</v>
          </cell>
          <cell r="AK3047">
            <v>4588910.04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0</v>
          </cell>
          <cell r="AR3047">
            <v>0</v>
          </cell>
          <cell r="AS3047">
            <v>0</v>
          </cell>
          <cell r="AT3047">
            <v>0</v>
          </cell>
          <cell r="AU3047">
            <v>0</v>
          </cell>
          <cell r="AV3047">
            <v>0</v>
          </cell>
          <cell r="AW3047">
            <v>0</v>
          </cell>
          <cell r="AX3047">
            <v>0</v>
          </cell>
          <cell r="AY3047">
            <v>0</v>
          </cell>
          <cell r="AZ3047">
            <v>0</v>
          </cell>
        </row>
        <row r="3048">
          <cell r="A3048" t="str">
            <v>WAResidentialCritical Peak PricingParticipantsLow Participation Case0</v>
          </cell>
          <cell r="B3048" t="str">
            <v>WA</v>
          </cell>
          <cell r="C3048" t="str">
            <v>Residential</v>
          </cell>
          <cell r="D3048" t="str">
            <v>Critical Peak Pricing</v>
          </cell>
          <cell r="E3048" t="str">
            <v>Participants</v>
          </cell>
          <cell r="F3048" t="str">
            <v>Low Participation Case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16746.686550000006</v>
          </cell>
          <cell r="S3048">
            <v>51018.605550000015</v>
          </cell>
          <cell r="T3048">
            <v>120852.27000000002</v>
          </cell>
          <cell r="U3048">
            <v>157699.79775000006</v>
          </cell>
          <cell r="V3048">
            <v>177800.38649999999</v>
          </cell>
          <cell r="W3048">
            <v>180383.41200000001</v>
          </cell>
          <cell r="X3048">
            <v>182969.12700000001</v>
          </cell>
          <cell r="Y3048">
            <v>185554.33050000004</v>
          </cell>
          <cell r="Z3048">
            <v>188138.90700000001</v>
          </cell>
          <cell r="AA3048">
            <v>190723.30200000003</v>
          </cell>
          <cell r="AB3048">
            <v>193308.027</v>
          </cell>
          <cell r="AC3048">
            <v>195900.88650000002</v>
          </cell>
          <cell r="AD3048">
            <v>198594.91865997191</v>
          </cell>
          <cell r="AE3048">
            <v>201325.99919378545</v>
          </cell>
          <cell r="AF3048">
            <v>204094.63759127702</v>
          </cell>
          <cell r="AG3048">
            <v>206901.35034879539</v>
          </cell>
          <cell r="AH3048">
            <v>209746.66106555553</v>
          </cell>
          <cell r="AI3048">
            <v>212631.10054131731</v>
          </cell>
          <cell r="AJ3048">
            <v>215555.20687540746</v>
          </cell>
          <cell r="AK3048">
            <v>218519.52556710335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0</v>
          </cell>
          <cell r="AV3048">
            <v>0</v>
          </cell>
          <cell r="AW3048">
            <v>0</v>
          </cell>
          <cell r="AX3048">
            <v>0</v>
          </cell>
          <cell r="AY3048">
            <v>0</v>
          </cell>
          <cell r="AZ3048">
            <v>0</v>
          </cell>
        </row>
        <row r="3049">
          <cell r="A3049" t="str">
            <v>WASmall C&amp;ICritical Peak PricingProgram Annual BenefitsLow Participation Case0</v>
          </cell>
          <cell r="B3049" t="str">
            <v>WA</v>
          </cell>
          <cell r="C3049" t="str">
            <v>Small C&amp;I</v>
          </cell>
          <cell r="D3049" t="str">
            <v>Critical Peak Pricing</v>
          </cell>
          <cell r="E3049" t="str">
            <v>Program Annual Benefits</v>
          </cell>
          <cell r="F3049" t="str">
            <v>Low Participation Case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573231.01</v>
          </cell>
          <cell r="S3049">
            <v>1745288.43</v>
          </cell>
          <cell r="T3049">
            <v>4127886.26</v>
          </cell>
          <cell r="U3049">
            <v>5388069.9000000004</v>
          </cell>
          <cell r="V3049">
            <v>6066603.5300000003</v>
          </cell>
          <cell r="W3049">
            <v>6146956.6100000003</v>
          </cell>
          <cell r="X3049">
            <v>6226381.7599999998</v>
          </cell>
          <cell r="Y3049">
            <v>6305886.3200000003</v>
          </cell>
          <cell r="Z3049">
            <v>6389191.79</v>
          </cell>
          <cell r="AA3049">
            <v>6482465.1100000003</v>
          </cell>
          <cell r="AB3049">
            <v>6568214.9500000002</v>
          </cell>
          <cell r="AC3049">
            <v>6654117.0800000001</v>
          </cell>
          <cell r="AD3049">
            <v>6743128.8899999997</v>
          </cell>
          <cell r="AE3049">
            <v>6833331.4100000001</v>
          </cell>
          <cell r="AF3049">
            <v>6924740.5700000003</v>
          </cell>
          <cell r="AG3049">
            <v>7017372.5</v>
          </cell>
          <cell r="AH3049">
            <v>7111243.5700000003</v>
          </cell>
          <cell r="AI3049">
            <v>7206370.3399999999</v>
          </cell>
          <cell r="AJ3049">
            <v>7302769.6200000001</v>
          </cell>
          <cell r="AK3049">
            <v>7400458.4299999997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0</v>
          </cell>
          <cell r="AV3049">
            <v>0</v>
          </cell>
          <cell r="AW3049">
            <v>0</v>
          </cell>
          <cell r="AX3049">
            <v>0</v>
          </cell>
          <cell r="AY3049">
            <v>0</v>
          </cell>
          <cell r="AZ3049">
            <v>0</v>
          </cell>
        </row>
        <row r="3050">
          <cell r="A3050" t="str">
            <v>WASmall C&amp;ICritical Peak PricingProgram Annual CostsLow Participation Case0</v>
          </cell>
          <cell r="B3050" t="str">
            <v>WA</v>
          </cell>
          <cell r="C3050" t="str">
            <v>Small C&amp;I</v>
          </cell>
          <cell r="D3050" t="str">
            <v>Critical Peak Pricing</v>
          </cell>
          <cell r="E3050" t="str">
            <v>Program Annual Costs</v>
          </cell>
          <cell r="F3050" t="str">
            <v>Low Participation Case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5834317.1500000004</v>
          </cell>
          <cell r="S3050">
            <v>12509121.98</v>
          </cell>
          <cell r="T3050">
            <v>26286343.199999999</v>
          </cell>
          <cell r="U3050">
            <v>16130618.27</v>
          </cell>
          <cell r="V3050">
            <v>10911310.720000001</v>
          </cell>
          <cell r="W3050">
            <v>4823091.07</v>
          </cell>
          <cell r="X3050">
            <v>4899046.41</v>
          </cell>
          <cell r="Y3050">
            <v>4974249.76</v>
          </cell>
          <cell r="Z3050">
            <v>5049879.66</v>
          </cell>
          <cell r="AA3050">
            <v>5126289.05</v>
          </cell>
          <cell r="AB3050">
            <v>5203203.5</v>
          </cell>
          <cell r="AC3050">
            <v>5283869.59</v>
          </cell>
          <cell r="AD3050">
            <v>5405233.1200000001</v>
          </cell>
          <cell r="AE3050">
            <v>5502775.29</v>
          </cell>
          <cell r="AF3050">
            <v>5602414.6799999997</v>
          </cell>
          <cell r="AG3050">
            <v>5704204.7300000004</v>
          </cell>
          <cell r="AH3050">
            <v>5808200.4400000004</v>
          </cell>
          <cell r="AI3050">
            <v>5914458.3899999997</v>
          </cell>
          <cell r="AJ3050">
            <v>6023036.7800000003</v>
          </cell>
          <cell r="AK3050">
            <v>6133995.5099999998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AS3050">
            <v>0</v>
          </cell>
          <cell r="AT3050">
            <v>0</v>
          </cell>
          <cell r="AU3050">
            <v>0</v>
          </cell>
          <cell r="AV3050">
            <v>0</v>
          </cell>
          <cell r="AW3050">
            <v>0</v>
          </cell>
          <cell r="AX3050">
            <v>0</v>
          </cell>
          <cell r="AY3050">
            <v>0</v>
          </cell>
          <cell r="AZ3050">
            <v>0</v>
          </cell>
        </row>
        <row r="3051">
          <cell r="A3051" t="str">
            <v>WASmall C&amp;ICritical Peak PricingNon-Incentive CostsLow Participation Case0</v>
          </cell>
          <cell r="B3051" t="str">
            <v>WA</v>
          </cell>
          <cell r="C3051" t="str">
            <v>Small C&amp;I</v>
          </cell>
          <cell r="D3051" t="str">
            <v>Critical Peak Pricing</v>
          </cell>
          <cell r="E3051" t="str">
            <v>Non-Incentive Costs</v>
          </cell>
          <cell r="F3051" t="str">
            <v>Low Participation Case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5482636.7300000004</v>
          </cell>
          <cell r="S3051">
            <v>11437731.27</v>
          </cell>
          <cell r="T3051">
            <v>23748445.530000001</v>
          </cell>
          <cell r="U3051">
            <v>12818922.52</v>
          </cell>
          <cell r="V3051">
            <v>7177502.6100000003</v>
          </cell>
          <cell r="W3051">
            <v>1035039.42</v>
          </cell>
          <cell r="X3051">
            <v>1056694.75</v>
          </cell>
          <cell r="Y3051">
            <v>1077608.81</v>
          </cell>
          <cell r="Z3051">
            <v>1098962.6200000001</v>
          </cell>
          <cell r="AA3051">
            <v>1121099.71</v>
          </cell>
          <cell r="AB3051">
            <v>1143734.93</v>
          </cell>
          <cell r="AC3051">
            <v>1169950.97</v>
          </cell>
          <cell r="AD3051">
            <v>1234739.83</v>
          </cell>
          <cell r="AE3051">
            <v>1274929.31</v>
          </cell>
          <cell r="AF3051">
            <v>1316427.29</v>
          </cell>
          <cell r="AG3051">
            <v>1359276.37</v>
          </cell>
          <cell r="AH3051">
            <v>1403520.56</v>
          </cell>
          <cell r="AI3051">
            <v>1449205.28</v>
          </cell>
          <cell r="AJ3051">
            <v>1496377.44</v>
          </cell>
          <cell r="AK3051">
            <v>1545085.48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0</v>
          </cell>
          <cell r="AV3051">
            <v>0</v>
          </cell>
          <cell r="AW3051">
            <v>0</v>
          </cell>
          <cell r="AX3051">
            <v>0</v>
          </cell>
          <cell r="AY3051">
            <v>0</v>
          </cell>
          <cell r="AZ3051">
            <v>0</v>
          </cell>
        </row>
        <row r="3052">
          <cell r="A3052" t="str">
            <v>WASmall C&amp;ICritical Peak PricingSummer Peak Reduction @Meter  (MW)Low Participation Case0</v>
          </cell>
          <cell r="B3052" t="str">
            <v>WA</v>
          </cell>
          <cell r="C3052" t="str">
            <v>Small C&amp;I</v>
          </cell>
          <cell r="D3052" t="str">
            <v>Critical Peak Pricing</v>
          </cell>
          <cell r="E3052" t="str">
            <v>Summer Peak Reduction @Meter  (MW)</v>
          </cell>
          <cell r="F3052" t="str">
            <v>Low Participation Case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5.1061481672101516</v>
          </cell>
          <cell r="S3052">
            <v>15.546439584201273</v>
          </cell>
          <cell r="T3052">
            <v>36.769815927493447</v>
          </cell>
          <cell r="U3052">
            <v>47.99510590524666</v>
          </cell>
          <cell r="V3052">
            <v>54.039254216657497</v>
          </cell>
          <cell r="W3052">
            <v>54.75501228123791</v>
          </cell>
          <cell r="X3052">
            <v>55.462504704051796</v>
          </cell>
          <cell r="Y3052">
            <v>56.170704503007471</v>
          </cell>
          <cell r="Z3052">
            <v>56.91276145592839</v>
          </cell>
          <cell r="AA3052">
            <v>57.74360864977195</v>
          </cell>
          <cell r="AB3052">
            <v>58.507439221742665</v>
          </cell>
          <cell r="AC3052">
            <v>59.27262640549219</v>
          </cell>
          <cell r="AD3052">
            <v>60.065513565673378</v>
          </cell>
          <cell r="AE3052">
            <v>60.869007140432515</v>
          </cell>
          <cell r="AF3052">
            <v>61.683249011282939</v>
          </cell>
          <cell r="AG3052">
            <v>62.508382957680382</v>
          </cell>
          <cell r="AH3052">
            <v>63.344554682411669</v>
          </cell>
          <cell r="AI3052">
            <v>64.191911837323005</v>
          </cell>
          <cell r="AJ3052">
            <v>65.050604049392433</v>
          </cell>
          <cell r="AK3052">
            <v>65.920782947151125</v>
          </cell>
          <cell r="AL3052">
            <v>0</v>
          </cell>
          <cell r="AM3052">
            <v>0</v>
          </cell>
          <cell r="AN3052">
            <v>0</v>
          </cell>
          <cell r="AO3052">
            <v>0</v>
          </cell>
          <cell r="AP3052">
            <v>0</v>
          </cell>
          <cell r="AQ3052">
            <v>0</v>
          </cell>
          <cell r="AR3052">
            <v>0</v>
          </cell>
          <cell r="AS3052">
            <v>0</v>
          </cell>
          <cell r="AT3052">
            <v>0</v>
          </cell>
          <cell r="AU3052">
            <v>0</v>
          </cell>
          <cell r="AV3052">
            <v>0</v>
          </cell>
          <cell r="AW3052">
            <v>0</v>
          </cell>
          <cell r="AX3052">
            <v>0</v>
          </cell>
          <cell r="AY3052">
            <v>0</v>
          </cell>
          <cell r="AZ3052">
            <v>0</v>
          </cell>
        </row>
        <row r="3053">
          <cell r="A3053" t="str">
            <v>WASmall C&amp;ICritical Peak PricingSummer Peak Reduction @Generation (MW)Low Participation Case0</v>
          </cell>
          <cell r="B3053" t="str">
            <v>WA</v>
          </cell>
          <cell r="C3053" t="str">
            <v>Small C&amp;I</v>
          </cell>
          <cell r="D3053" t="str">
            <v>Critical Peak Pricing</v>
          </cell>
          <cell r="E3053" t="str">
            <v>Summer Peak Reduction @Generation (MW)</v>
          </cell>
          <cell r="F3053" t="str">
            <v>Low Participation Case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5.6309529854545115</v>
          </cell>
          <cell r="S3053">
            <v>17.1442871462299</v>
          </cell>
          <cell r="T3053">
            <v>40.548980952242438</v>
          </cell>
          <cell r="U3053">
            <v>52.92799504328039</v>
          </cell>
          <cell r="V3053">
            <v>59.593354892652727</v>
          </cell>
          <cell r="W3053">
            <v>60.382677857562754</v>
          </cell>
          <cell r="X3053">
            <v>61.162885646285609</v>
          </cell>
          <cell r="Y3053">
            <v>61.94387351456492</v>
          </cell>
          <cell r="Z3053">
            <v>62.762198341341403</v>
          </cell>
          <cell r="AA3053">
            <v>63.678439181486489</v>
          </cell>
          <cell r="AB3053">
            <v>64.520775498172327</v>
          </cell>
          <cell r="AC3053">
            <v>65.364607857843168</v>
          </cell>
          <cell r="AD3053">
            <v>66.238987169908881</v>
          </cell>
          <cell r="AE3053">
            <v>67.125063013269198</v>
          </cell>
          <cell r="AF3053">
            <v>68.022991851877961</v>
          </cell>
          <cell r="AG3053">
            <v>68.932932242700019</v>
          </cell>
          <cell r="AH3053">
            <v>69.855044863709381</v>
          </cell>
          <cell r="AI3053">
            <v>70.789492542261797</v>
          </cell>
          <cell r="AJ3053">
            <v>71.73644028384696</v>
          </cell>
          <cell r="AK3053">
            <v>72.696055301225314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0</v>
          </cell>
          <cell r="AR3053">
            <v>0</v>
          </cell>
          <cell r="AS3053">
            <v>0</v>
          </cell>
          <cell r="AT3053">
            <v>0</v>
          </cell>
          <cell r="AU3053">
            <v>0</v>
          </cell>
          <cell r="AV3053">
            <v>0</v>
          </cell>
          <cell r="AW3053">
            <v>0</v>
          </cell>
          <cell r="AX3053">
            <v>0</v>
          </cell>
          <cell r="AY3053">
            <v>0</v>
          </cell>
          <cell r="AZ3053">
            <v>0</v>
          </cell>
        </row>
        <row r="3054">
          <cell r="A3054" t="str">
            <v>WASmall C&amp;ICritical Peak PricingWinter Peak Reduction @Meter  (MW)Low Participation Case0</v>
          </cell>
          <cell r="B3054" t="str">
            <v>WA</v>
          </cell>
          <cell r="C3054" t="str">
            <v>Small C&amp;I</v>
          </cell>
          <cell r="D3054" t="str">
            <v>Critical Peak Pricing</v>
          </cell>
          <cell r="E3054" t="str">
            <v>Winter Peak Reduction @Meter  (MW)</v>
          </cell>
          <cell r="F3054" t="str">
            <v>Low Participation Case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0</v>
          </cell>
          <cell r="AV3054">
            <v>0</v>
          </cell>
          <cell r="AW3054">
            <v>0</v>
          </cell>
          <cell r="AX3054">
            <v>0</v>
          </cell>
          <cell r="AY3054">
            <v>0</v>
          </cell>
          <cell r="AZ3054">
            <v>0</v>
          </cell>
        </row>
        <row r="3055">
          <cell r="A3055" t="str">
            <v>WASmall C&amp;ICritical Peak PricingWinter Peak Reduction @Generation (MW)Low Participation Case0</v>
          </cell>
          <cell r="B3055" t="str">
            <v>WA</v>
          </cell>
          <cell r="C3055" t="str">
            <v>Small C&amp;I</v>
          </cell>
          <cell r="D3055" t="str">
            <v>Critical Peak Pricing</v>
          </cell>
          <cell r="E3055" t="str">
            <v>Winter Peak Reduction @Generation (MW)</v>
          </cell>
          <cell r="F3055" t="str">
            <v>Low Participation Case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0</v>
          </cell>
          <cell r="AV3055">
            <v>0</v>
          </cell>
          <cell r="AW3055">
            <v>0</v>
          </cell>
          <cell r="AX3055">
            <v>0</v>
          </cell>
          <cell r="AY3055">
            <v>0</v>
          </cell>
          <cell r="AZ3055">
            <v>0</v>
          </cell>
        </row>
        <row r="3056">
          <cell r="A3056" t="str">
            <v>WASmall C&amp;ICritical Peak PricingProgram Annual BenefitsLow Participation Case0</v>
          </cell>
          <cell r="B3056" t="str">
            <v>WA</v>
          </cell>
          <cell r="C3056" t="str">
            <v>Small C&amp;I</v>
          </cell>
          <cell r="D3056" t="str">
            <v>Critical Peak Pricing</v>
          </cell>
          <cell r="E3056" t="str">
            <v>Program Annual Benefits</v>
          </cell>
          <cell r="F3056" t="str">
            <v>Low Participation Case</v>
          </cell>
          <cell r="G3056">
            <v>0</v>
          </cell>
        </row>
        <row r="3057">
          <cell r="A3057" t="str">
            <v>WASmall C&amp;ICritical Peak PricingNew ParticipantsLow Participation Case0</v>
          </cell>
          <cell r="B3057" t="str">
            <v>WA</v>
          </cell>
          <cell r="C3057" t="str">
            <v>Small C&amp;I</v>
          </cell>
          <cell r="D3057" t="str">
            <v>Critical Peak Pricing</v>
          </cell>
          <cell r="E3057" t="str">
            <v>New Participants</v>
          </cell>
          <cell r="F3057" t="str">
            <v>Low Participation Case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16746.686550000006</v>
          </cell>
          <cell r="S3057">
            <v>34271.919000000009</v>
          </cell>
          <cell r="T3057">
            <v>69833.664450000011</v>
          </cell>
          <cell r="U3057">
            <v>36847.527750000037</v>
          </cell>
          <cell r="V3057">
            <v>20100.588749999937</v>
          </cell>
          <cell r="W3057">
            <v>2583.0255000000179</v>
          </cell>
          <cell r="X3057">
            <v>2585.7149999999965</v>
          </cell>
          <cell r="Y3057">
            <v>2585.2035000000324</v>
          </cell>
          <cell r="Z3057">
            <v>2584.5764999999665</v>
          </cell>
          <cell r="AA3057">
            <v>2584.3950000000186</v>
          </cell>
          <cell r="AB3057">
            <v>2584.7249999999767</v>
          </cell>
          <cell r="AC3057">
            <v>2592.8595000000205</v>
          </cell>
          <cell r="AD3057">
            <v>2694.0321599718882</v>
          </cell>
          <cell r="AE3057">
            <v>2731.0805338135397</v>
          </cell>
          <cell r="AF3057">
            <v>2768.6383974915661</v>
          </cell>
          <cell r="AG3057">
            <v>2806.7127575183695</v>
          </cell>
          <cell r="AH3057">
            <v>2845.3107167601411</v>
          </cell>
          <cell r="AI3057">
            <v>2884.4394757617847</v>
          </cell>
          <cell r="AJ3057">
            <v>2924.1063340901455</v>
          </cell>
          <cell r="AK3057">
            <v>2964.3186916958948</v>
          </cell>
          <cell r="AL3057">
            <v>0</v>
          </cell>
          <cell r="AM3057">
            <v>0</v>
          </cell>
          <cell r="AN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AS3057">
            <v>0</v>
          </cell>
          <cell r="AT3057">
            <v>0</v>
          </cell>
          <cell r="AU3057">
            <v>0</v>
          </cell>
          <cell r="AV3057">
            <v>0</v>
          </cell>
          <cell r="AW3057">
            <v>0</v>
          </cell>
          <cell r="AX3057">
            <v>0</v>
          </cell>
          <cell r="AY3057">
            <v>0</v>
          </cell>
          <cell r="AZ3057">
            <v>0</v>
          </cell>
        </row>
        <row r="3058">
          <cell r="A3058" t="str">
            <v>WASmall C&amp;ICritical Peak PricingIncentive CostsLow Participation Case0</v>
          </cell>
          <cell r="B3058" t="str">
            <v>WA</v>
          </cell>
          <cell r="C3058" t="str">
            <v>Small C&amp;I</v>
          </cell>
          <cell r="D3058" t="str">
            <v>Critical Peak Pricing</v>
          </cell>
          <cell r="E3058" t="str">
            <v>Incentive Costs</v>
          </cell>
          <cell r="F3058" t="str">
            <v>Low Participation Case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351680.42</v>
          </cell>
          <cell r="S3058">
            <v>1071390.72</v>
          </cell>
          <cell r="T3058">
            <v>2537897.67</v>
          </cell>
          <cell r="U3058">
            <v>3311695.75</v>
          </cell>
          <cell r="V3058">
            <v>3733808.12</v>
          </cell>
          <cell r="W3058">
            <v>3788051.65</v>
          </cell>
          <cell r="X3058">
            <v>3842351.67</v>
          </cell>
          <cell r="Y3058">
            <v>3896640.94</v>
          </cell>
          <cell r="Z3058">
            <v>3950917.05</v>
          </cell>
          <cell r="AA3058">
            <v>4005189.34</v>
          </cell>
          <cell r="AB3058">
            <v>4059468.57</v>
          </cell>
          <cell r="AC3058">
            <v>4113918.62</v>
          </cell>
          <cell r="AD3058">
            <v>4170493.29</v>
          </cell>
          <cell r="AE3058">
            <v>4227845.9800000004</v>
          </cell>
          <cell r="AF3058">
            <v>4285987.3899999997</v>
          </cell>
          <cell r="AG3058">
            <v>4344928.3600000003</v>
          </cell>
          <cell r="AH3058">
            <v>4404679.88</v>
          </cell>
          <cell r="AI3058">
            <v>4465253.1100000003</v>
          </cell>
          <cell r="AJ3058">
            <v>4526659.34</v>
          </cell>
          <cell r="AK3058">
            <v>4588910.04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0</v>
          </cell>
          <cell r="AV3058">
            <v>0</v>
          </cell>
          <cell r="AW3058">
            <v>0</v>
          </cell>
          <cell r="AX3058">
            <v>0</v>
          </cell>
          <cell r="AY3058">
            <v>0</v>
          </cell>
          <cell r="AZ3058">
            <v>0</v>
          </cell>
        </row>
        <row r="3059">
          <cell r="A3059" t="str">
            <v>WASmall C&amp;ICritical Peak PricingParticipantsLow Participation Case0</v>
          </cell>
          <cell r="B3059" t="str">
            <v>WA</v>
          </cell>
          <cell r="C3059" t="str">
            <v>Small C&amp;I</v>
          </cell>
          <cell r="D3059" t="str">
            <v>Critical Peak Pricing</v>
          </cell>
          <cell r="E3059" t="str">
            <v>Participants</v>
          </cell>
          <cell r="F3059" t="str">
            <v>Low Participation Case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16746.686550000006</v>
          </cell>
          <cell r="S3059">
            <v>51018.605550000015</v>
          </cell>
          <cell r="T3059">
            <v>120852.27000000002</v>
          </cell>
          <cell r="U3059">
            <v>157699.79775000006</v>
          </cell>
          <cell r="V3059">
            <v>177800.38649999999</v>
          </cell>
          <cell r="W3059">
            <v>180383.41200000001</v>
          </cell>
          <cell r="X3059">
            <v>182969.12700000001</v>
          </cell>
          <cell r="Y3059">
            <v>185554.33050000004</v>
          </cell>
          <cell r="Z3059">
            <v>188138.90700000001</v>
          </cell>
          <cell r="AA3059">
            <v>190723.30200000003</v>
          </cell>
          <cell r="AB3059">
            <v>193308.027</v>
          </cell>
          <cell r="AC3059">
            <v>195900.88650000002</v>
          </cell>
          <cell r="AD3059">
            <v>198594.91865997191</v>
          </cell>
          <cell r="AE3059">
            <v>201325.99919378545</v>
          </cell>
          <cell r="AF3059">
            <v>204094.63759127702</v>
          </cell>
          <cell r="AG3059">
            <v>206901.35034879539</v>
          </cell>
          <cell r="AH3059">
            <v>209746.66106555553</v>
          </cell>
          <cell r="AI3059">
            <v>212631.10054131731</v>
          </cell>
          <cell r="AJ3059">
            <v>215555.20687540746</v>
          </cell>
          <cell r="AK3059">
            <v>218519.52556710335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0</v>
          </cell>
          <cell r="AV3059">
            <v>0</v>
          </cell>
          <cell r="AW3059">
            <v>0</v>
          </cell>
          <cell r="AX3059">
            <v>0</v>
          </cell>
          <cell r="AY3059">
            <v>0</v>
          </cell>
          <cell r="AZ3059">
            <v>0</v>
          </cell>
        </row>
        <row r="3060">
          <cell r="A3060" t="str">
            <v>WAExtra Large C&amp;ICurtail AgreementsProgram Annual BenefitsLow Participation Case0</v>
          </cell>
          <cell r="B3060" t="str">
            <v>WA</v>
          </cell>
          <cell r="C3060" t="str">
            <v>Extra Large C&amp;I</v>
          </cell>
          <cell r="D3060" t="str">
            <v>Curtail Agreements</v>
          </cell>
          <cell r="E3060" t="str">
            <v>Program Annual Benefits</v>
          </cell>
          <cell r="F3060" t="str">
            <v>Low Participation Case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573231.01</v>
          </cell>
          <cell r="S3060">
            <v>1745288.43</v>
          </cell>
          <cell r="T3060">
            <v>4127886.26</v>
          </cell>
          <cell r="U3060">
            <v>5388069.9000000004</v>
          </cell>
          <cell r="V3060">
            <v>6066603.5300000003</v>
          </cell>
          <cell r="W3060">
            <v>6146956.6100000003</v>
          </cell>
          <cell r="X3060">
            <v>6226381.7599999998</v>
          </cell>
          <cell r="Y3060">
            <v>6305886.3200000003</v>
          </cell>
          <cell r="Z3060">
            <v>6389191.79</v>
          </cell>
          <cell r="AA3060">
            <v>6482465.1100000003</v>
          </cell>
          <cell r="AB3060">
            <v>6568214.9500000002</v>
          </cell>
          <cell r="AC3060">
            <v>6654117.0800000001</v>
          </cell>
          <cell r="AD3060">
            <v>6743128.8899999997</v>
          </cell>
          <cell r="AE3060">
            <v>6833331.4100000001</v>
          </cell>
          <cell r="AF3060">
            <v>6924740.5700000003</v>
          </cell>
          <cell r="AG3060">
            <v>7017372.5</v>
          </cell>
          <cell r="AH3060">
            <v>7111243.5700000003</v>
          </cell>
          <cell r="AI3060">
            <v>7206370.3399999999</v>
          </cell>
          <cell r="AJ3060">
            <v>7302769.6200000001</v>
          </cell>
          <cell r="AK3060">
            <v>7400458.4299999997</v>
          </cell>
          <cell r="AL3060">
            <v>0</v>
          </cell>
          <cell r="AM3060">
            <v>0</v>
          </cell>
          <cell r="AN3060">
            <v>0</v>
          </cell>
          <cell r="AO3060">
            <v>0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0</v>
          </cell>
          <cell r="AV3060">
            <v>0</v>
          </cell>
          <cell r="AW3060">
            <v>0</v>
          </cell>
          <cell r="AX3060">
            <v>0</v>
          </cell>
          <cell r="AY3060">
            <v>0</v>
          </cell>
          <cell r="AZ3060">
            <v>0</v>
          </cell>
        </row>
        <row r="3061">
          <cell r="A3061" t="str">
            <v>WAExtra Large C&amp;ICurtail AgreementsProgram Annual CostsLow Participation Case0</v>
          </cell>
          <cell r="B3061" t="str">
            <v>WA</v>
          </cell>
          <cell r="C3061" t="str">
            <v>Extra Large C&amp;I</v>
          </cell>
          <cell r="D3061" t="str">
            <v>Curtail Agreements</v>
          </cell>
          <cell r="E3061" t="str">
            <v>Program Annual Costs</v>
          </cell>
          <cell r="F3061" t="str">
            <v>Low Participation Case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5834317.1500000004</v>
          </cell>
          <cell r="S3061">
            <v>12509121.98</v>
          </cell>
          <cell r="T3061">
            <v>26286343.199999999</v>
          </cell>
          <cell r="U3061">
            <v>16130618.27</v>
          </cell>
          <cell r="V3061">
            <v>10911310.720000001</v>
          </cell>
          <cell r="W3061">
            <v>4823091.07</v>
          </cell>
          <cell r="X3061">
            <v>4899046.41</v>
          </cell>
          <cell r="Y3061">
            <v>4974249.76</v>
          </cell>
          <cell r="Z3061">
            <v>5049879.66</v>
          </cell>
          <cell r="AA3061">
            <v>5126289.05</v>
          </cell>
          <cell r="AB3061">
            <v>5203203.5</v>
          </cell>
          <cell r="AC3061">
            <v>5283869.59</v>
          </cell>
          <cell r="AD3061">
            <v>5405233.1200000001</v>
          </cell>
          <cell r="AE3061">
            <v>5502775.29</v>
          </cell>
          <cell r="AF3061">
            <v>5602414.6799999997</v>
          </cell>
          <cell r="AG3061">
            <v>5704204.7300000004</v>
          </cell>
          <cell r="AH3061">
            <v>5808200.4400000004</v>
          </cell>
          <cell r="AI3061">
            <v>5914458.3899999997</v>
          </cell>
          <cell r="AJ3061">
            <v>6023036.7800000003</v>
          </cell>
          <cell r="AK3061">
            <v>6133995.5099999998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0</v>
          </cell>
          <cell r="AR3061">
            <v>0</v>
          </cell>
          <cell r="AS3061">
            <v>0</v>
          </cell>
          <cell r="AT3061">
            <v>0</v>
          </cell>
          <cell r="AU3061">
            <v>0</v>
          </cell>
          <cell r="AV3061">
            <v>0</v>
          </cell>
          <cell r="AW3061">
            <v>0</v>
          </cell>
          <cell r="AX3061">
            <v>0</v>
          </cell>
          <cell r="AY3061">
            <v>0</v>
          </cell>
          <cell r="AZ3061">
            <v>0</v>
          </cell>
        </row>
        <row r="3062">
          <cell r="A3062" t="str">
            <v>WAExtra Large C&amp;ICurtail AgreementsNon-Incentive CostsLow Participation Case0</v>
          </cell>
          <cell r="B3062" t="str">
            <v>WA</v>
          </cell>
          <cell r="C3062" t="str">
            <v>Extra Large C&amp;I</v>
          </cell>
          <cell r="D3062" t="str">
            <v>Curtail Agreements</v>
          </cell>
          <cell r="E3062" t="str">
            <v>Non-Incentive Costs</v>
          </cell>
          <cell r="F3062" t="str">
            <v>Low Participation Case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5482636.7300000004</v>
          </cell>
          <cell r="S3062">
            <v>11437731.27</v>
          </cell>
          <cell r="T3062">
            <v>23748445.530000001</v>
          </cell>
          <cell r="U3062">
            <v>12818922.52</v>
          </cell>
          <cell r="V3062">
            <v>7177502.6100000003</v>
          </cell>
          <cell r="W3062">
            <v>1035039.42</v>
          </cell>
          <cell r="X3062">
            <v>1056694.75</v>
          </cell>
          <cell r="Y3062">
            <v>1077608.81</v>
          </cell>
          <cell r="Z3062">
            <v>1098962.6200000001</v>
          </cell>
          <cell r="AA3062">
            <v>1121099.71</v>
          </cell>
          <cell r="AB3062">
            <v>1143734.93</v>
          </cell>
          <cell r="AC3062">
            <v>1169950.97</v>
          </cell>
          <cell r="AD3062">
            <v>1234739.83</v>
          </cell>
          <cell r="AE3062">
            <v>1274929.31</v>
          </cell>
          <cell r="AF3062">
            <v>1316427.29</v>
          </cell>
          <cell r="AG3062">
            <v>1359276.37</v>
          </cell>
          <cell r="AH3062">
            <v>1403520.56</v>
          </cell>
          <cell r="AI3062">
            <v>1449205.28</v>
          </cell>
          <cell r="AJ3062">
            <v>1496377.44</v>
          </cell>
          <cell r="AK3062">
            <v>1545085.48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0</v>
          </cell>
          <cell r="AR3062">
            <v>0</v>
          </cell>
          <cell r="AS3062">
            <v>0</v>
          </cell>
          <cell r="AT3062">
            <v>0</v>
          </cell>
          <cell r="AU3062">
            <v>0</v>
          </cell>
          <cell r="AV3062">
            <v>0</v>
          </cell>
          <cell r="AW3062">
            <v>0</v>
          </cell>
          <cell r="AX3062">
            <v>0</v>
          </cell>
          <cell r="AY3062">
            <v>0</v>
          </cell>
          <cell r="AZ3062">
            <v>0</v>
          </cell>
        </row>
        <row r="3063">
          <cell r="A3063" t="str">
            <v>WAExtra Large C&amp;ICurtail AgreementsSummer Peak Reduction @Meter  (MW)Low Participation Case0</v>
          </cell>
          <cell r="B3063" t="str">
            <v>WA</v>
          </cell>
          <cell r="C3063" t="str">
            <v>Extra Large C&amp;I</v>
          </cell>
          <cell r="D3063" t="str">
            <v>Curtail Agreements</v>
          </cell>
          <cell r="E3063" t="str">
            <v>Summer Peak Reduction @Meter  (MW)</v>
          </cell>
          <cell r="F3063" t="str">
            <v>Low Participation Case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5.1061481672101516</v>
          </cell>
          <cell r="S3063">
            <v>15.546439584201273</v>
          </cell>
          <cell r="T3063">
            <v>36.769815927493447</v>
          </cell>
          <cell r="U3063">
            <v>47.99510590524666</v>
          </cell>
          <cell r="V3063">
            <v>54.039254216657497</v>
          </cell>
          <cell r="W3063">
            <v>54.75501228123791</v>
          </cell>
          <cell r="X3063">
            <v>55.462504704051796</v>
          </cell>
          <cell r="Y3063">
            <v>56.170704503007471</v>
          </cell>
          <cell r="Z3063">
            <v>56.91276145592839</v>
          </cell>
          <cell r="AA3063">
            <v>57.74360864977195</v>
          </cell>
          <cell r="AB3063">
            <v>58.507439221742665</v>
          </cell>
          <cell r="AC3063">
            <v>59.27262640549219</v>
          </cell>
          <cell r="AD3063">
            <v>60.065513565673378</v>
          </cell>
          <cell r="AE3063">
            <v>60.869007140432515</v>
          </cell>
          <cell r="AF3063">
            <v>61.683249011282939</v>
          </cell>
          <cell r="AG3063">
            <v>62.508382957680382</v>
          </cell>
          <cell r="AH3063">
            <v>63.344554682411669</v>
          </cell>
          <cell r="AI3063">
            <v>64.191911837323005</v>
          </cell>
          <cell r="AJ3063">
            <v>65.050604049392433</v>
          </cell>
          <cell r="AK3063">
            <v>65.920782947151125</v>
          </cell>
          <cell r="AL3063">
            <v>0</v>
          </cell>
          <cell r="AM3063">
            <v>0</v>
          </cell>
          <cell r="AN3063">
            <v>0</v>
          </cell>
          <cell r="AO3063">
            <v>0</v>
          </cell>
          <cell r="AP3063">
            <v>0</v>
          </cell>
          <cell r="AQ3063">
            <v>0</v>
          </cell>
          <cell r="AR3063">
            <v>0</v>
          </cell>
          <cell r="AS3063">
            <v>0</v>
          </cell>
          <cell r="AT3063">
            <v>0</v>
          </cell>
          <cell r="AU3063">
            <v>0</v>
          </cell>
          <cell r="AV3063">
            <v>0</v>
          </cell>
          <cell r="AW3063">
            <v>0</v>
          </cell>
          <cell r="AX3063">
            <v>0</v>
          </cell>
          <cell r="AY3063">
            <v>0</v>
          </cell>
          <cell r="AZ3063">
            <v>0</v>
          </cell>
        </row>
        <row r="3064">
          <cell r="A3064" t="str">
            <v>WAExtra Large C&amp;ICurtail AgreementsSummer Peak Reduction @Generation (MW)Low Participation Case0</v>
          </cell>
          <cell r="B3064" t="str">
            <v>WA</v>
          </cell>
          <cell r="C3064" t="str">
            <v>Extra Large C&amp;I</v>
          </cell>
          <cell r="D3064" t="str">
            <v>Curtail Agreements</v>
          </cell>
          <cell r="E3064" t="str">
            <v>Summer Peak Reduction @Generation (MW)</v>
          </cell>
          <cell r="F3064" t="str">
            <v>Low Participation Case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5.6309529854545115</v>
          </cell>
          <cell r="S3064">
            <v>17.1442871462299</v>
          </cell>
          <cell r="T3064">
            <v>40.548980952242438</v>
          </cell>
          <cell r="U3064">
            <v>52.92799504328039</v>
          </cell>
          <cell r="V3064">
            <v>59.593354892652727</v>
          </cell>
          <cell r="W3064">
            <v>60.382677857562754</v>
          </cell>
          <cell r="X3064">
            <v>61.162885646285609</v>
          </cell>
          <cell r="Y3064">
            <v>61.94387351456492</v>
          </cell>
          <cell r="Z3064">
            <v>62.762198341341403</v>
          </cell>
          <cell r="AA3064">
            <v>63.678439181486489</v>
          </cell>
          <cell r="AB3064">
            <v>64.520775498172327</v>
          </cell>
          <cell r="AC3064">
            <v>65.364607857843168</v>
          </cell>
          <cell r="AD3064">
            <v>66.238987169908881</v>
          </cell>
          <cell r="AE3064">
            <v>67.125063013269198</v>
          </cell>
          <cell r="AF3064">
            <v>68.022991851877961</v>
          </cell>
          <cell r="AG3064">
            <v>68.932932242700019</v>
          </cell>
          <cell r="AH3064">
            <v>69.855044863709381</v>
          </cell>
          <cell r="AI3064">
            <v>70.789492542261797</v>
          </cell>
          <cell r="AJ3064">
            <v>71.73644028384696</v>
          </cell>
          <cell r="AK3064">
            <v>72.696055301225314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AS3064">
            <v>0</v>
          </cell>
          <cell r="AT3064">
            <v>0</v>
          </cell>
          <cell r="AU3064">
            <v>0</v>
          </cell>
          <cell r="AV3064">
            <v>0</v>
          </cell>
          <cell r="AW3064">
            <v>0</v>
          </cell>
          <cell r="AX3064">
            <v>0</v>
          </cell>
          <cell r="AY3064">
            <v>0</v>
          </cell>
          <cell r="AZ3064">
            <v>0</v>
          </cell>
        </row>
        <row r="3065">
          <cell r="A3065" t="str">
            <v>WAExtra Large C&amp;ICurtail AgreementsWinter Peak Reduction @Meter  (MW)Low Participation Case0</v>
          </cell>
          <cell r="B3065" t="str">
            <v>WA</v>
          </cell>
          <cell r="C3065" t="str">
            <v>Extra Large C&amp;I</v>
          </cell>
          <cell r="D3065" t="str">
            <v>Curtail Agreements</v>
          </cell>
          <cell r="E3065" t="str">
            <v>Winter Peak Reduction @Meter  (MW)</v>
          </cell>
          <cell r="F3065" t="str">
            <v>Low Participation Case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0</v>
          </cell>
          <cell r="AV3065">
            <v>0</v>
          </cell>
          <cell r="AW3065">
            <v>0</v>
          </cell>
          <cell r="AX3065">
            <v>0</v>
          </cell>
          <cell r="AY3065">
            <v>0</v>
          </cell>
          <cell r="AZ3065">
            <v>0</v>
          </cell>
        </row>
        <row r="3066">
          <cell r="A3066" t="str">
            <v>WAExtra Large C&amp;ICurtail AgreementsWinter Peak Reduction @Generation (MW)Low Participation Case0</v>
          </cell>
          <cell r="B3066" t="str">
            <v>WA</v>
          </cell>
          <cell r="C3066" t="str">
            <v>Extra Large C&amp;I</v>
          </cell>
          <cell r="D3066" t="str">
            <v>Curtail Agreements</v>
          </cell>
          <cell r="E3066" t="str">
            <v>Winter Peak Reduction @Generation (MW)</v>
          </cell>
          <cell r="F3066" t="str">
            <v>Low Participation Case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0</v>
          </cell>
          <cell r="AR3066">
            <v>0</v>
          </cell>
          <cell r="AS3066">
            <v>0</v>
          </cell>
          <cell r="AT3066">
            <v>0</v>
          </cell>
          <cell r="AU3066">
            <v>0</v>
          </cell>
          <cell r="AV3066">
            <v>0</v>
          </cell>
          <cell r="AW3066">
            <v>0</v>
          </cell>
          <cell r="AX3066">
            <v>0</v>
          </cell>
          <cell r="AY3066">
            <v>0</v>
          </cell>
          <cell r="AZ3066">
            <v>0</v>
          </cell>
        </row>
        <row r="3067">
          <cell r="A3067" t="str">
            <v>WAExtra Large C&amp;ICurtail AgreementsProgram Annual BenefitsLow Participation Case0</v>
          </cell>
          <cell r="B3067" t="str">
            <v>WA</v>
          </cell>
          <cell r="C3067" t="str">
            <v>Extra Large C&amp;I</v>
          </cell>
          <cell r="D3067" t="str">
            <v>Curtail Agreements</v>
          </cell>
          <cell r="E3067" t="str">
            <v>Program Annual Benefits</v>
          </cell>
          <cell r="F3067" t="str">
            <v>Low Participation Case</v>
          </cell>
          <cell r="G3067">
            <v>0</v>
          </cell>
        </row>
        <row r="3068">
          <cell r="A3068" t="str">
            <v>WAExtra Large C&amp;ICurtail AgreementsNew ParticipantsLow Participation Case0</v>
          </cell>
          <cell r="B3068" t="str">
            <v>WA</v>
          </cell>
          <cell r="C3068" t="str">
            <v>Extra Large C&amp;I</v>
          </cell>
          <cell r="D3068" t="str">
            <v>Curtail Agreements</v>
          </cell>
          <cell r="E3068" t="str">
            <v>New Participants</v>
          </cell>
          <cell r="F3068" t="str">
            <v>Low Participation Case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16746.686550000006</v>
          </cell>
          <cell r="S3068">
            <v>34271.919000000009</v>
          </cell>
          <cell r="T3068">
            <v>69833.664450000011</v>
          </cell>
          <cell r="U3068">
            <v>36847.527750000037</v>
          </cell>
          <cell r="V3068">
            <v>20100.588749999937</v>
          </cell>
          <cell r="W3068">
            <v>2583.0255000000179</v>
          </cell>
          <cell r="X3068">
            <v>2585.7149999999965</v>
          </cell>
          <cell r="Y3068">
            <v>2585.2035000000324</v>
          </cell>
          <cell r="Z3068">
            <v>2584.5764999999665</v>
          </cell>
          <cell r="AA3068">
            <v>2584.3950000000186</v>
          </cell>
          <cell r="AB3068">
            <v>2584.7249999999767</v>
          </cell>
          <cell r="AC3068">
            <v>2592.8595000000205</v>
          </cell>
          <cell r="AD3068">
            <v>2694.0321599718882</v>
          </cell>
          <cell r="AE3068">
            <v>2731.0805338135397</v>
          </cell>
          <cell r="AF3068">
            <v>2768.6383974915661</v>
          </cell>
          <cell r="AG3068">
            <v>2806.7127575183695</v>
          </cell>
          <cell r="AH3068">
            <v>2845.3107167601411</v>
          </cell>
          <cell r="AI3068">
            <v>2884.4394757617847</v>
          </cell>
          <cell r="AJ3068">
            <v>2924.1063340901455</v>
          </cell>
          <cell r="AK3068">
            <v>2964.3186916958948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  <cell r="AP3068">
            <v>0</v>
          </cell>
          <cell r="AQ3068">
            <v>0</v>
          </cell>
          <cell r="AR3068">
            <v>0</v>
          </cell>
          <cell r="AS3068">
            <v>0</v>
          </cell>
          <cell r="AT3068">
            <v>0</v>
          </cell>
          <cell r="AU3068">
            <v>0</v>
          </cell>
          <cell r="AV3068">
            <v>0</v>
          </cell>
          <cell r="AW3068">
            <v>0</v>
          </cell>
          <cell r="AX3068">
            <v>0</v>
          </cell>
          <cell r="AY3068">
            <v>0</v>
          </cell>
          <cell r="AZ3068">
            <v>0</v>
          </cell>
        </row>
        <row r="3069">
          <cell r="A3069" t="str">
            <v>WAExtra Large C&amp;ICurtail AgreementsIncentive CostsLow Participation Case0</v>
          </cell>
          <cell r="B3069" t="str">
            <v>WA</v>
          </cell>
          <cell r="C3069" t="str">
            <v>Extra Large C&amp;I</v>
          </cell>
          <cell r="D3069" t="str">
            <v>Curtail Agreements</v>
          </cell>
          <cell r="E3069" t="str">
            <v>Incentive Costs</v>
          </cell>
          <cell r="F3069" t="str">
            <v>Low Participation Case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351680.42</v>
          </cell>
          <cell r="S3069">
            <v>1071390.72</v>
          </cell>
          <cell r="T3069">
            <v>2537897.67</v>
          </cell>
          <cell r="U3069">
            <v>3311695.75</v>
          </cell>
          <cell r="V3069">
            <v>3733808.12</v>
          </cell>
          <cell r="W3069">
            <v>3788051.65</v>
          </cell>
          <cell r="X3069">
            <v>3842351.67</v>
          </cell>
          <cell r="Y3069">
            <v>3896640.94</v>
          </cell>
          <cell r="Z3069">
            <v>3950917.05</v>
          </cell>
          <cell r="AA3069">
            <v>4005189.34</v>
          </cell>
          <cell r="AB3069">
            <v>4059468.57</v>
          </cell>
          <cell r="AC3069">
            <v>4113918.62</v>
          </cell>
          <cell r="AD3069">
            <v>4170493.29</v>
          </cell>
          <cell r="AE3069">
            <v>4227845.9800000004</v>
          </cell>
          <cell r="AF3069">
            <v>4285987.3899999997</v>
          </cell>
          <cell r="AG3069">
            <v>4344928.3600000003</v>
          </cell>
          <cell r="AH3069">
            <v>4404679.88</v>
          </cell>
          <cell r="AI3069">
            <v>4465253.1100000003</v>
          </cell>
          <cell r="AJ3069">
            <v>4526659.34</v>
          </cell>
          <cell r="AK3069">
            <v>4588910.04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0</v>
          </cell>
          <cell r="AV3069">
            <v>0</v>
          </cell>
          <cell r="AW3069">
            <v>0</v>
          </cell>
          <cell r="AX3069">
            <v>0</v>
          </cell>
          <cell r="AY3069">
            <v>0</v>
          </cell>
          <cell r="AZ3069">
            <v>0</v>
          </cell>
        </row>
        <row r="3070">
          <cell r="A3070" t="str">
            <v>WAExtra Large C&amp;ICurtail AgreementsParticipantsLow Participation Case0</v>
          </cell>
          <cell r="B3070" t="str">
            <v>WA</v>
          </cell>
          <cell r="C3070" t="str">
            <v>Extra Large C&amp;I</v>
          </cell>
          <cell r="D3070" t="str">
            <v>Curtail Agreements</v>
          </cell>
          <cell r="E3070" t="str">
            <v>Participants</v>
          </cell>
          <cell r="F3070" t="str">
            <v>Low Participation Case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16746.686550000006</v>
          </cell>
          <cell r="S3070">
            <v>51018.605550000015</v>
          </cell>
          <cell r="T3070">
            <v>120852.27000000002</v>
          </cell>
          <cell r="U3070">
            <v>157699.79775000006</v>
          </cell>
          <cell r="V3070">
            <v>177800.38649999999</v>
          </cell>
          <cell r="W3070">
            <v>180383.41200000001</v>
          </cell>
          <cell r="X3070">
            <v>182969.12700000001</v>
          </cell>
          <cell r="Y3070">
            <v>185554.33050000004</v>
          </cell>
          <cell r="Z3070">
            <v>188138.90700000001</v>
          </cell>
          <cell r="AA3070">
            <v>190723.30200000003</v>
          </cell>
          <cell r="AB3070">
            <v>193308.027</v>
          </cell>
          <cell r="AC3070">
            <v>195900.88650000002</v>
          </cell>
          <cell r="AD3070">
            <v>198594.91865997191</v>
          </cell>
          <cell r="AE3070">
            <v>201325.99919378545</v>
          </cell>
          <cell r="AF3070">
            <v>204094.63759127702</v>
          </cell>
          <cell r="AG3070">
            <v>206901.35034879539</v>
          </cell>
          <cell r="AH3070">
            <v>209746.66106555553</v>
          </cell>
          <cell r="AI3070">
            <v>212631.10054131731</v>
          </cell>
          <cell r="AJ3070">
            <v>215555.20687540746</v>
          </cell>
          <cell r="AK3070">
            <v>218519.52556710335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  <cell r="AP3070">
            <v>0</v>
          </cell>
          <cell r="AQ3070">
            <v>0</v>
          </cell>
          <cell r="AR3070">
            <v>0</v>
          </cell>
          <cell r="AS3070">
            <v>0</v>
          </cell>
          <cell r="AT3070">
            <v>0</v>
          </cell>
          <cell r="AU3070">
            <v>0</v>
          </cell>
          <cell r="AV3070">
            <v>0</v>
          </cell>
          <cell r="AW3070">
            <v>0</v>
          </cell>
          <cell r="AX3070">
            <v>0</v>
          </cell>
          <cell r="AY3070">
            <v>0</v>
          </cell>
          <cell r="AZ3070">
            <v>0</v>
          </cell>
        </row>
        <row r="3071">
          <cell r="A3071" t="str">
            <v>WALarge C&amp;ICurtail AgreementsProgram Annual BenefitsLow Participation Case0</v>
          </cell>
          <cell r="B3071" t="str">
            <v>WA</v>
          </cell>
          <cell r="C3071" t="str">
            <v>Large C&amp;I</v>
          </cell>
          <cell r="D3071" t="str">
            <v>Curtail Agreements</v>
          </cell>
          <cell r="E3071" t="str">
            <v>Program Annual Benefits</v>
          </cell>
          <cell r="F3071" t="str">
            <v>Low Participation Case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573231.01</v>
          </cell>
          <cell r="S3071">
            <v>1745288.43</v>
          </cell>
          <cell r="T3071">
            <v>4127886.26</v>
          </cell>
          <cell r="U3071">
            <v>5388069.9000000004</v>
          </cell>
          <cell r="V3071">
            <v>6066603.5300000003</v>
          </cell>
          <cell r="W3071">
            <v>6146956.6100000003</v>
          </cell>
          <cell r="X3071">
            <v>6226381.7599999998</v>
          </cell>
          <cell r="Y3071">
            <v>6305886.3200000003</v>
          </cell>
          <cell r="Z3071">
            <v>6389191.79</v>
          </cell>
          <cell r="AA3071">
            <v>6482465.1100000003</v>
          </cell>
          <cell r="AB3071">
            <v>6568214.9500000002</v>
          </cell>
          <cell r="AC3071">
            <v>6654117.0800000001</v>
          </cell>
          <cell r="AD3071">
            <v>6743128.8899999997</v>
          </cell>
          <cell r="AE3071">
            <v>6833331.4100000001</v>
          </cell>
          <cell r="AF3071">
            <v>6924740.5700000003</v>
          </cell>
          <cell r="AG3071">
            <v>7017372.5</v>
          </cell>
          <cell r="AH3071">
            <v>7111243.5700000003</v>
          </cell>
          <cell r="AI3071">
            <v>7206370.3399999999</v>
          </cell>
          <cell r="AJ3071">
            <v>7302769.6200000001</v>
          </cell>
          <cell r="AK3071">
            <v>7400458.4299999997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  <cell r="AP3071">
            <v>0</v>
          </cell>
          <cell r="AQ3071">
            <v>0</v>
          </cell>
          <cell r="AR3071">
            <v>0</v>
          </cell>
          <cell r="AS3071">
            <v>0</v>
          </cell>
          <cell r="AT3071">
            <v>0</v>
          </cell>
          <cell r="AU3071">
            <v>0</v>
          </cell>
          <cell r="AV3071">
            <v>0</v>
          </cell>
          <cell r="AW3071">
            <v>0</v>
          </cell>
          <cell r="AX3071">
            <v>0</v>
          </cell>
          <cell r="AY3071">
            <v>0</v>
          </cell>
          <cell r="AZ3071">
            <v>0</v>
          </cell>
        </row>
        <row r="3072">
          <cell r="A3072" t="str">
            <v>WALarge C&amp;ICurtail AgreementsProgram Annual CostsLow Participation Case0</v>
          </cell>
          <cell r="B3072" t="str">
            <v>WA</v>
          </cell>
          <cell r="C3072" t="str">
            <v>Large C&amp;I</v>
          </cell>
          <cell r="D3072" t="str">
            <v>Curtail Agreements</v>
          </cell>
          <cell r="E3072" t="str">
            <v>Program Annual Costs</v>
          </cell>
          <cell r="F3072" t="str">
            <v>Low Participation Case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5834317.1500000004</v>
          </cell>
          <cell r="S3072">
            <v>12509121.98</v>
          </cell>
          <cell r="T3072">
            <v>26286343.199999999</v>
          </cell>
          <cell r="U3072">
            <v>16130618.27</v>
          </cell>
          <cell r="V3072">
            <v>10911310.720000001</v>
          </cell>
          <cell r="W3072">
            <v>4823091.07</v>
          </cell>
          <cell r="X3072">
            <v>4899046.41</v>
          </cell>
          <cell r="Y3072">
            <v>4974249.76</v>
          </cell>
          <cell r="Z3072">
            <v>5049879.66</v>
          </cell>
          <cell r="AA3072">
            <v>5126289.05</v>
          </cell>
          <cell r="AB3072">
            <v>5203203.5</v>
          </cell>
          <cell r="AC3072">
            <v>5283869.59</v>
          </cell>
          <cell r="AD3072">
            <v>5405233.1200000001</v>
          </cell>
          <cell r="AE3072">
            <v>5502775.29</v>
          </cell>
          <cell r="AF3072">
            <v>5602414.6799999997</v>
          </cell>
          <cell r="AG3072">
            <v>5704204.7300000004</v>
          </cell>
          <cell r="AH3072">
            <v>5808200.4400000004</v>
          </cell>
          <cell r="AI3072">
            <v>5914458.3899999997</v>
          </cell>
          <cell r="AJ3072">
            <v>6023036.7800000003</v>
          </cell>
          <cell r="AK3072">
            <v>6133995.5099999998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0</v>
          </cell>
          <cell r="AR3072">
            <v>0</v>
          </cell>
          <cell r="AS3072">
            <v>0</v>
          </cell>
          <cell r="AT3072">
            <v>0</v>
          </cell>
          <cell r="AU3072">
            <v>0</v>
          </cell>
          <cell r="AV3072">
            <v>0</v>
          </cell>
          <cell r="AW3072">
            <v>0</v>
          </cell>
          <cell r="AX3072">
            <v>0</v>
          </cell>
          <cell r="AY3072">
            <v>0</v>
          </cell>
          <cell r="AZ3072">
            <v>0</v>
          </cell>
        </row>
        <row r="3073">
          <cell r="A3073" t="str">
            <v>WALarge C&amp;ICurtail AgreementsNon-Incentive CostsLow Participation Case0</v>
          </cell>
          <cell r="B3073" t="str">
            <v>WA</v>
          </cell>
          <cell r="C3073" t="str">
            <v>Large C&amp;I</v>
          </cell>
          <cell r="D3073" t="str">
            <v>Curtail Agreements</v>
          </cell>
          <cell r="E3073" t="str">
            <v>Non-Incentive Costs</v>
          </cell>
          <cell r="F3073" t="str">
            <v>Low Participation Case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5482636.7300000004</v>
          </cell>
          <cell r="S3073">
            <v>11437731.27</v>
          </cell>
          <cell r="T3073">
            <v>23748445.530000001</v>
          </cell>
          <cell r="U3073">
            <v>12818922.52</v>
          </cell>
          <cell r="V3073">
            <v>7177502.6100000003</v>
          </cell>
          <cell r="W3073">
            <v>1035039.42</v>
          </cell>
          <cell r="X3073">
            <v>1056694.75</v>
          </cell>
          <cell r="Y3073">
            <v>1077608.81</v>
          </cell>
          <cell r="Z3073">
            <v>1098962.6200000001</v>
          </cell>
          <cell r="AA3073">
            <v>1121099.71</v>
          </cell>
          <cell r="AB3073">
            <v>1143734.93</v>
          </cell>
          <cell r="AC3073">
            <v>1169950.97</v>
          </cell>
          <cell r="AD3073">
            <v>1234739.83</v>
          </cell>
          <cell r="AE3073">
            <v>1274929.31</v>
          </cell>
          <cell r="AF3073">
            <v>1316427.29</v>
          </cell>
          <cell r="AG3073">
            <v>1359276.37</v>
          </cell>
          <cell r="AH3073">
            <v>1403520.56</v>
          </cell>
          <cell r="AI3073">
            <v>1449205.28</v>
          </cell>
          <cell r="AJ3073">
            <v>1496377.44</v>
          </cell>
          <cell r="AK3073">
            <v>1545085.48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0</v>
          </cell>
          <cell r="AV3073">
            <v>0</v>
          </cell>
          <cell r="AW3073">
            <v>0</v>
          </cell>
          <cell r="AX3073">
            <v>0</v>
          </cell>
          <cell r="AY3073">
            <v>0</v>
          </cell>
          <cell r="AZ3073">
            <v>0</v>
          </cell>
        </row>
        <row r="3074">
          <cell r="A3074" t="str">
            <v>WALarge C&amp;ICurtail AgreementsSummer Peak Reduction @Meter  (MW)Low Participation Case0</v>
          </cell>
          <cell r="B3074" t="str">
            <v>WA</v>
          </cell>
          <cell r="C3074" t="str">
            <v>Large C&amp;I</v>
          </cell>
          <cell r="D3074" t="str">
            <v>Curtail Agreements</v>
          </cell>
          <cell r="E3074" t="str">
            <v>Summer Peak Reduction @Meter  (MW)</v>
          </cell>
          <cell r="F3074" t="str">
            <v>Low Participation Case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5.1061481672101516</v>
          </cell>
          <cell r="S3074">
            <v>15.546439584201273</v>
          </cell>
          <cell r="T3074">
            <v>36.769815927493447</v>
          </cell>
          <cell r="U3074">
            <v>47.99510590524666</v>
          </cell>
          <cell r="V3074">
            <v>54.039254216657497</v>
          </cell>
          <cell r="W3074">
            <v>54.75501228123791</v>
          </cell>
          <cell r="X3074">
            <v>55.462504704051796</v>
          </cell>
          <cell r="Y3074">
            <v>56.170704503007471</v>
          </cell>
          <cell r="Z3074">
            <v>56.91276145592839</v>
          </cell>
          <cell r="AA3074">
            <v>57.74360864977195</v>
          </cell>
          <cell r="AB3074">
            <v>58.507439221742665</v>
          </cell>
          <cell r="AC3074">
            <v>59.27262640549219</v>
          </cell>
          <cell r="AD3074">
            <v>60.065513565673378</v>
          </cell>
          <cell r="AE3074">
            <v>60.869007140432515</v>
          </cell>
          <cell r="AF3074">
            <v>61.683249011282939</v>
          </cell>
          <cell r="AG3074">
            <v>62.508382957680382</v>
          </cell>
          <cell r="AH3074">
            <v>63.344554682411669</v>
          </cell>
          <cell r="AI3074">
            <v>64.191911837323005</v>
          </cell>
          <cell r="AJ3074">
            <v>65.050604049392433</v>
          </cell>
          <cell r="AK3074">
            <v>65.920782947151125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0</v>
          </cell>
          <cell r="AV3074">
            <v>0</v>
          </cell>
          <cell r="AW3074">
            <v>0</v>
          </cell>
          <cell r="AX3074">
            <v>0</v>
          </cell>
          <cell r="AY3074">
            <v>0</v>
          </cell>
          <cell r="AZ3074">
            <v>0</v>
          </cell>
        </row>
        <row r="3075">
          <cell r="A3075" t="str">
            <v>WALarge C&amp;ICurtail AgreementsSummer Peak Reduction @Generation (MW)Low Participation Case0</v>
          </cell>
          <cell r="B3075" t="str">
            <v>WA</v>
          </cell>
          <cell r="C3075" t="str">
            <v>Large C&amp;I</v>
          </cell>
          <cell r="D3075" t="str">
            <v>Curtail Agreements</v>
          </cell>
          <cell r="E3075" t="str">
            <v>Summer Peak Reduction @Generation (MW)</v>
          </cell>
          <cell r="F3075" t="str">
            <v>Low Participation Case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5.6309529854545115</v>
          </cell>
          <cell r="S3075">
            <v>17.1442871462299</v>
          </cell>
          <cell r="T3075">
            <v>40.548980952242438</v>
          </cell>
          <cell r="U3075">
            <v>52.92799504328039</v>
          </cell>
          <cell r="V3075">
            <v>59.593354892652727</v>
          </cell>
          <cell r="W3075">
            <v>60.382677857562754</v>
          </cell>
          <cell r="X3075">
            <v>61.162885646285609</v>
          </cell>
          <cell r="Y3075">
            <v>61.94387351456492</v>
          </cell>
          <cell r="Z3075">
            <v>62.762198341341403</v>
          </cell>
          <cell r="AA3075">
            <v>63.678439181486489</v>
          </cell>
          <cell r="AB3075">
            <v>64.520775498172327</v>
          </cell>
          <cell r="AC3075">
            <v>65.364607857843168</v>
          </cell>
          <cell r="AD3075">
            <v>66.238987169908881</v>
          </cell>
          <cell r="AE3075">
            <v>67.125063013269198</v>
          </cell>
          <cell r="AF3075">
            <v>68.022991851877961</v>
          </cell>
          <cell r="AG3075">
            <v>68.932932242700019</v>
          </cell>
          <cell r="AH3075">
            <v>69.855044863709381</v>
          </cell>
          <cell r="AI3075">
            <v>70.789492542261797</v>
          </cell>
          <cell r="AJ3075">
            <v>71.73644028384696</v>
          </cell>
          <cell r="AK3075">
            <v>72.696055301225314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  <cell r="AY3075">
            <v>0</v>
          </cell>
          <cell r="AZ3075">
            <v>0</v>
          </cell>
        </row>
        <row r="3076">
          <cell r="A3076" t="str">
            <v>WALarge C&amp;ICurtail AgreementsWinter Peak Reduction @Meter  (MW)Low Participation Case0</v>
          </cell>
          <cell r="B3076" t="str">
            <v>WA</v>
          </cell>
          <cell r="C3076" t="str">
            <v>Large C&amp;I</v>
          </cell>
          <cell r="D3076" t="str">
            <v>Curtail Agreements</v>
          </cell>
          <cell r="E3076" t="str">
            <v>Winter Peak Reduction @Meter  (MW)</v>
          </cell>
          <cell r="F3076" t="str">
            <v>Low Participation Case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0</v>
          </cell>
          <cell r="AR3076">
            <v>0</v>
          </cell>
          <cell r="AS3076">
            <v>0</v>
          </cell>
          <cell r="AT3076">
            <v>0</v>
          </cell>
          <cell r="AU3076">
            <v>0</v>
          </cell>
          <cell r="AV3076">
            <v>0</v>
          </cell>
          <cell r="AW3076">
            <v>0</v>
          </cell>
          <cell r="AX3076">
            <v>0</v>
          </cell>
          <cell r="AY3076">
            <v>0</v>
          </cell>
          <cell r="AZ3076">
            <v>0</v>
          </cell>
        </row>
        <row r="3077">
          <cell r="A3077" t="str">
            <v>WALarge C&amp;ICurtail AgreementsWinter Peak Reduction @Generation (MW)Low Participation Case0</v>
          </cell>
          <cell r="B3077" t="str">
            <v>WA</v>
          </cell>
          <cell r="C3077" t="str">
            <v>Large C&amp;I</v>
          </cell>
          <cell r="D3077" t="str">
            <v>Curtail Agreements</v>
          </cell>
          <cell r="E3077" t="str">
            <v>Winter Peak Reduction @Generation (MW)</v>
          </cell>
          <cell r="F3077" t="str">
            <v>Low Participation Case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0</v>
          </cell>
          <cell r="AV3077">
            <v>0</v>
          </cell>
          <cell r="AW3077">
            <v>0</v>
          </cell>
          <cell r="AX3077">
            <v>0</v>
          </cell>
          <cell r="AY3077">
            <v>0</v>
          </cell>
          <cell r="AZ3077">
            <v>0</v>
          </cell>
        </row>
        <row r="3078">
          <cell r="A3078" t="str">
            <v>WALarge C&amp;ICurtail AgreementsProgram Annual BenefitsLow Participation Case0</v>
          </cell>
          <cell r="B3078" t="str">
            <v>WA</v>
          </cell>
          <cell r="C3078" t="str">
            <v>Large C&amp;I</v>
          </cell>
          <cell r="D3078" t="str">
            <v>Curtail Agreements</v>
          </cell>
          <cell r="E3078" t="str">
            <v>Program Annual Benefits</v>
          </cell>
          <cell r="F3078" t="str">
            <v>Low Participation Case</v>
          </cell>
          <cell r="G3078">
            <v>0</v>
          </cell>
        </row>
        <row r="3079">
          <cell r="A3079" t="str">
            <v>WALarge C&amp;ICurtail AgreementsNew ParticipantsLow Participation Case0</v>
          </cell>
          <cell r="B3079" t="str">
            <v>WA</v>
          </cell>
          <cell r="C3079" t="str">
            <v>Large C&amp;I</v>
          </cell>
          <cell r="D3079" t="str">
            <v>Curtail Agreements</v>
          </cell>
          <cell r="E3079" t="str">
            <v>New Participants</v>
          </cell>
          <cell r="F3079" t="str">
            <v>Low Participation Case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16746.686550000006</v>
          </cell>
          <cell r="S3079">
            <v>34271.919000000009</v>
          </cell>
          <cell r="T3079">
            <v>69833.664450000011</v>
          </cell>
          <cell r="U3079">
            <v>36847.527750000037</v>
          </cell>
          <cell r="V3079">
            <v>20100.588749999937</v>
          </cell>
          <cell r="W3079">
            <v>2583.0255000000179</v>
          </cell>
          <cell r="X3079">
            <v>2585.7149999999965</v>
          </cell>
          <cell r="Y3079">
            <v>2585.2035000000324</v>
          </cell>
          <cell r="Z3079">
            <v>2584.5764999999665</v>
          </cell>
          <cell r="AA3079">
            <v>2584.3950000000186</v>
          </cell>
          <cell r="AB3079">
            <v>2584.7249999999767</v>
          </cell>
          <cell r="AC3079">
            <v>2592.8595000000205</v>
          </cell>
          <cell r="AD3079">
            <v>2694.0321599718882</v>
          </cell>
          <cell r="AE3079">
            <v>2731.0805338135397</v>
          </cell>
          <cell r="AF3079">
            <v>2768.6383974915661</v>
          </cell>
          <cell r="AG3079">
            <v>2806.7127575183695</v>
          </cell>
          <cell r="AH3079">
            <v>2845.3107167601411</v>
          </cell>
          <cell r="AI3079">
            <v>2884.4394757617847</v>
          </cell>
          <cell r="AJ3079">
            <v>2924.1063340901455</v>
          </cell>
          <cell r="AK3079">
            <v>2964.3186916958948</v>
          </cell>
          <cell r="AL3079">
            <v>0</v>
          </cell>
          <cell r="AM3079">
            <v>0</v>
          </cell>
          <cell r="AN3079">
            <v>0</v>
          </cell>
          <cell r="AO3079">
            <v>0</v>
          </cell>
          <cell r="AP3079">
            <v>0</v>
          </cell>
          <cell r="AQ3079">
            <v>0</v>
          </cell>
          <cell r="AR3079">
            <v>0</v>
          </cell>
          <cell r="AS3079">
            <v>0</v>
          </cell>
          <cell r="AT3079">
            <v>0</v>
          </cell>
          <cell r="AU3079">
            <v>0</v>
          </cell>
          <cell r="AV3079">
            <v>0</v>
          </cell>
          <cell r="AW3079">
            <v>0</v>
          </cell>
          <cell r="AX3079">
            <v>0</v>
          </cell>
          <cell r="AY3079">
            <v>0</v>
          </cell>
          <cell r="AZ3079">
            <v>0</v>
          </cell>
        </row>
        <row r="3080">
          <cell r="A3080" t="str">
            <v>WALarge C&amp;ICurtail AgreementsIncentive CostsLow Participation Case0</v>
          </cell>
          <cell r="B3080" t="str">
            <v>WA</v>
          </cell>
          <cell r="C3080" t="str">
            <v>Large C&amp;I</v>
          </cell>
          <cell r="D3080" t="str">
            <v>Curtail Agreements</v>
          </cell>
          <cell r="E3080" t="str">
            <v>Incentive Costs</v>
          </cell>
          <cell r="F3080" t="str">
            <v>Low Participation Case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351680.42</v>
          </cell>
          <cell r="S3080">
            <v>1071390.72</v>
          </cell>
          <cell r="T3080">
            <v>2537897.67</v>
          </cell>
          <cell r="U3080">
            <v>3311695.75</v>
          </cell>
          <cell r="V3080">
            <v>3733808.12</v>
          </cell>
          <cell r="W3080">
            <v>3788051.65</v>
          </cell>
          <cell r="X3080">
            <v>3842351.67</v>
          </cell>
          <cell r="Y3080">
            <v>3896640.94</v>
          </cell>
          <cell r="Z3080">
            <v>3950917.05</v>
          </cell>
          <cell r="AA3080">
            <v>4005189.34</v>
          </cell>
          <cell r="AB3080">
            <v>4059468.57</v>
          </cell>
          <cell r="AC3080">
            <v>4113918.62</v>
          </cell>
          <cell r="AD3080">
            <v>4170493.29</v>
          </cell>
          <cell r="AE3080">
            <v>4227845.9800000004</v>
          </cell>
          <cell r="AF3080">
            <v>4285987.3899999997</v>
          </cell>
          <cell r="AG3080">
            <v>4344928.3600000003</v>
          </cell>
          <cell r="AH3080">
            <v>4404679.88</v>
          </cell>
          <cell r="AI3080">
            <v>4465253.1100000003</v>
          </cell>
          <cell r="AJ3080">
            <v>4526659.34</v>
          </cell>
          <cell r="AK3080">
            <v>4588910.04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0</v>
          </cell>
          <cell r="AR3080">
            <v>0</v>
          </cell>
          <cell r="AS3080">
            <v>0</v>
          </cell>
          <cell r="AT3080">
            <v>0</v>
          </cell>
          <cell r="AU3080">
            <v>0</v>
          </cell>
          <cell r="AV3080">
            <v>0</v>
          </cell>
          <cell r="AW3080">
            <v>0</v>
          </cell>
          <cell r="AX3080">
            <v>0</v>
          </cell>
          <cell r="AY3080">
            <v>0</v>
          </cell>
          <cell r="AZ3080">
            <v>0</v>
          </cell>
        </row>
        <row r="3081">
          <cell r="A3081" t="str">
            <v>WALarge C&amp;ICurtail AgreementsParticipantsLow Participation Case0</v>
          </cell>
          <cell r="B3081" t="str">
            <v>WA</v>
          </cell>
          <cell r="C3081" t="str">
            <v>Large C&amp;I</v>
          </cell>
          <cell r="D3081" t="str">
            <v>Curtail Agreements</v>
          </cell>
          <cell r="E3081" t="str">
            <v>Participants</v>
          </cell>
          <cell r="F3081" t="str">
            <v>Low Participation Case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16746.686550000006</v>
          </cell>
          <cell r="S3081">
            <v>51018.605550000015</v>
          </cell>
          <cell r="T3081">
            <v>120852.27000000002</v>
          </cell>
          <cell r="U3081">
            <v>157699.79775000006</v>
          </cell>
          <cell r="V3081">
            <v>177800.38649999999</v>
          </cell>
          <cell r="W3081">
            <v>180383.41200000001</v>
          </cell>
          <cell r="X3081">
            <v>182969.12700000001</v>
          </cell>
          <cell r="Y3081">
            <v>185554.33050000004</v>
          </cell>
          <cell r="Z3081">
            <v>188138.90700000001</v>
          </cell>
          <cell r="AA3081">
            <v>190723.30200000003</v>
          </cell>
          <cell r="AB3081">
            <v>193308.027</v>
          </cell>
          <cell r="AC3081">
            <v>195900.88650000002</v>
          </cell>
          <cell r="AD3081">
            <v>198594.91865997191</v>
          </cell>
          <cell r="AE3081">
            <v>201325.99919378545</v>
          </cell>
          <cell r="AF3081">
            <v>204094.63759127702</v>
          </cell>
          <cell r="AG3081">
            <v>206901.35034879539</v>
          </cell>
          <cell r="AH3081">
            <v>209746.66106555553</v>
          </cell>
          <cell r="AI3081">
            <v>212631.10054131731</v>
          </cell>
          <cell r="AJ3081">
            <v>215555.20687540746</v>
          </cell>
          <cell r="AK3081">
            <v>218519.52556710335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0</v>
          </cell>
          <cell r="AV3081">
            <v>0</v>
          </cell>
          <cell r="AW3081">
            <v>0</v>
          </cell>
          <cell r="AX3081">
            <v>0</v>
          </cell>
          <cell r="AY3081">
            <v>0</v>
          </cell>
          <cell r="AZ3081">
            <v>0</v>
          </cell>
        </row>
        <row r="3082">
          <cell r="A3082" t="str">
            <v>WAExtra Large C&amp;ICurtail Agreements - Non-FirmProgram Annual BenefitsLow Participation Case0</v>
          </cell>
          <cell r="B3082" t="str">
            <v>WA</v>
          </cell>
          <cell r="C3082" t="str">
            <v>Extra Large C&amp;I</v>
          </cell>
          <cell r="D3082" t="str">
            <v>Curtail Agreements - Non-Firm</v>
          </cell>
          <cell r="E3082" t="str">
            <v>Program Annual Benefits</v>
          </cell>
          <cell r="F3082" t="str">
            <v>Low Participation Case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573231.01</v>
          </cell>
          <cell r="S3082">
            <v>1745288.43</v>
          </cell>
          <cell r="T3082">
            <v>4127886.26</v>
          </cell>
          <cell r="U3082">
            <v>5388069.9000000004</v>
          </cell>
          <cell r="V3082">
            <v>6066603.5300000003</v>
          </cell>
          <cell r="W3082">
            <v>6146956.6100000003</v>
          </cell>
          <cell r="X3082">
            <v>6226381.7599999998</v>
          </cell>
          <cell r="Y3082">
            <v>6305886.3200000003</v>
          </cell>
          <cell r="Z3082">
            <v>6389191.79</v>
          </cell>
          <cell r="AA3082">
            <v>6482465.1100000003</v>
          </cell>
          <cell r="AB3082">
            <v>6568214.9500000002</v>
          </cell>
          <cell r="AC3082">
            <v>6654117.0800000001</v>
          </cell>
          <cell r="AD3082">
            <v>6743128.8899999997</v>
          </cell>
          <cell r="AE3082">
            <v>6833331.4100000001</v>
          </cell>
          <cell r="AF3082">
            <v>6924740.5700000003</v>
          </cell>
          <cell r="AG3082">
            <v>7017372.5</v>
          </cell>
          <cell r="AH3082">
            <v>7111243.5700000003</v>
          </cell>
          <cell r="AI3082">
            <v>7206370.3399999999</v>
          </cell>
          <cell r="AJ3082">
            <v>7302769.6200000001</v>
          </cell>
          <cell r="AK3082">
            <v>7400458.4299999997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0</v>
          </cell>
          <cell r="AV3082">
            <v>0</v>
          </cell>
          <cell r="AW3082">
            <v>0</v>
          </cell>
          <cell r="AX3082">
            <v>0</v>
          </cell>
          <cell r="AY3082">
            <v>0</v>
          </cell>
          <cell r="AZ3082">
            <v>0</v>
          </cell>
        </row>
        <row r="3083">
          <cell r="A3083" t="str">
            <v>WAExtra Large C&amp;ICurtail Agreements - Non-FirmProgram Annual CostsLow Participation Case0</v>
          </cell>
          <cell r="B3083" t="str">
            <v>WA</v>
          </cell>
          <cell r="C3083" t="str">
            <v>Extra Large C&amp;I</v>
          </cell>
          <cell r="D3083" t="str">
            <v>Curtail Agreements - Non-Firm</v>
          </cell>
          <cell r="E3083" t="str">
            <v>Program Annual Costs</v>
          </cell>
          <cell r="F3083" t="str">
            <v>Low Participation Case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5834317.1500000004</v>
          </cell>
          <cell r="S3083">
            <v>12509121.98</v>
          </cell>
          <cell r="T3083">
            <v>26286343.199999999</v>
          </cell>
          <cell r="U3083">
            <v>16130618.27</v>
          </cell>
          <cell r="V3083">
            <v>10911310.720000001</v>
          </cell>
          <cell r="W3083">
            <v>4823091.07</v>
          </cell>
          <cell r="X3083">
            <v>4899046.41</v>
          </cell>
          <cell r="Y3083">
            <v>4974249.76</v>
          </cell>
          <cell r="Z3083">
            <v>5049879.66</v>
          </cell>
          <cell r="AA3083">
            <v>5126289.05</v>
          </cell>
          <cell r="AB3083">
            <v>5203203.5</v>
          </cell>
          <cell r="AC3083">
            <v>5283869.59</v>
          </cell>
          <cell r="AD3083">
            <v>5405233.1200000001</v>
          </cell>
          <cell r="AE3083">
            <v>5502775.29</v>
          </cell>
          <cell r="AF3083">
            <v>5602414.6799999997</v>
          </cell>
          <cell r="AG3083">
            <v>5704204.7300000004</v>
          </cell>
          <cell r="AH3083">
            <v>5808200.4400000004</v>
          </cell>
          <cell r="AI3083">
            <v>5914458.3899999997</v>
          </cell>
          <cell r="AJ3083">
            <v>6023036.7800000003</v>
          </cell>
          <cell r="AK3083">
            <v>6133995.5099999998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0</v>
          </cell>
          <cell r="AV3083">
            <v>0</v>
          </cell>
          <cell r="AW3083">
            <v>0</v>
          </cell>
          <cell r="AX3083">
            <v>0</v>
          </cell>
          <cell r="AY3083">
            <v>0</v>
          </cell>
          <cell r="AZ3083">
            <v>0</v>
          </cell>
        </row>
        <row r="3084">
          <cell r="A3084" t="str">
            <v>WAExtra Large C&amp;ICurtail Agreements - Non-FirmNon-Incentive CostsLow Participation Case0</v>
          </cell>
          <cell r="B3084" t="str">
            <v>WA</v>
          </cell>
          <cell r="C3084" t="str">
            <v>Extra Large C&amp;I</v>
          </cell>
          <cell r="D3084" t="str">
            <v>Curtail Agreements - Non-Firm</v>
          </cell>
          <cell r="E3084" t="str">
            <v>Non-Incentive Costs</v>
          </cell>
          <cell r="F3084" t="str">
            <v>Low Participation Case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5482636.7300000004</v>
          </cell>
          <cell r="S3084">
            <v>11437731.27</v>
          </cell>
          <cell r="T3084">
            <v>23748445.530000001</v>
          </cell>
          <cell r="U3084">
            <v>12818922.52</v>
          </cell>
          <cell r="V3084">
            <v>7177502.6100000003</v>
          </cell>
          <cell r="W3084">
            <v>1035039.42</v>
          </cell>
          <cell r="X3084">
            <v>1056694.75</v>
          </cell>
          <cell r="Y3084">
            <v>1077608.81</v>
          </cell>
          <cell r="Z3084">
            <v>1098962.6200000001</v>
          </cell>
          <cell r="AA3084">
            <v>1121099.71</v>
          </cell>
          <cell r="AB3084">
            <v>1143734.93</v>
          </cell>
          <cell r="AC3084">
            <v>1169950.97</v>
          </cell>
          <cell r="AD3084">
            <v>1234739.83</v>
          </cell>
          <cell r="AE3084">
            <v>1274929.31</v>
          </cell>
          <cell r="AF3084">
            <v>1316427.29</v>
          </cell>
          <cell r="AG3084">
            <v>1359276.37</v>
          </cell>
          <cell r="AH3084">
            <v>1403520.56</v>
          </cell>
          <cell r="AI3084">
            <v>1449205.28</v>
          </cell>
          <cell r="AJ3084">
            <v>1496377.44</v>
          </cell>
          <cell r="AK3084">
            <v>1545085.48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0</v>
          </cell>
          <cell r="AV3084">
            <v>0</v>
          </cell>
          <cell r="AW3084">
            <v>0</v>
          </cell>
          <cell r="AX3084">
            <v>0</v>
          </cell>
          <cell r="AY3084">
            <v>0</v>
          </cell>
          <cell r="AZ3084">
            <v>0</v>
          </cell>
        </row>
        <row r="3085">
          <cell r="A3085" t="str">
            <v>WAExtra Large C&amp;ICurtail Agreements - Non-FirmSummer Peak Reduction @Meter  (MW)Low Participation Case0</v>
          </cell>
          <cell r="B3085" t="str">
            <v>WA</v>
          </cell>
          <cell r="C3085" t="str">
            <v>Extra Large C&amp;I</v>
          </cell>
          <cell r="D3085" t="str">
            <v>Curtail Agreements - Non-Firm</v>
          </cell>
          <cell r="E3085" t="str">
            <v>Summer Peak Reduction @Meter  (MW)</v>
          </cell>
          <cell r="F3085" t="str">
            <v>Low Participation Case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5.1061481672101516</v>
          </cell>
          <cell r="S3085">
            <v>15.546439584201273</v>
          </cell>
          <cell r="T3085">
            <v>36.769815927493447</v>
          </cell>
          <cell r="U3085">
            <v>47.99510590524666</v>
          </cell>
          <cell r="V3085">
            <v>54.039254216657497</v>
          </cell>
          <cell r="W3085">
            <v>54.75501228123791</v>
          </cell>
          <cell r="X3085">
            <v>55.462504704051796</v>
          </cell>
          <cell r="Y3085">
            <v>56.170704503007471</v>
          </cell>
          <cell r="Z3085">
            <v>56.91276145592839</v>
          </cell>
          <cell r="AA3085">
            <v>57.74360864977195</v>
          </cell>
          <cell r="AB3085">
            <v>58.507439221742665</v>
          </cell>
          <cell r="AC3085">
            <v>59.27262640549219</v>
          </cell>
          <cell r="AD3085">
            <v>60.065513565673378</v>
          </cell>
          <cell r="AE3085">
            <v>60.869007140432515</v>
          </cell>
          <cell r="AF3085">
            <v>61.683249011282939</v>
          </cell>
          <cell r="AG3085">
            <v>62.508382957680382</v>
          </cell>
          <cell r="AH3085">
            <v>63.344554682411669</v>
          </cell>
          <cell r="AI3085">
            <v>64.191911837323005</v>
          </cell>
          <cell r="AJ3085">
            <v>65.050604049392433</v>
          </cell>
          <cell r="AK3085">
            <v>65.920782947151125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0</v>
          </cell>
          <cell r="AV3085">
            <v>0</v>
          </cell>
          <cell r="AW3085">
            <v>0</v>
          </cell>
          <cell r="AX3085">
            <v>0</v>
          </cell>
          <cell r="AY3085">
            <v>0</v>
          </cell>
          <cell r="AZ3085">
            <v>0</v>
          </cell>
        </row>
        <row r="3086">
          <cell r="A3086" t="str">
            <v>WAExtra Large C&amp;ICurtail Agreements - Non-FirmSummer Peak Reduction @Generation (MW)Low Participation Case0</v>
          </cell>
          <cell r="B3086" t="str">
            <v>WA</v>
          </cell>
          <cell r="C3086" t="str">
            <v>Extra Large C&amp;I</v>
          </cell>
          <cell r="D3086" t="str">
            <v>Curtail Agreements - Non-Firm</v>
          </cell>
          <cell r="E3086" t="str">
            <v>Summer Peak Reduction @Generation (MW)</v>
          </cell>
          <cell r="F3086" t="str">
            <v>Low Participation Case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5.6309529854545115</v>
          </cell>
          <cell r="S3086">
            <v>17.1442871462299</v>
          </cell>
          <cell r="T3086">
            <v>40.548980952242438</v>
          </cell>
          <cell r="U3086">
            <v>52.92799504328039</v>
          </cell>
          <cell r="V3086">
            <v>59.593354892652727</v>
          </cell>
          <cell r="W3086">
            <v>60.382677857562754</v>
          </cell>
          <cell r="X3086">
            <v>61.162885646285609</v>
          </cell>
          <cell r="Y3086">
            <v>61.94387351456492</v>
          </cell>
          <cell r="Z3086">
            <v>62.762198341341403</v>
          </cell>
          <cell r="AA3086">
            <v>63.678439181486489</v>
          </cell>
          <cell r="AB3086">
            <v>64.520775498172327</v>
          </cell>
          <cell r="AC3086">
            <v>65.364607857843168</v>
          </cell>
          <cell r="AD3086">
            <v>66.238987169908881</v>
          </cell>
          <cell r="AE3086">
            <v>67.125063013269198</v>
          </cell>
          <cell r="AF3086">
            <v>68.022991851877961</v>
          </cell>
          <cell r="AG3086">
            <v>68.932932242700019</v>
          </cell>
          <cell r="AH3086">
            <v>69.855044863709381</v>
          </cell>
          <cell r="AI3086">
            <v>70.789492542261797</v>
          </cell>
          <cell r="AJ3086">
            <v>71.73644028384696</v>
          </cell>
          <cell r="AK3086">
            <v>72.696055301225314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0</v>
          </cell>
          <cell r="AV3086">
            <v>0</v>
          </cell>
          <cell r="AW3086">
            <v>0</v>
          </cell>
          <cell r="AX3086">
            <v>0</v>
          </cell>
          <cell r="AY3086">
            <v>0</v>
          </cell>
          <cell r="AZ3086">
            <v>0</v>
          </cell>
        </row>
        <row r="3087">
          <cell r="A3087" t="str">
            <v>WAExtra Large C&amp;ICurtail Agreements - Non-FirmWinter Peak Reduction @Meter  (MW)Low Participation Case0</v>
          </cell>
          <cell r="B3087" t="str">
            <v>WA</v>
          </cell>
          <cell r="C3087" t="str">
            <v>Extra Large C&amp;I</v>
          </cell>
          <cell r="D3087" t="str">
            <v>Curtail Agreements - Non-Firm</v>
          </cell>
          <cell r="E3087" t="str">
            <v>Winter Peak Reduction @Meter  (MW)</v>
          </cell>
          <cell r="F3087" t="str">
            <v>Low Participation Case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0</v>
          </cell>
          <cell r="AV3087">
            <v>0</v>
          </cell>
          <cell r="AW3087">
            <v>0</v>
          </cell>
          <cell r="AX3087">
            <v>0</v>
          </cell>
          <cell r="AY3087">
            <v>0</v>
          </cell>
          <cell r="AZ3087">
            <v>0</v>
          </cell>
        </row>
        <row r="3088">
          <cell r="A3088" t="str">
            <v>WAExtra Large C&amp;ICurtail Agreements - Non-FirmWinter Peak Reduction @Generation (MW)Low Participation Case0</v>
          </cell>
          <cell r="B3088" t="str">
            <v>WA</v>
          </cell>
          <cell r="C3088" t="str">
            <v>Extra Large C&amp;I</v>
          </cell>
          <cell r="D3088" t="str">
            <v>Curtail Agreements - Non-Firm</v>
          </cell>
          <cell r="E3088" t="str">
            <v>Winter Peak Reduction @Generation (MW)</v>
          </cell>
          <cell r="F3088" t="str">
            <v>Low Participation Case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0</v>
          </cell>
          <cell r="AV3088">
            <v>0</v>
          </cell>
          <cell r="AW3088">
            <v>0</v>
          </cell>
          <cell r="AX3088">
            <v>0</v>
          </cell>
          <cell r="AY3088">
            <v>0</v>
          </cell>
          <cell r="AZ3088">
            <v>0</v>
          </cell>
        </row>
        <row r="3089">
          <cell r="A3089" t="str">
            <v>WAExtra Large C&amp;ICurtail Agreements - Non-FirmProgram Annual BenefitsLow Participation Case0</v>
          </cell>
          <cell r="B3089" t="str">
            <v>WA</v>
          </cell>
          <cell r="C3089" t="str">
            <v>Extra Large C&amp;I</v>
          </cell>
          <cell r="D3089" t="str">
            <v>Curtail Agreements - Non-Firm</v>
          </cell>
          <cell r="E3089" t="str">
            <v>Program Annual Benefits</v>
          </cell>
          <cell r="F3089" t="str">
            <v>Low Participation Case</v>
          </cell>
          <cell r="G3089">
            <v>0</v>
          </cell>
        </row>
        <row r="3090">
          <cell r="A3090" t="str">
            <v>WAExtra Large C&amp;ICurtail Agreements - Non-FirmNew ParticipantsLow Participation Case0</v>
          </cell>
          <cell r="B3090" t="str">
            <v>WA</v>
          </cell>
          <cell r="C3090" t="str">
            <v>Extra Large C&amp;I</v>
          </cell>
          <cell r="D3090" t="str">
            <v>Curtail Agreements - Non-Firm</v>
          </cell>
          <cell r="E3090" t="str">
            <v>New Participants</v>
          </cell>
          <cell r="F3090" t="str">
            <v>Low Participation Case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16746.686550000006</v>
          </cell>
          <cell r="S3090">
            <v>34271.919000000009</v>
          </cell>
          <cell r="T3090">
            <v>69833.664450000011</v>
          </cell>
          <cell r="U3090">
            <v>36847.527750000037</v>
          </cell>
          <cell r="V3090">
            <v>20100.588749999937</v>
          </cell>
          <cell r="W3090">
            <v>2583.0255000000179</v>
          </cell>
          <cell r="X3090">
            <v>2585.7149999999965</v>
          </cell>
          <cell r="Y3090">
            <v>2585.2035000000324</v>
          </cell>
          <cell r="Z3090">
            <v>2584.5764999999665</v>
          </cell>
          <cell r="AA3090">
            <v>2584.3950000000186</v>
          </cell>
          <cell r="AB3090">
            <v>2584.7249999999767</v>
          </cell>
          <cell r="AC3090">
            <v>2592.8595000000205</v>
          </cell>
          <cell r="AD3090">
            <v>2694.0321599718882</v>
          </cell>
          <cell r="AE3090">
            <v>2731.0805338135397</v>
          </cell>
          <cell r="AF3090">
            <v>2768.6383974915661</v>
          </cell>
          <cell r="AG3090">
            <v>2806.7127575183695</v>
          </cell>
          <cell r="AH3090">
            <v>2845.3107167601411</v>
          </cell>
          <cell r="AI3090">
            <v>2884.4394757617847</v>
          </cell>
          <cell r="AJ3090">
            <v>2924.1063340901455</v>
          </cell>
          <cell r="AK3090">
            <v>2964.3186916958948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0</v>
          </cell>
          <cell r="AV3090">
            <v>0</v>
          </cell>
          <cell r="AW3090">
            <v>0</v>
          </cell>
          <cell r="AX3090">
            <v>0</v>
          </cell>
          <cell r="AY3090">
            <v>0</v>
          </cell>
          <cell r="AZ3090">
            <v>0</v>
          </cell>
        </row>
        <row r="3091">
          <cell r="A3091" t="str">
            <v>WAExtra Large C&amp;ICurtail Agreements - Non-FirmIncentive CostsLow Participation Case0</v>
          </cell>
          <cell r="B3091" t="str">
            <v>WA</v>
          </cell>
          <cell r="C3091" t="str">
            <v>Extra Large C&amp;I</v>
          </cell>
          <cell r="D3091" t="str">
            <v>Curtail Agreements - Non-Firm</v>
          </cell>
          <cell r="E3091" t="str">
            <v>Incentive Costs</v>
          </cell>
          <cell r="F3091" t="str">
            <v>Low Participation Case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351680.42</v>
          </cell>
          <cell r="S3091">
            <v>1071390.72</v>
          </cell>
          <cell r="T3091">
            <v>2537897.67</v>
          </cell>
          <cell r="U3091">
            <v>3311695.75</v>
          </cell>
          <cell r="V3091">
            <v>3733808.12</v>
          </cell>
          <cell r="W3091">
            <v>3788051.65</v>
          </cell>
          <cell r="X3091">
            <v>3842351.67</v>
          </cell>
          <cell r="Y3091">
            <v>3896640.94</v>
          </cell>
          <cell r="Z3091">
            <v>3950917.05</v>
          </cell>
          <cell r="AA3091">
            <v>4005189.34</v>
          </cell>
          <cell r="AB3091">
            <v>4059468.57</v>
          </cell>
          <cell r="AC3091">
            <v>4113918.62</v>
          </cell>
          <cell r="AD3091">
            <v>4170493.29</v>
          </cell>
          <cell r="AE3091">
            <v>4227845.9800000004</v>
          </cell>
          <cell r="AF3091">
            <v>4285987.3899999997</v>
          </cell>
          <cell r="AG3091">
            <v>4344928.3600000003</v>
          </cell>
          <cell r="AH3091">
            <v>4404679.88</v>
          </cell>
          <cell r="AI3091">
            <v>4465253.1100000003</v>
          </cell>
          <cell r="AJ3091">
            <v>4526659.34</v>
          </cell>
          <cell r="AK3091">
            <v>4588910.04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0</v>
          </cell>
          <cell r="AV3091">
            <v>0</v>
          </cell>
          <cell r="AW3091">
            <v>0</v>
          </cell>
          <cell r="AX3091">
            <v>0</v>
          </cell>
          <cell r="AY3091">
            <v>0</v>
          </cell>
          <cell r="AZ3091">
            <v>0</v>
          </cell>
        </row>
        <row r="3092">
          <cell r="A3092" t="str">
            <v>WAExtra Large C&amp;ICurtail Agreements - Non-FirmParticipantsLow Participation Case0</v>
          </cell>
          <cell r="B3092" t="str">
            <v>WA</v>
          </cell>
          <cell r="C3092" t="str">
            <v>Extra Large C&amp;I</v>
          </cell>
          <cell r="D3092" t="str">
            <v>Curtail Agreements - Non-Firm</v>
          </cell>
          <cell r="E3092" t="str">
            <v>Participants</v>
          </cell>
          <cell r="F3092" t="str">
            <v>Low Participation Case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16746.686550000006</v>
          </cell>
          <cell r="S3092">
            <v>51018.605550000015</v>
          </cell>
          <cell r="T3092">
            <v>120852.27000000002</v>
          </cell>
          <cell r="U3092">
            <v>157699.79775000006</v>
          </cell>
          <cell r="V3092">
            <v>177800.38649999999</v>
          </cell>
          <cell r="W3092">
            <v>180383.41200000001</v>
          </cell>
          <cell r="X3092">
            <v>182969.12700000001</v>
          </cell>
          <cell r="Y3092">
            <v>185554.33050000004</v>
          </cell>
          <cell r="Z3092">
            <v>188138.90700000001</v>
          </cell>
          <cell r="AA3092">
            <v>190723.30200000003</v>
          </cell>
          <cell r="AB3092">
            <v>193308.027</v>
          </cell>
          <cell r="AC3092">
            <v>195900.88650000002</v>
          </cell>
          <cell r="AD3092">
            <v>198594.91865997191</v>
          </cell>
          <cell r="AE3092">
            <v>201325.99919378545</v>
          </cell>
          <cell r="AF3092">
            <v>204094.63759127702</v>
          </cell>
          <cell r="AG3092">
            <v>206901.35034879539</v>
          </cell>
          <cell r="AH3092">
            <v>209746.66106555553</v>
          </cell>
          <cell r="AI3092">
            <v>212631.10054131731</v>
          </cell>
          <cell r="AJ3092">
            <v>215555.20687540746</v>
          </cell>
          <cell r="AK3092">
            <v>218519.52556710335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0</v>
          </cell>
          <cell r="AV3092">
            <v>0</v>
          </cell>
          <cell r="AW3092">
            <v>0</v>
          </cell>
          <cell r="AX3092">
            <v>0</v>
          </cell>
          <cell r="AY3092">
            <v>0</v>
          </cell>
          <cell r="AZ3092">
            <v>0</v>
          </cell>
        </row>
        <row r="3093">
          <cell r="A3093" t="str">
            <v>WALarge C&amp;ICurtail Agreements - Non-FirmProgram Annual BenefitsLow Participation Case0</v>
          </cell>
          <cell r="B3093" t="str">
            <v>WA</v>
          </cell>
          <cell r="C3093" t="str">
            <v>Large C&amp;I</v>
          </cell>
          <cell r="D3093" t="str">
            <v>Curtail Agreements - Non-Firm</v>
          </cell>
          <cell r="E3093" t="str">
            <v>Program Annual Benefits</v>
          </cell>
          <cell r="F3093" t="str">
            <v>Low Participation Case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573231.01</v>
          </cell>
          <cell r="S3093">
            <v>1745288.43</v>
          </cell>
          <cell r="T3093">
            <v>4127886.26</v>
          </cell>
          <cell r="U3093">
            <v>5388069.9000000004</v>
          </cell>
          <cell r="V3093">
            <v>6066603.5300000003</v>
          </cell>
          <cell r="W3093">
            <v>6146956.6100000003</v>
          </cell>
          <cell r="X3093">
            <v>6226381.7599999998</v>
          </cell>
          <cell r="Y3093">
            <v>6305886.3200000003</v>
          </cell>
          <cell r="Z3093">
            <v>6389191.79</v>
          </cell>
          <cell r="AA3093">
            <v>6482465.1100000003</v>
          </cell>
          <cell r="AB3093">
            <v>6568214.9500000002</v>
          </cell>
          <cell r="AC3093">
            <v>6654117.0800000001</v>
          </cell>
          <cell r="AD3093">
            <v>6743128.8899999997</v>
          </cell>
          <cell r="AE3093">
            <v>6833331.4100000001</v>
          </cell>
          <cell r="AF3093">
            <v>6924740.5700000003</v>
          </cell>
          <cell r="AG3093">
            <v>7017372.5</v>
          </cell>
          <cell r="AH3093">
            <v>7111243.5700000003</v>
          </cell>
          <cell r="AI3093">
            <v>7206370.3399999999</v>
          </cell>
          <cell r="AJ3093">
            <v>7302769.6200000001</v>
          </cell>
          <cell r="AK3093">
            <v>7400458.4299999997</v>
          </cell>
          <cell r="AL3093">
            <v>0</v>
          </cell>
          <cell r="AM3093">
            <v>0</v>
          </cell>
          <cell r="AN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0</v>
          </cell>
          <cell r="AV3093">
            <v>0</v>
          </cell>
          <cell r="AW3093">
            <v>0</v>
          </cell>
          <cell r="AX3093">
            <v>0</v>
          </cell>
          <cell r="AY3093">
            <v>0</v>
          </cell>
          <cell r="AZ3093">
            <v>0</v>
          </cell>
        </row>
        <row r="3094">
          <cell r="A3094" t="str">
            <v>WALarge C&amp;ICurtail Agreements - Non-FirmProgram Annual CostsLow Participation Case0</v>
          </cell>
          <cell r="B3094" t="str">
            <v>WA</v>
          </cell>
          <cell r="C3094" t="str">
            <v>Large C&amp;I</v>
          </cell>
          <cell r="D3094" t="str">
            <v>Curtail Agreements - Non-Firm</v>
          </cell>
          <cell r="E3094" t="str">
            <v>Program Annual Costs</v>
          </cell>
          <cell r="F3094" t="str">
            <v>Low Participation Case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5834317.1500000004</v>
          </cell>
          <cell r="S3094">
            <v>12509121.98</v>
          </cell>
          <cell r="T3094">
            <v>26286343.199999999</v>
          </cell>
          <cell r="U3094">
            <v>16130618.27</v>
          </cell>
          <cell r="V3094">
            <v>10911310.720000001</v>
          </cell>
          <cell r="W3094">
            <v>4823091.07</v>
          </cell>
          <cell r="X3094">
            <v>4899046.41</v>
          </cell>
          <cell r="Y3094">
            <v>4974249.76</v>
          </cell>
          <cell r="Z3094">
            <v>5049879.66</v>
          </cell>
          <cell r="AA3094">
            <v>5126289.05</v>
          </cell>
          <cell r="AB3094">
            <v>5203203.5</v>
          </cell>
          <cell r="AC3094">
            <v>5283869.59</v>
          </cell>
          <cell r="AD3094">
            <v>5405233.1200000001</v>
          </cell>
          <cell r="AE3094">
            <v>5502775.29</v>
          </cell>
          <cell r="AF3094">
            <v>5602414.6799999997</v>
          </cell>
          <cell r="AG3094">
            <v>5704204.7300000004</v>
          </cell>
          <cell r="AH3094">
            <v>5808200.4400000004</v>
          </cell>
          <cell r="AI3094">
            <v>5914458.3899999997</v>
          </cell>
          <cell r="AJ3094">
            <v>6023036.7800000003</v>
          </cell>
          <cell r="AK3094">
            <v>6133995.5099999998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  <cell r="AP3094">
            <v>0</v>
          </cell>
          <cell r="AQ3094">
            <v>0</v>
          </cell>
          <cell r="AR3094">
            <v>0</v>
          </cell>
          <cell r="AS3094">
            <v>0</v>
          </cell>
          <cell r="AT3094">
            <v>0</v>
          </cell>
          <cell r="AU3094">
            <v>0</v>
          </cell>
          <cell r="AV3094">
            <v>0</v>
          </cell>
          <cell r="AW3094">
            <v>0</v>
          </cell>
          <cell r="AX3094">
            <v>0</v>
          </cell>
          <cell r="AY3094">
            <v>0</v>
          </cell>
          <cell r="AZ3094">
            <v>0</v>
          </cell>
        </row>
        <row r="3095">
          <cell r="A3095" t="str">
            <v>WALarge C&amp;ICurtail Agreements - Non-FirmNon-Incentive CostsLow Participation Case0</v>
          </cell>
          <cell r="B3095" t="str">
            <v>WA</v>
          </cell>
          <cell r="C3095" t="str">
            <v>Large C&amp;I</v>
          </cell>
          <cell r="D3095" t="str">
            <v>Curtail Agreements - Non-Firm</v>
          </cell>
          <cell r="E3095" t="str">
            <v>Non-Incentive Costs</v>
          </cell>
          <cell r="F3095" t="str">
            <v>Low Participation Case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5482636.7300000004</v>
          </cell>
          <cell r="S3095">
            <v>11437731.27</v>
          </cell>
          <cell r="T3095">
            <v>23748445.530000001</v>
          </cell>
          <cell r="U3095">
            <v>12818922.52</v>
          </cell>
          <cell r="V3095">
            <v>7177502.6100000003</v>
          </cell>
          <cell r="W3095">
            <v>1035039.42</v>
          </cell>
          <cell r="X3095">
            <v>1056694.75</v>
          </cell>
          <cell r="Y3095">
            <v>1077608.81</v>
          </cell>
          <cell r="Z3095">
            <v>1098962.6200000001</v>
          </cell>
          <cell r="AA3095">
            <v>1121099.71</v>
          </cell>
          <cell r="AB3095">
            <v>1143734.93</v>
          </cell>
          <cell r="AC3095">
            <v>1169950.97</v>
          </cell>
          <cell r="AD3095">
            <v>1234739.83</v>
          </cell>
          <cell r="AE3095">
            <v>1274929.31</v>
          </cell>
          <cell r="AF3095">
            <v>1316427.29</v>
          </cell>
          <cell r="AG3095">
            <v>1359276.37</v>
          </cell>
          <cell r="AH3095">
            <v>1403520.56</v>
          </cell>
          <cell r="AI3095">
            <v>1449205.28</v>
          </cell>
          <cell r="AJ3095">
            <v>1496377.44</v>
          </cell>
          <cell r="AK3095">
            <v>1545085.48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0</v>
          </cell>
          <cell r="AV3095">
            <v>0</v>
          </cell>
          <cell r="AW3095">
            <v>0</v>
          </cell>
          <cell r="AX3095">
            <v>0</v>
          </cell>
          <cell r="AY3095">
            <v>0</v>
          </cell>
          <cell r="AZ3095">
            <v>0</v>
          </cell>
        </row>
        <row r="3096">
          <cell r="A3096" t="str">
            <v>WALarge C&amp;ICurtail Agreements - Non-FirmSummer Peak Reduction @Meter  (MW)Low Participation Case0</v>
          </cell>
          <cell r="B3096" t="str">
            <v>WA</v>
          </cell>
          <cell r="C3096" t="str">
            <v>Large C&amp;I</v>
          </cell>
          <cell r="D3096" t="str">
            <v>Curtail Agreements - Non-Firm</v>
          </cell>
          <cell r="E3096" t="str">
            <v>Summer Peak Reduction @Meter  (MW)</v>
          </cell>
          <cell r="F3096" t="str">
            <v>Low Participation Case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5.1061481672101516</v>
          </cell>
          <cell r="S3096">
            <v>15.546439584201273</v>
          </cell>
          <cell r="T3096">
            <v>36.769815927493447</v>
          </cell>
          <cell r="U3096">
            <v>47.99510590524666</v>
          </cell>
          <cell r="V3096">
            <v>54.039254216657497</v>
          </cell>
          <cell r="W3096">
            <v>54.75501228123791</v>
          </cell>
          <cell r="X3096">
            <v>55.462504704051796</v>
          </cell>
          <cell r="Y3096">
            <v>56.170704503007471</v>
          </cell>
          <cell r="Z3096">
            <v>56.91276145592839</v>
          </cell>
          <cell r="AA3096">
            <v>57.74360864977195</v>
          </cell>
          <cell r="AB3096">
            <v>58.507439221742665</v>
          </cell>
          <cell r="AC3096">
            <v>59.27262640549219</v>
          </cell>
          <cell r="AD3096">
            <v>60.065513565673378</v>
          </cell>
          <cell r="AE3096">
            <v>60.869007140432515</v>
          </cell>
          <cell r="AF3096">
            <v>61.683249011282939</v>
          </cell>
          <cell r="AG3096">
            <v>62.508382957680382</v>
          </cell>
          <cell r="AH3096">
            <v>63.344554682411669</v>
          </cell>
          <cell r="AI3096">
            <v>64.191911837323005</v>
          </cell>
          <cell r="AJ3096">
            <v>65.050604049392433</v>
          </cell>
          <cell r="AK3096">
            <v>65.920782947151125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0</v>
          </cell>
          <cell r="AV3096">
            <v>0</v>
          </cell>
          <cell r="AW3096">
            <v>0</v>
          </cell>
          <cell r="AX3096">
            <v>0</v>
          </cell>
          <cell r="AY3096">
            <v>0</v>
          </cell>
          <cell r="AZ3096">
            <v>0</v>
          </cell>
        </row>
        <row r="3097">
          <cell r="A3097" t="str">
            <v>WALarge C&amp;ICurtail Agreements - Non-FirmSummer Peak Reduction @Generation (MW)Low Participation Case0</v>
          </cell>
          <cell r="B3097" t="str">
            <v>WA</v>
          </cell>
          <cell r="C3097" t="str">
            <v>Large C&amp;I</v>
          </cell>
          <cell r="D3097" t="str">
            <v>Curtail Agreements - Non-Firm</v>
          </cell>
          <cell r="E3097" t="str">
            <v>Summer Peak Reduction @Generation (MW)</v>
          </cell>
          <cell r="F3097" t="str">
            <v>Low Participation Case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5.6309529854545115</v>
          </cell>
          <cell r="S3097">
            <v>17.1442871462299</v>
          </cell>
          <cell r="T3097">
            <v>40.548980952242438</v>
          </cell>
          <cell r="U3097">
            <v>52.92799504328039</v>
          </cell>
          <cell r="V3097">
            <v>59.593354892652727</v>
          </cell>
          <cell r="W3097">
            <v>60.382677857562754</v>
          </cell>
          <cell r="X3097">
            <v>61.162885646285609</v>
          </cell>
          <cell r="Y3097">
            <v>61.94387351456492</v>
          </cell>
          <cell r="Z3097">
            <v>62.762198341341403</v>
          </cell>
          <cell r="AA3097">
            <v>63.678439181486489</v>
          </cell>
          <cell r="AB3097">
            <v>64.520775498172327</v>
          </cell>
          <cell r="AC3097">
            <v>65.364607857843168</v>
          </cell>
          <cell r="AD3097">
            <v>66.238987169908881</v>
          </cell>
          <cell r="AE3097">
            <v>67.125063013269198</v>
          </cell>
          <cell r="AF3097">
            <v>68.022991851877961</v>
          </cell>
          <cell r="AG3097">
            <v>68.932932242700019</v>
          </cell>
          <cell r="AH3097">
            <v>69.855044863709381</v>
          </cell>
          <cell r="AI3097">
            <v>70.789492542261797</v>
          </cell>
          <cell r="AJ3097">
            <v>71.73644028384696</v>
          </cell>
          <cell r="AK3097">
            <v>72.696055301225314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0</v>
          </cell>
          <cell r="AV3097">
            <v>0</v>
          </cell>
          <cell r="AW3097">
            <v>0</v>
          </cell>
          <cell r="AX3097">
            <v>0</v>
          </cell>
          <cell r="AY3097">
            <v>0</v>
          </cell>
          <cell r="AZ3097">
            <v>0</v>
          </cell>
        </row>
        <row r="3098">
          <cell r="A3098" t="str">
            <v>WALarge C&amp;ICurtail Agreements - Non-FirmWinter Peak Reduction @Meter  (MW)Low Participation Case0</v>
          </cell>
          <cell r="B3098" t="str">
            <v>WA</v>
          </cell>
          <cell r="C3098" t="str">
            <v>Large C&amp;I</v>
          </cell>
          <cell r="D3098" t="str">
            <v>Curtail Agreements - Non-Firm</v>
          </cell>
          <cell r="E3098" t="str">
            <v>Winter Peak Reduction @Meter  (MW)</v>
          </cell>
          <cell r="F3098" t="str">
            <v>Low Participation Case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  <cell r="AY3098">
            <v>0</v>
          </cell>
          <cell r="AZ3098">
            <v>0</v>
          </cell>
        </row>
        <row r="3099">
          <cell r="A3099" t="str">
            <v>WALarge C&amp;ICurtail Agreements - Non-FirmWinter Peak Reduction @Generation (MW)Low Participation Case0</v>
          </cell>
          <cell r="B3099" t="str">
            <v>WA</v>
          </cell>
          <cell r="C3099" t="str">
            <v>Large C&amp;I</v>
          </cell>
          <cell r="D3099" t="str">
            <v>Curtail Agreements - Non-Firm</v>
          </cell>
          <cell r="E3099" t="str">
            <v>Winter Peak Reduction @Generation (MW)</v>
          </cell>
          <cell r="F3099" t="str">
            <v>Low Participation Case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0</v>
          </cell>
          <cell r="AV3099">
            <v>0</v>
          </cell>
          <cell r="AW3099">
            <v>0</v>
          </cell>
          <cell r="AX3099">
            <v>0</v>
          </cell>
          <cell r="AY3099">
            <v>0</v>
          </cell>
          <cell r="AZ3099">
            <v>0</v>
          </cell>
        </row>
        <row r="3100">
          <cell r="A3100" t="str">
            <v>WALarge C&amp;ICurtail Agreements - Non-FirmProgram Annual BenefitsLow Participation Case0</v>
          </cell>
          <cell r="B3100" t="str">
            <v>WA</v>
          </cell>
          <cell r="C3100" t="str">
            <v>Large C&amp;I</v>
          </cell>
          <cell r="D3100" t="str">
            <v>Curtail Agreements - Non-Firm</v>
          </cell>
          <cell r="E3100" t="str">
            <v>Program Annual Benefits</v>
          </cell>
          <cell r="F3100" t="str">
            <v>Low Participation Case</v>
          </cell>
          <cell r="G3100">
            <v>0</v>
          </cell>
        </row>
        <row r="3101">
          <cell r="A3101" t="str">
            <v>WALarge C&amp;ICurtail Agreements - Non-FirmNew ParticipantsLow Participation Case0</v>
          </cell>
          <cell r="B3101" t="str">
            <v>WA</v>
          </cell>
          <cell r="C3101" t="str">
            <v>Large C&amp;I</v>
          </cell>
          <cell r="D3101" t="str">
            <v>Curtail Agreements - Non-Firm</v>
          </cell>
          <cell r="E3101" t="str">
            <v>New Participants</v>
          </cell>
          <cell r="F3101" t="str">
            <v>Low Participation Case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16746.686550000006</v>
          </cell>
          <cell r="S3101">
            <v>34271.919000000009</v>
          </cell>
          <cell r="T3101">
            <v>69833.664450000011</v>
          </cell>
          <cell r="U3101">
            <v>36847.527750000037</v>
          </cell>
          <cell r="V3101">
            <v>20100.588749999937</v>
          </cell>
          <cell r="W3101">
            <v>2583.0255000000179</v>
          </cell>
          <cell r="X3101">
            <v>2585.7149999999965</v>
          </cell>
          <cell r="Y3101">
            <v>2585.2035000000324</v>
          </cell>
          <cell r="Z3101">
            <v>2584.5764999999665</v>
          </cell>
          <cell r="AA3101">
            <v>2584.3950000000186</v>
          </cell>
          <cell r="AB3101">
            <v>2584.7249999999767</v>
          </cell>
          <cell r="AC3101">
            <v>2592.8595000000205</v>
          </cell>
          <cell r="AD3101">
            <v>2694.0321599718882</v>
          </cell>
          <cell r="AE3101">
            <v>2731.0805338135397</v>
          </cell>
          <cell r="AF3101">
            <v>2768.6383974915661</v>
          </cell>
          <cell r="AG3101">
            <v>2806.7127575183695</v>
          </cell>
          <cell r="AH3101">
            <v>2845.3107167601411</v>
          </cell>
          <cell r="AI3101">
            <v>2884.4394757617847</v>
          </cell>
          <cell r="AJ3101">
            <v>2924.1063340901455</v>
          </cell>
          <cell r="AK3101">
            <v>2964.3186916958948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0</v>
          </cell>
          <cell r="AV3101">
            <v>0</v>
          </cell>
          <cell r="AW3101">
            <v>0</v>
          </cell>
          <cell r="AX3101">
            <v>0</v>
          </cell>
          <cell r="AY3101">
            <v>0</v>
          </cell>
          <cell r="AZ3101">
            <v>0</v>
          </cell>
        </row>
        <row r="3102">
          <cell r="A3102" t="str">
            <v>WALarge C&amp;ICurtail Agreements - Non-FirmIncentive CostsLow Participation Case0</v>
          </cell>
          <cell r="B3102" t="str">
            <v>WA</v>
          </cell>
          <cell r="C3102" t="str">
            <v>Large C&amp;I</v>
          </cell>
          <cell r="D3102" t="str">
            <v>Curtail Agreements - Non-Firm</v>
          </cell>
          <cell r="E3102" t="str">
            <v>Incentive Costs</v>
          </cell>
          <cell r="F3102" t="str">
            <v>Low Participation Case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351680.42</v>
          </cell>
          <cell r="S3102">
            <v>1071390.72</v>
          </cell>
          <cell r="T3102">
            <v>2537897.67</v>
          </cell>
          <cell r="U3102">
            <v>3311695.75</v>
          </cell>
          <cell r="V3102">
            <v>3733808.12</v>
          </cell>
          <cell r="W3102">
            <v>3788051.65</v>
          </cell>
          <cell r="X3102">
            <v>3842351.67</v>
          </cell>
          <cell r="Y3102">
            <v>3896640.94</v>
          </cell>
          <cell r="Z3102">
            <v>3950917.05</v>
          </cell>
          <cell r="AA3102">
            <v>4005189.34</v>
          </cell>
          <cell r="AB3102">
            <v>4059468.57</v>
          </cell>
          <cell r="AC3102">
            <v>4113918.62</v>
          </cell>
          <cell r="AD3102">
            <v>4170493.29</v>
          </cell>
          <cell r="AE3102">
            <v>4227845.9800000004</v>
          </cell>
          <cell r="AF3102">
            <v>4285987.3899999997</v>
          </cell>
          <cell r="AG3102">
            <v>4344928.3600000003</v>
          </cell>
          <cell r="AH3102">
            <v>4404679.88</v>
          </cell>
          <cell r="AI3102">
            <v>4465253.1100000003</v>
          </cell>
          <cell r="AJ3102">
            <v>4526659.34</v>
          </cell>
          <cell r="AK3102">
            <v>4588910.04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0</v>
          </cell>
          <cell r="AV3102">
            <v>0</v>
          </cell>
          <cell r="AW3102">
            <v>0</v>
          </cell>
          <cell r="AX3102">
            <v>0</v>
          </cell>
          <cell r="AY3102">
            <v>0</v>
          </cell>
          <cell r="AZ3102">
            <v>0</v>
          </cell>
        </row>
        <row r="3103">
          <cell r="A3103" t="str">
            <v>WALarge C&amp;ICurtail Agreements - Non-FirmParticipantsLow Participation Case0</v>
          </cell>
          <cell r="B3103" t="str">
            <v>WA</v>
          </cell>
          <cell r="C3103" t="str">
            <v>Large C&amp;I</v>
          </cell>
          <cell r="D3103" t="str">
            <v>Curtail Agreements - Non-Firm</v>
          </cell>
          <cell r="E3103" t="str">
            <v>Participants</v>
          </cell>
          <cell r="F3103" t="str">
            <v>Low Participation Case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16746.686550000006</v>
          </cell>
          <cell r="S3103">
            <v>51018.605550000015</v>
          </cell>
          <cell r="T3103">
            <v>120852.27000000002</v>
          </cell>
          <cell r="U3103">
            <v>157699.79775000006</v>
          </cell>
          <cell r="V3103">
            <v>177800.38649999999</v>
          </cell>
          <cell r="W3103">
            <v>180383.41200000001</v>
          </cell>
          <cell r="X3103">
            <v>182969.12700000001</v>
          </cell>
          <cell r="Y3103">
            <v>185554.33050000004</v>
          </cell>
          <cell r="Z3103">
            <v>188138.90700000001</v>
          </cell>
          <cell r="AA3103">
            <v>190723.30200000003</v>
          </cell>
          <cell r="AB3103">
            <v>193308.027</v>
          </cell>
          <cell r="AC3103">
            <v>195900.88650000002</v>
          </cell>
          <cell r="AD3103">
            <v>198594.91865997191</v>
          </cell>
          <cell r="AE3103">
            <v>201325.99919378545</v>
          </cell>
          <cell r="AF3103">
            <v>204094.63759127702</v>
          </cell>
          <cell r="AG3103">
            <v>206901.35034879539</v>
          </cell>
          <cell r="AH3103">
            <v>209746.66106555553</v>
          </cell>
          <cell r="AI3103">
            <v>212631.10054131731</v>
          </cell>
          <cell r="AJ3103">
            <v>215555.20687540746</v>
          </cell>
          <cell r="AK3103">
            <v>218519.52556710335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0</v>
          </cell>
          <cell r="AV3103">
            <v>0</v>
          </cell>
          <cell r="AW3103">
            <v>0</v>
          </cell>
          <cell r="AX3103">
            <v>0</v>
          </cell>
          <cell r="AY3103">
            <v>0</v>
          </cell>
          <cell r="AZ3103">
            <v>0</v>
          </cell>
        </row>
        <row r="3104">
          <cell r="A3104" t="str">
            <v>WAMedium C&amp;IDLC Central ACProgram Annual BenefitsLow Participation Case0</v>
          </cell>
          <cell r="B3104" t="str">
            <v>WA</v>
          </cell>
          <cell r="C3104" t="str">
            <v>Medium C&amp;I</v>
          </cell>
          <cell r="D3104" t="str">
            <v>DLC Central AC</v>
          </cell>
          <cell r="E3104" t="str">
            <v>Program Annual Benefits</v>
          </cell>
          <cell r="F3104" t="str">
            <v>Low Participation Case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573231.01</v>
          </cell>
          <cell r="S3104">
            <v>1745288.43</v>
          </cell>
          <cell r="T3104">
            <v>4127886.26</v>
          </cell>
          <cell r="U3104">
            <v>5388069.9000000004</v>
          </cell>
          <cell r="V3104">
            <v>6066603.5300000003</v>
          </cell>
          <cell r="W3104">
            <v>6146956.6100000003</v>
          </cell>
          <cell r="X3104">
            <v>6226381.7599999998</v>
          </cell>
          <cell r="Y3104">
            <v>6305886.3200000003</v>
          </cell>
          <cell r="Z3104">
            <v>6389191.79</v>
          </cell>
          <cell r="AA3104">
            <v>6482465.1100000003</v>
          </cell>
          <cell r="AB3104">
            <v>6568214.9500000002</v>
          </cell>
          <cell r="AC3104">
            <v>6654117.0800000001</v>
          </cell>
          <cell r="AD3104">
            <v>6743128.8899999997</v>
          </cell>
          <cell r="AE3104">
            <v>6833331.4100000001</v>
          </cell>
          <cell r="AF3104">
            <v>6924740.5700000003</v>
          </cell>
          <cell r="AG3104">
            <v>7017372.5</v>
          </cell>
          <cell r="AH3104">
            <v>7111243.5700000003</v>
          </cell>
          <cell r="AI3104">
            <v>7206370.3399999999</v>
          </cell>
          <cell r="AJ3104">
            <v>7302769.6200000001</v>
          </cell>
          <cell r="AK3104">
            <v>7400458.4299999997</v>
          </cell>
          <cell r="AL3104">
            <v>0</v>
          </cell>
          <cell r="AM3104">
            <v>0</v>
          </cell>
          <cell r="AN3104">
            <v>0</v>
          </cell>
          <cell r="AO3104">
            <v>0</v>
          </cell>
          <cell r="AP3104">
            <v>0</v>
          </cell>
          <cell r="AQ3104">
            <v>0</v>
          </cell>
          <cell r="AR3104">
            <v>0</v>
          </cell>
          <cell r="AS3104">
            <v>0</v>
          </cell>
          <cell r="AT3104">
            <v>0</v>
          </cell>
          <cell r="AU3104">
            <v>0</v>
          </cell>
          <cell r="AV3104">
            <v>0</v>
          </cell>
          <cell r="AW3104">
            <v>0</v>
          </cell>
          <cell r="AX3104">
            <v>0</v>
          </cell>
          <cell r="AY3104">
            <v>0</v>
          </cell>
          <cell r="AZ3104">
            <v>0</v>
          </cell>
        </row>
        <row r="3105">
          <cell r="A3105" t="str">
            <v>WAMedium C&amp;IDLC Central ACProgram Annual CostsLow Participation Case0</v>
          </cell>
          <cell r="B3105" t="str">
            <v>WA</v>
          </cell>
          <cell r="C3105" t="str">
            <v>Medium C&amp;I</v>
          </cell>
          <cell r="D3105" t="str">
            <v>DLC Central AC</v>
          </cell>
          <cell r="E3105" t="str">
            <v>Program Annual Costs</v>
          </cell>
          <cell r="F3105" t="str">
            <v>Low Participation Case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5834317.1500000004</v>
          </cell>
          <cell r="S3105">
            <v>12509121.98</v>
          </cell>
          <cell r="T3105">
            <v>26286343.199999999</v>
          </cell>
          <cell r="U3105">
            <v>16130618.27</v>
          </cell>
          <cell r="V3105">
            <v>10911310.720000001</v>
          </cell>
          <cell r="W3105">
            <v>4823091.07</v>
          </cell>
          <cell r="X3105">
            <v>4899046.41</v>
          </cell>
          <cell r="Y3105">
            <v>4974249.76</v>
          </cell>
          <cell r="Z3105">
            <v>5049879.66</v>
          </cell>
          <cell r="AA3105">
            <v>5126289.05</v>
          </cell>
          <cell r="AB3105">
            <v>5203203.5</v>
          </cell>
          <cell r="AC3105">
            <v>5283869.59</v>
          </cell>
          <cell r="AD3105">
            <v>5405233.1200000001</v>
          </cell>
          <cell r="AE3105">
            <v>5502775.29</v>
          </cell>
          <cell r="AF3105">
            <v>5602414.6799999997</v>
          </cell>
          <cell r="AG3105">
            <v>5704204.7300000004</v>
          </cell>
          <cell r="AH3105">
            <v>5808200.4400000004</v>
          </cell>
          <cell r="AI3105">
            <v>5914458.3899999997</v>
          </cell>
          <cell r="AJ3105">
            <v>6023036.7800000003</v>
          </cell>
          <cell r="AK3105">
            <v>6133995.5099999998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0</v>
          </cell>
          <cell r="AV3105">
            <v>0</v>
          </cell>
          <cell r="AW3105">
            <v>0</v>
          </cell>
          <cell r="AX3105">
            <v>0</v>
          </cell>
          <cell r="AY3105">
            <v>0</v>
          </cell>
          <cell r="AZ3105">
            <v>0</v>
          </cell>
        </row>
        <row r="3106">
          <cell r="A3106" t="str">
            <v>WAMedium C&amp;IDLC Central ACNon-Incentive CostsLow Participation Case0</v>
          </cell>
          <cell r="B3106" t="str">
            <v>WA</v>
          </cell>
          <cell r="C3106" t="str">
            <v>Medium C&amp;I</v>
          </cell>
          <cell r="D3106" t="str">
            <v>DLC Central AC</v>
          </cell>
          <cell r="E3106" t="str">
            <v>Non-Incentive Costs</v>
          </cell>
          <cell r="F3106" t="str">
            <v>Low Participation Case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5482636.7300000004</v>
          </cell>
          <cell r="S3106">
            <v>11437731.27</v>
          </cell>
          <cell r="T3106">
            <v>23748445.530000001</v>
          </cell>
          <cell r="U3106">
            <v>12818922.52</v>
          </cell>
          <cell r="V3106">
            <v>7177502.6100000003</v>
          </cell>
          <cell r="W3106">
            <v>1035039.42</v>
          </cell>
          <cell r="X3106">
            <v>1056694.75</v>
          </cell>
          <cell r="Y3106">
            <v>1077608.81</v>
          </cell>
          <cell r="Z3106">
            <v>1098962.6200000001</v>
          </cell>
          <cell r="AA3106">
            <v>1121099.71</v>
          </cell>
          <cell r="AB3106">
            <v>1143734.93</v>
          </cell>
          <cell r="AC3106">
            <v>1169950.97</v>
          </cell>
          <cell r="AD3106">
            <v>1234739.83</v>
          </cell>
          <cell r="AE3106">
            <v>1274929.31</v>
          </cell>
          <cell r="AF3106">
            <v>1316427.29</v>
          </cell>
          <cell r="AG3106">
            <v>1359276.37</v>
          </cell>
          <cell r="AH3106">
            <v>1403520.56</v>
          </cell>
          <cell r="AI3106">
            <v>1449205.28</v>
          </cell>
          <cell r="AJ3106">
            <v>1496377.44</v>
          </cell>
          <cell r="AK3106">
            <v>1545085.48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0</v>
          </cell>
          <cell r="AV3106">
            <v>0</v>
          </cell>
          <cell r="AW3106">
            <v>0</v>
          </cell>
          <cell r="AX3106">
            <v>0</v>
          </cell>
          <cell r="AY3106">
            <v>0</v>
          </cell>
          <cell r="AZ3106">
            <v>0</v>
          </cell>
        </row>
        <row r="3107">
          <cell r="A3107" t="str">
            <v>WAMedium C&amp;IDLC Central ACSummer Peak Reduction @Meter  (MW)Low Participation Case0</v>
          </cell>
          <cell r="B3107" t="str">
            <v>WA</v>
          </cell>
          <cell r="C3107" t="str">
            <v>Medium C&amp;I</v>
          </cell>
          <cell r="D3107" t="str">
            <v>DLC Central AC</v>
          </cell>
          <cell r="E3107" t="str">
            <v>Summer Peak Reduction @Meter  (MW)</v>
          </cell>
          <cell r="F3107" t="str">
            <v>Low Participation Case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5.1061481672101516</v>
          </cell>
          <cell r="S3107">
            <v>15.546439584201273</v>
          </cell>
          <cell r="T3107">
            <v>36.769815927493447</v>
          </cell>
          <cell r="U3107">
            <v>47.99510590524666</v>
          </cell>
          <cell r="V3107">
            <v>54.039254216657497</v>
          </cell>
          <cell r="W3107">
            <v>54.75501228123791</v>
          </cell>
          <cell r="X3107">
            <v>55.462504704051796</v>
          </cell>
          <cell r="Y3107">
            <v>56.170704503007471</v>
          </cell>
          <cell r="Z3107">
            <v>56.91276145592839</v>
          </cell>
          <cell r="AA3107">
            <v>57.74360864977195</v>
          </cell>
          <cell r="AB3107">
            <v>58.507439221742665</v>
          </cell>
          <cell r="AC3107">
            <v>59.27262640549219</v>
          </cell>
          <cell r="AD3107">
            <v>60.065513565673378</v>
          </cell>
          <cell r="AE3107">
            <v>60.869007140432515</v>
          </cell>
          <cell r="AF3107">
            <v>61.683249011282939</v>
          </cell>
          <cell r="AG3107">
            <v>62.508382957680382</v>
          </cell>
          <cell r="AH3107">
            <v>63.344554682411669</v>
          </cell>
          <cell r="AI3107">
            <v>64.191911837323005</v>
          </cell>
          <cell r="AJ3107">
            <v>65.050604049392433</v>
          </cell>
          <cell r="AK3107">
            <v>65.920782947151125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0</v>
          </cell>
          <cell r="AR3107">
            <v>0</v>
          </cell>
          <cell r="AS3107">
            <v>0</v>
          </cell>
          <cell r="AT3107">
            <v>0</v>
          </cell>
          <cell r="AU3107">
            <v>0</v>
          </cell>
          <cell r="AV3107">
            <v>0</v>
          </cell>
          <cell r="AW3107">
            <v>0</v>
          </cell>
          <cell r="AX3107">
            <v>0</v>
          </cell>
          <cell r="AY3107">
            <v>0</v>
          </cell>
          <cell r="AZ3107">
            <v>0</v>
          </cell>
        </row>
        <row r="3108">
          <cell r="A3108" t="str">
            <v>WAMedium C&amp;IDLC Central ACSummer Peak Reduction @Generation (MW)Low Participation Case0</v>
          </cell>
          <cell r="B3108" t="str">
            <v>WA</v>
          </cell>
          <cell r="C3108" t="str">
            <v>Medium C&amp;I</v>
          </cell>
          <cell r="D3108" t="str">
            <v>DLC Central AC</v>
          </cell>
          <cell r="E3108" t="str">
            <v>Summer Peak Reduction @Generation (MW)</v>
          </cell>
          <cell r="F3108" t="str">
            <v>Low Participation Case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5.6309529854545115</v>
          </cell>
          <cell r="S3108">
            <v>17.1442871462299</v>
          </cell>
          <cell r="T3108">
            <v>40.548980952242438</v>
          </cell>
          <cell r="U3108">
            <v>52.92799504328039</v>
          </cell>
          <cell r="V3108">
            <v>59.593354892652727</v>
          </cell>
          <cell r="W3108">
            <v>60.382677857562754</v>
          </cell>
          <cell r="X3108">
            <v>61.162885646285609</v>
          </cell>
          <cell r="Y3108">
            <v>61.94387351456492</v>
          </cell>
          <cell r="Z3108">
            <v>62.762198341341403</v>
          </cell>
          <cell r="AA3108">
            <v>63.678439181486489</v>
          </cell>
          <cell r="AB3108">
            <v>64.520775498172327</v>
          </cell>
          <cell r="AC3108">
            <v>65.364607857843168</v>
          </cell>
          <cell r="AD3108">
            <v>66.238987169908881</v>
          </cell>
          <cell r="AE3108">
            <v>67.125063013269198</v>
          </cell>
          <cell r="AF3108">
            <v>68.022991851877961</v>
          </cell>
          <cell r="AG3108">
            <v>68.932932242700019</v>
          </cell>
          <cell r="AH3108">
            <v>69.855044863709381</v>
          </cell>
          <cell r="AI3108">
            <v>70.789492542261797</v>
          </cell>
          <cell r="AJ3108">
            <v>71.73644028384696</v>
          </cell>
          <cell r="AK3108">
            <v>72.696055301225314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0</v>
          </cell>
          <cell r="AV3108">
            <v>0</v>
          </cell>
          <cell r="AW3108">
            <v>0</v>
          </cell>
          <cell r="AX3108">
            <v>0</v>
          </cell>
          <cell r="AY3108">
            <v>0</v>
          </cell>
          <cell r="AZ3108">
            <v>0</v>
          </cell>
        </row>
        <row r="3109">
          <cell r="A3109" t="str">
            <v>WAMedium C&amp;IDLC Central ACWinter Peak Reduction @Meter  (MW)Low Participation Case0</v>
          </cell>
          <cell r="B3109" t="str">
            <v>WA</v>
          </cell>
          <cell r="C3109" t="str">
            <v>Medium C&amp;I</v>
          </cell>
          <cell r="D3109" t="str">
            <v>DLC Central AC</v>
          </cell>
          <cell r="E3109" t="str">
            <v>Winter Peak Reduction @Meter  (MW)</v>
          </cell>
          <cell r="F3109" t="str">
            <v>Low Participation Case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0</v>
          </cell>
          <cell r="AV3109">
            <v>0</v>
          </cell>
          <cell r="AW3109">
            <v>0</v>
          </cell>
          <cell r="AX3109">
            <v>0</v>
          </cell>
          <cell r="AY3109">
            <v>0</v>
          </cell>
          <cell r="AZ3109">
            <v>0</v>
          </cell>
        </row>
        <row r="3110">
          <cell r="A3110" t="str">
            <v>WAMedium C&amp;IDLC Central ACWinter Peak Reduction @Generation (MW)Low Participation Case0</v>
          </cell>
          <cell r="B3110" t="str">
            <v>WA</v>
          </cell>
          <cell r="C3110" t="str">
            <v>Medium C&amp;I</v>
          </cell>
          <cell r="D3110" t="str">
            <v>DLC Central AC</v>
          </cell>
          <cell r="E3110" t="str">
            <v>Winter Peak Reduction @Generation (MW)</v>
          </cell>
          <cell r="F3110" t="str">
            <v>Low Participation Case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0</v>
          </cell>
          <cell r="AN3110">
            <v>0</v>
          </cell>
          <cell r="AO3110">
            <v>0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0</v>
          </cell>
          <cell r="AV3110">
            <v>0</v>
          </cell>
          <cell r="AW3110">
            <v>0</v>
          </cell>
          <cell r="AX3110">
            <v>0</v>
          </cell>
          <cell r="AY3110">
            <v>0</v>
          </cell>
          <cell r="AZ3110">
            <v>0</v>
          </cell>
        </row>
        <row r="3111">
          <cell r="A3111" t="str">
            <v>WAMedium C&amp;IDLC Central ACProgram Annual BenefitsLow Participation Case0</v>
          </cell>
          <cell r="B3111" t="str">
            <v>WA</v>
          </cell>
          <cell r="C3111" t="str">
            <v>Medium C&amp;I</v>
          </cell>
          <cell r="D3111" t="str">
            <v>DLC Central AC</v>
          </cell>
          <cell r="E3111" t="str">
            <v>Program Annual Benefits</v>
          </cell>
          <cell r="F3111" t="str">
            <v>Low Participation Case</v>
          </cell>
          <cell r="G3111">
            <v>0</v>
          </cell>
        </row>
        <row r="3112">
          <cell r="A3112" t="str">
            <v>WAMedium C&amp;IDLC Central ACNew ParticipantsLow Participation Case0</v>
          </cell>
          <cell r="B3112" t="str">
            <v>WA</v>
          </cell>
          <cell r="C3112" t="str">
            <v>Medium C&amp;I</v>
          </cell>
          <cell r="D3112" t="str">
            <v>DLC Central AC</v>
          </cell>
          <cell r="E3112" t="str">
            <v>New Participants</v>
          </cell>
          <cell r="F3112" t="str">
            <v>Low Participation Case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16746.686550000006</v>
          </cell>
          <cell r="S3112">
            <v>34271.919000000009</v>
          </cell>
          <cell r="T3112">
            <v>69833.664450000011</v>
          </cell>
          <cell r="U3112">
            <v>36847.527750000037</v>
          </cell>
          <cell r="V3112">
            <v>20100.588749999937</v>
          </cell>
          <cell r="W3112">
            <v>2583.0255000000179</v>
          </cell>
          <cell r="X3112">
            <v>2585.7149999999965</v>
          </cell>
          <cell r="Y3112">
            <v>2585.2035000000324</v>
          </cell>
          <cell r="Z3112">
            <v>2584.5764999999665</v>
          </cell>
          <cell r="AA3112">
            <v>2584.3950000000186</v>
          </cell>
          <cell r="AB3112">
            <v>2584.7249999999767</v>
          </cell>
          <cell r="AC3112">
            <v>2592.8595000000205</v>
          </cell>
          <cell r="AD3112">
            <v>2694.0321599718882</v>
          </cell>
          <cell r="AE3112">
            <v>2731.0805338135397</v>
          </cell>
          <cell r="AF3112">
            <v>2768.6383974915661</v>
          </cell>
          <cell r="AG3112">
            <v>2806.7127575183695</v>
          </cell>
          <cell r="AH3112">
            <v>2845.3107167601411</v>
          </cell>
          <cell r="AI3112">
            <v>2884.4394757617847</v>
          </cell>
          <cell r="AJ3112">
            <v>2924.1063340901455</v>
          </cell>
          <cell r="AK3112">
            <v>2964.3186916958948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0</v>
          </cell>
          <cell r="AV3112">
            <v>0</v>
          </cell>
          <cell r="AW3112">
            <v>0</v>
          </cell>
          <cell r="AX3112">
            <v>0</v>
          </cell>
          <cell r="AY3112">
            <v>0</v>
          </cell>
          <cell r="AZ3112">
            <v>0</v>
          </cell>
        </row>
        <row r="3113">
          <cell r="A3113" t="str">
            <v>WAMedium C&amp;IDLC Central ACIncentive CostsLow Participation Case0</v>
          </cell>
          <cell r="B3113" t="str">
            <v>WA</v>
          </cell>
          <cell r="C3113" t="str">
            <v>Medium C&amp;I</v>
          </cell>
          <cell r="D3113" t="str">
            <v>DLC Central AC</v>
          </cell>
          <cell r="E3113" t="str">
            <v>Incentive Costs</v>
          </cell>
          <cell r="F3113" t="str">
            <v>Low Participation Case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351680.42</v>
          </cell>
          <cell r="S3113">
            <v>1071390.72</v>
          </cell>
          <cell r="T3113">
            <v>2537897.67</v>
          </cell>
          <cell r="U3113">
            <v>3311695.75</v>
          </cell>
          <cell r="V3113">
            <v>3733808.12</v>
          </cell>
          <cell r="W3113">
            <v>3788051.65</v>
          </cell>
          <cell r="X3113">
            <v>3842351.67</v>
          </cell>
          <cell r="Y3113">
            <v>3896640.94</v>
          </cell>
          <cell r="Z3113">
            <v>3950917.05</v>
          </cell>
          <cell r="AA3113">
            <v>4005189.34</v>
          </cell>
          <cell r="AB3113">
            <v>4059468.57</v>
          </cell>
          <cell r="AC3113">
            <v>4113918.62</v>
          </cell>
          <cell r="AD3113">
            <v>4170493.29</v>
          </cell>
          <cell r="AE3113">
            <v>4227845.9800000004</v>
          </cell>
          <cell r="AF3113">
            <v>4285987.3899999997</v>
          </cell>
          <cell r="AG3113">
            <v>4344928.3600000003</v>
          </cell>
          <cell r="AH3113">
            <v>4404679.88</v>
          </cell>
          <cell r="AI3113">
            <v>4465253.1100000003</v>
          </cell>
          <cell r="AJ3113">
            <v>4526659.34</v>
          </cell>
          <cell r="AK3113">
            <v>4588910.04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0</v>
          </cell>
          <cell r="AV3113">
            <v>0</v>
          </cell>
          <cell r="AW3113">
            <v>0</v>
          </cell>
          <cell r="AX3113">
            <v>0</v>
          </cell>
          <cell r="AY3113">
            <v>0</v>
          </cell>
          <cell r="AZ3113">
            <v>0</v>
          </cell>
        </row>
        <row r="3114">
          <cell r="A3114" t="str">
            <v>WAMedium C&amp;IDLC Central ACParticipantsLow Participation Case0</v>
          </cell>
          <cell r="B3114" t="str">
            <v>WA</v>
          </cell>
          <cell r="C3114" t="str">
            <v>Medium C&amp;I</v>
          </cell>
          <cell r="D3114" t="str">
            <v>DLC Central AC</v>
          </cell>
          <cell r="E3114" t="str">
            <v>Participants</v>
          </cell>
          <cell r="F3114" t="str">
            <v>Low Participation Case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16746.686550000006</v>
          </cell>
          <cell r="S3114">
            <v>51018.605550000015</v>
          </cell>
          <cell r="T3114">
            <v>120852.27000000002</v>
          </cell>
          <cell r="U3114">
            <v>157699.79775000006</v>
          </cell>
          <cell r="V3114">
            <v>177800.38649999999</v>
          </cell>
          <cell r="W3114">
            <v>180383.41200000001</v>
          </cell>
          <cell r="X3114">
            <v>182969.12700000001</v>
          </cell>
          <cell r="Y3114">
            <v>185554.33050000004</v>
          </cell>
          <cell r="Z3114">
            <v>188138.90700000001</v>
          </cell>
          <cell r="AA3114">
            <v>190723.30200000003</v>
          </cell>
          <cell r="AB3114">
            <v>193308.027</v>
          </cell>
          <cell r="AC3114">
            <v>195900.88650000002</v>
          </cell>
          <cell r="AD3114">
            <v>198594.91865997191</v>
          </cell>
          <cell r="AE3114">
            <v>201325.99919378545</v>
          </cell>
          <cell r="AF3114">
            <v>204094.63759127702</v>
          </cell>
          <cell r="AG3114">
            <v>206901.35034879539</v>
          </cell>
          <cell r="AH3114">
            <v>209746.66106555553</v>
          </cell>
          <cell r="AI3114">
            <v>212631.10054131731</v>
          </cell>
          <cell r="AJ3114">
            <v>215555.20687540746</v>
          </cell>
          <cell r="AK3114">
            <v>218519.52556710335</v>
          </cell>
          <cell r="AL3114">
            <v>0</v>
          </cell>
          <cell r="AM3114">
            <v>0</v>
          </cell>
          <cell r="AN3114">
            <v>0</v>
          </cell>
          <cell r="AO3114">
            <v>0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0</v>
          </cell>
          <cell r="AV3114">
            <v>0</v>
          </cell>
          <cell r="AW3114">
            <v>0</v>
          </cell>
          <cell r="AX3114">
            <v>0</v>
          </cell>
          <cell r="AY3114">
            <v>0</v>
          </cell>
          <cell r="AZ3114">
            <v>0</v>
          </cell>
        </row>
        <row r="3115">
          <cell r="A3115" t="str">
            <v>WAResidentialDLC Central ACProgram Annual BenefitsLow Participation Case0</v>
          </cell>
          <cell r="B3115" t="str">
            <v>WA</v>
          </cell>
          <cell r="C3115" t="str">
            <v>Residential</v>
          </cell>
          <cell r="D3115" t="str">
            <v>DLC Central AC</v>
          </cell>
          <cell r="E3115" t="str">
            <v>Program Annual Benefits</v>
          </cell>
          <cell r="F3115" t="str">
            <v>Low Participation Case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573231.01</v>
          </cell>
          <cell r="S3115">
            <v>1745288.43</v>
          </cell>
          <cell r="T3115">
            <v>4127886.26</v>
          </cell>
          <cell r="U3115">
            <v>5388069.9000000004</v>
          </cell>
          <cell r="V3115">
            <v>6066603.5300000003</v>
          </cell>
          <cell r="W3115">
            <v>6146956.6100000003</v>
          </cell>
          <cell r="X3115">
            <v>6226381.7599999998</v>
          </cell>
          <cell r="Y3115">
            <v>6305886.3200000003</v>
          </cell>
          <cell r="Z3115">
            <v>6389191.79</v>
          </cell>
          <cell r="AA3115">
            <v>6482465.1100000003</v>
          </cell>
          <cell r="AB3115">
            <v>6568214.9500000002</v>
          </cell>
          <cell r="AC3115">
            <v>6654117.0800000001</v>
          </cell>
          <cell r="AD3115">
            <v>6743128.8899999997</v>
          </cell>
          <cell r="AE3115">
            <v>6833331.4100000001</v>
          </cell>
          <cell r="AF3115">
            <v>6924740.5700000003</v>
          </cell>
          <cell r="AG3115">
            <v>7017372.5</v>
          </cell>
          <cell r="AH3115">
            <v>7111243.5700000003</v>
          </cell>
          <cell r="AI3115">
            <v>7206370.3399999999</v>
          </cell>
          <cell r="AJ3115">
            <v>7302769.6200000001</v>
          </cell>
          <cell r="AK3115">
            <v>7400458.4299999997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0</v>
          </cell>
          <cell r="AV3115">
            <v>0</v>
          </cell>
          <cell r="AW3115">
            <v>0</v>
          </cell>
          <cell r="AX3115">
            <v>0</v>
          </cell>
          <cell r="AY3115">
            <v>0</v>
          </cell>
          <cell r="AZ3115">
            <v>0</v>
          </cell>
        </row>
        <row r="3116">
          <cell r="A3116" t="str">
            <v>WAResidentialDLC Central ACProgram Annual CostsLow Participation Case0</v>
          </cell>
          <cell r="B3116" t="str">
            <v>WA</v>
          </cell>
          <cell r="C3116" t="str">
            <v>Residential</v>
          </cell>
          <cell r="D3116" t="str">
            <v>DLC Central AC</v>
          </cell>
          <cell r="E3116" t="str">
            <v>Program Annual Costs</v>
          </cell>
          <cell r="F3116" t="str">
            <v>Low Participation Case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5834317.1500000004</v>
          </cell>
          <cell r="S3116">
            <v>12509121.98</v>
          </cell>
          <cell r="T3116">
            <v>26286343.199999999</v>
          </cell>
          <cell r="U3116">
            <v>16130618.27</v>
          </cell>
          <cell r="V3116">
            <v>10911310.720000001</v>
          </cell>
          <cell r="W3116">
            <v>4823091.07</v>
          </cell>
          <cell r="X3116">
            <v>4899046.41</v>
          </cell>
          <cell r="Y3116">
            <v>4974249.76</v>
          </cell>
          <cell r="Z3116">
            <v>5049879.66</v>
          </cell>
          <cell r="AA3116">
            <v>5126289.05</v>
          </cell>
          <cell r="AB3116">
            <v>5203203.5</v>
          </cell>
          <cell r="AC3116">
            <v>5283869.59</v>
          </cell>
          <cell r="AD3116">
            <v>5405233.1200000001</v>
          </cell>
          <cell r="AE3116">
            <v>5502775.29</v>
          </cell>
          <cell r="AF3116">
            <v>5602414.6799999997</v>
          </cell>
          <cell r="AG3116">
            <v>5704204.7300000004</v>
          </cell>
          <cell r="AH3116">
            <v>5808200.4400000004</v>
          </cell>
          <cell r="AI3116">
            <v>5914458.3899999997</v>
          </cell>
          <cell r="AJ3116">
            <v>6023036.7800000003</v>
          </cell>
          <cell r="AK3116">
            <v>6133995.5099999998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0</v>
          </cell>
          <cell r="AV3116">
            <v>0</v>
          </cell>
          <cell r="AW3116">
            <v>0</v>
          </cell>
          <cell r="AX3116">
            <v>0</v>
          </cell>
          <cell r="AY3116">
            <v>0</v>
          </cell>
          <cell r="AZ3116">
            <v>0</v>
          </cell>
        </row>
        <row r="3117">
          <cell r="A3117" t="str">
            <v>WAResidentialDLC Central ACNon-Incentive CostsLow Participation Case0</v>
          </cell>
          <cell r="B3117" t="str">
            <v>WA</v>
          </cell>
          <cell r="C3117" t="str">
            <v>Residential</v>
          </cell>
          <cell r="D3117" t="str">
            <v>DLC Central AC</v>
          </cell>
          <cell r="E3117" t="str">
            <v>Non-Incentive Costs</v>
          </cell>
          <cell r="F3117" t="str">
            <v>Low Participation Case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5482636.7300000004</v>
          </cell>
          <cell r="S3117">
            <v>11437731.27</v>
          </cell>
          <cell r="T3117">
            <v>23748445.530000001</v>
          </cell>
          <cell r="U3117">
            <v>12818922.52</v>
          </cell>
          <cell r="V3117">
            <v>7177502.6100000003</v>
          </cell>
          <cell r="W3117">
            <v>1035039.42</v>
          </cell>
          <cell r="X3117">
            <v>1056694.75</v>
          </cell>
          <cell r="Y3117">
            <v>1077608.81</v>
          </cell>
          <cell r="Z3117">
            <v>1098962.6200000001</v>
          </cell>
          <cell r="AA3117">
            <v>1121099.71</v>
          </cell>
          <cell r="AB3117">
            <v>1143734.93</v>
          </cell>
          <cell r="AC3117">
            <v>1169950.97</v>
          </cell>
          <cell r="AD3117">
            <v>1234739.83</v>
          </cell>
          <cell r="AE3117">
            <v>1274929.31</v>
          </cell>
          <cell r="AF3117">
            <v>1316427.29</v>
          </cell>
          <cell r="AG3117">
            <v>1359276.37</v>
          </cell>
          <cell r="AH3117">
            <v>1403520.56</v>
          </cell>
          <cell r="AI3117">
            <v>1449205.28</v>
          </cell>
          <cell r="AJ3117">
            <v>1496377.44</v>
          </cell>
          <cell r="AK3117">
            <v>1545085.48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0</v>
          </cell>
          <cell r="AV3117">
            <v>0</v>
          </cell>
          <cell r="AW3117">
            <v>0</v>
          </cell>
          <cell r="AX3117">
            <v>0</v>
          </cell>
          <cell r="AY3117">
            <v>0</v>
          </cell>
          <cell r="AZ3117">
            <v>0</v>
          </cell>
        </row>
        <row r="3118">
          <cell r="A3118" t="str">
            <v>WAResidentialDLC Central ACSummer Peak Reduction @Meter  (MW)Low Participation Case0</v>
          </cell>
          <cell r="B3118" t="str">
            <v>WA</v>
          </cell>
          <cell r="C3118" t="str">
            <v>Residential</v>
          </cell>
          <cell r="D3118" t="str">
            <v>DLC Central AC</v>
          </cell>
          <cell r="E3118" t="str">
            <v>Summer Peak Reduction @Meter  (MW)</v>
          </cell>
          <cell r="F3118" t="str">
            <v>Low Participation Case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5.1061481672101516</v>
          </cell>
          <cell r="S3118">
            <v>15.546439584201273</v>
          </cell>
          <cell r="T3118">
            <v>36.769815927493447</v>
          </cell>
          <cell r="U3118">
            <v>47.99510590524666</v>
          </cell>
          <cell r="V3118">
            <v>54.039254216657497</v>
          </cell>
          <cell r="W3118">
            <v>54.75501228123791</v>
          </cell>
          <cell r="X3118">
            <v>55.462504704051796</v>
          </cell>
          <cell r="Y3118">
            <v>56.170704503007471</v>
          </cell>
          <cell r="Z3118">
            <v>56.91276145592839</v>
          </cell>
          <cell r="AA3118">
            <v>57.74360864977195</v>
          </cell>
          <cell r="AB3118">
            <v>58.507439221742665</v>
          </cell>
          <cell r="AC3118">
            <v>59.27262640549219</v>
          </cell>
          <cell r="AD3118">
            <v>60.065513565673378</v>
          </cell>
          <cell r="AE3118">
            <v>60.869007140432515</v>
          </cell>
          <cell r="AF3118">
            <v>61.683249011282939</v>
          </cell>
          <cell r="AG3118">
            <v>62.508382957680382</v>
          </cell>
          <cell r="AH3118">
            <v>63.344554682411669</v>
          </cell>
          <cell r="AI3118">
            <v>64.191911837323005</v>
          </cell>
          <cell r="AJ3118">
            <v>65.050604049392433</v>
          </cell>
          <cell r="AK3118">
            <v>65.920782947151125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0</v>
          </cell>
          <cell r="AV3118">
            <v>0</v>
          </cell>
          <cell r="AW3118">
            <v>0</v>
          </cell>
          <cell r="AX3118">
            <v>0</v>
          </cell>
          <cell r="AY3118">
            <v>0</v>
          </cell>
          <cell r="AZ3118">
            <v>0</v>
          </cell>
        </row>
        <row r="3119">
          <cell r="A3119" t="str">
            <v>WAResidentialDLC Central ACSummer Peak Reduction @Generation (MW)Low Participation Case0</v>
          </cell>
          <cell r="B3119" t="str">
            <v>WA</v>
          </cell>
          <cell r="C3119" t="str">
            <v>Residential</v>
          </cell>
          <cell r="D3119" t="str">
            <v>DLC Central AC</v>
          </cell>
          <cell r="E3119" t="str">
            <v>Summer Peak Reduction @Generation (MW)</v>
          </cell>
          <cell r="F3119" t="str">
            <v>Low Participation Case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5.6309529854545115</v>
          </cell>
          <cell r="S3119">
            <v>17.1442871462299</v>
          </cell>
          <cell r="T3119">
            <v>40.548980952242438</v>
          </cell>
          <cell r="U3119">
            <v>52.92799504328039</v>
          </cell>
          <cell r="V3119">
            <v>59.593354892652727</v>
          </cell>
          <cell r="W3119">
            <v>60.382677857562754</v>
          </cell>
          <cell r="X3119">
            <v>61.162885646285609</v>
          </cell>
          <cell r="Y3119">
            <v>61.94387351456492</v>
          </cell>
          <cell r="Z3119">
            <v>62.762198341341403</v>
          </cell>
          <cell r="AA3119">
            <v>63.678439181486489</v>
          </cell>
          <cell r="AB3119">
            <v>64.520775498172327</v>
          </cell>
          <cell r="AC3119">
            <v>65.364607857843168</v>
          </cell>
          <cell r="AD3119">
            <v>66.238987169908881</v>
          </cell>
          <cell r="AE3119">
            <v>67.125063013269198</v>
          </cell>
          <cell r="AF3119">
            <v>68.022991851877961</v>
          </cell>
          <cell r="AG3119">
            <v>68.932932242700019</v>
          </cell>
          <cell r="AH3119">
            <v>69.855044863709381</v>
          </cell>
          <cell r="AI3119">
            <v>70.789492542261797</v>
          </cell>
          <cell r="AJ3119">
            <v>71.73644028384696</v>
          </cell>
          <cell r="AK3119">
            <v>72.696055301225314</v>
          </cell>
          <cell r="AL3119">
            <v>0</v>
          </cell>
          <cell r="AM3119">
            <v>0</v>
          </cell>
          <cell r="AN3119">
            <v>0</v>
          </cell>
          <cell r="AO3119">
            <v>0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0</v>
          </cell>
          <cell r="AV3119">
            <v>0</v>
          </cell>
          <cell r="AW3119">
            <v>0</v>
          </cell>
          <cell r="AX3119">
            <v>0</v>
          </cell>
          <cell r="AY3119">
            <v>0</v>
          </cell>
          <cell r="AZ3119">
            <v>0</v>
          </cell>
        </row>
        <row r="3120">
          <cell r="A3120" t="str">
            <v>WAResidentialDLC Central ACWinter Peak Reduction @Meter  (MW)Low Participation Case0</v>
          </cell>
          <cell r="B3120" t="str">
            <v>WA</v>
          </cell>
          <cell r="C3120" t="str">
            <v>Residential</v>
          </cell>
          <cell r="D3120" t="str">
            <v>DLC Central AC</v>
          </cell>
          <cell r="E3120" t="str">
            <v>Winter Peak Reduction @Meter  (MW)</v>
          </cell>
          <cell r="F3120" t="str">
            <v>Low Participation Case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AS3120">
            <v>0</v>
          </cell>
          <cell r="AT3120">
            <v>0</v>
          </cell>
          <cell r="AU3120">
            <v>0</v>
          </cell>
          <cell r="AV3120">
            <v>0</v>
          </cell>
          <cell r="AW3120">
            <v>0</v>
          </cell>
          <cell r="AX3120">
            <v>0</v>
          </cell>
          <cell r="AY3120">
            <v>0</v>
          </cell>
          <cell r="AZ3120">
            <v>0</v>
          </cell>
        </row>
        <row r="3121">
          <cell r="A3121" t="str">
            <v>WAResidentialDLC Central ACWinter Peak Reduction @Generation (MW)Low Participation Case0</v>
          </cell>
          <cell r="B3121" t="str">
            <v>WA</v>
          </cell>
          <cell r="C3121" t="str">
            <v>Residential</v>
          </cell>
          <cell r="D3121" t="str">
            <v>DLC Central AC</v>
          </cell>
          <cell r="E3121" t="str">
            <v>Winter Peak Reduction @Generation (MW)</v>
          </cell>
          <cell r="F3121" t="str">
            <v>Low Participation Case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0</v>
          </cell>
          <cell r="AR3121">
            <v>0</v>
          </cell>
          <cell r="AS3121">
            <v>0</v>
          </cell>
          <cell r="AT3121">
            <v>0</v>
          </cell>
          <cell r="AU3121">
            <v>0</v>
          </cell>
          <cell r="AV3121">
            <v>0</v>
          </cell>
          <cell r="AW3121">
            <v>0</v>
          </cell>
          <cell r="AX3121">
            <v>0</v>
          </cell>
          <cell r="AY3121">
            <v>0</v>
          </cell>
          <cell r="AZ3121">
            <v>0</v>
          </cell>
        </row>
        <row r="3122">
          <cell r="A3122" t="str">
            <v>WAResidentialDLC Central ACProgram Annual BenefitsLow Participation Case0</v>
          </cell>
          <cell r="B3122" t="str">
            <v>WA</v>
          </cell>
          <cell r="C3122" t="str">
            <v>Residential</v>
          </cell>
          <cell r="D3122" t="str">
            <v>DLC Central AC</v>
          </cell>
          <cell r="E3122" t="str">
            <v>Program Annual Benefits</v>
          </cell>
          <cell r="F3122" t="str">
            <v>Low Participation Case</v>
          </cell>
          <cell r="G3122">
            <v>0</v>
          </cell>
        </row>
        <row r="3123">
          <cell r="A3123" t="str">
            <v>WAResidentialDLC Central ACNew ParticipantsLow Participation Case0</v>
          </cell>
          <cell r="B3123" t="str">
            <v>WA</v>
          </cell>
          <cell r="C3123" t="str">
            <v>Residential</v>
          </cell>
          <cell r="D3123" t="str">
            <v>DLC Central AC</v>
          </cell>
          <cell r="E3123" t="str">
            <v>New Participants</v>
          </cell>
          <cell r="F3123" t="str">
            <v>Low Participation Case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16746.686550000006</v>
          </cell>
          <cell r="S3123">
            <v>34271.919000000009</v>
          </cell>
          <cell r="T3123">
            <v>69833.664450000011</v>
          </cell>
          <cell r="U3123">
            <v>36847.527750000037</v>
          </cell>
          <cell r="V3123">
            <v>20100.588749999937</v>
          </cell>
          <cell r="W3123">
            <v>2583.0255000000179</v>
          </cell>
          <cell r="X3123">
            <v>2585.7149999999965</v>
          </cell>
          <cell r="Y3123">
            <v>2585.2035000000324</v>
          </cell>
          <cell r="Z3123">
            <v>2584.5764999999665</v>
          </cell>
          <cell r="AA3123">
            <v>2584.3950000000186</v>
          </cell>
          <cell r="AB3123">
            <v>2584.7249999999767</v>
          </cell>
          <cell r="AC3123">
            <v>2592.8595000000205</v>
          </cell>
          <cell r="AD3123">
            <v>2694.0321599718882</v>
          </cell>
          <cell r="AE3123">
            <v>2731.0805338135397</v>
          </cell>
          <cell r="AF3123">
            <v>2768.6383974915661</v>
          </cell>
          <cell r="AG3123">
            <v>2806.7127575183695</v>
          </cell>
          <cell r="AH3123">
            <v>2845.3107167601411</v>
          </cell>
          <cell r="AI3123">
            <v>2884.4394757617847</v>
          </cell>
          <cell r="AJ3123">
            <v>2924.1063340901455</v>
          </cell>
          <cell r="AK3123">
            <v>2964.3186916958948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0</v>
          </cell>
          <cell r="AV3123">
            <v>0</v>
          </cell>
          <cell r="AW3123">
            <v>0</v>
          </cell>
          <cell r="AX3123">
            <v>0</v>
          </cell>
          <cell r="AY3123">
            <v>0</v>
          </cell>
          <cell r="AZ3123">
            <v>0</v>
          </cell>
        </row>
        <row r="3124">
          <cell r="A3124" t="str">
            <v>WAResidentialDLC Central ACIncentive CostsLow Participation Case0</v>
          </cell>
          <cell r="B3124" t="str">
            <v>WA</v>
          </cell>
          <cell r="C3124" t="str">
            <v>Residential</v>
          </cell>
          <cell r="D3124" t="str">
            <v>DLC Central AC</v>
          </cell>
          <cell r="E3124" t="str">
            <v>Incentive Costs</v>
          </cell>
          <cell r="F3124" t="str">
            <v>Low Participation Case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351680.42</v>
          </cell>
          <cell r="S3124">
            <v>1071390.72</v>
          </cell>
          <cell r="T3124">
            <v>2537897.67</v>
          </cell>
          <cell r="U3124">
            <v>3311695.75</v>
          </cell>
          <cell r="V3124">
            <v>3733808.12</v>
          </cell>
          <cell r="W3124">
            <v>3788051.65</v>
          </cell>
          <cell r="X3124">
            <v>3842351.67</v>
          </cell>
          <cell r="Y3124">
            <v>3896640.94</v>
          </cell>
          <cell r="Z3124">
            <v>3950917.05</v>
          </cell>
          <cell r="AA3124">
            <v>4005189.34</v>
          </cell>
          <cell r="AB3124">
            <v>4059468.57</v>
          </cell>
          <cell r="AC3124">
            <v>4113918.62</v>
          </cell>
          <cell r="AD3124">
            <v>4170493.29</v>
          </cell>
          <cell r="AE3124">
            <v>4227845.9800000004</v>
          </cell>
          <cell r="AF3124">
            <v>4285987.3899999997</v>
          </cell>
          <cell r="AG3124">
            <v>4344928.3600000003</v>
          </cell>
          <cell r="AH3124">
            <v>4404679.88</v>
          </cell>
          <cell r="AI3124">
            <v>4465253.1100000003</v>
          </cell>
          <cell r="AJ3124">
            <v>4526659.34</v>
          </cell>
          <cell r="AK3124">
            <v>4588910.04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0</v>
          </cell>
          <cell r="AV3124">
            <v>0</v>
          </cell>
          <cell r="AW3124">
            <v>0</v>
          </cell>
          <cell r="AX3124">
            <v>0</v>
          </cell>
          <cell r="AY3124">
            <v>0</v>
          </cell>
          <cell r="AZ3124">
            <v>0</v>
          </cell>
        </row>
        <row r="3125">
          <cell r="A3125" t="str">
            <v>WAResidentialDLC Central ACParticipantsLow Participation Case0</v>
          </cell>
          <cell r="B3125" t="str">
            <v>WA</v>
          </cell>
          <cell r="C3125" t="str">
            <v>Residential</v>
          </cell>
          <cell r="D3125" t="str">
            <v>DLC Central AC</v>
          </cell>
          <cell r="E3125" t="str">
            <v>Participants</v>
          </cell>
          <cell r="F3125" t="str">
            <v>Low Participation Case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16746.686550000006</v>
          </cell>
          <cell r="S3125">
            <v>51018.605550000015</v>
          </cell>
          <cell r="T3125">
            <v>120852.27000000002</v>
          </cell>
          <cell r="U3125">
            <v>157699.79775000006</v>
          </cell>
          <cell r="V3125">
            <v>177800.38649999999</v>
          </cell>
          <cell r="W3125">
            <v>180383.41200000001</v>
          </cell>
          <cell r="X3125">
            <v>182969.12700000001</v>
          </cell>
          <cell r="Y3125">
            <v>185554.33050000004</v>
          </cell>
          <cell r="Z3125">
            <v>188138.90700000001</v>
          </cell>
          <cell r="AA3125">
            <v>190723.30200000003</v>
          </cell>
          <cell r="AB3125">
            <v>193308.027</v>
          </cell>
          <cell r="AC3125">
            <v>195900.88650000002</v>
          </cell>
          <cell r="AD3125">
            <v>198594.91865997191</v>
          </cell>
          <cell r="AE3125">
            <v>201325.99919378545</v>
          </cell>
          <cell r="AF3125">
            <v>204094.63759127702</v>
          </cell>
          <cell r="AG3125">
            <v>206901.35034879539</v>
          </cell>
          <cell r="AH3125">
            <v>209746.66106555553</v>
          </cell>
          <cell r="AI3125">
            <v>212631.10054131731</v>
          </cell>
          <cell r="AJ3125">
            <v>215555.20687540746</v>
          </cell>
          <cell r="AK3125">
            <v>218519.52556710335</v>
          </cell>
          <cell r="AL3125">
            <v>0</v>
          </cell>
          <cell r="AM3125">
            <v>0</v>
          </cell>
          <cell r="AN3125">
            <v>0</v>
          </cell>
          <cell r="AO3125">
            <v>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0</v>
          </cell>
          <cell r="AV3125">
            <v>0</v>
          </cell>
          <cell r="AW3125">
            <v>0</v>
          </cell>
          <cell r="AX3125">
            <v>0</v>
          </cell>
          <cell r="AY3125">
            <v>0</v>
          </cell>
          <cell r="AZ3125">
            <v>0</v>
          </cell>
        </row>
        <row r="3126">
          <cell r="A3126" t="str">
            <v>WASmall C&amp;IDLC Central ACProgram Annual BenefitsLow Participation Case0</v>
          </cell>
          <cell r="B3126" t="str">
            <v>WA</v>
          </cell>
          <cell r="C3126" t="str">
            <v>Small C&amp;I</v>
          </cell>
          <cell r="D3126" t="str">
            <v>DLC Central AC</v>
          </cell>
          <cell r="E3126" t="str">
            <v>Program Annual Benefits</v>
          </cell>
          <cell r="F3126" t="str">
            <v>Low Participation Case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573231.01</v>
          </cell>
          <cell r="S3126">
            <v>1745288.43</v>
          </cell>
          <cell r="T3126">
            <v>4127886.26</v>
          </cell>
          <cell r="U3126">
            <v>5388069.9000000004</v>
          </cell>
          <cell r="V3126">
            <v>6066603.5300000003</v>
          </cell>
          <cell r="W3126">
            <v>6146956.6100000003</v>
          </cell>
          <cell r="X3126">
            <v>6226381.7599999998</v>
          </cell>
          <cell r="Y3126">
            <v>6305886.3200000003</v>
          </cell>
          <cell r="Z3126">
            <v>6389191.79</v>
          </cell>
          <cell r="AA3126">
            <v>6482465.1100000003</v>
          </cell>
          <cell r="AB3126">
            <v>6568214.9500000002</v>
          </cell>
          <cell r="AC3126">
            <v>6654117.0800000001</v>
          </cell>
          <cell r="AD3126">
            <v>6743128.8899999997</v>
          </cell>
          <cell r="AE3126">
            <v>6833331.4100000001</v>
          </cell>
          <cell r="AF3126">
            <v>6924740.5700000003</v>
          </cell>
          <cell r="AG3126">
            <v>7017372.5</v>
          </cell>
          <cell r="AH3126">
            <v>7111243.5700000003</v>
          </cell>
          <cell r="AI3126">
            <v>7206370.3399999999</v>
          </cell>
          <cell r="AJ3126">
            <v>7302769.6200000001</v>
          </cell>
          <cell r="AK3126">
            <v>7400458.4299999997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0</v>
          </cell>
          <cell r="AV3126">
            <v>0</v>
          </cell>
          <cell r="AW3126">
            <v>0</v>
          </cell>
          <cell r="AX3126">
            <v>0</v>
          </cell>
          <cell r="AY3126">
            <v>0</v>
          </cell>
          <cell r="AZ3126">
            <v>0</v>
          </cell>
        </row>
        <row r="3127">
          <cell r="A3127" t="str">
            <v>WASmall C&amp;IDLC Central ACProgram Annual CostsLow Participation Case0</v>
          </cell>
          <cell r="B3127" t="str">
            <v>WA</v>
          </cell>
          <cell r="C3127" t="str">
            <v>Small C&amp;I</v>
          </cell>
          <cell r="D3127" t="str">
            <v>DLC Central AC</v>
          </cell>
          <cell r="E3127" t="str">
            <v>Program Annual Costs</v>
          </cell>
          <cell r="F3127" t="str">
            <v>Low Participation Case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5834317.1500000004</v>
          </cell>
          <cell r="S3127">
            <v>12509121.98</v>
          </cell>
          <cell r="T3127">
            <v>26286343.199999999</v>
          </cell>
          <cell r="U3127">
            <v>16130618.27</v>
          </cell>
          <cell r="V3127">
            <v>10911310.720000001</v>
          </cell>
          <cell r="W3127">
            <v>4823091.07</v>
          </cell>
          <cell r="X3127">
            <v>4899046.41</v>
          </cell>
          <cell r="Y3127">
            <v>4974249.76</v>
          </cell>
          <cell r="Z3127">
            <v>5049879.66</v>
          </cell>
          <cell r="AA3127">
            <v>5126289.05</v>
          </cell>
          <cell r="AB3127">
            <v>5203203.5</v>
          </cell>
          <cell r="AC3127">
            <v>5283869.59</v>
          </cell>
          <cell r="AD3127">
            <v>5405233.1200000001</v>
          </cell>
          <cell r="AE3127">
            <v>5502775.29</v>
          </cell>
          <cell r="AF3127">
            <v>5602414.6799999997</v>
          </cell>
          <cell r="AG3127">
            <v>5704204.7300000004</v>
          </cell>
          <cell r="AH3127">
            <v>5808200.4400000004</v>
          </cell>
          <cell r="AI3127">
            <v>5914458.3899999997</v>
          </cell>
          <cell r="AJ3127">
            <v>6023036.7800000003</v>
          </cell>
          <cell r="AK3127">
            <v>6133995.5099999998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0</v>
          </cell>
          <cell r="AV3127">
            <v>0</v>
          </cell>
          <cell r="AW3127">
            <v>0</v>
          </cell>
          <cell r="AX3127">
            <v>0</v>
          </cell>
          <cell r="AY3127">
            <v>0</v>
          </cell>
          <cell r="AZ3127">
            <v>0</v>
          </cell>
        </row>
        <row r="3128">
          <cell r="A3128" t="str">
            <v>WASmall C&amp;IDLC Central ACNon-Incentive CostsLow Participation Case0</v>
          </cell>
          <cell r="B3128" t="str">
            <v>WA</v>
          </cell>
          <cell r="C3128" t="str">
            <v>Small C&amp;I</v>
          </cell>
          <cell r="D3128" t="str">
            <v>DLC Central AC</v>
          </cell>
          <cell r="E3128" t="str">
            <v>Non-Incentive Costs</v>
          </cell>
          <cell r="F3128" t="str">
            <v>Low Participation Case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5482636.7300000004</v>
          </cell>
          <cell r="S3128">
            <v>11437731.27</v>
          </cell>
          <cell r="T3128">
            <v>23748445.530000001</v>
          </cell>
          <cell r="U3128">
            <v>12818922.52</v>
          </cell>
          <cell r="V3128">
            <v>7177502.6100000003</v>
          </cell>
          <cell r="W3128">
            <v>1035039.42</v>
          </cell>
          <cell r="X3128">
            <v>1056694.75</v>
          </cell>
          <cell r="Y3128">
            <v>1077608.81</v>
          </cell>
          <cell r="Z3128">
            <v>1098962.6200000001</v>
          </cell>
          <cell r="AA3128">
            <v>1121099.71</v>
          </cell>
          <cell r="AB3128">
            <v>1143734.93</v>
          </cell>
          <cell r="AC3128">
            <v>1169950.97</v>
          </cell>
          <cell r="AD3128">
            <v>1234739.83</v>
          </cell>
          <cell r="AE3128">
            <v>1274929.31</v>
          </cell>
          <cell r="AF3128">
            <v>1316427.29</v>
          </cell>
          <cell r="AG3128">
            <v>1359276.37</v>
          </cell>
          <cell r="AH3128">
            <v>1403520.56</v>
          </cell>
          <cell r="AI3128">
            <v>1449205.28</v>
          </cell>
          <cell r="AJ3128">
            <v>1496377.44</v>
          </cell>
          <cell r="AK3128">
            <v>1545085.48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0</v>
          </cell>
          <cell r="AV3128">
            <v>0</v>
          </cell>
          <cell r="AW3128">
            <v>0</v>
          </cell>
          <cell r="AX3128">
            <v>0</v>
          </cell>
          <cell r="AY3128">
            <v>0</v>
          </cell>
          <cell r="AZ3128">
            <v>0</v>
          </cell>
        </row>
        <row r="3129">
          <cell r="A3129" t="str">
            <v>WASmall C&amp;IDLC Central ACSummer Peak Reduction @Meter  (MW)Low Participation Case0</v>
          </cell>
          <cell r="B3129" t="str">
            <v>WA</v>
          </cell>
          <cell r="C3129" t="str">
            <v>Small C&amp;I</v>
          </cell>
          <cell r="D3129" t="str">
            <v>DLC Central AC</v>
          </cell>
          <cell r="E3129" t="str">
            <v>Summer Peak Reduction @Meter  (MW)</v>
          </cell>
          <cell r="F3129" t="str">
            <v>Low Participation Case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5.1061481672101516</v>
          </cell>
          <cell r="S3129">
            <v>15.546439584201273</v>
          </cell>
          <cell r="T3129">
            <v>36.769815927493447</v>
          </cell>
          <cell r="U3129">
            <v>47.99510590524666</v>
          </cell>
          <cell r="V3129">
            <v>54.039254216657497</v>
          </cell>
          <cell r="W3129">
            <v>54.75501228123791</v>
          </cell>
          <cell r="X3129">
            <v>55.462504704051796</v>
          </cell>
          <cell r="Y3129">
            <v>56.170704503007471</v>
          </cell>
          <cell r="Z3129">
            <v>56.91276145592839</v>
          </cell>
          <cell r="AA3129">
            <v>57.74360864977195</v>
          </cell>
          <cell r="AB3129">
            <v>58.507439221742665</v>
          </cell>
          <cell r="AC3129">
            <v>59.27262640549219</v>
          </cell>
          <cell r="AD3129">
            <v>60.065513565673378</v>
          </cell>
          <cell r="AE3129">
            <v>60.869007140432515</v>
          </cell>
          <cell r="AF3129">
            <v>61.683249011282939</v>
          </cell>
          <cell r="AG3129">
            <v>62.508382957680382</v>
          </cell>
          <cell r="AH3129">
            <v>63.344554682411669</v>
          </cell>
          <cell r="AI3129">
            <v>64.191911837323005</v>
          </cell>
          <cell r="AJ3129">
            <v>65.050604049392433</v>
          </cell>
          <cell r="AK3129">
            <v>65.920782947151125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0</v>
          </cell>
          <cell r="AR3129">
            <v>0</v>
          </cell>
          <cell r="AS3129">
            <v>0</v>
          </cell>
          <cell r="AT3129">
            <v>0</v>
          </cell>
          <cell r="AU3129">
            <v>0</v>
          </cell>
          <cell r="AV3129">
            <v>0</v>
          </cell>
          <cell r="AW3129">
            <v>0</v>
          </cell>
          <cell r="AX3129">
            <v>0</v>
          </cell>
          <cell r="AY3129">
            <v>0</v>
          </cell>
          <cell r="AZ3129">
            <v>0</v>
          </cell>
        </row>
        <row r="3130">
          <cell r="A3130" t="str">
            <v>WASmall C&amp;IDLC Central ACSummer Peak Reduction @Generation (MW)Low Participation Case0</v>
          </cell>
          <cell r="B3130" t="str">
            <v>WA</v>
          </cell>
          <cell r="C3130" t="str">
            <v>Small C&amp;I</v>
          </cell>
          <cell r="D3130" t="str">
            <v>DLC Central AC</v>
          </cell>
          <cell r="E3130" t="str">
            <v>Summer Peak Reduction @Generation (MW)</v>
          </cell>
          <cell r="F3130" t="str">
            <v>Low Participation Case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5.6309529854545115</v>
          </cell>
          <cell r="S3130">
            <v>17.1442871462299</v>
          </cell>
          <cell r="T3130">
            <v>40.548980952242438</v>
          </cell>
          <cell r="U3130">
            <v>52.92799504328039</v>
          </cell>
          <cell r="V3130">
            <v>59.593354892652727</v>
          </cell>
          <cell r="W3130">
            <v>60.382677857562754</v>
          </cell>
          <cell r="X3130">
            <v>61.162885646285609</v>
          </cell>
          <cell r="Y3130">
            <v>61.94387351456492</v>
          </cell>
          <cell r="Z3130">
            <v>62.762198341341403</v>
          </cell>
          <cell r="AA3130">
            <v>63.678439181486489</v>
          </cell>
          <cell r="AB3130">
            <v>64.520775498172327</v>
          </cell>
          <cell r="AC3130">
            <v>65.364607857843168</v>
          </cell>
          <cell r="AD3130">
            <v>66.238987169908881</v>
          </cell>
          <cell r="AE3130">
            <v>67.125063013269198</v>
          </cell>
          <cell r="AF3130">
            <v>68.022991851877961</v>
          </cell>
          <cell r="AG3130">
            <v>68.932932242700019</v>
          </cell>
          <cell r="AH3130">
            <v>69.855044863709381</v>
          </cell>
          <cell r="AI3130">
            <v>70.789492542261797</v>
          </cell>
          <cell r="AJ3130">
            <v>71.73644028384696</v>
          </cell>
          <cell r="AK3130">
            <v>72.696055301225314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0</v>
          </cell>
          <cell r="AV3130">
            <v>0</v>
          </cell>
          <cell r="AW3130">
            <v>0</v>
          </cell>
          <cell r="AX3130">
            <v>0</v>
          </cell>
          <cell r="AY3130">
            <v>0</v>
          </cell>
          <cell r="AZ3130">
            <v>0</v>
          </cell>
        </row>
        <row r="3131">
          <cell r="A3131" t="str">
            <v>WASmall C&amp;IDLC Central ACWinter Peak Reduction @Meter  (MW)Low Participation Case0</v>
          </cell>
          <cell r="B3131" t="str">
            <v>WA</v>
          </cell>
          <cell r="C3131" t="str">
            <v>Small C&amp;I</v>
          </cell>
          <cell r="D3131" t="str">
            <v>DLC Central AC</v>
          </cell>
          <cell r="E3131" t="str">
            <v>Winter Peak Reduction @Meter  (MW)</v>
          </cell>
          <cell r="F3131" t="str">
            <v>Low Participation Case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0</v>
          </cell>
          <cell r="AV3131">
            <v>0</v>
          </cell>
          <cell r="AW3131">
            <v>0</v>
          </cell>
          <cell r="AX3131">
            <v>0</v>
          </cell>
          <cell r="AY3131">
            <v>0</v>
          </cell>
          <cell r="AZ3131">
            <v>0</v>
          </cell>
        </row>
        <row r="3132">
          <cell r="A3132" t="str">
            <v>WASmall C&amp;IDLC Central ACWinter Peak Reduction @Generation (MW)Low Participation Case0</v>
          </cell>
          <cell r="B3132" t="str">
            <v>WA</v>
          </cell>
          <cell r="C3132" t="str">
            <v>Small C&amp;I</v>
          </cell>
          <cell r="D3132" t="str">
            <v>DLC Central AC</v>
          </cell>
          <cell r="E3132" t="str">
            <v>Winter Peak Reduction @Generation (MW)</v>
          </cell>
          <cell r="F3132" t="str">
            <v>Low Participation Case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0</v>
          </cell>
          <cell r="AV3132">
            <v>0</v>
          </cell>
          <cell r="AW3132">
            <v>0</v>
          </cell>
          <cell r="AX3132">
            <v>0</v>
          </cell>
          <cell r="AY3132">
            <v>0</v>
          </cell>
          <cell r="AZ3132">
            <v>0</v>
          </cell>
        </row>
        <row r="3133">
          <cell r="A3133" t="str">
            <v>WASmall C&amp;IDLC Central ACProgram Annual BenefitsLow Participation Case0</v>
          </cell>
          <cell r="B3133" t="str">
            <v>WA</v>
          </cell>
          <cell r="C3133" t="str">
            <v>Small C&amp;I</v>
          </cell>
          <cell r="D3133" t="str">
            <v>DLC Central AC</v>
          </cell>
          <cell r="E3133" t="str">
            <v>Program Annual Benefits</v>
          </cell>
          <cell r="F3133" t="str">
            <v>Low Participation Case</v>
          </cell>
          <cell r="G3133">
            <v>0</v>
          </cell>
        </row>
        <row r="3134">
          <cell r="A3134" t="str">
            <v>WASmall C&amp;IDLC Central ACNew ParticipantsLow Participation Case0</v>
          </cell>
          <cell r="B3134" t="str">
            <v>WA</v>
          </cell>
          <cell r="C3134" t="str">
            <v>Small C&amp;I</v>
          </cell>
          <cell r="D3134" t="str">
            <v>DLC Central AC</v>
          </cell>
          <cell r="E3134" t="str">
            <v>New Participants</v>
          </cell>
          <cell r="F3134" t="str">
            <v>Low Participation Case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16746.686550000006</v>
          </cell>
          <cell r="S3134">
            <v>34271.919000000009</v>
          </cell>
          <cell r="T3134">
            <v>69833.664450000011</v>
          </cell>
          <cell r="U3134">
            <v>36847.527750000037</v>
          </cell>
          <cell r="V3134">
            <v>20100.588749999937</v>
          </cell>
          <cell r="W3134">
            <v>2583.0255000000179</v>
          </cell>
          <cell r="X3134">
            <v>2585.7149999999965</v>
          </cell>
          <cell r="Y3134">
            <v>2585.2035000000324</v>
          </cell>
          <cell r="Z3134">
            <v>2584.5764999999665</v>
          </cell>
          <cell r="AA3134">
            <v>2584.3950000000186</v>
          </cell>
          <cell r="AB3134">
            <v>2584.7249999999767</v>
          </cell>
          <cell r="AC3134">
            <v>2592.8595000000205</v>
          </cell>
          <cell r="AD3134">
            <v>2694.0321599718882</v>
          </cell>
          <cell r="AE3134">
            <v>2731.0805338135397</v>
          </cell>
          <cell r="AF3134">
            <v>2768.6383974915661</v>
          </cell>
          <cell r="AG3134">
            <v>2806.7127575183695</v>
          </cell>
          <cell r="AH3134">
            <v>2845.3107167601411</v>
          </cell>
          <cell r="AI3134">
            <v>2884.4394757617847</v>
          </cell>
          <cell r="AJ3134">
            <v>2924.1063340901455</v>
          </cell>
          <cell r="AK3134">
            <v>2964.3186916958948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0</v>
          </cell>
          <cell r="AV3134">
            <v>0</v>
          </cell>
          <cell r="AW3134">
            <v>0</v>
          </cell>
          <cell r="AX3134">
            <v>0</v>
          </cell>
          <cell r="AY3134">
            <v>0</v>
          </cell>
          <cell r="AZ3134">
            <v>0</v>
          </cell>
        </row>
        <row r="3135">
          <cell r="A3135" t="str">
            <v>WASmall C&amp;IDLC Central ACIncentive CostsLow Participation Case0</v>
          </cell>
          <cell r="B3135" t="str">
            <v>WA</v>
          </cell>
          <cell r="C3135" t="str">
            <v>Small C&amp;I</v>
          </cell>
          <cell r="D3135" t="str">
            <v>DLC Central AC</v>
          </cell>
          <cell r="E3135" t="str">
            <v>Incentive Costs</v>
          </cell>
          <cell r="F3135" t="str">
            <v>Low Participation Case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351680.42</v>
          </cell>
          <cell r="S3135">
            <v>1071390.72</v>
          </cell>
          <cell r="T3135">
            <v>2537897.67</v>
          </cell>
          <cell r="U3135">
            <v>3311695.75</v>
          </cell>
          <cell r="V3135">
            <v>3733808.12</v>
          </cell>
          <cell r="W3135">
            <v>3788051.65</v>
          </cell>
          <cell r="X3135">
            <v>3842351.67</v>
          </cell>
          <cell r="Y3135">
            <v>3896640.94</v>
          </cell>
          <cell r="Z3135">
            <v>3950917.05</v>
          </cell>
          <cell r="AA3135">
            <v>4005189.34</v>
          </cell>
          <cell r="AB3135">
            <v>4059468.57</v>
          </cell>
          <cell r="AC3135">
            <v>4113918.62</v>
          </cell>
          <cell r="AD3135">
            <v>4170493.29</v>
          </cell>
          <cell r="AE3135">
            <v>4227845.9800000004</v>
          </cell>
          <cell r="AF3135">
            <v>4285987.3899999997</v>
          </cell>
          <cell r="AG3135">
            <v>4344928.3600000003</v>
          </cell>
          <cell r="AH3135">
            <v>4404679.88</v>
          </cell>
          <cell r="AI3135">
            <v>4465253.1100000003</v>
          </cell>
          <cell r="AJ3135">
            <v>4526659.34</v>
          </cell>
          <cell r="AK3135">
            <v>4588910.04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0</v>
          </cell>
          <cell r="AV3135">
            <v>0</v>
          </cell>
          <cell r="AW3135">
            <v>0</v>
          </cell>
          <cell r="AX3135">
            <v>0</v>
          </cell>
          <cell r="AY3135">
            <v>0</v>
          </cell>
          <cell r="AZ3135">
            <v>0</v>
          </cell>
        </row>
        <row r="3136">
          <cell r="A3136" t="str">
            <v>WASmall C&amp;IDLC Central ACParticipantsLow Participation Case0</v>
          </cell>
          <cell r="B3136" t="str">
            <v>WA</v>
          </cell>
          <cell r="C3136" t="str">
            <v>Small C&amp;I</v>
          </cell>
          <cell r="D3136" t="str">
            <v>DLC Central AC</v>
          </cell>
          <cell r="E3136" t="str">
            <v>Participants</v>
          </cell>
          <cell r="F3136" t="str">
            <v>Low Participation Case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16746.686550000006</v>
          </cell>
          <cell r="S3136">
            <v>51018.605550000015</v>
          </cell>
          <cell r="T3136">
            <v>120852.27000000002</v>
          </cell>
          <cell r="U3136">
            <v>157699.79775000006</v>
          </cell>
          <cell r="V3136">
            <v>177800.38649999999</v>
          </cell>
          <cell r="W3136">
            <v>180383.41200000001</v>
          </cell>
          <cell r="X3136">
            <v>182969.12700000001</v>
          </cell>
          <cell r="Y3136">
            <v>185554.33050000004</v>
          </cell>
          <cell r="Z3136">
            <v>188138.90700000001</v>
          </cell>
          <cell r="AA3136">
            <v>190723.30200000003</v>
          </cell>
          <cell r="AB3136">
            <v>193308.027</v>
          </cell>
          <cell r="AC3136">
            <v>195900.88650000002</v>
          </cell>
          <cell r="AD3136">
            <v>198594.91865997191</v>
          </cell>
          <cell r="AE3136">
            <v>201325.99919378545</v>
          </cell>
          <cell r="AF3136">
            <v>204094.63759127702</v>
          </cell>
          <cell r="AG3136">
            <v>206901.35034879539</v>
          </cell>
          <cell r="AH3136">
            <v>209746.66106555553</v>
          </cell>
          <cell r="AI3136">
            <v>212631.10054131731</v>
          </cell>
          <cell r="AJ3136">
            <v>215555.20687540746</v>
          </cell>
          <cell r="AK3136">
            <v>218519.52556710335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0</v>
          </cell>
          <cell r="AV3136">
            <v>0</v>
          </cell>
          <cell r="AW3136">
            <v>0</v>
          </cell>
          <cell r="AX3136">
            <v>0</v>
          </cell>
          <cell r="AY3136">
            <v>0</v>
          </cell>
          <cell r="AZ3136">
            <v>0</v>
          </cell>
        </row>
        <row r="3137">
          <cell r="A3137" t="str">
            <v>WAResidentialDLC Elec Vehicle ChargingProgram Annual BenefitsLow Participation Case0</v>
          </cell>
          <cell r="B3137" t="str">
            <v>WA</v>
          </cell>
          <cell r="C3137" t="str">
            <v>Residential</v>
          </cell>
          <cell r="D3137" t="str">
            <v>DLC Elec Vehicle Charging</v>
          </cell>
          <cell r="E3137" t="str">
            <v>Program Annual Benefits</v>
          </cell>
          <cell r="F3137" t="str">
            <v>Low Participation Case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573231.01</v>
          </cell>
          <cell r="S3137">
            <v>1745288.43</v>
          </cell>
          <cell r="T3137">
            <v>4127886.26</v>
          </cell>
          <cell r="U3137">
            <v>5388069.9000000004</v>
          </cell>
          <cell r="V3137">
            <v>6066603.5300000003</v>
          </cell>
          <cell r="W3137">
            <v>6146956.6100000003</v>
          </cell>
          <cell r="X3137">
            <v>6226381.7599999998</v>
          </cell>
          <cell r="Y3137">
            <v>6305886.3200000003</v>
          </cell>
          <cell r="Z3137">
            <v>6389191.79</v>
          </cell>
          <cell r="AA3137">
            <v>6482465.1100000003</v>
          </cell>
          <cell r="AB3137">
            <v>6568214.9500000002</v>
          </cell>
          <cell r="AC3137">
            <v>6654117.0800000001</v>
          </cell>
          <cell r="AD3137">
            <v>6743128.8899999997</v>
          </cell>
          <cell r="AE3137">
            <v>6833331.4100000001</v>
          </cell>
          <cell r="AF3137">
            <v>6924740.5700000003</v>
          </cell>
          <cell r="AG3137">
            <v>7017372.5</v>
          </cell>
          <cell r="AH3137">
            <v>7111243.5700000003</v>
          </cell>
          <cell r="AI3137">
            <v>7206370.3399999999</v>
          </cell>
          <cell r="AJ3137">
            <v>7302769.6200000001</v>
          </cell>
          <cell r="AK3137">
            <v>7400458.4299999997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0</v>
          </cell>
          <cell r="AV3137">
            <v>0</v>
          </cell>
          <cell r="AW3137">
            <v>0</v>
          </cell>
          <cell r="AX3137">
            <v>0</v>
          </cell>
          <cell r="AY3137">
            <v>0</v>
          </cell>
          <cell r="AZ3137">
            <v>0</v>
          </cell>
        </row>
        <row r="3138">
          <cell r="A3138" t="str">
            <v>WAResidentialDLC Elec Vehicle ChargingProgram Annual CostsLow Participation Case0</v>
          </cell>
          <cell r="B3138" t="str">
            <v>WA</v>
          </cell>
          <cell r="C3138" t="str">
            <v>Residential</v>
          </cell>
          <cell r="D3138" t="str">
            <v>DLC Elec Vehicle Charging</v>
          </cell>
          <cell r="E3138" t="str">
            <v>Program Annual Costs</v>
          </cell>
          <cell r="F3138" t="str">
            <v>Low Participation Case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5834317.1500000004</v>
          </cell>
          <cell r="S3138">
            <v>12509121.98</v>
          </cell>
          <cell r="T3138">
            <v>26286343.199999999</v>
          </cell>
          <cell r="U3138">
            <v>16130618.27</v>
          </cell>
          <cell r="V3138">
            <v>10911310.720000001</v>
          </cell>
          <cell r="W3138">
            <v>4823091.07</v>
          </cell>
          <cell r="X3138">
            <v>4899046.41</v>
          </cell>
          <cell r="Y3138">
            <v>4974249.76</v>
          </cell>
          <cell r="Z3138">
            <v>5049879.66</v>
          </cell>
          <cell r="AA3138">
            <v>5126289.05</v>
          </cell>
          <cell r="AB3138">
            <v>5203203.5</v>
          </cell>
          <cell r="AC3138">
            <v>5283869.59</v>
          </cell>
          <cell r="AD3138">
            <v>5405233.1200000001</v>
          </cell>
          <cell r="AE3138">
            <v>5502775.29</v>
          </cell>
          <cell r="AF3138">
            <v>5602414.6799999997</v>
          </cell>
          <cell r="AG3138">
            <v>5704204.7300000004</v>
          </cell>
          <cell r="AH3138">
            <v>5808200.4400000004</v>
          </cell>
          <cell r="AI3138">
            <v>5914458.3899999997</v>
          </cell>
          <cell r="AJ3138">
            <v>6023036.7800000003</v>
          </cell>
          <cell r="AK3138">
            <v>6133995.5099999998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0</v>
          </cell>
          <cell r="AV3138">
            <v>0</v>
          </cell>
          <cell r="AW3138">
            <v>0</v>
          </cell>
          <cell r="AX3138">
            <v>0</v>
          </cell>
          <cell r="AY3138">
            <v>0</v>
          </cell>
          <cell r="AZ3138">
            <v>0</v>
          </cell>
        </row>
        <row r="3139">
          <cell r="A3139" t="str">
            <v>WAResidentialDLC Elec Vehicle ChargingNon-Incentive CostsLow Participation Case0</v>
          </cell>
          <cell r="B3139" t="str">
            <v>WA</v>
          </cell>
          <cell r="C3139" t="str">
            <v>Residential</v>
          </cell>
          <cell r="D3139" t="str">
            <v>DLC Elec Vehicle Charging</v>
          </cell>
          <cell r="E3139" t="str">
            <v>Non-Incentive Costs</v>
          </cell>
          <cell r="F3139" t="str">
            <v>Low Participation Case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5482636.7300000004</v>
          </cell>
          <cell r="S3139">
            <v>11437731.27</v>
          </cell>
          <cell r="T3139">
            <v>23748445.530000001</v>
          </cell>
          <cell r="U3139">
            <v>12818922.52</v>
          </cell>
          <cell r="V3139">
            <v>7177502.6100000003</v>
          </cell>
          <cell r="W3139">
            <v>1035039.42</v>
          </cell>
          <cell r="X3139">
            <v>1056694.75</v>
          </cell>
          <cell r="Y3139">
            <v>1077608.81</v>
          </cell>
          <cell r="Z3139">
            <v>1098962.6200000001</v>
          </cell>
          <cell r="AA3139">
            <v>1121099.71</v>
          </cell>
          <cell r="AB3139">
            <v>1143734.93</v>
          </cell>
          <cell r="AC3139">
            <v>1169950.97</v>
          </cell>
          <cell r="AD3139">
            <v>1234739.83</v>
          </cell>
          <cell r="AE3139">
            <v>1274929.31</v>
          </cell>
          <cell r="AF3139">
            <v>1316427.29</v>
          </cell>
          <cell r="AG3139">
            <v>1359276.37</v>
          </cell>
          <cell r="AH3139">
            <v>1403520.56</v>
          </cell>
          <cell r="AI3139">
            <v>1449205.28</v>
          </cell>
          <cell r="AJ3139">
            <v>1496377.44</v>
          </cell>
          <cell r="AK3139">
            <v>1545085.48</v>
          </cell>
          <cell r="AL3139">
            <v>0</v>
          </cell>
          <cell r="AM3139">
            <v>0</v>
          </cell>
          <cell r="AN3139">
            <v>0</v>
          </cell>
          <cell r="AO3139">
            <v>0</v>
          </cell>
          <cell r="AP3139">
            <v>0</v>
          </cell>
          <cell r="AQ3139">
            <v>0</v>
          </cell>
          <cell r="AR3139">
            <v>0</v>
          </cell>
          <cell r="AS3139">
            <v>0</v>
          </cell>
          <cell r="AT3139">
            <v>0</v>
          </cell>
          <cell r="AU3139">
            <v>0</v>
          </cell>
          <cell r="AV3139">
            <v>0</v>
          </cell>
          <cell r="AW3139">
            <v>0</v>
          </cell>
          <cell r="AX3139">
            <v>0</v>
          </cell>
          <cell r="AY3139">
            <v>0</v>
          </cell>
          <cell r="AZ3139">
            <v>0</v>
          </cell>
        </row>
        <row r="3140">
          <cell r="A3140" t="str">
            <v>WAResidentialDLC Elec Vehicle ChargingSummer Peak Reduction @Meter  (MW)Low Participation Case0</v>
          </cell>
          <cell r="B3140" t="str">
            <v>WA</v>
          </cell>
          <cell r="C3140" t="str">
            <v>Residential</v>
          </cell>
          <cell r="D3140" t="str">
            <v>DLC Elec Vehicle Charging</v>
          </cell>
          <cell r="E3140" t="str">
            <v>Summer Peak Reduction @Meter  (MW)</v>
          </cell>
          <cell r="F3140" t="str">
            <v>Low Participation Case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5.1061481672101516</v>
          </cell>
          <cell r="S3140">
            <v>15.546439584201273</v>
          </cell>
          <cell r="T3140">
            <v>36.769815927493447</v>
          </cell>
          <cell r="U3140">
            <v>47.99510590524666</v>
          </cell>
          <cell r="V3140">
            <v>54.039254216657497</v>
          </cell>
          <cell r="W3140">
            <v>54.75501228123791</v>
          </cell>
          <cell r="X3140">
            <v>55.462504704051796</v>
          </cell>
          <cell r="Y3140">
            <v>56.170704503007471</v>
          </cell>
          <cell r="Z3140">
            <v>56.91276145592839</v>
          </cell>
          <cell r="AA3140">
            <v>57.74360864977195</v>
          </cell>
          <cell r="AB3140">
            <v>58.507439221742665</v>
          </cell>
          <cell r="AC3140">
            <v>59.27262640549219</v>
          </cell>
          <cell r="AD3140">
            <v>60.065513565673378</v>
          </cell>
          <cell r="AE3140">
            <v>60.869007140432515</v>
          </cell>
          <cell r="AF3140">
            <v>61.683249011282939</v>
          </cell>
          <cell r="AG3140">
            <v>62.508382957680382</v>
          </cell>
          <cell r="AH3140">
            <v>63.344554682411669</v>
          </cell>
          <cell r="AI3140">
            <v>64.191911837323005</v>
          </cell>
          <cell r="AJ3140">
            <v>65.050604049392433</v>
          </cell>
          <cell r="AK3140">
            <v>65.920782947151125</v>
          </cell>
          <cell r="AL3140">
            <v>0</v>
          </cell>
          <cell r="AM3140">
            <v>0</v>
          </cell>
          <cell r="AN3140">
            <v>0</v>
          </cell>
          <cell r="AO3140">
            <v>0</v>
          </cell>
          <cell r="AP3140">
            <v>0</v>
          </cell>
          <cell r="AQ3140">
            <v>0</v>
          </cell>
          <cell r="AR3140">
            <v>0</v>
          </cell>
          <cell r="AS3140">
            <v>0</v>
          </cell>
          <cell r="AT3140">
            <v>0</v>
          </cell>
          <cell r="AU3140">
            <v>0</v>
          </cell>
          <cell r="AV3140">
            <v>0</v>
          </cell>
          <cell r="AW3140">
            <v>0</v>
          </cell>
          <cell r="AX3140">
            <v>0</v>
          </cell>
          <cell r="AY3140">
            <v>0</v>
          </cell>
          <cell r="AZ3140">
            <v>0</v>
          </cell>
        </row>
        <row r="3141">
          <cell r="A3141" t="str">
            <v>WAResidentialDLC Elec Vehicle ChargingSummer Peak Reduction @Generation (MW)Low Participation Case0</v>
          </cell>
          <cell r="B3141" t="str">
            <v>WA</v>
          </cell>
          <cell r="C3141" t="str">
            <v>Residential</v>
          </cell>
          <cell r="D3141" t="str">
            <v>DLC Elec Vehicle Charging</v>
          </cell>
          <cell r="E3141" t="str">
            <v>Summer Peak Reduction @Generation (MW)</v>
          </cell>
          <cell r="F3141" t="str">
            <v>Low Participation Case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5.6309529854545115</v>
          </cell>
          <cell r="S3141">
            <v>17.1442871462299</v>
          </cell>
          <cell r="T3141">
            <v>40.548980952242438</v>
          </cell>
          <cell r="U3141">
            <v>52.92799504328039</v>
          </cell>
          <cell r="V3141">
            <v>59.593354892652727</v>
          </cell>
          <cell r="W3141">
            <v>60.382677857562754</v>
          </cell>
          <cell r="X3141">
            <v>61.162885646285609</v>
          </cell>
          <cell r="Y3141">
            <v>61.94387351456492</v>
          </cell>
          <cell r="Z3141">
            <v>62.762198341341403</v>
          </cell>
          <cell r="AA3141">
            <v>63.678439181486489</v>
          </cell>
          <cell r="AB3141">
            <v>64.520775498172327</v>
          </cell>
          <cell r="AC3141">
            <v>65.364607857843168</v>
          </cell>
          <cell r="AD3141">
            <v>66.238987169908881</v>
          </cell>
          <cell r="AE3141">
            <v>67.125063013269198</v>
          </cell>
          <cell r="AF3141">
            <v>68.022991851877961</v>
          </cell>
          <cell r="AG3141">
            <v>68.932932242700019</v>
          </cell>
          <cell r="AH3141">
            <v>69.855044863709381</v>
          </cell>
          <cell r="AI3141">
            <v>70.789492542261797</v>
          </cell>
          <cell r="AJ3141">
            <v>71.73644028384696</v>
          </cell>
          <cell r="AK3141">
            <v>72.696055301225314</v>
          </cell>
          <cell r="AL3141">
            <v>0</v>
          </cell>
          <cell r="AM3141">
            <v>0</v>
          </cell>
          <cell r="AN3141">
            <v>0</v>
          </cell>
          <cell r="AO3141">
            <v>0</v>
          </cell>
          <cell r="AP3141">
            <v>0</v>
          </cell>
          <cell r="AQ3141">
            <v>0</v>
          </cell>
          <cell r="AR3141">
            <v>0</v>
          </cell>
          <cell r="AS3141">
            <v>0</v>
          </cell>
          <cell r="AT3141">
            <v>0</v>
          </cell>
          <cell r="AU3141">
            <v>0</v>
          </cell>
          <cell r="AV3141">
            <v>0</v>
          </cell>
          <cell r="AW3141">
            <v>0</v>
          </cell>
          <cell r="AX3141">
            <v>0</v>
          </cell>
          <cell r="AY3141">
            <v>0</v>
          </cell>
          <cell r="AZ3141">
            <v>0</v>
          </cell>
        </row>
        <row r="3142">
          <cell r="A3142" t="str">
            <v>WAResidentialDLC Elec Vehicle ChargingWinter Peak Reduction @Meter  (MW)Low Participation Case0</v>
          </cell>
          <cell r="B3142" t="str">
            <v>WA</v>
          </cell>
          <cell r="C3142" t="str">
            <v>Residential</v>
          </cell>
          <cell r="D3142" t="str">
            <v>DLC Elec Vehicle Charging</v>
          </cell>
          <cell r="E3142" t="str">
            <v>Winter Peak Reduction @Meter  (MW)</v>
          </cell>
          <cell r="F3142" t="str">
            <v>Low Participation Case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AS3142">
            <v>0</v>
          </cell>
          <cell r="AT3142">
            <v>0</v>
          </cell>
          <cell r="AU3142">
            <v>0</v>
          </cell>
          <cell r="AV3142">
            <v>0</v>
          </cell>
          <cell r="AW3142">
            <v>0</v>
          </cell>
          <cell r="AX3142">
            <v>0</v>
          </cell>
          <cell r="AY3142">
            <v>0</v>
          </cell>
          <cell r="AZ3142">
            <v>0</v>
          </cell>
        </row>
        <row r="3143">
          <cell r="A3143" t="str">
            <v>WAResidentialDLC Elec Vehicle ChargingWinter Peak Reduction @Generation (MW)Low Participation Case0</v>
          </cell>
          <cell r="B3143" t="str">
            <v>WA</v>
          </cell>
          <cell r="C3143" t="str">
            <v>Residential</v>
          </cell>
          <cell r="D3143" t="str">
            <v>DLC Elec Vehicle Charging</v>
          </cell>
          <cell r="E3143" t="str">
            <v>Winter Peak Reduction @Generation (MW)</v>
          </cell>
          <cell r="F3143" t="str">
            <v>Low Participation Case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0</v>
          </cell>
          <cell r="AO3143">
            <v>0</v>
          </cell>
          <cell r="AP3143">
            <v>0</v>
          </cell>
          <cell r="AQ3143">
            <v>0</v>
          </cell>
          <cell r="AR3143">
            <v>0</v>
          </cell>
          <cell r="AS3143">
            <v>0</v>
          </cell>
          <cell r="AT3143">
            <v>0</v>
          </cell>
          <cell r="AU3143">
            <v>0</v>
          </cell>
          <cell r="AV3143">
            <v>0</v>
          </cell>
          <cell r="AW3143">
            <v>0</v>
          </cell>
          <cell r="AX3143">
            <v>0</v>
          </cell>
          <cell r="AY3143">
            <v>0</v>
          </cell>
          <cell r="AZ3143">
            <v>0</v>
          </cell>
        </row>
        <row r="3144">
          <cell r="A3144" t="str">
            <v>WAResidentialDLC Elec Vehicle ChargingProgram Annual BenefitsLow Participation Case0</v>
          </cell>
          <cell r="B3144" t="str">
            <v>WA</v>
          </cell>
          <cell r="C3144" t="str">
            <v>Residential</v>
          </cell>
          <cell r="D3144" t="str">
            <v>DLC Elec Vehicle Charging</v>
          </cell>
          <cell r="E3144" t="str">
            <v>Program Annual Benefits</v>
          </cell>
          <cell r="F3144" t="str">
            <v>Low Participation Case</v>
          </cell>
          <cell r="G3144">
            <v>0</v>
          </cell>
        </row>
        <row r="3145">
          <cell r="A3145" t="str">
            <v>WAResidentialDLC Elec Vehicle ChargingNew ParticipantsLow Participation Case0</v>
          </cell>
          <cell r="B3145" t="str">
            <v>WA</v>
          </cell>
          <cell r="C3145" t="str">
            <v>Residential</v>
          </cell>
          <cell r="D3145" t="str">
            <v>DLC Elec Vehicle Charging</v>
          </cell>
          <cell r="E3145" t="str">
            <v>New Participants</v>
          </cell>
          <cell r="F3145" t="str">
            <v>Low Participation Case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16746.686550000006</v>
          </cell>
          <cell r="S3145">
            <v>34271.919000000009</v>
          </cell>
          <cell r="T3145">
            <v>69833.664450000011</v>
          </cell>
          <cell r="U3145">
            <v>36847.527750000037</v>
          </cell>
          <cell r="V3145">
            <v>20100.588749999937</v>
          </cell>
          <cell r="W3145">
            <v>2583.0255000000179</v>
          </cell>
          <cell r="X3145">
            <v>2585.7149999999965</v>
          </cell>
          <cell r="Y3145">
            <v>2585.2035000000324</v>
          </cell>
          <cell r="Z3145">
            <v>2584.5764999999665</v>
          </cell>
          <cell r="AA3145">
            <v>2584.3950000000186</v>
          </cell>
          <cell r="AB3145">
            <v>2584.7249999999767</v>
          </cell>
          <cell r="AC3145">
            <v>2592.8595000000205</v>
          </cell>
          <cell r="AD3145">
            <v>2694.0321599718882</v>
          </cell>
          <cell r="AE3145">
            <v>2731.0805338135397</v>
          </cell>
          <cell r="AF3145">
            <v>2768.6383974915661</v>
          </cell>
          <cell r="AG3145">
            <v>2806.7127575183695</v>
          </cell>
          <cell r="AH3145">
            <v>2845.3107167601411</v>
          </cell>
          <cell r="AI3145">
            <v>2884.4394757617847</v>
          </cell>
          <cell r="AJ3145">
            <v>2924.1063340901455</v>
          </cell>
          <cell r="AK3145">
            <v>2964.3186916958948</v>
          </cell>
          <cell r="AL3145">
            <v>0</v>
          </cell>
          <cell r="AM3145">
            <v>0</v>
          </cell>
          <cell r="AN3145">
            <v>0</v>
          </cell>
          <cell r="AO3145">
            <v>0</v>
          </cell>
          <cell r="AP3145">
            <v>0</v>
          </cell>
          <cell r="AQ3145">
            <v>0</v>
          </cell>
          <cell r="AR3145">
            <v>0</v>
          </cell>
          <cell r="AS3145">
            <v>0</v>
          </cell>
          <cell r="AT3145">
            <v>0</v>
          </cell>
          <cell r="AU3145">
            <v>0</v>
          </cell>
          <cell r="AV3145">
            <v>0</v>
          </cell>
          <cell r="AW3145">
            <v>0</v>
          </cell>
          <cell r="AX3145">
            <v>0</v>
          </cell>
          <cell r="AY3145">
            <v>0</v>
          </cell>
          <cell r="AZ3145">
            <v>0</v>
          </cell>
        </row>
        <row r="3146">
          <cell r="A3146" t="str">
            <v>WAResidentialDLC Elec Vehicle ChargingIncentive CostsLow Participation Case0</v>
          </cell>
          <cell r="B3146" t="str">
            <v>WA</v>
          </cell>
          <cell r="C3146" t="str">
            <v>Residential</v>
          </cell>
          <cell r="D3146" t="str">
            <v>DLC Elec Vehicle Charging</v>
          </cell>
          <cell r="E3146" t="str">
            <v>Incentive Costs</v>
          </cell>
          <cell r="F3146" t="str">
            <v>Low Participation Case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351680.42</v>
          </cell>
          <cell r="S3146">
            <v>1071390.72</v>
          </cell>
          <cell r="T3146">
            <v>2537897.67</v>
          </cell>
          <cell r="U3146">
            <v>3311695.75</v>
          </cell>
          <cell r="V3146">
            <v>3733808.12</v>
          </cell>
          <cell r="W3146">
            <v>3788051.65</v>
          </cell>
          <cell r="X3146">
            <v>3842351.67</v>
          </cell>
          <cell r="Y3146">
            <v>3896640.94</v>
          </cell>
          <cell r="Z3146">
            <v>3950917.05</v>
          </cell>
          <cell r="AA3146">
            <v>4005189.34</v>
          </cell>
          <cell r="AB3146">
            <v>4059468.57</v>
          </cell>
          <cell r="AC3146">
            <v>4113918.62</v>
          </cell>
          <cell r="AD3146">
            <v>4170493.29</v>
          </cell>
          <cell r="AE3146">
            <v>4227845.9800000004</v>
          </cell>
          <cell r="AF3146">
            <v>4285987.3899999997</v>
          </cell>
          <cell r="AG3146">
            <v>4344928.3600000003</v>
          </cell>
          <cell r="AH3146">
            <v>4404679.88</v>
          </cell>
          <cell r="AI3146">
            <v>4465253.1100000003</v>
          </cell>
          <cell r="AJ3146">
            <v>4526659.34</v>
          </cell>
          <cell r="AK3146">
            <v>4588910.04</v>
          </cell>
          <cell r="AL3146">
            <v>0</v>
          </cell>
          <cell r="AM3146">
            <v>0</v>
          </cell>
          <cell r="AN3146">
            <v>0</v>
          </cell>
          <cell r="AO3146">
            <v>0</v>
          </cell>
          <cell r="AP3146">
            <v>0</v>
          </cell>
          <cell r="AQ3146">
            <v>0</v>
          </cell>
          <cell r="AR3146">
            <v>0</v>
          </cell>
          <cell r="AS3146">
            <v>0</v>
          </cell>
          <cell r="AT3146">
            <v>0</v>
          </cell>
          <cell r="AU3146">
            <v>0</v>
          </cell>
          <cell r="AV3146">
            <v>0</v>
          </cell>
          <cell r="AW3146">
            <v>0</v>
          </cell>
          <cell r="AX3146">
            <v>0</v>
          </cell>
          <cell r="AY3146">
            <v>0</v>
          </cell>
          <cell r="AZ3146">
            <v>0</v>
          </cell>
        </row>
        <row r="3147">
          <cell r="A3147" t="str">
            <v>WAResidentialDLC Elec Vehicle ChargingParticipantsLow Participation Case0</v>
          </cell>
          <cell r="B3147" t="str">
            <v>WA</v>
          </cell>
          <cell r="C3147" t="str">
            <v>Residential</v>
          </cell>
          <cell r="D3147" t="str">
            <v>DLC Elec Vehicle Charging</v>
          </cell>
          <cell r="E3147" t="str">
            <v>Participants</v>
          </cell>
          <cell r="F3147" t="str">
            <v>Low Participation Case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16746.686550000006</v>
          </cell>
          <cell r="S3147">
            <v>51018.605550000015</v>
          </cell>
          <cell r="T3147">
            <v>120852.27000000002</v>
          </cell>
          <cell r="U3147">
            <v>157699.79775000006</v>
          </cell>
          <cell r="V3147">
            <v>177800.38649999999</v>
          </cell>
          <cell r="W3147">
            <v>180383.41200000001</v>
          </cell>
          <cell r="X3147">
            <v>182969.12700000001</v>
          </cell>
          <cell r="Y3147">
            <v>185554.33050000004</v>
          </cell>
          <cell r="Z3147">
            <v>188138.90700000001</v>
          </cell>
          <cell r="AA3147">
            <v>190723.30200000003</v>
          </cell>
          <cell r="AB3147">
            <v>193308.027</v>
          </cell>
          <cell r="AC3147">
            <v>195900.88650000002</v>
          </cell>
          <cell r="AD3147">
            <v>198594.91865997191</v>
          </cell>
          <cell r="AE3147">
            <v>201325.99919378545</v>
          </cell>
          <cell r="AF3147">
            <v>204094.63759127702</v>
          </cell>
          <cell r="AG3147">
            <v>206901.35034879539</v>
          </cell>
          <cell r="AH3147">
            <v>209746.66106555553</v>
          </cell>
          <cell r="AI3147">
            <v>212631.10054131731</v>
          </cell>
          <cell r="AJ3147">
            <v>215555.20687540746</v>
          </cell>
          <cell r="AK3147">
            <v>218519.52556710335</v>
          </cell>
          <cell r="AL3147">
            <v>0</v>
          </cell>
          <cell r="AM3147">
            <v>0</v>
          </cell>
          <cell r="AN3147">
            <v>0</v>
          </cell>
          <cell r="AO3147">
            <v>0</v>
          </cell>
          <cell r="AP3147">
            <v>0</v>
          </cell>
          <cell r="AQ3147">
            <v>0</v>
          </cell>
          <cell r="AR3147">
            <v>0</v>
          </cell>
          <cell r="AS3147">
            <v>0</v>
          </cell>
          <cell r="AT3147">
            <v>0</v>
          </cell>
          <cell r="AU3147">
            <v>0</v>
          </cell>
          <cell r="AV3147">
            <v>0</v>
          </cell>
          <cell r="AW3147">
            <v>0</v>
          </cell>
          <cell r="AX3147">
            <v>0</v>
          </cell>
          <cell r="AY3147">
            <v>0</v>
          </cell>
          <cell r="AZ3147">
            <v>0</v>
          </cell>
        </row>
        <row r="3148">
          <cell r="A3148" t="str">
            <v>WAIrrigationDLC IrrigationProgram Annual BenefitsLow Participation Case0</v>
          </cell>
          <cell r="B3148" t="str">
            <v>WA</v>
          </cell>
          <cell r="C3148" t="str">
            <v>Irrigation</v>
          </cell>
          <cell r="D3148" t="str">
            <v>DLC Irrigation</v>
          </cell>
          <cell r="E3148" t="str">
            <v>Program Annual Benefits</v>
          </cell>
          <cell r="F3148" t="str">
            <v>Low Participation Case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573231.01</v>
          </cell>
          <cell r="S3148">
            <v>1745288.43</v>
          </cell>
          <cell r="T3148">
            <v>4127886.26</v>
          </cell>
          <cell r="U3148">
            <v>5388069.9000000004</v>
          </cell>
          <cell r="V3148">
            <v>6066603.5300000003</v>
          </cell>
          <cell r="W3148">
            <v>6146956.6100000003</v>
          </cell>
          <cell r="X3148">
            <v>6226381.7599999998</v>
          </cell>
          <cell r="Y3148">
            <v>6305886.3200000003</v>
          </cell>
          <cell r="Z3148">
            <v>6389191.79</v>
          </cell>
          <cell r="AA3148">
            <v>6482465.1100000003</v>
          </cell>
          <cell r="AB3148">
            <v>6568214.9500000002</v>
          </cell>
          <cell r="AC3148">
            <v>6654117.0800000001</v>
          </cell>
          <cell r="AD3148">
            <v>6743128.8899999997</v>
          </cell>
          <cell r="AE3148">
            <v>6833331.4100000001</v>
          </cell>
          <cell r="AF3148">
            <v>6924740.5700000003</v>
          </cell>
          <cell r="AG3148">
            <v>7017372.5</v>
          </cell>
          <cell r="AH3148">
            <v>7111243.5700000003</v>
          </cell>
          <cell r="AI3148">
            <v>7206370.3399999999</v>
          </cell>
          <cell r="AJ3148">
            <v>7302769.6200000001</v>
          </cell>
          <cell r="AK3148">
            <v>7400458.4299999997</v>
          </cell>
          <cell r="AL3148">
            <v>0</v>
          </cell>
          <cell r="AM3148">
            <v>0</v>
          </cell>
          <cell r="AN3148">
            <v>0</v>
          </cell>
          <cell r="AO3148">
            <v>0</v>
          </cell>
          <cell r="AP3148">
            <v>0</v>
          </cell>
          <cell r="AQ3148">
            <v>0</v>
          </cell>
          <cell r="AR3148">
            <v>0</v>
          </cell>
          <cell r="AS3148">
            <v>0</v>
          </cell>
          <cell r="AT3148">
            <v>0</v>
          </cell>
          <cell r="AU3148">
            <v>0</v>
          </cell>
          <cell r="AV3148">
            <v>0</v>
          </cell>
          <cell r="AW3148">
            <v>0</v>
          </cell>
          <cell r="AX3148">
            <v>0</v>
          </cell>
          <cell r="AY3148">
            <v>0</v>
          </cell>
          <cell r="AZ3148">
            <v>0</v>
          </cell>
        </row>
        <row r="3149">
          <cell r="A3149" t="str">
            <v>WAIrrigationDLC IrrigationProgram Annual CostsLow Participation Case0</v>
          </cell>
          <cell r="B3149" t="str">
            <v>WA</v>
          </cell>
          <cell r="C3149" t="str">
            <v>Irrigation</v>
          </cell>
          <cell r="D3149" t="str">
            <v>DLC Irrigation</v>
          </cell>
          <cell r="E3149" t="str">
            <v>Program Annual Costs</v>
          </cell>
          <cell r="F3149" t="str">
            <v>Low Participation Case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5834317.1500000004</v>
          </cell>
          <cell r="S3149">
            <v>12509121.98</v>
          </cell>
          <cell r="T3149">
            <v>26286343.199999999</v>
          </cell>
          <cell r="U3149">
            <v>16130618.27</v>
          </cell>
          <cell r="V3149">
            <v>10911310.720000001</v>
          </cell>
          <cell r="W3149">
            <v>4823091.07</v>
          </cell>
          <cell r="X3149">
            <v>4899046.41</v>
          </cell>
          <cell r="Y3149">
            <v>4974249.76</v>
          </cell>
          <cell r="Z3149">
            <v>5049879.66</v>
          </cell>
          <cell r="AA3149">
            <v>5126289.05</v>
          </cell>
          <cell r="AB3149">
            <v>5203203.5</v>
          </cell>
          <cell r="AC3149">
            <v>5283869.59</v>
          </cell>
          <cell r="AD3149">
            <v>5405233.1200000001</v>
          </cell>
          <cell r="AE3149">
            <v>5502775.29</v>
          </cell>
          <cell r="AF3149">
            <v>5602414.6799999997</v>
          </cell>
          <cell r="AG3149">
            <v>5704204.7300000004</v>
          </cell>
          <cell r="AH3149">
            <v>5808200.4400000004</v>
          </cell>
          <cell r="AI3149">
            <v>5914458.3899999997</v>
          </cell>
          <cell r="AJ3149">
            <v>6023036.7800000003</v>
          </cell>
          <cell r="AK3149">
            <v>6133995.5099999998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  <cell r="AP3149">
            <v>0</v>
          </cell>
          <cell r="AQ3149">
            <v>0</v>
          </cell>
          <cell r="AR3149">
            <v>0</v>
          </cell>
          <cell r="AS3149">
            <v>0</v>
          </cell>
          <cell r="AT3149">
            <v>0</v>
          </cell>
          <cell r="AU3149">
            <v>0</v>
          </cell>
          <cell r="AV3149">
            <v>0</v>
          </cell>
          <cell r="AW3149">
            <v>0</v>
          </cell>
          <cell r="AX3149">
            <v>0</v>
          </cell>
          <cell r="AY3149">
            <v>0</v>
          </cell>
          <cell r="AZ3149">
            <v>0</v>
          </cell>
        </row>
        <row r="3150">
          <cell r="A3150" t="str">
            <v>WAIrrigationDLC IrrigationNon-Incentive CostsLow Participation Case0</v>
          </cell>
          <cell r="B3150" t="str">
            <v>WA</v>
          </cell>
          <cell r="C3150" t="str">
            <v>Irrigation</v>
          </cell>
          <cell r="D3150" t="str">
            <v>DLC Irrigation</v>
          </cell>
          <cell r="E3150" t="str">
            <v>Non-Incentive Costs</v>
          </cell>
          <cell r="F3150" t="str">
            <v>Low Participation Case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5482636.7300000004</v>
          </cell>
          <cell r="S3150">
            <v>11437731.27</v>
          </cell>
          <cell r="T3150">
            <v>23748445.530000001</v>
          </cell>
          <cell r="U3150">
            <v>12818922.52</v>
          </cell>
          <cell r="V3150">
            <v>7177502.6100000003</v>
          </cell>
          <cell r="W3150">
            <v>1035039.42</v>
          </cell>
          <cell r="X3150">
            <v>1056694.75</v>
          </cell>
          <cell r="Y3150">
            <v>1077608.81</v>
          </cell>
          <cell r="Z3150">
            <v>1098962.6200000001</v>
          </cell>
          <cell r="AA3150">
            <v>1121099.71</v>
          </cell>
          <cell r="AB3150">
            <v>1143734.93</v>
          </cell>
          <cell r="AC3150">
            <v>1169950.97</v>
          </cell>
          <cell r="AD3150">
            <v>1234739.83</v>
          </cell>
          <cell r="AE3150">
            <v>1274929.31</v>
          </cell>
          <cell r="AF3150">
            <v>1316427.29</v>
          </cell>
          <cell r="AG3150">
            <v>1359276.37</v>
          </cell>
          <cell r="AH3150">
            <v>1403520.56</v>
          </cell>
          <cell r="AI3150">
            <v>1449205.28</v>
          </cell>
          <cell r="AJ3150">
            <v>1496377.44</v>
          </cell>
          <cell r="AK3150">
            <v>1545085.48</v>
          </cell>
          <cell r="AL3150">
            <v>0</v>
          </cell>
          <cell r="AM3150">
            <v>0</v>
          </cell>
          <cell r="AN3150">
            <v>0</v>
          </cell>
          <cell r="AO3150">
            <v>0</v>
          </cell>
          <cell r="AP3150">
            <v>0</v>
          </cell>
          <cell r="AQ3150">
            <v>0</v>
          </cell>
          <cell r="AR3150">
            <v>0</v>
          </cell>
          <cell r="AS3150">
            <v>0</v>
          </cell>
          <cell r="AT3150">
            <v>0</v>
          </cell>
          <cell r="AU3150">
            <v>0</v>
          </cell>
          <cell r="AV3150">
            <v>0</v>
          </cell>
          <cell r="AW3150">
            <v>0</v>
          </cell>
          <cell r="AX3150">
            <v>0</v>
          </cell>
          <cell r="AY3150">
            <v>0</v>
          </cell>
          <cell r="AZ3150">
            <v>0</v>
          </cell>
        </row>
        <row r="3151">
          <cell r="A3151" t="str">
            <v>WAIrrigationDLC IrrigationSummer Peak Reduction @Meter  (MW)Low Participation Case0</v>
          </cell>
          <cell r="B3151" t="str">
            <v>WA</v>
          </cell>
          <cell r="C3151" t="str">
            <v>Irrigation</v>
          </cell>
          <cell r="D3151" t="str">
            <v>DLC Irrigation</v>
          </cell>
          <cell r="E3151" t="str">
            <v>Summer Peak Reduction @Meter  (MW)</v>
          </cell>
          <cell r="F3151" t="str">
            <v>Low Participation Case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5.1061481672101516</v>
          </cell>
          <cell r="S3151">
            <v>15.546439584201273</v>
          </cell>
          <cell r="T3151">
            <v>36.769815927493447</v>
          </cell>
          <cell r="U3151">
            <v>47.99510590524666</v>
          </cell>
          <cell r="V3151">
            <v>54.039254216657497</v>
          </cell>
          <cell r="W3151">
            <v>54.75501228123791</v>
          </cell>
          <cell r="X3151">
            <v>55.462504704051796</v>
          </cell>
          <cell r="Y3151">
            <v>56.170704503007471</v>
          </cell>
          <cell r="Z3151">
            <v>56.91276145592839</v>
          </cell>
          <cell r="AA3151">
            <v>57.74360864977195</v>
          </cell>
          <cell r="AB3151">
            <v>58.507439221742665</v>
          </cell>
          <cell r="AC3151">
            <v>59.27262640549219</v>
          </cell>
          <cell r="AD3151">
            <v>60.065513565673378</v>
          </cell>
          <cell r="AE3151">
            <v>60.869007140432515</v>
          </cell>
          <cell r="AF3151">
            <v>61.683249011282939</v>
          </cell>
          <cell r="AG3151">
            <v>62.508382957680382</v>
          </cell>
          <cell r="AH3151">
            <v>63.344554682411669</v>
          </cell>
          <cell r="AI3151">
            <v>64.191911837323005</v>
          </cell>
          <cell r="AJ3151">
            <v>65.050604049392433</v>
          </cell>
          <cell r="AK3151">
            <v>65.920782947151125</v>
          </cell>
          <cell r="AL3151">
            <v>0</v>
          </cell>
          <cell r="AM3151">
            <v>0</v>
          </cell>
          <cell r="AN3151">
            <v>0</v>
          </cell>
          <cell r="AO3151">
            <v>0</v>
          </cell>
          <cell r="AP3151">
            <v>0</v>
          </cell>
          <cell r="AQ3151">
            <v>0</v>
          </cell>
          <cell r="AR3151">
            <v>0</v>
          </cell>
          <cell r="AS3151">
            <v>0</v>
          </cell>
          <cell r="AT3151">
            <v>0</v>
          </cell>
          <cell r="AU3151">
            <v>0</v>
          </cell>
          <cell r="AV3151">
            <v>0</v>
          </cell>
          <cell r="AW3151">
            <v>0</v>
          </cell>
          <cell r="AX3151">
            <v>0</v>
          </cell>
          <cell r="AY3151">
            <v>0</v>
          </cell>
          <cell r="AZ3151">
            <v>0</v>
          </cell>
        </row>
        <row r="3152">
          <cell r="A3152" t="str">
            <v>WAIrrigationDLC IrrigationSummer Peak Reduction @Generation (MW)Low Participation Case0</v>
          </cell>
          <cell r="B3152" t="str">
            <v>WA</v>
          </cell>
          <cell r="C3152" t="str">
            <v>Irrigation</v>
          </cell>
          <cell r="D3152" t="str">
            <v>DLC Irrigation</v>
          </cell>
          <cell r="E3152" t="str">
            <v>Summer Peak Reduction @Generation (MW)</v>
          </cell>
          <cell r="F3152" t="str">
            <v>Low Participation Case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5.6309529854545115</v>
          </cell>
          <cell r="S3152">
            <v>17.1442871462299</v>
          </cell>
          <cell r="T3152">
            <v>40.548980952242438</v>
          </cell>
          <cell r="U3152">
            <v>52.92799504328039</v>
          </cell>
          <cell r="V3152">
            <v>59.593354892652727</v>
          </cell>
          <cell r="W3152">
            <v>60.382677857562754</v>
          </cell>
          <cell r="X3152">
            <v>61.162885646285609</v>
          </cell>
          <cell r="Y3152">
            <v>61.94387351456492</v>
          </cell>
          <cell r="Z3152">
            <v>62.762198341341403</v>
          </cell>
          <cell r="AA3152">
            <v>63.678439181486489</v>
          </cell>
          <cell r="AB3152">
            <v>64.520775498172327</v>
          </cell>
          <cell r="AC3152">
            <v>65.364607857843168</v>
          </cell>
          <cell r="AD3152">
            <v>66.238987169908881</v>
          </cell>
          <cell r="AE3152">
            <v>67.125063013269198</v>
          </cell>
          <cell r="AF3152">
            <v>68.022991851877961</v>
          </cell>
          <cell r="AG3152">
            <v>68.932932242700019</v>
          </cell>
          <cell r="AH3152">
            <v>69.855044863709381</v>
          </cell>
          <cell r="AI3152">
            <v>70.789492542261797</v>
          </cell>
          <cell r="AJ3152">
            <v>71.73644028384696</v>
          </cell>
          <cell r="AK3152">
            <v>72.696055301225314</v>
          </cell>
          <cell r="AL3152">
            <v>0</v>
          </cell>
          <cell r="AM3152">
            <v>0</v>
          </cell>
          <cell r="AN3152">
            <v>0</v>
          </cell>
          <cell r="AO3152">
            <v>0</v>
          </cell>
          <cell r="AP3152">
            <v>0</v>
          </cell>
          <cell r="AQ3152">
            <v>0</v>
          </cell>
          <cell r="AR3152">
            <v>0</v>
          </cell>
          <cell r="AS3152">
            <v>0</v>
          </cell>
          <cell r="AT3152">
            <v>0</v>
          </cell>
          <cell r="AU3152">
            <v>0</v>
          </cell>
          <cell r="AV3152">
            <v>0</v>
          </cell>
          <cell r="AW3152">
            <v>0</v>
          </cell>
          <cell r="AX3152">
            <v>0</v>
          </cell>
          <cell r="AY3152">
            <v>0</v>
          </cell>
          <cell r="AZ3152">
            <v>0</v>
          </cell>
        </row>
        <row r="3153">
          <cell r="A3153" t="str">
            <v>WAIrrigationDLC IrrigationWinter Peak Reduction @Meter  (MW)Low Participation Case0</v>
          </cell>
          <cell r="B3153" t="str">
            <v>WA</v>
          </cell>
          <cell r="C3153" t="str">
            <v>Irrigation</v>
          </cell>
          <cell r="D3153" t="str">
            <v>DLC Irrigation</v>
          </cell>
          <cell r="E3153" t="str">
            <v>Winter Peak Reduction @Meter  (MW)</v>
          </cell>
          <cell r="F3153" t="str">
            <v>Low Participation Case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0</v>
          </cell>
          <cell r="AO3153">
            <v>0</v>
          </cell>
          <cell r="AP3153">
            <v>0</v>
          </cell>
          <cell r="AQ3153">
            <v>0</v>
          </cell>
          <cell r="AR3153">
            <v>0</v>
          </cell>
          <cell r="AS3153">
            <v>0</v>
          </cell>
          <cell r="AT3153">
            <v>0</v>
          </cell>
          <cell r="AU3153">
            <v>0</v>
          </cell>
          <cell r="AV3153">
            <v>0</v>
          </cell>
          <cell r="AW3153">
            <v>0</v>
          </cell>
          <cell r="AX3153">
            <v>0</v>
          </cell>
          <cell r="AY3153">
            <v>0</v>
          </cell>
          <cell r="AZ3153">
            <v>0</v>
          </cell>
        </row>
        <row r="3154">
          <cell r="A3154" t="str">
            <v>WAIrrigationDLC IrrigationWinter Peak Reduction @Generation (MW)Low Participation Case0</v>
          </cell>
          <cell r="B3154" t="str">
            <v>WA</v>
          </cell>
          <cell r="C3154" t="str">
            <v>Irrigation</v>
          </cell>
          <cell r="D3154" t="str">
            <v>DLC Irrigation</v>
          </cell>
          <cell r="E3154" t="str">
            <v>Winter Peak Reduction @Generation (MW)</v>
          </cell>
          <cell r="F3154" t="str">
            <v>Low Participation Case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  <cell r="AP3154">
            <v>0</v>
          </cell>
          <cell r="AQ3154">
            <v>0</v>
          </cell>
          <cell r="AR3154">
            <v>0</v>
          </cell>
          <cell r="AS3154">
            <v>0</v>
          </cell>
          <cell r="AT3154">
            <v>0</v>
          </cell>
          <cell r="AU3154">
            <v>0</v>
          </cell>
          <cell r="AV3154">
            <v>0</v>
          </cell>
          <cell r="AW3154">
            <v>0</v>
          </cell>
          <cell r="AX3154">
            <v>0</v>
          </cell>
          <cell r="AY3154">
            <v>0</v>
          </cell>
          <cell r="AZ3154">
            <v>0</v>
          </cell>
        </row>
        <row r="3155">
          <cell r="A3155" t="str">
            <v>WAIrrigationDLC IrrigationProgram Annual BenefitsLow Participation Case0</v>
          </cell>
          <cell r="B3155" t="str">
            <v>WA</v>
          </cell>
          <cell r="C3155" t="str">
            <v>Irrigation</v>
          </cell>
          <cell r="D3155" t="str">
            <v>DLC Irrigation</v>
          </cell>
          <cell r="E3155" t="str">
            <v>Program Annual Benefits</v>
          </cell>
          <cell r="F3155" t="str">
            <v>Low Participation Case</v>
          </cell>
          <cell r="G3155">
            <v>0</v>
          </cell>
        </row>
        <row r="3156">
          <cell r="A3156" t="str">
            <v>WAIrrigationDLC IrrigationNew ParticipantsLow Participation Case0</v>
          </cell>
          <cell r="B3156" t="str">
            <v>WA</v>
          </cell>
          <cell r="C3156" t="str">
            <v>Irrigation</v>
          </cell>
          <cell r="D3156" t="str">
            <v>DLC Irrigation</v>
          </cell>
          <cell r="E3156" t="str">
            <v>New Participants</v>
          </cell>
          <cell r="F3156" t="str">
            <v>Low Participation Case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16746.686550000006</v>
          </cell>
          <cell r="S3156">
            <v>34271.919000000009</v>
          </cell>
          <cell r="T3156">
            <v>69833.664450000011</v>
          </cell>
          <cell r="U3156">
            <v>36847.527750000037</v>
          </cell>
          <cell r="V3156">
            <v>20100.588749999937</v>
          </cell>
          <cell r="W3156">
            <v>2583.0255000000179</v>
          </cell>
          <cell r="X3156">
            <v>2585.7149999999965</v>
          </cell>
          <cell r="Y3156">
            <v>2585.2035000000324</v>
          </cell>
          <cell r="Z3156">
            <v>2584.5764999999665</v>
          </cell>
          <cell r="AA3156">
            <v>2584.3950000000186</v>
          </cell>
          <cell r="AB3156">
            <v>2584.7249999999767</v>
          </cell>
          <cell r="AC3156">
            <v>2592.8595000000205</v>
          </cell>
          <cell r="AD3156">
            <v>2694.0321599718882</v>
          </cell>
          <cell r="AE3156">
            <v>2731.0805338135397</v>
          </cell>
          <cell r="AF3156">
            <v>2768.6383974915661</v>
          </cell>
          <cell r="AG3156">
            <v>2806.7127575183695</v>
          </cell>
          <cell r="AH3156">
            <v>2845.3107167601411</v>
          </cell>
          <cell r="AI3156">
            <v>2884.4394757617847</v>
          </cell>
          <cell r="AJ3156">
            <v>2924.1063340901455</v>
          </cell>
          <cell r="AK3156">
            <v>2964.3186916958948</v>
          </cell>
          <cell r="AL3156">
            <v>0</v>
          </cell>
          <cell r="AM3156">
            <v>0</v>
          </cell>
          <cell r="AN3156">
            <v>0</v>
          </cell>
          <cell r="AO3156">
            <v>0</v>
          </cell>
          <cell r="AP3156">
            <v>0</v>
          </cell>
          <cell r="AQ3156">
            <v>0</v>
          </cell>
          <cell r="AR3156">
            <v>0</v>
          </cell>
          <cell r="AS3156">
            <v>0</v>
          </cell>
          <cell r="AT3156">
            <v>0</v>
          </cell>
          <cell r="AU3156">
            <v>0</v>
          </cell>
          <cell r="AV3156">
            <v>0</v>
          </cell>
          <cell r="AW3156">
            <v>0</v>
          </cell>
          <cell r="AX3156">
            <v>0</v>
          </cell>
          <cell r="AY3156">
            <v>0</v>
          </cell>
          <cell r="AZ3156">
            <v>0</v>
          </cell>
        </row>
        <row r="3157">
          <cell r="A3157" t="str">
            <v>WAIrrigationDLC IrrigationIncentive CostsLow Participation Case0</v>
          </cell>
          <cell r="B3157" t="str">
            <v>WA</v>
          </cell>
          <cell r="C3157" t="str">
            <v>Irrigation</v>
          </cell>
          <cell r="D3157" t="str">
            <v>DLC Irrigation</v>
          </cell>
          <cell r="E3157" t="str">
            <v>Incentive Costs</v>
          </cell>
          <cell r="F3157" t="str">
            <v>Low Participation Case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351680.42</v>
          </cell>
          <cell r="S3157">
            <v>1071390.72</v>
          </cell>
          <cell r="T3157">
            <v>2537897.67</v>
          </cell>
          <cell r="U3157">
            <v>3311695.75</v>
          </cell>
          <cell r="V3157">
            <v>3733808.12</v>
          </cell>
          <cell r="W3157">
            <v>3788051.65</v>
          </cell>
          <cell r="X3157">
            <v>3842351.67</v>
          </cell>
          <cell r="Y3157">
            <v>3896640.94</v>
          </cell>
          <cell r="Z3157">
            <v>3950917.05</v>
          </cell>
          <cell r="AA3157">
            <v>4005189.34</v>
          </cell>
          <cell r="AB3157">
            <v>4059468.57</v>
          </cell>
          <cell r="AC3157">
            <v>4113918.62</v>
          </cell>
          <cell r="AD3157">
            <v>4170493.29</v>
          </cell>
          <cell r="AE3157">
            <v>4227845.9800000004</v>
          </cell>
          <cell r="AF3157">
            <v>4285987.3899999997</v>
          </cell>
          <cell r="AG3157">
            <v>4344928.3600000003</v>
          </cell>
          <cell r="AH3157">
            <v>4404679.88</v>
          </cell>
          <cell r="AI3157">
            <v>4465253.1100000003</v>
          </cell>
          <cell r="AJ3157">
            <v>4526659.34</v>
          </cell>
          <cell r="AK3157">
            <v>4588910.04</v>
          </cell>
          <cell r="AL3157">
            <v>0</v>
          </cell>
          <cell r="AM3157">
            <v>0</v>
          </cell>
          <cell r="AN3157">
            <v>0</v>
          </cell>
          <cell r="AO3157">
            <v>0</v>
          </cell>
          <cell r="AP3157">
            <v>0</v>
          </cell>
          <cell r="AQ3157">
            <v>0</v>
          </cell>
          <cell r="AR3157">
            <v>0</v>
          </cell>
          <cell r="AS3157">
            <v>0</v>
          </cell>
          <cell r="AT3157">
            <v>0</v>
          </cell>
          <cell r="AU3157">
            <v>0</v>
          </cell>
          <cell r="AV3157">
            <v>0</v>
          </cell>
          <cell r="AW3157">
            <v>0</v>
          </cell>
          <cell r="AX3157">
            <v>0</v>
          </cell>
          <cell r="AY3157">
            <v>0</v>
          </cell>
          <cell r="AZ3157">
            <v>0</v>
          </cell>
        </row>
        <row r="3158">
          <cell r="A3158" t="str">
            <v>WAIrrigationDLC IrrigationParticipantsLow Participation Case0</v>
          </cell>
          <cell r="B3158" t="str">
            <v>WA</v>
          </cell>
          <cell r="C3158" t="str">
            <v>Irrigation</v>
          </cell>
          <cell r="D3158" t="str">
            <v>DLC Irrigation</v>
          </cell>
          <cell r="E3158" t="str">
            <v>Participants</v>
          </cell>
          <cell r="F3158" t="str">
            <v>Low Participation Case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16746.686550000006</v>
          </cell>
          <cell r="S3158">
            <v>51018.605550000015</v>
          </cell>
          <cell r="T3158">
            <v>120852.27000000002</v>
          </cell>
          <cell r="U3158">
            <v>157699.79775000006</v>
          </cell>
          <cell r="V3158">
            <v>177800.38649999999</v>
          </cell>
          <cell r="W3158">
            <v>180383.41200000001</v>
          </cell>
          <cell r="X3158">
            <v>182969.12700000001</v>
          </cell>
          <cell r="Y3158">
            <v>185554.33050000004</v>
          </cell>
          <cell r="Z3158">
            <v>188138.90700000001</v>
          </cell>
          <cell r="AA3158">
            <v>190723.30200000003</v>
          </cell>
          <cell r="AB3158">
            <v>193308.027</v>
          </cell>
          <cell r="AC3158">
            <v>195900.88650000002</v>
          </cell>
          <cell r="AD3158">
            <v>198594.91865997191</v>
          </cell>
          <cell r="AE3158">
            <v>201325.99919378545</v>
          </cell>
          <cell r="AF3158">
            <v>204094.63759127702</v>
          </cell>
          <cell r="AG3158">
            <v>206901.35034879539</v>
          </cell>
          <cell r="AH3158">
            <v>209746.66106555553</v>
          </cell>
          <cell r="AI3158">
            <v>212631.10054131731</v>
          </cell>
          <cell r="AJ3158">
            <v>215555.20687540746</v>
          </cell>
          <cell r="AK3158">
            <v>218519.52556710335</v>
          </cell>
          <cell r="AL3158">
            <v>0</v>
          </cell>
          <cell r="AM3158">
            <v>0</v>
          </cell>
          <cell r="AN3158">
            <v>0</v>
          </cell>
          <cell r="AO3158">
            <v>0</v>
          </cell>
          <cell r="AP3158">
            <v>0</v>
          </cell>
          <cell r="AQ3158">
            <v>0</v>
          </cell>
          <cell r="AR3158">
            <v>0</v>
          </cell>
          <cell r="AS3158">
            <v>0</v>
          </cell>
          <cell r="AT3158">
            <v>0</v>
          </cell>
          <cell r="AU3158">
            <v>0</v>
          </cell>
          <cell r="AV3158">
            <v>0</v>
          </cell>
          <cell r="AW3158">
            <v>0</v>
          </cell>
          <cell r="AX3158">
            <v>0</v>
          </cell>
          <cell r="AY3158">
            <v>0</v>
          </cell>
          <cell r="AZ3158">
            <v>0</v>
          </cell>
        </row>
        <row r="3159">
          <cell r="A3159" t="str">
            <v>WAResidentialDLC Room ACProgram Annual BenefitsLow Participation Case0</v>
          </cell>
          <cell r="B3159" t="str">
            <v>WA</v>
          </cell>
          <cell r="C3159" t="str">
            <v>Residential</v>
          </cell>
          <cell r="D3159" t="str">
            <v>DLC Room AC</v>
          </cell>
          <cell r="E3159" t="str">
            <v>Program Annual Benefits</v>
          </cell>
          <cell r="F3159" t="str">
            <v>Low Participation Case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573231.01</v>
          </cell>
          <cell r="S3159">
            <v>1745288.43</v>
          </cell>
          <cell r="T3159">
            <v>4127886.26</v>
          </cell>
          <cell r="U3159">
            <v>5388069.9000000004</v>
          </cell>
          <cell r="V3159">
            <v>6066603.5300000003</v>
          </cell>
          <cell r="W3159">
            <v>6146956.6100000003</v>
          </cell>
          <cell r="X3159">
            <v>6226381.7599999998</v>
          </cell>
          <cell r="Y3159">
            <v>6305886.3200000003</v>
          </cell>
          <cell r="Z3159">
            <v>6389191.79</v>
          </cell>
          <cell r="AA3159">
            <v>6482465.1100000003</v>
          </cell>
          <cell r="AB3159">
            <v>6568214.9500000002</v>
          </cell>
          <cell r="AC3159">
            <v>6654117.0800000001</v>
          </cell>
          <cell r="AD3159">
            <v>6743128.8899999997</v>
          </cell>
          <cell r="AE3159">
            <v>6833331.4100000001</v>
          </cell>
          <cell r="AF3159">
            <v>6924740.5700000003</v>
          </cell>
          <cell r="AG3159">
            <v>7017372.5</v>
          </cell>
          <cell r="AH3159">
            <v>7111243.5700000003</v>
          </cell>
          <cell r="AI3159">
            <v>7206370.3399999999</v>
          </cell>
          <cell r="AJ3159">
            <v>7302769.6200000001</v>
          </cell>
          <cell r="AK3159">
            <v>7400458.4299999997</v>
          </cell>
          <cell r="AL3159">
            <v>0</v>
          </cell>
          <cell r="AM3159">
            <v>0</v>
          </cell>
          <cell r="AN3159">
            <v>0</v>
          </cell>
          <cell r="AO3159">
            <v>0</v>
          </cell>
          <cell r="AP3159">
            <v>0</v>
          </cell>
          <cell r="AQ3159">
            <v>0</v>
          </cell>
          <cell r="AR3159">
            <v>0</v>
          </cell>
          <cell r="AS3159">
            <v>0</v>
          </cell>
          <cell r="AT3159">
            <v>0</v>
          </cell>
          <cell r="AU3159">
            <v>0</v>
          </cell>
          <cell r="AV3159">
            <v>0</v>
          </cell>
          <cell r="AW3159">
            <v>0</v>
          </cell>
          <cell r="AX3159">
            <v>0</v>
          </cell>
          <cell r="AY3159">
            <v>0</v>
          </cell>
          <cell r="AZ3159">
            <v>0</v>
          </cell>
        </row>
        <row r="3160">
          <cell r="A3160" t="str">
            <v>WAResidentialDLC Room ACProgram Annual CostsLow Participation Case0</v>
          </cell>
          <cell r="B3160" t="str">
            <v>WA</v>
          </cell>
          <cell r="C3160" t="str">
            <v>Residential</v>
          </cell>
          <cell r="D3160" t="str">
            <v>DLC Room AC</v>
          </cell>
          <cell r="E3160" t="str">
            <v>Program Annual Costs</v>
          </cell>
          <cell r="F3160" t="str">
            <v>Low Participation Case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5834317.1500000004</v>
          </cell>
          <cell r="S3160">
            <v>12509121.98</v>
          </cell>
          <cell r="T3160">
            <v>26286343.199999999</v>
          </cell>
          <cell r="U3160">
            <v>16130618.27</v>
          </cell>
          <cell r="V3160">
            <v>10911310.720000001</v>
          </cell>
          <cell r="W3160">
            <v>4823091.07</v>
          </cell>
          <cell r="X3160">
            <v>4899046.41</v>
          </cell>
          <cell r="Y3160">
            <v>4974249.76</v>
          </cell>
          <cell r="Z3160">
            <v>5049879.66</v>
          </cell>
          <cell r="AA3160">
            <v>5126289.05</v>
          </cell>
          <cell r="AB3160">
            <v>5203203.5</v>
          </cell>
          <cell r="AC3160">
            <v>5283869.59</v>
          </cell>
          <cell r="AD3160">
            <v>5405233.1200000001</v>
          </cell>
          <cell r="AE3160">
            <v>5502775.29</v>
          </cell>
          <cell r="AF3160">
            <v>5602414.6799999997</v>
          </cell>
          <cell r="AG3160">
            <v>5704204.7300000004</v>
          </cell>
          <cell r="AH3160">
            <v>5808200.4400000004</v>
          </cell>
          <cell r="AI3160">
            <v>5914458.3899999997</v>
          </cell>
          <cell r="AJ3160">
            <v>6023036.7800000003</v>
          </cell>
          <cell r="AK3160">
            <v>6133995.5099999998</v>
          </cell>
          <cell r="AL3160">
            <v>0</v>
          </cell>
          <cell r="AM3160">
            <v>0</v>
          </cell>
          <cell r="AN3160">
            <v>0</v>
          </cell>
          <cell r="AO3160">
            <v>0</v>
          </cell>
          <cell r="AP3160">
            <v>0</v>
          </cell>
          <cell r="AQ3160">
            <v>0</v>
          </cell>
          <cell r="AR3160">
            <v>0</v>
          </cell>
          <cell r="AS3160">
            <v>0</v>
          </cell>
          <cell r="AT3160">
            <v>0</v>
          </cell>
          <cell r="AU3160">
            <v>0</v>
          </cell>
          <cell r="AV3160">
            <v>0</v>
          </cell>
          <cell r="AW3160">
            <v>0</v>
          </cell>
          <cell r="AX3160">
            <v>0</v>
          </cell>
          <cell r="AY3160">
            <v>0</v>
          </cell>
          <cell r="AZ3160">
            <v>0</v>
          </cell>
        </row>
        <row r="3161">
          <cell r="A3161" t="str">
            <v>WAResidentialDLC Room ACNon-Incentive CostsLow Participation Case0</v>
          </cell>
          <cell r="B3161" t="str">
            <v>WA</v>
          </cell>
          <cell r="C3161" t="str">
            <v>Residential</v>
          </cell>
          <cell r="D3161" t="str">
            <v>DLC Room AC</v>
          </cell>
          <cell r="E3161" t="str">
            <v>Non-Incentive Costs</v>
          </cell>
          <cell r="F3161" t="str">
            <v>Low Participation Case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5482636.7300000004</v>
          </cell>
          <cell r="S3161">
            <v>11437731.27</v>
          </cell>
          <cell r="T3161">
            <v>23748445.530000001</v>
          </cell>
          <cell r="U3161">
            <v>12818922.52</v>
          </cell>
          <cell r="V3161">
            <v>7177502.6100000003</v>
          </cell>
          <cell r="W3161">
            <v>1035039.42</v>
          </cell>
          <cell r="X3161">
            <v>1056694.75</v>
          </cell>
          <cell r="Y3161">
            <v>1077608.81</v>
          </cell>
          <cell r="Z3161">
            <v>1098962.6200000001</v>
          </cell>
          <cell r="AA3161">
            <v>1121099.71</v>
          </cell>
          <cell r="AB3161">
            <v>1143734.93</v>
          </cell>
          <cell r="AC3161">
            <v>1169950.97</v>
          </cell>
          <cell r="AD3161">
            <v>1234739.83</v>
          </cell>
          <cell r="AE3161">
            <v>1274929.31</v>
          </cell>
          <cell r="AF3161">
            <v>1316427.29</v>
          </cell>
          <cell r="AG3161">
            <v>1359276.37</v>
          </cell>
          <cell r="AH3161">
            <v>1403520.56</v>
          </cell>
          <cell r="AI3161">
            <v>1449205.28</v>
          </cell>
          <cell r="AJ3161">
            <v>1496377.44</v>
          </cell>
          <cell r="AK3161">
            <v>1545085.48</v>
          </cell>
          <cell r="AL3161">
            <v>0</v>
          </cell>
          <cell r="AM3161">
            <v>0</v>
          </cell>
          <cell r="AN3161">
            <v>0</v>
          </cell>
          <cell r="AO3161">
            <v>0</v>
          </cell>
          <cell r="AP3161">
            <v>0</v>
          </cell>
          <cell r="AQ3161">
            <v>0</v>
          </cell>
          <cell r="AR3161">
            <v>0</v>
          </cell>
          <cell r="AS3161">
            <v>0</v>
          </cell>
          <cell r="AT3161">
            <v>0</v>
          </cell>
          <cell r="AU3161">
            <v>0</v>
          </cell>
          <cell r="AV3161">
            <v>0</v>
          </cell>
          <cell r="AW3161">
            <v>0</v>
          </cell>
          <cell r="AX3161">
            <v>0</v>
          </cell>
          <cell r="AY3161">
            <v>0</v>
          </cell>
          <cell r="AZ3161">
            <v>0</v>
          </cell>
        </row>
        <row r="3162">
          <cell r="A3162" t="str">
            <v>WAResidentialDLC Room ACSummer Peak Reduction @Meter  (MW)Low Participation Case0</v>
          </cell>
          <cell r="B3162" t="str">
            <v>WA</v>
          </cell>
          <cell r="C3162" t="str">
            <v>Residential</v>
          </cell>
          <cell r="D3162" t="str">
            <v>DLC Room AC</v>
          </cell>
          <cell r="E3162" t="str">
            <v>Summer Peak Reduction @Meter  (MW)</v>
          </cell>
          <cell r="F3162" t="str">
            <v>Low Participation Case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5.1061481672101516</v>
          </cell>
          <cell r="S3162">
            <v>15.546439584201273</v>
          </cell>
          <cell r="T3162">
            <v>36.769815927493447</v>
          </cell>
          <cell r="U3162">
            <v>47.99510590524666</v>
          </cell>
          <cell r="V3162">
            <v>54.039254216657497</v>
          </cell>
          <cell r="W3162">
            <v>54.75501228123791</v>
          </cell>
          <cell r="X3162">
            <v>55.462504704051796</v>
          </cell>
          <cell r="Y3162">
            <v>56.170704503007471</v>
          </cell>
          <cell r="Z3162">
            <v>56.91276145592839</v>
          </cell>
          <cell r="AA3162">
            <v>57.74360864977195</v>
          </cell>
          <cell r="AB3162">
            <v>58.507439221742665</v>
          </cell>
          <cell r="AC3162">
            <v>59.27262640549219</v>
          </cell>
          <cell r="AD3162">
            <v>60.065513565673378</v>
          </cell>
          <cell r="AE3162">
            <v>60.869007140432515</v>
          </cell>
          <cell r="AF3162">
            <v>61.683249011282939</v>
          </cell>
          <cell r="AG3162">
            <v>62.508382957680382</v>
          </cell>
          <cell r="AH3162">
            <v>63.344554682411669</v>
          </cell>
          <cell r="AI3162">
            <v>64.191911837323005</v>
          </cell>
          <cell r="AJ3162">
            <v>65.050604049392433</v>
          </cell>
          <cell r="AK3162">
            <v>65.920782947151125</v>
          </cell>
          <cell r="AL3162">
            <v>0</v>
          </cell>
          <cell r="AM3162">
            <v>0</v>
          </cell>
          <cell r="AN3162">
            <v>0</v>
          </cell>
          <cell r="AO3162">
            <v>0</v>
          </cell>
          <cell r="AP3162">
            <v>0</v>
          </cell>
          <cell r="AQ3162">
            <v>0</v>
          </cell>
          <cell r="AR3162">
            <v>0</v>
          </cell>
          <cell r="AS3162">
            <v>0</v>
          </cell>
          <cell r="AT3162">
            <v>0</v>
          </cell>
          <cell r="AU3162">
            <v>0</v>
          </cell>
          <cell r="AV3162">
            <v>0</v>
          </cell>
          <cell r="AW3162">
            <v>0</v>
          </cell>
          <cell r="AX3162">
            <v>0</v>
          </cell>
          <cell r="AY3162">
            <v>0</v>
          </cell>
          <cell r="AZ3162">
            <v>0</v>
          </cell>
        </row>
        <row r="3163">
          <cell r="A3163" t="str">
            <v>WAResidentialDLC Room ACSummer Peak Reduction @Generation (MW)Low Participation Case0</v>
          </cell>
          <cell r="B3163" t="str">
            <v>WA</v>
          </cell>
          <cell r="C3163" t="str">
            <v>Residential</v>
          </cell>
          <cell r="D3163" t="str">
            <v>DLC Room AC</v>
          </cell>
          <cell r="E3163" t="str">
            <v>Summer Peak Reduction @Generation (MW)</v>
          </cell>
          <cell r="F3163" t="str">
            <v>Low Participation Case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5.6309529854545115</v>
          </cell>
          <cell r="S3163">
            <v>17.1442871462299</v>
          </cell>
          <cell r="T3163">
            <v>40.548980952242438</v>
          </cell>
          <cell r="U3163">
            <v>52.92799504328039</v>
          </cell>
          <cell r="V3163">
            <v>59.593354892652727</v>
          </cell>
          <cell r="W3163">
            <v>60.382677857562754</v>
          </cell>
          <cell r="X3163">
            <v>61.162885646285609</v>
          </cell>
          <cell r="Y3163">
            <v>61.94387351456492</v>
          </cell>
          <cell r="Z3163">
            <v>62.762198341341403</v>
          </cell>
          <cell r="AA3163">
            <v>63.678439181486489</v>
          </cell>
          <cell r="AB3163">
            <v>64.520775498172327</v>
          </cell>
          <cell r="AC3163">
            <v>65.364607857843168</v>
          </cell>
          <cell r="AD3163">
            <v>66.238987169908881</v>
          </cell>
          <cell r="AE3163">
            <v>67.125063013269198</v>
          </cell>
          <cell r="AF3163">
            <v>68.022991851877961</v>
          </cell>
          <cell r="AG3163">
            <v>68.932932242700019</v>
          </cell>
          <cell r="AH3163">
            <v>69.855044863709381</v>
          </cell>
          <cell r="AI3163">
            <v>70.789492542261797</v>
          </cell>
          <cell r="AJ3163">
            <v>71.73644028384696</v>
          </cell>
          <cell r="AK3163">
            <v>72.696055301225314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AS3163">
            <v>0</v>
          </cell>
          <cell r="AT3163">
            <v>0</v>
          </cell>
          <cell r="AU3163">
            <v>0</v>
          </cell>
          <cell r="AV3163">
            <v>0</v>
          </cell>
          <cell r="AW3163">
            <v>0</v>
          </cell>
          <cell r="AX3163">
            <v>0</v>
          </cell>
          <cell r="AY3163">
            <v>0</v>
          </cell>
          <cell r="AZ3163">
            <v>0</v>
          </cell>
        </row>
        <row r="3164">
          <cell r="A3164" t="str">
            <v>WAResidentialDLC Room ACWinter Peak Reduction @Meter  (MW)Low Participation Case0</v>
          </cell>
          <cell r="B3164" t="str">
            <v>WA</v>
          </cell>
          <cell r="C3164" t="str">
            <v>Residential</v>
          </cell>
          <cell r="D3164" t="str">
            <v>DLC Room AC</v>
          </cell>
          <cell r="E3164" t="str">
            <v>Winter Peak Reduction @Meter  (MW)</v>
          </cell>
          <cell r="F3164" t="str">
            <v>Low Participation Case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0</v>
          </cell>
          <cell r="AO3164">
            <v>0</v>
          </cell>
          <cell r="AP3164">
            <v>0</v>
          </cell>
          <cell r="AQ3164">
            <v>0</v>
          </cell>
          <cell r="AR3164">
            <v>0</v>
          </cell>
          <cell r="AS3164">
            <v>0</v>
          </cell>
          <cell r="AT3164">
            <v>0</v>
          </cell>
          <cell r="AU3164">
            <v>0</v>
          </cell>
          <cell r="AV3164">
            <v>0</v>
          </cell>
          <cell r="AW3164">
            <v>0</v>
          </cell>
          <cell r="AX3164">
            <v>0</v>
          </cell>
          <cell r="AY3164">
            <v>0</v>
          </cell>
          <cell r="AZ3164">
            <v>0</v>
          </cell>
        </row>
        <row r="3165">
          <cell r="A3165" t="str">
            <v>WAResidentialDLC Room ACWinter Peak Reduction @Generation (MW)Low Participation Case0</v>
          </cell>
          <cell r="B3165" t="str">
            <v>WA</v>
          </cell>
          <cell r="C3165" t="str">
            <v>Residential</v>
          </cell>
          <cell r="D3165" t="str">
            <v>DLC Room AC</v>
          </cell>
          <cell r="E3165" t="str">
            <v>Winter Peak Reduction @Generation (MW)</v>
          </cell>
          <cell r="F3165" t="str">
            <v>Low Participation Case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AS3165">
            <v>0</v>
          </cell>
          <cell r="AT3165">
            <v>0</v>
          </cell>
          <cell r="AU3165">
            <v>0</v>
          </cell>
          <cell r="AV3165">
            <v>0</v>
          </cell>
          <cell r="AW3165">
            <v>0</v>
          </cell>
          <cell r="AX3165">
            <v>0</v>
          </cell>
          <cell r="AY3165">
            <v>0</v>
          </cell>
          <cell r="AZ3165">
            <v>0</v>
          </cell>
        </row>
        <row r="3166">
          <cell r="A3166" t="str">
            <v>WAResidentialDLC Room ACProgram Annual BenefitsLow Participation Case0</v>
          </cell>
          <cell r="B3166" t="str">
            <v>WA</v>
          </cell>
          <cell r="C3166" t="str">
            <v>Residential</v>
          </cell>
          <cell r="D3166" t="str">
            <v>DLC Room AC</v>
          </cell>
          <cell r="E3166" t="str">
            <v>Program Annual Benefits</v>
          </cell>
          <cell r="F3166" t="str">
            <v>Low Participation Case</v>
          </cell>
          <cell r="G3166">
            <v>0</v>
          </cell>
        </row>
        <row r="3167">
          <cell r="A3167" t="str">
            <v>WAResidentialDLC Room ACNew ParticipantsLow Participation Case0</v>
          </cell>
          <cell r="B3167" t="str">
            <v>WA</v>
          </cell>
          <cell r="C3167" t="str">
            <v>Residential</v>
          </cell>
          <cell r="D3167" t="str">
            <v>DLC Room AC</v>
          </cell>
          <cell r="E3167" t="str">
            <v>New Participants</v>
          </cell>
          <cell r="F3167" t="str">
            <v>Low Participation Case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16746.686550000006</v>
          </cell>
          <cell r="S3167">
            <v>34271.919000000009</v>
          </cell>
          <cell r="T3167">
            <v>69833.664450000011</v>
          </cell>
          <cell r="U3167">
            <v>36847.527750000037</v>
          </cell>
          <cell r="V3167">
            <v>20100.588749999937</v>
          </cell>
          <cell r="W3167">
            <v>2583.0255000000179</v>
          </cell>
          <cell r="X3167">
            <v>2585.7149999999965</v>
          </cell>
          <cell r="Y3167">
            <v>2585.2035000000324</v>
          </cell>
          <cell r="Z3167">
            <v>2584.5764999999665</v>
          </cell>
          <cell r="AA3167">
            <v>2584.3950000000186</v>
          </cell>
          <cell r="AB3167">
            <v>2584.7249999999767</v>
          </cell>
          <cell r="AC3167">
            <v>2592.8595000000205</v>
          </cell>
          <cell r="AD3167">
            <v>2694.0321599718882</v>
          </cell>
          <cell r="AE3167">
            <v>2731.0805338135397</v>
          </cell>
          <cell r="AF3167">
            <v>2768.6383974915661</v>
          </cell>
          <cell r="AG3167">
            <v>2806.7127575183695</v>
          </cell>
          <cell r="AH3167">
            <v>2845.3107167601411</v>
          </cell>
          <cell r="AI3167">
            <v>2884.4394757617847</v>
          </cell>
          <cell r="AJ3167">
            <v>2924.1063340901455</v>
          </cell>
          <cell r="AK3167">
            <v>2964.3186916958948</v>
          </cell>
          <cell r="AL3167">
            <v>0</v>
          </cell>
          <cell r="AM3167">
            <v>0</v>
          </cell>
          <cell r="AN3167">
            <v>0</v>
          </cell>
          <cell r="AO3167">
            <v>0</v>
          </cell>
          <cell r="AP3167">
            <v>0</v>
          </cell>
          <cell r="AQ3167">
            <v>0</v>
          </cell>
          <cell r="AR3167">
            <v>0</v>
          </cell>
          <cell r="AS3167">
            <v>0</v>
          </cell>
          <cell r="AT3167">
            <v>0</v>
          </cell>
          <cell r="AU3167">
            <v>0</v>
          </cell>
          <cell r="AV3167">
            <v>0</v>
          </cell>
          <cell r="AW3167">
            <v>0</v>
          </cell>
          <cell r="AX3167">
            <v>0</v>
          </cell>
          <cell r="AY3167">
            <v>0</v>
          </cell>
          <cell r="AZ3167">
            <v>0</v>
          </cell>
        </row>
        <row r="3168">
          <cell r="A3168" t="str">
            <v>WAResidentialDLC Room ACIncentive CostsLow Participation Case0</v>
          </cell>
          <cell r="B3168" t="str">
            <v>WA</v>
          </cell>
          <cell r="C3168" t="str">
            <v>Residential</v>
          </cell>
          <cell r="D3168" t="str">
            <v>DLC Room AC</v>
          </cell>
          <cell r="E3168" t="str">
            <v>Incentive Costs</v>
          </cell>
          <cell r="F3168" t="str">
            <v>Low Participation Case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351680.42</v>
          </cell>
          <cell r="S3168">
            <v>1071390.72</v>
          </cell>
          <cell r="T3168">
            <v>2537897.67</v>
          </cell>
          <cell r="U3168">
            <v>3311695.75</v>
          </cell>
          <cell r="V3168">
            <v>3733808.12</v>
          </cell>
          <cell r="W3168">
            <v>3788051.65</v>
          </cell>
          <cell r="X3168">
            <v>3842351.67</v>
          </cell>
          <cell r="Y3168">
            <v>3896640.94</v>
          </cell>
          <cell r="Z3168">
            <v>3950917.05</v>
          </cell>
          <cell r="AA3168">
            <v>4005189.34</v>
          </cell>
          <cell r="AB3168">
            <v>4059468.57</v>
          </cell>
          <cell r="AC3168">
            <v>4113918.62</v>
          </cell>
          <cell r="AD3168">
            <v>4170493.29</v>
          </cell>
          <cell r="AE3168">
            <v>4227845.9800000004</v>
          </cell>
          <cell r="AF3168">
            <v>4285987.3899999997</v>
          </cell>
          <cell r="AG3168">
            <v>4344928.3600000003</v>
          </cell>
          <cell r="AH3168">
            <v>4404679.88</v>
          </cell>
          <cell r="AI3168">
            <v>4465253.1100000003</v>
          </cell>
          <cell r="AJ3168">
            <v>4526659.34</v>
          </cell>
          <cell r="AK3168">
            <v>4588910.04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  <cell r="AP3168">
            <v>0</v>
          </cell>
          <cell r="AQ3168">
            <v>0</v>
          </cell>
          <cell r="AR3168">
            <v>0</v>
          </cell>
          <cell r="AS3168">
            <v>0</v>
          </cell>
          <cell r="AT3168">
            <v>0</v>
          </cell>
          <cell r="AU3168">
            <v>0</v>
          </cell>
          <cell r="AV3168">
            <v>0</v>
          </cell>
          <cell r="AW3168">
            <v>0</v>
          </cell>
          <cell r="AX3168">
            <v>0</v>
          </cell>
          <cell r="AY3168">
            <v>0</v>
          </cell>
          <cell r="AZ3168">
            <v>0</v>
          </cell>
        </row>
        <row r="3169">
          <cell r="A3169" t="str">
            <v>WAResidentialDLC Room ACParticipantsLow Participation Case0</v>
          </cell>
          <cell r="B3169" t="str">
            <v>WA</v>
          </cell>
          <cell r="C3169" t="str">
            <v>Residential</v>
          </cell>
          <cell r="D3169" t="str">
            <v>DLC Room AC</v>
          </cell>
          <cell r="E3169" t="str">
            <v>Participants</v>
          </cell>
          <cell r="F3169" t="str">
            <v>Low Participation Case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16746.686550000006</v>
          </cell>
          <cell r="S3169">
            <v>51018.605550000015</v>
          </cell>
          <cell r="T3169">
            <v>120852.27000000002</v>
          </cell>
          <cell r="U3169">
            <v>157699.79775000006</v>
          </cell>
          <cell r="V3169">
            <v>177800.38649999999</v>
          </cell>
          <cell r="W3169">
            <v>180383.41200000001</v>
          </cell>
          <cell r="X3169">
            <v>182969.12700000001</v>
          </cell>
          <cell r="Y3169">
            <v>185554.33050000004</v>
          </cell>
          <cell r="Z3169">
            <v>188138.90700000001</v>
          </cell>
          <cell r="AA3169">
            <v>190723.30200000003</v>
          </cell>
          <cell r="AB3169">
            <v>193308.027</v>
          </cell>
          <cell r="AC3169">
            <v>195900.88650000002</v>
          </cell>
          <cell r="AD3169">
            <v>198594.91865997191</v>
          </cell>
          <cell r="AE3169">
            <v>201325.99919378545</v>
          </cell>
          <cell r="AF3169">
            <v>204094.63759127702</v>
          </cell>
          <cell r="AG3169">
            <v>206901.35034879539</v>
          </cell>
          <cell r="AH3169">
            <v>209746.66106555553</v>
          </cell>
          <cell r="AI3169">
            <v>212631.10054131731</v>
          </cell>
          <cell r="AJ3169">
            <v>215555.20687540746</v>
          </cell>
          <cell r="AK3169">
            <v>218519.52556710335</v>
          </cell>
          <cell r="AL3169">
            <v>0</v>
          </cell>
          <cell r="AM3169">
            <v>0</v>
          </cell>
          <cell r="AN3169">
            <v>0</v>
          </cell>
          <cell r="AO3169">
            <v>0</v>
          </cell>
          <cell r="AP3169">
            <v>0</v>
          </cell>
          <cell r="AQ3169">
            <v>0</v>
          </cell>
          <cell r="AR3169">
            <v>0</v>
          </cell>
          <cell r="AS3169">
            <v>0</v>
          </cell>
          <cell r="AT3169">
            <v>0</v>
          </cell>
          <cell r="AU3169">
            <v>0</v>
          </cell>
          <cell r="AV3169">
            <v>0</v>
          </cell>
          <cell r="AW3169">
            <v>0</v>
          </cell>
          <cell r="AX3169">
            <v>0</v>
          </cell>
          <cell r="AY3169">
            <v>0</v>
          </cell>
          <cell r="AZ3169">
            <v>0</v>
          </cell>
        </row>
        <row r="3170">
          <cell r="A3170" t="str">
            <v>WAResidentialDLC Smart AppliancesProgram Annual BenefitsLow Participation Case0</v>
          </cell>
          <cell r="B3170" t="str">
            <v>WA</v>
          </cell>
          <cell r="C3170" t="str">
            <v>Residential</v>
          </cell>
          <cell r="D3170" t="str">
            <v>DLC Smart Appliances</v>
          </cell>
          <cell r="E3170" t="str">
            <v>Program Annual Benefits</v>
          </cell>
          <cell r="F3170" t="str">
            <v>Low Participation Case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573231.01</v>
          </cell>
          <cell r="S3170">
            <v>1745288.43</v>
          </cell>
          <cell r="T3170">
            <v>4127886.26</v>
          </cell>
          <cell r="U3170">
            <v>5388069.9000000004</v>
          </cell>
          <cell r="V3170">
            <v>6066603.5300000003</v>
          </cell>
          <cell r="W3170">
            <v>6146956.6100000003</v>
          </cell>
          <cell r="X3170">
            <v>6226381.7599999998</v>
          </cell>
          <cell r="Y3170">
            <v>6305886.3200000003</v>
          </cell>
          <cell r="Z3170">
            <v>6389191.79</v>
          </cell>
          <cell r="AA3170">
            <v>6482465.1100000003</v>
          </cell>
          <cell r="AB3170">
            <v>6568214.9500000002</v>
          </cell>
          <cell r="AC3170">
            <v>6654117.0800000001</v>
          </cell>
          <cell r="AD3170">
            <v>6743128.8899999997</v>
          </cell>
          <cell r="AE3170">
            <v>6833331.4100000001</v>
          </cell>
          <cell r="AF3170">
            <v>6924740.5700000003</v>
          </cell>
          <cell r="AG3170">
            <v>7017372.5</v>
          </cell>
          <cell r="AH3170">
            <v>7111243.5700000003</v>
          </cell>
          <cell r="AI3170">
            <v>7206370.3399999999</v>
          </cell>
          <cell r="AJ3170">
            <v>7302769.6200000001</v>
          </cell>
          <cell r="AK3170">
            <v>7400458.4299999997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  <cell r="AP3170">
            <v>0</v>
          </cell>
          <cell r="AQ3170">
            <v>0</v>
          </cell>
          <cell r="AR3170">
            <v>0</v>
          </cell>
          <cell r="AS3170">
            <v>0</v>
          </cell>
          <cell r="AT3170">
            <v>0</v>
          </cell>
          <cell r="AU3170">
            <v>0</v>
          </cell>
          <cell r="AV3170">
            <v>0</v>
          </cell>
          <cell r="AW3170">
            <v>0</v>
          </cell>
          <cell r="AX3170">
            <v>0</v>
          </cell>
          <cell r="AY3170">
            <v>0</v>
          </cell>
          <cell r="AZ3170">
            <v>0</v>
          </cell>
        </row>
        <row r="3171">
          <cell r="A3171" t="str">
            <v>WAResidentialDLC Smart AppliancesProgram Annual CostsLow Participation Case0</v>
          </cell>
          <cell r="B3171" t="str">
            <v>WA</v>
          </cell>
          <cell r="C3171" t="str">
            <v>Residential</v>
          </cell>
          <cell r="D3171" t="str">
            <v>DLC Smart Appliances</v>
          </cell>
          <cell r="E3171" t="str">
            <v>Program Annual Costs</v>
          </cell>
          <cell r="F3171" t="str">
            <v>Low Participation Case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5834317.1500000004</v>
          </cell>
          <cell r="S3171">
            <v>12509121.98</v>
          </cell>
          <cell r="T3171">
            <v>26286343.199999999</v>
          </cell>
          <cell r="U3171">
            <v>16130618.27</v>
          </cell>
          <cell r="V3171">
            <v>10911310.720000001</v>
          </cell>
          <cell r="W3171">
            <v>4823091.07</v>
          </cell>
          <cell r="X3171">
            <v>4899046.41</v>
          </cell>
          <cell r="Y3171">
            <v>4974249.76</v>
          </cell>
          <cell r="Z3171">
            <v>5049879.66</v>
          </cell>
          <cell r="AA3171">
            <v>5126289.05</v>
          </cell>
          <cell r="AB3171">
            <v>5203203.5</v>
          </cell>
          <cell r="AC3171">
            <v>5283869.59</v>
          </cell>
          <cell r="AD3171">
            <v>5405233.1200000001</v>
          </cell>
          <cell r="AE3171">
            <v>5502775.29</v>
          </cell>
          <cell r="AF3171">
            <v>5602414.6799999997</v>
          </cell>
          <cell r="AG3171">
            <v>5704204.7300000004</v>
          </cell>
          <cell r="AH3171">
            <v>5808200.4400000004</v>
          </cell>
          <cell r="AI3171">
            <v>5914458.3899999997</v>
          </cell>
          <cell r="AJ3171">
            <v>6023036.7800000003</v>
          </cell>
          <cell r="AK3171">
            <v>6133995.5099999998</v>
          </cell>
          <cell r="AL3171">
            <v>0</v>
          </cell>
          <cell r="AM3171">
            <v>0</v>
          </cell>
          <cell r="AN3171">
            <v>0</v>
          </cell>
          <cell r="AO3171">
            <v>0</v>
          </cell>
          <cell r="AP3171">
            <v>0</v>
          </cell>
          <cell r="AQ3171">
            <v>0</v>
          </cell>
          <cell r="AR3171">
            <v>0</v>
          </cell>
          <cell r="AS3171">
            <v>0</v>
          </cell>
          <cell r="AT3171">
            <v>0</v>
          </cell>
          <cell r="AU3171">
            <v>0</v>
          </cell>
          <cell r="AV3171">
            <v>0</v>
          </cell>
          <cell r="AW3171">
            <v>0</v>
          </cell>
          <cell r="AX3171">
            <v>0</v>
          </cell>
          <cell r="AY3171">
            <v>0</v>
          </cell>
          <cell r="AZ3171">
            <v>0</v>
          </cell>
        </row>
        <row r="3172">
          <cell r="A3172" t="str">
            <v>WAResidentialDLC Smart AppliancesNon-Incentive CostsLow Participation Case0</v>
          </cell>
          <cell r="B3172" t="str">
            <v>WA</v>
          </cell>
          <cell r="C3172" t="str">
            <v>Residential</v>
          </cell>
          <cell r="D3172" t="str">
            <v>DLC Smart Appliances</v>
          </cell>
          <cell r="E3172" t="str">
            <v>Non-Incentive Costs</v>
          </cell>
          <cell r="F3172" t="str">
            <v>Low Participation Case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5482636.7300000004</v>
          </cell>
          <cell r="S3172">
            <v>11437731.27</v>
          </cell>
          <cell r="T3172">
            <v>23748445.530000001</v>
          </cell>
          <cell r="U3172">
            <v>12818922.52</v>
          </cell>
          <cell r="V3172">
            <v>7177502.6100000003</v>
          </cell>
          <cell r="W3172">
            <v>1035039.42</v>
          </cell>
          <cell r="X3172">
            <v>1056694.75</v>
          </cell>
          <cell r="Y3172">
            <v>1077608.81</v>
          </cell>
          <cell r="Z3172">
            <v>1098962.6200000001</v>
          </cell>
          <cell r="AA3172">
            <v>1121099.71</v>
          </cell>
          <cell r="AB3172">
            <v>1143734.93</v>
          </cell>
          <cell r="AC3172">
            <v>1169950.97</v>
          </cell>
          <cell r="AD3172">
            <v>1234739.83</v>
          </cell>
          <cell r="AE3172">
            <v>1274929.31</v>
          </cell>
          <cell r="AF3172">
            <v>1316427.29</v>
          </cell>
          <cell r="AG3172">
            <v>1359276.37</v>
          </cell>
          <cell r="AH3172">
            <v>1403520.56</v>
          </cell>
          <cell r="AI3172">
            <v>1449205.28</v>
          </cell>
          <cell r="AJ3172">
            <v>1496377.44</v>
          </cell>
          <cell r="AK3172">
            <v>1545085.48</v>
          </cell>
          <cell r="AL3172">
            <v>0</v>
          </cell>
          <cell r="AM3172">
            <v>0</v>
          </cell>
          <cell r="AN3172">
            <v>0</v>
          </cell>
          <cell r="AO3172">
            <v>0</v>
          </cell>
          <cell r="AP3172">
            <v>0</v>
          </cell>
          <cell r="AQ3172">
            <v>0</v>
          </cell>
          <cell r="AR3172">
            <v>0</v>
          </cell>
          <cell r="AS3172">
            <v>0</v>
          </cell>
          <cell r="AT3172">
            <v>0</v>
          </cell>
          <cell r="AU3172">
            <v>0</v>
          </cell>
          <cell r="AV3172">
            <v>0</v>
          </cell>
          <cell r="AW3172">
            <v>0</v>
          </cell>
          <cell r="AX3172">
            <v>0</v>
          </cell>
          <cell r="AY3172">
            <v>0</v>
          </cell>
          <cell r="AZ3172">
            <v>0</v>
          </cell>
        </row>
        <row r="3173">
          <cell r="A3173" t="str">
            <v>WAResidentialDLC Smart AppliancesSummer Peak Reduction @Meter  (MW)Low Participation Case0</v>
          </cell>
          <cell r="B3173" t="str">
            <v>WA</v>
          </cell>
          <cell r="C3173" t="str">
            <v>Residential</v>
          </cell>
          <cell r="D3173" t="str">
            <v>DLC Smart Appliances</v>
          </cell>
          <cell r="E3173" t="str">
            <v>Summer Peak Reduction @Meter  (MW)</v>
          </cell>
          <cell r="F3173" t="str">
            <v>Low Participation Case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5.1061481672101516</v>
          </cell>
          <cell r="S3173">
            <v>15.546439584201273</v>
          </cell>
          <cell r="T3173">
            <v>36.769815927493447</v>
          </cell>
          <cell r="U3173">
            <v>47.99510590524666</v>
          </cell>
          <cell r="V3173">
            <v>54.039254216657497</v>
          </cell>
          <cell r="W3173">
            <v>54.75501228123791</v>
          </cell>
          <cell r="X3173">
            <v>55.462504704051796</v>
          </cell>
          <cell r="Y3173">
            <v>56.170704503007471</v>
          </cell>
          <cell r="Z3173">
            <v>56.91276145592839</v>
          </cell>
          <cell r="AA3173">
            <v>57.74360864977195</v>
          </cell>
          <cell r="AB3173">
            <v>58.507439221742665</v>
          </cell>
          <cell r="AC3173">
            <v>59.27262640549219</v>
          </cell>
          <cell r="AD3173">
            <v>60.065513565673378</v>
          </cell>
          <cell r="AE3173">
            <v>60.869007140432515</v>
          </cell>
          <cell r="AF3173">
            <v>61.683249011282939</v>
          </cell>
          <cell r="AG3173">
            <v>62.508382957680382</v>
          </cell>
          <cell r="AH3173">
            <v>63.344554682411669</v>
          </cell>
          <cell r="AI3173">
            <v>64.191911837323005</v>
          </cell>
          <cell r="AJ3173">
            <v>65.050604049392433</v>
          </cell>
          <cell r="AK3173">
            <v>65.920782947151125</v>
          </cell>
          <cell r="AL3173">
            <v>0</v>
          </cell>
          <cell r="AM3173">
            <v>0</v>
          </cell>
          <cell r="AN3173">
            <v>0</v>
          </cell>
          <cell r="AO3173">
            <v>0</v>
          </cell>
          <cell r="AP3173">
            <v>0</v>
          </cell>
          <cell r="AQ3173">
            <v>0</v>
          </cell>
          <cell r="AR3173">
            <v>0</v>
          </cell>
          <cell r="AS3173">
            <v>0</v>
          </cell>
          <cell r="AT3173">
            <v>0</v>
          </cell>
          <cell r="AU3173">
            <v>0</v>
          </cell>
          <cell r="AV3173">
            <v>0</v>
          </cell>
          <cell r="AW3173">
            <v>0</v>
          </cell>
          <cell r="AX3173">
            <v>0</v>
          </cell>
          <cell r="AY3173">
            <v>0</v>
          </cell>
          <cell r="AZ3173">
            <v>0</v>
          </cell>
        </row>
        <row r="3174">
          <cell r="A3174" t="str">
            <v>WAResidentialDLC Smart AppliancesSummer Peak Reduction @Generation (MW)Low Participation Case0</v>
          </cell>
          <cell r="B3174" t="str">
            <v>WA</v>
          </cell>
          <cell r="C3174" t="str">
            <v>Residential</v>
          </cell>
          <cell r="D3174" t="str">
            <v>DLC Smart Appliances</v>
          </cell>
          <cell r="E3174" t="str">
            <v>Summer Peak Reduction @Generation (MW)</v>
          </cell>
          <cell r="F3174" t="str">
            <v>Low Participation Case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5.6309529854545115</v>
          </cell>
          <cell r="S3174">
            <v>17.1442871462299</v>
          </cell>
          <cell r="T3174">
            <v>40.548980952242438</v>
          </cell>
          <cell r="U3174">
            <v>52.92799504328039</v>
          </cell>
          <cell r="V3174">
            <v>59.593354892652727</v>
          </cell>
          <cell r="W3174">
            <v>60.382677857562754</v>
          </cell>
          <cell r="X3174">
            <v>61.162885646285609</v>
          </cell>
          <cell r="Y3174">
            <v>61.94387351456492</v>
          </cell>
          <cell r="Z3174">
            <v>62.762198341341403</v>
          </cell>
          <cell r="AA3174">
            <v>63.678439181486489</v>
          </cell>
          <cell r="AB3174">
            <v>64.520775498172327</v>
          </cell>
          <cell r="AC3174">
            <v>65.364607857843168</v>
          </cell>
          <cell r="AD3174">
            <v>66.238987169908881</v>
          </cell>
          <cell r="AE3174">
            <v>67.125063013269198</v>
          </cell>
          <cell r="AF3174">
            <v>68.022991851877961</v>
          </cell>
          <cell r="AG3174">
            <v>68.932932242700019</v>
          </cell>
          <cell r="AH3174">
            <v>69.855044863709381</v>
          </cell>
          <cell r="AI3174">
            <v>70.789492542261797</v>
          </cell>
          <cell r="AJ3174">
            <v>71.73644028384696</v>
          </cell>
          <cell r="AK3174">
            <v>72.696055301225314</v>
          </cell>
          <cell r="AL3174">
            <v>0</v>
          </cell>
          <cell r="AM3174">
            <v>0</v>
          </cell>
          <cell r="AN3174">
            <v>0</v>
          </cell>
          <cell r="AO3174">
            <v>0</v>
          </cell>
          <cell r="AP3174">
            <v>0</v>
          </cell>
          <cell r="AQ3174">
            <v>0</v>
          </cell>
          <cell r="AR3174">
            <v>0</v>
          </cell>
          <cell r="AS3174">
            <v>0</v>
          </cell>
          <cell r="AT3174">
            <v>0</v>
          </cell>
          <cell r="AU3174">
            <v>0</v>
          </cell>
          <cell r="AV3174">
            <v>0</v>
          </cell>
          <cell r="AW3174">
            <v>0</v>
          </cell>
          <cell r="AX3174">
            <v>0</v>
          </cell>
          <cell r="AY3174">
            <v>0</v>
          </cell>
          <cell r="AZ3174">
            <v>0</v>
          </cell>
        </row>
        <row r="3175">
          <cell r="A3175" t="str">
            <v>WAResidentialDLC Smart AppliancesWinter Peak Reduction @Meter  (MW)Low Participation Case0</v>
          </cell>
          <cell r="B3175" t="str">
            <v>WA</v>
          </cell>
          <cell r="C3175" t="str">
            <v>Residential</v>
          </cell>
          <cell r="D3175" t="str">
            <v>DLC Smart Appliances</v>
          </cell>
          <cell r="E3175" t="str">
            <v>Winter Peak Reduction @Meter  (MW)</v>
          </cell>
          <cell r="F3175" t="str">
            <v>Low Participation Case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  <cell r="AM3175">
            <v>0</v>
          </cell>
          <cell r="AN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AS3175">
            <v>0</v>
          </cell>
          <cell r="AT3175">
            <v>0</v>
          </cell>
          <cell r="AU3175">
            <v>0</v>
          </cell>
          <cell r="AV3175">
            <v>0</v>
          </cell>
          <cell r="AW3175">
            <v>0</v>
          </cell>
          <cell r="AX3175">
            <v>0</v>
          </cell>
          <cell r="AY3175">
            <v>0</v>
          </cell>
          <cell r="AZ3175">
            <v>0</v>
          </cell>
        </row>
        <row r="3176">
          <cell r="A3176" t="str">
            <v>WAResidentialDLC Smart AppliancesWinter Peak Reduction @Generation (MW)Low Participation Case0</v>
          </cell>
          <cell r="B3176" t="str">
            <v>WA</v>
          </cell>
          <cell r="C3176" t="str">
            <v>Residential</v>
          </cell>
          <cell r="D3176" t="str">
            <v>DLC Smart Appliances</v>
          </cell>
          <cell r="E3176" t="str">
            <v>Winter Peak Reduction @Generation (MW)</v>
          </cell>
          <cell r="F3176" t="str">
            <v>Low Participation Case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AS3176">
            <v>0</v>
          </cell>
          <cell r="AT3176">
            <v>0</v>
          </cell>
          <cell r="AU3176">
            <v>0</v>
          </cell>
          <cell r="AV3176">
            <v>0</v>
          </cell>
          <cell r="AW3176">
            <v>0</v>
          </cell>
          <cell r="AX3176">
            <v>0</v>
          </cell>
          <cell r="AY3176">
            <v>0</v>
          </cell>
          <cell r="AZ3176">
            <v>0</v>
          </cell>
        </row>
        <row r="3177">
          <cell r="A3177" t="str">
            <v>WAResidentialDLC Smart AppliancesProgram Annual BenefitsLow Participation Case0</v>
          </cell>
          <cell r="B3177" t="str">
            <v>WA</v>
          </cell>
          <cell r="C3177" t="str">
            <v>Residential</v>
          </cell>
          <cell r="D3177" t="str">
            <v>DLC Smart Appliances</v>
          </cell>
          <cell r="E3177" t="str">
            <v>Program Annual Benefits</v>
          </cell>
          <cell r="F3177" t="str">
            <v>Low Participation Case</v>
          </cell>
          <cell r="G3177">
            <v>0</v>
          </cell>
        </row>
        <row r="3178">
          <cell r="A3178" t="str">
            <v>WAResidentialDLC Smart AppliancesNew ParticipantsLow Participation Case0</v>
          </cell>
          <cell r="B3178" t="str">
            <v>WA</v>
          </cell>
          <cell r="C3178" t="str">
            <v>Residential</v>
          </cell>
          <cell r="D3178" t="str">
            <v>DLC Smart Appliances</v>
          </cell>
          <cell r="E3178" t="str">
            <v>New Participants</v>
          </cell>
          <cell r="F3178" t="str">
            <v>Low Participation Case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16746.686550000006</v>
          </cell>
          <cell r="S3178">
            <v>34271.919000000009</v>
          </cell>
          <cell r="T3178">
            <v>69833.664450000011</v>
          </cell>
          <cell r="U3178">
            <v>36847.527750000037</v>
          </cell>
          <cell r="V3178">
            <v>20100.588749999937</v>
          </cell>
          <cell r="W3178">
            <v>2583.0255000000179</v>
          </cell>
          <cell r="X3178">
            <v>2585.7149999999965</v>
          </cell>
          <cell r="Y3178">
            <v>2585.2035000000324</v>
          </cell>
          <cell r="Z3178">
            <v>2584.5764999999665</v>
          </cell>
          <cell r="AA3178">
            <v>2584.3950000000186</v>
          </cell>
          <cell r="AB3178">
            <v>2584.7249999999767</v>
          </cell>
          <cell r="AC3178">
            <v>2592.8595000000205</v>
          </cell>
          <cell r="AD3178">
            <v>2694.0321599718882</v>
          </cell>
          <cell r="AE3178">
            <v>2731.0805338135397</v>
          </cell>
          <cell r="AF3178">
            <v>2768.6383974915661</v>
          </cell>
          <cell r="AG3178">
            <v>2806.7127575183695</v>
          </cell>
          <cell r="AH3178">
            <v>2845.3107167601411</v>
          </cell>
          <cell r="AI3178">
            <v>2884.4394757617847</v>
          </cell>
          <cell r="AJ3178">
            <v>2924.1063340901455</v>
          </cell>
          <cell r="AK3178">
            <v>2964.3186916958948</v>
          </cell>
          <cell r="AL3178">
            <v>0</v>
          </cell>
          <cell r="AM3178">
            <v>0</v>
          </cell>
          <cell r="AN3178">
            <v>0</v>
          </cell>
          <cell r="AO3178">
            <v>0</v>
          </cell>
          <cell r="AP3178">
            <v>0</v>
          </cell>
          <cell r="AQ3178">
            <v>0</v>
          </cell>
          <cell r="AR3178">
            <v>0</v>
          </cell>
          <cell r="AS3178">
            <v>0</v>
          </cell>
          <cell r="AT3178">
            <v>0</v>
          </cell>
          <cell r="AU3178">
            <v>0</v>
          </cell>
          <cell r="AV3178">
            <v>0</v>
          </cell>
          <cell r="AW3178">
            <v>0</v>
          </cell>
          <cell r="AX3178">
            <v>0</v>
          </cell>
          <cell r="AY3178">
            <v>0</v>
          </cell>
          <cell r="AZ3178">
            <v>0</v>
          </cell>
        </row>
        <row r="3179">
          <cell r="A3179" t="str">
            <v>WAResidentialDLC Smart AppliancesIncentive CostsLow Participation Case0</v>
          </cell>
          <cell r="B3179" t="str">
            <v>WA</v>
          </cell>
          <cell r="C3179" t="str">
            <v>Residential</v>
          </cell>
          <cell r="D3179" t="str">
            <v>DLC Smart Appliances</v>
          </cell>
          <cell r="E3179" t="str">
            <v>Incentive Costs</v>
          </cell>
          <cell r="F3179" t="str">
            <v>Low Participation Case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351680.42</v>
          </cell>
          <cell r="S3179">
            <v>1071390.72</v>
          </cell>
          <cell r="T3179">
            <v>2537897.67</v>
          </cell>
          <cell r="U3179">
            <v>3311695.75</v>
          </cell>
          <cell r="V3179">
            <v>3733808.12</v>
          </cell>
          <cell r="W3179">
            <v>3788051.65</v>
          </cell>
          <cell r="X3179">
            <v>3842351.67</v>
          </cell>
          <cell r="Y3179">
            <v>3896640.94</v>
          </cell>
          <cell r="Z3179">
            <v>3950917.05</v>
          </cell>
          <cell r="AA3179">
            <v>4005189.34</v>
          </cell>
          <cell r="AB3179">
            <v>4059468.57</v>
          </cell>
          <cell r="AC3179">
            <v>4113918.62</v>
          </cell>
          <cell r="AD3179">
            <v>4170493.29</v>
          </cell>
          <cell r="AE3179">
            <v>4227845.9800000004</v>
          </cell>
          <cell r="AF3179">
            <v>4285987.3899999997</v>
          </cell>
          <cell r="AG3179">
            <v>4344928.3600000003</v>
          </cell>
          <cell r="AH3179">
            <v>4404679.88</v>
          </cell>
          <cell r="AI3179">
            <v>4465253.1100000003</v>
          </cell>
          <cell r="AJ3179">
            <v>4526659.34</v>
          </cell>
          <cell r="AK3179">
            <v>4588910.04</v>
          </cell>
          <cell r="AL3179">
            <v>0</v>
          </cell>
          <cell r="AM3179">
            <v>0</v>
          </cell>
          <cell r="AN3179">
            <v>0</v>
          </cell>
          <cell r="AO3179">
            <v>0</v>
          </cell>
          <cell r="AP3179">
            <v>0</v>
          </cell>
          <cell r="AQ3179">
            <v>0</v>
          </cell>
          <cell r="AR3179">
            <v>0</v>
          </cell>
          <cell r="AS3179">
            <v>0</v>
          </cell>
          <cell r="AT3179">
            <v>0</v>
          </cell>
          <cell r="AU3179">
            <v>0</v>
          </cell>
          <cell r="AV3179">
            <v>0</v>
          </cell>
          <cell r="AW3179">
            <v>0</v>
          </cell>
          <cell r="AX3179">
            <v>0</v>
          </cell>
          <cell r="AY3179">
            <v>0</v>
          </cell>
          <cell r="AZ3179">
            <v>0</v>
          </cell>
        </row>
        <row r="3180">
          <cell r="A3180" t="str">
            <v>WAResidentialDLC Smart AppliancesParticipantsLow Participation Case0</v>
          </cell>
          <cell r="B3180" t="str">
            <v>WA</v>
          </cell>
          <cell r="C3180" t="str">
            <v>Residential</v>
          </cell>
          <cell r="D3180" t="str">
            <v>DLC Smart Appliances</v>
          </cell>
          <cell r="E3180" t="str">
            <v>Participants</v>
          </cell>
          <cell r="F3180" t="str">
            <v>Low Participation Case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16746.686550000006</v>
          </cell>
          <cell r="S3180">
            <v>51018.605550000015</v>
          </cell>
          <cell r="T3180">
            <v>120852.27000000002</v>
          </cell>
          <cell r="U3180">
            <v>157699.79775000006</v>
          </cell>
          <cell r="V3180">
            <v>177800.38649999999</v>
          </cell>
          <cell r="W3180">
            <v>180383.41200000001</v>
          </cell>
          <cell r="X3180">
            <v>182969.12700000001</v>
          </cell>
          <cell r="Y3180">
            <v>185554.33050000004</v>
          </cell>
          <cell r="Z3180">
            <v>188138.90700000001</v>
          </cell>
          <cell r="AA3180">
            <v>190723.30200000003</v>
          </cell>
          <cell r="AB3180">
            <v>193308.027</v>
          </cell>
          <cell r="AC3180">
            <v>195900.88650000002</v>
          </cell>
          <cell r="AD3180">
            <v>198594.91865997191</v>
          </cell>
          <cell r="AE3180">
            <v>201325.99919378545</v>
          </cell>
          <cell r="AF3180">
            <v>204094.63759127702</v>
          </cell>
          <cell r="AG3180">
            <v>206901.35034879539</v>
          </cell>
          <cell r="AH3180">
            <v>209746.66106555553</v>
          </cell>
          <cell r="AI3180">
            <v>212631.10054131731</v>
          </cell>
          <cell r="AJ3180">
            <v>215555.20687540746</v>
          </cell>
          <cell r="AK3180">
            <v>218519.52556710335</v>
          </cell>
          <cell r="AL3180">
            <v>0</v>
          </cell>
          <cell r="AM3180">
            <v>0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AS3180">
            <v>0</v>
          </cell>
          <cell r="AT3180">
            <v>0</v>
          </cell>
          <cell r="AU3180">
            <v>0</v>
          </cell>
          <cell r="AV3180">
            <v>0</v>
          </cell>
          <cell r="AW3180">
            <v>0</v>
          </cell>
          <cell r="AX3180">
            <v>0</v>
          </cell>
          <cell r="AY3180">
            <v>0</v>
          </cell>
          <cell r="AZ3180">
            <v>0</v>
          </cell>
        </row>
        <row r="3181">
          <cell r="A3181" t="str">
            <v>WAResidentialDLC Smart ThermostatsProgram Annual BenefitsLow Participation Case0</v>
          </cell>
          <cell r="B3181" t="str">
            <v>WA</v>
          </cell>
          <cell r="C3181" t="str">
            <v>Residential</v>
          </cell>
          <cell r="D3181" t="str">
            <v>DLC Smart Thermostats</v>
          </cell>
          <cell r="E3181" t="str">
            <v>Program Annual Benefits</v>
          </cell>
          <cell r="F3181" t="str">
            <v>Low Participation Case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573231.01</v>
          </cell>
          <cell r="S3181">
            <v>1745288.43</v>
          </cell>
          <cell r="T3181">
            <v>4127886.26</v>
          </cell>
          <cell r="U3181">
            <v>5388069.9000000004</v>
          </cell>
          <cell r="V3181">
            <v>6066603.5300000003</v>
          </cell>
          <cell r="W3181">
            <v>6146956.6100000003</v>
          </cell>
          <cell r="X3181">
            <v>6226381.7599999998</v>
          </cell>
          <cell r="Y3181">
            <v>6305886.3200000003</v>
          </cell>
          <cell r="Z3181">
            <v>6389191.79</v>
          </cell>
          <cell r="AA3181">
            <v>6482465.1100000003</v>
          </cell>
          <cell r="AB3181">
            <v>6568214.9500000002</v>
          </cell>
          <cell r="AC3181">
            <v>6654117.0800000001</v>
          </cell>
          <cell r="AD3181">
            <v>6743128.8899999997</v>
          </cell>
          <cell r="AE3181">
            <v>6833331.4100000001</v>
          </cell>
          <cell r="AF3181">
            <v>6924740.5700000003</v>
          </cell>
          <cell r="AG3181">
            <v>7017372.5</v>
          </cell>
          <cell r="AH3181">
            <v>7111243.5700000003</v>
          </cell>
          <cell r="AI3181">
            <v>7206370.3399999999</v>
          </cell>
          <cell r="AJ3181">
            <v>7302769.6200000001</v>
          </cell>
          <cell r="AK3181">
            <v>7400458.4299999997</v>
          </cell>
          <cell r="AL3181">
            <v>0</v>
          </cell>
          <cell r="AM3181">
            <v>0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>
            <v>0</v>
          </cell>
          <cell r="AS3181">
            <v>0</v>
          </cell>
          <cell r="AT3181">
            <v>0</v>
          </cell>
          <cell r="AU3181">
            <v>0</v>
          </cell>
          <cell r="AV3181">
            <v>0</v>
          </cell>
          <cell r="AW3181">
            <v>0</v>
          </cell>
          <cell r="AX3181">
            <v>0</v>
          </cell>
          <cell r="AY3181">
            <v>0</v>
          </cell>
          <cell r="AZ3181">
            <v>0</v>
          </cell>
        </row>
        <row r="3182">
          <cell r="A3182" t="str">
            <v>WAResidentialDLC Smart ThermostatsProgram Annual CostsLow Participation Case0</v>
          </cell>
          <cell r="B3182" t="str">
            <v>WA</v>
          </cell>
          <cell r="C3182" t="str">
            <v>Residential</v>
          </cell>
          <cell r="D3182" t="str">
            <v>DLC Smart Thermostats</v>
          </cell>
          <cell r="E3182" t="str">
            <v>Program Annual Costs</v>
          </cell>
          <cell r="F3182" t="str">
            <v>Low Participation Case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5834317.1500000004</v>
          </cell>
          <cell r="S3182">
            <v>12509121.98</v>
          </cell>
          <cell r="T3182">
            <v>26286343.199999999</v>
          </cell>
          <cell r="U3182">
            <v>16130618.27</v>
          </cell>
          <cell r="V3182">
            <v>10911310.720000001</v>
          </cell>
          <cell r="W3182">
            <v>4823091.07</v>
          </cell>
          <cell r="X3182">
            <v>4899046.41</v>
          </cell>
          <cell r="Y3182">
            <v>4974249.76</v>
          </cell>
          <cell r="Z3182">
            <v>5049879.66</v>
          </cell>
          <cell r="AA3182">
            <v>5126289.05</v>
          </cell>
          <cell r="AB3182">
            <v>5203203.5</v>
          </cell>
          <cell r="AC3182">
            <v>5283869.59</v>
          </cell>
          <cell r="AD3182">
            <v>5405233.1200000001</v>
          </cell>
          <cell r="AE3182">
            <v>5502775.29</v>
          </cell>
          <cell r="AF3182">
            <v>5602414.6799999997</v>
          </cell>
          <cell r="AG3182">
            <v>5704204.7300000004</v>
          </cell>
          <cell r="AH3182">
            <v>5808200.4400000004</v>
          </cell>
          <cell r="AI3182">
            <v>5914458.3899999997</v>
          </cell>
          <cell r="AJ3182">
            <v>6023036.7800000003</v>
          </cell>
          <cell r="AK3182">
            <v>6133995.5099999998</v>
          </cell>
          <cell r="AL3182">
            <v>0</v>
          </cell>
          <cell r="AM3182">
            <v>0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>
            <v>0</v>
          </cell>
          <cell r="AS3182">
            <v>0</v>
          </cell>
          <cell r="AT3182">
            <v>0</v>
          </cell>
          <cell r="AU3182">
            <v>0</v>
          </cell>
          <cell r="AV3182">
            <v>0</v>
          </cell>
          <cell r="AW3182">
            <v>0</v>
          </cell>
          <cell r="AX3182">
            <v>0</v>
          </cell>
          <cell r="AY3182">
            <v>0</v>
          </cell>
          <cell r="AZ3182">
            <v>0</v>
          </cell>
        </row>
        <row r="3183">
          <cell r="A3183" t="str">
            <v>WAResidentialDLC Smart ThermostatsNon-Incentive CostsLow Participation Case0</v>
          </cell>
          <cell r="B3183" t="str">
            <v>WA</v>
          </cell>
          <cell r="C3183" t="str">
            <v>Residential</v>
          </cell>
          <cell r="D3183" t="str">
            <v>DLC Smart Thermostats</v>
          </cell>
          <cell r="E3183" t="str">
            <v>Non-Incentive Costs</v>
          </cell>
          <cell r="F3183" t="str">
            <v>Low Participation Case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5482636.7300000004</v>
          </cell>
          <cell r="S3183">
            <v>11437731.27</v>
          </cell>
          <cell r="T3183">
            <v>23748445.530000001</v>
          </cell>
          <cell r="U3183">
            <v>12818922.52</v>
          </cell>
          <cell r="V3183">
            <v>7177502.6100000003</v>
          </cell>
          <cell r="W3183">
            <v>1035039.42</v>
          </cell>
          <cell r="X3183">
            <v>1056694.75</v>
          </cell>
          <cell r="Y3183">
            <v>1077608.81</v>
          </cell>
          <cell r="Z3183">
            <v>1098962.6200000001</v>
          </cell>
          <cell r="AA3183">
            <v>1121099.71</v>
          </cell>
          <cell r="AB3183">
            <v>1143734.93</v>
          </cell>
          <cell r="AC3183">
            <v>1169950.97</v>
          </cell>
          <cell r="AD3183">
            <v>1234739.83</v>
          </cell>
          <cell r="AE3183">
            <v>1274929.31</v>
          </cell>
          <cell r="AF3183">
            <v>1316427.29</v>
          </cell>
          <cell r="AG3183">
            <v>1359276.37</v>
          </cell>
          <cell r="AH3183">
            <v>1403520.56</v>
          </cell>
          <cell r="AI3183">
            <v>1449205.28</v>
          </cell>
          <cell r="AJ3183">
            <v>1496377.44</v>
          </cell>
          <cell r="AK3183">
            <v>1545085.48</v>
          </cell>
          <cell r="AL3183">
            <v>0</v>
          </cell>
          <cell r="AM3183">
            <v>0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AS3183">
            <v>0</v>
          </cell>
          <cell r="AT3183">
            <v>0</v>
          </cell>
          <cell r="AU3183">
            <v>0</v>
          </cell>
          <cell r="AV3183">
            <v>0</v>
          </cell>
          <cell r="AW3183">
            <v>0</v>
          </cell>
          <cell r="AX3183">
            <v>0</v>
          </cell>
          <cell r="AY3183">
            <v>0</v>
          </cell>
          <cell r="AZ3183">
            <v>0</v>
          </cell>
        </row>
        <row r="3184">
          <cell r="A3184" t="str">
            <v>WAResidentialDLC Smart ThermostatsSummer Peak Reduction @Meter  (MW)Low Participation Case0</v>
          </cell>
          <cell r="B3184" t="str">
            <v>WA</v>
          </cell>
          <cell r="C3184" t="str">
            <v>Residential</v>
          </cell>
          <cell r="D3184" t="str">
            <v>DLC Smart Thermostats</v>
          </cell>
          <cell r="E3184" t="str">
            <v>Summer Peak Reduction @Meter  (MW)</v>
          </cell>
          <cell r="F3184" t="str">
            <v>Low Participation Case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5.1061481672101516</v>
          </cell>
          <cell r="S3184">
            <v>15.546439584201273</v>
          </cell>
          <cell r="T3184">
            <v>36.769815927493447</v>
          </cell>
          <cell r="U3184">
            <v>47.99510590524666</v>
          </cell>
          <cell r="V3184">
            <v>54.039254216657497</v>
          </cell>
          <cell r="W3184">
            <v>54.75501228123791</v>
          </cell>
          <cell r="X3184">
            <v>55.462504704051796</v>
          </cell>
          <cell r="Y3184">
            <v>56.170704503007471</v>
          </cell>
          <cell r="Z3184">
            <v>56.91276145592839</v>
          </cell>
          <cell r="AA3184">
            <v>57.74360864977195</v>
          </cell>
          <cell r="AB3184">
            <v>58.507439221742665</v>
          </cell>
          <cell r="AC3184">
            <v>59.27262640549219</v>
          </cell>
          <cell r="AD3184">
            <v>60.065513565673378</v>
          </cell>
          <cell r="AE3184">
            <v>60.869007140432515</v>
          </cell>
          <cell r="AF3184">
            <v>61.683249011282939</v>
          </cell>
          <cell r="AG3184">
            <v>62.508382957680382</v>
          </cell>
          <cell r="AH3184">
            <v>63.344554682411669</v>
          </cell>
          <cell r="AI3184">
            <v>64.191911837323005</v>
          </cell>
          <cell r="AJ3184">
            <v>65.050604049392433</v>
          </cell>
          <cell r="AK3184">
            <v>65.920782947151125</v>
          </cell>
          <cell r="AL3184">
            <v>0</v>
          </cell>
          <cell r="AM3184">
            <v>0</v>
          </cell>
          <cell r="AN3184">
            <v>0</v>
          </cell>
          <cell r="AO3184">
            <v>0</v>
          </cell>
          <cell r="AP3184">
            <v>0</v>
          </cell>
          <cell r="AQ3184">
            <v>0</v>
          </cell>
          <cell r="AR3184">
            <v>0</v>
          </cell>
          <cell r="AS3184">
            <v>0</v>
          </cell>
          <cell r="AT3184">
            <v>0</v>
          </cell>
          <cell r="AU3184">
            <v>0</v>
          </cell>
          <cell r="AV3184">
            <v>0</v>
          </cell>
          <cell r="AW3184">
            <v>0</v>
          </cell>
          <cell r="AX3184">
            <v>0</v>
          </cell>
          <cell r="AY3184">
            <v>0</v>
          </cell>
          <cell r="AZ3184">
            <v>0</v>
          </cell>
        </row>
        <row r="3185">
          <cell r="A3185" t="str">
            <v>WAResidentialDLC Smart ThermostatsSummer Peak Reduction @Generation (MW)Low Participation Case0</v>
          </cell>
          <cell r="B3185" t="str">
            <v>WA</v>
          </cell>
          <cell r="C3185" t="str">
            <v>Residential</v>
          </cell>
          <cell r="D3185" t="str">
            <v>DLC Smart Thermostats</v>
          </cell>
          <cell r="E3185" t="str">
            <v>Summer Peak Reduction @Generation (MW)</v>
          </cell>
          <cell r="F3185" t="str">
            <v>Low Participation Case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5.6309529854545115</v>
          </cell>
          <cell r="S3185">
            <v>17.1442871462299</v>
          </cell>
          <cell r="T3185">
            <v>40.548980952242438</v>
          </cell>
          <cell r="U3185">
            <v>52.92799504328039</v>
          </cell>
          <cell r="V3185">
            <v>59.593354892652727</v>
          </cell>
          <cell r="W3185">
            <v>60.382677857562754</v>
          </cell>
          <cell r="X3185">
            <v>61.162885646285609</v>
          </cell>
          <cell r="Y3185">
            <v>61.94387351456492</v>
          </cell>
          <cell r="Z3185">
            <v>62.762198341341403</v>
          </cell>
          <cell r="AA3185">
            <v>63.678439181486489</v>
          </cell>
          <cell r="AB3185">
            <v>64.520775498172327</v>
          </cell>
          <cell r="AC3185">
            <v>65.364607857843168</v>
          </cell>
          <cell r="AD3185">
            <v>66.238987169908881</v>
          </cell>
          <cell r="AE3185">
            <v>67.125063013269198</v>
          </cell>
          <cell r="AF3185">
            <v>68.022991851877961</v>
          </cell>
          <cell r="AG3185">
            <v>68.932932242700019</v>
          </cell>
          <cell r="AH3185">
            <v>69.855044863709381</v>
          </cell>
          <cell r="AI3185">
            <v>70.789492542261797</v>
          </cell>
          <cell r="AJ3185">
            <v>71.73644028384696</v>
          </cell>
          <cell r="AK3185">
            <v>72.696055301225314</v>
          </cell>
          <cell r="AL3185">
            <v>0</v>
          </cell>
          <cell r="AM3185">
            <v>0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>
            <v>0</v>
          </cell>
          <cell r="AS3185">
            <v>0</v>
          </cell>
          <cell r="AT3185">
            <v>0</v>
          </cell>
          <cell r="AU3185">
            <v>0</v>
          </cell>
          <cell r="AV3185">
            <v>0</v>
          </cell>
          <cell r="AW3185">
            <v>0</v>
          </cell>
          <cell r="AX3185">
            <v>0</v>
          </cell>
          <cell r="AY3185">
            <v>0</v>
          </cell>
          <cell r="AZ3185">
            <v>0</v>
          </cell>
        </row>
        <row r="3186">
          <cell r="A3186" t="str">
            <v>WAResidentialDLC Smart ThermostatsWinter Peak Reduction @Meter  (MW)Low Participation Case0</v>
          </cell>
          <cell r="B3186" t="str">
            <v>WA</v>
          </cell>
          <cell r="C3186" t="str">
            <v>Residential</v>
          </cell>
          <cell r="D3186" t="str">
            <v>DLC Smart Thermostats</v>
          </cell>
          <cell r="E3186" t="str">
            <v>Winter Peak Reduction @Meter  (MW)</v>
          </cell>
          <cell r="F3186" t="str">
            <v>Low Participation Case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AS3186">
            <v>0</v>
          </cell>
          <cell r="AT3186">
            <v>0</v>
          </cell>
          <cell r="AU3186">
            <v>0</v>
          </cell>
          <cell r="AV3186">
            <v>0</v>
          </cell>
          <cell r="AW3186">
            <v>0</v>
          </cell>
          <cell r="AX3186">
            <v>0</v>
          </cell>
          <cell r="AY3186">
            <v>0</v>
          </cell>
          <cell r="AZ3186">
            <v>0</v>
          </cell>
        </row>
        <row r="3187">
          <cell r="A3187" t="str">
            <v>WAResidentialDLC Smart ThermostatsWinter Peak Reduction @Generation (MW)Low Participation Case0</v>
          </cell>
          <cell r="B3187" t="str">
            <v>WA</v>
          </cell>
          <cell r="C3187" t="str">
            <v>Residential</v>
          </cell>
          <cell r="D3187" t="str">
            <v>DLC Smart Thermostats</v>
          </cell>
          <cell r="E3187" t="str">
            <v>Winter Peak Reduction @Generation (MW)</v>
          </cell>
          <cell r="F3187" t="str">
            <v>Low Participation Case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>
            <v>0</v>
          </cell>
          <cell r="AS3187">
            <v>0</v>
          </cell>
          <cell r="AT3187">
            <v>0</v>
          </cell>
          <cell r="AU3187">
            <v>0</v>
          </cell>
          <cell r="AV3187">
            <v>0</v>
          </cell>
          <cell r="AW3187">
            <v>0</v>
          </cell>
          <cell r="AX3187">
            <v>0</v>
          </cell>
          <cell r="AY3187">
            <v>0</v>
          </cell>
          <cell r="AZ3187">
            <v>0</v>
          </cell>
        </row>
        <row r="3188">
          <cell r="A3188" t="str">
            <v>WAResidentialDLC Smart ThermostatsProgram Annual BenefitsLow Participation Case0</v>
          </cell>
          <cell r="B3188" t="str">
            <v>WA</v>
          </cell>
          <cell r="C3188" t="str">
            <v>Residential</v>
          </cell>
          <cell r="D3188" t="str">
            <v>DLC Smart Thermostats</v>
          </cell>
          <cell r="E3188" t="str">
            <v>Program Annual Benefits</v>
          </cell>
          <cell r="F3188" t="str">
            <v>Low Participation Case</v>
          </cell>
          <cell r="G3188">
            <v>0</v>
          </cell>
        </row>
        <row r="3189">
          <cell r="A3189" t="str">
            <v>WAResidentialDLC Smart ThermostatsNew ParticipantsLow Participation Case0</v>
          </cell>
          <cell r="B3189" t="str">
            <v>WA</v>
          </cell>
          <cell r="C3189" t="str">
            <v>Residential</v>
          </cell>
          <cell r="D3189" t="str">
            <v>DLC Smart Thermostats</v>
          </cell>
          <cell r="E3189" t="str">
            <v>New Participants</v>
          </cell>
          <cell r="F3189" t="str">
            <v>Low Participation Case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16746.686550000006</v>
          </cell>
          <cell r="S3189">
            <v>34271.919000000009</v>
          </cell>
          <cell r="T3189">
            <v>69833.664450000011</v>
          </cell>
          <cell r="U3189">
            <v>36847.527750000037</v>
          </cell>
          <cell r="V3189">
            <v>20100.588749999937</v>
          </cell>
          <cell r="W3189">
            <v>2583.0255000000179</v>
          </cell>
          <cell r="X3189">
            <v>2585.7149999999965</v>
          </cell>
          <cell r="Y3189">
            <v>2585.2035000000324</v>
          </cell>
          <cell r="Z3189">
            <v>2584.5764999999665</v>
          </cell>
          <cell r="AA3189">
            <v>2584.3950000000186</v>
          </cell>
          <cell r="AB3189">
            <v>2584.7249999999767</v>
          </cell>
          <cell r="AC3189">
            <v>2592.8595000000205</v>
          </cell>
          <cell r="AD3189">
            <v>2694.0321599718882</v>
          </cell>
          <cell r="AE3189">
            <v>2731.0805338135397</v>
          </cell>
          <cell r="AF3189">
            <v>2768.6383974915661</v>
          </cell>
          <cell r="AG3189">
            <v>2806.7127575183695</v>
          </cell>
          <cell r="AH3189">
            <v>2845.3107167601411</v>
          </cell>
          <cell r="AI3189">
            <v>2884.4394757617847</v>
          </cell>
          <cell r="AJ3189">
            <v>2924.1063340901455</v>
          </cell>
          <cell r="AK3189">
            <v>2964.3186916958948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AS3189">
            <v>0</v>
          </cell>
          <cell r="AT3189">
            <v>0</v>
          </cell>
          <cell r="AU3189">
            <v>0</v>
          </cell>
          <cell r="AV3189">
            <v>0</v>
          </cell>
          <cell r="AW3189">
            <v>0</v>
          </cell>
          <cell r="AX3189">
            <v>0</v>
          </cell>
          <cell r="AY3189">
            <v>0</v>
          </cell>
          <cell r="AZ3189">
            <v>0</v>
          </cell>
        </row>
        <row r="3190">
          <cell r="A3190" t="str">
            <v>WAResidentialDLC Smart ThermostatsIncentive CostsLow Participation Case0</v>
          </cell>
          <cell r="B3190" t="str">
            <v>WA</v>
          </cell>
          <cell r="C3190" t="str">
            <v>Residential</v>
          </cell>
          <cell r="D3190" t="str">
            <v>DLC Smart Thermostats</v>
          </cell>
          <cell r="E3190" t="str">
            <v>Incentive Costs</v>
          </cell>
          <cell r="F3190" t="str">
            <v>Low Participation Case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351680.42</v>
          </cell>
          <cell r="S3190">
            <v>1071390.72</v>
          </cell>
          <cell r="T3190">
            <v>2537897.67</v>
          </cell>
          <cell r="U3190">
            <v>3311695.75</v>
          </cell>
          <cell r="V3190">
            <v>3733808.12</v>
          </cell>
          <cell r="W3190">
            <v>3788051.65</v>
          </cell>
          <cell r="X3190">
            <v>3842351.67</v>
          </cell>
          <cell r="Y3190">
            <v>3896640.94</v>
          </cell>
          <cell r="Z3190">
            <v>3950917.05</v>
          </cell>
          <cell r="AA3190">
            <v>4005189.34</v>
          </cell>
          <cell r="AB3190">
            <v>4059468.57</v>
          </cell>
          <cell r="AC3190">
            <v>4113918.62</v>
          </cell>
          <cell r="AD3190">
            <v>4170493.29</v>
          </cell>
          <cell r="AE3190">
            <v>4227845.9800000004</v>
          </cell>
          <cell r="AF3190">
            <v>4285987.3899999997</v>
          </cell>
          <cell r="AG3190">
            <v>4344928.3600000003</v>
          </cell>
          <cell r="AH3190">
            <v>4404679.88</v>
          </cell>
          <cell r="AI3190">
            <v>4465253.1100000003</v>
          </cell>
          <cell r="AJ3190">
            <v>4526659.34</v>
          </cell>
          <cell r="AK3190">
            <v>4588910.04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AS3190">
            <v>0</v>
          </cell>
          <cell r="AT3190">
            <v>0</v>
          </cell>
          <cell r="AU3190">
            <v>0</v>
          </cell>
          <cell r="AV3190">
            <v>0</v>
          </cell>
          <cell r="AW3190">
            <v>0</v>
          </cell>
          <cell r="AX3190">
            <v>0</v>
          </cell>
          <cell r="AY3190">
            <v>0</v>
          </cell>
          <cell r="AZ3190">
            <v>0</v>
          </cell>
        </row>
        <row r="3191">
          <cell r="A3191" t="str">
            <v>WAResidentialDLC Smart ThermostatsParticipantsLow Participation Case0</v>
          </cell>
          <cell r="B3191" t="str">
            <v>WA</v>
          </cell>
          <cell r="C3191" t="str">
            <v>Residential</v>
          </cell>
          <cell r="D3191" t="str">
            <v>DLC Smart Thermostats</v>
          </cell>
          <cell r="E3191" t="str">
            <v>Participants</v>
          </cell>
          <cell r="F3191" t="str">
            <v>Low Participation Case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16746.686550000006</v>
          </cell>
          <cell r="S3191">
            <v>51018.605550000015</v>
          </cell>
          <cell r="T3191">
            <v>120852.27000000002</v>
          </cell>
          <cell r="U3191">
            <v>157699.79775000006</v>
          </cell>
          <cell r="V3191">
            <v>177800.38649999999</v>
          </cell>
          <cell r="W3191">
            <v>180383.41200000001</v>
          </cell>
          <cell r="X3191">
            <v>182969.12700000001</v>
          </cell>
          <cell r="Y3191">
            <v>185554.33050000004</v>
          </cell>
          <cell r="Z3191">
            <v>188138.90700000001</v>
          </cell>
          <cell r="AA3191">
            <v>190723.30200000003</v>
          </cell>
          <cell r="AB3191">
            <v>193308.027</v>
          </cell>
          <cell r="AC3191">
            <v>195900.88650000002</v>
          </cell>
          <cell r="AD3191">
            <v>198594.91865997191</v>
          </cell>
          <cell r="AE3191">
            <v>201325.99919378545</v>
          </cell>
          <cell r="AF3191">
            <v>204094.63759127702</v>
          </cell>
          <cell r="AG3191">
            <v>206901.35034879539</v>
          </cell>
          <cell r="AH3191">
            <v>209746.66106555553</v>
          </cell>
          <cell r="AI3191">
            <v>212631.10054131731</v>
          </cell>
          <cell r="AJ3191">
            <v>215555.20687540746</v>
          </cell>
          <cell r="AK3191">
            <v>218519.52556710335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AS3191">
            <v>0</v>
          </cell>
          <cell r="AT3191">
            <v>0</v>
          </cell>
          <cell r="AU3191">
            <v>0</v>
          </cell>
          <cell r="AV3191">
            <v>0</v>
          </cell>
          <cell r="AW3191">
            <v>0</v>
          </cell>
          <cell r="AX3191">
            <v>0</v>
          </cell>
          <cell r="AY3191">
            <v>0</v>
          </cell>
          <cell r="AZ3191">
            <v>0</v>
          </cell>
        </row>
        <row r="3192">
          <cell r="A3192" t="str">
            <v>WAMedium C&amp;IDLC Space HeatingProgram Annual BenefitsLow Participation Case0</v>
          </cell>
          <cell r="B3192" t="str">
            <v>WA</v>
          </cell>
          <cell r="C3192" t="str">
            <v>Medium C&amp;I</v>
          </cell>
          <cell r="D3192" t="str">
            <v>DLC Space Heating</v>
          </cell>
          <cell r="E3192" t="str">
            <v>Program Annual Benefits</v>
          </cell>
          <cell r="F3192" t="str">
            <v>Low Participation Case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573231.01</v>
          </cell>
          <cell r="S3192">
            <v>1745288.43</v>
          </cell>
          <cell r="T3192">
            <v>4127886.26</v>
          </cell>
          <cell r="U3192">
            <v>5388069.9000000004</v>
          </cell>
          <cell r="V3192">
            <v>6066603.5300000003</v>
          </cell>
          <cell r="W3192">
            <v>6146956.6100000003</v>
          </cell>
          <cell r="X3192">
            <v>6226381.7599999998</v>
          </cell>
          <cell r="Y3192">
            <v>6305886.3200000003</v>
          </cell>
          <cell r="Z3192">
            <v>6389191.79</v>
          </cell>
          <cell r="AA3192">
            <v>6482465.1100000003</v>
          </cell>
          <cell r="AB3192">
            <v>6568214.9500000002</v>
          </cell>
          <cell r="AC3192">
            <v>6654117.0800000001</v>
          </cell>
          <cell r="AD3192">
            <v>6743128.8899999997</v>
          </cell>
          <cell r="AE3192">
            <v>6833331.4100000001</v>
          </cell>
          <cell r="AF3192">
            <v>6924740.5700000003</v>
          </cell>
          <cell r="AG3192">
            <v>7017372.5</v>
          </cell>
          <cell r="AH3192">
            <v>7111243.5700000003</v>
          </cell>
          <cell r="AI3192">
            <v>7206370.3399999999</v>
          </cell>
          <cell r="AJ3192">
            <v>7302769.6200000001</v>
          </cell>
          <cell r="AK3192">
            <v>7400458.4299999997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AS3192">
            <v>0</v>
          </cell>
          <cell r="AT3192">
            <v>0</v>
          </cell>
          <cell r="AU3192">
            <v>0</v>
          </cell>
          <cell r="AV3192">
            <v>0</v>
          </cell>
          <cell r="AW3192">
            <v>0</v>
          </cell>
          <cell r="AX3192">
            <v>0</v>
          </cell>
          <cell r="AY3192">
            <v>0</v>
          </cell>
          <cell r="AZ3192">
            <v>0</v>
          </cell>
        </row>
        <row r="3193">
          <cell r="A3193" t="str">
            <v>WAMedium C&amp;IDLC Space HeatingProgram Annual CostsLow Participation Case0</v>
          </cell>
          <cell r="B3193" t="str">
            <v>WA</v>
          </cell>
          <cell r="C3193" t="str">
            <v>Medium C&amp;I</v>
          </cell>
          <cell r="D3193" t="str">
            <v>DLC Space Heating</v>
          </cell>
          <cell r="E3193" t="str">
            <v>Program Annual Costs</v>
          </cell>
          <cell r="F3193" t="str">
            <v>Low Participation Case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5834317.1500000004</v>
          </cell>
          <cell r="S3193">
            <v>12509121.98</v>
          </cell>
          <cell r="T3193">
            <v>26286343.199999999</v>
          </cell>
          <cell r="U3193">
            <v>16130618.27</v>
          </cell>
          <cell r="V3193">
            <v>10911310.720000001</v>
          </cell>
          <cell r="W3193">
            <v>4823091.07</v>
          </cell>
          <cell r="X3193">
            <v>4899046.41</v>
          </cell>
          <cell r="Y3193">
            <v>4974249.76</v>
          </cell>
          <cell r="Z3193">
            <v>5049879.66</v>
          </cell>
          <cell r="AA3193">
            <v>5126289.05</v>
          </cell>
          <cell r="AB3193">
            <v>5203203.5</v>
          </cell>
          <cell r="AC3193">
            <v>5283869.59</v>
          </cell>
          <cell r="AD3193">
            <v>5405233.1200000001</v>
          </cell>
          <cell r="AE3193">
            <v>5502775.29</v>
          </cell>
          <cell r="AF3193">
            <v>5602414.6799999997</v>
          </cell>
          <cell r="AG3193">
            <v>5704204.7300000004</v>
          </cell>
          <cell r="AH3193">
            <v>5808200.4400000004</v>
          </cell>
          <cell r="AI3193">
            <v>5914458.3899999997</v>
          </cell>
          <cell r="AJ3193">
            <v>6023036.7800000003</v>
          </cell>
          <cell r="AK3193">
            <v>6133995.5099999998</v>
          </cell>
          <cell r="AL3193">
            <v>0</v>
          </cell>
          <cell r="AM3193">
            <v>0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>
            <v>0</v>
          </cell>
          <cell r="AS3193">
            <v>0</v>
          </cell>
          <cell r="AT3193">
            <v>0</v>
          </cell>
          <cell r="AU3193">
            <v>0</v>
          </cell>
          <cell r="AV3193">
            <v>0</v>
          </cell>
          <cell r="AW3193">
            <v>0</v>
          </cell>
          <cell r="AX3193">
            <v>0</v>
          </cell>
          <cell r="AY3193">
            <v>0</v>
          </cell>
          <cell r="AZ3193">
            <v>0</v>
          </cell>
        </row>
        <row r="3194">
          <cell r="A3194" t="str">
            <v>WAMedium C&amp;IDLC Space HeatingNon-Incentive CostsLow Participation Case0</v>
          </cell>
          <cell r="B3194" t="str">
            <v>WA</v>
          </cell>
          <cell r="C3194" t="str">
            <v>Medium C&amp;I</v>
          </cell>
          <cell r="D3194" t="str">
            <v>DLC Space Heating</v>
          </cell>
          <cell r="E3194" t="str">
            <v>Non-Incentive Costs</v>
          </cell>
          <cell r="F3194" t="str">
            <v>Low Participation Case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5482636.7300000004</v>
          </cell>
          <cell r="S3194">
            <v>11437731.27</v>
          </cell>
          <cell r="T3194">
            <v>23748445.530000001</v>
          </cell>
          <cell r="U3194">
            <v>12818922.52</v>
          </cell>
          <cell r="V3194">
            <v>7177502.6100000003</v>
          </cell>
          <cell r="W3194">
            <v>1035039.42</v>
          </cell>
          <cell r="X3194">
            <v>1056694.75</v>
          </cell>
          <cell r="Y3194">
            <v>1077608.81</v>
          </cell>
          <cell r="Z3194">
            <v>1098962.6200000001</v>
          </cell>
          <cell r="AA3194">
            <v>1121099.71</v>
          </cell>
          <cell r="AB3194">
            <v>1143734.93</v>
          </cell>
          <cell r="AC3194">
            <v>1169950.97</v>
          </cell>
          <cell r="AD3194">
            <v>1234739.83</v>
          </cell>
          <cell r="AE3194">
            <v>1274929.31</v>
          </cell>
          <cell r="AF3194">
            <v>1316427.29</v>
          </cell>
          <cell r="AG3194">
            <v>1359276.37</v>
          </cell>
          <cell r="AH3194">
            <v>1403520.56</v>
          </cell>
          <cell r="AI3194">
            <v>1449205.28</v>
          </cell>
          <cell r="AJ3194">
            <v>1496377.44</v>
          </cell>
          <cell r="AK3194">
            <v>1545085.48</v>
          </cell>
          <cell r="AL3194">
            <v>0</v>
          </cell>
          <cell r="AM3194">
            <v>0</v>
          </cell>
          <cell r="AN3194">
            <v>0</v>
          </cell>
          <cell r="AO3194">
            <v>0</v>
          </cell>
          <cell r="AP3194">
            <v>0</v>
          </cell>
          <cell r="AQ3194">
            <v>0</v>
          </cell>
          <cell r="AR3194">
            <v>0</v>
          </cell>
          <cell r="AS3194">
            <v>0</v>
          </cell>
          <cell r="AT3194">
            <v>0</v>
          </cell>
          <cell r="AU3194">
            <v>0</v>
          </cell>
          <cell r="AV3194">
            <v>0</v>
          </cell>
          <cell r="AW3194">
            <v>0</v>
          </cell>
          <cell r="AX3194">
            <v>0</v>
          </cell>
          <cell r="AY3194">
            <v>0</v>
          </cell>
          <cell r="AZ3194">
            <v>0</v>
          </cell>
        </row>
        <row r="3195">
          <cell r="A3195" t="str">
            <v>WAMedium C&amp;IDLC Space HeatingSummer Peak Reduction @Meter  (MW)Low Participation Case0</v>
          </cell>
          <cell r="B3195" t="str">
            <v>WA</v>
          </cell>
          <cell r="C3195" t="str">
            <v>Medium C&amp;I</v>
          </cell>
          <cell r="D3195" t="str">
            <v>DLC Space Heating</v>
          </cell>
          <cell r="E3195" t="str">
            <v>Summer Peak Reduction @Meter  (MW)</v>
          </cell>
          <cell r="F3195" t="str">
            <v>Low Participation Case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5.1061481672101516</v>
          </cell>
          <cell r="S3195">
            <v>15.546439584201273</v>
          </cell>
          <cell r="T3195">
            <v>36.769815927493447</v>
          </cell>
          <cell r="U3195">
            <v>47.99510590524666</v>
          </cell>
          <cell r="V3195">
            <v>54.039254216657497</v>
          </cell>
          <cell r="W3195">
            <v>54.75501228123791</v>
          </cell>
          <cell r="X3195">
            <v>55.462504704051796</v>
          </cell>
          <cell r="Y3195">
            <v>56.170704503007471</v>
          </cell>
          <cell r="Z3195">
            <v>56.91276145592839</v>
          </cell>
          <cell r="AA3195">
            <v>57.74360864977195</v>
          </cell>
          <cell r="AB3195">
            <v>58.507439221742665</v>
          </cell>
          <cell r="AC3195">
            <v>59.27262640549219</v>
          </cell>
          <cell r="AD3195">
            <v>60.065513565673378</v>
          </cell>
          <cell r="AE3195">
            <v>60.869007140432515</v>
          </cell>
          <cell r="AF3195">
            <v>61.683249011282939</v>
          </cell>
          <cell r="AG3195">
            <v>62.508382957680382</v>
          </cell>
          <cell r="AH3195">
            <v>63.344554682411669</v>
          </cell>
          <cell r="AI3195">
            <v>64.191911837323005</v>
          </cell>
          <cell r="AJ3195">
            <v>65.050604049392433</v>
          </cell>
          <cell r="AK3195">
            <v>65.920782947151125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>
            <v>0</v>
          </cell>
          <cell r="AS3195">
            <v>0</v>
          </cell>
          <cell r="AT3195">
            <v>0</v>
          </cell>
          <cell r="AU3195">
            <v>0</v>
          </cell>
          <cell r="AV3195">
            <v>0</v>
          </cell>
          <cell r="AW3195">
            <v>0</v>
          </cell>
          <cell r="AX3195">
            <v>0</v>
          </cell>
          <cell r="AY3195">
            <v>0</v>
          </cell>
          <cell r="AZ3195">
            <v>0</v>
          </cell>
        </row>
        <row r="3196">
          <cell r="A3196" t="str">
            <v>WAMedium C&amp;IDLC Space HeatingSummer Peak Reduction @Generation (MW)Low Participation Case0</v>
          </cell>
          <cell r="B3196" t="str">
            <v>WA</v>
          </cell>
          <cell r="C3196" t="str">
            <v>Medium C&amp;I</v>
          </cell>
          <cell r="D3196" t="str">
            <v>DLC Space Heating</v>
          </cell>
          <cell r="E3196" t="str">
            <v>Summer Peak Reduction @Generation (MW)</v>
          </cell>
          <cell r="F3196" t="str">
            <v>Low Participation Case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5.6309529854545115</v>
          </cell>
          <cell r="S3196">
            <v>17.1442871462299</v>
          </cell>
          <cell r="T3196">
            <v>40.548980952242438</v>
          </cell>
          <cell r="U3196">
            <v>52.92799504328039</v>
          </cell>
          <cell r="V3196">
            <v>59.593354892652727</v>
          </cell>
          <cell r="W3196">
            <v>60.382677857562754</v>
          </cell>
          <cell r="X3196">
            <v>61.162885646285609</v>
          </cell>
          <cell r="Y3196">
            <v>61.94387351456492</v>
          </cell>
          <cell r="Z3196">
            <v>62.762198341341403</v>
          </cell>
          <cell r="AA3196">
            <v>63.678439181486489</v>
          </cell>
          <cell r="AB3196">
            <v>64.520775498172327</v>
          </cell>
          <cell r="AC3196">
            <v>65.364607857843168</v>
          </cell>
          <cell r="AD3196">
            <v>66.238987169908881</v>
          </cell>
          <cell r="AE3196">
            <v>67.125063013269198</v>
          </cell>
          <cell r="AF3196">
            <v>68.022991851877961</v>
          </cell>
          <cell r="AG3196">
            <v>68.932932242700019</v>
          </cell>
          <cell r="AH3196">
            <v>69.855044863709381</v>
          </cell>
          <cell r="AI3196">
            <v>70.789492542261797</v>
          </cell>
          <cell r="AJ3196">
            <v>71.73644028384696</v>
          </cell>
          <cell r="AK3196">
            <v>72.696055301225314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  <cell r="AP3196">
            <v>0</v>
          </cell>
          <cell r="AQ3196">
            <v>0</v>
          </cell>
          <cell r="AR3196">
            <v>0</v>
          </cell>
          <cell r="AS3196">
            <v>0</v>
          </cell>
          <cell r="AT3196">
            <v>0</v>
          </cell>
          <cell r="AU3196">
            <v>0</v>
          </cell>
          <cell r="AV3196">
            <v>0</v>
          </cell>
          <cell r="AW3196">
            <v>0</v>
          </cell>
          <cell r="AX3196">
            <v>0</v>
          </cell>
          <cell r="AY3196">
            <v>0</v>
          </cell>
          <cell r="AZ3196">
            <v>0</v>
          </cell>
        </row>
        <row r="3197">
          <cell r="A3197" t="str">
            <v>WAMedium C&amp;IDLC Space HeatingWinter Peak Reduction @Meter  (MW)Low Participation Case0</v>
          </cell>
          <cell r="B3197" t="str">
            <v>WA</v>
          </cell>
          <cell r="C3197" t="str">
            <v>Medium C&amp;I</v>
          </cell>
          <cell r="D3197" t="str">
            <v>DLC Space Heating</v>
          </cell>
          <cell r="E3197" t="str">
            <v>Winter Peak Reduction @Meter  (MW)</v>
          </cell>
          <cell r="F3197" t="str">
            <v>Low Participation Case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  <cell r="AP3197">
            <v>0</v>
          </cell>
          <cell r="AQ3197">
            <v>0</v>
          </cell>
          <cell r="AR3197">
            <v>0</v>
          </cell>
          <cell r="AS3197">
            <v>0</v>
          </cell>
          <cell r="AT3197">
            <v>0</v>
          </cell>
          <cell r="AU3197">
            <v>0</v>
          </cell>
          <cell r="AV3197">
            <v>0</v>
          </cell>
          <cell r="AW3197">
            <v>0</v>
          </cell>
          <cell r="AX3197">
            <v>0</v>
          </cell>
          <cell r="AY3197">
            <v>0</v>
          </cell>
          <cell r="AZ3197">
            <v>0</v>
          </cell>
        </row>
        <row r="3198">
          <cell r="A3198" t="str">
            <v>WAMedium C&amp;IDLC Space HeatingWinter Peak Reduction @Generation (MW)Low Participation Case0</v>
          </cell>
          <cell r="B3198" t="str">
            <v>WA</v>
          </cell>
          <cell r="C3198" t="str">
            <v>Medium C&amp;I</v>
          </cell>
          <cell r="D3198" t="str">
            <v>DLC Space Heating</v>
          </cell>
          <cell r="E3198" t="str">
            <v>Winter Peak Reduction @Generation (MW)</v>
          </cell>
          <cell r="F3198" t="str">
            <v>Low Participation Case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>
            <v>0</v>
          </cell>
          <cell r="AS3198">
            <v>0</v>
          </cell>
          <cell r="AT3198">
            <v>0</v>
          </cell>
          <cell r="AU3198">
            <v>0</v>
          </cell>
          <cell r="AV3198">
            <v>0</v>
          </cell>
          <cell r="AW3198">
            <v>0</v>
          </cell>
          <cell r="AX3198">
            <v>0</v>
          </cell>
          <cell r="AY3198">
            <v>0</v>
          </cell>
          <cell r="AZ3198">
            <v>0</v>
          </cell>
        </row>
        <row r="3199">
          <cell r="A3199" t="str">
            <v>WAMedium C&amp;IDLC Space HeatingProgram Annual BenefitsLow Participation Case0</v>
          </cell>
          <cell r="B3199" t="str">
            <v>WA</v>
          </cell>
          <cell r="C3199" t="str">
            <v>Medium C&amp;I</v>
          </cell>
          <cell r="D3199" t="str">
            <v>DLC Space Heating</v>
          </cell>
          <cell r="E3199" t="str">
            <v>Program Annual Benefits</v>
          </cell>
          <cell r="F3199" t="str">
            <v>Low Participation Case</v>
          </cell>
          <cell r="G3199">
            <v>0</v>
          </cell>
        </row>
        <row r="3200">
          <cell r="A3200" t="str">
            <v>WAMedium C&amp;IDLC Space HeatingNew ParticipantsLow Participation Case0</v>
          </cell>
          <cell r="B3200" t="str">
            <v>WA</v>
          </cell>
          <cell r="C3200" t="str">
            <v>Medium C&amp;I</v>
          </cell>
          <cell r="D3200" t="str">
            <v>DLC Space Heating</v>
          </cell>
          <cell r="E3200" t="str">
            <v>New Participants</v>
          </cell>
          <cell r="F3200" t="str">
            <v>Low Participation Case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16746.686550000006</v>
          </cell>
          <cell r="S3200">
            <v>34271.919000000009</v>
          </cell>
          <cell r="T3200">
            <v>69833.664450000011</v>
          </cell>
          <cell r="U3200">
            <v>36847.527750000037</v>
          </cell>
          <cell r="V3200">
            <v>20100.588749999937</v>
          </cell>
          <cell r="W3200">
            <v>2583.0255000000179</v>
          </cell>
          <cell r="X3200">
            <v>2585.7149999999965</v>
          </cell>
          <cell r="Y3200">
            <v>2585.2035000000324</v>
          </cell>
          <cell r="Z3200">
            <v>2584.5764999999665</v>
          </cell>
          <cell r="AA3200">
            <v>2584.3950000000186</v>
          </cell>
          <cell r="AB3200">
            <v>2584.7249999999767</v>
          </cell>
          <cell r="AC3200">
            <v>2592.8595000000205</v>
          </cell>
          <cell r="AD3200">
            <v>2694.0321599718882</v>
          </cell>
          <cell r="AE3200">
            <v>2731.0805338135397</v>
          </cell>
          <cell r="AF3200">
            <v>2768.6383974915661</v>
          </cell>
          <cell r="AG3200">
            <v>2806.7127575183695</v>
          </cell>
          <cell r="AH3200">
            <v>2845.3107167601411</v>
          </cell>
          <cell r="AI3200">
            <v>2884.4394757617847</v>
          </cell>
          <cell r="AJ3200">
            <v>2924.1063340901455</v>
          </cell>
          <cell r="AK3200">
            <v>2964.3186916958948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  <cell r="AP3200">
            <v>0</v>
          </cell>
          <cell r="AQ3200">
            <v>0</v>
          </cell>
          <cell r="AR3200">
            <v>0</v>
          </cell>
          <cell r="AS3200">
            <v>0</v>
          </cell>
          <cell r="AT3200">
            <v>0</v>
          </cell>
          <cell r="AU3200">
            <v>0</v>
          </cell>
          <cell r="AV3200">
            <v>0</v>
          </cell>
          <cell r="AW3200">
            <v>0</v>
          </cell>
          <cell r="AX3200">
            <v>0</v>
          </cell>
          <cell r="AY3200">
            <v>0</v>
          </cell>
          <cell r="AZ3200">
            <v>0</v>
          </cell>
        </row>
        <row r="3201">
          <cell r="A3201" t="str">
            <v>WAMedium C&amp;IDLC Space HeatingIncentive CostsLow Participation Case0</v>
          </cell>
          <cell r="B3201" t="str">
            <v>WA</v>
          </cell>
          <cell r="C3201" t="str">
            <v>Medium C&amp;I</v>
          </cell>
          <cell r="D3201" t="str">
            <v>DLC Space Heating</v>
          </cell>
          <cell r="E3201" t="str">
            <v>Incentive Costs</v>
          </cell>
          <cell r="F3201" t="str">
            <v>Low Participation Case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351680.42</v>
          </cell>
          <cell r="S3201">
            <v>1071390.72</v>
          </cell>
          <cell r="T3201">
            <v>2537897.67</v>
          </cell>
          <cell r="U3201">
            <v>3311695.75</v>
          </cell>
          <cell r="V3201">
            <v>3733808.12</v>
          </cell>
          <cell r="W3201">
            <v>3788051.65</v>
          </cell>
          <cell r="X3201">
            <v>3842351.67</v>
          </cell>
          <cell r="Y3201">
            <v>3896640.94</v>
          </cell>
          <cell r="Z3201">
            <v>3950917.05</v>
          </cell>
          <cell r="AA3201">
            <v>4005189.34</v>
          </cell>
          <cell r="AB3201">
            <v>4059468.57</v>
          </cell>
          <cell r="AC3201">
            <v>4113918.62</v>
          </cell>
          <cell r="AD3201">
            <v>4170493.29</v>
          </cell>
          <cell r="AE3201">
            <v>4227845.9800000004</v>
          </cell>
          <cell r="AF3201">
            <v>4285987.3899999997</v>
          </cell>
          <cell r="AG3201">
            <v>4344928.3600000003</v>
          </cell>
          <cell r="AH3201">
            <v>4404679.88</v>
          </cell>
          <cell r="AI3201">
            <v>4465253.1100000003</v>
          </cell>
          <cell r="AJ3201">
            <v>4526659.34</v>
          </cell>
          <cell r="AK3201">
            <v>4588910.04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  <cell r="AP3201">
            <v>0</v>
          </cell>
          <cell r="AQ3201">
            <v>0</v>
          </cell>
          <cell r="AR3201">
            <v>0</v>
          </cell>
          <cell r="AS3201">
            <v>0</v>
          </cell>
          <cell r="AT3201">
            <v>0</v>
          </cell>
          <cell r="AU3201">
            <v>0</v>
          </cell>
          <cell r="AV3201">
            <v>0</v>
          </cell>
          <cell r="AW3201">
            <v>0</v>
          </cell>
          <cell r="AX3201">
            <v>0</v>
          </cell>
          <cell r="AY3201">
            <v>0</v>
          </cell>
          <cell r="AZ3201">
            <v>0</v>
          </cell>
        </row>
        <row r="3202">
          <cell r="A3202" t="str">
            <v>WAMedium C&amp;IDLC Space HeatingParticipantsLow Participation Case0</v>
          </cell>
          <cell r="B3202" t="str">
            <v>WA</v>
          </cell>
          <cell r="C3202" t="str">
            <v>Medium C&amp;I</v>
          </cell>
          <cell r="D3202" t="str">
            <v>DLC Space Heating</v>
          </cell>
          <cell r="E3202" t="str">
            <v>Participants</v>
          </cell>
          <cell r="F3202" t="str">
            <v>Low Participation Case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16746.686550000006</v>
          </cell>
          <cell r="S3202">
            <v>51018.605550000015</v>
          </cell>
          <cell r="T3202">
            <v>120852.27000000002</v>
          </cell>
          <cell r="U3202">
            <v>157699.79775000006</v>
          </cell>
          <cell r="V3202">
            <v>177800.38649999999</v>
          </cell>
          <cell r="W3202">
            <v>180383.41200000001</v>
          </cell>
          <cell r="X3202">
            <v>182969.12700000001</v>
          </cell>
          <cell r="Y3202">
            <v>185554.33050000004</v>
          </cell>
          <cell r="Z3202">
            <v>188138.90700000001</v>
          </cell>
          <cell r="AA3202">
            <v>190723.30200000003</v>
          </cell>
          <cell r="AB3202">
            <v>193308.027</v>
          </cell>
          <cell r="AC3202">
            <v>195900.88650000002</v>
          </cell>
          <cell r="AD3202">
            <v>198594.91865997191</v>
          </cell>
          <cell r="AE3202">
            <v>201325.99919378545</v>
          </cell>
          <cell r="AF3202">
            <v>204094.63759127702</v>
          </cell>
          <cell r="AG3202">
            <v>206901.35034879539</v>
          </cell>
          <cell r="AH3202">
            <v>209746.66106555553</v>
          </cell>
          <cell r="AI3202">
            <v>212631.10054131731</v>
          </cell>
          <cell r="AJ3202">
            <v>215555.20687540746</v>
          </cell>
          <cell r="AK3202">
            <v>218519.52556710335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  <cell r="AP3202">
            <v>0</v>
          </cell>
          <cell r="AQ3202">
            <v>0</v>
          </cell>
          <cell r="AR3202">
            <v>0</v>
          </cell>
          <cell r="AS3202">
            <v>0</v>
          </cell>
          <cell r="AT3202">
            <v>0</v>
          </cell>
          <cell r="AU3202">
            <v>0</v>
          </cell>
          <cell r="AV3202">
            <v>0</v>
          </cell>
          <cell r="AW3202">
            <v>0</v>
          </cell>
          <cell r="AX3202">
            <v>0</v>
          </cell>
          <cell r="AY3202">
            <v>0</v>
          </cell>
          <cell r="AZ3202">
            <v>0</v>
          </cell>
        </row>
        <row r="3203">
          <cell r="A3203" t="str">
            <v>WAResidentialDLC Space HeatingProgram Annual BenefitsLow Participation Case0</v>
          </cell>
          <cell r="B3203" t="str">
            <v>WA</v>
          </cell>
          <cell r="C3203" t="str">
            <v>Residential</v>
          </cell>
          <cell r="D3203" t="str">
            <v>DLC Space Heating</v>
          </cell>
          <cell r="E3203" t="str">
            <v>Program Annual Benefits</v>
          </cell>
          <cell r="F3203" t="str">
            <v>Low Participation Case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573231.01</v>
          </cell>
          <cell r="S3203">
            <v>1745288.43</v>
          </cell>
          <cell r="T3203">
            <v>4127886.26</v>
          </cell>
          <cell r="U3203">
            <v>5388069.9000000004</v>
          </cell>
          <cell r="V3203">
            <v>6066603.5300000003</v>
          </cell>
          <cell r="W3203">
            <v>6146956.6100000003</v>
          </cell>
          <cell r="X3203">
            <v>6226381.7599999998</v>
          </cell>
          <cell r="Y3203">
            <v>6305886.3200000003</v>
          </cell>
          <cell r="Z3203">
            <v>6389191.79</v>
          </cell>
          <cell r="AA3203">
            <v>6482465.1100000003</v>
          </cell>
          <cell r="AB3203">
            <v>6568214.9500000002</v>
          </cell>
          <cell r="AC3203">
            <v>6654117.0800000001</v>
          </cell>
          <cell r="AD3203">
            <v>6743128.8899999997</v>
          </cell>
          <cell r="AE3203">
            <v>6833331.4100000001</v>
          </cell>
          <cell r="AF3203">
            <v>6924740.5700000003</v>
          </cell>
          <cell r="AG3203">
            <v>7017372.5</v>
          </cell>
          <cell r="AH3203">
            <v>7111243.5700000003</v>
          </cell>
          <cell r="AI3203">
            <v>7206370.3399999999</v>
          </cell>
          <cell r="AJ3203">
            <v>7302769.6200000001</v>
          </cell>
          <cell r="AK3203">
            <v>7400458.4299999997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  <cell r="AP3203">
            <v>0</v>
          </cell>
          <cell r="AQ3203">
            <v>0</v>
          </cell>
          <cell r="AR3203">
            <v>0</v>
          </cell>
          <cell r="AS3203">
            <v>0</v>
          </cell>
          <cell r="AT3203">
            <v>0</v>
          </cell>
          <cell r="AU3203">
            <v>0</v>
          </cell>
          <cell r="AV3203">
            <v>0</v>
          </cell>
          <cell r="AW3203">
            <v>0</v>
          </cell>
          <cell r="AX3203">
            <v>0</v>
          </cell>
          <cell r="AY3203">
            <v>0</v>
          </cell>
          <cell r="AZ3203">
            <v>0</v>
          </cell>
        </row>
        <row r="3204">
          <cell r="A3204" t="str">
            <v>WAResidentialDLC Space HeatingProgram Annual CostsLow Participation Case0</v>
          </cell>
          <cell r="B3204" t="str">
            <v>WA</v>
          </cell>
          <cell r="C3204" t="str">
            <v>Residential</v>
          </cell>
          <cell r="D3204" t="str">
            <v>DLC Space Heating</v>
          </cell>
          <cell r="E3204" t="str">
            <v>Program Annual Costs</v>
          </cell>
          <cell r="F3204" t="str">
            <v>Low Participation Case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5834317.1500000004</v>
          </cell>
          <cell r="S3204">
            <v>12509121.98</v>
          </cell>
          <cell r="T3204">
            <v>26286343.199999999</v>
          </cell>
          <cell r="U3204">
            <v>16130618.27</v>
          </cell>
          <cell r="V3204">
            <v>10911310.720000001</v>
          </cell>
          <cell r="W3204">
            <v>4823091.07</v>
          </cell>
          <cell r="X3204">
            <v>4899046.41</v>
          </cell>
          <cell r="Y3204">
            <v>4974249.76</v>
          </cell>
          <cell r="Z3204">
            <v>5049879.66</v>
          </cell>
          <cell r="AA3204">
            <v>5126289.05</v>
          </cell>
          <cell r="AB3204">
            <v>5203203.5</v>
          </cell>
          <cell r="AC3204">
            <v>5283869.59</v>
          </cell>
          <cell r="AD3204">
            <v>5405233.1200000001</v>
          </cell>
          <cell r="AE3204">
            <v>5502775.29</v>
          </cell>
          <cell r="AF3204">
            <v>5602414.6799999997</v>
          </cell>
          <cell r="AG3204">
            <v>5704204.7300000004</v>
          </cell>
          <cell r="AH3204">
            <v>5808200.4400000004</v>
          </cell>
          <cell r="AI3204">
            <v>5914458.3899999997</v>
          </cell>
          <cell r="AJ3204">
            <v>6023036.7800000003</v>
          </cell>
          <cell r="AK3204">
            <v>6133995.5099999998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AS3204">
            <v>0</v>
          </cell>
          <cell r="AT3204">
            <v>0</v>
          </cell>
          <cell r="AU3204">
            <v>0</v>
          </cell>
          <cell r="AV3204">
            <v>0</v>
          </cell>
          <cell r="AW3204">
            <v>0</v>
          </cell>
          <cell r="AX3204">
            <v>0</v>
          </cell>
          <cell r="AY3204">
            <v>0</v>
          </cell>
          <cell r="AZ3204">
            <v>0</v>
          </cell>
        </row>
        <row r="3205">
          <cell r="A3205" t="str">
            <v>WAResidentialDLC Space HeatingNon-Incentive CostsLow Participation Case0</v>
          </cell>
          <cell r="B3205" t="str">
            <v>WA</v>
          </cell>
          <cell r="C3205" t="str">
            <v>Residential</v>
          </cell>
          <cell r="D3205" t="str">
            <v>DLC Space Heating</v>
          </cell>
          <cell r="E3205" t="str">
            <v>Non-Incentive Costs</v>
          </cell>
          <cell r="F3205" t="str">
            <v>Low Participation Case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5482636.7300000004</v>
          </cell>
          <cell r="S3205">
            <v>11437731.27</v>
          </cell>
          <cell r="T3205">
            <v>23748445.530000001</v>
          </cell>
          <cell r="U3205">
            <v>12818922.52</v>
          </cell>
          <cell r="V3205">
            <v>7177502.6100000003</v>
          </cell>
          <cell r="W3205">
            <v>1035039.42</v>
          </cell>
          <cell r="X3205">
            <v>1056694.75</v>
          </cell>
          <cell r="Y3205">
            <v>1077608.81</v>
          </cell>
          <cell r="Z3205">
            <v>1098962.6200000001</v>
          </cell>
          <cell r="AA3205">
            <v>1121099.71</v>
          </cell>
          <cell r="AB3205">
            <v>1143734.93</v>
          </cell>
          <cell r="AC3205">
            <v>1169950.97</v>
          </cell>
          <cell r="AD3205">
            <v>1234739.83</v>
          </cell>
          <cell r="AE3205">
            <v>1274929.31</v>
          </cell>
          <cell r="AF3205">
            <v>1316427.29</v>
          </cell>
          <cell r="AG3205">
            <v>1359276.37</v>
          </cell>
          <cell r="AH3205">
            <v>1403520.56</v>
          </cell>
          <cell r="AI3205">
            <v>1449205.28</v>
          </cell>
          <cell r="AJ3205">
            <v>1496377.44</v>
          </cell>
          <cell r="AK3205">
            <v>1545085.48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AS3205">
            <v>0</v>
          </cell>
          <cell r="AT3205">
            <v>0</v>
          </cell>
          <cell r="AU3205">
            <v>0</v>
          </cell>
          <cell r="AV3205">
            <v>0</v>
          </cell>
          <cell r="AW3205">
            <v>0</v>
          </cell>
          <cell r="AX3205">
            <v>0</v>
          </cell>
          <cell r="AY3205">
            <v>0</v>
          </cell>
          <cell r="AZ3205">
            <v>0</v>
          </cell>
        </row>
        <row r="3206">
          <cell r="A3206" t="str">
            <v>WAResidentialDLC Space HeatingSummer Peak Reduction @Meter  (MW)Low Participation Case0</v>
          </cell>
          <cell r="B3206" t="str">
            <v>WA</v>
          </cell>
          <cell r="C3206" t="str">
            <v>Residential</v>
          </cell>
          <cell r="D3206" t="str">
            <v>DLC Space Heating</v>
          </cell>
          <cell r="E3206" t="str">
            <v>Summer Peak Reduction @Meter  (MW)</v>
          </cell>
          <cell r="F3206" t="str">
            <v>Low Participation Case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5.1061481672101516</v>
          </cell>
          <cell r="S3206">
            <v>15.546439584201273</v>
          </cell>
          <cell r="T3206">
            <v>36.769815927493447</v>
          </cell>
          <cell r="U3206">
            <v>47.99510590524666</v>
          </cell>
          <cell r="V3206">
            <v>54.039254216657497</v>
          </cell>
          <cell r="W3206">
            <v>54.75501228123791</v>
          </cell>
          <cell r="X3206">
            <v>55.462504704051796</v>
          </cell>
          <cell r="Y3206">
            <v>56.170704503007471</v>
          </cell>
          <cell r="Z3206">
            <v>56.91276145592839</v>
          </cell>
          <cell r="AA3206">
            <v>57.74360864977195</v>
          </cell>
          <cell r="AB3206">
            <v>58.507439221742665</v>
          </cell>
          <cell r="AC3206">
            <v>59.27262640549219</v>
          </cell>
          <cell r="AD3206">
            <v>60.065513565673378</v>
          </cell>
          <cell r="AE3206">
            <v>60.869007140432515</v>
          </cell>
          <cell r="AF3206">
            <v>61.683249011282939</v>
          </cell>
          <cell r="AG3206">
            <v>62.508382957680382</v>
          </cell>
          <cell r="AH3206">
            <v>63.344554682411669</v>
          </cell>
          <cell r="AI3206">
            <v>64.191911837323005</v>
          </cell>
          <cell r="AJ3206">
            <v>65.050604049392433</v>
          </cell>
          <cell r="AK3206">
            <v>65.920782947151125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AS3206">
            <v>0</v>
          </cell>
          <cell r="AT3206">
            <v>0</v>
          </cell>
          <cell r="AU3206">
            <v>0</v>
          </cell>
          <cell r="AV3206">
            <v>0</v>
          </cell>
          <cell r="AW3206">
            <v>0</v>
          </cell>
          <cell r="AX3206">
            <v>0</v>
          </cell>
          <cell r="AY3206">
            <v>0</v>
          </cell>
          <cell r="AZ3206">
            <v>0</v>
          </cell>
        </row>
        <row r="3207">
          <cell r="A3207" t="str">
            <v>WAResidentialDLC Space HeatingSummer Peak Reduction @Generation (MW)Low Participation Case0</v>
          </cell>
          <cell r="B3207" t="str">
            <v>WA</v>
          </cell>
          <cell r="C3207" t="str">
            <v>Residential</v>
          </cell>
          <cell r="D3207" t="str">
            <v>DLC Space Heating</v>
          </cell>
          <cell r="E3207" t="str">
            <v>Summer Peak Reduction @Generation (MW)</v>
          </cell>
          <cell r="F3207" t="str">
            <v>Low Participation Case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5.6309529854545115</v>
          </cell>
          <cell r="S3207">
            <v>17.1442871462299</v>
          </cell>
          <cell r="T3207">
            <v>40.548980952242438</v>
          </cell>
          <cell r="U3207">
            <v>52.92799504328039</v>
          </cell>
          <cell r="V3207">
            <v>59.593354892652727</v>
          </cell>
          <cell r="W3207">
            <v>60.382677857562754</v>
          </cell>
          <cell r="X3207">
            <v>61.162885646285609</v>
          </cell>
          <cell r="Y3207">
            <v>61.94387351456492</v>
          </cell>
          <cell r="Z3207">
            <v>62.762198341341403</v>
          </cell>
          <cell r="AA3207">
            <v>63.678439181486489</v>
          </cell>
          <cell r="AB3207">
            <v>64.520775498172327</v>
          </cell>
          <cell r="AC3207">
            <v>65.364607857843168</v>
          </cell>
          <cell r="AD3207">
            <v>66.238987169908881</v>
          </cell>
          <cell r="AE3207">
            <v>67.125063013269198</v>
          </cell>
          <cell r="AF3207">
            <v>68.022991851877961</v>
          </cell>
          <cell r="AG3207">
            <v>68.932932242700019</v>
          </cell>
          <cell r="AH3207">
            <v>69.855044863709381</v>
          </cell>
          <cell r="AI3207">
            <v>70.789492542261797</v>
          </cell>
          <cell r="AJ3207">
            <v>71.73644028384696</v>
          </cell>
          <cell r="AK3207">
            <v>72.696055301225314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  <cell r="AP3207">
            <v>0</v>
          </cell>
          <cell r="AQ3207">
            <v>0</v>
          </cell>
          <cell r="AR3207">
            <v>0</v>
          </cell>
          <cell r="AS3207">
            <v>0</v>
          </cell>
          <cell r="AT3207">
            <v>0</v>
          </cell>
          <cell r="AU3207">
            <v>0</v>
          </cell>
          <cell r="AV3207">
            <v>0</v>
          </cell>
          <cell r="AW3207">
            <v>0</v>
          </cell>
          <cell r="AX3207">
            <v>0</v>
          </cell>
          <cell r="AY3207">
            <v>0</v>
          </cell>
          <cell r="AZ3207">
            <v>0</v>
          </cell>
        </row>
        <row r="3208">
          <cell r="A3208" t="str">
            <v>WAResidentialDLC Space HeatingWinter Peak Reduction @Meter  (MW)Low Participation Case0</v>
          </cell>
          <cell r="B3208" t="str">
            <v>WA</v>
          </cell>
          <cell r="C3208" t="str">
            <v>Residential</v>
          </cell>
          <cell r="D3208" t="str">
            <v>DLC Space Heating</v>
          </cell>
          <cell r="E3208" t="str">
            <v>Winter Peak Reduction @Meter  (MW)</v>
          </cell>
          <cell r="F3208" t="str">
            <v>Low Participation Case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  <cell r="AP3208">
            <v>0</v>
          </cell>
          <cell r="AQ3208">
            <v>0</v>
          </cell>
          <cell r="AR3208">
            <v>0</v>
          </cell>
          <cell r="AS3208">
            <v>0</v>
          </cell>
          <cell r="AT3208">
            <v>0</v>
          </cell>
          <cell r="AU3208">
            <v>0</v>
          </cell>
          <cell r="AV3208">
            <v>0</v>
          </cell>
          <cell r="AW3208">
            <v>0</v>
          </cell>
          <cell r="AX3208">
            <v>0</v>
          </cell>
          <cell r="AY3208">
            <v>0</v>
          </cell>
          <cell r="AZ3208">
            <v>0</v>
          </cell>
        </row>
        <row r="3209">
          <cell r="A3209" t="str">
            <v>WAResidentialDLC Space HeatingWinter Peak Reduction @Generation (MW)Low Participation Case0</v>
          </cell>
          <cell r="B3209" t="str">
            <v>WA</v>
          </cell>
          <cell r="C3209" t="str">
            <v>Residential</v>
          </cell>
          <cell r="D3209" t="str">
            <v>DLC Space Heating</v>
          </cell>
          <cell r="E3209" t="str">
            <v>Winter Peak Reduction @Generation (MW)</v>
          </cell>
          <cell r="F3209" t="str">
            <v>Low Participation Case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  <cell r="AP3209">
            <v>0</v>
          </cell>
          <cell r="AQ3209">
            <v>0</v>
          </cell>
          <cell r="AR3209">
            <v>0</v>
          </cell>
          <cell r="AS3209">
            <v>0</v>
          </cell>
          <cell r="AT3209">
            <v>0</v>
          </cell>
          <cell r="AU3209">
            <v>0</v>
          </cell>
          <cell r="AV3209">
            <v>0</v>
          </cell>
          <cell r="AW3209">
            <v>0</v>
          </cell>
          <cell r="AX3209">
            <v>0</v>
          </cell>
          <cell r="AY3209">
            <v>0</v>
          </cell>
          <cell r="AZ3209">
            <v>0</v>
          </cell>
        </row>
        <row r="3210">
          <cell r="A3210" t="str">
            <v>WAResidentialDLC Space HeatingProgram Annual BenefitsLow Participation Case0</v>
          </cell>
          <cell r="B3210" t="str">
            <v>WA</v>
          </cell>
          <cell r="C3210" t="str">
            <v>Residential</v>
          </cell>
          <cell r="D3210" t="str">
            <v>DLC Space Heating</v>
          </cell>
          <cell r="E3210" t="str">
            <v>Program Annual Benefits</v>
          </cell>
          <cell r="F3210" t="str">
            <v>Low Participation Case</v>
          </cell>
          <cell r="G3210">
            <v>0</v>
          </cell>
        </row>
        <row r="3211">
          <cell r="A3211" t="str">
            <v>WAResidentialDLC Space HeatingNew ParticipantsLow Participation Case0</v>
          </cell>
          <cell r="B3211" t="str">
            <v>WA</v>
          </cell>
          <cell r="C3211" t="str">
            <v>Residential</v>
          </cell>
          <cell r="D3211" t="str">
            <v>DLC Space Heating</v>
          </cell>
          <cell r="E3211" t="str">
            <v>New Participants</v>
          </cell>
          <cell r="F3211" t="str">
            <v>Low Participation Case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16746.686550000006</v>
          </cell>
          <cell r="S3211">
            <v>34271.919000000009</v>
          </cell>
          <cell r="T3211">
            <v>69833.664450000011</v>
          </cell>
          <cell r="U3211">
            <v>36847.527750000037</v>
          </cell>
          <cell r="V3211">
            <v>20100.588749999937</v>
          </cell>
          <cell r="W3211">
            <v>2583.0255000000179</v>
          </cell>
          <cell r="X3211">
            <v>2585.7149999999965</v>
          </cell>
          <cell r="Y3211">
            <v>2585.2035000000324</v>
          </cell>
          <cell r="Z3211">
            <v>2584.5764999999665</v>
          </cell>
          <cell r="AA3211">
            <v>2584.3950000000186</v>
          </cell>
          <cell r="AB3211">
            <v>2584.7249999999767</v>
          </cell>
          <cell r="AC3211">
            <v>2592.8595000000205</v>
          </cell>
          <cell r="AD3211">
            <v>2694.0321599718882</v>
          </cell>
          <cell r="AE3211">
            <v>2731.0805338135397</v>
          </cell>
          <cell r="AF3211">
            <v>2768.6383974915661</v>
          </cell>
          <cell r="AG3211">
            <v>2806.7127575183695</v>
          </cell>
          <cell r="AH3211">
            <v>2845.3107167601411</v>
          </cell>
          <cell r="AI3211">
            <v>2884.4394757617847</v>
          </cell>
          <cell r="AJ3211">
            <v>2924.1063340901455</v>
          </cell>
          <cell r="AK3211">
            <v>2964.3186916958948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  <cell r="AP3211">
            <v>0</v>
          </cell>
          <cell r="AQ3211">
            <v>0</v>
          </cell>
          <cell r="AR3211">
            <v>0</v>
          </cell>
          <cell r="AS3211">
            <v>0</v>
          </cell>
          <cell r="AT3211">
            <v>0</v>
          </cell>
          <cell r="AU3211">
            <v>0</v>
          </cell>
          <cell r="AV3211">
            <v>0</v>
          </cell>
          <cell r="AW3211">
            <v>0</v>
          </cell>
          <cell r="AX3211">
            <v>0</v>
          </cell>
          <cell r="AY3211">
            <v>0</v>
          </cell>
          <cell r="AZ3211">
            <v>0</v>
          </cell>
        </row>
        <row r="3212">
          <cell r="A3212" t="str">
            <v>WAResidentialDLC Space HeatingIncentive CostsLow Participation Case0</v>
          </cell>
          <cell r="B3212" t="str">
            <v>WA</v>
          </cell>
          <cell r="C3212" t="str">
            <v>Residential</v>
          </cell>
          <cell r="D3212" t="str">
            <v>DLC Space Heating</v>
          </cell>
          <cell r="E3212" t="str">
            <v>Incentive Costs</v>
          </cell>
          <cell r="F3212" t="str">
            <v>Low Participation Case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351680.42</v>
          </cell>
          <cell r="S3212">
            <v>1071390.72</v>
          </cell>
          <cell r="T3212">
            <v>2537897.67</v>
          </cell>
          <cell r="U3212">
            <v>3311695.75</v>
          </cell>
          <cell r="V3212">
            <v>3733808.12</v>
          </cell>
          <cell r="W3212">
            <v>3788051.65</v>
          </cell>
          <cell r="X3212">
            <v>3842351.67</v>
          </cell>
          <cell r="Y3212">
            <v>3896640.94</v>
          </cell>
          <cell r="Z3212">
            <v>3950917.05</v>
          </cell>
          <cell r="AA3212">
            <v>4005189.34</v>
          </cell>
          <cell r="AB3212">
            <v>4059468.57</v>
          </cell>
          <cell r="AC3212">
            <v>4113918.62</v>
          </cell>
          <cell r="AD3212">
            <v>4170493.29</v>
          </cell>
          <cell r="AE3212">
            <v>4227845.9800000004</v>
          </cell>
          <cell r="AF3212">
            <v>4285987.3899999997</v>
          </cell>
          <cell r="AG3212">
            <v>4344928.3600000003</v>
          </cell>
          <cell r="AH3212">
            <v>4404679.88</v>
          </cell>
          <cell r="AI3212">
            <v>4465253.1100000003</v>
          </cell>
          <cell r="AJ3212">
            <v>4526659.34</v>
          </cell>
          <cell r="AK3212">
            <v>4588910.04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  <cell r="AP3212">
            <v>0</v>
          </cell>
          <cell r="AQ3212">
            <v>0</v>
          </cell>
          <cell r="AR3212">
            <v>0</v>
          </cell>
          <cell r="AS3212">
            <v>0</v>
          </cell>
          <cell r="AT3212">
            <v>0</v>
          </cell>
          <cell r="AU3212">
            <v>0</v>
          </cell>
          <cell r="AV3212">
            <v>0</v>
          </cell>
          <cell r="AW3212">
            <v>0</v>
          </cell>
          <cell r="AX3212">
            <v>0</v>
          </cell>
          <cell r="AY3212">
            <v>0</v>
          </cell>
          <cell r="AZ3212">
            <v>0</v>
          </cell>
        </row>
        <row r="3213">
          <cell r="A3213" t="str">
            <v>WAResidentialDLC Space HeatingParticipantsLow Participation Case0</v>
          </cell>
          <cell r="B3213" t="str">
            <v>WA</v>
          </cell>
          <cell r="C3213" t="str">
            <v>Residential</v>
          </cell>
          <cell r="D3213" t="str">
            <v>DLC Space Heating</v>
          </cell>
          <cell r="E3213" t="str">
            <v>Participants</v>
          </cell>
          <cell r="F3213" t="str">
            <v>Low Participation Case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16746.686550000006</v>
          </cell>
          <cell r="S3213">
            <v>51018.605550000015</v>
          </cell>
          <cell r="T3213">
            <v>120852.27000000002</v>
          </cell>
          <cell r="U3213">
            <v>157699.79775000006</v>
          </cell>
          <cell r="V3213">
            <v>177800.38649999999</v>
          </cell>
          <cell r="W3213">
            <v>180383.41200000001</v>
          </cell>
          <cell r="X3213">
            <v>182969.12700000001</v>
          </cell>
          <cell r="Y3213">
            <v>185554.33050000004</v>
          </cell>
          <cell r="Z3213">
            <v>188138.90700000001</v>
          </cell>
          <cell r="AA3213">
            <v>190723.30200000003</v>
          </cell>
          <cell r="AB3213">
            <v>193308.027</v>
          </cell>
          <cell r="AC3213">
            <v>195900.88650000002</v>
          </cell>
          <cell r="AD3213">
            <v>198594.91865997191</v>
          </cell>
          <cell r="AE3213">
            <v>201325.99919378545</v>
          </cell>
          <cell r="AF3213">
            <v>204094.63759127702</v>
          </cell>
          <cell r="AG3213">
            <v>206901.35034879539</v>
          </cell>
          <cell r="AH3213">
            <v>209746.66106555553</v>
          </cell>
          <cell r="AI3213">
            <v>212631.10054131731</v>
          </cell>
          <cell r="AJ3213">
            <v>215555.20687540746</v>
          </cell>
          <cell r="AK3213">
            <v>218519.52556710335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AS3213">
            <v>0</v>
          </cell>
          <cell r="AT3213">
            <v>0</v>
          </cell>
          <cell r="AU3213">
            <v>0</v>
          </cell>
          <cell r="AV3213">
            <v>0</v>
          </cell>
          <cell r="AW3213">
            <v>0</v>
          </cell>
          <cell r="AX3213">
            <v>0</v>
          </cell>
          <cell r="AY3213">
            <v>0</v>
          </cell>
          <cell r="AZ3213">
            <v>0</v>
          </cell>
        </row>
        <row r="3214">
          <cell r="A3214" t="str">
            <v>WASmall C&amp;IDLC Space HeatingProgram Annual BenefitsLow Participation Case0</v>
          </cell>
          <cell r="B3214" t="str">
            <v>WA</v>
          </cell>
          <cell r="C3214" t="str">
            <v>Small C&amp;I</v>
          </cell>
          <cell r="D3214" t="str">
            <v>DLC Space Heating</v>
          </cell>
          <cell r="E3214" t="str">
            <v>Program Annual Benefits</v>
          </cell>
          <cell r="F3214" t="str">
            <v>Low Participation Case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573231.01</v>
          </cell>
          <cell r="S3214">
            <v>1745288.43</v>
          </cell>
          <cell r="T3214">
            <v>4127886.26</v>
          </cell>
          <cell r="U3214">
            <v>5388069.9000000004</v>
          </cell>
          <cell r="V3214">
            <v>6066603.5300000003</v>
          </cell>
          <cell r="W3214">
            <v>6146956.6100000003</v>
          </cell>
          <cell r="X3214">
            <v>6226381.7599999998</v>
          </cell>
          <cell r="Y3214">
            <v>6305886.3200000003</v>
          </cell>
          <cell r="Z3214">
            <v>6389191.79</v>
          </cell>
          <cell r="AA3214">
            <v>6482465.1100000003</v>
          </cell>
          <cell r="AB3214">
            <v>6568214.9500000002</v>
          </cell>
          <cell r="AC3214">
            <v>6654117.0800000001</v>
          </cell>
          <cell r="AD3214">
            <v>6743128.8899999997</v>
          </cell>
          <cell r="AE3214">
            <v>6833331.4100000001</v>
          </cell>
          <cell r="AF3214">
            <v>6924740.5700000003</v>
          </cell>
          <cell r="AG3214">
            <v>7017372.5</v>
          </cell>
          <cell r="AH3214">
            <v>7111243.5700000003</v>
          </cell>
          <cell r="AI3214">
            <v>7206370.3399999999</v>
          </cell>
          <cell r="AJ3214">
            <v>7302769.6200000001</v>
          </cell>
          <cell r="AK3214">
            <v>7400458.4299999997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AS3214">
            <v>0</v>
          </cell>
          <cell r="AT3214">
            <v>0</v>
          </cell>
          <cell r="AU3214">
            <v>0</v>
          </cell>
          <cell r="AV3214">
            <v>0</v>
          </cell>
          <cell r="AW3214">
            <v>0</v>
          </cell>
          <cell r="AX3214">
            <v>0</v>
          </cell>
          <cell r="AY3214">
            <v>0</v>
          </cell>
          <cell r="AZ3214">
            <v>0</v>
          </cell>
        </row>
        <row r="3215">
          <cell r="A3215" t="str">
            <v>WASmall C&amp;IDLC Space HeatingProgram Annual CostsLow Participation Case0</v>
          </cell>
          <cell r="B3215" t="str">
            <v>WA</v>
          </cell>
          <cell r="C3215" t="str">
            <v>Small C&amp;I</v>
          </cell>
          <cell r="D3215" t="str">
            <v>DLC Space Heating</v>
          </cell>
          <cell r="E3215" t="str">
            <v>Program Annual Costs</v>
          </cell>
          <cell r="F3215" t="str">
            <v>Low Participation Case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5834317.1500000004</v>
          </cell>
          <cell r="S3215">
            <v>12509121.98</v>
          </cell>
          <cell r="T3215">
            <v>26286343.199999999</v>
          </cell>
          <cell r="U3215">
            <v>16130618.27</v>
          </cell>
          <cell r="V3215">
            <v>10911310.720000001</v>
          </cell>
          <cell r="W3215">
            <v>4823091.07</v>
          </cell>
          <cell r="X3215">
            <v>4899046.41</v>
          </cell>
          <cell r="Y3215">
            <v>4974249.76</v>
          </cell>
          <cell r="Z3215">
            <v>5049879.66</v>
          </cell>
          <cell r="AA3215">
            <v>5126289.05</v>
          </cell>
          <cell r="AB3215">
            <v>5203203.5</v>
          </cell>
          <cell r="AC3215">
            <v>5283869.59</v>
          </cell>
          <cell r="AD3215">
            <v>5405233.1200000001</v>
          </cell>
          <cell r="AE3215">
            <v>5502775.29</v>
          </cell>
          <cell r="AF3215">
            <v>5602414.6799999997</v>
          </cell>
          <cell r="AG3215">
            <v>5704204.7300000004</v>
          </cell>
          <cell r="AH3215">
            <v>5808200.4400000004</v>
          </cell>
          <cell r="AI3215">
            <v>5914458.3899999997</v>
          </cell>
          <cell r="AJ3215">
            <v>6023036.7800000003</v>
          </cell>
          <cell r="AK3215">
            <v>6133995.5099999998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  <cell r="AP3215">
            <v>0</v>
          </cell>
          <cell r="AQ3215">
            <v>0</v>
          </cell>
          <cell r="AR3215">
            <v>0</v>
          </cell>
          <cell r="AS3215">
            <v>0</v>
          </cell>
          <cell r="AT3215">
            <v>0</v>
          </cell>
          <cell r="AU3215">
            <v>0</v>
          </cell>
          <cell r="AV3215">
            <v>0</v>
          </cell>
          <cell r="AW3215">
            <v>0</v>
          </cell>
          <cell r="AX3215">
            <v>0</v>
          </cell>
          <cell r="AY3215">
            <v>0</v>
          </cell>
          <cell r="AZ3215">
            <v>0</v>
          </cell>
        </row>
        <row r="3216">
          <cell r="A3216" t="str">
            <v>WASmall C&amp;IDLC Space HeatingNon-Incentive CostsLow Participation Case0</v>
          </cell>
          <cell r="B3216" t="str">
            <v>WA</v>
          </cell>
          <cell r="C3216" t="str">
            <v>Small C&amp;I</v>
          </cell>
          <cell r="D3216" t="str">
            <v>DLC Space Heating</v>
          </cell>
          <cell r="E3216" t="str">
            <v>Non-Incentive Costs</v>
          </cell>
          <cell r="F3216" t="str">
            <v>Low Participation Case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5482636.7300000004</v>
          </cell>
          <cell r="S3216">
            <v>11437731.27</v>
          </cell>
          <cell r="T3216">
            <v>23748445.530000001</v>
          </cell>
          <cell r="U3216">
            <v>12818922.52</v>
          </cell>
          <cell r="V3216">
            <v>7177502.6100000003</v>
          </cell>
          <cell r="W3216">
            <v>1035039.42</v>
          </cell>
          <cell r="X3216">
            <v>1056694.75</v>
          </cell>
          <cell r="Y3216">
            <v>1077608.81</v>
          </cell>
          <cell r="Z3216">
            <v>1098962.6200000001</v>
          </cell>
          <cell r="AA3216">
            <v>1121099.71</v>
          </cell>
          <cell r="AB3216">
            <v>1143734.93</v>
          </cell>
          <cell r="AC3216">
            <v>1169950.97</v>
          </cell>
          <cell r="AD3216">
            <v>1234739.83</v>
          </cell>
          <cell r="AE3216">
            <v>1274929.31</v>
          </cell>
          <cell r="AF3216">
            <v>1316427.29</v>
          </cell>
          <cell r="AG3216">
            <v>1359276.37</v>
          </cell>
          <cell r="AH3216">
            <v>1403520.56</v>
          </cell>
          <cell r="AI3216">
            <v>1449205.28</v>
          </cell>
          <cell r="AJ3216">
            <v>1496377.44</v>
          </cell>
          <cell r="AK3216">
            <v>1545085.48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>
            <v>0</v>
          </cell>
          <cell r="AQ3216">
            <v>0</v>
          </cell>
          <cell r="AR3216">
            <v>0</v>
          </cell>
          <cell r="AS3216">
            <v>0</v>
          </cell>
          <cell r="AT3216">
            <v>0</v>
          </cell>
          <cell r="AU3216">
            <v>0</v>
          </cell>
          <cell r="AV3216">
            <v>0</v>
          </cell>
          <cell r="AW3216">
            <v>0</v>
          </cell>
          <cell r="AX3216">
            <v>0</v>
          </cell>
          <cell r="AY3216">
            <v>0</v>
          </cell>
          <cell r="AZ3216">
            <v>0</v>
          </cell>
        </row>
        <row r="3217">
          <cell r="A3217" t="str">
            <v>WASmall C&amp;IDLC Space HeatingSummer Peak Reduction @Meter  (MW)Low Participation Case0</v>
          </cell>
          <cell r="B3217" t="str">
            <v>WA</v>
          </cell>
          <cell r="C3217" t="str">
            <v>Small C&amp;I</v>
          </cell>
          <cell r="D3217" t="str">
            <v>DLC Space Heating</v>
          </cell>
          <cell r="E3217" t="str">
            <v>Summer Peak Reduction @Meter  (MW)</v>
          </cell>
          <cell r="F3217" t="str">
            <v>Low Participation Case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5.1061481672101516</v>
          </cell>
          <cell r="S3217">
            <v>15.546439584201273</v>
          </cell>
          <cell r="T3217">
            <v>36.769815927493447</v>
          </cell>
          <cell r="U3217">
            <v>47.99510590524666</v>
          </cell>
          <cell r="V3217">
            <v>54.039254216657497</v>
          </cell>
          <cell r="W3217">
            <v>54.75501228123791</v>
          </cell>
          <cell r="X3217">
            <v>55.462504704051796</v>
          </cell>
          <cell r="Y3217">
            <v>56.170704503007471</v>
          </cell>
          <cell r="Z3217">
            <v>56.91276145592839</v>
          </cell>
          <cell r="AA3217">
            <v>57.74360864977195</v>
          </cell>
          <cell r="AB3217">
            <v>58.507439221742665</v>
          </cell>
          <cell r="AC3217">
            <v>59.27262640549219</v>
          </cell>
          <cell r="AD3217">
            <v>60.065513565673378</v>
          </cell>
          <cell r="AE3217">
            <v>60.869007140432515</v>
          </cell>
          <cell r="AF3217">
            <v>61.683249011282939</v>
          </cell>
          <cell r="AG3217">
            <v>62.508382957680382</v>
          </cell>
          <cell r="AH3217">
            <v>63.344554682411669</v>
          </cell>
          <cell r="AI3217">
            <v>64.191911837323005</v>
          </cell>
          <cell r="AJ3217">
            <v>65.050604049392433</v>
          </cell>
          <cell r="AK3217">
            <v>65.920782947151125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  <cell r="AP3217">
            <v>0</v>
          </cell>
          <cell r="AQ3217">
            <v>0</v>
          </cell>
          <cell r="AR3217">
            <v>0</v>
          </cell>
          <cell r="AS3217">
            <v>0</v>
          </cell>
          <cell r="AT3217">
            <v>0</v>
          </cell>
          <cell r="AU3217">
            <v>0</v>
          </cell>
          <cell r="AV3217">
            <v>0</v>
          </cell>
          <cell r="AW3217">
            <v>0</v>
          </cell>
          <cell r="AX3217">
            <v>0</v>
          </cell>
          <cell r="AY3217">
            <v>0</v>
          </cell>
          <cell r="AZ3217">
            <v>0</v>
          </cell>
        </row>
        <row r="3218">
          <cell r="A3218" t="str">
            <v>WASmall C&amp;IDLC Space HeatingSummer Peak Reduction @Generation (MW)Low Participation Case0</v>
          </cell>
          <cell r="B3218" t="str">
            <v>WA</v>
          </cell>
          <cell r="C3218" t="str">
            <v>Small C&amp;I</v>
          </cell>
          <cell r="D3218" t="str">
            <v>DLC Space Heating</v>
          </cell>
          <cell r="E3218" t="str">
            <v>Summer Peak Reduction @Generation (MW)</v>
          </cell>
          <cell r="F3218" t="str">
            <v>Low Participation Case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5.6309529854545115</v>
          </cell>
          <cell r="S3218">
            <v>17.1442871462299</v>
          </cell>
          <cell r="T3218">
            <v>40.548980952242438</v>
          </cell>
          <cell r="U3218">
            <v>52.92799504328039</v>
          </cell>
          <cell r="V3218">
            <v>59.593354892652727</v>
          </cell>
          <cell r="W3218">
            <v>60.382677857562754</v>
          </cell>
          <cell r="X3218">
            <v>61.162885646285609</v>
          </cell>
          <cell r="Y3218">
            <v>61.94387351456492</v>
          </cell>
          <cell r="Z3218">
            <v>62.762198341341403</v>
          </cell>
          <cell r="AA3218">
            <v>63.678439181486489</v>
          </cell>
          <cell r="AB3218">
            <v>64.520775498172327</v>
          </cell>
          <cell r="AC3218">
            <v>65.364607857843168</v>
          </cell>
          <cell r="AD3218">
            <v>66.238987169908881</v>
          </cell>
          <cell r="AE3218">
            <v>67.125063013269198</v>
          </cell>
          <cell r="AF3218">
            <v>68.022991851877961</v>
          </cell>
          <cell r="AG3218">
            <v>68.932932242700019</v>
          </cell>
          <cell r="AH3218">
            <v>69.855044863709381</v>
          </cell>
          <cell r="AI3218">
            <v>70.789492542261797</v>
          </cell>
          <cell r="AJ3218">
            <v>71.73644028384696</v>
          </cell>
          <cell r="AK3218">
            <v>72.696055301225314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>
            <v>0</v>
          </cell>
          <cell r="AQ3218">
            <v>0</v>
          </cell>
          <cell r="AR3218">
            <v>0</v>
          </cell>
          <cell r="AS3218">
            <v>0</v>
          </cell>
          <cell r="AT3218">
            <v>0</v>
          </cell>
          <cell r="AU3218">
            <v>0</v>
          </cell>
          <cell r="AV3218">
            <v>0</v>
          </cell>
          <cell r="AW3218">
            <v>0</v>
          </cell>
          <cell r="AX3218">
            <v>0</v>
          </cell>
          <cell r="AY3218">
            <v>0</v>
          </cell>
          <cell r="AZ3218">
            <v>0</v>
          </cell>
        </row>
        <row r="3219">
          <cell r="A3219" t="str">
            <v>WASmall C&amp;IDLC Space HeatingWinter Peak Reduction @Meter  (MW)Low Participation Case0</v>
          </cell>
          <cell r="B3219" t="str">
            <v>WA</v>
          </cell>
          <cell r="C3219" t="str">
            <v>Small C&amp;I</v>
          </cell>
          <cell r="D3219" t="str">
            <v>DLC Space Heating</v>
          </cell>
          <cell r="E3219" t="str">
            <v>Winter Peak Reduction @Meter  (MW)</v>
          </cell>
          <cell r="F3219" t="str">
            <v>Low Participation Case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AS3219">
            <v>0</v>
          </cell>
          <cell r="AT3219">
            <v>0</v>
          </cell>
          <cell r="AU3219">
            <v>0</v>
          </cell>
          <cell r="AV3219">
            <v>0</v>
          </cell>
          <cell r="AW3219">
            <v>0</v>
          </cell>
          <cell r="AX3219">
            <v>0</v>
          </cell>
          <cell r="AY3219">
            <v>0</v>
          </cell>
          <cell r="AZ3219">
            <v>0</v>
          </cell>
        </row>
        <row r="3220">
          <cell r="A3220" t="str">
            <v>WASmall C&amp;IDLC Space HeatingWinter Peak Reduction @Generation (MW)Low Participation Case0</v>
          </cell>
          <cell r="B3220" t="str">
            <v>WA</v>
          </cell>
          <cell r="C3220" t="str">
            <v>Small C&amp;I</v>
          </cell>
          <cell r="D3220" t="str">
            <v>DLC Space Heating</v>
          </cell>
          <cell r="E3220" t="str">
            <v>Winter Peak Reduction @Generation (MW)</v>
          </cell>
          <cell r="F3220" t="str">
            <v>Low Participation Case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0</v>
          </cell>
          <cell r="AP3220">
            <v>0</v>
          </cell>
          <cell r="AQ3220">
            <v>0</v>
          </cell>
          <cell r="AR3220">
            <v>0</v>
          </cell>
          <cell r="AS3220">
            <v>0</v>
          </cell>
          <cell r="AT3220">
            <v>0</v>
          </cell>
          <cell r="AU3220">
            <v>0</v>
          </cell>
          <cell r="AV3220">
            <v>0</v>
          </cell>
          <cell r="AW3220">
            <v>0</v>
          </cell>
          <cell r="AX3220">
            <v>0</v>
          </cell>
          <cell r="AY3220">
            <v>0</v>
          </cell>
          <cell r="AZ3220">
            <v>0</v>
          </cell>
        </row>
        <row r="3221">
          <cell r="A3221" t="str">
            <v>WASmall C&amp;IDLC Space HeatingProgram Annual BenefitsLow Participation Case0</v>
          </cell>
          <cell r="B3221" t="str">
            <v>WA</v>
          </cell>
          <cell r="C3221" t="str">
            <v>Small C&amp;I</v>
          </cell>
          <cell r="D3221" t="str">
            <v>DLC Space Heating</v>
          </cell>
          <cell r="E3221" t="str">
            <v>Program Annual Benefits</v>
          </cell>
          <cell r="F3221" t="str">
            <v>Low Participation Case</v>
          </cell>
          <cell r="G3221">
            <v>0</v>
          </cell>
        </row>
        <row r="3222">
          <cell r="A3222" t="str">
            <v>WASmall C&amp;IDLC Space HeatingNew ParticipantsLow Participation Case0</v>
          </cell>
          <cell r="B3222" t="str">
            <v>WA</v>
          </cell>
          <cell r="C3222" t="str">
            <v>Small C&amp;I</v>
          </cell>
          <cell r="D3222" t="str">
            <v>DLC Space Heating</v>
          </cell>
          <cell r="E3222" t="str">
            <v>New Participants</v>
          </cell>
          <cell r="F3222" t="str">
            <v>Low Participation Case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16746.686550000006</v>
          </cell>
          <cell r="S3222">
            <v>34271.919000000009</v>
          </cell>
          <cell r="T3222">
            <v>69833.664450000011</v>
          </cell>
          <cell r="U3222">
            <v>36847.527750000037</v>
          </cell>
          <cell r="V3222">
            <v>20100.588749999937</v>
          </cell>
          <cell r="W3222">
            <v>2583.0255000000179</v>
          </cell>
          <cell r="X3222">
            <v>2585.7149999999965</v>
          </cell>
          <cell r="Y3222">
            <v>2585.2035000000324</v>
          </cell>
          <cell r="Z3222">
            <v>2584.5764999999665</v>
          </cell>
          <cell r="AA3222">
            <v>2584.3950000000186</v>
          </cell>
          <cell r="AB3222">
            <v>2584.7249999999767</v>
          </cell>
          <cell r="AC3222">
            <v>2592.8595000000205</v>
          </cell>
          <cell r="AD3222">
            <v>2694.0321599718882</v>
          </cell>
          <cell r="AE3222">
            <v>2731.0805338135397</v>
          </cell>
          <cell r="AF3222">
            <v>2768.6383974915661</v>
          </cell>
          <cell r="AG3222">
            <v>2806.7127575183695</v>
          </cell>
          <cell r="AH3222">
            <v>2845.3107167601411</v>
          </cell>
          <cell r="AI3222">
            <v>2884.4394757617847</v>
          </cell>
          <cell r="AJ3222">
            <v>2924.1063340901455</v>
          </cell>
          <cell r="AK3222">
            <v>2964.3186916958948</v>
          </cell>
          <cell r="AL3222">
            <v>0</v>
          </cell>
          <cell r="AM3222">
            <v>0</v>
          </cell>
          <cell r="AN3222">
            <v>0</v>
          </cell>
          <cell r="AO3222">
            <v>0</v>
          </cell>
          <cell r="AP3222">
            <v>0</v>
          </cell>
          <cell r="AQ3222">
            <v>0</v>
          </cell>
          <cell r="AR3222">
            <v>0</v>
          </cell>
          <cell r="AS3222">
            <v>0</v>
          </cell>
          <cell r="AT3222">
            <v>0</v>
          </cell>
          <cell r="AU3222">
            <v>0</v>
          </cell>
          <cell r="AV3222">
            <v>0</v>
          </cell>
          <cell r="AW3222">
            <v>0</v>
          </cell>
          <cell r="AX3222">
            <v>0</v>
          </cell>
          <cell r="AY3222">
            <v>0</v>
          </cell>
          <cell r="AZ3222">
            <v>0</v>
          </cell>
        </row>
        <row r="3223">
          <cell r="A3223" t="str">
            <v>WASmall C&amp;IDLC Space HeatingIncentive CostsLow Participation Case0</v>
          </cell>
          <cell r="B3223" t="str">
            <v>WA</v>
          </cell>
          <cell r="C3223" t="str">
            <v>Small C&amp;I</v>
          </cell>
          <cell r="D3223" t="str">
            <v>DLC Space Heating</v>
          </cell>
          <cell r="E3223" t="str">
            <v>Incentive Costs</v>
          </cell>
          <cell r="F3223" t="str">
            <v>Low Participation Case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351680.42</v>
          </cell>
          <cell r="S3223">
            <v>1071390.72</v>
          </cell>
          <cell r="T3223">
            <v>2537897.67</v>
          </cell>
          <cell r="U3223">
            <v>3311695.75</v>
          </cell>
          <cell r="V3223">
            <v>3733808.12</v>
          </cell>
          <cell r="W3223">
            <v>3788051.65</v>
          </cell>
          <cell r="X3223">
            <v>3842351.67</v>
          </cell>
          <cell r="Y3223">
            <v>3896640.94</v>
          </cell>
          <cell r="Z3223">
            <v>3950917.05</v>
          </cell>
          <cell r="AA3223">
            <v>4005189.34</v>
          </cell>
          <cell r="AB3223">
            <v>4059468.57</v>
          </cell>
          <cell r="AC3223">
            <v>4113918.62</v>
          </cell>
          <cell r="AD3223">
            <v>4170493.29</v>
          </cell>
          <cell r="AE3223">
            <v>4227845.9800000004</v>
          </cell>
          <cell r="AF3223">
            <v>4285987.3899999997</v>
          </cell>
          <cell r="AG3223">
            <v>4344928.3600000003</v>
          </cell>
          <cell r="AH3223">
            <v>4404679.88</v>
          </cell>
          <cell r="AI3223">
            <v>4465253.1100000003</v>
          </cell>
          <cell r="AJ3223">
            <v>4526659.34</v>
          </cell>
          <cell r="AK3223">
            <v>4588910.04</v>
          </cell>
          <cell r="AL3223">
            <v>0</v>
          </cell>
          <cell r="AM3223">
            <v>0</v>
          </cell>
          <cell r="AN3223">
            <v>0</v>
          </cell>
          <cell r="AO3223">
            <v>0</v>
          </cell>
          <cell r="AP3223">
            <v>0</v>
          </cell>
          <cell r="AQ3223">
            <v>0</v>
          </cell>
          <cell r="AR3223">
            <v>0</v>
          </cell>
          <cell r="AS3223">
            <v>0</v>
          </cell>
          <cell r="AT3223">
            <v>0</v>
          </cell>
          <cell r="AU3223">
            <v>0</v>
          </cell>
          <cell r="AV3223">
            <v>0</v>
          </cell>
          <cell r="AW3223">
            <v>0</v>
          </cell>
          <cell r="AX3223">
            <v>0</v>
          </cell>
          <cell r="AY3223">
            <v>0</v>
          </cell>
          <cell r="AZ3223">
            <v>0</v>
          </cell>
        </row>
        <row r="3224">
          <cell r="A3224" t="str">
            <v>WASmall C&amp;IDLC Space HeatingParticipantsLow Participation Case0</v>
          </cell>
          <cell r="B3224" t="str">
            <v>WA</v>
          </cell>
          <cell r="C3224" t="str">
            <v>Small C&amp;I</v>
          </cell>
          <cell r="D3224" t="str">
            <v>DLC Space Heating</v>
          </cell>
          <cell r="E3224" t="str">
            <v>Participants</v>
          </cell>
          <cell r="F3224" t="str">
            <v>Low Participation Case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16746.686550000006</v>
          </cell>
          <cell r="S3224">
            <v>51018.605550000015</v>
          </cell>
          <cell r="T3224">
            <v>120852.27000000002</v>
          </cell>
          <cell r="U3224">
            <v>157699.79775000006</v>
          </cell>
          <cell r="V3224">
            <v>177800.38649999999</v>
          </cell>
          <cell r="W3224">
            <v>180383.41200000001</v>
          </cell>
          <cell r="X3224">
            <v>182969.12700000001</v>
          </cell>
          <cell r="Y3224">
            <v>185554.33050000004</v>
          </cell>
          <cell r="Z3224">
            <v>188138.90700000001</v>
          </cell>
          <cell r="AA3224">
            <v>190723.30200000003</v>
          </cell>
          <cell r="AB3224">
            <v>193308.027</v>
          </cell>
          <cell r="AC3224">
            <v>195900.88650000002</v>
          </cell>
          <cell r="AD3224">
            <v>198594.91865997191</v>
          </cell>
          <cell r="AE3224">
            <v>201325.99919378545</v>
          </cell>
          <cell r="AF3224">
            <v>204094.63759127702</v>
          </cell>
          <cell r="AG3224">
            <v>206901.35034879539</v>
          </cell>
          <cell r="AH3224">
            <v>209746.66106555553</v>
          </cell>
          <cell r="AI3224">
            <v>212631.10054131731</v>
          </cell>
          <cell r="AJ3224">
            <v>215555.20687540746</v>
          </cell>
          <cell r="AK3224">
            <v>218519.52556710335</v>
          </cell>
          <cell r="AL3224">
            <v>0</v>
          </cell>
          <cell r="AM3224">
            <v>0</v>
          </cell>
          <cell r="AN3224">
            <v>0</v>
          </cell>
          <cell r="AO3224">
            <v>0</v>
          </cell>
          <cell r="AP3224">
            <v>0</v>
          </cell>
          <cell r="AQ3224">
            <v>0</v>
          </cell>
          <cell r="AR3224">
            <v>0</v>
          </cell>
          <cell r="AS3224">
            <v>0</v>
          </cell>
          <cell r="AT3224">
            <v>0</v>
          </cell>
          <cell r="AU3224">
            <v>0</v>
          </cell>
          <cell r="AV3224">
            <v>0</v>
          </cell>
          <cell r="AW3224">
            <v>0</v>
          </cell>
          <cell r="AX3224">
            <v>0</v>
          </cell>
          <cell r="AY3224">
            <v>0</v>
          </cell>
          <cell r="AZ3224">
            <v>0</v>
          </cell>
        </row>
        <row r="3225">
          <cell r="A3225" t="str">
            <v>WAMedium C&amp;IDLC Water HeatingProgram Annual BenefitsLow Participation Case0</v>
          </cell>
          <cell r="B3225" t="str">
            <v>WA</v>
          </cell>
          <cell r="C3225" t="str">
            <v>Medium C&amp;I</v>
          </cell>
          <cell r="D3225" t="str">
            <v>DLC Water Heating</v>
          </cell>
          <cell r="E3225" t="str">
            <v>Program Annual Benefits</v>
          </cell>
          <cell r="F3225" t="str">
            <v>Low Participation Case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573231.01</v>
          </cell>
          <cell r="S3225">
            <v>1745288.43</v>
          </cell>
          <cell r="T3225">
            <v>4127886.26</v>
          </cell>
          <cell r="U3225">
            <v>5388069.9000000004</v>
          </cell>
          <cell r="V3225">
            <v>6066603.5300000003</v>
          </cell>
          <cell r="W3225">
            <v>6146956.6100000003</v>
          </cell>
          <cell r="X3225">
            <v>6226381.7599999998</v>
          </cell>
          <cell r="Y3225">
            <v>6305886.3200000003</v>
          </cell>
          <cell r="Z3225">
            <v>6389191.79</v>
          </cell>
          <cell r="AA3225">
            <v>6482465.1100000003</v>
          </cell>
          <cell r="AB3225">
            <v>6568214.9500000002</v>
          </cell>
          <cell r="AC3225">
            <v>6654117.0800000001</v>
          </cell>
          <cell r="AD3225">
            <v>6743128.8899999997</v>
          </cell>
          <cell r="AE3225">
            <v>6833331.4100000001</v>
          </cell>
          <cell r="AF3225">
            <v>6924740.5700000003</v>
          </cell>
          <cell r="AG3225">
            <v>7017372.5</v>
          </cell>
          <cell r="AH3225">
            <v>7111243.5700000003</v>
          </cell>
          <cell r="AI3225">
            <v>7206370.3399999999</v>
          </cell>
          <cell r="AJ3225">
            <v>7302769.6200000001</v>
          </cell>
          <cell r="AK3225">
            <v>7400458.4299999997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>
            <v>0</v>
          </cell>
          <cell r="AQ3225">
            <v>0</v>
          </cell>
          <cell r="AR3225">
            <v>0</v>
          </cell>
          <cell r="AS3225">
            <v>0</v>
          </cell>
          <cell r="AT3225">
            <v>0</v>
          </cell>
          <cell r="AU3225">
            <v>0</v>
          </cell>
          <cell r="AV3225">
            <v>0</v>
          </cell>
          <cell r="AW3225">
            <v>0</v>
          </cell>
          <cell r="AX3225">
            <v>0</v>
          </cell>
          <cell r="AY3225">
            <v>0</v>
          </cell>
          <cell r="AZ3225">
            <v>0</v>
          </cell>
        </row>
        <row r="3226">
          <cell r="A3226" t="str">
            <v>WAMedium C&amp;IDLC Water HeatingProgram Annual CostsLow Participation Case0</v>
          </cell>
          <cell r="B3226" t="str">
            <v>WA</v>
          </cell>
          <cell r="C3226" t="str">
            <v>Medium C&amp;I</v>
          </cell>
          <cell r="D3226" t="str">
            <v>DLC Water Heating</v>
          </cell>
          <cell r="E3226" t="str">
            <v>Program Annual Costs</v>
          </cell>
          <cell r="F3226" t="str">
            <v>Low Participation Case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5834317.1500000004</v>
          </cell>
          <cell r="S3226">
            <v>12509121.98</v>
          </cell>
          <cell r="T3226">
            <v>26286343.199999999</v>
          </cell>
          <cell r="U3226">
            <v>16130618.27</v>
          </cell>
          <cell r="V3226">
            <v>10911310.720000001</v>
          </cell>
          <cell r="W3226">
            <v>4823091.07</v>
          </cell>
          <cell r="X3226">
            <v>4899046.41</v>
          </cell>
          <cell r="Y3226">
            <v>4974249.76</v>
          </cell>
          <cell r="Z3226">
            <v>5049879.66</v>
          </cell>
          <cell r="AA3226">
            <v>5126289.05</v>
          </cell>
          <cell r="AB3226">
            <v>5203203.5</v>
          </cell>
          <cell r="AC3226">
            <v>5283869.59</v>
          </cell>
          <cell r="AD3226">
            <v>5405233.1200000001</v>
          </cell>
          <cell r="AE3226">
            <v>5502775.29</v>
          </cell>
          <cell r="AF3226">
            <v>5602414.6799999997</v>
          </cell>
          <cell r="AG3226">
            <v>5704204.7300000004</v>
          </cell>
          <cell r="AH3226">
            <v>5808200.4400000004</v>
          </cell>
          <cell r="AI3226">
            <v>5914458.3899999997</v>
          </cell>
          <cell r="AJ3226">
            <v>6023036.7800000003</v>
          </cell>
          <cell r="AK3226">
            <v>6133995.5099999998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  <cell r="AP3226">
            <v>0</v>
          </cell>
          <cell r="AQ3226">
            <v>0</v>
          </cell>
          <cell r="AR3226">
            <v>0</v>
          </cell>
          <cell r="AS3226">
            <v>0</v>
          </cell>
          <cell r="AT3226">
            <v>0</v>
          </cell>
          <cell r="AU3226">
            <v>0</v>
          </cell>
          <cell r="AV3226">
            <v>0</v>
          </cell>
          <cell r="AW3226">
            <v>0</v>
          </cell>
          <cell r="AX3226">
            <v>0</v>
          </cell>
          <cell r="AY3226">
            <v>0</v>
          </cell>
          <cell r="AZ3226">
            <v>0</v>
          </cell>
        </row>
        <row r="3227">
          <cell r="A3227" t="str">
            <v>WAMedium C&amp;IDLC Water HeatingNon-Incentive CostsLow Participation Case0</v>
          </cell>
          <cell r="B3227" t="str">
            <v>WA</v>
          </cell>
          <cell r="C3227" t="str">
            <v>Medium C&amp;I</v>
          </cell>
          <cell r="D3227" t="str">
            <v>DLC Water Heating</v>
          </cell>
          <cell r="E3227" t="str">
            <v>Non-Incentive Costs</v>
          </cell>
          <cell r="F3227" t="str">
            <v>Low Participation Case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5482636.7300000004</v>
          </cell>
          <cell r="S3227">
            <v>11437731.27</v>
          </cell>
          <cell r="T3227">
            <v>23748445.530000001</v>
          </cell>
          <cell r="U3227">
            <v>12818922.52</v>
          </cell>
          <cell r="V3227">
            <v>7177502.6100000003</v>
          </cell>
          <cell r="W3227">
            <v>1035039.42</v>
          </cell>
          <cell r="X3227">
            <v>1056694.75</v>
          </cell>
          <cell r="Y3227">
            <v>1077608.81</v>
          </cell>
          <cell r="Z3227">
            <v>1098962.6200000001</v>
          </cell>
          <cell r="AA3227">
            <v>1121099.71</v>
          </cell>
          <cell r="AB3227">
            <v>1143734.93</v>
          </cell>
          <cell r="AC3227">
            <v>1169950.97</v>
          </cell>
          <cell r="AD3227">
            <v>1234739.83</v>
          </cell>
          <cell r="AE3227">
            <v>1274929.31</v>
          </cell>
          <cell r="AF3227">
            <v>1316427.29</v>
          </cell>
          <cell r="AG3227">
            <v>1359276.37</v>
          </cell>
          <cell r="AH3227">
            <v>1403520.56</v>
          </cell>
          <cell r="AI3227">
            <v>1449205.28</v>
          </cell>
          <cell r="AJ3227">
            <v>1496377.44</v>
          </cell>
          <cell r="AK3227">
            <v>1545085.48</v>
          </cell>
          <cell r="AL3227">
            <v>0</v>
          </cell>
          <cell r="AM3227">
            <v>0</v>
          </cell>
          <cell r="AN3227">
            <v>0</v>
          </cell>
          <cell r="AO3227">
            <v>0</v>
          </cell>
          <cell r="AP3227">
            <v>0</v>
          </cell>
          <cell r="AQ3227">
            <v>0</v>
          </cell>
          <cell r="AR3227">
            <v>0</v>
          </cell>
          <cell r="AS3227">
            <v>0</v>
          </cell>
          <cell r="AT3227">
            <v>0</v>
          </cell>
          <cell r="AU3227">
            <v>0</v>
          </cell>
          <cell r="AV3227">
            <v>0</v>
          </cell>
          <cell r="AW3227">
            <v>0</v>
          </cell>
          <cell r="AX3227">
            <v>0</v>
          </cell>
          <cell r="AY3227">
            <v>0</v>
          </cell>
          <cell r="AZ3227">
            <v>0</v>
          </cell>
        </row>
        <row r="3228">
          <cell r="A3228" t="str">
            <v>WAMedium C&amp;IDLC Water HeatingSummer Peak Reduction @Meter  (MW)Low Participation Case0</v>
          </cell>
          <cell r="B3228" t="str">
            <v>WA</v>
          </cell>
          <cell r="C3228" t="str">
            <v>Medium C&amp;I</v>
          </cell>
          <cell r="D3228" t="str">
            <v>DLC Water Heating</v>
          </cell>
          <cell r="E3228" t="str">
            <v>Summer Peak Reduction @Meter  (MW)</v>
          </cell>
          <cell r="F3228" t="str">
            <v>Low Participation Case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5.1061481672101516</v>
          </cell>
          <cell r="S3228">
            <v>15.546439584201273</v>
          </cell>
          <cell r="T3228">
            <v>36.769815927493447</v>
          </cell>
          <cell r="U3228">
            <v>47.99510590524666</v>
          </cell>
          <cell r="V3228">
            <v>54.039254216657497</v>
          </cell>
          <cell r="W3228">
            <v>54.75501228123791</v>
          </cell>
          <cell r="X3228">
            <v>55.462504704051796</v>
          </cell>
          <cell r="Y3228">
            <v>56.170704503007471</v>
          </cell>
          <cell r="Z3228">
            <v>56.91276145592839</v>
          </cell>
          <cell r="AA3228">
            <v>57.74360864977195</v>
          </cell>
          <cell r="AB3228">
            <v>58.507439221742665</v>
          </cell>
          <cell r="AC3228">
            <v>59.27262640549219</v>
          </cell>
          <cell r="AD3228">
            <v>60.065513565673378</v>
          </cell>
          <cell r="AE3228">
            <v>60.869007140432515</v>
          </cell>
          <cell r="AF3228">
            <v>61.683249011282939</v>
          </cell>
          <cell r="AG3228">
            <v>62.508382957680382</v>
          </cell>
          <cell r="AH3228">
            <v>63.344554682411669</v>
          </cell>
          <cell r="AI3228">
            <v>64.191911837323005</v>
          </cell>
          <cell r="AJ3228">
            <v>65.050604049392433</v>
          </cell>
          <cell r="AK3228">
            <v>65.920782947151125</v>
          </cell>
          <cell r="AL3228">
            <v>0</v>
          </cell>
          <cell r="AM3228">
            <v>0</v>
          </cell>
          <cell r="AN3228">
            <v>0</v>
          </cell>
          <cell r="AO3228">
            <v>0</v>
          </cell>
          <cell r="AP3228">
            <v>0</v>
          </cell>
          <cell r="AQ3228">
            <v>0</v>
          </cell>
          <cell r="AR3228">
            <v>0</v>
          </cell>
          <cell r="AS3228">
            <v>0</v>
          </cell>
          <cell r="AT3228">
            <v>0</v>
          </cell>
          <cell r="AU3228">
            <v>0</v>
          </cell>
          <cell r="AV3228">
            <v>0</v>
          </cell>
          <cell r="AW3228">
            <v>0</v>
          </cell>
          <cell r="AX3228">
            <v>0</v>
          </cell>
          <cell r="AY3228">
            <v>0</v>
          </cell>
          <cell r="AZ3228">
            <v>0</v>
          </cell>
        </row>
        <row r="3229">
          <cell r="A3229" t="str">
            <v>WAMedium C&amp;IDLC Water HeatingSummer Peak Reduction @Generation (MW)Low Participation Case0</v>
          </cell>
          <cell r="B3229" t="str">
            <v>WA</v>
          </cell>
          <cell r="C3229" t="str">
            <v>Medium C&amp;I</v>
          </cell>
          <cell r="D3229" t="str">
            <v>DLC Water Heating</v>
          </cell>
          <cell r="E3229" t="str">
            <v>Summer Peak Reduction @Generation (MW)</v>
          </cell>
          <cell r="F3229" t="str">
            <v>Low Participation Case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5.6309529854545115</v>
          </cell>
          <cell r="S3229">
            <v>17.1442871462299</v>
          </cell>
          <cell r="T3229">
            <v>40.548980952242438</v>
          </cell>
          <cell r="U3229">
            <v>52.92799504328039</v>
          </cell>
          <cell r="V3229">
            <v>59.593354892652727</v>
          </cell>
          <cell r="W3229">
            <v>60.382677857562754</v>
          </cell>
          <cell r="X3229">
            <v>61.162885646285609</v>
          </cell>
          <cell r="Y3229">
            <v>61.94387351456492</v>
          </cell>
          <cell r="Z3229">
            <v>62.762198341341403</v>
          </cell>
          <cell r="AA3229">
            <v>63.678439181486489</v>
          </cell>
          <cell r="AB3229">
            <v>64.520775498172327</v>
          </cell>
          <cell r="AC3229">
            <v>65.364607857843168</v>
          </cell>
          <cell r="AD3229">
            <v>66.238987169908881</v>
          </cell>
          <cell r="AE3229">
            <v>67.125063013269198</v>
          </cell>
          <cell r="AF3229">
            <v>68.022991851877961</v>
          </cell>
          <cell r="AG3229">
            <v>68.932932242700019</v>
          </cell>
          <cell r="AH3229">
            <v>69.855044863709381</v>
          </cell>
          <cell r="AI3229">
            <v>70.789492542261797</v>
          </cell>
          <cell r="AJ3229">
            <v>71.73644028384696</v>
          </cell>
          <cell r="AK3229">
            <v>72.696055301225314</v>
          </cell>
          <cell r="AL3229">
            <v>0</v>
          </cell>
          <cell r="AM3229">
            <v>0</v>
          </cell>
          <cell r="AN3229">
            <v>0</v>
          </cell>
          <cell r="AO3229">
            <v>0</v>
          </cell>
          <cell r="AP3229">
            <v>0</v>
          </cell>
          <cell r="AQ3229">
            <v>0</v>
          </cell>
          <cell r="AR3229">
            <v>0</v>
          </cell>
          <cell r="AS3229">
            <v>0</v>
          </cell>
          <cell r="AT3229">
            <v>0</v>
          </cell>
          <cell r="AU3229">
            <v>0</v>
          </cell>
          <cell r="AV3229">
            <v>0</v>
          </cell>
          <cell r="AW3229">
            <v>0</v>
          </cell>
          <cell r="AX3229">
            <v>0</v>
          </cell>
          <cell r="AY3229">
            <v>0</v>
          </cell>
          <cell r="AZ3229">
            <v>0</v>
          </cell>
        </row>
        <row r="3230">
          <cell r="A3230" t="str">
            <v>WAMedium C&amp;IDLC Water HeatingWinter Peak Reduction @Meter  (MW)Low Participation Case0</v>
          </cell>
          <cell r="B3230" t="str">
            <v>WA</v>
          </cell>
          <cell r="C3230" t="str">
            <v>Medium C&amp;I</v>
          </cell>
          <cell r="D3230" t="str">
            <v>DLC Water Heating</v>
          </cell>
          <cell r="E3230" t="str">
            <v>Winter Peak Reduction @Meter  (MW)</v>
          </cell>
          <cell r="F3230" t="str">
            <v>Low Participation Case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  <cell r="AO3230">
            <v>0</v>
          </cell>
          <cell r="AP3230">
            <v>0</v>
          </cell>
          <cell r="AQ3230">
            <v>0</v>
          </cell>
          <cell r="AR3230">
            <v>0</v>
          </cell>
          <cell r="AS3230">
            <v>0</v>
          </cell>
          <cell r="AT3230">
            <v>0</v>
          </cell>
          <cell r="AU3230">
            <v>0</v>
          </cell>
          <cell r="AV3230">
            <v>0</v>
          </cell>
          <cell r="AW3230">
            <v>0</v>
          </cell>
          <cell r="AX3230">
            <v>0</v>
          </cell>
          <cell r="AY3230">
            <v>0</v>
          </cell>
          <cell r="AZ3230">
            <v>0</v>
          </cell>
        </row>
        <row r="3231">
          <cell r="A3231" t="str">
            <v>WAMedium C&amp;IDLC Water HeatingWinter Peak Reduction @Generation (MW)Low Participation Case0</v>
          </cell>
          <cell r="B3231" t="str">
            <v>WA</v>
          </cell>
          <cell r="C3231" t="str">
            <v>Medium C&amp;I</v>
          </cell>
          <cell r="D3231" t="str">
            <v>DLC Water Heating</v>
          </cell>
          <cell r="E3231" t="str">
            <v>Winter Peak Reduction @Generation (MW)</v>
          </cell>
          <cell r="F3231" t="str">
            <v>Low Participation Case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  <cell r="AP3231">
            <v>0</v>
          </cell>
          <cell r="AQ3231">
            <v>0</v>
          </cell>
          <cell r="AR3231">
            <v>0</v>
          </cell>
          <cell r="AS3231">
            <v>0</v>
          </cell>
          <cell r="AT3231">
            <v>0</v>
          </cell>
          <cell r="AU3231">
            <v>0</v>
          </cell>
          <cell r="AV3231">
            <v>0</v>
          </cell>
          <cell r="AW3231">
            <v>0</v>
          </cell>
          <cell r="AX3231">
            <v>0</v>
          </cell>
          <cell r="AY3231">
            <v>0</v>
          </cell>
          <cell r="AZ3231">
            <v>0</v>
          </cell>
        </row>
        <row r="3232">
          <cell r="A3232" t="str">
            <v>WAMedium C&amp;IDLC Water HeatingProgram Annual BenefitsLow Participation Case0</v>
          </cell>
          <cell r="B3232" t="str">
            <v>WA</v>
          </cell>
          <cell r="C3232" t="str">
            <v>Medium C&amp;I</v>
          </cell>
          <cell r="D3232" t="str">
            <v>DLC Water Heating</v>
          </cell>
          <cell r="E3232" t="str">
            <v>Program Annual Benefits</v>
          </cell>
          <cell r="F3232" t="str">
            <v>Low Participation Case</v>
          </cell>
          <cell r="G3232">
            <v>0</v>
          </cell>
        </row>
        <row r="3233">
          <cell r="A3233" t="str">
            <v>WAMedium C&amp;IDLC Water HeatingNew ParticipantsLow Participation Case0</v>
          </cell>
          <cell r="B3233" t="str">
            <v>WA</v>
          </cell>
          <cell r="C3233" t="str">
            <v>Medium C&amp;I</v>
          </cell>
          <cell r="D3233" t="str">
            <v>DLC Water Heating</v>
          </cell>
          <cell r="E3233" t="str">
            <v>New Participants</v>
          </cell>
          <cell r="F3233" t="str">
            <v>Low Participation Case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16746.686550000006</v>
          </cell>
          <cell r="S3233">
            <v>34271.919000000009</v>
          </cell>
          <cell r="T3233">
            <v>69833.664450000011</v>
          </cell>
          <cell r="U3233">
            <v>36847.527750000037</v>
          </cell>
          <cell r="V3233">
            <v>20100.588749999937</v>
          </cell>
          <cell r="W3233">
            <v>2583.0255000000179</v>
          </cell>
          <cell r="X3233">
            <v>2585.7149999999965</v>
          </cell>
          <cell r="Y3233">
            <v>2585.2035000000324</v>
          </cell>
          <cell r="Z3233">
            <v>2584.5764999999665</v>
          </cell>
          <cell r="AA3233">
            <v>2584.3950000000186</v>
          </cell>
          <cell r="AB3233">
            <v>2584.7249999999767</v>
          </cell>
          <cell r="AC3233">
            <v>2592.8595000000205</v>
          </cell>
          <cell r="AD3233">
            <v>2694.0321599718882</v>
          </cell>
          <cell r="AE3233">
            <v>2731.0805338135397</v>
          </cell>
          <cell r="AF3233">
            <v>2768.6383974915661</v>
          </cell>
          <cell r="AG3233">
            <v>2806.7127575183695</v>
          </cell>
          <cell r="AH3233">
            <v>2845.3107167601411</v>
          </cell>
          <cell r="AI3233">
            <v>2884.4394757617847</v>
          </cell>
          <cell r="AJ3233">
            <v>2924.1063340901455</v>
          </cell>
          <cell r="AK3233">
            <v>2964.3186916958948</v>
          </cell>
          <cell r="AL3233">
            <v>0</v>
          </cell>
          <cell r="AM3233">
            <v>0</v>
          </cell>
          <cell r="AN3233">
            <v>0</v>
          </cell>
          <cell r="AO3233">
            <v>0</v>
          </cell>
          <cell r="AP3233">
            <v>0</v>
          </cell>
          <cell r="AQ3233">
            <v>0</v>
          </cell>
          <cell r="AR3233">
            <v>0</v>
          </cell>
          <cell r="AS3233">
            <v>0</v>
          </cell>
          <cell r="AT3233">
            <v>0</v>
          </cell>
          <cell r="AU3233">
            <v>0</v>
          </cell>
          <cell r="AV3233">
            <v>0</v>
          </cell>
          <cell r="AW3233">
            <v>0</v>
          </cell>
          <cell r="AX3233">
            <v>0</v>
          </cell>
          <cell r="AY3233">
            <v>0</v>
          </cell>
          <cell r="AZ3233">
            <v>0</v>
          </cell>
        </row>
        <row r="3234">
          <cell r="A3234" t="str">
            <v>WAMedium C&amp;IDLC Water HeatingIncentive CostsLow Participation Case0</v>
          </cell>
          <cell r="B3234" t="str">
            <v>WA</v>
          </cell>
          <cell r="C3234" t="str">
            <v>Medium C&amp;I</v>
          </cell>
          <cell r="D3234" t="str">
            <v>DLC Water Heating</v>
          </cell>
          <cell r="E3234" t="str">
            <v>Incentive Costs</v>
          </cell>
          <cell r="F3234" t="str">
            <v>Low Participation Case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351680.42</v>
          </cell>
          <cell r="S3234">
            <v>1071390.72</v>
          </cell>
          <cell r="T3234">
            <v>2537897.67</v>
          </cell>
          <cell r="U3234">
            <v>3311695.75</v>
          </cell>
          <cell r="V3234">
            <v>3733808.12</v>
          </cell>
          <cell r="W3234">
            <v>3788051.65</v>
          </cell>
          <cell r="X3234">
            <v>3842351.67</v>
          </cell>
          <cell r="Y3234">
            <v>3896640.94</v>
          </cell>
          <cell r="Z3234">
            <v>3950917.05</v>
          </cell>
          <cell r="AA3234">
            <v>4005189.34</v>
          </cell>
          <cell r="AB3234">
            <v>4059468.57</v>
          </cell>
          <cell r="AC3234">
            <v>4113918.62</v>
          </cell>
          <cell r="AD3234">
            <v>4170493.29</v>
          </cell>
          <cell r="AE3234">
            <v>4227845.9800000004</v>
          </cell>
          <cell r="AF3234">
            <v>4285987.3899999997</v>
          </cell>
          <cell r="AG3234">
            <v>4344928.3600000003</v>
          </cell>
          <cell r="AH3234">
            <v>4404679.88</v>
          </cell>
          <cell r="AI3234">
            <v>4465253.1100000003</v>
          </cell>
          <cell r="AJ3234">
            <v>4526659.34</v>
          </cell>
          <cell r="AK3234">
            <v>4588910.04</v>
          </cell>
          <cell r="AL3234">
            <v>0</v>
          </cell>
          <cell r="AM3234">
            <v>0</v>
          </cell>
          <cell r="AN3234">
            <v>0</v>
          </cell>
          <cell r="AO3234">
            <v>0</v>
          </cell>
          <cell r="AP3234">
            <v>0</v>
          </cell>
          <cell r="AQ3234">
            <v>0</v>
          </cell>
          <cell r="AR3234">
            <v>0</v>
          </cell>
          <cell r="AS3234">
            <v>0</v>
          </cell>
          <cell r="AT3234">
            <v>0</v>
          </cell>
          <cell r="AU3234">
            <v>0</v>
          </cell>
          <cell r="AV3234">
            <v>0</v>
          </cell>
          <cell r="AW3234">
            <v>0</v>
          </cell>
          <cell r="AX3234">
            <v>0</v>
          </cell>
          <cell r="AY3234">
            <v>0</v>
          </cell>
          <cell r="AZ3234">
            <v>0</v>
          </cell>
        </row>
        <row r="3235">
          <cell r="A3235" t="str">
            <v>WAMedium C&amp;IDLC Water HeatingParticipantsLow Participation Case0</v>
          </cell>
          <cell r="B3235" t="str">
            <v>WA</v>
          </cell>
          <cell r="C3235" t="str">
            <v>Medium C&amp;I</v>
          </cell>
          <cell r="D3235" t="str">
            <v>DLC Water Heating</v>
          </cell>
          <cell r="E3235" t="str">
            <v>Participants</v>
          </cell>
          <cell r="F3235" t="str">
            <v>Low Participation Case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16746.686550000006</v>
          </cell>
          <cell r="S3235">
            <v>51018.605550000015</v>
          </cell>
          <cell r="T3235">
            <v>120852.27000000002</v>
          </cell>
          <cell r="U3235">
            <v>157699.79775000006</v>
          </cell>
          <cell r="V3235">
            <v>177800.38649999999</v>
          </cell>
          <cell r="W3235">
            <v>180383.41200000001</v>
          </cell>
          <cell r="X3235">
            <v>182969.12700000001</v>
          </cell>
          <cell r="Y3235">
            <v>185554.33050000004</v>
          </cell>
          <cell r="Z3235">
            <v>188138.90700000001</v>
          </cell>
          <cell r="AA3235">
            <v>190723.30200000003</v>
          </cell>
          <cell r="AB3235">
            <v>193308.027</v>
          </cell>
          <cell r="AC3235">
            <v>195900.88650000002</v>
          </cell>
          <cell r="AD3235">
            <v>198594.91865997191</v>
          </cell>
          <cell r="AE3235">
            <v>201325.99919378545</v>
          </cell>
          <cell r="AF3235">
            <v>204094.63759127702</v>
          </cell>
          <cell r="AG3235">
            <v>206901.35034879539</v>
          </cell>
          <cell r="AH3235">
            <v>209746.66106555553</v>
          </cell>
          <cell r="AI3235">
            <v>212631.10054131731</v>
          </cell>
          <cell r="AJ3235">
            <v>215555.20687540746</v>
          </cell>
          <cell r="AK3235">
            <v>218519.52556710335</v>
          </cell>
          <cell r="AL3235">
            <v>0</v>
          </cell>
          <cell r="AM3235">
            <v>0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AS3235">
            <v>0</v>
          </cell>
          <cell r="AT3235">
            <v>0</v>
          </cell>
          <cell r="AU3235">
            <v>0</v>
          </cell>
          <cell r="AV3235">
            <v>0</v>
          </cell>
          <cell r="AW3235">
            <v>0</v>
          </cell>
          <cell r="AX3235">
            <v>0</v>
          </cell>
          <cell r="AY3235">
            <v>0</v>
          </cell>
          <cell r="AZ3235">
            <v>0</v>
          </cell>
        </row>
        <row r="3236">
          <cell r="A3236" t="str">
            <v>WAResidentialDLC Water HeatingProgram Annual BenefitsLow Participation Case0</v>
          </cell>
          <cell r="B3236" t="str">
            <v>WA</v>
          </cell>
          <cell r="C3236" t="str">
            <v>Residential</v>
          </cell>
          <cell r="D3236" t="str">
            <v>DLC Water Heating</v>
          </cell>
          <cell r="E3236" t="str">
            <v>Program Annual Benefits</v>
          </cell>
          <cell r="F3236" t="str">
            <v>Low Participation Case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573231.01</v>
          </cell>
          <cell r="S3236">
            <v>1745288.43</v>
          </cell>
          <cell r="T3236">
            <v>4127886.26</v>
          </cell>
          <cell r="U3236">
            <v>5388069.9000000004</v>
          </cell>
          <cell r="V3236">
            <v>6066603.5300000003</v>
          </cell>
          <cell r="W3236">
            <v>6146956.6100000003</v>
          </cell>
          <cell r="X3236">
            <v>6226381.7599999998</v>
          </cell>
          <cell r="Y3236">
            <v>6305886.3200000003</v>
          </cell>
          <cell r="Z3236">
            <v>6389191.79</v>
          </cell>
          <cell r="AA3236">
            <v>6482465.1100000003</v>
          </cell>
          <cell r="AB3236">
            <v>6568214.9500000002</v>
          </cell>
          <cell r="AC3236">
            <v>6654117.0800000001</v>
          </cell>
          <cell r="AD3236">
            <v>6743128.8899999997</v>
          </cell>
          <cell r="AE3236">
            <v>6833331.4100000001</v>
          </cell>
          <cell r="AF3236">
            <v>6924740.5700000003</v>
          </cell>
          <cell r="AG3236">
            <v>7017372.5</v>
          </cell>
          <cell r="AH3236">
            <v>7111243.5700000003</v>
          </cell>
          <cell r="AI3236">
            <v>7206370.3399999999</v>
          </cell>
          <cell r="AJ3236">
            <v>7302769.6200000001</v>
          </cell>
          <cell r="AK3236">
            <v>7400458.4299999997</v>
          </cell>
          <cell r="AL3236">
            <v>0</v>
          </cell>
          <cell r="AM3236">
            <v>0</v>
          </cell>
          <cell r="AN3236">
            <v>0</v>
          </cell>
          <cell r="AO3236">
            <v>0</v>
          </cell>
          <cell r="AP3236">
            <v>0</v>
          </cell>
          <cell r="AQ3236">
            <v>0</v>
          </cell>
          <cell r="AR3236">
            <v>0</v>
          </cell>
          <cell r="AS3236">
            <v>0</v>
          </cell>
          <cell r="AT3236">
            <v>0</v>
          </cell>
          <cell r="AU3236">
            <v>0</v>
          </cell>
          <cell r="AV3236">
            <v>0</v>
          </cell>
          <cell r="AW3236">
            <v>0</v>
          </cell>
          <cell r="AX3236">
            <v>0</v>
          </cell>
          <cell r="AY3236">
            <v>0</v>
          </cell>
          <cell r="AZ3236">
            <v>0</v>
          </cell>
        </row>
        <row r="3237">
          <cell r="A3237" t="str">
            <v>WAResidentialDLC Water HeatingProgram Annual CostsLow Participation Case0</v>
          </cell>
          <cell r="B3237" t="str">
            <v>WA</v>
          </cell>
          <cell r="C3237" t="str">
            <v>Residential</v>
          </cell>
          <cell r="D3237" t="str">
            <v>DLC Water Heating</v>
          </cell>
          <cell r="E3237" t="str">
            <v>Program Annual Costs</v>
          </cell>
          <cell r="F3237" t="str">
            <v>Low Participation Case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5834317.1500000004</v>
          </cell>
          <cell r="S3237">
            <v>12509121.98</v>
          </cell>
          <cell r="T3237">
            <v>26286343.199999999</v>
          </cell>
          <cell r="U3237">
            <v>16130618.27</v>
          </cell>
          <cell r="V3237">
            <v>10911310.720000001</v>
          </cell>
          <cell r="W3237">
            <v>4823091.07</v>
          </cell>
          <cell r="X3237">
            <v>4899046.41</v>
          </cell>
          <cell r="Y3237">
            <v>4974249.76</v>
          </cell>
          <cell r="Z3237">
            <v>5049879.66</v>
          </cell>
          <cell r="AA3237">
            <v>5126289.05</v>
          </cell>
          <cell r="AB3237">
            <v>5203203.5</v>
          </cell>
          <cell r="AC3237">
            <v>5283869.59</v>
          </cell>
          <cell r="AD3237">
            <v>5405233.1200000001</v>
          </cell>
          <cell r="AE3237">
            <v>5502775.29</v>
          </cell>
          <cell r="AF3237">
            <v>5602414.6799999997</v>
          </cell>
          <cell r="AG3237">
            <v>5704204.7300000004</v>
          </cell>
          <cell r="AH3237">
            <v>5808200.4400000004</v>
          </cell>
          <cell r="AI3237">
            <v>5914458.3899999997</v>
          </cell>
          <cell r="AJ3237">
            <v>6023036.7800000003</v>
          </cell>
          <cell r="AK3237">
            <v>6133995.5099999998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  <cell r="AP3237">
            <v>0</v>
          </cell>
          <cell r="AQ3237">
            <v>0</v>
          </cell>
          <cell r="AR3237">
            <v>0</v>
          </cell>
          <cell r="AS3237">
            <v>0</v>
          </cell>
          <cell r="AT3237">
            <v>0</v>
          </cell>
          <cell r="AU3237">
            <v>0</v>
          </cell>
          <cell r="AV3237">
            <v>0</v>
          </cell>
          <cell r="AW3237">
            <v>0</v>
          </cell>
          <cell r="AX3237">
            <v>0</v>
          </cell>
          <cell r="AY3237">
            <v>0</v>
          </cell>
          <cell r="AZ3237">
            <v>0</v>
          </cell>
        </row>
        <row r="3238">
          <cell r="A3238" t="str">
            <v>WAResidentialDLC Water HeatingNon-Incentive CostsLow Participation Case0</v>
          </cell>
          <cell r="B3238" t="str">
            <v>WA</v>
          </cell>
          <cell r="C3238" t="str">
            <v>Residential</v>
          </cell>
          <cell r="D3238" t="str">
            <v>DLC Water Heating</v>
          </cell>
          <cell r="E3238" t="str">
            <v>Non-Incentive Costs</v>
          </cell>
          <cell r="F3238" t="str">
            <v>Low Participation Case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5482636.7300000004</v>
          </cell>
          <cell r="S3238">
            <v>11437731.27</v>
          </cell>
          <cell r="T3238">
            <v>23748445.530000001</v>
          </cell>
          <cell r="U3238">
            <v>12818922.52</v>
          </cell>
          <cell r="V3238">
            <v>7177502.6100000003</v>
          </cell>
          <cell r="W3238">
            <v>1035039.42</v>
          </cell>
          <cell r="X3238">
            <v>1056694.75</v>
          </cell>
          <cell r="Y3238">
            <v>1077608.81</v>
          </cell>
          <cell r="Z3238">
            <v>1098962.6200000001</v>
          </cell>
          <cell r="AA3238">
            <v>1121099.71</v>
          </cell>
          <cell r="AB3238">
            <v>1143734.93</v>
          </cell>
          <cell r="AC3238">
            <v>1169950.97</v>
          </cell>
          <cell r="AD3238">
            <v>1234739.83</v>
          </cell>
          <cell r="AE3238">
            <v>1274929.31</v>
          </cell>
          <cell r="AF3238">
            <v>1316427.29</v>
          </cell>
          <cell r="AG3238">
            <v>1359276.37</v>
          </cell>
          <cell r="AH3238">
            <v>1403520.56</v>
          </cell>
          <cell r="AI3238">
            <v>1449205.28</v>
          </cell>
          <cell r="AJ3238">
            <v>1496377.44</v>
          </cell>
          <cell r="AK3238">
            <v>1545085.48</v>
          </cell>
          <cell r="AL3238">
            <v>0</v>
          </cell>
          <cell r="AM3238">
            <v>0</v>
          </cell>
          <cell r="AN3238">
            <v>0</v>
          </cell>
          <cell r="AO3238">
            <v>0</v>
          </cell>
          <cell r="AP3238">
            <v>0</v>
          </cell>
          <cell r="AQ3238">
            <v>0</v>
          </cell>
          <cell r="AR3238">
            <v>0</v>
          </cell>
          <cell r="AS3238">
            <v>0</v>
          </cell>
          <cell r="AT3238">
            <v>0</v>
          </cell>
          <cell r="AU3238">
            <v>0</v>
          </cell>
          <cell r="AV3238">
            <v>0</v>
          </cell>
          <cell r="AW3238">
            <v>0</v>
          </cell>
          <cell r="AX3238">
            <v>0</v>
          </cell>
          <cell r="AY3238">
            <v>0</v>
          </cell>
          <cell r="AZ3238">
            <v>0</v>
          </cell>
        </row>
        <row r="3239">
          <cell r="A3239" t="str">
            <v>WAResidentialDLC Water HeatingSummer Peak Reduction @Meter  (MW)Low Participation Case0</v>
          </cell>
          <cell r="B3239" t="str">
            <v>WA</v>
          </cell>
          <cell r="C3239" t="str">
            <v>Residential</v>
          </cell>
          <cell r="D3239" t="str">
            <v>DLC Water Heating</v>
          </cell>
          <cell r="E3239" t="str">
            <v>Summer Peak Reduction @Meter  (MW)</v>
          </cell>
          <cell r="F3239" t="str">
            <v>Low Participation Case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5.1061481672101516</v>
          </cell>
          <cell r="S3239">
            <v>15.546439584201273</v>
          </cell>
          <cell r="T3239">
            <v>36.769815927493447</v>
          </cell>
          <cell r="U3239">
            <v>47.99510590524666</v>
          </cell>
          <cell r="V3239">
            <v>54.039254216657497</v>
          </cell>
          <cell r="W3239">
            <v>54.75501228123791</v>
          </cell>
          <cell r="X3239">
            <v>55.462504704051796</v>
          </cell>
          <cell r="Y3239">
            <v>56.170704503007471</v>
          </cell>
          <cell r="Z3239">
            <v>56.91276145592839</v>
          </cell>
          <cell r="AA3239">
            <v>57.74360864977195</v>
          </cell>
          <cell r="AB3239">
            <v>58.507439221742665</v>
          </cell>
          <cell r="AC3239">
            <v>59.27262640549219</v>
          </cell>
          <cell r="AD3239">
            <v>60.065513565673378</v>
          </cell>
          <cell r="AE3239">
            <v>60.869007140432515</v>
          </cell>
          <cell r="AF3239">
            <v>61.683249011282939</v>
          </cell>
          <cell r="AG3239">
            <v>62.508382957680382</v>
          </cell>
          <cell r="AH3239">
            <v>63.344554682411669</v>
          </cell>
          <cell r="AI3239">
            <v>64.191911837323005</v>
          </cell>
          <cell r="AJ3239">
            <v>65.050604049392433</v>
          </cell>
          <cell r="AK3239">
            <v>65.920782947151125</v>
          </cell>
          <cell r="AL3239">
            <v>0</v>
          </cell>
          <cell r="AM3239">
            <v>0</v>
          </cell>
          <cell r="AN3239">
            <v>0</v>
          </cell>
          <cell r="AO3239">
            <v>0</v>
          </cell>
          <cell r="AP3239">
            <v>0</v>
          </cell>
          <cell r="AQ3239">
            <v>0</v>
          </cell>
          <cell r="AR3239">
            <v>0</v>
          </cell>
          <cell r="AS3239">
            <v>0</v>
          </cell>
          <cell r="AT3239">
            <v>0</v>
          </cell>
          <cell r="AU3239">
            <v>0</v>
          </cell>
          <cell r="AV3239">
            <v>0</v>
          </cell>
          <cell r="AW3239">
            <v>0</v>
          </cell>
          <cell r="AX3239">
            <v>0</v>
          </cell>
          <cell r="AY3239">
            <v>0</v>
          </cell>
          <cell r="AZ3239">
            <v>0</v>
          </cell>
        </row>
        <row r="3240">
          <cell r="A3240" t="str">
            <v>WAResidentialDLC Water HeatingSummer Peak Reduction @Generation (MW)Low Participation Case0</v>
          </cell>
          <cell r="B3240" t="str">
            <v>WA</v>
          </cell>
          <cell r="C3240" t="str">
            <v>Residential</v>
          </cell>
          <cell r="D3240" t="str">
            <v>DLC Water Heating</v>
          </cell>
          <cell r="E3240" t="str">
            <v>Summer Peak Reduction @Generation (MW)</v>
          </cell>
          <cell r="F3240" t="str">
            <v>Low Participation Case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5.6309529854545115</v>
          </cell>
          <cell r="S3240">
            <v>17.1442871462299</v>
          </cell>
          <cell r="T3240">
            <v>40.548980952242438</v>
          </cell>
          <cell r="U3240">
            <v>52.92799504328039</v>
          </cell>
          <cell r="V3240">
            <v>59.593354892652727</v>
          </cell>
          <cell r="W3240">
            <v>60.382677857562754</v>
          </cell>
          <cell r="X3240">
            <v>61.162885646285609</v>
          </cell>
          <cell r="Y3240">
            <v>61.94387351456492</v>
          </cell>
          <cell r="Z3240">
            <v>62.762198341341403</v>
          </cell>
          <cell r="AA3240">
            <v>63.678439181486489</v>
          </cell>
          <cell r="AB3240">
            <v>64.520775498172327</v>
          </cell>
          <cell r="AC3240">
            <v>65.364607857843168</v>
          </cell>
          <cell r="AD3240">
            <v>66.238987169908881</v>
          </cell>
          <cell r="AE3240">
            <v>67.125063013269198</v>
          </cell>
          <cell r="AF3240">
            <v>68.022991851877961</v>
          </cell>
          <cell r="AG3240">
            <v>68.932932242700019</v>
          </cell>
          <cell r="AH3240">
            <v>69.855044863709381</v>
          </cell>
          <cell r="AI3240">
            <v>70.789492542261797</v>
          </cell>
          <cell r="AJ3240">
            <v>71.73644028384696</v>
          </cell>
          <cell r="AK3240">
            <v>72.696055301225314</v>
          </cell>
          <cell r="AL3240">
            <v>0</v>
          </cell>
          <cell r="AM3240">
            <v>0</v>
          </cell>
          <cell r="AN3240">
            <v>0</v>
          </cell>
          <cell r="AO3240">
            <v>0</v>
          </cell>
          <cell r="AP3240">
            <v>0</v>
          </cell>
          <cell r="AQ3240">
            <v>0</v>
          </cell>
          <cell r="AR3240">
            <v>0</v>
          </cell>
          <cell r="AS3240">
            <v>0</v>
          </cell>
          <cell r="AT3240">
            <v>0</v>
          </cell>
          <cell r="AU3240">
            <v>0</v>
          </cell>
          <cell r="AV3240">
            <v>0</v>
          </cell>
          <cell r="AW3240">
            <v>0</v>
          </cell>
          <cell r="AX3240">
            <v>0</v>
          </cell>
          <cell r="AY3240">
            <v>0</v>
          </cell>
          <cell r="AZ3240">
            <v>0</v>
          </cell>
        </row>
        <row r="3241">
          <cell r="A3241" t="str">
            <v>WAResidentialDLC Water HeatingWinter Peak Reduction @Meter  (MW)Low Participation Case0</v>
          </cell>
          <cell r="B3241" t="str">
            <v>WA</v>
          </cell>
          <cell r="C3241" t="str">
            <v>Residential</v>
          </cell>
          <cell r="D3241" t="str">
            <v>DLC Water Heating</v>
          </cell>
          <cell r="E3241" t="str">
            <v>Winter Peak Reduction @Meter  (MW)</v>
          </cell>
          <cell r="F3241" t="str">
            <v>Low Participation Case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>
            <v>0</v>
          </cell>
          <cell r="AQ3241">
            <v>0</v>
          </cell>
          <cell r="AR3241">
            <v>0</v>
          </cell>
          <cell r="AS3241">
            <v>0</v>
          </cell>
          <cell r="AT3241">
            <v>0</v>
          </cell>
          <cell r="AU3241">
            <v>0</v>
          </cell>
          <cell r="AV3241">
            <v>0</v>
          </cell>
          <cell r="AW3241">
            <v>0</v>
          </cell>
          <cell r="AX3241">
            <v>0</v>
          </cell>
          <cell r="AY3241">
            <v>0</v>
          </cell>
          <cell r="AZ3241">
            <v>0</v>
          </cell>
        </row>
        <row r="3242">
          <cell r="A3242" t="str">
            <v>WAResidentialDLC Water HeatingWinter Peak Reduction @Generation (MW)Low Participation Case0</v>
          </cell>
          <cell r="B3242" t="str">
            <v>WA</v>
          </cell>
          <cell r="C3242" t="str">
            <v>Residential</v>
          </cell>
          <cell r="D3242" t="str">
            <v>DLC Water Heating</v>
          </cell>
          <cell r="E3242" t="str">
            <v>Winter Peak Reduction @Generation (MW)</v>
          </cell>
          <cell r="F3242" t="str">
            <v>Low Participation Case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0</v>
          </cell>
          <cell r="AV3242">
            <v>0</v>
          </cell>
          <cell r="AW3242">
            <v>0</v>
          </cell>
          <cell r="AX3242">
            <v>0</v>
          </cell>
          <cell r="AY3242">
            <v>0</v>
          </cell>
          <cell r="AZ3242">
            <v>0</v>
          </cell>
        </row>
        <row r="3243">
          <cell r="A3243" t="str">
            <v>WAResidentialDLC Water HeatingProgram Annual BenefitsLow Participation Case0</v>
          </cell>
          <cell r="B3243" t="str">
            <v>WA</v>
          </cell>
          <cell r="C3243" t="str">
            <v>Residential</v>
          </cell>
          <cell r="D3243" t="str">
            <v>DLC Water Heating</v>
          </cell>
          <cell r="E3243" t="str">
            <v>Program Annual Benefits</v>
          </cell>
          <cell r="F3243" t="str">
            <v>Low Participation Case</v>
          </cell>
          <cell r="G3243">
            <v>0</v>
          </cell>
        </row>
        <row r="3244">
          <cell r="A3244" t="str">
            <v>WAResidentialDLC Water HeatingNew ParticipantsLow Participation Case0</v>
          </cell>
          <cell r="B3244" t="str">
            <v>WA</v>
          </cell>
          <cell r="C3244" t="str">
            <v>Residential</v>
          </cell>
          <cell r="D3244" t="str">
            <v>DLC Water Heating</v>
          </cell>
          <cell r="E3244" t="str">
            <v>New Participants</v>
          </cell>
          <cell r="F3244" t="str">
            <v>Low Participation Case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16746.686550000006</v>
          </cell>
          <cell r="S3244">
            <v>34271.919000000009</v>
          </cell>
          <cell r="T3244">
            <v>69833.664450000011</v>
          </cell>
          <cell r="U3244">
            <v>36847.527750000037</v>
          </cell>
          <cell r="V3244">
            <v>20100.588749999937</v>
          </cell>
          <cell r="W3244">
            <v>2583.0255000000179</v>
          </cell>
          <cell r="X3244">
            <v>2585.7149999999965</v>
          </cell>
          <cell r="Y3244">
            <v>2585.2035000000324</v>
          </cell>
          <cell r="Z3244">
            <v>2584.5764999999665</v>
          </cell>
          <cell r="AA3244">
            <v>2584.3950000000186</v>
          </cell>
          <cell r="AB3244">
            <v>2584.7249999999767</v>
          </cell>
          <cell r="AC3244">
            <v>2592.8595000000205</v>
          </cell>
          <cell r="AD3244">
            <v>2694.0321599718882</v>
          </cell>
          <cell r="AE3244">
            <v>2731.0805338135397</v>
          </cell>
          <cell r="AF3244">
            <v>2768.6383974915661</v>
          </cell>
          <cell r="AG3244">
            <v>2806.7127575183695</v>
          </cell>
          <cell r="AH3244">
            <v>2845.3107167601411</v>
          </cell>
          <cell r="AI3244">
            <v>2884.4394757617847</v>
          </cell>
          <cell r="AJ3244">
            <v>2924.1063340901455</v>
          </cell>
          <cell r="AK3244">
            <v>2964.3186916958948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0</v>
          </cell>
          <cell r="AV3244">
            <v>0</v>
          </cell>
          <cell r="AW3244">
            <v>0</v>
          </cell>
          <cell r="AX3244">
            <v>0</v>
          </cell>
          <cell r="AY3244">
            <v>0</v>
          </cell>
          <cell r="AZ3244">
            <v>0</v>
          </cell>
        </row>
        <row r="3245">
          <cell r="A3245" t="str">
            <v>WAResidentialDLC Water HeatingIncentive CostsLow Participation Case0</v>
          </cell>
          <cell r="B3245" t="str">
            <v>WA</v>
          </cell>
          <cell r="C3245" t="str">
            <v>Residential</v>
          </cell>
          <cell r="D3245" t="str">
            <v>DLC Water Heating</v>
          </cell>
          <cell r="E3245" t="str">
            <v>Incentive Costs</v>
          </cell>
          <cell r="F3245" t="str">
            <v>Low Participation Case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351680.42</v>
          </cell>
          <cell r="S3245">
            <v>1071390.72</v>
          </cell>
          <cell r="T3245">
            <v>2537897.67</v>
          </cell>
          <cell r="U3245">
            <v>3311695.75</v>
          </cell>
          <cell r="V3245">
            <v>3733808.12</v>
          </cell>
          <cell r="W3245">
            <v>3788051.65</v>
          </cell>
          <cell r="X3245">
            <v>3842351.67</v>
          </cell>
          <cell r="Y3245">
            <v>3896640.94</v>
          </cell>
          <cell r="Z3245">
            <v>3950917.05</v>
          </cell>
          <cell r="AA3245">
            <v>4005189.34</v>
          </cell>
          <cell r="AB3245">
            <v>4059468.57</v>
          </cell>
          <cell r="AC3245">
            <v>4113918.62</v>
          </cell>
          <cell r="AD3245">
            <v>4170493.29</v>
          </cell>
          <cell r="AE3245">
            <v>4227845.9800000004</v>
          </cell>
          <cell r="AF3245">
            <v>4285987.3899999997</v>
          </cell>
          <cell r="AG3245">
            <v>4344928.3600000003</v>
          </cell>
          <cell r="AH3245">
            <v>4404679.88</v>
          </cell>
          <cell r="AI3245">
            <v>4465253.1100000003</v>
          </cell>
          <cell r="AJ3245">
            <v>4526659.34</v>
          </cell>
          <cell r="AK3245">
            <v>4588910.04</v>
          </cell>
          <cell r="AL3245">
            <v>0</v>
          </cell>
          <cell r="AM3245">
            <v>0</v>
          </cell>
          <cell r="AN3245">
            <v>0</v>
          </cell>
          <cell r="AO3245">
            <v>0</v>
          </cell>
          <cell r="AP3245">
            <v>0</v>
          </cell>
          <cell r="AQ3245">
            <v>0</v>
          </cell>
          <cell r="AR3245">
            <v>0</v>
          </cell>
          <cell r="AS3245">
            <v>0</v>
          </cell>
          <cell r="AT3245">
            <v>0</v>
          </cell>
          <cell r="AU3245">
            <v>0</v>
          </cell>
          <cell r="AV3245">
            <v>0</v>
          </cell>
          <cell r="AW3245">
            <v>0</v>
          </cell>
          <cell r="AX3245">
            <v>0</v>
          </cell>
          <cell r="AY3245">
            <v>0</v>
          </cell>
          <cell r="AZ3245">
            <v>0</v>
          </cell>
        </row>
        <row r="3246">
          <cell r="A3246" t="str">
            <v>WAResidentialDLC Water HeatingParticipantsLow Participation Case0</v>
          </cell>
          <cell r="B3246" t="str">
            <v>WA</v>
          </cell>
          <cell r="C3246" t="str">
            <v>Residential</v>
          </cell>
          <cell r="D3246" t="str">
            <v>DLC Water Heating</v>
          </cell>
          <cell r="E3246" t="str">
            <v>Participants</v>
          </cell>
          <cell r="F3246" t="str">
            <v>Low Participation Case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16746.686550000006</v>
          </cell>
          <cell r="S3246">
            <v>51018.605550000015</v>
          </cell>
          <cell r="T3246">
            <v>120852.27000000002</v>
          </cell>
          <cell r="U3246">
            <v>157699.79775000006</v>
          </cell>
          <cell r="V3246">
            <v>177800.38649999999</v>
          </cell>
          <cell r="W3246">
            <v>180383.41200000001</v>
          </cell>
          <cell r="X3246">
            <v>182969.12700000001</v>
          </cell>
          <cell r="Y3246">
            <v>185554.33050000004</v>
          </cell>
          <cell r="Z3246">
            <v>188138.90700000001</v>
          </cell>
          <cell r="AA3246">
            <v>190723.30200000003</v>
          </cell>
          <cell r="AB3246">
            <v>193308.027</v>
          </cell>
          <cell r="AC3246">
            <v>195900.88650000002</v>
          </cell>
          <cell r="AD3246">
            <v>198594.91865997191</v>
          </cell>
          <cell r="AE3246">
            <v>201325.99919378545</v>
          </cell>
          <cell r="AF3246">
            <v>204094.63759127702</v>
          </cell>
          <cell r="AG3246">
            <v>206901.35034879539</v>
          </cell>
          <cell r="AH3246">
            <v>209746.66106555553</v>
          </cell>
          <cell r="AI3246">
            <v>212631.10054131731</v>
          </cell>
          <cell r="AJ3246">
            <v>215555.20687540746</v>
          </cell>
          <cell r="AK3246">
            <v>218519.52556710335</v>
          </cell>
          <cell r="AL3246">
            <v>0</v>
          </cell>
          <cell r="AM3246">
            <v>0</v>
          </cell>
          <cell r="AN3246">
            <v>0</v>
          </cell>
          <cell r="AO3246">
            <v>0</v>
          </cell>
          <cell r="AP3246">
            <v>0</v>
          </cell>
          <cell r="AQ3246">
            <v>0</v>
          </cell>
          <cell r="AR3246">
            <v>0</v>
          </cell>
          <cell r="AS3246">
            <v>0</v>
          </cell>
          <cell r="AT3246">
            <v>0</v>
          </cell>
          <cell r="AU3246">
            <v>0</v>
          </cell>
          <cell r="AV3246">
            <v>0</v>
          </cell>
          <cell r="AW3246">
            <v>0</v>
          </cell>
          <cell r="AX3246">
            <v>0</v>
          </cell>
          <cell r="AY3246">
            <v>0</v>
          </cell>
          <cell r="AZ3246">
            <v>0</v>
          </cell>
        </row>
        <row r="3247">
          <cell r="A3247" t="str">
            <v>WASmall C&amp;IDLC Water HeatingProgram Annual BenefitsLow Participation Case0</v>
          </cell>
          <cell r="B3247" t="str">
            <v>WA</v>
          </cell>
          <cell r="C3247" t="str">
            <v>Small C&amp;I</v>
          </cell>
          <cell r="D3247" t="str">
            <v>DLC Water Heating</v>
          </cell>
          <cell r="E3247" t="str">
            <v>Program Annual Benefits</v>
          </cell>
          <cell r="F3247" t="str">
            <v>Low Participation Case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573231.01</v>
          </cell>
          <cell r="S3247">
            <v>1745288.43</v>
          </cell>
          <cell r="T3247">
            <v>4127886.26</v>
          </cell>
          <cell r="U3247">
            <v>5388069.9000000004</v>
          </cell>
          <cell r="V3247">
            <v>6066603.5300000003</v>
          </cell>
          <cell r="W3247">
            <v>6146956.6100000003</v>
          </cell>
          <cell r="X3247">
            <v>6226381.7599999998</v>
          </cell>
          <cell r="Y3247">
            <v>6305886.3200000003</v>
          </cell>
          <cell r="Z3247">
            <v>6389191.79</v>
          </cell>
          <cell r="AA3247">
            <v>6482465.1100000003</v>
          </cell>
          <cell r="AB3247">
            <v>6568214.9500000002</v>
          </cell>
          <cell r="AC3247">
            <v>6654117.0800000001</v>
          </cell>
          <cell r="AD3247">
            <v>6743128.8899999997</v>
          </cell>
          <cell r="AE3247">
            <v>6833331.4100000001</v>
          </cell>
          <cell r="AF3247">
            <v>6924740.5700000003</v>
          </cell>
          <cell r="AG3247">
            <v>7017372.5</v>
          </cell>
          <cell r="AH3247">
            <v>7111243.5700000003</v>
          </cell>
          <cell r="AI3247">
            <v>7206370.3399999999</v>
          </cell>
          <cell r="AJ3247">
            <v>7302769.6200000001</v>
          </cell>
          <cell r="AK3247">
            <v>7400458.4299999997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>
            <v>0</v>
          </cell>
          <cell r="AQ3247">
            <v>0</v>
          </cell>
          <cell r="AR3247">
            <v>0</v>
          </cell>
          <cell r="AS3247">
            <v>0</v>
          </cell>
          <cell r="AT3247">
            <v>0</v>
          </cell>
          <cell r="AU3247">
            <v>0</v>
          </cell>
          <cell r="AV3247">
            <v>0</v>
          </cell>
          <cell r="AW3247">
            <v>0</v>
          </cell>
          <cell r="AX3247">
            <v>0</v>
          </cell>
          <cell r="AY3247">
            <v>0</v>
          </cell>
          <cell r="AZ3247">
            <v>0</v>
          </cell>
        </row>
        <row r="3248">
          <cell r="A3248" t="str">
            <v>WASmall C&amp;IDLC Water HeatingProgram Annual CostsLow Participation Case0</v>
          </cell>
          <cell r="B3248" t="str">
            <v>WA</v>
          </cell>
          <cell r="C3248" t="str">
            <v>Small C&amp;I</v>
          </cell>
          <cell r="D3248" t="str">
            <v>DLC Water Heating</v>
          </cell>
          <cell r="E3248" t="str">
            <v>Program Annual Costs</v>
          </cell>
          <cell r="F3248" t="str">
            <v>Low Participation Case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5834317.1500000004</v>
          </cell>
          <cell r="S3248">
            <v>12509121.98</v>
          </cell>
          <cell r="T3248">
            <v>26286343.199999999</v>
          </cell>
          <cell r="U3248">
            <v>16130618.27</v>
          </cell>
          <cell r="V3248">
            <v>10911310.720000001</v>
          </cell>
          <cell r="W3248">
            <v>4823091.07</v>
          </cell>
          <cell r="X3248">
            <v>4899046.41</v>
          </cell>
          <cell r="Y3248">
            <v>4974249.76</v>
          </cell>
          <cell r="Z3248">
            <v>5049879.66</v>
          </cell>
          <cell r="AA3248">
            <v>5126289.05</v>
          </cell>
          <cell r="AB3248">
            <v>5203203.5</v>
          </cell>
          <cell r="AC3248">
            <v>5283869.59</v>
          </cell>
          <cell r="AD3248">
            <v>5405233.1200000001</v>
          </cell>
          <cell r="AE3248">
            <v>5502775.29</v>
          </cell>
          <cell r="AF3248">
            <v>5602414.6799999997</v>
          </cell>
          <cell r="AG3248">
            <v>5704204.7300000004</v>
          </cell>
          <cell r="AH3248">
            <v>5808200.4400000004</v>
          </cell>
          <cell r="AI3248">
            <v>5914458.3899999997</v>
          </cell>
          <cell r="AJ3248">
            <v>6023036.7800000003</v>
          </cell>
          <cell r="AK3248">
            <v>6133995.5099999998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>
            <v>0</v>
          </cell>
          <cell r="AQ3248">
            <v>0</v>
          </cell>
          <cell r="AR3248">
            <v>0</v>
          </cell>
          <cell r="AS3248">
            <v>0</v>
          </cell>
          <cell r="AT3248">
            <v>0</v>
          </cell>
          <cell r="AU3248">
            <v>0</v>
          </cell>
          <cell r="AV3248">
            <v>0</v>
          </cell>
          <cell r="AW3248">
            <v>0</v>
          </cell>
          <cell r="AX3248">
            <v>0</v>
          </cell>
          <cell r="AY3248">
            <v>0</v>
          </cell>
          <cell r="AZ3248">
            <v>0</v>
          </cell>
        </row>
        <row r="3249">
          <cell r="A3249" t="str">
            <v>WASmall C&amp;IDLC Water HeatingNon-Incentive CostsLow Participation Case0</v>
          </cell>
          <cell r="B3249" t="str">
            <v>WA</v>
          </cell>
          <cell r="C3249" t="str">
            <v>Small C&amp;I</v>
          </cell>
          <cell r="D3249" t="str">
            <v>DLC Water Heating</v>
          </cell>
          <cell r="E3249" t="str">
            <v>Non-Incentive Costs</v>
          </cell>
          <cell r="F3249" t="str">
            <v>Low Participation Case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5482636.7300000004</v>
          </cell>
          <cell r="S3249">
            <v>11437731.27</v>
          </cell>
          <cell r="T3249">
            <v>23748445.530000001</v>
          </cell>
          <cell r="U3249">
            <v>12818922.52</v>
          </cell>
          <cell r="V3249">
            <v>7177502.6100000003</v>
          </cell>
          <cell r="W3249">
            <v>1035039.42</v>
          </cell>
          <cell r="X3249">
            <v>1056694.75</v>
          </cell>
          <cell r="Y3249">
            <v>1077608.81</v>
          </cell>
          <cell r="Z3249">
            <v>1098962.6200000001</v>
          </cell>
          <cell r="AA3249">
            <v>1121099.71</v>
          </cell>
          <cell r="AB3249">
            <v>1143734.93</v>
          </cell>
          <cell r="AC3249">
            <v>1169950.97</v>
          </cell>
          <cell r="AD3249">
            <v>1234739.83</v>
          </cell>
          <cell r="AE3249">
            <v>1274929.31</v>
          </cell>
          <cell r="AF3249">
            <v>1316427.29</v>
          </cell>
          <cell r="AG3249">
            <v>1359276.37</v>
          </cell>
          <cell r="AH3249">
            <v>1403520.56</v>
          </cell>
          <cell r="AI3249">
            <v>1449205.28</v>
          </cell>
          <cell r="AJ3249">
            <v>1496377.44</v>
          </cell>
          <cell r="AK3249">
            <v>1545085.48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>
            <v>0</v>
          </cell>
          <cell r="AQ3249">
            <v>0</v>
          </cell>
          <cell r="AR3249">
            <v>0</v>
          </cell>
          <cell r="AS3249">
            <v>0</v>
          </cell>
          <cell r="AT3249">
            <v>0</v>
          </cell>
          <cell r="AU3249">
            <v>0</v>
          </cell>
          <cell r="AV3249">
            <v>0</v>
          </cell>
          <cell r="AW3249">
            <v>0</v>
          </cell>
          <cell r="AX3249">
            <v>0</v>
          </cell>
          <cell r="AY3249">
            <v>0</v>
          </cell>
          <cell r="AZ3249">
            <v>0</v>
          </cell>
        </row>
        <row r="3250">
          <cell r="A3250" t="str">
            <v>WASmall C&amp;IDLC Water HeatingSummer Peak Reduction @Meter  (MW)Low Participation Case0</v>
          </cell>
          <cell r="B3250" t="str">
            <v>WA</v>
          </cell>
          <cell r="C3250" t="str">
            <v>Small C&amp;I</v>
          </cell>
          <cell r="D3250" t="str">
            <v>DLC Water Heating</v>
          </cell>
          <cell r="E3250" t="str">
            <v>Summer Peak Reduction @Meter  (MW)</v>
          </cell>
          <cell r="F3250" t="str">
            <v>Low Participation Case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5.1061481672101516</v>
          </cell>
          <cell r="S3250">
            <v>15.546439584201273</v>
          </cell>
          <cell r="T3250">
            <v>36.769815927493447</v>
          </cell>
          <cell r="U3250">
            <v>47.99510590524666</v>
          </cell>
          <cell r="V3250">
            <v>54.039254216657497</v>
          </cell>
          <cell r="W3250">
            <v>54.75501228123791</v>
          </cell>
          <cell r="X3250">
            <v>55.462504704051796</v>
          </cell>
          <cell r="Y3250">
            <v>56.170704503007471</v>
          </cell>
          <cell r="Z3250">
            <v>56.91276145592839</v>
          </cell>
          <cell r="AA3250">
            <v>57.74360864977195</v>
          </cell>
          <cell r="AB3250">
            <v>58.507439221742665</v>
          </cell>
          <cell r="AC3250">
            <v>59.27262640549219</v>
          </cell>
          <cell r="AD3250">
            <v>60.065513565673378</v>
          </cell>
          <cell r="AE3250">
            <v>60.869007140432515</v>
          </cell>
          <cell r="AF3250">
            <v>61.683249011282939</v>
          </cell>
          <cell r="AG3250">
            <v>62.508382957680382</v>
          </cell>
          <cell r="AH3250">
            <v>63.344554682411669</v>
          </cell>
          <cell r="AI3250">
            <v>64.191911837323005</v>
          </cell>
          <cell r="AJ3250">
            <v>65.050604049392433</v>
          </cell>
          <cell r="AK3250">
            <v>65.920782947151125</v>
          </cell>
          <cell r="AL3250">
            <v>0</v>
          </cell>
          <cell r="AM3250">
            <v>0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AS3250">
            <v>0</v>
          </cell>
          <cell r="AT3250">
            <v>0</v>
          </cell>
          <cell r="AU3250">
            <v>0</v>
          </cell>
          <cell r="AV3250">
            <v>0</v>
          </cell>
          <cell r="AW3250">
            <v>0</v>
          </cell>
          <cell r="AX3250">
            <v>0</v>
          </cell>
          <cell r="AY3250">
            <v>0</v>
          </cell>
          <cell r="AZ3250">
            <v>0</v>
          </cell>
        </row>
        <row r="3251">
          <cell r="A3251" t="str">
            <v>WASmall C&amp;IDLC Water HeatingSummer Peak Reduction @Generation (MW)Low Participation Case0</v>
          </cell>
          <cell r="B3251" t="str">
            <v>WA</v>
          </cell>
          <cell r="C3251" t="str">
            <v>Small C&amp;I</v>
          </cell>
          <cell r="D3251" t="str">
            <v>DLC Water Heating</v>
          </cell>
          <cell r="E3251" t="str">
            <v>Summer Peak Reduction @Generation (MW)</v>
          </cell>
          <cell r="F3251" t="str">
            <v>Low Participation Case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5.6309529854545115</v>
          </cell>
          <cell r="S3251">
            <v>17.1442871462299</v>
          </cell>
          <cell r="T3251">
            <v>40.548980952242438</v>
          </cell>
          <cell r="U3251">
            <v>52.92799504328039</v>
          </cell>
          <cell r="V3251">
            <v>59.593354892652727</v>
          </cell>
          <cell r="W3251">
            <v>60.382677857562754</v>
          </cell>
          <cell r="X3251">
            <v>61.162885646285609</v>
          </cell>
          <cell r="Y3251">
            <v>61.94387351456492</v>
          </cell>
          <cell r="Z3251">
            <v>62.762198341341403</v>
          </cell>
          <cell r="AA3251">
            <v>63.678439181486489</v>
          </cell>
          <cell r="AB3251">
            <v>64.520775498172327</v>
          </cell>
          <cell r="AC3251">
            <v>65.364607857843168</v>
          </cell>
          <cell r="AD3251">
            <v>66.238987169908881</v>
          </cell>
          <cell r="AE3251">
            <v>67.125063013269198</v>
          </cell>
          <cell r="AF3251">
            <v>68.022991851877961</v>
          </cell>
          <cell r="AG3251">
            <v>68.932932242700019</v>
          </cell>
          <cell r="AH3251">
            <v>69.855044863709381</v>
          </cell>
          <cell r="AI3251">
            <v>70.789492542261797</v>
          </cell>
          <cell r="AJ3251">
            <v>71.73644028384696</v>
          </cell>
          <cell r="AK3251">
            <v>72.696055301225314</v>
          </cell>
          <cell r="AL3251">
            <v>0</v>
          </cell>
          <cell r="AM3251">
            <v>0</v>
          </cell>
          <cell r="AN3251">
            <v>0</v>
          </cell>
          <cell r="AO3251">
            <v>0</v>
          </cell>
          <cell r="AP3251">
            <v>0</v>
          </cell>
          <cell r="AQ3251">
            <v>0</v>
          </cell>
          <cell r="AR3251">
            <v>0</v>
          </cell>
          <cell r="AS3251">
            <v>0</v>
          </cell>
          <cell r="AT3251">
            <v>0</v>
          </cell>
          <cell r="AU3251">
            <v>0</v>
          </cell>
          <cell r="AV3251">
            <v>0</v>
          </cell>
          <cell r="AW3251">
            <v>0</v>
          </cell>
          <cell r="AX3251">
            <v>0</v>
          </cell>
          <cell r="AY3251">
            <v>0</v>
          </cell>
          <cell r="AZ3251">
            <v>0</v>
          </cell>
        </row>
        <row r="3252">
          <cell r="A3252" t="str">
            <v>WASmall C&amp;IDLC Water HeatingWinter Peak Reduction @Meter  (MW)Low Participation Case0</v>
          </cell>
          <cell r="B3252" t="str">
            <v>WA</v>
          </cell>
          <cell r="C3252" t="str">
            <v>Small C&amp;I</v>
          </cell>
          <cell r="D3252" t="str">
            <v>DLC Water Heating</v>
          </cell>
          <cell r="E3252" t="str">
            <v>Winter Peak Reduction @Meter  (MW)</v>
          </cell>
          <cell r="F3252" t="str">
            <v>Low Participation Case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0</v>
          </cell>
          <cell r="AN3252">
            <v>0</v>
          </cell>
          <cell r="AO3252">
            <v>0</v>
          </cell>
          <cell r="AP3252">
            <v>0</v>
          </cell>
          <cell r="AQ3252">
            <v>0</v>
          </cell>
          <cell r="AR3252">
            <v>0</v>
          </cell>
          <cell r="AS3252">
            <v>0</v>
          </cell>
          <cell r="AT3252">
            <v>0</v>
          </cell>
          <cell r="AU3252">
            <v>0</v>
          </cell>
          <cell r="AV3252">
            <v>0</v>
          </cell>
          <cell r="AW3252">
            <v>0</v>
          </cell>
          <cell r="AX3252">
            <v>0</v>
          </cell>
          <cell r="AY3252">
            <v>0</v>
          </cell>
          <cell r="AZ3252">
            <v>0</v>
          </cell>
        </row>
        <row r="3253">
          <cell r="A3253" t="str">
            <v>WASmall C&amp;IDLC Water HeatingWinter Peak Reduction @Generation (MW)Low Participation Case0</v>
          </cell>
          <cell r="B3253" t="str">
            <v>WA</v>
          </cell>
          <cell r="C3253" t="str">
            <v>Small C&amp;I</v>
          </cell>
          <cell r="D3253" t="str">
            <v>DLC Water Heating</v>
          </cell>
          <cell r="E3253" t="str">
            <v>Winter Peak Reduction @Generation (MW)</v>
          </cell>
          <cell r="F3253" t="str">
            <v>Low Participation Case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0</v>
          </cell>
          <cell r="AO3253">
            <v>0</v>
          </cell>
          <cell r="AP3253">
            <v>0</v>
          </cell>
          <cell r="AQ3253">
            <v>0</v>
          </cell>
          <cell r="AR3253">
            <v>0</v>
          </cell>
          <cell r="AS3253">
            <v>0</v>
          </cell>
          <cell r="AT3253">
            <v>0</v>
          </cell>
          <cell r="AU3253">
            <v>0</v>
          </cell>
          <cell r="AV3253">
            <v>0</v>
          </cell>
          <cell r="AW3253">
            <v>0</v>
          </cell>
          <cell r="AX3253">
            <v>0</v>
          </cell>
          <cell r="AY3253">
            <v>0</v>
          </cell>
          <cell r="AZ3253">
            <v>0</v>
          </cell>
        </row>
        <row r="3254">
          <cell r="A3254" t="str">
            <v>WASmall C&amp;IDLC Water HeatingProgram Annual BenefitsLow Participation Case0</v>
          </cell>
          <cell r="B3254" t="str">
            <v>WA</v>
          </cell>
          <cell r="C3254" t="str">
            <v>Small C&amp;I</v>
          </cell>
          <cell r="D3254" t="str">
            <v>DLC Water Heating</v>
          </cell>
          <cell r="E3254" t="str">
            <v>Program Annual Benefits</v>
          </cell>
          <cell r="F3254" t="str">
            <v>Low Participation Case</v>
          </cell>
          <cell r="G3254">
            <v>0</v>
          </cell>
        </row>
        <row r="3255">
          <cell r="A3255" t="str">
            <v>WASmall C&amp;IDLC Water HeatingNew ParticipantsLow Participation Case0</v>
          </cell>
          <cell r="B3255" t="str">
            <v>WA</v>
          </cell>
          <cell r="C3255" t="str">
            <v>Small C&amp;I</v>
          </cell>
          <cell r="D3255" t="str">
            <v>DLC Water Heating</v>
          </cell>
          <cell r="E3255" t="str">
            <v>New Participants</v>
          </cell>
          <cell r="F3255" t="str">
            <v>Low Participation Case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16746.686550000006</v>
          </cell>
          <cell r="S3255">
            <v>34271.919000000009</v>
          </cell>
          <cell r="T3255">
            <v>69833.664450000011</v>
          </cell>
          <cell r="U3255">
            <v>36847.527750000037</v>
          </cell>
          <cell r="V3255">
            <v>20100.588749999937</v>
          </cell>
          <cell r="W3255">
            <v>2583.0255000000179</v>
          </cell>
          <cell r="X3255">
            <v>2585.7149999999965</v>
          </cell>
          <cell r="Y3255">
            <v>2585.2035000000324</v>
          </cell>
          <cell r="Z3255">
            <v>2584.5764999999665</v>
          </cell>
          <cell r="AA3255">
            <v>2584.3950000000186</v>
          </cell>
          <cell r="AB3255">
            <v>2584.7249999999767</v>
          </cell>
          <cell r="AC3255">
            <v>2592.8595000000205</v>
          </cell>
          <cell r="AD3255">
            <v>2694.0321599718882</v>
          </cell>
          <cell r="AE3255">
            <v>2731.0805338135397</v>
          </cell>
          <cell r="AF3255">
            <v>2768.6383974915661</v>
          </cell>
          <cell r="AG3255">
            <v>2806.7127575183695</v>
          </cell>
          <cell r="AH3255">
            <v>2845.3107167601411</v>
          </cell>
          <cell r="AI3255">
            <v>2884.4394757617847</v>
          </cell>
          <cell r="AJ3255">
            <v>2924.1063340901455</v>
          </cell>
          <cell r="AK3255">
            <v>2964.3186916958948</v>
          </cell>
          <cell r="AL3255">
            <v>0</v>
          </cell>
          <cell r="AM3255">
            <v>0</v>
          </cell>
          <cell r="AN3255">
            <v>0</v>
          </cell>
          <cell r="AO3255">
            <v>0</v>
          </cell>
          <cell r="AP3255">
            <v>0</v>
          </cell>
          <cell r="AQ3255">
            <v>0</v>
          </cell>
          <cell r="AR3255">
            <v>0</v>
          </cell>
          <cell r="AS3255">
            <v>0</v>
          </cell>
          <cell r="AT3255">
            <v>0</v>
          </cell>
          <cell r="AU3255">
            <v>0</v>
          </cell>
          <cell r="AV3255">
            <v>0</v>
          </cell>
          <cell r="AW3255">
            <v>0</v>
          </cell>
          <cell r="AX3255">
            <v>0</v>
          </cell>
          <cell r="AY3255">
            <v>0</v>
          </cell>
          <cell r="AZ3255">
            <v>0</v>
          </cell>
        </row>
        <row r="3256">
          <cell r="A3256" t="str">
            <v>WASmall C&amp;IDLC Water HeatingIncentive CostsLow Participation Case0</v>
          </cell>
          <cell r="B3256" t="str">
            <v>WA</v>
          </cell>
          <cell r="C3256" t="str">
            <v>Small C&amp;I</v>
          </cell>
          <cell r="D3256" t="str">
            <v>DLC Water Heating</v>
          </cell>
          <cell r="E3256" t="str">
            <v>Incentive Costs</v>
          </cell>
          <cell r="F3256" t="str">
            <v>Low Participation Case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351680.42</v>
          </cell>
          <cell r="S3256">
            <v>1071390.72</v>
          </cell>
          <cell r="T3256">
            <v>2537897.67</v>
          </cell>
          <cell r="U3256">
            <v>3311695.75</v>
          </cell>
          <cell r="V3256">
            <v>3733808.12</v>
          </cell>
          <cell r="W3256">
            <v>3788051.65</v>
          </cell>
          <cell r="X3256">
            <v>3842351.67</v>
          </cell>
          <cell r="Y3256">
            <v>3896640.94</v>
          </cell>
          <cell r="Z3256">
            <v>3950917.05</v>
          </cell>
          <cell r="AA3256">
            <v>4005189.34</v>
          </cell>
          <cell r="AB3256">
            <v>4059468.57</v>
          </cell>
          <cell r="AC3256">
            <v>4113918.62</v>
          </cell>
          <cell r="AD3256">
            <v>4170493.29</v>
          </cell>
          <cell r="AE3256">
            <v>4227845.9800000004</v>
          </cell>
          <cell r="AF3256">
            <v>4285987.3899999997</v>
          </cell>
          <cell r="AG3256">
            <v>4344928.3600000003</v>
          </cell>
          <cell r="AH3256">
            <v>4404679.88</v>
          </cell>
          <cell r="AI3256">
            <v>4465253.1100000003</v>
          </cell>
          <cell r="AJ3256">
            <v>4526659.34</v>
          </cell>
          <cell r="AK3256">
            <v>4588910.04</v>
          </cell>
          <cell r="AL3256">
            <v>0</v>
          </cell>
          <cell r="AM3256">
            <v>0</v>
          </cell>
          <cell r="AN3256">
            <v>0</v>
          </cell>
          <cell r="AO3256">
            <v>0</v>
          </cell>
          <cell r="AP3256">
            <v>0</v>
          </cell>
          <cell r="AQ3256">
            <v>0</v>
          </cell>
          <cell r="AR3256">
            <v>0</v>
          </cell>
          <cell r="AS3256">
            <v>0</v>
          </cell>
          <cell r="AT3256">
            <v>0</v>
          </cell>
          <cell r="AU3256">
            <v>0</v>
          </cell>
          <cell r="AV3256">
            <v>0</v>
          </cell>
          <cell r="AW3256">
            <v>0</v>
          </cell>
          <cell r="AX3256">
            <v>0</v>
          </cell>
          <cell r="AY3256">
            <v>0</v>
          </cell>
          <cell r="AZ3256">
            <v>0</v>
          </cell>
        </row>
        <row r="3257">
          <cell r="A3257" t="str">
            <v>WASmall C&amp;IDLC Water HeatingParticipantsLow Participation Case0</v>
          </cell>
          <cell r="B3257" t="str">
            <v>WA</v>
          </cell>
          <cell r="C3257" t="str">
            <v>Small C&amp;I</v>
          </cell>
          <cell r="D3257" t="str">
            <v>DLC Water Heating</v>
          </cell>
          <cell r="E3257" t="str">
            <v>Participants</v>
          </cell>
          <cell r="F3257" t="str">
            <v>Low Participation Case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16746.686550000006</v>
          </cell>
          <cell r="S3257">
            <v>51018.605550000015</v>
          </cell>
          <cell r="T3257">
            <v>120852.27000000002</v>
          </cell>
          <cell r="U3257">
            <v>157699.79775000006</v>
          </cell>
          <cell r="V3257">
            <v>177800.38649999999</v>
          </cell>
          <cell r="W3257">
            <v>180383.41200000001</v>
          </cell>
          <cell r="X3257">
            <v>182969.12700000001</v>
          </cell>
          <cell r="Y3257">
            <v>185554.33050000004</v>
          </cell>
          <cell r="Z3257">
            <v>188138.90700000001</v>
          </cell>
          <cell r="AA3257">
            <v>190723.30200000003</v>
          </cell>
          <cell r="AB3257">
            <v>193308.027</v>
          </cell>
          <cell r="AC3257">
            <v>195900.88650000002</v>
          </cell>
          <cell r="AD3257">
            <v>198594.91865997191</v>
          </cell>
          <cell r="AE3257">
            <v>201325.99919378545</v>
          </cell>
          <cell r="AF3257">
            <v>204094.63759127702</v>
          </cell>
          <cell r="AG3257">
            <v>206901.35034879539</v>
          </cell>
          <cell r="AH3257">
            <v>209746.66106555553</v>
          </cell>
          <cell r="AI3257">
            <v>212631.10054131731</v>
          </cell>
          <cell r="AJ3257">
            <v>215555.20687540746</v>
          </cell>
          <cell r="AK3257">
            <v>218519.52556710335</v>
          </cell>
          <cell r="AL3257">
            <v>0</v>
          </cell>
          <cell r="AM3257">
            <v>0</v>
          </cell>
          <cell r="AN3257">
            <v>0</v>
          </cell>
          <cell r="AO3257">
            <v>0</v>
          </cell>
          <cell r="AP3257">
            <v>0</v>
          </cell>
          <cell r="AQ3257">
            <v>0</v>
          </cell>
          <cell r="AR3257">
            <v>0</v>
          </cell>
          <cell r="AS3257">
            <v>0</v>
          </cell>
          <cell r="AT3257">
            <v>0</v>
          </cell>
          <cell r="AU3257">
            <v>0</v>
          </cell>
          <cell r="AV3257">
            <v>0</v>
          </cell>
          <cell r="AW3257">
            <v>0</v>
          </cell>
          <cell r="AX3257">
            <v>0</v>
          </cell>
          <cell r="AY3257">
            <v>0</v>
          </cell>
          <cell r="AZ3257">
            <v>0</v>
          </cell>
        </row>
        <row r="3258">
          <cell r="A3258" t="str">
            <v>WAExtra Large C&amp;IReal Time PricingProgram Annual BenefitsLow Participation Case0</v>
          </cell>
          <cell r="B3258" t="str">
            <v>WA</v>
          </cell>
          <cell r="C3258" t="str">
            <v>Extra Large C&amp;I</v>
          </cell>
          <cell r="D3258" t="str">
            <v>Real Time Pricing</v>
          </cell>
          <cell r="E3258" t="str">
            <v>Program Annual Benefits</v>
          </cell>
          <cell r="F3258" t="str">
            <v>Low Participation Case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573231.01</v>
          </cell>
          <cell r="S3258">
            <v>1745288.43</v>
          </cell>
          <cell r="T3258">
            <v>4127886.26</v>
          </cell>
          <cell r="U3258">
            <v>5388069.9000000004</v>
          </cell>
          <cell r="V3258">
            <v>6066603.5300000003</v>
          </cell>
          <cell r="W3258">
            <v>6146956.6100000003</v>
          </cell>
          <cell r="X3258">
            <v>6226381.7599999998</v>
          </cell>
          <cell r="Y3258">
            <v>6305886.3200000003</v>
          </cell>
          <cell r="Z3258">
            <v>6389191.79</v>
          </cell>
          <cell r="AA3258">
            <v>6482465.1100000003</v>
          </cell>
          <cell r="AB3258">
            <v>6568214.9500000002</v>
          </cell>
          <cell r="AC3258">
            <v>6654117.0800000001</v>
          </cell>
          <cell r="AD3258">
            <v>6743128.8899999997</v>
          </cell>
          <cell r="AE3258">
            <v>6833331.4100000001</v>
          </cell>
          <cell r="AF3258">
            <v>6924740.5700000003</v>
          </cell>
          <cell r="AG3258">
            <v>7017372.5</v>
          </cell>
          <cell r="AH3258">
            <v>7111243.5700000003</v>
          </cell>
          <cell r="AI3258">
            <v>7206370.3399999999</v>
          </cell>
          <cell r="AJ3258">
            <v>7302769.6200000001</v>
          </cell>
          <cell r="AK3258">
            <v>7400458.4299999997</v>
          </cell>
          <cell r="AL3258">
            <v>0</v>
          </cell>
          <cell r="AM3258">
            <v>0</v>
          </cell>
          <cell r="AN3258">
            <v>0</v>
          </cell>
          <cell r="AO3258">
            <v>0</v>
          </cell>
          <cell r="AP3258">
            <v>0</v>
          </cell>
          <cell r="AQ3258">
            <v>0</v>
          </cell>
          <cell r="AR3258">
            <v>0</v>
          </cell>
          <cell r="AS3258">
            <v>0</v>
          </cell>
          <cell r="AT3258">
            <v>0</v>
          </cell>
          <cell r="AU3258">
            <v>0</v>
          </cell>
          <cell r="AV3258">
            <v>0</v>
          </cell>
          <cell r="AW3258">
            <v>0</v>
          </cell>
          <cell r="AX3258">
            <v>0</v>
          </cell>
          <cell r="AY3258">
            <v>0</v>
          </cell>
          <cell r="AZ3258">
            <v>0</v>
          </cell>
        </row>
        <row r="3259">
          <cell r="A3259" t="str">
            <v>WAExtra Large C&amp;IReal Time PricingProgram Annual CostsLow Participation Case0</v>
          </cell>
          <cell r="B3259" t="str">
            <v>WA</v>
          </cell>
          <cell r="C3259" t="str">
            <v>Extra Large C&amp;I</v>
          </cell>
          <cell r="D3259" t="str">
            <v>Real Time Pricing</v>
          </cell>
          <cell r="E3259" t="str">
            <v>Program Annual Costs</v>
          </cell>
          <cell r="F3259" t="str">
            <v>Low Participation Case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5834317.1500000004</v>
          </cell>
          <cell r="S3259">
            <v>12509121.98</v>
          </cell>
          <cell r="T3259">
            <v>26286343.199999999</v>
          </cell>
          <cell r="U3259">
            <v>16130618.27</v>
          </cell>
          <cell r="V3259">
            <v>10911310.720000001</v>
          </cell>
          <cell r="W3259">
            <v>4823091.07</v>
          </cell>
          <cell r="X3259">
            <v>4899046.41</v>
          </cell>
          <cell r="Y3259">
            <v>4974249.76</v>
          </cell>
          <cell r="Z3259">
            <v>5049879.66</v>
          </cell>
          <cell r="AA3259">
            <v>5126289.05</v>
          </cell>
          <cell r="AB3259">
            <v>5203203.5</v>
          </cell>
          <cell r="AC3259">
            <v>5283869.59</v>
          </cell>
          <cell r="AD3259">
            <v>5405233.1200000001</v>
          </cell>
          <cell r="AE3259">
            <v>5502775.29</v>
          </cell>
          <cell r="AF3259">
            <v>5602414.6799999997</v>
          </cell>
          <cell r="AG3259">
            <v>5704204.7300000004</v>
          </cell>
          <cell r="AH3259">
            <v>5808200.4400000004</v>
          </cell>
          <cell r="AI3259">
            <v>5914458.3899999997</v>
          </cell>
          <cell r="AJ3259">
            <v>6023036.7800000003</v>
          </cell>
          <cell r="AK3259">
            <v>6133995.5099999998</v>
          </cell>
          <cell r="AL3259">
            <v>0</v>
          </cell>
          <cell r="AM3259">
            <v>0</v>
          </cell>
          <cell r="AN3259">
            <v>0</v>
          </cell>
          <cell r="AO3259">
            <v>0</v>
          </cell>
          <cell r="AP3259">
            <v>0</v>
          </cell>
          <cell r="AQ3259">
            <v>0</v>
          </cell>
          <cell r="AR3259">
            <v>0</v>
          </cell>
          <cell r="AS3259">
            <v>0</v>
          </cell>
          <cell r="AT3259">
            <v>0</v>
          </cell>
          <cell r="AU3259">
            <v>0</v>
          </cell>
          <cell r="AV3259">
            <v>0</v>
          </cell>
          <cell r="AW3259">
            <v>0</v>
          </cell>
          <cell r="AX3259">
            <v>0</v>
          </cell>
          <cell r="AY3259">
            <v>0</v>
          </cell>
          <cell r="AZ3259">
            <v>0</v>
          </cell>
        </row>
        <row r="3260">
          <cell r="A3260" t="str">
            <v>WAExtra Large C&amp;IReal Time PricingNon-Incentive CostsLow Participation Case0</v>
          </cell>
          <cell r="B3260" t="str">
            <v>WA</v>
          </cell>
          <cell r="C3260" t="str">
            <v>Extra Large C&amp;I</v>
          </cell>
          <cell r="D3260" t="str">
            <v>Real Time Pricing</v>
          </cell>
          <cell r="E3260" t="str">
            <v>Non-Incentive Costs</v>
          </cell>
          <cell r="F3260" t="str">
            <v>Low Participation Case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5482636.7300000004</v>
          </cell>
          <cell r="S3260">
            <v>11437731.27</v>
          </cell>
          <cell r="T3260">
            <v>23748445.530000001</v>
          </cell>
          <cell r="U3260">
            <v>12818922.52</v>
          </cell>
          <cell r="V3260">
            <v>7177502.6100000003</v>
          </cell>
          <cell r="W3260">
            <v>1035039.42</v>
          </cell>
          <cell r="X3260">
            <v>1056694.75</v>
          </cell>
          <cell r="Y3260">
            <v>1077608.81</v>
          </cell>
          <cell r="Z3260">
            <v>1098962.6200000001</v>
          </cell>
          <cell r="AA3260">
            <v>1121099.71</v>
          </cell>
          <cell r="AB3260">
            <v>1143734.93</v>
          </cell>
          <cell r="AC3260">
            <v>1169950.97</v>
          </cell>
          <cell r="AD3260">
            <v>1234739.83</v>
          </cell>
          <cell r="AE3260">
            <v>1274929.31</v>
          </cell>
          <cell r="AF3260">
            <v>1316427.29</v>
          </cell>
          <cell r="AG3260">
            <v>1359276.37</v>
          </cell>
          <cell r="AH3260">
            <v>1403520.56</v>
          </cell>
          <cell r="AI3260">
            <v>1449205.28</v>
          </cell>
          <cell r="AJ3260">
            <v>1496377.44</v>
          </cell>
          <cell r="AK3260">
            <v>1545085.48</v>
          </cell>
          <cell r="AL3260">
            <v>0</v>
          </cell>
          <cell r="AM3260">
            <v>0</v>
          </cell>
          <cell r="AN3260">
            <v>0</v>
          </cell>
          <cell r="AO3260">
            <v>0</v>
          </cell>
          <cell r="AP3260">
            <v>0</v>
          </cell>
          <cell r="AQ3260">
            <v>0</v>
          </cell>
          <cell r="AR3260">
            <v>0</v>
          </cell>
          <cell r="AS3260">
            <v>0</v>
          </cell>
          <cell r="AT3260">
            <v>0</v>
          </cell>
          <cell r="AU3260">
            <v>0</v>
          </cell>
          <cell r="AV3260">
            <v>0</v>
          </cell>
          <cell r="AW3260">
            <v>0</v>
          </cell>
          <cell r="AX3260">
            <v>0</v>
          </cell>
          <cell r="AY3260">
            <v>0</v>
          </cell>
          <cell r="AZ3260">
            <v>0</v>
          </cell>
        </row>
        <row r="3261">
          <cell r="A3261" t="str">
            <v>WAExtra Large C&amp;IReal Time PricingSummer Peak Reduction @Meter  (MW)Low Participation Case0</v>
          </cell>
          <cell r="B3261" t="str">
            <v>WA</v>
          </cell>
          <cell r="C3261" t="str">
            <v>Extra Large C&amp;I</v>
          </cell>
          <cell r="D3261" t="str">
            <v>Real Time Pricing</v>
          </cell>
          <cell r="E3261" t="str">
            <v>Summer Peak Reduction @Meter  (MW)</v>
          </cell>
          <cell r="F3261" t="str">
            <v>Low Participation Case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5.1061481672101516</v>
          </cell>
          <cell r="S3261">
            <v>15.546439584201273</v>
          </cell>
          <cell r="T3261">
            <v>36.769815927493447</v>
          </cell>
          <cell r="U3261">
            <v>47.99510590524666</v>
          </cell>
          <cell r="V3261">
            <v>54.039254216657497</v>
          </cell>
          <cell r="W3261">
            <v>54.75501228123791</v>
          </cell>
          <cell r="X3261">
            <v>55.462504704051796</v>
          </cell>
          <cell r="Y3261">
            <v>56.170704503007471</v>
          </cell>
          <cell r="Z3261">
            <v>56.91276145592839</v>
          </cell>
          <cell r="AA3261">
            <v>57.74360864977195</v>
          </cell>
          <cell r="AB3261">
            <v>58.507439221742665</v>
          </cell>
          <cell r="AC3261">
            <v>59.27262640549219</v>
          </cell>
          <cell r="AD3261">
            <v>60.065513565673378</v>
          </cell>
          <cell r="AE3261">
            <v>60.869007140432515</v>
          </cell>
          <cell r="AF3261">
            <v>61.683249011282939</v>
          </cell>
          <cell r="AG3261">
            <v>62.508382957680382</v>
          </cell>
          <cell r="AH3261">
            <v>63.344554682411669</v>
          </cell>
          <cell r="AI3261">
            <v>64.191911837323005</v>
          </cell>
          <cell r="AJ3261">
            <v>65.050604049392433</v>
          </cell>
          <cell r="AK3261">
            <v>65.920782947151125</v>
          </cell>
          <cell r="AL3261">
            <v>0</v>
          </cell>
          <cell r="AM3261">
            <v>0</v>
          </cell>
          <cell r="AN3261">
            <v>0</v>
          </cell>
          <cell r="AO3261">
            <v>0</v>
          </cell>
          <cell r="AP3261">
            <v>0</v>
          </cell>
          <cell r="AQ3261">
            <v>0</v>
          </cell>
          <cell r="AR3261">
            <v>0</v>
          </cell>
          <cell r="AS3261">
            <v>0</v>
          </cell>
          <cell r="AT3261">
            <v>0</v>
          </cell>
          <cell r="AU3261">
            <v>0</v>
          </cell>
          <cell r="AV3261">
            <v>0</v>
          </cell>
          <cell r="AW3261">
            <v>0</v>
          </cell>
          <cell r="AX3261">
            <v>0</v>
          </cell>
          <cell r="AY3261">
            <v>0</v>
          </cell>
          <cell r="AZ3261">
            <v>0</v>
          </cell>
        </row>
        <row r="3262">
          <cell r="A3262" t="str">
            <v>WAExtra Large C&amp;IReal Time PricingSummer Peak Reduction @Generation (MW)Low Participation Case0</v>
          </cell>
          <cell r="B3262" t="str">
            <v>WA</v>
          </cell>
          <cell r="C3262" t="str">
            <v>Extra Large C&amp;I</v>
          </cell>
          <cell r="D3262" t="str">
            <v>Real Time Pricing</v>
          </cell>
          <cell r="E3262" t="str">
            <v>Summer Peak Reduction @Generation (MW)</v>
          </cell>
          <cell r="F3262" t="str">
            <v>Low Participation Case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5.6309529854545115</v>
          </cell>
          <cell r="S3262">
            <v>17.1442871462299</v>
          </cell>
          <cell r="T3262">
            <v>40.548980952242438</v>
          </cell>
          <cell r="U3262">
            <v>52.92799504328039</v>
          </cell>
          <cell r="V3262">
            <v>59.593354892652727</v>
          </cell>
          <cell r="W3262">
            <v>60.382677857562754</v>
          </cell>
          <cell r="X3262">
            <v>61.162885646285609</v>
          </cell>
          <cell r="Y3262">
            <v>61.94387351456492</v>
          </cell>
          <cell r="Z3262">
            <v>62.762198341341403</v>
          </cell>
          <cell r="AA3262">
            <v>63.678439181486489</v>
          </cell>
          <cell r="AB3262">
            <v>64.520775498172327</v>
          </cell>
          <cell r="AC3262">
            <v>65.364607857843168</v>
          </cell>
          <cell r="AD3262">
            <v>66.238987169908881</v>
          </cell>
          <cell r="AE3262">
            <v>67.125063013269198</v>
          </cell>
          <cell r="AF3262">
            <v>68.022991851877961</v>
          </cell>
          <cell r="AG3262">
            <v>68.932932242700019</v>
          </cell>
          <cell r="AH3262">
            <v>69.855044863709381</v>
          </cell>
          <cell r="AI3262">
            <v>70.789492542261797</v>
          </cell>
          <cell r="AJ3262">
            <v>71.73644028384696</v>
          </cell>
          <cell r="AK3262">
            <v>72.696055301225314</v>
          </cell>
          <cell r="AL3262">
            <v>0</v>
          </cell>
          <cell r="AM3262">
            <v>0</v>
          </cell>
          <cell r="AN3262">
            <v>0</v>
          </cell>
          <cell r="AO3262">
            <v>0</v>
          </cell>
          <cell r="AP3262">
            <v>0</v>
          </cell>
          <cell r="AQ3262">
            <v>0</v>
          </cell>
          <cell r="AR3262">
            <v>0</v>
          </cell>
          <cell r="AS3262">
            <v>0</v>
          </cell>
          <cell r="AT3262">
            <v>0</v>
          </cell>
          <cell r="AU3262">
            <v>0</v>
          </cell>
          <cell r="AV3262">
            <v>0</v>
          </cell>
          <cell r="AW3262">
            <v>0</v>
          </cell>
          <cell r="AX3262">
            <v>0</v>
          </cell>
          <cell r="AY3262">
            <v>0</v>
          </cell>
          <cell r="AZ3262">
            <v>0</v>
          </cell>
        </row>
        <row r="3263">
          <cell r="A3263" t="str">
            <v>WAExtra Large C&amp;IReal Time PricingWinter Peak Reduction @Meter  (MW)Low Participation Case0</v>
          </cell>
          <cell r="B3263" t="str">
            <v>WA</v>
          </cell>
          <cell r="C3263" t="str">
            <v>Extra Large C&amp;I</v>
          </cell>
          <cell r="D3263" t="str">
            <v>Real Time Pricing</v>
          </cell>
          <cell r="E3263" t="str">
            <v>Winter Peak Reduction @Meter  (MW)</v>
          </cell>
          <cell r="F3263" t="str">
            <v>Low Participation Case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0</v>
          </cell>
          <cell r="AO3263">
            <v>0</v>
          </cell>
          <cell r="AP3263">
            <v>0</v>
          </cell>
          <cell r="AQ3263">
            <v>0</v>
          </cell>
          <cell r="AR3263">
            <v>0</v>
          </cell>
          <cell r="AS3263">
            <v>0</v>
          </cell>
          <cell r="AT3263">
            <v>0</v>
          </cell>
          <cell r="AU3263">
            <v>0</v>
          </cell>
          <cell r="AV3263">
            <v>0</v>
          </cell>
          <cell r="AW3263">
            <v>0</v>
          </cell>
          <cell r="AX3263">
            <v>0</v>
          </cell>
          <cell r="AY3263">
            <v>0</v>
          </cell>
          <cell r="AZ3263">
            <v>0</v>
          </cell>
        </row>
        <row r="3264">
          <cell r="A3264" t="str">
            <v>WAExtra Large C&amp;IReal Time PricingWinter Peak Reduction @Generation (MW)Low Participation Case0</v>
          </cell>
          <cell r="B3264" t="str">
            <v>WA</v>
          </cell>
          <cell r="C3264" t="str">
            <v>Extra Large C&amp;I</v>
          </cell>
          <cell r="D3264" t="str">
            <v>Real Time Pricing</v>
          </cell>
          <cell r="E3264" t="str">
            <v>Winter Peak Reduction @Generation (MW)</v>
          </cell>
          <cell r="F3264" t="str">
            <v>Low Participation Case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0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AS3264">
            <v>0</v>
          </cell>
          <cell r="AT3264">
            <v>0</v>
          </cell>
          <cell r="AU3264">
            <v>0</v>
          </cell>
          <cell r="AV3264">
            <v>0</v>
          </cell>
          <cell r="AW3264">
            <v>0</v>
          </cell>
          <cell r="AX3264">
            <v>0</v>
          </cell>
          <cell r="AY3264">
            <v>0</v>
          </cell>
          <cell r="AZ3264">
            <v>0</v>
          </cell>
        </row>
        <row r="3265">
          <cell r="A3265" t="str">
            <v>WAExtra Large C&amp;IReal Time PricingProgram Annual BenefitsLow Participation Case0</v>
          </cell>
          <cell r="B3265" t="str">
            <v>WA</v>
          </cell>
          <cell r="C3265" t="str">
            <v>Extra Large C&amp;I</v>
          </cell>
          <cell r="D3265" t="str">
            <v>Real Time Pricing</v>
          </cell>
          <cell r="E3265" t="str">
            <v>Program Annual Benefits</v>
          </cell>
          <cell r="F3265" t="str">
            <v>Low Participation Case</v>
          </cell>
          <cell r="G3265">
            <v>0</v>
          </cell>
        </row>
        <row r="3266">
          <cell r="A3266" t="str">
            <v>WAExtra Large C&amp;IReal Time PricingNew ParticipantsLow Participation Case0</v>
          </cell>
          <cell r="B3266" t="str">
            <v>WA</v>
          </cell>
          <cell r="C3266" t="str">
            <v>Extra Large C&amp;I</v>
          </cell>
          <cell r="D3266" t="str">
            <v>Real Time Pricing</v>
          </cell>
          <cell r="E3266" t="str">
            <v>New Participants</v>
          </cell>
          <cell r="F3266" t="str">
            <v>Low Participation Case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16746.686550000006</v>
          </cell>
          <cell r="S3266">
            <v>34271.919000000009</v>
          </cell>
          <cell r="T3266">
            <v>69833.664450000011</v>
          </cell>
          <cell r="U3266">
            <v>36847.527750000037</v>
          </cell>
          <cell r="V3266">
            <v>20100.588749999937</v>
          </cell>
          <cell r="W3266">
            <v>2583.0255000000179</v>
          </cell>
          <cell r="X3266">
            <v>2585.7149999999965</v>
          </cell>
          <cell r="Y3266">
            <v>2585.2035000000324</v>
          </cell>
          <cell r="Z3266">
            <v>2584.5764999999665</v>
          </cell>
          <cell r="AA3266">
            <v>2584.3950000000186</v>
          </cell>
          <cell r="AB3266">
            <v>2584.7249999999767</v>
          </cell>
          <cell r="AC3266">
            <v>2592.8595000000205</v>
          </cell>
          <cell r="AD3266">
            <v>2694.0321599718882</v>
          </cell>
          <cell r="AE3266">
            <v>2731.0805338135397</v>
          </cell>
          <cell r="AF3266">
            <v>2768.6383974915661</v>
          </cell>
          <cell r="AG3266">
            <v>2806.7127575183695</v>
          </cell>
          <cell r="AH3266">
            <v>2845.3107167601411</v>
          </cell>
          <cell r="AI3266">
            <v>2884.4394757617847</v>
          </cell>
          <cell r="AJ3266">
            <v>2924.1063340901455</v>
          </cell>
          <cell r="AK3266">
            <v>2964.3186916958948</v>
          </cell>
          <cell r="AL3266">
            <v>0</v>
          </cell>
          <cell r="AM3266">
            <v>0</v>
          </cell>
          <cell r="AN3266">
            <v>0</v>
          </cell>
          <cell r="AO3266">
            <v>0</v>
          </cell>
          <cell r="AP3266">
            <v>0</v>
          </cell>
          <cell r="AQ3266">
            <v>0</v>
          </cell>
          <cell r="AR3266">
            <v>0</v>
          </cell>
          <cell r="AS3266">
            <v>0</v>
          </cell>
          <cell r="AT3266">
            <v>0</v>
          </cell>
          <cell r="AU3266">
            <v>0</v>
          </cell>
          <cell r="AV3266">
            <v>0</v>
          </cell>
          <cell r="AW3266">
            <v>0</v>
          </cell>
          <cell r="AX3266">
            <v>0</v>
          </cell>
          <cell r="AY3266">
            <v>0</v>
          </cell>
          <cell r="AZ3266">
            <v>0</v>
          </cell>
        </row>
        <row r="3267">
          <cell r="A3267" t="str">
            <v>WAExtra Large C&amp;IReal Time PricingIncentive CostsLow Participation Case0</v>
          </cell>
          <cell r="B3267" t="str">
            <v>WA</v>
          </cell>
          <cell r="C3267" t="str">
            <v>Extra Large C&amp;I</v>
          </cell>
          <cell r="D3267" t="str">
            <v>Real Time Pricing</v>
          </cell>
          <cell r="E3267" t="str">
            <v>Incentive Costs</v>
          </cell>
          <cell r="F3267" t="str">
            <v>Low Participation Case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351680.42</v>
          </cell>
          <cell r="S3267">
            <v>1071390.72</v>
          </cell>
          <cell r="T3267">
            <v>2537897.67</v>
          </cell>
          <cell r="U3267">
            <v>3311695.75</v>
          </cell>
          <cell r="V3267">
            <v>3733808.12</v>
          </cell>
          <cell r="W3267">
            <v>3788051.65</v>
          </cell>
          <cell r="X3267">
            <v>3842351.67</v>
          </cell>
          <cell r="Y3267">
            <v>3896640.94</v>
          </cell>
          <cell r="Z3267">
            <v>3950917.05</v>
          </cell>
          <cell r="AA3267">
            <v>4005189.34</v>
          </cell>
          <cell r="AB3267">
            <v>4059468.57</v>
          </cell>
          <cell r="AC3267">
            <v>4113918.62</v>
          </cell>
          <cell r="AD3267">
            <v>4170493.29</v>
          </cell>
          <cell r="AE3267">
            <v>4227845.9800000004</v>
          </cell>
          <cell r="AF3267">
            <v>4285987.3899999997</v>
          </cell>
          <cell r="AG3267">
            <v>4344928.3600000003</v>
          </cell>
          <cell r="AH3267">
            <v>4404679.88</v>
          </cell>
          <cell r="AI3267">
            <v>4465253.1100000003</v>
          </cell>
          <cell r="AJ3267">
            <v>4526659.34</v>
          </cell>
          <cell r="AK3267">
            <v>4588910.04</v>
          </cell>
          <cell r="AL3267">
            <v>0</v>
          </cell>
          <cell r="AM3267">
            <v>0</v>
          </cell>
          <cell r="AN3267">
            <v>0</v>
          </cell>
          <cell r="AO3267">
            <v>0</v>
          </cell>
          <cell r="AP3267">
            <v>0</v>
          </cell>
          <cell r="AQ3267">
            <v>0</v>
          </cell>
          <cell r="AR3267">
            <v>0</v>
          </cell>
          <cell r="AS3267">
            <v>0</v>
          </cell>
          <cell r="AT3267">
            <v>0</v>
          </cell>
          <cell r="AU3267">
            <v>0</v>
          </cell>
          <cell r="AV3267">
            <v>0</v>
          </cell>
          <cell r="AW3267">
            <v>0</v>
          </cell>
          <cell r="AX3267">
            <v>0</v>
          </cell>
          <cell r="AY3267">
            <v>0</v>
          </cell>
          <cell r="AZ3267">
            <v>0</v>
          </cell>
        </row>
        <row r="3268">
          <cell r="A3268" t="str">
            <v>WAExtra Large C&amp;IReal Time PricingParticipantsLow Participation Case0</v>
          </cell>
          <cell r="B3268" t="str">
            <v>WA</v>
          </cell>
          <cell r="C3268" t="str">
            <v>Extra Large C&amp;I</v>
          </cell>
          <cell r="D3268" t="str">
            <v>Real Time Pricing</v>
          </cell>
          <cell r="E3268" t="str">
            <v>Participants</v>
          </cell>
          <cell r="F3268" t="str">
            <v>Low Participation Case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16746.686550000006</v>
          </cell>
          <cell r="S3268">
            <v>51018.605550000015</v>
          </cell>
          <cell r="T3268">
            <v>120852.27000000002</v>
          </cell>
          <cell r="U3268">
            <v>157699.79775000006</v>
          </cell>
          <cell r="V3268">
            <v>177800.38649999999</v>
          </cell>
          <cell r="W3268">
            <v>180383.41200000001</v>
          </cell>
          <cell r="X3268">
            <v>182969.12700000001</v>
          </cell>
          <cell r="Y3268">
            <v>185554.33050000004</v>
          </cell>
          <cell r="Z3268">
            <v>188138.90700000001</v>
          </cell>
          <cell r="AA3268">
            <v>190723.30200000003</v>
          </cell>
          <cell r="AB3268">
            <v>193308.027</v>
          </cell>
          <cell r="AC3268">
            <v>195900.88650000002</v>
          </cell>
          <cell r="AD3268">
            <v>198594.91865997191</v>
          </cell>
          <cell r="AE3268">
            <v>201325.99919378545</v>
          </cell>
          <cell r="AF3268">
            <v>204094.63759127702</v>
          </cell>
          <cell r="AG3268">
            <v>206901.35034879539</v>
          </cell>
          <cell r="AH3268">
            <v>209746.66106555553</v>
          </cell>
          <cell r="AI3268">
            <v>212631.10054131731</v>
          </cell>
          <cell r="AJ3268">
            <v>215555.20687540746</v>
          </cell>
          <cell r="AK3268">
            <v>218519.52556710335</v>
          </cell>
          <cell r="AL3268">
            <v>0</v>
          </cell>
          <cell r="AM3268">
            <v>0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AS3268">
            <v>0</v>
          </cell>
          <cell r="AT3268">
            <v>0</v>
          </cell>
          <cell r="AU3268">
            <v>0</v>
          </cell>
          <cell r="AV3268">
            <v>0</v>
          </cell>
          <cell r="AW3268">
            <v>0</v>
          </cell>
          <cell r="AX3268">
            <v>0</v>
          </cell>
          <cell r="AY3268">
            <v>0</v>
          </cell>
          <cell r="AZ3268">
            <v>0</v>
          </cell>
        </row>
        <row r="3269">
          <cell r="A3269" t="str">
            <v>WALarge C&amp;IReal Time PricingProgram Annual BenefitsLow Participation Case0</v>
          </cell>
          <cell r="B3269" t="str">
            <v>WA</v>
          </cell>
          <cell r="C3269" t="str">
            <v>Large C&amp;I</v>
          </cell>
          <cell r="D3269" t="str">
            <v>Real Time Pricing</v>
          </cell>
          <cell r="E3269" t="str">
            <v>Program Annual Benefits</v>
          </cell>
          <cell r="F3269" t="str">
            <v>Low Participation Case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573231.01</v>
          </cell>
          <cell r="S3269">
            <v>1745288.43</v>
          </cell>
          <cell r="T3269">
            <v>4127886.26</v>
          </cell>
          <cell r="U3269">
            <v>5388069.9000000004</v>
          </cell>
          <cell r="V3269">
            <v>6066603.5300000003</v>
          </cell>
          <cell r="W3269">
            <v>6146956.6100000003</v>
          </cell>
          <cell r="X3269">
            <v>6226381.7599999998</v>
          </cell>
          <cell r="Y3269">
            <v>6305886.3200000003</v>
          </cell>
          <cell r="Z3269">
            <v>6389191.79</v>
          </cell>
          <cell r="AA3269">
            <v>6482465.1100000003</v>
          </cell>
          <cell r="AB3269">
            <v>6568214.9500000002</v>
          </cell>
          <cell r="AC3269">
            <v>6654117.0800000001</v>
          </cell>
          <cell r="AD3269">
            <v>6743128.8899999997</v>
          </cell>
          <cell r="AE3269">
            <v>6833331.4100000001</v>
          </cell>
          <cell r="AF3269">
            <v>6924740.5700000003</v>
          </cell>
          <cell r="AG3269">
            <v>7017372.5</v>
          </cell>
          <cell r="AH3269">
            <v>7111243.5700000003</v>
          </cell>
          <cell r="AI3269">
            <v>7206370.3399999999</v>
          </cell>
          <cell r="AJ3269">
            <v>7302769.6200000001</v>
          </cell>
          <cell r="AK3269">
            <v>7400458.4299999997</v>
          </cell>
          <cell r="AL3269">
            <v>0</v>
          </cell>
          <cell r="AM3269">
            <v>0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AS3269">
            <v>0</v>
          </cell>
          <cell r="AT3269">
            <v>0</v>
          </cell>
          <cell r="AU3269">
            <v>0</v>
          </cell>
          <cell r="AV3269">
            <v>0</v>
          </cell>
          <cell r="AW3269">
            <v>0</v>
          </cell>
          <cell r="AX3269">
            <v>0</v>
          </cell>
          <cell r="AY3269">
            <v>0</v>
          </cell>
          <cell r="AZ3269">
            <v>0</v>
          </cell>
        </row>
        <row r="3270">
          <cell r="A3270" t="str">
            <v>WALarge C&amp;IReal Time PricingProgram Annual CostsLow Participation Case0</v>
          </cell>
          <cell r="B3270" t="str">
            <v>WA</v>
          </cell>
          <cell r="C3270" t="str">
            <v>Large C&amp;I</v>
          </cell>
          <cell r="D3270" t="str">
            <v>Real Time Pricing</v>
          </cell>
          <cell r="E3270" t="str">
            <v>Program Annual Costs</v>
          </cell>
          <cell r="F3270" t="str">
            <v>Low Participation Case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5834317.1500000004</v>
          </cell>
          <cell r="S3270">
            <v>12509121.98</v>
          </cell>
          <cell r="T3270">
            <v>26286343.199999999</v>
          </cell>
          <cell r="U3270">
            <v>16130618.27</v>
          </cell>
          <cell r="V3270">
            <v>10911310.720000001</v>
          </cell>
          <cell r="W3270">
            <v>4823091.07</v>
          </cell>
          <cell r="X3270">
            <v>4899046.41</v>
          </cell>
          <cell r="Y3270">
            <v>4974249.76</v>
          </cell>
          <cell r="Z3270">
            <v>5049879.66</v>
          </cell>
          <cell r="AA3270">
            <v>5126289.05</v>
          </cell>
          <cell r="AB3270">
            <v>5203203.5</v>
          </cell>
          <cell r="AC3270">
            <v>5283869.59</v>
          </cell>
          <cell r="AD3270">
            <v>5405233.1200000001</v>
          </cell>
          <cell r="AE3270">
            <v>5502775.29</v>
          </cell>
          <cell r="AF3270">
            <v>5602414.6799999997</v>
          </cell>
          <cell r="AG3270">
            <v>5704204.7300000004</v>
          </cell>
          <cell r="AH3270">
            <v>5808200.4400000004</v>
          </cell>
          <cell r="AI3270">
            <v>5914458.3899999997</v>
          </cell>
          <cell r="AJ3270">
            <v>6023036.7800000003</v>
          </cell>
          <cell r="AK3270">
            <v>6133995.5099999998</v>
          </cell>
          <cell r="AL3270">
            <v>0</v>
          </cell>
          <cell r="AM3270">
            <v>0</v>
          </cell>
          <cell r="AN3270">
            <v>0</v>
          </cell>
          <cell r="AO3270">
            <v>0</v>
          </cell>
          <cell r="AP3270">
            <v>0</v>
          </cell>
          <cell r="AQ3270">
            <v>0</v>
          </cell>
          <cell r="AR3270">
            <v>0</v>
          </cell>
          <cell r="AS3270">
            <v>0</v>
          </cell>
          <cell r="AT3270">
            <v>0</v>
          </cell>
          <cell r="AU3270">
            <v>0</v>
          </cell>
          <cell r="AV3270">
            <v>0</v>
          </cell>
          <cell r="AW3270">
            <v>0</v>
          </cell>
          <cell r="AX3270">
            <v>0</v>
          </cell>
          <cell r="AY3270">
            <v>0</v>
          </cell>
          <cell r="AZ3270">
            <v>0</v>
          </cell>
        </row>
        <row r="3271">
          <cell r="A3271" t="str">
            <v>WALarge C&amp;IReal Time PricingNon-Incentive CostsLow Participation Case0</v>
          </cell>
          <cell r="B3271" t="str">
            <v>WA</v>
          </cell>
          <cell r="C3271" t="str">
            <v>Large C&amp;I</v>
          </cell>
          <cell r="D3271" t="str">
            <v>Real Time Pricing</v>
          </cell>
          <cell r="E3271" t="str">
            <v>Non-Incentive Costs</v>
          </cell>
          <cell r="F3271" t="str">
            <v>Low Participation Case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5482636.7300000004</v>
          </cell>
          <cell r="S3271">
            <v>11437731.27</v>
          </cell>
          <cell r="T3271">
            <v>23748445.530000001</v>
          </cell>
          <cell r="U3271">
            <v>12818922.52</v>
          </cell>
          <cell r="V3271">
            <v>7177502.6100000003</v>
          </cell>
          <cell r="W3271">
            <v>1035039.42</v>
          </cell>
          <cell r="X3271">
            <v>1056694.75</v>
          </cell>
          <cell r="Y3271">
            <v>1077608.81</v>
          </cell>
          <cell r="Z3271">
            <v>1098962.6200000001</v>
          </cell>
          <cell r="AA3271">
            <v>1121099.71</v>
          </cell>
          <cell r="AB3271">
            <v>1143734.93</v>
          </cell>
          <cell r="AC3271">
            <v>1169950.97</v>
          </cell>
          <cell r="AD3271">
            <v>1234739.83</v>
          </cell>
          <cell r="AE3271">
            <v>1274929.31</v>
          </cell>
          <cell r="AF3271">
            <v>1316427.29</v>
          </cell>
          <cell r="AG3271">
            <v>1359276.37</v>
          </cell>
          <cell r="AH3271">
            <v>1403520.56</v>
          </cell>
          <cell r="AI3271">
            <v>1449205.28</v>
          </cell>
          <cell r="AJ3271">
            <v>1496377.44</v>
          </cell>
          <cell r="AK3271">
            <v>1545085.48</v>
          </cell>
          <cell r="AL3271">
            <v>0</v>
          </cell>
          <cell r="AM3271">
            <v>0</v>
          </cell>
          <cell r="AN3271">
            <v>0</v>
          </cell>
          <cell r="AO3271">
            <v>0</v>
          </cell>
          <cell r="AP3271">
            <v>0</v>
          </cell>
          <cell r="AQ3271">
            <v>0</v>
          </cell>
          <cell r="AR3271">
            <v>0</v>
          </cell>
          <cell r="AS3271">
            <v>0</v>
          </cell>
          <cell r="AT3271">
            <v>0</v>
          </cell>
          <cell r="AU3271">
            <v>0</v>
          </cell>
          <cell r="AV3271">
            <v>0</v>
          </cell>
          <cell r="AW3271">
            <v>0</v>
          </cell>
          <cell r="AX3271">
            <v>0</v>
          </cell>
          <cell r="AY3271">
            <v>0</v>
          </cell>
          <cell r="AZ3271">
            <v>0</v>
          </cell>
        </row>
        <row r="3272">
          <cell r="A3272" t="str">
            <v>WALarge C&amp;IReal Time PricingSummer Peak Reduction @Meter  (MW)Low Participation Case0</v>
          </cell>
          <cell r="B3272" t="str">
            <v>WA</v>
          </cell>
          <cell r="C3272" t="str">
            <v>Large C&amp;I</v>
          </cell>
          <cell r="D3272" t="str">
            <v>Real Time Pricing</v>
          </cell>
          <cell r="E3272" t="str">
            <v>Summer Peak Reduction @Meter  (MW)</v>
          </cell>
          <cell r="F3272" t="str">
            <v>Low Participation Case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5.1061481672101516</v>
          </cell>
          <cell r="S3272">
            <v>15.546439584201273</v>
          </cell>
          <cell r="T3272">
            <v>36.769815927493447</v>
          </cell>
          <cell r="U3272">
            <v>47.99510590524666</v>
          </cell>
          <cell r="V3272">
            <v>54.039254216657497</v>
          </cell>
          <cell r="W3272">
            <v>54.75501228123791</v>
          </cell>
          <cell r="X3272">
            <v>55.462504704051796</v>
          </cell>
          <cell r="Y3272">
            <v>56.170704503007471</v>
          </cell>
          <cell r="Z3272">
            <v>56.91276145592839</v>
          </cell>
          <cell r="AA3272">
            <v>57.74360864977195</v>
          </cell>
          <cell r="AB3272">
            <v>58.507439221742665</v>
          </cell>
          <cell r="AC3272">
            <v>59.27262640549219</v>
          </cell>
          <cell r="AD3272">
            <v>60.065513565673378</v>
          </cell>
          <cell r="AE3272">
            <v>60.869007140432515</v>
          </cell>
          <cell r="AF3272">
            <v>61.683249011282939</v>
          </cell>
          <cell r="AG3272">
            <v>62.508382957680382</v>
          </cell>
          <cell r="AH3272">
            <v>63.344554682411669</v>
          </cell>
          <cell r="AI3272">
            <v>64.191911837323005</v>
          </cell>
          <cell r="AJ3272">
            <v>65.050604049392433</v>
          </cell>
          <cell r="AK3272">
            <v>65.920782947151125</v>
          </cell>
          <cell r="AL3272">
            <v>0</v>
          </cell>
          <cell r="AM3272">
            <v>0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AS3272">
            <v>0</v>
          </cell>
          <cell r="AT3272">
            <v>0</v>
          </cell>
          <cell r="AU3272">
            <v>0</v>
          </cell>
          <cell r="AV3272">
            <v>0</v>
          </cell>
          <cell r="AW3272">
            <v>0</v>
          </cell>
          <cell r="AX3272">
            <v>0</v>
          </cell>
          <cell r="AY3272">
            <v>0</v>
          </cell>
          <cell r="AZ3272">
            <v>0</v>
          </cell>
        </row>
        <row r="3273">
          <cell r="A3273" t="str">
            <v>WALarge C&amp;IReal Time PricingSummer Peak Reduction @Generation (MW)Low Participation Case0</v>
          </cell>
          <cell r="B3273" t="str">
            <v>WA</v>
          </cell>
          <cell r="C3273" t="str">
            <v>Large C&amp;I</v>
          </cell>
          <cell r="D3273" t="str">
            <v>Real Time Pricing</v>
          </cell>
          <cell r="E3273" t="str">
            <v>Summer Peak Reduction @Generation (MW)</v>
          </cell>
          <cell r="F3273" t="str">
            <v>Low Participation Case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5.6309529854545115</v>
          </cell>
          <cell r="S3273">
            <v>17.1442871462299</v>
          </cell>
          <cell r="T3273">
            <v>40.548980952242438</v>
          </cell>
          <cell r="U3273">
            <v>52.92799504328039</v>
          </cell>
          <cell r="V3273">
            <v>59.593354892652727</v>
          </cell>
          <cell r="W3273">
            <v>60.382677857562754</v>
          </cell>
          <cell r="X3273">
            <v>61.162885646285609</v>
          </cell>
          <cell r="Y3273">
            <v>61.94387351456492</v>
          </cell>
          <cell r="Z3273">
            <v>62.762198341341403</v>
          </cell>
          <cell r="AA3273">
            <v>63.678439181486489</v>
          </cell>
          <cell r="AB3273">
            <v>64.520775498172327</v>
          </cell>
          <cell r="AC3273">
            <v>65.364607857843168</v>
          </cell>
          <cell r="AD3273">
            <v>66.238987169908881</v>
          </cell>
          <cell r="AE3273">
            <v>67.125063013269198</v>
          </cell>
          <cell r="AF3273">
            <v>68.022991851877961</v>
          </cell>
          <cell r="AG3273">
            <v>68.932932242700019</v>
          </cell>
          <cell r="AH3273">
            <v>69.855044863709381</v>
          </cell>
          <cell r="AI3273">
            <v>70.789492542261797</v>
          </cell>
          <cell r="AJ3273">
            <v>71.73644028384696</v>
          </cell>
          <cell r="AK3273">
            <v>72.696055301225314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  <cell r="AP3273">
            <v>0</v>
          </cell>
          <cell r="AQ3273">
            <v>0</v>
          </cell>
          <cell r="AR3273">
            <v>0</v>
          </cell>
          <cell r="AS3273">
            <v>0</v>
          </cell>
          <cell r="AT3273">
            <v>0</v>
          </cell>
          <cell r="AU3273">
            <v>0</v>
          </cell>
          <cell r="AV3273">
            <v>0</v>
          </cell>
          <cell r="AW3273">
            <v>0</v>
          </cell>
          <cell r="AX3273">
            <v>0</v>
          </cell>
          <cell r="AY3273">
            <v>0</v>
          </cell>
          <cell r="AZ3273">
            <v>0</v>
          </cell>
        </row>
        <row r="3274">
          <cell r="A3274" t="str">
            <v>WALarge C&amp;IReal Time PricingWinter Peak Reduction @Meter  (MW)Low Participation Case0</v>
          </cell>
          <cell r="B3274" t="str">
            <v>WA</v>
          </cell>
          <cell r="C3274" t="str">
            <v>Large C&amp;I</v>
          </cell>
          <cell r="D3274" t="str">
            <v>Real Time Pricing</v>
          </cell>
          <cell r="E3274" t="str">
            <v>Winter Peak Reduction @Meter  (MW)</v>
          </cell>
          <cell r="F3274" t="str">
            <v>Low Participation Case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  <cell r="AP3274">
            <v>0</v>
          </cell>
          <cell r="AQ3274">
            <v>0</v>
          </cell>
          <cell r="AR3274">
            <v>0</v>
          </cell>
          <cell r="AS3274">
            <v>0</v>
          </cell>
          <cell r="AT3274">
            <v>0</v>
          </cell>
          <cell r="AU3274">
            <v>0</v>
          </cell>
          <cell r="AV3274">
            <v>0</v>
          </cell>
          <cell r="AW3274">
            <v>0</v>
          </cell>
          <cell r="AX3274">
            <v>0</v>
          </cell>
          <cell r="AY3274">
            <v>0</v>
          </cell>
          <cell r="AZ3274">
            <v>0</v>
          </cell>
        </row>
        <row r="3275">
          <cell r="A3275" t="str">
            <v>WALarge C&amp;IReal Time PricingWinter Peak Reduction @Generation (MW)Low Participation Case0</v>
          </cell>
          <cell r="B3275" t="str">
            <v>WA</v>
          </cell>
          <cell r="C3275" t="str">
            <v>Large C&amp;I</v>
          </cell>
          <cell r="D3275" t="str">
            <v>Real Time Pricing</v>
          </cell>
          <cell r="E3275" t="str">
            <v>Winter Peak Reduction @Generation (MW)</v>
          </cell>
          <cell r="F3275" t="str">
            <v>Low Participation Case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  <cell r="AO3275">
            <v>0</v>
          </cell>
          <cell r="AP3275">
            <v>0</v>
          </cell>
          <cell r="AQ3275">
            <v>0</v>
          </cell>
          <cell r="AR3275">
            <v>0</v>
          </cell>
          <cell r="AS3275">
            <v>0</v>
          </cell>
          <cell r="AT3275">
            <v>0</v>
          </cell>
          <cell r="AU3275">
            <v>0</v>
          </cell>
          <cell r="AV3275">
            <v>0</v>
          </cell>
          <cell r="AW3275">
            <v>0</v>
          </cell>
          <cell r="AX3275">
            <v>0</v>
          </cell>
          <cell r="AY3275">
            <v>0</v>
          </cell>
          <cell r="AZ3275">
            <v>0</v>
          </cell>
        </row>
        <row r="3276">
          <cell r="A3276" t="str">
            <v>WALarge C&amp;IReal Time PricingProgram Annual BenefitsLow Participation Case0</v>
          </cell>
          <cell r="B3276" t="str">
            <v>WA</v>
          </cell>
          <cell r="C3276" t="str">
            <v>Large C&amp;I</v>
          </cell>
          <cell r="D3276" t="str">
            <v>Real Time Pricing</v>
          </cell>
          <cell r="E3276" t="str">
            <v>Program Annual Benefits</v>
          </cell>
          <cell r="F3276" t="str">
            <v>Low Participation Case</v>
          </cell>
          <cell r="G3276">
            <v>0</v>
          </cell>
        </row>
        <row r="3277">
          <cell r="A3277" t="str">
            <v>WALarge C&amp;IReal Time PricingNew ParticipantsLow Participation Case0</v>
          </cell>
          <cell r="B3277" t="str">
            <v>WA</v>
          </cell>
          <cell r="C3277" t="str">
            <v>Large C&amp;I</v>
          </cell>
          <cell r="D3277" t="str">
            <v>Real Time Pricing</v>
          </cell>
          <cell r="E3277" t="str">
            <v>New Participants</v>
          </cell>
          <cell r="F3277" t="str">
            <v>Low Participation Case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16746.686550000006</v>
          </cell>
          <cell r="S3277">
            <v>34271.919000000009</v>
          </cell>
          <cell r="T3277">
            <v>69833.664450000011</v>
          </cell>
          <cell r="U3277">
            <v>36847.527750000037</v>
          </cell>
          <cell r="V3277">
            <v>20100.588749999937</v>
          </cell>
          <cell r="W3277">
            <v>2583.0255000000179</v>
          </cell>
          <cell r="X3277">
            <v>2585.7149999999965</v>
          </cell>
          <cell r="Y3277">
            <v>2585.2035000000324</v>
          </cell>
          <cell r="Z3277">
            <v>2584.5764999999665</v>
          </cell>
          <cell r="AA3277">
            <v>2584.3950000000186</v>
          </cell>
          <cell r="AB3277">
            <v>2584.7249999999767</v>
          </cell>
          <cell r="AC3277">
            <v>2592.8595000000205</v>
          </cell>
          <cell r="AD3277">
            <v>2694.0321599718882</v>
          </cell>
          <cell r="AE3277">
            <v>2731.0805338135397</v>
          </cell>
          <cell r="AF3277">
            <v>2768.6383974915661</v>
          </cell>
          <cell r="AG3277">
            <v>2806.7127575183695</v>
          </cell>
          <cell r="AH3277">
            <v>2845.3107167601411</v>
          </cell>
          <cell r="AI3277">
            <v>2884.4394757617847</v>
          </cell>
          <cell r="AJ3277">
            <v>2924.1063340901455</v>
          </cell>
          <cell r="AK3277">
            <v>2964.3186916958948</v>
          </cell>
          <cell r="AL3277">
            <v>0</v>
          </cell>
          <cell r="AM3277">
            <v>0</v>
          </cell>
          <cell r="AN3277">
            <v>0</v>
          </cell>
          <cell r="AO3277">
            <v>0</v>
          </cell>
          <cell r="AP3277">
            <v>0</v>
          </cell>
          <cell r="AQ3277">
            <v>0</v>
          </cell>
          <cell r="AR3277">
            <v>0</v>
          </cell>
          <cell r="AS3277">
            <v>0</v>
          </cell>
          <cell r="AT3277">
            <v>0</v>
          </cell>
          <cell r="AU3277">
            <v>0</v>
          </cell>
          <cell r="AV3277">
            <v>0</v>
          </cell>
          <cell r="AW3277">
            <v>0</v>
          </cell>
          <cell r="AX3277">
            <v>0</v>
          </cell>
          <cell r="AY3277">
            <v>0</v>
          </cell>
          <cell r="AZ3277">
            <v>0</v>
          </cell>
        </row>
        <row r="3278">
          <cell r="A3278" t="str">
            <v>WALarge C&amp;IReal Time PricingIncentive CostsLow Participation Case0</v>
          </cell>
          <cell r="B3278" t="str">
            <v>WA</v>
          </cell>
          <cell r="C3278" t="str">
            <v>Large C&amp;I</v>
          </cell>
          <cell r="D3278" t="str">
            <v>Real Time Pricing</v>
          </cell>
          <cell r="E3278" t="str">
            <v>Incentive Costs</v>
          </cell>
          <cell r="F3278" t="str">
            <v>Low Participation Case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351680.42</v>
          </cell>
          <cell r="S3278">
            <v>1071390.72</v>
          </cell>
          <cell r="T3278">
            <v>2537897.67</v>
          </cell>
          <cell r="U3278">
            <v>3311695.75</v>
          </cell>
          <cell r="V3278">
            <v>3733808.12</v>
          </cell>
          <cell r="W3278">
            <v>3788051.65</v>
          </cell>
          <cell r="X3278">
            <v>3842351.67</v>
          </cell>
          <cell r="Y3278">
            <v>3896640.94</v>
          </cell>
          <cell r="Z3278">
            <v>3950917.05</v>
          </cell>
          <cell r="AA3278">
            <v>4005189.34</v>
          </cell>
          <cell r="AB3278">
            <v>4059468.57</v>
          </cell>
          <cell r="AC3278">
            <v>4113918.62</v>
          </cell>
          <cell r="AD3278">
            <v>4170493.29</v>
          </cell>
          <cell r="AE3278">
            <v>4227845.9800000004</v>
          </cell>
          <cell r="AF3278">
            <v>4285987.3899999997</v>
          </cell>
          <cell r="AG3278">
            <v>4344928.3600000003</v>
          </cell>
          <cell r="AH3278">
            <v>4404679.88</v>
          </cell>
          <cell r="AI3278">
            <v>4465253.1100000003</v>
          </cell>
          <cell r="AJ3278">
            <v>4526659.34</v>
          </cell>
          <cell r="AK3278">
            <v>4588910.04</v>
          </cell>
          <cell r="AL3278">
            <v>0</v>
          </cell>
          <cell r="AM3278">
            <v>0</v>
          </cell>
          <cell r="AN3278">
            <v>0</v>
          </cell>
          <cell r="AO3278">
            <v>0</v>
          </cell>
          <cell r="AP3278">
            <v>0</v>
          </cell>
          <cell r="AQ3278">
            <v>0</v>
          </cell>
          <cell r="AR3278">
            <v>0</v>
          </cell>
          <cell r="AS3278">
            <v>0</v>
          </cell>
          <cell r="AT3278">
            <v>0</v>
          </cell>
          <cell r="AU3278">
            <v>0</v>
          </cell>
          <cell r="AV3278">
            <v>0</v>
          </cell>
          <cell r="AW3278">
            <v>0</v>
          </cell>
          <cell r="AX3278">
            <v>0</v>
          </cell>
          <cell r="AY3278">
            <v>0</v>
          </cell>
          <cell r="AZ3278">
            <v>0</v>
          </cell>
        </row>
        <row r="3279">
          <cell r="A3279" t="str">
            <v>WALarge C&amp;IReal Time PricingParticipantsLow Participation Case0</v>
          </cell>
          <cell r="B3279" t="str">
            <v>WA</v>
          </cell>
          <cell r="C3279" t="str">
            <v>Large C&amp;I</v>
          </cell>
          <cell r="D3279" t="str">
            <v>Real Time Pricing</v>
          </cell>
          <cell r="E3279" t="str">
            <v>Participants</v>
          </cell>
          <cell r="F3279" t="str">
            <v>Low Participation Case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16746.686550000006</v>
          </cell>
          <cell r="S3279">
            <v>51018.605550000015</v>
          </cell>
          <cell r="T3279">
            <v>120852.27000000002</v>
          </cell>
          <cell r="U3279">
            <v>157699.79775000006</v>
          </cell>
          <cell r="V3279">
            <v>177800.38649999999</v>
          </cell>
          <cell r="W3279">
            <v>180383.41200000001</v>
          </cell>
          <cell r="X3279">
            <v>182969.12700000001</v>
          </cell>
          <cell r="Y3279">
            <v>185554.33050000004</v>
          </cell>
          <cell r="Z3279">
            <v>188138.90700000001</v>
          </cell>
          <cell r="AA3279">
            <v>190723.30200000003</v>
          </cell>
          <cell r="AB3279">
            <v>193308.027</v>
          </cell>
          <cell r="AC3279">
            <v>195900.88650000002</v>
          </cell>
          <cell r="AD3279">
            <v>198594.91865997191</v>
          </cell>
          <cell r="AE3279">
            <v>201325.99919378545</v>
          </cell>
          <cell r="AF3279">
            <v>204094.63759127702</v>
          </cell>
          <cell r="AG3279">
            <v>206901.35034879539</v>
          </cell>
          <cell r="AH3279">
            <v>209746.66106555553</v>
          </cell>
          <cell r="AI3279">
            <v>212631.10054131731</v>
          </cell>
          <cell r="AJ3279">
            <v>215555.20687540746</v>
          </cell>
          <cell r="AK3279">
            <v>218519.52556710335</v>
          </cell>
          <cell r="AL3279">
            <v>0</v>
          </cell>
          <cell r="AM3279">
            <v>0</v>
          </cell>
          <cell r="AN3279">
            <v>0</v>
          </cell>
          <cell r="AO3279">
            <v>0</v>
          </cell>
          <cell r="AP3279">
            <v>0</v>
          </cell>
          <cell r="AQ3279">
            <v>0</v>
          </cell>
          <cell r="AR3279">
            <v>0</v>
          </cell>
          <cell r="AS3279">
            <v>0</v>
          </cell>
          <cell r="AT3279">
            <v>0</v>
          </cell>
          <cell r="AU3279">
            <v>0</v>
          </cell>
          <cell r="AV3279">
            <v>0</v>
          </cell>
          <cell r="AW3279">
            <v>0</v>
          </cell>
          <cell r="AX3279">
            <v>0</v>
          </cell>
          <cell r="AY3279">
            <v>0</v>
          </cell>
          <cell r="AZ3279">
            <v>0</v>
          </cell>
        </row>
        <row r="3280">
          <cell r="A3280" t="str">
            <v>WAExtra Large C&amp;ITime-Of-UseProgram Annual BenefitsLow Participation Case0</v>
          </cell>
          <cell r="B3280" t="str">
            <v>WA</v>
          </cell>
          <cell r="C3280" t="str">
            <v>Extra Large C&amp;I</v>
          </cell>
          <cell r="D3280" t="str">
            <v>Time-Of-Use</v>
          </cell>
          <cell r="E3280" t="str">
            <v>Program Annual Benefits</v>
          </cell>
          <cell r="F3280" t="str">
            <v>Low Participation Case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573231.01</v>
          </cell>
          <cell r="S3280">
            <v>1745288.43</v>
          </cell>
          <cell r="T3280">
            <v>4127886.26</v>
          </cell>
          <cell r="U3280">
            <v>5388069.9000000004</v>
          </cell>
          <cell r="V3280">
            <v>6066603.5300000003</v>
          </cell>
          <cell r="W3280">
            <v>6146956.6100000003</v>
          </cell>
          <cell r="X3280">
            <v>6226381.7599999998</v>
          </cell>
          <cell r="Y3280">
            <v>6305886.3200000003</v>
          </cell>
          <cell r="Z3280">
            <v>6389191.79</v>
          </cell>
          <cell r="AA3280">
            <v>6482465.1100000003</v>
          </cell>
          <cell r="AB3280">
            <v>6568214.9500000002</v>
          </cell>
          <cell r="AC3280">
            <v>6654117.0800000001</v>
          </cell>
          <cell r="AD3280">
            <v>6743128.8899999997</v>
          </cell>
          <cell r="AE3280">
            <v>6833331.4100000001</v>
          </cell>
          <cell r="AF3280">
            <v>6924740.5700000003</v>
          </cell>
          <cell r="AG3280">
            <v>7017372.5</v>
          </cell>
          <cell r="AH3280">
            <v>7111243.5700000003</v>
          </cell>
          <cell r="AI3280">
            <v>7206370.3399999999</v>
          </cell>
          <cell r="AJ3280">
            <v>7302769.6200000001</v>
          </cell>
          <cell r="AK3280">
            <v>7400458.4299999997</v>
          </cell>
          <cell r="AL3280">
            <v>0</v>
          </cell>
          <cell r="AM3280">
            <v>0</v>
          </cell>
          <cell r="AN3280">
            <v>0</v>
          </cell>
          <cell r="AO3280">
            <v>0</v>
          </cell>
          <cell r="AP3280">
            <v>0</v>
          </cell>
          <cell r="AQ3280">
            <v>0</v>
          </cell>
          <cell r="AR3280">
            <v>0</v>
          </cell>
          <cell r="AS3280">
            <v>0</v>
          </cell>
          <cell r="AT3280">
            <v>0</v>
          </cell>
          <cell r="AU3280">
            <v>0</v>
          </cell>
          <cell r="AV3280">
            <v>0</v>
          </cell>
          <cell r="AW3280">
            <v>0</v>
          </cell>
          <cell r="AX3280">
            <v>0</v>
          </cell>
          <cell r="AY3280">
            <v>0</v>
          </cell>
          <cell r="AZ3280">
            <v>0</v>
          </cell>
        </row>
        <row r="3281">
          <cell r="A3281" t="str">
            <v>WAExtra Large C&amp;ITime-Of-UseProgram Annual CostsLow Participation Case0</v>
          </cell>
          <cell r="B3281" t="str">
            <v>WA</v>
          </cell>
          <cell r="C3281" t="str">
            <v>Extra Large C&amp;I</v>
          </cell>
          <cell r="D3281" t="str">
            <v>Time-Of-Use</v>
          </cell>
          <cell r="E3281" t="str">
            <v>Program Annual Costs</v>
          </cell>
          <cell r="F3281" t="str">
            <v>Low Participation Case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5834317.1500000004</v>
          </cell>
          <cell r="S3281">
            <v>12509121.98</v>
          </cell>
          <cell r="T3281">
            <v>26286343.199999999</v>
          </cell>
          <cell r="U3281">
            <v>16130618.27</v>
          </cell>
          <cell r="V3281">
            <v>10911310.720000001</v>
          </cell>
          <cell r="W3281">
            <v>4823091.07</v>
          </cell>
          <cell r="X3281">
            <v>4899046.41</v>
          </cell>
          <cell r="Y3281">
            <v>4974249.76</v>
          </cell>
          <cell r="Z3281">
            <v>5049879.66</v>
          </cell>
          <cell r="AA3281">
            <v>5126289.05</v>
          </cell>
          <cell r="AB3281">
            <v>5203203.5</v>
          </cell>
          <cell r="AC3281">
            <v>5283869.59</v>
          </cell>
          <cell r="AD3281">
            <v>5405233.1200000001</v>
          </cell>
          <cell r="AE3281">
            <v>5502775.29</v>
          </cell>
          <cell r="AF3281">
            <v>5602414.6799999997</v>
          </cell>
          <cell r="AG3281">
            <v>5704204.7300000004</v>
          </cell>
          <cell r="AH3281">
            <v>5808200.4400000004</v>
          </cell>
          <cell r="AI3281">
            <v>5914458.3899999997</v>
          </cell>
          <cell r="AJ3281">
            <v>6023036.7800000003</v>
          </cell>
          <cell r="AK3281">
            <v>6133995.5099999998</v>
          </cell>
          <cell r="AL3281">
            <v>0</v>
          </cell>
          <cell r="AM3281">
            <v>0</v>
          </cell>
          <cell r="AN3281">
            <v>0</v>
          </cell>
          <cell r="AO3281">
            <v>0</v>
          </cell>
          <cell r="AP3281">
            <v>0</v>
          </cell>
          <cell r="AQ3281">
            <v>0</v>
          </cell>
          <cell r="AR3281">
            <v>0</v>
          </cell>
          <cell r="AS3281">
            <v>0</v>
          </cell>
          <cell r="AT3281">
            <v>0</v>
          </cell>
          <cell r="AU3281">
            <v>0</v>
          </cell>
          <cell r="AV3281">
            <v>0</v>
          </cell>
          <cell r="AW3281">
            <v>0</v>
          </cell>
          <cell r="AX3281">
            <v>0</v>
          </cell>
          <cell r="AY3281">
            <v>0</v>
          </cell>
          <cell r="AZ3281">
            <v>0</v>
          </cell>
        </row>
        <row r="3282">
          <cell r="A3282" t="str">
            <v>WAExtra Large C&amp;ITime-Of-UseNon-Incentive CostsLow Participation Case0</v>
          </cell>
          <cell r="B3282" t="str">
            <v>WA</v>
          </cell>
          <cell r="C3282" t="str">
            <v>Extra Large C&amp;I</v>
          </cell>
          <cell r="D3282" t="str">
            <v>Time-Of-Use</v>
          </cell>
          <cell r="E3282" t="str">
            <v>Non-Incentive Costs</v>
          </cell>
          <cell r="F3282" t="str">
            <v>Low Participation Case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5482636.7300000004</v>
          </cell>
          <cell r="S3282">
            <v>11437731.27</v>
          </cell>
          <cell r="T3282">
            <v>23748445.530000001</v>
          </cell>
          <cell r="U3282">
            <v>12818922.52</v>
          </cell>
          <cell r="V3282">
            <v>7177502.6100000003</v>
          </cell>
          <cell r="W3282">
            <v>1035039.42</v>
          </cell>
          <cell r="X3282">
            <v>1056694.75</v>
          </cell>
          <cell r="Y3282">
            <v>1077608.81</v>
          </cell>
          <cell r="Z3282">
            <v>1098962.6200000001</v>
          </cell>
          <cell r="AA3282">
            <v>1121099.71</v>
          </cell>
          <cell r="AB3282">
            <v>1143734.93</v>
          </cell>
          <cell r="AC3282">
            <v>1169950.97</v>
          </cell>
          <cell r="AD3282">
            <v>1234739.83</v>
          </cell>
          <cell r="AE3282">
            <v>1274929.31</v>
          </cell>
          <cell r="AF3282">
            <v>1316427.29</v>
          </cell>
          <cell r="AG3282">
            <v>1359276.37</v>
          </cell>
          <cell r="AH3282">
            <v>1403520.56</v>
          </cell>
          <cell r="AI3282">
            <v>1449205.28</v>
          </cell>
          <cell r="AJ3282">
            <v>1496377.44</v>
          </cell>
          <cell r="AK3282">
            <v>1545085.48</v>
          </cell>
          <cell r="AL3282">
            <v>0</v>
          </cell>
          <cell r="AM3282">
            <v>0</v>
          </cell>
          <cell r="AN3282">
            <v>0</v>
          </cell>
          <cell r="AO3282">
            <v>0</v>
          </cell>
          <cell r="AP3282">
            <v>0</v>
          </cell>
          <cell r="AQ3282">
            <v>0</v>
          </cell>
          <cell r="AR3282">
            <v>0</v>
          </cell>
          <cell r="AS3282">
            <v>0</v>
          </cell>
          <cell r="AT3282">
            <v>0</v>
          </cell>
          <cell r="AU3282">
            <v>0</v>
          </cell>
          <cell r="AV3282">
            <v>0</v>
          </cell>
          <cell r="AW3282">
            <v>0</v>
          </cell>
          <cell r="AX3282">
            <v>0</v>
          </cell>
          <cell r="AY3282">
            <v>0</v>
          </cell>
          <cell r="AZ3282">
            <v>0</v>
          </cell>
        </row>
        <row r="3283">
          <cell r="A3283" t="str">
            <v>WAExtra Large C&amp;ITime-Of-UseSummer Peak Reduction @Meter  (MW)Low Participation Case0</v>
          </cell>
          <cell r="B3283" t="str">
            <v>WA</v>
          </cell>
          <cell r="C3283" t="str">
            <v>Extra Large C&amp;I</v>
          </cell>
          <cell r="D3283" t="str">
            <v>Time-Of-Use</v>
          </cell>
          <cell r="E3283" t="str">
            <v>Summer Peak Reduction @Meter  (MW)</v>
          </cell>
          <cell r="F3283" t="str">
            <v>Low Participation Case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5.1061481672101516</v>
          </cell>
          <cell r="S3283">
            <v>15.546439584201273</v>
          </cell>
          <cell r="T3283">
            <v>36.769815927493447</v>
          </cell>
          <cell r="U3283">
            <v>47.99510590524666</v>
          </cell>
          <cell r="V3283">
            <v>54.039254216657497</v>
          </cell>
          <cell r="W3283">
            <v>54.75501228123791</v>
          </cell>
          <cell r="X3283">
            <v>55.462504704051796</v>
          </cell>
          <cell r="Y3283">
            <v>56.170704503007471</v>
          </cell>
          <cell r="Z3283">
            <v>56.91276145592839</v>
          </cell>
          <cell r="AA3283">
            <v>57.74360864977195</v>
          </cell>
          <cell r="AB3283">
            <v>58.507439221742665</v>
          </cell>
          <cell r="AC3283">
            <v>59.27262640549219</v>
          </cell>
          <cell r="AD3283">
            <v>60.065513565673378</v>
          </cell>
          <cell r="AE3283">
            <v>60.869007140432515</v>
          </cell>
          <cell r="AF3283">
            <v>61.683249011282939</v>
          </cell>
          <cell r="AG3283">
            <v>62.508382957680382</v>
          </cell>
          <cell r="AH3283">
            <v>63.344554682411669</v>
          </cell>
          <cell r="AI3283">
            <v>64.191911837323005</v>
          </cell>
          <cell r="AJ3283">
            <v>65.050604049392433</v>
          </cell>
          <cell r="AK3283">
            <v>65.920782947151125</v>
          </cell>
          <cell r="AL3283">
            <v>0</v>
          </cell>
          <cell r="AM3283">
            <v>0</v>
          </cell>
          <cell r="AN3283">
            <v>0</v>
          </cell>
          <cell r="AO3283">
            <v>0</v>
          </cell>
          <cell r="AP3283">
            <v>0</v>
          </cell>
          <cell r="AQ3283">
            <v>0</v>
          </cell>
          <cell r="AR3283">
            <v>0</v>
          </cell>
          <cell r="AS3283">
            <v>0</v>
          </cell>
          <cell r="AT3283">
            <v>0</v>
          </cell>
          <cell r="AU3283">
            <v>0</v>
          </cell>
          <cell r="AV3283">
            <v>0</v>
          </cell>
          <cell r="AW3283">
            <v>0</v>
          </cell>
          <cell r="AX3283">
            <v>0</v>
          </cell>
          <cell r="AY3283">
            <v>0</v>
          </cell>
          <cell r="AZ3283">
            <v>0</v>
          </cell>
        </row>
        <row r="3284">
          <cell r="A3284" t="str">
            <v>WAExtra Large C&amp;ITime-Of-UseSummer Peak Reduction @Generation (MW)Low Participation Case0</v>
          </cell>
          <cell r="B3284" t="str">
            <v>WA</v>
          </cell>
          <cell r="C3284" t="str">
            <v>Extra Large C&amp;I</v>
          </cell>
          <cell r="D3284" t="str">
            <v>Time-Of-Use</v>
          </cell>
          <cell r="E3284" t="str">
            <v>Summer Peak Reduction @Generation (MW)</v>
          </cell>
          <cell r="F3284" t="str">
            <v>Low Participation Case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5.6309529854545115</v>
          </cell>
          <cell r="S3284">
            <v>17.1442871462299</v>
          </cell>
          <cell r="T3284">
            <v>40.548980952242438</v>
          </cell>
          <cell r="U3284">
            <v>52.92799504328039</v>
          </cell>
          <cell r="V3284">
            <v>59.593354892652727</v>
          </cell>
          <cell r="W3284">
            <v>60.382677857562754</v>
          </cell>
          <cell r="X3284">
            <v>61.162885646285609</v>
          </cell>
          <cell r="Y3284">
            <v>61.94387351456492</v>
          </cell>
          <cell r="Z3284">
            <v>62.762198341341403</v>
          </cell>
          <cell r="AA3284">
            <v>63.678439181486489</v>
          </cell>
          <cell r="AB3284">
            <v>64.520775498172327</v>
          </cell>
          <cell r="AC3284">
            <v>65.364607857843168</v>
          </cell>
          <cell r="AD3284">
            <v>66.238987169908881</v>
          </cell>
          <cell r="AE3284">
            <v>67.125063013269198</v>
          </cell>
          <cell r="AF3284">
            <v>68.022991851877961</v>
          </cell>
          <cell r="AG3284">
            <v>68.932932242700019</v>
          </cell>
          <cell r="AH3284">
            <v>69.855044863709381</v>
          </cell>
          <cell r="AI3284">
            <v>70.789492542261797</v>
          </cell>
          <cell r="AJ3284">
            <v>71.73644028384696</v>
          </cell>
          <cell r="AK3284">
            <v>72.696055301225314</v>
          </cell>
          <cell r="AL3284">
            <v>0</v>
          </cell>
          <cell r="AM3284">
            <v>0</v>
          </cell>
          <cell r="AN3284">
            <v>0</v>
          </cell>
          <cell r="AO3284">
            <v>0</v>
          </cell>
          <cell r="AP3284">
            <v>0</v>
          </cell>
          <cell r="AQ3284">
            <v>0</v>
          </cell>
          <cell r="AR3284">
            <v>0</v>
          </cell>
          <cell r="AS3284">
            <v>0</v>
          </cell>
          <cell r="AT3284">
            <v>0</v>
          </cell>
          <cell r="AU3284">
            <v>0</v>
          </cell>
          <cell r="AV3284">
            <v>0</v>
          </cell>
          <cell r="AW3284">
            <v>0</v>
          </cell>
          <cell r="AX3284">
            <v>0</v>
          </cell>
          <cell r="AY3284">
            <v>0</v>
          </cell>
          <cell r="AZ3284">
            <v>0</v>
          </cell>
        </row>
        <row r="3285">
          <cell r="A3285" t="str">
            <v>WAExtra Large C&amp;ITime-Of-UseWinter Peak Reduction @Meter  (MW)Low Participation Case0</v>
          </cell>
          <cell r="B3285" t="str">
            <v>WA</v>
          </cell>
          <cell r="C3285" t="str">
            <v>Extra Large C&amp;I</v>
          </cell>
          <cell r="D3285" t="str">
            <v>Time-Of-Use</v>
          </cell>
          <cell r="E3285" t="str">
            <v>Winter Peak Reduction @Meter  (MW)</v>
          </cell>
          <cell r="F3285" t="str">
            <v>Low Participation Case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0</v>
          </cell>
          <cell r="AN3285">
            <v>0</v>
          </cell>
          <cell r="AO3285">
            <v>0</v>
          </cell>
          <cell r="AP3285">
            <v>0</v>
          </cell>
          <cell r="AQ3285">
            <v>0</v>
          </cell>
          <cell r="AR3285">
            <v>0</v>
          </cell>
          <cell r="AS3285">
            <v>0</v>
          </cell>
          <cell r="AT3285">
            <v>0</v>
          </cell>
          <cell r="AU3285">
            <v>0</v>
          </cell>
          <cell r="AV3285">
            <v>0</v>
          </cell>
          <cell r="AW3285">
            <v>0</v>
          </cell>
          <cell r="AX3285">
            <v>0</v>
          </cell>
          <cell r="AY3285">
            <v>0</v>
          </cell>
          <cell r="AZ3285">
            <v>0</v>
          </cell>
        </row>
        <row r="3286">
          <cell r="A3286" t="str">
            <v>WAExtra Large C&amp;ITime-Of-UseWinter Peak Reduction @Generation (MW)Low Participation Case0</v>
          </cell>
          <cell r="B3286" t="str">
            <v>WA</v>
          </cell>
          <cell r="C3286" t="str">
            <v>Extra Large C&amp;I</v>
          </cell>
          <cell r="D3286" t="str">
            <v>Time-Of-Use</v>
          </cell>
          <cell r="E3286" t="str">
            <v>Winter Peak Reduction @Generation (MW)</v>
          </cell>
          <cell r="F3286" t="str">
            <v>Low Participation Case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0</v>
          </cell>
          <cell r="AN3286">
            <v>0</v>
          </cell>
          <cell r="AO3286">
            <v>0</v>
          </cell>
          <cell r="AP3286">
            <v>0</v>
          </cell>
          <cell r="AQ3286">
            <v>0</v>
          </cell>
          <cell r="AR3286">
            <v>0</v>
          </cell>
          <cell r="AS3286">
            <v>0</v>
          </cell>
          <cell r="AT3286">
            <v>0</v>
          </cell>
          <cell r="AU3286">
            <v>0</v>
          </cell>
          <cell r="AV3286">
            <v>0</v>
          </cell>
          <cell r="AW3286">
            <v>0</v>
          </cell>
          <cell r="AX3286">
            <v>0</v>
          </cell>
          <cell r="AY3286">
            <v>0</v>
          </cell>
          <cell r="AZ3286">
            <v>0</v>
          </cell>
        </row>
        <row r="3287">
          <cell r="A3287" t="str">
            <v>WAExtra Large C&amp;ITime-Of-UseProgram Annual BenefitsLow Participation Case0</v>
          </cell>
          <cell r="B3287" t="str">
            <v>WA</v>
          </cell>
          <cell r="C3287" t="str">
            <v>Extra Large C&amp;I</v>
          </cell>
          <cell r="D3287" t="str">
            <v>Time-Of-Use</v>
          </cell>
          <cell r="E3287" t="str">
            <v>Program Annual Benefits</v>
          </cell>
          <cell r="F3287" t="str">
            <v>Low Participation Case</v>
          </cell>
          <cell r="G3287">
            <v>0</v>
          </cell>
        </row>
        <row r="3288">
          <cell r="A3288" t="str">
            <v>WAExtra Large C&amp;ITime-Of-UseNew ParticipantsLow Participation Case0</v>
          </cell>
          <cell r="B3288" t="str">
            <v>WA</v>
          </cell>
          <cell r="C3288" t="str">
            <v>Extra Large C&amp;I</v>
          </cell>
          <cell r="D3288" t="str">
            <v>Time-Of-Use</v>
          </cell>
          <cell r="E3288" t="str">
            <v>New Participants</v>
          </cell>
          <cell r="F3288" t="str">
            <v>Low Participation Case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16746.686550000006</v>
          </cell>
          <cell r="S3288">
            <v>34271.919000000009</v>
          </cell>
          <cell r="T3288">
            <v>69833.664450000011</v>
          </cell>
          <cell r="U3288">
            <v>36847.527750000037</v>
          </cell>
          <cell r="V3288">
            <v>20100.588749999937</v>
          </cell>
          <cell r="W3288">
            <v>2583.0255000000179</v>
          </cell>
          <cell r="X3288">
            <v>2585.7149999999965</v>
          </cell>
          <cell r="Y3288">
            <v>2585.2035000000324</v>
          </cell>
          <cell r="Z3288">
            <v>2584.5764999999665</v>
          </cell>
          <cell r="AA3288">
            <v>2584.3950000000186</v>
          </cell>
          <cell r="AB3288">
            <v>2584.7249999999767</v>
          </cell>
          <cell r="AC3288">
            <v>2592.8595000000205</v>
          </cell>
          <cell r="AD3288">
            <v>2694.0321599718882</v>
          </cell>
          <cell r="AE3288">
            <v>2731.0805338135397</v>
          </cell>
          <cell r="AF3288">
            <v>2768.6383974915661</v>
          </cell>
          <cell r="AG3288">
            <v>2806.7127575183695</v>
          </cell>
          <cell r="AH3288">
            <v>2845.3107167601411</v>
          </cell>
          <cell r="AI3288">
            <v>2884.4394757617847</v>
          </cell>
          <cell r="AJ3288">
            <v>2924.1063340901455</v>
          </cell>
          <cell r="AK3288">
            <v>2964.3186916958948</v>
          </cell>
          <cell r="AL3288">
            <v>0</v>
          </cell>
          <cell r="AM3288">
            <v>0</v>
          </cell>
          <cell r="AN3288">
            <v>0</v>
          </cell>
          <cell r="AO3288">
            <v>0</v>
          </cell>
          <cell r="AP3288">
            <v>0</v>
          </cell>
          <cell r="AQ3288">
            <v>0</v>
          </cell>
          <cell r="AR3288">
            <v>0</v>
          </cell>
          <cell r="AS3288">
            <v>0</v>
          </cell>
          <cell r="AT3288">
            <v>0</v>
          </cell>
          <cell r="AU3288">
            <v>0</v>
          </cell>
          <cell r="AV3288">
            <v>0</v>
          </cell>
          <cell r="AW3288">
            <v>0</v>
          </cell>
          <cell r="AX3288">
            <v>0</v>
          </cell>
          <cell r="AY3288">
            <v>0</v>
          </cell>
          <cell r="AZ3288">
            <v>0</v>
          </cell>
        </row>
        <row r="3289">
          <cell r="A3289" t="str">
            <v>WAExtra Large C&amp;ITime-Of-UseIncentive CostsLow Participation Case0</v>
          </cell>
          <cell r="B3289" t="str">
            <v>WA</v>
          </cell>
          <cell r="C3289" t="str">
            <v>Extra Large C&amp;I</v>
          </cell>
          <cell r="D3289" t="str">
            <v>Time-Of-Use</v>
          </cell>
          <cell r="E3289" t="str">
            <v>Incentive Costs</v>
          </cell>
          <cell r="F3289" t="str">
            <v>Low Participation Case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351680.42</v>
          </cell>
          <cell r="S3289">
            <v>1071390.72</v>
          </cell>
          <cell r="T3289">
            <v>2537897.67</v>
          </cell>
          <cell r="U3289">
            <v>3311695.75</v>
          </cell>
          <cell r="V3289">
            <v>3733808.12</v>
          </cell>
          <cell r="W3289">
            <v>3788051.65</v>
          </cell>
          <cell r="X3289">
            <v>3842351.67</v>
          </cell>
          <cell r="Y3289">
            <v>3896640.94</v>
          </cell>
          <cell r="Z3289">
            <v>3950917.05</v>
          </cell>
          <cell r="AA3289">
            <v>4005189.34</v>
          </cell>
          <cell r="AB3289">
            <v>4059468.57</v>
          </cell>
          <cell r="AC3289">
            <v>4113918.62</v>
          </cell>
          <cell r="AD3289">
            <v>4170493.29</v>
          </cell>
          <cell r="AE3289">
            <v>4227845.9800000004</v>
          </cell>
          <cell r="AF3289">
            <v>4285987.3899999997</v>
          </cell>
          <cell r="AG3289">
            <v>4344928.3600000003</v>
          </cell>
          <cell r="AH3289">
            <v>4404679.88</v>
          </cell>
          <cell r="AI3289">
            <v>4465253.1100000003</v>
          </cell>
          <cell r="AJ3289">
            <v>4526659.34</v>
          </cell>
          <cell r="AK3289">
            <v>4588910.04</v>
          </cell>
          <cell r="AL3289">
            <v>0</v>
          </cell>
          <cell r="AM3289">
            <v>0</v>
          </cell>
          <cell r="AN3289">
            <v>0</v>
          </cell>
          <cell r="AO3289">
            <v>0</v>
          </cell>
          <cell r="AP3289">
            <v>0</v>
          </cell>
          <cell r="AQ3289">
            <v>0</v>
          </cell>
          <cell r="AR3289">
            <v>0</v>
          </cell>
          <cell r="AS3289">
            <v>0</v>
          </cell>
          <cell r="AT3289">
            <v>0</v>
          </cell>
          <cell r="AU3289">
            <v>0</v>
          </cell>
          <cell r="AV3289">
            <v>0</v>
          </cell>
          <cell r="AW3289">
            <v>0</v>
          </cell>
          <cell r="AX3289">
            <v>0</v>
          </cell>
          <cell r="AY3289">
            <v>0</v>
          </cell>
          <cell r="AZ3289">
            <v>0</v>
          </cell>
        </row>
        <row r="3290">
          <cell r="A3290" t="str">
            <v>WAExtra Large C&amp;ITime-Of-UseParticipantsLow Participation Case0</v>
          </cell>
          <cell r="B3290" t="str">
            <v>WA</v>
          </cell>
          <cell r="C3290" t="str">
            <v>Extra Large C&amp;I</v>
          </cell>
          <cell r="D3290" t="str">
            <v>Time-Of-Use</v>
          </cell>
          <cell r="E3290" t="str">
            <v>Participants</v>
          </cell>
          <cell r="F3290" t="str">
            <v>Low Participation Case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16746.686550000006</v>
          </cell>
          <cell r="S3290">
            <v>51018.605550000015</v>
          </cell>
          <cell r="T3290">
            <v>120852.27000000002</v>
          </cell>
          <cell r="U3290">
            <v>157699.79775000006</v>
          </cell>
          <cell r="V3290">
            <v>177800.38649999999</v>
          </cell>
          <cell r="W3290">
            <v>180383.41200000001</v>
          </cell>
          <cell r="X3290">
            <v>182969.12700000001</v>
          </cell>
          <cell r="Y3290">
            <v>185554.33050000004</v>
          </cell>
          <cell r="Z3290">
            <v>188138.90700000001</v>
          </cell>
          <cell r="AA3290">
            <v>190723.30200000003</v>
          </cell>
          <cell r="AB3290">
            <v>193308.027</v>
          </cell>
          <cell r="AC3290">
            <v>195900.88650000002</v>
          </cell>
          <cell r="AD3290">
            <v>198594.91865997191</v>
          </cell>
          <cell r="AE3290">
            <v>201325.99919378545</v>
          </cell>
          <cell r="AF3290">
            <v>204094.63759127702</v>
          </cell>
          <cell r="AG3290">
            <v>206901.35034879539</v>
          </cell>
          <cell r="AH3290">
            <v>209746.66106555553</v>
          </cell>
          <cell r="AI3290">
            <v>212631.10054131731</v>
          </cell>
          <cell r="AJ3290">
            <v>215555.20687540746</v>
          </cell>
          <cell r="AK3290">
            <v>218519.52556710335</v>
          </cell>
          <cell r="AL3290">
            <v>0</v>
          </cell>
          <cell r="AM3290">
            <v>0</v>
          </cell>
          <cell r="AN3290">
            <v>0</v>
          </cell>
          <cell r="AO3290">
            <v>0</v>
          </cell>
          <cell r="AP3290">
            <v>0</v>
          </cell>
          <cell r="AQ3290">
            <v>0</v>
          </cell>
          <cell r="AR3290">
            <v>0</v>
          </cell>
          <cell r="AS3290">
            <v>0</v>
          </cell>
          <cell r="AT3290">
            <v>0</v>
          </cell>
          <cell r="AU3290">
            <v>0</v>
          </cell>
          <cell r="AV3290">
            <v>0</v>
          </cell>
          <cell r="AW3290">
            <v>0</v>
          </cell>
          <cell r="AX3290">
            <v>0</v>
          </cell>
          <cell r="AY3290">
            <v>0</v>
          </cell>
          <cell r="AZ3290">
            <v>0</v>
          </cell>
        </row>
        <row r="3291">
          <cell r="A3291" t="str">
            <v>WAIrrigationTime-Of-UseProgram Annual BenefitsLow Participation Case0</v>
          </cell>
          <cell r="B3291" t="str">
            <v>WA</v>
          </cell>
          <cell r="C3291" t="str">
            <v>Irrigation</v>
          </cell>
          <cell r="D3291" t="str">
            <v>Time-Of-Use</v>
          </cell>
          <cell r="E3291" t="str">
            <v>Program Annual Benefits</v>
          </cell>
          <cell r="F3291" t="str">
            <v>Low Participation Case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573231.01</v>
          </cell>
          <cell r="S3291">
            <v>1745288.43</v>
          </cell>
          <cell r="T3291">
            <v>4127886.26</v>
          </cell>
          <cell r="U3291">
            <v>5388069.9000000004</v>
          </cell>
          <cell r="V3291">
            <v>6066603.5300000003</v>
          </cell>
          <cell r="W3291">
            <v>6146956.6100000003</v>
          </cell>
          <cell r="X3291">
            <v>6226381.7599999998</v>
          </cell>
          <cell r="Y3291">
            <v>6305886.3200000003</v>
          </cell>
          <cell r="Z3291">
            <v>6389191.79</v>
          </cell>
          <cell r="AA3291">
            <v>6482465.1100000003</v>
          </cell>
          <cell r="AB3291">
            <v>6568214.9500000002</v>
          </cell>
          <cell r="AC3291">
            <v>6654117.0800000001</v>
          </cell>
          <cell r="AD3291">
            <v>6743128.8899999997</v>
          </cell>
          <cell r="AE3291">
            <v>6833331.4100000001</v>
          </cell>
          <cell r="AF3291">
            <v>6924740.5700000003</v>
          </cell>
          <cell r="AG3291">
            <v>7017372.5</v>
          </cell>
          <cell r="AH3291">
            <v>7111243.5700000003</v>
          </cell>
          <cell r="AI3291">
            <v>7206370.3399999999</v>
          </cell>
          <cell r="AJ3291">
            <v>7302769.6200000001</v>
          </cell>
          <cell r="AK3291">
            <v>7400458.4299999997</v>
          </cell>
          <cell r="AL3291">
            <v>0</v>
          </cell>
          <cell r="AM3291">
            <v>0</v>
          </cell>
          <cell r="AN3291">
            <v>0</v>
          </cell>
          <cell r="AO3291">
            <v>0</v>
          </cell>
          <cell r="AP3291">
            <v>0</v>
          </cell>
          <cell r="AQ3291">
            <v>0</v>
          </cell>
          <cell r="AR3291">
            <v>0</v>
          </cell>
          <cell r="AS3291">
            <v>0</v>
          </cell>
          <cell r="AT3291">
            <v>0</v>
          </cell>
          <cell r="AU3291">
            <v>0</v>
          </cell>
          <cell r="AV3291">
            <v>0</v>
          </cell>
          <cell r="AW3291">
            <v>0</v>
          </cell>
          <cell r="AX3291">
            <v>0</v>
          </cell>
          <cell r="AY3291">
            <v>0</v>
          </cell>
          <cell r="AZ3291">
            <v>0</v>
          </cell>
        </row>
        <row r="3292">
          <cell r="A3292" t="str">
            <v>WAIrrigationTime-Of-UseProgram Annual CostsLow Participation Case0</v>
          </cell>
          <cell r="B3292" t="str">
            <v>WA</v>
          </cell>
          <cell r="C3292" t="str">
            <v>Irrigation</v>
          </cell>
          <cell r="D3292" t="str">
            <v>Time-Of-Use</v>
          </cell>
          <cell r="E3292" t="str">
            <v>Program Annual Costs</v>
          </cell>
          <cell r="F3292" t="str">
            <v>Low Participation Case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5834317.1500000004</v>
          </cell>
          <cell r="S3292">
            <v>12509121.98</v>
          </cell>
          <cell r="T3292">
            <v>26286343.199999999</v>
          </cell>
          <cell r="U3292">
            <v>16130618.27</v>
          </cell>
          <cell r="V3292">
            <v>10911310.720000001</v>
          </cell>
          <cell r="W3292">
            <v>4823091.07</v>
          </cell>
          <cell r="X3292">
            <v>4899046.41</v>
          </cell>
          <cell r="Y3292">
            <v>4974249.76</v>
          </cell>
          <cell r="Z3292">
            <v>5049879.66</v>
          </cell>
          <cell r="AA3292">
            <v>5126289.05</v>
          </cell>
          <cell r="AB3292">
            <v>5203203.5</v>
          </cell>
          <cell r="AC3292">
            <v>5283869.59</v>
          </cell>
          <cell r="AD3292">
            <v>5405233.1200000001</v>
          </cell>
          <cell r="AE3292">
            <v>5502775.29</v>
          </cell>
          <cell r="AF3292">
            <v>5602414.6799999997</v>
          </cell>
          <cell r="AG3292">
            <v>5704204.7300000004</v>
          </cell>
          <cell r="AH3292">
            <v>5808200.4400000004</v>
          </cell>
          <cell r="AI3292">
            <v>5914458.3899999997</v>
          </cell>
          <cell r="AJ3292">
            <v>6023036.7800000003</v>
          </cell>
          <cell r="AK3292">
            <v>6133995.5099999998</v>
          </cell>
          <cell r="AL3292">
            <v>0</v>
          </cell>
          <cell r="AM3292">
            <v>0</v>
          </cell>
          <cell r="AN3292">
            <v>0</v>
          </cell>
          <cell r="AO3292">
            <v>0</v>
          </cell>
          <cell r="AP3292">
            <v>0</v>
          </cell>
          <cell r="AQ3292">
            <v>0</v>
          </cell>
          <cell r="AR3292">
            <v>0</v>
          </cell>
          <cell r="AS3292">
            <v>0</v>
          </cell>
          <cell r="AT3292">
            <v>0</v>
          </cell>
          <cell r="AU3292">
            <v>0</v>
          </cell>
          <cell r="AV3292">
            <v>0</v>
          </cell>
          <cell r="AW3292">
            <v>0</v>
          </cell>
          <cell r="AX3292">
            <v>0</v>
          </cell>
          <cell r="AY3292">
            <v>0</v>
          </cell>
          <cell r="AZ3292">
            <v>0</v>
          </cell>
        </row>
        <row r="3293">
          <cell r="A3293" t="str">
            <v>WAIrrigationTime-Of-UseNon-Incentive CostsLow Participation Case0</v>
          </cell>
          <cell r="B3293" t="str">
            <v>WA</v>
          </cell>
          <cell r="C3293" t="str">
            <v>Irrigation</v>
          </cell>
          <cell r="D3293" t="str">
            <v>Time-Of-Use</v>
          </cell>
          <cell r="E3293" t="str">
            <v>Non-Incentive Costs</v>
          </cell>
          <cell r="F3293" t="str">
            <v>Low Participation Case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5482636.7300000004</v>
          </cell>
          <cell r="S3293">
            <v>11437731.27</v>
          </cell>
          <cell r="T3293">
            <v>23748445.530000001</v>
          </cell>
          <cell r="U3293">
            <v>12818922.52</v>
          </cell>
          <cell r="V3293">
            <v>7177502.6100000003</v>
          </cell>
          <cell r="W3293">
            <v>1035039.42</v>
          </cell>
          <cell r="X3293">
            <v>1056694.75</v>
          </cell>
          <cell r="Y3293">
            <v>1077608.81</v>
          </cell>
          <cell r="Z3293">
            <v>1098962.6200000001</v>
          </cell>
          <cell r="AA3293">
            <v>1121099.71</v>
          </cell>
          <cell r="AB3293">
            <v>1143734.93</v>
          </cell>
          <cell r="AC3293">
            <v>1169950.97</v>
          </cell>
          <cell r="AD3293">
            <v>1234739.83</v>
          </cell>
          <cell r="AE3293">
            <v>1274929.31</v>
          </cell>
          <cell r="AF3293">
            <v>1316427.29</v>
          </cell>
          <cell r="AG3293">
            <v>1359276.37</v>
          </cell>
          <cell r="AH3293">
            <v>1403520.56</v>
          </cell>
          <cell r="AI3293">
            <v>1449205.28</v>
          </cell>
          <cell r="AJ3293">
            <v>1496377.44</v>
          </cell>
          <cell r="AK3293">
            <v>1545085.48</v>
          </cell>
          <cell r="AL3293">
            <v>0</v>
          </cell>
          <cell r="AM3293">
            <v>0</v>
          </cell>
          <cell r="AN3293">
            <v>0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AS3293">
            <v>0</v>
          </cell>
          <cell r="AT3293">
            <v>0</v>
          </cell>
          <cell r="AU3293">
            <v>0</v>
          </cell>
          <cell r="AV3293">
            <v>0</v>
          </cell>
          <cell r="AW3293">
            <v>0</v>
          </cell>
          <cell r="AX3293">
            <v>0</v>
          </cell>
          <cell r="AY3293">
            <v>0</v>
          </cell>
          <cell r="AZ3293">
            <v>0</v>
          </cell>
        </row>
        <row r="3294">
          <cell r="A3294" t="str">
            <v>WAIrrigationTime-Of-UseSummer Peak Reduction @Meter  (MW)Low Participation Case0</v>
          </cell>
          <cell r="B3294" t="str">
            <v>WA</v>
          </cell>
          <cell r="C3294" t="str">
            <v>Irrigation</v>
          </cell>
          <cell r="D3294" t="str">
            <v>Time-Of-Use</v>
          </cell>
          <cell r="E3294" t="str">
            <v>Summer Peak Reduction @Meter  (MW)</v>
          </cell>
          <cell r="F3294" t="str">
            <v>Low Participation Case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5.1061481672101516</v>
          </cell>
          <cell r="S3294">
            <v>15.546439584201273</v>
          </cell>
          <cell r="T3294">
            <v>36.769815927493447</v>
          </cell>
          <cell r="U3294">
            <v>47.99510590524666</v>
          </cell>
          <cell r="V3294">
            <v>54.039254216657497</v>
          </cell>
          <cell r="W3294">
            <v>54.75501228123791</v>
          </cell>
          <cell r="X3294">
            <v>55.462504704051796</v>
          </cell>
          <cell r="Y3294">
            <v>56.170704503007471</v>
          </cell>
          <cell r="Z3294">
            <v>56.91276145592839</v>
          </cell>
          <cell r="AA3294">
            <v>57.74360864977195</v>
          </cell>
          <cell r="AB3294">
            <v>58.507439221742665</v>
          </cell>
          <cell r="AC3294">
            <v>59.27262640549219</v>
          </cell>
          <cell r="AD3294">
            <v>60.065513565673378</v>
          </cell>
          <cell r="AE3294">
            <v>60.869007140432515</v>
          </cell>
          <cell r="AF3294">
            <v>61.683249011282939</v>
          </cell>
          <cell r="AG3294">
            <v>62.508382957680382</v>
          </cell>
          <cell r="AH3294">
            <v>63.344554682411669</v>
          </cell>
          <cell r="AI3294">
            <v>64.191911837323005</v>
          </cell>
          <cell r="AJ3294">
            <v>65.050604049392433</v>
          </cell>
          <cell r="AK3294">
            <v>65.920782947151125</v>
          </cell>
          <cell r="AL3294">
            <v>0</v>
          </cell>
          <cell r="AM3294">
            <v>0</v>
          </cell>
          <cell r="AN3294">
            <v>0</v>
          </cell>
          <cell r="AO3294">
            <v>0</v>
          </cell>
          <cell r="AP3294">
            <v>0</v>
          </cell>
          <cell r="AQ3294">
            <v>0</v>
          </cell>
          <cell r="AR3294">
            <v>0</v>
          </cell>
          <cell r="AS3294">
            <v>0</v>
          </cell>
          <cell r="AT3294">
            <v>0</v>
          </cell>
          <cell r="AU3294">
            <v>0</v>
          </cell>
          <cell r="AV3294">
            <v>0</v>
          </cell>
          <cell r="AW3294">
            <v>0</v>
          </cell>
          <cell r="AX3294">
            <v>0</v>
          </cell>
          <cell r="AY3294">
            <v>0</v>
          </cell>
          <cell r="AZ3294">
            <v>0</v>
          </cell>
        </row>
        <row r="3295">
          <cell r="A3295" t="str">
            <v>WAIrrigationTime-Of-UseSummer Peak Reduction @Generation (MW)Low Participation Case0</v>
          </cell>
          <cell r="B3295" t="str">
            <v>WA</v>
          </cell>
          <cell r="C3295" t="str">
            <v>Irrigation</v>
          </cell>
          <cell r="D3295" t="str">
            <v>Time-Of-Use</v>
          </cell>
          <cell r="E3295" t="str">
            <v>Summer Peak Reduction @Generation (MW)</v>
          </cell>
          <cell r="F3295" t="str">
            <v>Low Participation Case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5.6309529854545115</v>
          </cell>
          <cell r="S3295">
            <v>17.1442871462299</v>
          </cell>
          <cell r="T3295">
            <v>40.548980952242438</v>
          </cell>
          <cell r="U3295">
            <v>52.92799504328039</v>
          </cell>
          <cell r="V3295">
            <v>59.593354892652727</v>
          </cell>
          <cell r="W3295">
            <v>60.382677857562754</v>
          </cell>
          <cell r="X3295">
            <v>61.162885646285609</v>
          </cell>
          <cell r="Y3295">
            <v>61.94387351456492</v>
          </cell>
          <cell r="Z3295">
            <v>62.762198341341403</v>
          </cell>
          <cell r="AA3295">
            <v>63.678439181486489</v>
          </cell>
          <cell r="AB3295">
            <v>64.520775498172327</v>
          </cell>
          <cell r="AC3295">
            <v>65.364607857843168</v>
          </cell>
          <cell r="AD3295">
            <v>66.238987169908881</v>
          </cell>
          <cell r="AE3295">
            <v>67.125063013269198</v>
          </cell>
          <cell r="AF3295">
            <v>68.022991851877961</v>
          </cell>
          <cell r="AG3295">
            <v>68.932932242700019</v>
          </cell>
          <cell r="AH3295">
            <v>69.855044863709381</v>
          </cell>
          <cell r="AI3295">
            <v>70.789492542261797</v>
          </cell>
          <cell r="AJ3295">
            <v>71.73644028384696</v>
          </cell>
          <cell r="AK3295">
            <v>72.696055301225314</v>
          </cell>
          <cell r="AL3295">
            <v>0</v>
          </cell>
          <cell r="AM3295">
            <v>0</v>
          </cell>
          <cell r="AN3295">
            <v>0</v>
          </cell>
          <cell r="AO3295">
            <v>0</v>
          </cell>
          <cell r="AP3295">
            <v>0</v>
          </cell>
          <cell r="AQ3295">
            <v>0</v>
          </cell>
          <cell r="AR3295">
            <v>0</v>
          </cell>
          <cell r="AS3295">
            <v>0</v>
          </cell>
          <cell r="AT3295">
            <v>0</v>
          </cell>
          <cell r="AU3295">
            <v>0</v>
          </cell>
          <cell r="AV3295">
            <v>0</v>
          </cell>
          <cell r="AW3295">
            <v>0</v>
          </cell>
          <cell r="AX3295">
            <v>0</v>
          </cell>
          <cell r="AY3295">
            <v>0</v>
          </cell>
          <cell r="AZ3295">
            <v>0</v>
          </cell>
        </row>
        <row r="3296">
          <cell r="A3296" t="str">
            <v>WAIrrigationTime-Of-UseWinter Peak Reduction @Meter  (MW)Low Participation Case0</v>
          </cell>
          <cell r="B3296" t="str">
            <v>WA</v>
          </cell>
          <cell r="C3296" t="str">
            <v>Irrigation</v>
          </cell>
          <cell r="D3296" t="str">
            <v>Time-Of-Use</v>
          </cell>
          <cell r="E3296" t="str">
            <v>Winter Peak Reduction @Meter  (MW)</v>
          </cell>
          <cell r="F3296" t="str">
            <v>Low Participation Case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0</v>
          </cell>
          <cell r="AO3296">
            <v>0</v>
          </cell>
          <cell r="AP3296">
            <v>0</v>
          </cell>
          <cell r="AQ3296">
            <v>0</v>
          </cell>
          <cell r="AR3296">
            <v>0</v>
          </cell>
          <cell r="AS3296">
            <v>0</v>
          </cell>
          <cell r="AT3296">
            <v>0</v>
          </cell>
          <cell r="AU3296">
            <v>0</v>
          </cell>
          <cell r="AV3296">
            <v>0</v>
          </cell>
          <cell r="AW3296">
            <v>0</v>
          </cell>
          <cell r="AX3296">
            <v>0</v>
          </cell>
          <cell r="AY3296">
            <v>0</v>
          </cell>
          <cell r="AZ3296">
            <v>0</v>
          </cell>
        </row>
        <row r="3297">
          <cell r="A3297" t="str">
            <v>WAIrrigationTime-Of-UseWinter Peak Reduction @Generation (MW)Low Participation Case0</v>
          </cell>
          <cell r="B3297" t="str">
            <v>WA</v>
          </cell>
          <cell r="C3297" t="str">
            <v>Irrigation</v>
          </cell>
          <cell r="D3297" t="str">
            <v>Time-Of-Use</v>
          </cell>
          <cell r="E3297" t="str">
            <v>Winter Peak Reduction @Generation (MW)</v>
          </cell>
          <cell r="F3297" t="str">
            <v>Low Participation Case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0</v>
          </cell>
          <cell r="AN3297">
            <v>0</v>
          </cell>
          <cell r="AO3297">
            <v>0</v>
          </cell>
          <cell r="AP3297">
            <v>0</v>
          </cell>
          <cell r="AQ3297">
            <v>0</v>
          </cell>
          <cell r="AR3297">
            <v>0</v>
          </cell>
          <cell r="AS3297">
            <v>0</v>
          </cell>
          <cell r="AT3297">
            <v>0</v>
          </cell>
          <cell r="AU3297">
            <v>0</v>
          </cell>
          <cell r="AV3297">
            <v>0</v>
          </cell>
          <cell r="AW3297">
            <v>0</v>
          </cell>
          <cell r="AX3297">
            <v>0</v>
          </cell>
          <cell r="AY3297">
            <v>0</v>
          </cell>
          <cell r="AZ3297">
            <v>0</v>
          </cell>
        </row>
        <row r="3298">
          <cell r="A3298" t="str">
            <v>WAIrrigationTime-Of-UseProgram Annual BenefitsLow Participation Case0</v>
          </cell>
          <cell r="B3298" t="str">
            <v>WA</v>
          </cell>
          <cell r="C3298" t="str">
            <v>Irrigation</v>
          </cell>
          <cell r="D3298" t="str">
            <v>Time-Of-Use</v>
          </cell>
          <cell r="E3298" t="str">
            <v>Program Annual Benefits</v>
          </cell>
          <cell r="F3298" t="str">
            <v>Low Participation Case</v>
          </cell>
          <cell r="G3298">
            <v>0</v>
          </cell>
        </row>
        <row r="3299">
          <cell r="A3299" t="str">
            <v>WAIrrigationTime-Of-UseNew ParticipantsLow Participation Case0</v>
          </cell>
          <cell r="B3299" t="str">
            <v>WA</v>
          </cell>
          <cell r="C3299" t="str">
            <v>Irrigation</v>
          </cell>
          <cell r="D3299" t="str">
            <v>Time-Of-Use</v>
          </cell>
          <cell r="E3299" t="str">
            <v>New Participants</v>
          </cell>
          <cell r="F3299" t="str">
            <v>Low Participation Case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16746.686550000006</v>
          </cell>
          <cell r="S3299">
            <v>34271.919000000009</v>
          </cell>
          <cell r="T3299">
            <v>69833.664450000011</v>
          </cell>
          <cell r="U3299">
            <v>36847.527750000037</v>
          </cell>
          <cell r="V3299">
            <v>20100.588749999937</v>
          </cell>
          <cell r="W3299">
            <v>2583.0255000000179</v>
          </cell>
          <cell r="X3299">
            <v>2585.7149999999965</v>
          </cell>
          <cell r="Y3299">
            <v>2585.2035000000324</v>
          </cell>
          <cell r="Z3299">
            <v>2584.5764999999665</v>
          </cell>
          <cell r="AA3299">
            <v>2584.3950000000186</v>
          </cell>
          <cell r="AB3299">
            <v>2584.7249999999767</v>
          </cell>
          <cell r="AC3299">
            <v>2592.8595000000205</v>
          </cell>
          <cell r="AD3299">
            <v>2694.0321599718882</v>
          </cell>
          <cell r="AE3299">
            <v>2731.0805338135397</v>
          </cell>
          <cell r="AF3299">
            <v>2768.6383974915661</v>
          </cell>
          <cell r="AG3299">
            <v>2806.7127575183695</v>
          </cell>
          <cell r="AH3299">
            <v>2845.3107167601411</v>
          </cell>
          <cell r="AI3299">
            <v>2884.4394757617847</v>
          </cell>
          <cell r="AJ3299">
            <v>2924.1063340901455</v>
          </cell>
          <cell r="AK3299">
            <v>2964.3186916958948</v>
          </cell>
          <cell r="AL3299">
            <v>0</v>
          </cell>
          <cell r="AM3299">
            <v>0</v>
          </cell>
          <cell r="AN3299">
            <v>0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AS3299">
            <v>0</v>
          </cell>
          <cell r="AT3299">
            <v>0</v>
          </cell>
          <cell r="AU3299">
            <v>0</v>
          </cell>
          <cell r="AV3299">
            <v>0</v>
          </cell>
          <cell r="AW3299">
            <v>0</v>
          </cell>
          <cell r="AX3299">
            <v>0</v>
          </cell>
          <cell r="AY3299">
            <v>0</v>
          </cell>
          <cell r="AZ3299">
            <v>0</v>
          </cell>
        </row>
        <row r="3300">
          <cell r="A3300" t="str">
            <v>WAIrrigationTime-Of-UseIncentive CostsLow Participation Case0</v>
          </cell>
          <cell r="B3300" t="str">
            <v>WA</v>
          </cell>
          <cell r="C3300" t="str">
            <v>Irrigation</v>
          </cell>
          <cell r="D3300" t="str">
            <v>Time-Of-Use</v>
          </cell>
          <cell r="E3300" t="str">
            <v>Incentive Costs</v>
          </cell>
          <cell r="F3300" t="str">
            <v>Low Participation Case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351680.42</v>
          </cell>
          <cell r="S3300">
            <v>1071390.72</v>
          </cell>
          <cell r="T3300">
            <v>2537897.67</v>
          </cell>
          <cell r="U3300">
            <v>3311695.75</v>
          </cell>
          <cell r="V3300">
            <v>3733808.12</v>
          </cell>
          <cell r="W3300">
            <v>3788051.65</v>
          </cell>
          <cell r="X3300">
            <v>3842351.67</v>
          </cell>
          <cell r="Y3300">
            <v>3896640.94</v>
          </cell>
          <cell r="Z3300">
            <v>3950917.05</v>
          </cell>
          <cell r="AA3300">
            <v>4005189.34</v>
          </cell>
          <cell r="AB3300">
            <v>4059468.57</v>
          </cell>
          <cell r="AC3300">
            <v>4113918.62</v>
          </cell>
          <cell r="AD3300">
            <v>4170493.29</v>
          </cell>
          <cell r="AE3300">
            <v>4227845.9800000004</v>
          </cell>
          <cell r="AF3300">
            <v>4285987.3899999997</v>
          </cell>
          <cell r="AG3300">
            <v>4344928.3600000003</v>
          </cell>
          <cell r="AH3300">
            <v>4404679.88</v>
          </cell>
          <cell r="AI3300">
            <v>4465253.1100000003</v>
          </cell>
          <cell r="AJ3300">
            <v>4526659.34</v>
          </cell>
          <cell r="AK3300">
            <v>4588910.04</v>
          </cell>
          <cell r="AL3300">
            <v>0</v>
          </cell>
          <cell r="AM3300">
            <v>0</v>
          </cell>
          <cell r="AN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AS3300">
            <v>0</v>
          </cell>
          <cell r="AT3300">
            <v>0</v>
          </cell>
          <cell r="AU3300">
            <v>0</v>
          </cell>
          <cell r="AV3300">
            <v>0</v>
          </cell>
          <cell r="AW3300">
            <v>0</v>
          </cell>
          <cell r="AX3300">
            <v>0</v>
          </cell>
          <cell r="AY3300">
            <v>0</v>
          </cell>
          <cell r="AZ3300">
            <v>0</v>
          </cell>
        </row>
        <row r="3301">
          <cell r="A3301" t="str">
            <v>WAIrrigationTime-Of-UseParticipantsLow Participation Case0</v>
          </cell>
          <cell r="B3301" t="str">
            <v>WA</v>
          </cell>
          <cell r="C3301" t="str">
            <v>Irrigation</v>
          </cell>
          <cell r="D3301" t="str">
            <v>Time-Of-Use</v>
          </cell>
          <cell r="E3301" t="str">
            <v>Participants</v>
          </cell>
          <cell r="F3301" t="str">
            <v>Low Participation Case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16746.686550000006</v>
          </cell>
          <cell r="S3301">
            <v>51018.605550000015</v>
          </cell>
          <cell r="T3301">
            <v>120852.27000000002</v>
          </cell>
          <cell r="U3301">
            <v>157699.79775000006</v>
          </cell>
          <cell r="V3301">
            <v>177800.38649999999</v>
          </cell>
          <cell r="W3301">
            <v>180383.41200000001</v>
          </cell>
          <cell r="X3301">
            <v>182969.12700000001</v>
          </cell>
          <cell r="Y3301">
            <v>185554.33050000004</v>
          </cell>
          <cell r="Z3301">
            <v>188138.90700000001</v>
          </cell>
          <cell r="AA3301">
            <v>190723.30200000003</v>
          </cell>
          <cell r="AB3301">
            <v>193308.027</v>
          </cell>
          <cell r="AC3301">
            <v>195900.88650000002</v>
          </cell>
          <cell r="AD3301">
            <v>198594.91865997191</v>
          </cell>
          <cell r="AE3301">
            <v>201325.99919378545</v>
          </cell>
          <cell r="AF3301">
            <v>204094.63759127702</v>
          </cell>
          <cell r="AG3301">
            <v>206901.35034879539</v>
          </cell>
          <cell r="AH3301">
            <v>209746.66106555553</v>
          </cell>
          <cell r="AI3301">
            <v>212631.10054131731</v>
          </cell>
          <cell r="AJ3301">
            <v>215555.20687540746</v>
          </cell>
          <cell r="AK3301">
            <v>218519.52556710335</v>
          </cell>
          <cell r="AL3301">
            <v>0</v>
          </cell>
          <cell r="AM3301">
            <v>0</v>
          </cell>
          <cell r="AN3301">
            <v>0</v>
          </cell>
          <cell r="AO3301">
            <v>0</v>
          </cell>
          <cell r="AP3301">
            <v>0</v>
          </cell>
          <cell r="AQ3301">
            <v>0</v>
          </cell>
          <cell r="AR3301">
            <v>0</v>
          </cell>
          <cell r="AS3301">
            <v>0</v>
          </cell>
          <cell r="AT3301">
            <v>0</v>
          </cell>
          <cell r="AU3301">
            <v>0</v>
          </cell>
          <cell r="AV3301">
            <v>0</v>
          </cell>
          <cell r="AW3301">
            <v>0</v>
          </cell>
          <cell r="AX3301">
            <v>0</v>
          </cell>
          <cell r="AY3301">
            <v>0</v>
          </cell>
          <cell r="AZ3301">
            <v>0</v>
          </cell>
        </row>
        <row r="3302">
          <cell r="A3302" t="str">
            <v>WALarge C&amp;ITime-Of-UseProgram Annual BenefitsLow Participation Case0</v>
          </cell>
          <cell r="B3302" t="str">
            <v>WA</v>
          </cell>
          <cell r="C3302" t="str">
            <v>Large C&amp;I</v>
          </cell>
          <cell r="D3302" t="str">
            <v>Time-Of-Use</v>
          </cell>
          <cell r="E3302" t="str">
            <v>Program Annual Benefits</v>
          </cell>
          <cell r="F3302" t="str">
            <v>Low Participation Case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573231.01</v>
          </cell>
          <cell r="S3302">
            <v>1745288.43</v>
          </cell>
          <cell r="T3302">
            <v>4127886.26</v>
          </cell>
          <cell r="U3302">
            <v>5388069.9000000004</v>
          </cell>
          <cell r="V3302">
            <v>6066603.5300000003</v>
          </cell>
          <cell r="W3302">
            <v>6146956.6100000003</v>
          </cell>
          <cell r="X3302">
            <v>6226381.7599999998</v>
          </cell>
          <cell r="Y3302">
            <v>6305886.3200000003</v>
          </cell>
          <cell r="Z3302">
            <v>6389191.79</v>
          </cell>
          <cell r="AA3302">
            <v>6482465.1100000003</v>
          </cell>
          <cell r="AB3302">
            <v>6568214.9500000002</v>
          </cell>
          <cell r="AC3302">
            <v>6654117.0800000001</v>
          </cell>
          <cell r="AD3302">
            <v>6743128.8899999997</v>
          </cell>
          <cell r="AE3302">
            <v>6833331.4100000001</v>
          </cell>
          <cell r="AF3302">
            <v>6924740.5700000003</v>
          </cell>
          <cell r="AG3302">
            <v>7017372.5</v>
          </cell>
          <cell r="AH3302">
            <v>7111243.5700000003</v>
          </cell>
          <cell r="AI3302">
            <v>7206370.3399999999</v>
          </cell>
          <cell r="AJ3302">
            <v>7302769.6200000001</v>
          </cell>
          <cell r="AK3302">
            <v>7400458.4299999997</v>
          </cell>
          <cell r="AL3302">
            <v>0</v>
          </cell>
          <cell r="AM3302">
            <v>0</v>
          </cell>
          <cell r="AN3302">
            <v>0</v>
          </cell>
          <cell r="AO3302">
            <v>0</v>
          </cell>
          <cell r="AP3302">
            <v>0</v>
          </cell>
          <cell r="AQ3302">
            <v>0</v>
          </cell>
          <cell r="AR3302">
            <v>0</v>
          </cell>
          <cell r="AS3302">
            <v>0</v>
          </cell>
          <cell r="AT3302">
            <v>0</v>
          </cell>
          <cell r="AU3302">
            <v>0</v>
          </cell>
          <cell r="AV3302">
            <v>0</v>
          </cell>
          <cell r="AW3302">
            <v>0</v>
          </cell>
          <cell r="AX3302">
            <v>0</v>
          </cell>
          <cell r="AY3302">
            <v>0</v>
          </cell>
          <cell r="AZ3302">
            <v>0</v>
          </cell>
        </row>
        <row r="3303">
          <cell r="A3303" t="str">
            <v>WALarge C&amp;ITime-Of-UseProgram Annual CostsLow Participation Case0</v>
          </cell>
          <cell r="B3303" t="str">
            <v>WA</v>
          </cell>
          <cell r="C3303" t="str">
            <v>Large C&amp;I</v>
          </cell>
          <cell r="D3303" t="str">
            <v>Time-Of-Use</v>
          </cell>
          <cell r="E3303" t="str">
            <v>Program Annual Costs</v>
          </cell>
          <cell r="F3303" t="str">
            <v>Low Participation Case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5834317.1500000004</v>
          </cell>
          <cell r="S3303">
            <v>12509121.98</v>
          </cell>
          <cell r="T3303">
            <v>26286343.199999999</v>
          </cell>
          <cell r="U3303">
            <v>16130618.27</v>
          </cell>
          <cell r="V3303">
            <v>10911310.720000001</v>
          </cell>
          <cell r="W3303">
            <v>4823091.07</v>
          </cell>
          <cell r="X3303">
            <v>4899046.41</v>
          </cell>
          <cell r="Y3303">
            <v>4974249.76</v>
          </cell>
          <cell r="Z3303">
            <v>5049879.66</v>
          </cell>
          <cell r="AA3303">
            <v>5126289.05</v>
          </cell>
          <cell r="AB3303">
            <v>5203203.5</v>
          </cell>
          <cell r="AC3303">
            <v>5283869.59</v>
          </cell>
          <cell r="AD3303">
            <v>5405233.1200000001</v>
          </cell>
          <cell r="AE3303">
            <v>5502775.29</v>
          </cell>
          <cell r="AF3303">
            <v>5602414.6799999997</v>
          </cell>
          <cell r="AG3303">
            <v>5704204.7300000004</v>
          </cell>
          <cell r="AH3303">
            <v>5808200.4400000004</v>
          </cell>
          <cell r="AI3303">
            <v>5914458.3899999997</v>
          </cell>
          <cell r="AJ3303">
            <v>6023036.7800000003</v>
          </cell>
          <cell r="AK3303">
            <v>6133995.5099999998</v>
          </cell>
          <cell r="AL3303">
            <v>0</v>
          </cell>
          <cell r="AM3303">
            <v>0</v>
          </cell>
          <cell r="AN3303">
            <v>0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AS3303">
            <v>0</v>
          </cell>
          <cell r="AT3303">
            <v>0</v>
          </cell>
          <cell r="AU3303">
            <v>0</v>
          </cell>
          <cell r="AV3303">
            <v>0</v>
          </cell>
          <cell r="AW3303">
            <v>0</v>
          </cell>
          <cell r="AX3303">
            <v>0</v>
          </cell>
          <cell r="AY3303">
            <v>0</v>
          </cell>
          <cell r="AZ3303">
            <v>0</v>
          </cell>
        </row>
        <row r="3304">
          <cell r="A3304" t="str">
            <v>WALarge C&amp;ITime-Of-UseNon-Incentive CostsLow Participation Case0</v>
          </cell>
          <cell r="B3304" t="str">
            <v>WA</v>
          </cell>
          <cell r="C3304" t="str">
            <v>Large C&amp;I</v>
          </cell>
          <cell r="D3304" t="str">
            <v>Time-Of-Use</v>
          </cell>
          <cell r="E3304" t="str">
            <v>Non-Incentive Costs</v>
          </cell>
          <cell r="F3304" t="str">
            <v>Low Participation Case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5482636.7300000004</v>
          </cell>
          <cell r="S3304">
            <v>11437731.27</v>
          </cell>
          <cell r="T3304">
            <v>23748445.530000001</v>
          </cell>
          <cell r="U3304">
            <v>12818922.52</v>
          </cell>
          <cell r="V3304">
            <v>7177502.6100000003</v>
          </cell>
          <cell r="W3304">
            <v>1035039.42</v>
          </cell>
          <cell r="X3304">
            <v>1056694.75</v>
          </cell>
          <cell r="Y3304">
            <v>1077608.81</v>
          </cell>
          <cell r="Z3304">
            <v>1098962.6200000001</v>
          </cell>
          <cell r="AA3304">
            <v>1121099.71</v>
          </cell>
          <cell r="AB3304">
            <v>1143734.93</v>
          </cell>
          <cell r="AC3304">
            <v>1169950.97</v>
          </cell>
          <cell r="AD3304">
            <v>1234739.83</v>
          </cell>
          <cell r="AE3304">
            <v>1274929.31</v>
          </cell>
          <cell r="AF3304">
            <v>1316427.29</v>
          </cell>
          <cell r="AG3304">
            <v>1359276.37</v>
          </cell>
          <cell r="AH3304">
            <v>1403520.56</v>
          </cell>
          <cell r="AI3304">
            <v>1449205.28</v>
          </cell>
          <cell r="AJ3304">
            <v>1496377.44</v>
          </cell>
          <cell r="AK3304">
            <v>1545085.48</v>
          </cell>
          <cell r="AL3304">
            <v>0</v>
          </cell>
          <cell r="AM3304">
            <v>0</v>
          </cell>
          <cell r="AN3304">
            <v>0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AS3304">
            <v>0</v>
          </cell>
          <cell r="AT3304">
            <v>0</v>
          </cell>
          <cell r="AU3304">
            <v>0</v>
          </cell>
          <cell r="AV3304">
            <v>0</v>
          </cell>
          <cell r="AW3304">
            <v>0</v>
          </cell>
          <cell r="AX3304">
            <v>0</v>
          </cell>
          <cell r="AY3304">
            <v>0</v>
          </cell>
          <cell r="AZ3304">
            <v>0</v>
          </cell>
        </row>
        <row r="3305">
          <cell r="A3305" t="str">
            <v>WALarge C&amp;ITime-Of-UseSummer Peak Reduction @Meter  (MW)Low Participation Case0</v>
          </cell>
          <cell r="B3305" t="str">
            <v>WA</v>
          </cell>
          <cell r="C3305" t="str">
            <v>Large C&amp;I</v>
          </cell>
          <cell r="D3305" t="str">
            <v>Time-Of-Use</v>
          </cell>
          <cell r="E3305" t="str">
            <v>Summer Peak Reduction @Meter  (MW)</v>
          </cell>
          <cell r="F3305" t="str">
            <v>Low Participation Case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5.1061481672101516</v>
          </cell>
          <cell r="S3305">
            <v>15.546439584201273</v>
          </cell>
          <cell r="T3305">
            <v>36.769815927493447</v>
          </cell>
          <cell r="U3305">
            <v>47.99510590524666</v>
          </cell>
          <cell r="V3305">
            <v>54.039254216657497</v>
          </cell>
          <cell r="W3305">
            <v>54.75501228123791</v>
          </cell>
          <cell r="X3305">
            <v>55.462504704051796</v>
          </cell>
          <cell r="Y3305">
            <v>56.170704503007471</v>
          </cell>
          <cell r="Z3305">
            <v>56.91276145592839</v>
          </cell>
          <cell r="AA3305">
            <v>57.74360864977195</v>
          </cell>
          <cell r="AB3305">
            <v>58.507439221742665</v>
          </cell>
          <cell r="AC3305">
            <v>59.27262640549219</v>
          </cell>
          <cell r="AD3305">
            <v>60.065513565673378</v>
          </cell>
          <cell r="AE3305">
            <v>60.869007140432515</v>
          </cell>
          <cell r="AF3305">
            <v>61.683249011282939</v>
          </cell>
          <cell r="AG3305">
            <v>62.508382957680382</v>
          </cell>
          <cell r="AH3305">
            <v>63.344554682411669</v>
          </cell>
          <cell r="AI3305">
            <v>64.191911837323005</v>
          </cell>
          <cell r="AJ3305">
            <v>65.050604049392433</v>
          </cell>
          <cell r="AK3305">
            <v>65.920782947151125</v>
          </cell>
          <cell r="AL3305">
            <v>0</v>
          </cell>
          <cell r="AM3305">
            <v>0</v>
          </cell>
          <cell r="AN3305">
            <v>0</v>
          </cell>
          <cell r="AO3305">
            <v>0</v>
          </cell>
          <cell r="AP3305">
            <v>0</v>
          </cell>
          <cell r="AQ3305">
            <v>0</v>
          </cell>
          <cell r="AR3305">
            <v>0</v>
          </cell>
          <cell r="AS3305">
            <v>0</v>
          </cell>
          <cell r="AT3305">
            <v>0</v>
          </cell>
          <cell r="AU3305">
            <v>0</v>
          </cell>
          <cell r="AV3305">
            <v>0</v>
          </cell>
          <cell r="AW3305">
            <v>0</v>
          </cell>
          <cell r="AX3305">
            <v>0</v>
          </cell>
          <cell r="AY3305">
            <v>0</v>
          </cell>
          <cell r="AZ3305">
            <v>0</v>
          </cell>
        </row>
        <row r="3306">
          <cell r="A3306" t="str">
            <v>WALarge C&amp;ITime-Of-UseSummer Peak Reduction @Generation (MW)Low Participation Case0</v>
          </cell>
          <cell r="B3306" t="str">
            <v>WA</v>
          </cell>
          <cell r="C3306" t="str">
            <v>Large C&amp;I</v>
          </cell>
          <cell r="D3306" t="str">
            <v>Time-Of-Use</v>
          </cell>
          <cell r="E3306" t="str">
            <v>Summer Peak Reduction @Generation (MW)</v>
          </cell>
          <cell r="F3306" t="str">
            <v>Low Participation Case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5.6309529854545115</v>
          </cell>
          <cell r="S3306">
            <v>17.1442871462299</v>
          </cell>
          <cell r="T3306">
            <v>40.548980952242438</v>
          </cell>
          <cell r="U3306">
            <v>52.92799504328039</v>
          </cell>
          <cell r="V3306">
            <v>59.593354892652727</v>
          </cell>
          <cell r="W3306">
            <v>60.382677857562754</v>
          </cell>
          <cell r="X3306">
            <v>61.162885646285609</v>
          </cell>
          <cell r="Y3306">
            <v>61.94387351456492</v>
          </cell>
          <cell r="Z3306">
            <v>62.762198341341403</v>
          </cell>
          <cell r="AA3306">
            <v>63.678439181486489</v>
          </cell>
          <cell r="AB3306">
            <v>64.520775498172327</v>
          </cell>
          <cell r="AC3306">
            <v>65.364607857843168</v>
          </cell>
          <cell r="AD3306">
            <v>66.238987169908881</v>
          </cell>
          <cell r="AE3306">
            <v>67.125063013269198</v>
          </cell>
          <cell r="AF3306">
            <v>68.022991851877961</v>
          </cell>
          <cell r="AG3306">
            <v>68.932932242700019</v>
          </cell>
          <cell r="AH3306">
            <v>69.855044863709381</v>
          </cell>
          <cell r="AI3306">
            <v>70.789492542261797</v>
          </cell>
          <cell r="AJ3306">
            <v>71.73644028384696</v>
          </cell>
          <cell r="AK3306">
            <v>72.696055301225314</v>
          </cell>
          <cell r="AL3306">
            <v>0</v>
          </cell>
          <cell r="AM3306">
            <v>0</v>
          </cell>
          <cell r="AN3306">
            <v>0</v>
          </cell>
          <cell r="AO3306">
            <v>0</v>
          </cell>
          <cell r="AP3306">
            <v>0</v>
          </cell>
          <cell r="AQ3306">
            <v>0</v>
          </cell>
          <cell r="AR3306">
            <v>0</v>
          </cell>
          <cell r="AS3306">
            <v>0</v>
          </cell>
          <cell r="AT3306">
            <v>0</v>
          </cell>
          <cell r="AU3306">
            <v>0</v>
          </cell>
          <cell r="AV3306">
            <v>0</v>
          </cell>
          <cell r="AW3306">
            <v>0</v>
          </cell>
          <cell r="AX3306">
            <v>0</v>
          </cell>
          <cell r="AY3306">
            <v>0</v>
          </cell>
          <cell r="AZ3306">
            <v>0</v>
          </cell>
        </row>
        <row r="3307">
          <cell r="A3307" t="str">
            <v>WALarge C&amp;ITime-Of-UseWinter Peak Reduction @Meter  (MW)Low Participation Case0</v>
          </cell>
          <cell r="B3307" t="str">
            <v>WA</v>
          </cell>
          <cell r="C3307" t="str">
            <v>Large C&amp;I</v>
          </cell>
          <cell r="D3307" t="str">
            <v>Time-Of-Use</v>
          </cell>
          <cell r="E3307" t="str">
            <v>Winter Peak Reduction @Meter  (MW)</v>
          </cell>
          <cell r="F3307" t="str">
            <v>Low Participation Case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0</v>
          </cell>
          <cell r="AN3307">
            <v>0</v>
          </cell>
          <cell r="AO3307">
            <v>0</v>
          </cell>
          <cell r="AP3307">
            <v>0</v>
          </cell>
          <cell r="AQ3307">
            <v>0</v>
          </cell>
          <cell r="AR3307">
            <v>0</v>
          </cell>
          <cell r="AS3307">
            <v>0</v>
          </cell>
          <cell r="AT3307">
            <v>0</v>
          </cell>
          <cell r="AU3307">
            <v>0</v>
          </cell>
          <cell r="AV3307">
            <v>0</v>
          </cell>
          <cell r="AW3307">
            <v>0</v>
          </cell>
          <cell r="AX3307">
            <v>0</v>
          </cell>
          <cell r="AY3307">
            <v>0</v>
          </cell>
          <cell r="AZ3307">
            <v>0</v>
          </cell>
        </row>
        <row r="3308">
          <cell r="A3308" t="str">
            <v>WALarge C&amp;ITime-Of-UseWinter Peak Reduction @Generation (MW)Low Participation Case0</v>
          </cell>
          <cell r="B3308" t="str">
            <v>WA</v>
          </cell>
          <cell r="C3308" t="str">
            <v>Large C&amp;I</v>
          </cell>
          <cell r="D3308" t="str">
            <v>Time-Of-Use</v>
          </cell>
          <cell r="E3308" t="str">
            <v>Winter Peak Reduction @Generation (MW)</v>
          </cell>
          <cell r="F3308" t="str">
            <v>Low Participation Case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0</v>
          </cell>
          <cell r="AN3308">
            <v>0</v>
          </cell>
          <cell r="AO3308">
            <v>0</v>
          </cell>
          <cell r="AP3308">
            <v>0</v>
          </cell>
          <cell r="AQ3308">
            <v>0</v>
          </cell>
          <cell r="AR3308">
            <v>0</v>
          </cell>
          <cell r="AS3308">
            <v>0</v>
          </cell>
          <cell r="AT3308">
            <v>0</v>
          </cell>
          <cell r="AU3308">
            <v>0</v>
          </cell>
          <cell r="AV3308">
            <v>0</v>
          </cell>
          <cell r="AW3308">
            <v>0</v>
          </cell>
          <cell r="AX3308">
            <v>0</v>
          </cell>
          <cell r="AY3308">
            <v>0</v>
          </cell>
          <cell r="AZ3308">
            <v>0</v>
          </cell>
        </row>
        <row r="3309">
          <cell r="A3309" t="str">
            <v>WALarge C&amp;ITime-Of-UseProgram Annual BenefitsLow Participation Case0</v>
          </cell>
          <cell r="B3309" t="str">
            <v>WA</v>
          </cell>
          <cell r="C3309" t="str">
            <v>Large C&amp;I</v>
          </cell>
          <cell r="D3309" t="str">
            <v>Time-Of-Use</v>
          </cell>
          <cell r="E3309" t="str">
            <v>Program Annual Benefits</v>
          </cell>
          <cell r="F3309" t="str">
            <v>Low Participation Case</v>
          </cell>
          <cell r="G3309">
            <v>0</v>
          </cell>
        </row>
        <row r="3310">
          <cell r="A3310" t="str">
            <v>WALarge C&amp;ITime-Of-UseNew ParticipantsLow Participation Case0</v>
          </cell>
          <cell r="B3310" t="str">
            <v>WA</v>
          </cell>
          <cell r="C3310" t="str">
            <v>Large C&amp;I</v>
          </cell>
          <cell r="D3310" t="str">
            <v>Time-Of-Use</v>
          </cell>
          <cell r="E3310" t="str">
            <v>New Participants</v>
          </cell>
          <cell r="F3310" t="str">
            <v>Low Participation Case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16746.686550000006</v>
          </cell>
          <cell r="S3310">
            <v>34271.919000000009</v>
          </cell>
          <cell r="T3310">
            <v>69833.664450000011</v>
          </cell>
          <cell r="U3310">
            <v>36847.527750000037</v>
          </cell>
          <cell r="V3310">
            <v>20100.588749999937</v>
          </cell>
          <cell r="W3310">
            <v>2583.0255000000179</v>
          </cell>
          <cell r="X3310">
            <v>2585.7149999999965</v>
          </cell>
          <cell r="Y3310">
            <v>2585.2035000000324</v>
          </cell>
          <cell r="Z3310">
            <v>2584.5764999999665</v>
          </cell>
          <cell r="AA3310">
            <v>2584.3950000000186</v>
          </cell>
          <cell r="AB3310">
            <v>2584.7249999999767</v>
          </cell>
          <cell r="AC3310">
            <v>2592.8595000000205</v>
          </cell>
          <cell r="AD3310">
            <v>2694.0321599718882</v>
          </cell>
          <cell r="AE3310">
            <v>2731.0805338135397</v>
          </cell>
          <cell r="AF3310">
            <v>2768.6383974915661</v>
          </cell>
          <cell r="AG3310">
            <v>2806.7127575183695</v>
          </cell>
          <cell r="AH3310">
            <v>2845.3107167601411</v>
          </cell>
          <cell r="AI3310">
            <v>2884.4394757617847</v>
          </cell>
          <cell r="AJ3310">
            <v>2924.1063340901455</v>
          </cell>
          <cell r="AK3310">
            <v>2964.3186916958948</v>
          </cell>
          <cell r="AL3310">
            <v>0</v>
          </cell>
          <cell r="AM3310">
            <v>0</v>
          </cell>
          <cell r="AN3310">
            <v>0</v>
          </cell>
          <cell r="AO3310">
            <v>0</v>
          </cell>
          <cell r="AP3310">
            <v>0</v>
          </cell>
          <cell r="AQ3310">
            <v>0</v>
          </cell>
          <cell r="AR3310">
            <v>0</v>
          </cell>
          <cell r="AS3310">
            <v>0</v>
          </cell>
          <cell r="AT3310">
            <v>0</v>
          </cell>
          <cell r="AU3310">
            <v>0</v>
          </cell>
          <cell r="AV3310">
            <v>0</v>
          </cell>
          <cell r="AW3310">
            <v>0</v>
          </cell>
          <cell r="AX3310">
            <v>0</v>
          </cell>
          <cell r="AY3310">
            <v>0</v>
          </cell>
          <cell r="AZ3310">
            <v>0</v>
          </cell>
        </row>
        <row r="3311">
          <cell r="A3311" t="str">
            <v>WALarge C&amp;ITime-Of-UseIncentive CostsLow Participation Case0</v>
          </cell>
          <cell r="B3311" t="str">
            <v>WA</v>
          </cell>
          <cell r="C3311" t="str">
            <v>Large C&amp;I</v>
          </cell>
          <cell r="D3311" t="str">
            <v>Time-Of-Use</v>
          </cell>
          <cell r="E3311" t="str">
            <v>Incentive Costs</v>
          </cell>
          <cell r="F3311" t="str">
            <v>Low Participation Case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351680.42</v>
          </cell>
          <cell r="S3311">
            <v>1071390.72</v>
          </cell>
          <cell r="T3311">
            <v>2537897.67</v>
          </cell>
          <cell r="U3311">
            <v>3311695.75</v>
          </cell>
          <cell r="V3311">
            <v>3733808.12</v>
          </cell>
          <cell r="W3311">
            <v>3788051.65</v>
          </cell>
          <cell r="X3311">
            <v>3842351.67</v>
          </cell>
          <cell r="Y3311">
            <v>3896640.94</v>
          </cell>
          <cell r="Z3311">
            <v>3950917.05</v>
          </cell>
          <cell r="AA3311">
            <v>4005189.34</v>
          </cell>
          <cell r="AB3311">
            <v>4059468.57</v>
          </cell>
          <cell r="AC3311">
            <v>4113918.62</v>
          </cell>
          <cell r="AD3311">
            <v>4170493.29</v>
          </cell>
          <cell r="AE3311">
            <v>4227845.9800000004</v>
          </cell>
          <cell r="AF3311">
            <v>4285987.3899999997</v>
          </cell>
          <cell r="AG3311">
            <v>4344928.3600000003</v>
          </cell>
          <cell r="AH3311">
            <v>4404679.88</v>
          </cell>
          <cell r="AI3311">
            <v>4465253.1100000003</v>
          </cell>
          <cell r="AJ3311">
            <v>4526659.34</v>
          </cell>
          <cell r="AK3311">
            <v>4588910.04</v>
          </cell>
          <cell r="AL3311">
            <v>0</v>
          </cell>
          <cell r="AM3311">
            <v>0</v>
          </cell>
          <cell r="AN3311">
            <v>0</v>
          </cell>
          <cell r="AO3311">
            <v>0</v>
          </cell>
          <cell r="AP3311">
            <v>0</v>
          </cell>
          <cell r="AQ3311">
            <v>0</v>
          </cell>
          <cell r="AR3311">
            <v>0</v>
          </cell>
          <cell r="AS3311">
            <v>0</v>
          </cell>
          <cell r="AT3311">
            <v>0</v>
          </cell>
          <cell r="AU3311">
            <v>0</v>
          </cell>
          <cell r="AV3311">
            <v>0</v>
          </cell>
          <cell r="AW3311">
            <v>0</v>
          </cell>
          <cell r="AX3311">
            <v>0</v>
          </cell>
          <cell r="AY3311">
            <v>0</v>
          </cell>
          <cell r="AZ3311">
            <v>0</v>
          </cell>
        </row>
        <row r="3312">
          <cell r="A3312" t="str">
            <v>WALarge C&amp;ITime-Of-UseParticipantsLow Participation Case0</v>
          </cell>
          <cell r="B3312" t="str">
            <v>WA</v>
          </cell>
          <cell r="C3312" t="str">
            <v>Large C&amp;I</v>
          </cell>
          <cell r="D3312" t="str">
            <v>Time-Of-Use</v>
          </cell>
          <cell r="E3312" t="str">
            <v>Participants</v>
          </cell>
          <cell r="F3312" t="str">
            <v>Low Participation Case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16746.686550000006</v>
          </cell>
          <cell r="S3312">
            <v>51018.605550000015</v>
          </cell>
          <cell r="T3312">
            <v>120852.27000000002</v>
          </cell>
          <cell r="U3312">
            <v>157699.79775000006</v>
          </cell>
          <cell r="V3312">
            <v>177800.38649999999</v>
          </cell>
          <cell r="W3312">
            <v>180383.41200000001</v>
          </cell>
          <cell r="X3312">
            <v>182969.12700000001</v>
          </cell>
          <cell r="Y3312">
            <v>185554.33050000004</v>
          </cell>
          <cell r="Z3312">
            <v>188138.90700000001</v>
          </cell>
          <cell r="AA3312">
            <v>190723.30200000003</v>
          </cell>
          <cell r="AB3312">
            <v>193308.027</v>
          </cell>
          <cell r="AC3312">
            <v>195900.88650000002</v>
          </cell>
          <cell r="AD3312">
            <v>198594.91865997191</v>
          </cell>
          <cell r="AE3312">
            <v>201325.99919378545</v>
          </cell>
          <cell r="AF3312">
            <v>204094.63759127702</v>
          </cell>
          <cell r="AG3312">
            <v>206901.35034879539</v>
          </cell>
          <cell r="AH3312">
            <v>209746.66106555553</v>
          </cell>
          <cell r="AI3312">
            <v>212631.10054131731</v>
          </cell>
          <cell r="AJ3312">
            <v>215555.20687540746</v>
          </cell>
          <cell r="AK3312">
            <v>218519.52556710335</v>
          </cell>
          <cell r="AL3312">
            <v>0</v>
          </cell>
          <cell r="AM3312">
            <v>0</v>
          </cell>
          <cell r="AN3312">
            <v>0</v>
          </cell>
          <cell r="AO3312">
            <v>0</v>
          </cell>
          <cell r="AP3312">
            <v>0</v>
          </cell>
          <cell r="AQ3312">
            <v>0</v>
          </cell>
          <cell r="AR3312">
            <v>0</v>
          </cell>
          <cell r="AS3312">
            <v>0</v>
          </cell>
          <cell r="AT3312">
            <v>0</v>
          </cell>
          <cell r="AU3312">
            <v>0</v>
          </cell>
          <cell r="AV3312">
            <v>0</v>
          </cell>
          <cell r="AW3312">
            <v>0</v>
          </cell>
          <cell r="AX3312">
            <v>0</v>
          </cell>
          <cell r="AY3312">
            <v>0</v>
          </cell>
          <cell r="AZ3312">
            <v>0</v>
          </cell>
        </row>
        <row r="3313">
          <cell r="A3313" t="str">
            <v>WAMedium C&amp;ITime-Of-UseProgram Annual BenefitsLow Participation Case0</v>
          </cell>
          <cell r="B3313" t="str">
            <v>WA</v>
          </cell>
          <cell r="C3313" t="str">
            <v>Medium C&amp;I</v>
          </cell>
          <cell r="D3313" t="str">
            <v>Time-Of-Use</v>
          </cell>
          <cell r="E3313" t="str">
            <v>Program Annual Benefits</v>
          </cell>
          <cell r="F3313" t="str">
            <v>Low Participation Case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573231.01</v>
          </cell>
          <cell r="S3313">
            <v>1745288.43</v>
          </cell>
          <cell r="T3313">
            <v>4127886.26</v>
          </cell>
          <cell r="U3313">
            <v>5388069.9000000004</v>
          </cell>
          <cell r="V3313">
            <v>6066603.5300000003</v>
          </cell>
          <cell r="W3313">
            <v>6146956.6100000003</v>
          </cell>
          <cell r="X3313">
            <v>6226381.7599999998</v>
          </cell>
          <cell r="Y3313">
            <v>6305886.3200000003</v>
          </cell>
          <cell r="Z3313">
            <v>6389191.79</v>
          </cell>
          <cell r="AA3313">
            <v>6482465.1100000003</v>
          </cell>
          <cell r="AB3313">
            <v>6568214.9500000002</v>
          </cell>
          <cell r="AC3313">
            <v>6654117.0800000001</v>
          </cell>
          <cell r="AD3313">
            <v>6743128.8899999997</v>
          </cell>
          <cell r="AE3313">
            <v>6833331.4100000001</v>
          </cell>
          <cell r="AF3313">
            <v>6924740.5700000003</v>
          </cell>
          <cell r="AG3313">
            <v>7017372.5</v>
          </cell>
          <cell r="AH3313">
            <v>7111243.5700000003</v>
          </cell>
          <cell r="AI3313">
            <v>7206370.3399999999</v>
          </cell>
          <cell r="AJ3313">
            <v>7302769.6200000001</v>
          </cell>
          <cell r="AK3313">
            <v>7400458.4299999997</v>
          </cell>
          <cell r="AL3313">
            <v>0</v>
          </cell>
          <cell r="AM3313">
            <v>0</v>
          </cell>
          <cell r="AN3313">
            <v>0</v>
          </cell>
          <cell r="AO3313">
            <v>0</v>
          </cell>
          <cell r="AP3313">
            <v>0</v>
          </cell>
          <cell r="AQ3313">
            <v>0</v>
          </cell>
          <cell r="AR3313">
            <v>0</v>
          </cell>
          <cell r="AS3313">
            <v>0</v>
          </cell>
          <cell r="AT3313">
            <v>0</v>
          </cell>
          <cell r="AU3313">
            <v>0</v>
          </cell>
          <cell r="AV3313">
            <v>0</v>
          </cell>
          <cell r="AW3313">
            <v>0</v>
          </cell>
          <cell r="AX3313">
            <v>0</v>
          </cell>
          <cell r="AY3313">
            <v>0</v>
          </cell>
          <cell r="AZ3313">
            <v>0</v>
          </cell>
        </row>
        <row r="3314">
          <cell r="A3314" t="str">
            <v>WAMedium C&amp;ITime-Of-UseProgram Annual CostsLow Participation Case0</v>
          </cell>
          <cell r="B3314" t="str">
            <v>WA</v>
          </cell>
          <cell r="C3314" t="str">
            <v>Medium C&amp;I</v>
          </cell>
          <cell r="D3314" t="str">
            <v>Time-Of-Use</v>
          </cell>
          <cell r="E3314" t="str">
            <v>Program Annual Costs</v>
          </cell>
          <cell r="F3314" t="str">
            <v>Low Participation Case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5834317.1500000004</v>
          </cell>
          <cell r="S3314">
            <v>12509121.98</v>
          </cell>
          <cell r="T3314">
            <v>26286343.199999999</v>
          </cell>
          <cell r="U3314">
            <v>16130618.27</v>
          </cell>
          <cell r="V3314">
            <v>10911310.720000001</v>
          </cell>
          <cell r="W3314">
            <v>4823091.07</v>
          </cell>
          <cell r="X3314">
            <v>4899046.41</v>
          </cell>
          <cell r="Y3314">
            <v>4974249.76</v>
          </cell>
          <cell r="Z3314">
            <v>5049879.66</v>
          </cell>
          <cell r="AA3314">
            <v>5126289.05</v>
          </cell>
          <cell r="AB3314">
            <v>5203203.5</v>
          </cell>
          <cell r="AC3314">
            <v>5283869.59</v>
          </cell>
          <cell r="AD3314">
            <v>5405233.1200000001</v>
          </cell>
          <cell r="AE3314">
            <v>5502775.29</v>
          </cell>
          <cell r="AF3314">
            <v>5602414.6799999997</v>
          </cell>
          <cell r="AG3314">
            <v>5704204.7300000004</v>
          </cell>
          <cell r="AH3314">
            <v>5808200.4400000004</v>
          </cell>
          <cell r="AI3314">
            <v>5914458.3899999997</v>
          </cell>
          <cell r="AJ3314">
            <v>6023036.7800000003</v>
          </cell>
          <cell r="AK3314">
            <v>6133995.5099999998</v>
          </cell>
          <cell r="AL3314">
            <v>0</v>
          </cell>
          <cell r="AM3314">
            <v>0</v>
          </cell>
          <cell r="AN3314">
            <v>0</v>
          </cell>
          <cell r="AO3314">
            <v>0</v>
          </cell>
          <cell r="AP3314">
            <v>0</v>
          </cell>
          <cell r="AQ3314">
            <v>0</v>
          </cell>
          <cell r="AR3314">
            <v>0</v>
          </cell>
          <cell r="AS3314">
            <v>0</v>
          </cell>
          <cell r="AT3314">
            <v>0</v>
          </cell>
          <cell r="AU3314">
            <v>0</v>
          </cell>
          <cell r="AV3314">
            <v>0</v>
          </cell>
          <cell r="AW3314">
            <v>0</v>
          </cell>
          <cell r="AX3314">
            <v>0</v>
          </cell>
          <cell r="AY3314">
            <v>0</v>
          </cell>
          <cell r="AZ3314">
            <v>0</v>
          </cell>
        </row>
        <row r="3315">
          <cell r="A3315" t="str">
            <v>WAMedium C&amp;ITime-Of-UseNon-Incentive CostsLow Participation Case0</v>
          </cell>
          <cell r="B3315" t="str">
            <v>WA</v>
          </cell>
          <cell r="C3315" t="str">
            <v>Medium C&amp;I</v>
          </cell>
          <cell r="D3315" t="str">
            <v>Time-Of-Use</v>
          </cell>
          <cell r="E3315" t="str">
            <v>Non-Incentive Costs</v>
          </cell>
          <cell r="F3315" t="str">
            <v>Low Participation Case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5482636.7300000004</v>
          </cell>
          <cell r="S3315">
            <v>11437731.27</v>
          </cell>
          <cell r="T3315">
            <v>23748445.530000001</v>
          </cell>
          <cell r="U3315">
            <v>12818922.52</v>
          </cell>
          <cell r="V3315">
            <v>7177502.6100000003</v>
          </cell>
          <cell r="W3315">
            <v>1035039.42</v>
          </cell>
          <cell r="X3315">
            <v>1056694.75</v>
          </cell>
          <cell r="Y3315">
            <v>1077608.81</v>
          </cell>
          <cell r="Z3315">
            <v>1098962.6200000001</v>
          </cell>
          <cell r="AA3315">
            <v>1121099.71</v>
          </cell>
          <cell r="AB3315">
            <v>1143734.93</v>
          </cell>
          <cell r="AC3315">
            <v>1169950.97</v>
          </cell>
          <cell r="AD3315">
            <v>1234739.83</v>
          </cell>
          <cell r="AE3315">
            <v>1274929.31</v>
          </cell>
          <cell r="AF3315">
            <v>1316427.29</v>
          </cell>
          <cell r="AG3315">
            <v>1359276.37</v>
          </cell>
          <cell r="AH3315">
            <v>1403520.56</v>
          </cell>
          <cell r="AI3315">
            <v>1449205.28</v>
          </cell>
          <cell r="AJ3315">
            <v>1496377.44</v>
          </cell>
          <cell r="AK3315">
            <v>1545085.48</v>
          </cell>
          <cell r="AL3315">
            <v>0</v>
          </cell>
          <cell r="AM3315">
            <v>0</v>
          </cell>
          <cell r="AN3315">
            <v>0</v>
          </cell>
          <cell r="AO3315">
            <v>0</v>
          </cell>
          <cell r="AP3315">
            <v>0</v>
          </cell>
          <cell r="AQ3315">
            <v>0</v>
          </cell>
          <cell r="AR3315">
            <v>0</v>
          </cell>
          <cell r="AS3315">
            <v>0</v>
          </cell>
          <cell r="AT3315">
            <v>0</v>
          </cell>
          <cell r="AU3315">
            <v>0</v>
          </cell>
          <cell r="AV3315">
            <v>0</v>
          </cell>
          <cell r="AW3315">
            <v>0</v>
          </cell>
          <cell r="AX3315">
            <v>0</v>
          </cell>
          <cell r="AY3315">
            <v>0</v>
          </cell>
          <cell r="AZ3315">
            <v>0</v>
          </cell>
        </row>
        <row r="3316">
          <cell r="A3316" t="str">
            <v>WAMedium C&amp;ITime-Of-UseSummer Peak Reduction @Meter  (MW)Low Participation Case0</v>
          </cell>
          <cell r="B3316" t="str">
            <v>WA</v>
          </cell>
          <cell r="C3316" t="str">
            <v>Medium C&amp;I</v>
          </cell>
          <cell r="D3316" t="str">
            <v>Time-Of-Use</v>
          </cell>
          <cell r="E3316" t="str">
            <v>Summer Peak Reduction @Meter  (MW)</v>
          </cell>
          <cell r="F3316" t="str">
            <v>Low Participation Case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5.1061481672101516</v>
          </cell>
          <cell r="S3316">
            <v>15.546439584201273</v>
          </cell>
          <cell r="T3316">
            <v>36.769815927493447</v>
          </cell>
          <cell r="U3316">
            <v>47.99510590524666</v>
          </cell>
          <cell r="V3316">
            <v>54.039254216657497</v>
          </cell>
          <cell r="W3316">
            <v>54.75501228123791</v>
          </cell>
          <cell r="X3316">
            <v>55.462504704051796</v>
          </cell>
          <cell r="Y3316">
            <v>56.170704503007471</v>
          </cell>
          <cell r="Z3316">
            <v>56.91276145592839</v>
          </cell>
          <cell r="AA3316">
            <v>57.74360864977195</v>
          </cell>
          <cell r="AB3316">
            <v>58.507439221742665</v>
          </cell>
          <cell r="AC3316">
            <v>59.27262640549219</v>
          </cell>
          <cell r="AD3316">
            <v>60.065513565673378</v>
          </cell>
          <cell r="AE3316">
            <v>60.869007140432515</v>
          </cell>
          <cell r="AF3316">
            <v>61.683249011282939</v>
          </cell>
          <cell r="AG3316">
            <v>62.508382957680382</v>
          </cell>
          <cell r="AH3316">
            <v>63.344554682411669</v>
          </cell>
          <cell r="AI3316">
            <v>64.191911837323005</v>
          </cell>
          <cell r="AJ3316">
            <v>65.050604049392433</v>
          </cell>
          <cell r="AK3316">
            <v>65.920782947151125</v>
          </cell>
          <cell r="AL3316">
            <v>0</v>
          </cell>
          <cell r="AM3316">
            <v>0</v>
          </cell>
          <cell r="AN3316">
            <v>0</v>
          </cell>
          <cell r="AO3316">
            <v>0</v>
          </cell>
          <cell r="AP3316">
            <v>0</v>
          </cell>
          <cell r="AQ3316">
            <v>0</v>
          </cell>
          <cell r="AR3316">
            <v>0</v>
          </cell>
          <cell r="AS3316">
            <v>0</v>
          </cell>
          <cell r="AT3316">
            <v>0</v>
          </cell>
          <cell r="AU3316">
            <v>0</v>
          </cell>
          <cell r="AV3316">
            <v>0</v>
          </cell>
          <cell r="AW3316">
            <v>0</v>
          </cell>
          <cell r="AX3316">
            <v>0</v>
          </cell>
          <cell r="AY3316">
            <v>0</v>
          </cell>
          <cell r="AZ3316">
            <v>0</v>
          </cell>
        </row>
        <row r="3317">
          <cell r="A3317" t="str">
            <v>WAMedium C&amp;ITime-Of-UseSummer Peak Reduction @Generation (MW)Low Participation Case0</v>
          </cell>
          <cell r="B3317" t="str">
            <v>WA</v>
          </cell>
          <cell r="C3317" t="str">
            <v>Medium C&amp;I</v>
          </cell>
          <cell r="D3317" t="str">
            <v>Time-Of-Use</v>
          </cell>
          <cell r="E3317" t="str">
            <v>Summer Peak Reduction @Generation (MW)</v>
          </cell>
          <cell r="F3317" t="str">
            <v>Low Participation Case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5.6309529854545115</v>
          </cell>
          <cell r="S3317">
            <v>17.1442871462299</v>
          </cell>
          <cell r="T3317">
            <v>40.548980952242438</v>
          </cell>
          <cell r="U3317">
            <v>52.92799504328039</v>
          </cell>
          <cell r="V3317">
            <v>59.593354892652727</v>
          </cell>
          <cell r="W3317">
            <v>60.382677857562754</v>
          </cell>
          <cell r="X3317">
            <v>61.162885646285609</v>
          </cell>
          <cell r="Y3317">
            <v>61.94387351456492</v>
          </cell>
          <cell r="Z3317">
            <v>62.762198341341403</v>
          </cell>
          <cell r="AA3317">
            <v>63.678439181486489</v>
          </cell>
          <cell r="AB3317">
            <v>64.520775498172327</v>
          </cell>
          <cell r="AC3317">
            <v>65.364607857843168</v>
          </cell>
          <cell r="AD3317">
            <v>66.238987169908881</v>
          </cell>
          <cell r="AE3317">
            <v>67.125063013269198</v>
          </cell>
          <cell r="AF3317">
            <v>68.022991851877961</v>
          </cell>
          <cell r="AG3317">
            <v>68.932932242700019</v>
          </cell>
          <cell r="AH3317">
            <v>69.855044863709381</v>
          </cell>
          <cell r="AI3317">
            <v>70.789492542261797</v>
          </cell>
          <cell r="AJ3317">
            <v>71.73644028384696</v>
          </cell>
          <cell r="AK3317">
            <v>72.696055301225314</v>
          </cell>
          <cell r="AL3317">
            <v>0</v>
          </cell>
          <cell r="AM3317">
            <v>0</v>
          </cell>
          <cell r="AN3317">
            <v>0</v>
          </cell>
          <cell r="AO3317">
            <v>0</v>
          </cell>
          <cell r="AP3317">
            <v>0</v>
          </cell>
          <cell r="AQ3317">
            <v>0</v>
          </cell>
          <cell r="AR3317">
            <v>0</v>
          </cell>
          <cell r="AS3317">
            <v>0</v>
          </cell>
          <cell r="AT3317">
            <v>0</v>
          </cell>
          <cell r="AU3317">
            <v>0</v>
          </cell>
          <cell r="AV3317">
            <v>0</v>
          </cell>
          <cell r="AW3317">
            <v>0</v>
          </cell>
          <cell r="AX3317">
            <v>0</v>
          </cell>
          <cell r="AY3317">
            <v>0</v>
          </cell>
          <cell r="AZ3317">
            <v>0</v>
          </cell>
        </row>
        <row r="3318">
          <cell r="A3318" t="str">
            <v>WAMedium C&amp;ITime-Of-UseWinter Peak Reduction @Meter  (MW)Low Participation Case0</v>
          </cell>
          <cell r="B3318" t="str">
            <v>WA</v>
          </cell>
          <cell r="C3318" t="str">
            <v>Medium C&amp;I</v>
          </cell>
          <cell r="D3318" t="str">
            <v>Time-Of-Use</v>
          </cell>
          <cell r="E3318" t="str">
            <v>Winter Peak Reduction @Meter  (MW)</v>
          </cell>
          <cell r="F3318" t="str">
            <v>Low Participation Case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0</v>
          </cell>
          <cell r="AN3318">
            <v>0</v>
          </cell>
          <cell r="AO3318">
            <v>0</v>
          </cell>
          <cell r="AP3318">
            <v>0</v>
          </cell>
          <cell r="AQ3318">
            <v>0</v>
          </cell>
          <cell r="AR3318">
            <v>0</v>
          </cell>
          <cell r="AS3318">
            <v>0</v>
          </cell>
          <cell r="AT3318">
            <v>0</v>
          </cell>
          <cell r="AU3318">
            <v>0</v>
          </cell>
          <cell r="AV3318">
            <v>0</v>
          </cell>
          <cell r="AW3318">
            <v>0</v>
          </cell>
          <cell r="AX3318">
            <v>0</v>
          </cell>
          <cell r="AY3318">
            <v>0</v>
          </cell>
          <cell r="AZ3318">
            <v>0</v>
          </cell>
        </row>
        <row r="3319">
          <cell r="A3319" t="str">
            <v>WAMedium C&amp;ITime-Of-UseWinter Peak Reduction @Generation (MW)Low Participation Case0</v>
          </cell>
          <cell r="B3319" t="str">
            <v>WA</v>
          </cell>
          <cell r="C3319" t="str">
            <v>Medium C&amp;I</v>
          </cell>
          <cell r="D3319" t="str">
            <v>Time-Of-Use</v>
          </cell>
          <cell r="E3319" t="str">
            <v>Winter Peak Reduction @Generation (MW)</v>
          </cell>
          <cell r="F3319" t="str">
            <v>Low Participation Case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  <cell r="AO3319">
            <v>0</v>
          </cell>
          <cell r="AP3319">
            <v>0</v>
          </cell>
          <cell r="AQ3319">
            <v>0</v>
          </cell>
          <cell r="AR3319">
            <v>0</v>
          </cell>
          <cell r="AS3319">
            <v>0</v>
          </cell>
          <cell r="AT3319">
            <v>0</v>
          </cell>
          <cell r="AU3319">
            <v>0</v>
          </cell>
          <cell r="AV3319">
            <v>0</v>
          </cell>
          <cell r="AW3319">
            <v>0</v>
          </cell>
          <cell r="AX3319">
            <v>0</v>
          </cell>
          <cell r="AY3319">
            <v>0</v>
          </cell>
          <cell r="AZ3319">
            <v>0</v>
          </cell>
        </row>
        <row r="3320">
          <cell r="A3320" t="str">
            <v>WAMedium C&amp;ITime-Of-UseProgram Annual BenefitsLow Participation Case0</v>
          </cell>
          <cell r="B3320" t="str">
            <v>WA</v>
          </cell>
          <cell r="C3320" t="str">
            <v>Medium C&amp;I</v>
          </cell>
          <cell r="D3320" t="str">
            <v>Time-Of-Use</v>
          </cell>
          <cell r="E3320" t="str">
            <v>Program Annual Benefits</v>
          </cell>
          <cell r="F3320" t="str">
            <v>Low Participation Case</v>
          </cell>
          <cell r="G3320">
            <v>0</v>
          </cell>
        </row>
        <row r="3321">
          <cell r="A3321" t="str">
            <v>WAMedium C&amp;ITime-Of-UseNew ParticipantsLow Participation Case0</v>
          </cell>
          <cell r="B3321" t="str">
            <v>WA</v>
          </cell>
          <cell r="C3321" t="str">
            <v>Medium C&amp;I</v>
          </cell>
          <cell r="D3321" t="str">
            <v>Time-Of-Use</v>
          </cell>
          <cell r="E3321" t="str">
            <v>New Participants</v>
          </cell>
          <cell r="F3321" t="str">
            <v>Low Participation Case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16746.686550000006</v>
          </cell>
          <cell r="S3321">
            <v>34271.919000000009</v>
          </cell>
          <cell r="T3321">
            <v>69833.664450000011</v>
          </cell>
          <cell r="U3321">
            <v>36847.527750000037</v>
          </cell>
          <cell r="V3321">
            <v>20100.588749999937</v>
          </cell>
          <cell r="W3321">
            <v>2583.0255000000179</v>
          </cell>
          <cell r="X3321">
            <v>2585.7149999999965</v>
          </cell>
          <cell r="Y3321">
            <v>2585.2035000000324</v>
          </cell>
          <cell r="Z3321">
            <v>2584.5764999999665</v>
          </cell>
          <cell r="AA3321">
            <v>2584.3950000000186</v>
          </cell>
          <cell r="AB3321">
            <v>2584.7249999999767</v>
          </cell>
          <cell r="AC3321">
            <v>2592.8595000000205</v>
          </cell>
          <cell r="AD3321">
            <v>2694.0321599718882</v>
          </cell>
          <cell r="AE3321">
            <v>2731.0805338135397</v>
          </cell>
          <cell r="AF3321">
            <v>2768.6383974915661</v>
          </cell>
          <cell r="AG3321">
            <v>2806.7127575183695</v>
          </cell>
          <cell r="AH3321">
            <v>2845.3107167601411</v>
          </cell>
          <cell r="AI3321">
            <v>2884.4394757617847</v>
          </cell>
          <cell r="AJ3321">
            <v>2924.1063340901455</v>
          </cell>
          <cell r="AK3321">
            <v>2964.3186916958948</v>
          </cell>
          <cell r="AL3321">
            <v>0</v>
          </cell>
          <cell r="AM3321">
            <v>0</v>
          </cell>
          <cell r="AN3321">
            <v>0</v>
          </cell>
          <cell r="AO3321">
            <v>0</v>
          </cell>
          <cell r="AP3321">
            <v>0</v>
          </cell>
          <cell r="AQ3321">
            <v>0</v>
          </cell>
          <cell r="AR3321">
            <v>0</v>
          </cell>
          <cell r="AS3321">
            <v>0</v>
          </cell>
          <cell r="AT3321">
            <v>0</v>
          </cell>
          <cell r="AU3321">
            <v>0</v>
          </cell>
          <cell r="AV3321">
            <v>0</v>
          </cell>
          <cell r="AW3321">
            <v>0</v>
          </cell>
          <cell r="AX3321">
            <v>0</v>
          </cell>
          <cell r="AY3321">
            <v>0</v>
          </cell>
          <cell r="AZ3321">
            <v>0</v>
          </cell>
        </row>
        <row r="3322">
          <cell r="A3322" t="str">
            <v>WAMedium C&amp;ITime-Of-UseIncentive CostsLow Participation Case0</v>
          </cell>
          <cell r="B3322" t="str">
            <v>WA</v>
          </cell>
          <cell r="C3322" t="str">
            <v>Medium C&amp;I</v>
          </cell>
          <cell r="D3322" t="str">
            <v>Time-Of-Use</v>
          </cell>
          <cell r="E3322" t="str">
            <v>Incentive Costs</v>
          </cell>
          <cell r="F3322" t="str">
            <v>Low Participation Case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351680.42</v>
          </cell>
          <cell r="S3322">
            <v>1071390.72</v>
          </cell>
          <cell r="T3322">
            <v>2537897.67</v>
          </cell>
          <cell r="U3322">
            <v>3311695.75</v>
          </cell>
          <cell r="V3322">
            <v>3733808.12</v>
          </cell>
          <cell r="W3322">
            <v>3788051.65</v>
          </cell>
          <cell r="X3322">
            <v>3842351.67</v>
          </cell>
          <cell r="Y3322">
            <v>3896640.94</v>
          </cell>
          <cell r="Z3322">
            <v>3950917.05</v>
          </cell>
          <cell r="AA3322">
            <v>4005189.34</v>
          </cell>
          <cell r="AB3322">
            <v>4059468.57</v>
          </cell>
          <cell r="AC3322">
            <v>4113918.62</v>
          </cell>
          <cell r="AD3322">
            <v>4170493.29</v>
          </cell>
          <cell r="AE3322">
            <v>4227845.9800000004</v>
          </cell>
          <cell r="AF3322">
            <v>4285987.3899999997</v>
          </cell>
          <cell r="AG3322">
            <v>4344928.3600000003</v>
          </cell>
          <cell r="AH3322">
            <v>4404679.88</v>
          </cell>
          <cell r="AI3322">
            <v>4465253.1100000003</v>
          </cell>
          <cell r="AJ3322">
            <v>4526659.34</v>
          </cell>
          <cell r="AK3322">
            <v>4588910.04</v>
          </cell>
          <cell r="AL3322">
            <v>0</v>
          </cell>
          <cell r="AM3322">
            <v>0</v>
          </cell>
          <cell r="AN3322">
            <v>0</v>
          </cell>
          <cell r="AO3322">
            <v>0</v>
          </cell>
          <cell r="AP3322">
            <v>0</v>
          </cell>
          <cell r="AQ3322">
            <v>0</v>
          </cell>
          <cell r="AR3322">
            <v>0</v>
          </cell>
          <cell r="AS3322">
            <v>0</v>
          </cell>
          <cell r="AT3322">
            <v>0</v>
          </cell>
          <cell r="AU3322">
            <v>0</v>
          </cell>
          <cell r="AV3322">
            <v>0</v>
          </cell>
          <cell r="AW3322">
            <v>0</v>
          </cell>
          <cell r="AX3322">
            <v>0</v>
          </cell>
          <cell r="AY3322">
            <v>0</v>
          </cell>
          <cell r="AZ3322">
            <v>0</v>
          </cell>
        </row>
        <row r="3323">
          <cell r="A3323" t="str">
            <v>WAMedium C&amp;ITime-Of-UseParticipantsLow Participation Case0</v>
          </cell>
          <cell r="B3323" t="str">
            <v>WA</v>
          </cell>
          <cell r="C3323" t="str">
            <v>Medium C&amp;I</v>
          </cell>
          <cell r="D3323" t="str">
            <v>Time-Of-Use</v>
          </cell>
          <cell r="E3323" t="str">
            <v>Participants</v>
          </cell>
          <cell r="F3323" t="str">
            <v>Low Participation Case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16746.686550000006</v>
          </cell>
          <cell r="S3323">
            <v>51018.605550000015</v>
          </cell>
          <cell r="T3323">
            <v>120852.27000000002</v>
          </cell>
          <cell r="U3323">
            <v>157699.79775000006</v>
          </cell>
          <cell r="V3323">
            <v>177800.38649999999</v>
          </cell>
          <cell r="W3323">
            <v>180383.41200000001</v>
          </cell>
          <cell r="X3323">
            <v>182969.12700000001</v>
          </cell>
          <cell r="Y3323">
            <v>185554.33050000004</v>
          </cell>
          <cell r="Z3323">
            <v>188138.90700000001</v>
          </cell>
          <cell r="AA3323">
            <v>190723.30200000003</v>
          </cell>
          <cell r="AB3323">
            <v>193308.027</v>
          </cell>
          <cell r="AC3323">
            <v>195900.88650000002</v>
          </cell>
          <cell r="AD3323">
            <v>198594.91865997191</v>
          </cell>
          <cell r="AE3323">
            <v>201325.99919378545</v>
          </cell>
          <cell r="AF3323">
            <v>204094.63759127702</v>
          </cell>
          <cell r="AG3323">
            <v>206901.35034879539</v>
          </cell>
          <cell r="AH3323">
            <v>209746.66106555553</v>
          </cell>
          <cell r="AI3323">
            <v>212631.10054131731</v>
          </cell>
          <cell r="AJ3323">
            <v>215555.20687540746</v>
          </cell>
          <cell r="AK3323">
            <v>218519.52556710335</v>
          </cell>
          <cell r="AL3323">
            <v>0</v>
          </cell>
          <cell r="AM3323">
            <v>0</v>
          </cell>
          <cell r="AN3323">
            <v>0</v>
          </cell>
          <cell r="AO3323">
            <v>0</v>
          </cell>
          <cell r="AP3323">
            <v>0</v>
          </cell>
          <cell r="AQ3323">
            <v>0</v>
          </cell>
          <cell r="AR3323">
            <v>0</v>
          </cell>
          <cell r="AS3323">
            <v>0</v>
          </cell>
          <cell r="AT3323">
            <v>0</v>
          </cell>
          <cell r="AU3323">
            <v>0</v>
          </cell>
          <cell r="AV3323">
            <v>0</v>
          </cell>
          <cell r="AW3323">
            <v>0</v>
          </cell>
          <cell r="AX3323">
            <v>0</v>
          </cell>
          <cell r="AY3323">
            <v>0</v>
          </cell>
          <cell r="AZ3323">
            <v>0</v>
          </cell>
        </row>
        <row r="3324">
          <cell r="A3324" t="str">
            <v>WAResidentialTime-Of-UseProgram Annual BenefitsLow Participation Case0</v>
          </cell>
          <cell r="B3324" t="str">
            <v>WA</v>
          </cell>
          <cell r="C3324" t="str">
            <v>Residential</v>
          </cell>
          <cell r="D3324" t="str">
            <v>Time-Of-Use</v>
          </cell>
          <cell r="E3324" t="str">
            <v>Program Annual Benefits</v>
          </cell>
          <cell r="F3324" t="str">
            <v>Low Participation Case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573231.01</v>
          </cell>
          <cell r="S3324">
            <v>1745288.43</v>
          </cell>
          <cell r="T3324">
            <v>4127886.26</v>
          </cell>
          <cell r="U3324">
            <v>5388069.9000000004</v>
          </cell>
          <cell r="V3324">
            <v>6066603.5300000003</v>
          </cell>
          <cell r="W3324">
            <v>6146956.6100000003</v>
          </cell>
          <cell r="X3324">
            <v>6226381.7599999998</v>
          </cell>
          <cell r="Y3324">
            <v>6305886.3200000003</v>
          </cell>
          <cell r="Z3324">
            <v>6389191.79</v>
          </cell>
          <cell r="AA3324">
            <v>6482465.1100000003</v>
          </cell>
          <cell r="AB3324">
            <v>6568214.9500000002</v>
          </cell>
          <cell r="AC3324">
            <v>6654117.0800000001</v>
          </cell>
          <cell r="AD3324">
            <v>6743128.8899999997</v>
          </cell>
          <cell r="AE3324">
            <v>6833331.4100000001</v>
          </cell>
          <cell r="AF3324">
            <v>6924740.5700000003</v>
          </cell>
          <cell r="AG3324">
            <v>7017372.5</v>
          </cell>
          <cell r="AH3324">
            <v>7111243.5700000003</v>
          </cell>
          <cell r="AI3324">
            <v>7206370.3399999999</v>
          </cell>
          <cell r="AJ3324">
            <v>7302769.6200000001</v>
          </cell>
          <cell r="AK3324">
            <v>7400458.4299999997</v>
          </cell>
          <cell r="AL3324">
            <v>0</v>
          </cell>
          <cell r="AM3324">
            <v>0</v>
          </cell>
          <cell r="AN3324">
            <v>0</v>
          </cell>
          <cell r="AO3324">
            <v>0</v>
          </cell>
          <cell r="AP3324">
            <v>0</v>
          </cell>
          <cell r="AQ3324">
            <v>0</v>
          </cell>
          <cell r="AR3324">
            <v>0</v>
          </cell>
          <cell r="AS3324">
            <v>0</v>
          </cell>
          <cell r="AT3324">
            <v>0</v>
          </cell>
          <cell r="AU3324">
            <v>0</v>
          </cell>
          <cell r="AV3324">
            <v>0</v>
          </cell>
          <cell r="AW3324">
            <v>0</v>
          </cell>
          <cell r="AX3324">
            <v>0</v>
          </cell>
          <cell r="AY3324">
            <v>0</v>
          </cell>
          <cell r="AZ3324">
            <v>0</v>
          </cell>
        </row>
        <row r="3325">
          <cell r="A3325" t="str">
            <v>WAResidentialTime-Of-UseProgram Annual CostsLow Participation Case0</v>
          </cell>
          <cell r="B3325" t="str">
            <v>WA</v>
          </cell>
          <cell r="C3325" t="str">
            <v>Residential</v>
          </cell>
          <cell r="D3325" t="str">
            <v>Time-Of-Use</v>
          </cell>
          <cell r="E3325" t="str">
            <v>Program Annual Costs</v>
          </cell>
          <cell r="F3325" t="str">
            <v>Low Participation Case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5834317.1500000004</v>
          </cell>
          <cell r="S3325">
            <v>12509121.98</v>
          </cell>
          <cell r="T3325">
            <v>26286343.199999999</v>
          </cell>
          <cell r="U3325">
            <v>16130618.27</v>
          </cell>
          <cell r="V3325">
            <v>10911310.720000001</v>
          </cell>
          <cell r="W3325">
            <v>4823091.07</v>
          </cell>
          <cell r="X3325">
            <v>4899046.41</v>
          </cell>
          <cell r="Y3325">
            <v>4974249.76</v>
          </cell>
          <cell r="Z3325">
            <v>5049879.66</v>
          </cell>
          <cell r="AA3325">
            <v>5126289.05</v>
          </cell>
          <cell r="AB3325">
            <v>5203203.5</v>
          </cell>
          <cell r="AC3325">
            <v>5283869.59</v>
          </cell>
          <cell r="AD3325">
            <v>5405233.1200000001</v>
          </cell>
          <cell r="AE3325">
            <v>5502775.29</v>
          </cell>
          <cell r="AF3325">
            <v>5602414.6799999997</v>
          </cell>
          <cell r="AG3325">
            <v>5704204.7300000004</v>
          </cell>
          <cell r="AH3325">
            <v>5808200.4400000004</v>
          </cell>
          <cell r="AI3325">
            <v>5914458.3899999997</v>
          </cell>
          <cell r="AJ3325">
            <v>6023036.7800000003</v>
          </cell>
          <cell r="AK3325">
            <v>6133995.5099999998</v>
          </cell>
          <cell r="AL3325">
            <v>0</v>
          </cell>
          <cell r="AM3325">
            <v>0</v>
          </cell>
          <cell r="AN3325">
            <v>0</v>
          </cell>
          <cell r="AO3325">
            <v>0</v>
          </cell>
          <cell r="AP3325">
            <v>0</v>
          </cell>
          <cell r="AQ3325">
            <v>0</v>
          </cell>
          <cell r="AR3325">
            <v>0</v>
          </cell>
          <cell r="AS3325">
            <v>0</v>
          </cell>
          <cell r="AT3325">
            <v>0</v>
          </cell>
          <cell r="AU3325">
            <v>0</v>
          </cell>
          <cell r="AV3325">
            <v>0</v>
          </cell>
          <cell r="AW3325">
            <v>0</v>
          </cell>
          <cell r="AX3325">
            <v>0</v>
          </cell>
          <cell r="AY3325">
            <v>0</v>
          </cell>
          <cell r="AZ3325">
            <v>0</v>
          </cell>
        </row>
        <row r="3326">
          <cell r="A3326" t="str">
            <v>WAResidentialTime-Of-UseNon-Incentive CostsLow Participation Case0</v>
          </cell>
          <cell r="B3326" t="str">
            <v>WA</v>
          </cell>
          <cell r="C3326" t="str">
            <v>Residential</v>
          </cell>
          <cell r="D3326" t="str">
            <v>Time-Of-Use</v>
          </cell>
          <cell r="E3326" t="str">
            <v>Non-Incentive Costs</v>
          </cell>
          <cell r="F3326" t="str">
            <v>Low Participation Case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5482636.7300000004</v>
          </cell>
          <cell r="S3326">
            <v>11437731.27</v>
          </cell>
          <cell r="T3326">
            <v>23748445.530000001</v>
          </cell>
          <cell r="U3326">
            <v>12818922.52</v>
          </cell>
          <cell r="V3326">
            <v>7177502.6100000003</v>
          </cell>
          <cell r="W3326">
            <v>1035039.42</v>
          </cell>
          <cell r="X3326">
            <v>1056694.75</v>
          </cell>
          <cell r="Y3326">
            <v>1077608.81</v>
          </cell>
          <cell r="Z3326">
            <v>1098962.6200000001</v>
          </cell>
          <cell r="AA3326">
            <v>1121099.71</v>
          </cell>
          <cell r="AB3326">
            <v>1143734.93</v>
          </cell>
          <cell r="AC3326">
            <v>1169950.97</v>
          </cell>
          <cell r="AD3326">
            <v>1234739.83</v>
          </cell>
          <cell r="AE3326">
            <v>1274929.31</v>
          </cell>
          <cell r="AF3326">
            <v>1316427.29</v>
          </cell>
          <cell r="AG3326">
            <v>1359276.37</v>
          </cell>
          <cell r="AH3326">
            <v>1403520.56</v>
          </cell>
          <cell r="AI3326">
            <v>1449205.28</v>
          </cell>
          <cell r="AJ3326">
            <v>1496377.44</v>
          </cell>
          <cell r="AK3326">
            <v>1545085.48</v>
          </cell>
          <cell r="AL3326">
            <v>0</v>
          </cell>
          <cell r="AM3326">
            <v>0</v>
          </cell>
          <cell r="AN3326">
            <v>0</v>
          </cell>
          <cell r="AO3326">
            <v>0</v>
          </cell>
          <cell r="AP3326">
            <v>0</v>
          </cell>
          <cell r="AQ3326">
            <v>0</v>
          </cell>
          <cell r="AR3326">
            <v>0</v>
          </cell>
          <cell r="AS3326">
            <v>0</v>
          </cell>
          <cell r="AT3326">
            <v>0</v>
          </cell>
          <cell r="AU3326">
            <v>0</v>
          </cell>
          <cell r="AV3326">
            <v>0</v>
          </cell>
          <cell r="AW3326">
            <v>0</v>
          </cell>
          <cell r="AX3326">
            <v>0</v>
          </cell>
          <cell r="AY3326">
            <v>0</v>
          </cell>
          <cell r="AZ3326">
            <v>0</v>
          </cell>
        </row>
        <row r="3327">
          <cell r="A3327" t="str">
            <v>WAResidentialTime-Of-UseSummer Peak Reduction @Meter  (MW)Low Participation Case0</v>
          </cell>
          <cell r="B3327" t="str">
            <v>WA</v>
          </cell>
          <cell r="C3327" t="str">
            <v>Residential</v>
          </cell>
          <cell r="D3327" t="str">
            <v>Time-Of-Use</v>
          </cell>
          <cell r="E3327" t="str">
            <v>Summer Peak Reduction @Meter  (MW)</v>
          </cell>
          <cell r="F3327" t="str">
            <v>Low Participation Case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5.1061481672101516</v>
          </cell>
          <cell r="S3327">
            <v>15.546439584201273</v>
          </cell>
          <cell r="T3327">
            <v>36.769815927493447</v>
          </cell>
          <cell r="U3327">
            <v>47.99510590524666</v>
          </cell>
          <cell r="V3327">
            <v>54.039254216657497</v>
          </cell>
          <cell r="W3327">
            <v>54.75501228123791</v>
          </cell>
          <cell r="X3327">
            <v>55.462504704051796</v>
          </cell>
          <cell r="Y3327">
            <v>56.170704503007471</v>
          </cell>
          <cell r="Z3327">
            <v>56.91276145592839</v>
          </cell>
          <cell r="AA3327">
            <v>57.74360864977195</v>
          </cell>
          <cell r="AB3327">
            <v>58.507439221742665</v>
          </cell>
          <cell r="AC3327">
            <v>59.27262640549219</v>
          </cell>
          <cell r="AD3327">
            <v>60.065513565673378</v>
          </cell>
          <cell r="AE3327">
            <v>60.869007140432515</v>
          </cell>
          <cell r="AF3327">
            <v>61.683249011282939</v>
          </cell>
          <cell r="AG3327">
            <v>62.508382957680382</v>
          </cell>
          <cell r="AH3327">
            <v>63.344554682411669</v>
          </cell>
          <cell r="AI3327">
            <v>64.191911837323005</v>
          </cell>
          <cell r="AJ3327">
            <v>65.050604049392433</v>
          </cell>
          <cell r="AK3327">
            <v>65.920782947151125</v>
          </cell>
          <cell r="AL3327">
            <v>0</v>
          </cell>
          <cell r="AM3327">
            <v>0</v>
          </cell>
          <cell r="AN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0</v>
          </cell>
          <cell r="AS3327">
            <v>0</v>
          </cell>
          <cell r="AT3327">
            <v>0</v>
          </cell>
          <cell r="AU3327">
            <v>0</v>
          </cell>
          <cell r="AV3327">
            <v>0</v>
          </cell>
          <cell r="AW3327">
            <v>0</v>
          </cell>
          <cell r="AX3327">
            <v>0</v>
          </cell>
          <cell r="AY3327">
            <v>0</v>
          </cell>
          <cell r="AZ3327">
            <v>0</v>
          </cell>
        </row>
        <row r="3328">
          <cell r="A3328" t="str">
            <v>WAResidentialTime-Of-UseSummer Peak Reduction @Generation (MW)Low Participation Case0</v>
          </cell>
          <cell r="B3328" t="str">
            <v>WA</v>
          </cell>
          <cell r="C3328" t="str">
            <v>Residential</v>
          </cell>
          <cell r="D3328" t="str">
            <v>Time-Of-Use</v>
          </cell>
          <cell r="E3328" t="str">
            <v>Summer Peak Reduction @Generation (MW)</v>
          </cell>
          <cell r="F3328" t="str">
            <v>Low Participation Case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5.6309529854545115</v>
          </cell>
          <cell r="S3328">
            <v>17.1442871462299</v>
          </cell>
          <cell r="T3328">
            <v>40.548980952242438</v>
          </cell>
          <cell r="U3328">
            <v>52.92799504328039</v>
          </cell>
          <cell r="V3328">
            <v>59.593354892652727</v>
          </cell>
          <cell r="W3328">
            <v>60.382677857562754</v>
          </cell>
          <cell r="X3328">
            <v>61.162885646285609</v>
          </cell>
          <cell r="Y3328">
            <v>61.94387351456492</v>
          </cell>
          <cell r="Z3328">
            <v>62.762198341341403</v>
          </cell>
          <cell r="AA3328">
            <v>63.678439181486489</v>
          </cell>
          <cell r="AB3328">
            <v>64.520775498172327</v>
          </cell>
          <cell r="AC3328">
            <v>65.364607857843168</v>
          </cell>
          <cell r="AD3328">
            <v>66.238987169908881</v>
          </cell>
          <cell r="AE3328">
            <v>67.125063013269198</v>
          </cell>
          <cell r="AF3328">
            <v>68.022991851877961</v>
          </cell>
          <cell r="AG3328">
            <v>68.932932242700019</v>
          </cell>
          <cell r="AH3328">
            <v>69.855044863709381</v>
          </cell>
          <cell r="AI3328">
            <v>70.789492542261797</v>
          </cell>
          <cell r="AJ3328">
            <v>71.73644028384696</v>
          </cell>
          <cell r="AK3328">
            <v>72.696055301225314</v>
          </cell>
          <cell r="AL3328">
            <v>0</v>
          </cell>
          <cell r="AM3328">
            <v>0</v>
          </cell>
          <cell r="AN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0</v>
          </cell>
          <cell r="AS3328">
            <v>0</v>
          </cell>
          <cell r="AT3328">
            <v>0</v>
          </cell>
          <cell r="AU3328">
            <v>0</v>
          </cell>
          <cell r="AV3328">
            <v>0</v>
          </cell>
          <cell r="AW3328">
            <v>0</v>
          </cell>
          <cell r="AX3328">
            <v>0</v>
          </cell>
          <cell r="AY3328">
            <v>0</v>
          </cell>
          <cell r="AZ3328">
            <v>0</v>
          </cell>
        </row>
        <row r="3329">
          <cell r="A3329" t="str">
            <v>WAResidentialTime-Of-UseWinter Peak Reduction @Meter  (MW)Low Participation Case0</v>
          </cell>
          <cell r="B3329" t="str">
            <v>WA</v>
          </cell>
          <cell r="C3329" t="str">
            <v>Residential</v>
          </cell>
          <cell r="D3329" t="str">
            <v>Time-Of-Use</v>
          </cell>
          <cell r="E3329" t="str">
            <v>Winter Peak Reduction @Meter  (MW)</v>
          </cell>
          <cell r="F3329" t="str">
            <v>Low Participation Case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>
            <v>0</v>
          </cell>
          <cell r="AG3329">
            <v>0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0</v>
          </cell>
          <cell r="AN3329">
            <v>0</v>
          </cell>
          <cell r="AO3329">
            <v>0</v>
          </cell>
          <cell r="AP3329">
            <v>0</v>
          </cell>
          <cell r="AQ3329">
            <v>0</v>
          </cell>
          <cell r="AR3329">
            <v>0</v>
          </cell>
          <cell r="AS3329">
            <v>0</v>
          </cell>
          <cell r="AT3329">
            <v>0</v>
          </cell>
          <cell r="AU3329">
            <v>0</v>
          </cell>
          <cell r="AV3329">
            <v>0</v>
          </cell>
          <cell r="AW3329">
            <v>0</v>
          </cell>
          <cell r="AX3329">
            <v>0</v>
          </cell>
          <cell r="AY3329">
            <v>0</v>
          </cell>
          <cell r="AZ3329">
            <v>0</v>
          </cell>
        </row>
        <row r="3330">
          <cell r="A3330" t="str">
            <v>WAResidentialTime-Of-UseWinter Peak Reduction @Generation (MW)Low Participation Case0</v>
          </cell>
          <cell r="B3330" t="str">
            <v>WA</v>
          </cell>
          <cell r="C3330" t="str">
            <v>Residential</v>
          </cell>
          <cell r="D3330" t="str">
            <v>Time-Of-Use</v>
          </cell>
          <cell r="E3330" t="str">
            <v>Winter Peak Reduction @Generation (MW)</v>
          </cell>
          <cell r="F3330" t="str">
            <v>Low Participation Case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>
            <v>0</v>
          </cell>
          <cell r="AG3330">
            <v>0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0</v>
          </cell>
          <cell r="AN3330">
            <v>0</v>
          </cell>
          <cell r="AO3330">
            <v>0</v>
          </cell>
          <cell r="AP3330">
            <v>0</v>
          </cell>
          <cell r="AQ3330">
            <v>0</v>
          </cell>
          <cell r="AR3330">
            <v>0</v>
          </cell>
          <cell r="AS3330">
            <v>0</v>
          </cell>
          <cell r="AT3330">
            <v>0</v>
          </cell>
          <cell r="AU3330">
            <v>0</v>
          </cell>
          <cell r="AV3330">
            <v>0</v>
          </cell>
          <cell r="AW3330">
            <v>0</v>
          </cell>
          <cell r="AX3330">
            <v>0</v>
          </cell>
          <cell r="AY3330">
            <v>0</v>
          </cell>
          <cell r="AZ3330">
            <v>0</v>
          </cell>
        </row>
        <row r="3331">
          <cell r="A3331" t="str">
            <v>WAResidentialTime-Of-UseProgram Annual BenefitsLow Participation Case0</v>
          </cell>
          <cell r="B3331" t="str">
            <v>WA</v>
          </cell>
          <cell r="C3331" t="str">
            <v>Residential</v>
          </cell>
          <cell r="D3331" t="str">
            <v>Time-Of-Use</v>
          </cell>
          <cell r="E3331" t="str">
            <v>Program Annual Benefits</v>
          </cell>
          <cell r="F3331" t="str">
            <v>Low Participation Case</v>
          </cell>
          <cell r="G3331">
            <v>0</v>
          </cell>
        </row>
        <row r="3332">
          <cell r="A3332" t="str">
            <v>WAResidentialTime-Of-UseNew ParticipantsLow Participation Case0</v>
          </cell>
          <cell r="B3332" t="str">
            <v>WA</v>
          </cell>
          <cell r="C3332" t="str">
            <v>Residential</v>
          </cell>
          <cell r="D3332" t="str">
            <v>Time-Of-Use</v>
          </cell>
          <cell r="E3332" t="str">
            <v>New Participants</v>
          </cell>
          <cell r="F3332" t="str">
            <v>Low Participation Case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16746.686550000006</v>
          </cell>
          <cell r="S3332">
            <v>34271.919000000009</v>
          </cell>
          <cell r="T3332">
            <v>69833.664450000011</v>
          </cell>
          <cell r="U3332">
            <v>36847.527750000037</v>
          </cell>
          <cell r="V3332">
            <v>20100.588749999937</v>
          </cell>
          <cell r="W3332">
            <v>2583.0255000000179</v>
          </cell>
          <cell r="X3332">
            <v>2585.7149999999965</v>
          </cell>
          <cell r="Y3332">
            <v>2585.2035000000324</v>
          </cell>
          <cell r="Z3332">
            <v>2584.5764999999665</v>
          </cell>
          <cell r="AA3332">
            <v>2584.3950000000186</v>
          </cell>
          <cell r="AB3332">
            <v>2584.7249999999767</v>
          </cell>
          <cell r="AC3332">
            <v>2592.8595000000205</v>
          </cell>
          <cell r="AD3332">
            <v>2694.0321599718882</v>
          </cell>
          <cell r="AE3332">
            <v>2731.0805338135397</v>
          </cell>
          <cell r="AF3332">
            <v>2768.6383974915661</v>
          </cell>
          <cell r="AG3332">
            <v>2806.7127575183695</v>
          </cell>
          <cell r="AH3332">
            <v>2845.3107167601411</v>
          </cell>
          <cell r="AI3332">
            <v>2884.4394757617847</v>
          </cell>
          <cell r="AJ3332">
            <v>2924.1063340901455</v>
          </cell>
          <cell r="AK3332">
            <v>2964.3186916958948</v>
          </cell>
          <cell r="AL3332">
            <v>0</v>
          </cell>
          <cell r="AM3332">
            <v>0</v>
          </cell>
          <cell r="AN3332">
            <v>0</v>
          </cell>
          <cell r="AO3332">
            <v>0</v>
          </cell>
          <cell r="AP3332">
            <v>0</v>
          </cell>
          <cell r="AQ3332">
            <v>0</v>
          </cell>
          <cell r="AR3332">
            <v>0</v>
          </cell>
          <cell r="AS3332">
            <v>0</v>
          </cell>
          <cell r="AT3332">
            <v>0</v>
          </cell>
          <cell r="AU3332">
            <v>0</v>
          </cell>
          <cell r="AV3332">
            <v>0</v>
          </cell>
          <cell r="AW3332">
            <v>0</v>
          </cell>
          <cell r="AX3332">
            <v>0</v>
          </cell>
          <cell r="AY3332">
            <v>0</v>
          </cell>
          <cell r="AZ3332">
            <v>0</v>
          </cell>
        </row>
        <row r="3333">
          <cell r="A3333" t="str">
            <v>WAResidentialTime-Of-UseIncentive CostsLow Participation Case0</v>
          </cell>
          <cell r="B3333" t="str">
            <v>WA</v>
          </cell>
          <cell r="C3333" t="str">
            <v>Residential</v>
          </cell>
          <cell r="D3333" t="str">
            <v>Time-Of-Use</v>
          </cell>
          <cell r="E3333" t="str">
            <v>Incentive Costs</v>
          </cell>
          <cell r="F3333" t="str">
            <v>Low Participation Case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351680.42</v>
          </cell>
          <cell r="S3333">
            <v>1071390.72</v>
          </cell>
          <cell r="T3333">
            <v>2537897.67</v>
          </cell>
          <cell r="U3333">
            <v>3311695.75</v>
          </cell>
          <cell r="V3333">
            <v>3733808.12</v>
          </cell>
          <cell r="W3333">
            <v>3788051.65</v>
          </cell>
          <cell r="X3333">
            <v>3842351.67</v>
          </cell>
          <cell r="Y3333">
            <v>3896640.94</v>
          </cell>
          <cell r="Z3333">
            <v>3950917.05</v>
          </cell>
          <cell r="AA3333">
            <v>4005189.34</v>
          </cell>
          <cell r="AB3333">
            <v>4059468.57</v>
          </cell>
          <cell r="AC3333">
            <v>4113918.62</v>
          </cell>
          <cell r="AD3333">
            <v>4170493.29</v>
          </cell>
          <cell r="AE3333">
            <v>4227845.9800000004</v>
          </cell>
          <cell r="AF3333">
            <v>4285987.3899999997</v>
          </cell>
          <cell r="AG3333">
            <v>4344928.3600000003</v>
          </cell>
          <cell r="AH3333">
            <v>4404679.88</v>
          </cell>
          <cell r="AI3333">
            <v>4465253.1100000003</v>
          </cell>
          <cell r="AJ3333">
            <v>4526659.34</v>
          </cell>
          <cell r="AK3333">
            <v>4588910.04</v>
          </cell>
          <cell r="AL3333">
            <v>0</v>
          </cell>
          <cell r="AM3333">
            <v>0</v>
          </cell>
          <cell r="AN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AS3333">
            <v>0</v>
          </cell>
          <cell r="AT3333">
            <v>0</v>
          </cell>
          <cell r="AU3333">
            <v>0</v>
          </cell>
          <cell r="AV3333">
            <v>0</v>
          </cell>
          <cell r="AW3333">
            <v>0</v>
          </cell>
          <cell r="AX3333">
            <v>0</v>
          </cell>
          <cell r="AY3333">
            <v>0</v>
          </cell>
          <cell r="AZ3333">
            <v>0</v>
          </cell>
        </row>
        <row r="3334">
          <cell r="A3334" t="str">
            <v>WAResidentialTime-Of-UseParticipantsLow Participation Case0</v>
          </cell>
          <cell r="B3334" t="str">
            <v>WA</v>
          </cell>
          <cell r="C3334" t="str">
            <v>Residential</v>
          </cell>
          <cell r="D3334" t="str">
            <v>Time-Of-Use</v>
          </cell>
          <cell r="E3334" t="str">
            <v>Participants</v>
          </cell>
          <cell r="F3334" t="str">
            <v>Low Participation Case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16746.686550000006</v>
          </cell>
          <cell r="S3334">
            <v>51018.605550000015</v>
          </cell>
          <cell r="T3334">
            <v>120852.27000000002</v>
          </cell>
          <cell r="U3334">
            <v>157699.79775000006</v>
          </cell>
          <cell r="V3334">
            <v>177800.38649999999</v>
          </cell>
          <cell r="W3334">
            <v>180383.41200000001</v>
          </cell>
          <cell r="X3334">
            <v>182969.12700000001</v>
          </cell>
          <cell r="Y3334">
            <v>185554.33050000004</v>
          </cell>
          <cell r="Z3334">
            <v>188138.90700000001</v>
          </cell>
          <cell r="AA3334">
            <v>190723.30200000003</v>
          </cell>
          <cell r="AB3334">
            <v>193308.027</v>
          </cell>
          <cell r="AC3334">
            <v>195900.88650000002</v>
          </cell>
          <cell r="AD3334">
            <v>198594.91865997191</v>
          </cell>
          <cell r="AE3334">
            <v>201325.99919378545</v>
          </cell>
          <cell r="AF3334">
            <v>204094.63759127702</v>
          </cell>
          <cell r="AG3334">
            <v>206901.35034879539</v>
          </cell>
          <cell r="AH3334">
            <v>209746.66106555553</v>
          </cell>
          <cell r="AI3334">
            <v>212631.10054131731</v>
          </cell>
          <cell r="AJ3334">
            <v>215555.20687540746</v>
          </cell>
          <cell r="AK3334">
            <v>218519.52556710335</v>
          </cell>
          <cell r="AL3334">
            <v>0</v>
          </cell>
          <cell r="AM3334">
            <v>0</v>
          </cell>
          <cell r="AN3334">
            <v>0</v>
          </cell>
          <cell r="AO3334">
            <v>0</v>
          </cell>
          <cell r="AP3334">
            <v>0</v>
          </cell>
          <cell r="AQ3334">
            <v>0</v>
          </cell>
          <cell r="AR3334">
            <v>0</v>
          </cell>
          <cell r="AS3334">
            <v>0</v>
          </cell>
          <cell r="AT3334">
            <v>0</v>
          </cell>
          <cell r="AU3334">
            <v>0</v>
          </cell>
          <cell r="AV3334">
            <v>0</v>
          </cell>
          <cell r="AW3334">
            <v>0</v>
          </cell>
          <cell r="AX3334">
            <v>0</v>
          </cell>
          <cell r="AY3334">
            <v>0</v>
          </cell>
          <cell r="AZ3334">
            <v>0</v>
          </cell>
        </row>
        <row r="3335">
          <cell r="A3335" t="str">
            <v>WASmall C&amp;ITime-Of-UseProgram Annual BenefitsLow Participation Case0</v>
          </cell>
          <cell r="B3335" t="str">
            <v>WA</v>
          </cell>
          <cell r="C3335" t="str">
            <v>Small C&amp;I</v>
          </cell>
          <cell r="D3335" t="str">
            <v>Time-Of-Use</v>
          </cell>
          <cell r="E3335" t="str">
            <v>Program Annual Benefits</v>
          </cell>
          <cell r="F3335" t="str">
            <v>Low Participation Case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573231.01</v>
          </cell>
          <cell r="S3335">
            <v>1745288.43</v>
          </cell>
          <cell r="T3335">
            <v>4127886.26</v>
          </cell>
          <cell r="U3335">
            <v>5388069.9000000004</v>
          </cell>
          <cell r="V3335">
            <v>6066603.5300000003</v>
          </cell>
          <cell r="W3335">
            <v>6146956.6100000003</v>
          </cell>
          <cell r="X3335">
            <v>6226381.7599999998</v>
          </cell>
          <cell r="Y3335">
            <v>6305886.3200000003</v>
          </cell>
          <cell r="Z3335">
            <v>6389191.79</v>
          </cell>
          <cell r="AA3335">
            <v>6482465.1100000003</v>
          </cell>
          <cell r="AB3335">
            <v>6568214.9500000002</v>
          </cell>
          <cell r="AC3335">
            <v>6654117.0800000001</v>
          </cell>
          <cell r="AD3335">
            <v>6743128.8899999997</v>
          </cell>
          <cell r="AE3335">
            <v>6833331.4100000001</v>
          </cell>
          <cell r="AF3335">
            <v>6924740.5700000003</v>
          </cell>
          <cell r="AG3335">
            <v>7017372.5</v>
          </cell>
          <cell r="AH3335">
            <v>7111243.5700000003</v>
          </cell>
          <cell r="AI3335">
            <v>7206370.3399999999</v>
          </cell>
          <cell r="AJ3335">
            <v>7302769.6200000001</v>
          </cell>
          <cell r="AK3335">
            <v>7400458.4299999997</v>
          </cell>
          <cell r="AL3335">
            <v>0</v>
          </cell>
          <cell r="AM3335">
            <v>0</v>
          </cell>
          <cell r="AN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AS3335">
            <v>0</v>
          </cell>
          <cell r="AT3335">
            <v>0</v>
          </cell>
          <cell r="AU3335">
            <v>0</v>
          </cell>
          <cell r="AV3335">
            <v>0</v>
          </cell>
          <cell r="AW3335">
            <v>0</v>
          </cell>
          <cell r="AX3335">
            <v>0</v>
          </cell>
          <cell r="AY3335">
            <v>0</v>
          </cell>
          <cell r="AZ3335">
            <v>0</v>
          </cell>
        </row>
        <row r="3336">
          <cell r="A3336" t="str">
            <v>WASmall C&amp;ITime-Of-UseProgram Annual CostsLow Participation Case0</v>
          </cell>
          <cell r="B3336" t="str">
            <v>WA</v>
          </cell>
          <cell r="C3336" t="str">
            <v>Small C&amp;I</v>
          </cell>
          <cell r="D3336" t="str">
            <v>Time-Of-Use</v>
          </cell>
          <cell r="E3336" t="str">
            <v>Program Annual Costs</v>
          </cell>
          <cell r="F3336" t="str">
            <v>Low Participation Case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5834317.1500000004</v>
          </cell>
          <cell r="S3336">
            <v>12509121.98</v>
          </cell>
          <cell r="T3336">
            <v>26286343.199999999</v>
          </cell>
          <cell r="U3336">
            <v>16130618.27</v>
          </cell>
          <cell r="V3336">
            <v>10911310.720000001</v>
          </cell>
          <cell r="W3336">
            <v>4823091.07</v>
          </cell>
          <cell r="X3336">
            <v>4899046.41</v>
          </cell>
          <cell r="Y3336">
            <v>4974249.76</v>
          </cell>
          <cell r="Z3336">
            <v>5049879.66</v>
          </cell>
          <cell r="AA3336">
            <v>5126289.05</v>
          </cell>
          <cell r="AB3336">
            <v>5203203.5</v>
          </cell>
          <cell r="AC3336">
            <v>5283869.59</v>
          </cell>
          <cell r="AD3336">
            <v>5405233.1200000001</v>
          </cell>
          <cell r="AE3336">
            <v>5502775.29</v>
          </cell>
          <cell r="AF3336">
            <v>5602414.6799999997</v>
          </cell>
          <cell r="AG3336">
            <v>5704204.7300000004</v>
          </cell>
          <cell r="AH3336">
            <v>5808200.4400000004</v>
          </cell>
          <cell r="AI3336">
            <v>5914458.3899999997</v>
          </cell>
          <cell r="AJ3336">
            <v>6023036.7800000003</v>
          </cell>
          <cell r="AK3336">
            <v>6133995.5099999998</v>
          </cell>
          <cell r="AL3336">
            <v>0</v>
          </cell>
          <cell r="AM3336">
            <v>0</v>
          </cell>
          <cell r="AN3336">
            <v>0</v>
          </cell>
          <cell r="AO3336">
            <v>0</v>
          </cell>
          <cell r="AP3336">
            <v>0</v>
          </cell>
          <cell r="AQ3336">
            <v>0</v>
          </cell>
          <cell r="AR3336">
            <v>0</v>
          </cell>
          <cell r="AS3336">
            <v>0</v>
          </cell>
          <cell r="AT3336">
            <v>0</v>
          </cell>
          <cell r="AU3336">
            <v>0</v>
          </cell>
          <cell r="AV3336">
            <v>0</v>
          </cell>
          <cell r="AW3336">
            <v>0</v>
          </cell>
          <cell r="AX3336">
            <v>0</v>
          </cell>
          <cell r="AY3336">
            <v>0</v>
          </cell>
          <cell r="AZ3336">
            <v>0</v>
          </cell>
        </row>
        <row r="3337">
          <cell r="A3337" t="str">
            <v>WASmall C&amp;ITime-Of-UseNon-Incentive CostsLow Participation Case0</v>
          </cell>
          <cell r="B3337" t="str">
            <v>WA</v>
          </cell>
          <cell r="C3337" t="str">
            <v>Small C&amp;I</v>
          </cell>
          <cell r="D3337" t="str">
            <v>Time-Of-Use</v>
          </cell>
          <cell r="E3337" t="str">
            <v>Non-Incentive Costs</v>
          </cell>
          <cell r="F3337" t="str">
            <v>Low Participation Case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5482636.7300000004</v>
          </cell>
          <cell r="S3337">
            <v>11437731.27</v>
          </cell>
          <cell r="T3337">
            <v>23748445.530000001</v>
          </cell>
          <cell r="U3337">
            <v>12818922.52</v>
          </cell>
          <cell r="V3337">
            <v>7177502.6100000003</v>
          </cell>
          <cell r="W3337">
            <v>1035039.42</v>
          </cell>
          <cell r="X3337">
            <v>1056694.75</v>
          </cell>
          <cell r="Y3337">
            <v>1077608.81</v>
          </cell>
          <cell r="Z3337">
            <v>1098962.6200000001</v>
          </cell>
          <cell r="AA3337">
            <v>1121099.71</v>
          </cell>
          <cell r="AB3337">
            <v>1143734.93</v>
          </cell>
          <cell r="AC3337">
            <v>1169950.97</v>
          </cell>
          <cell r="AD3337">
            <v>1234739.83</v>
          </cell>
          <cell r="AE3337">
            <v>1274929.31</v>
          </cell>
          <cell r="AF3337">
            <v>1316427.29</v>
          </cell>
          <cell r="AG3337">
            <v>1359276.37</v>
          </cell>
          <cell r="AH3337">
            <v>1403520.56</v>
          </cell>
          <cell r="AI3337">
            <v>1449205.28</v>
          </cell>
          <cell r="AJ3337">
            <v>1496377.44</v>
          </cell>
          <cell r="AK3337">
            <v>1545085.48</v>
          </cell>
          <cell r="AL3337">
            <v>0</v>
          </cell>
          <cell r="AM3337">
            <v>0</v>
          </cell>
          <cell r="AN3337">
            <v>0</v>
          </cell>
          <cell r="AO3337">
            <v>0</v>
          </cell>
          <cell r="AP3337">
            <v>0</v>
          </cell>
          <cell r="AQ3337">
            <v>0</v>
          </cell>
          <cell r="AR3337">
            <v>0</v>
          </cell>
          <cell r="AS3337">
            <v>0</v>
          </cell>
          <cell r="AT3337">
            <v>0</v>
          </cell>
          <cell r="AU3337">
            <v>0</v>
          </cell>
          <cell r="AV3337">
            <v>0</v>
          </cell>
          <cell r="AW3337">
            <v>0</v>
          </cell>
          <cell r="AX3337">
            <v>0</v>
          </cell>
          <cell r="AY3337">
            <v>0</v>
          </cell>
          <cell r="AZ3337">
            <v>0</v>
          </cell>
        </row>
        <row r="3338">
          <cell r="A3338" t="str">
            <v>WASmall C&amp;ITime-Of-UseSummer Peak Reduction @Meter  (MW)Low Participation Case0</v>
          </cell>
          <cell r="B3338" t="str">
            <v>WA</v>
          </cell>
          <cell r="C3338" t="str">
            <v>Small C&amp;I</v>
          </cell>
          <cell r="D3338" t="str">
            <v>Time-Of-Use</v>
          </cell>
          <cell r="E3338" t="str">
            <v>Summer Peak Reduction @Meter  (MW)</v>
          </cell>
          <cell r="F3338" t="str">
            <v>Low Participation Case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5.1061481672101516</v>
          </cell>
          <cell r="S3338">
            <v>15.546439584201273</v>
          </cell>
          <cell r="T3338">
            <v>36.769815927493447</v>
          </cell>
          <cell r="U3338">
            <v>47.99510590524666</v>
          </cell>
          <cell r="V3338">
            <v>54.039254216657497</v>
          </cell>
          <cell r="W3338">
            <v>54.75501228123791</v>
          </cell>
          <cell r="X3338">
            <v>55.462504704051796</v>
          </cell>
          <cell r="Y3338">
            <v>56.170704503007471</v>
          </cell>
          <cell r="Z3338">
            <v>56.91276145592839</v>
          </cell>
          <cell r="AA3338">
            <v>57.74360864977195</v>
          </cell>
          <cell r="AB3338">
            <v>58.507439221742665</v>
          </cell>
          <cell r="AC3338">
            <v>59.27262640549219</v>
          </cell>
          <cell r="AD3338">
            <v>60.065513565673378</v>
          </cell>
          <cell r="AE3338">
            <v>60.869007140432515</v>
          </cell>
          <cell r="AF3338">
            <v>61.683249011282939</v>
          </cell>
          <cell r="AG3338">
            <v>62.508382957680382</v>
          </cell>
          <cell r="AH3338">
            <v>63.344554682411669</v>
          </cell>
          <cell r="AI3338">
            <v>64.191911837323005</v>
          </cell>
          <cell r="AJ3338">
            <v>65.050604049392433</v>
          </cell>
          <cell r="AK3338">
            <v>65.920782947151125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  <cell r="AP3338">
            <v>0</v>
          </cell>
          <cell r="AQ3338">
            <v>0</v>
          </cell>
          <cell r="AR3338">
            <v>0</v>
          </cell>
          <cell r="AS3338">
            <v>0</v>
          </cell>
          <cell r="AT3338">
            <v>0</v>
          </cell>
          <cell r="AU3338">
            <v>0</v>
          </cell>
          <cell r="AV3338">
            <v>0</v>
          </cell>
          <cell r="AW3338">
            <v>0</v>
          </cell>
          <cell r="AX3338">
            <v>0</v>
          </cell>
          <cell r="AY3338">
            <v>0</v>
          </cell>
          <cell r="AZ3338">
            <v>0</v>
          </cell>
        </row>
        <row r="3339">
          <cell r="A3339" t="str">
            <v>WASmall C&amp;ITime-Of-UseSummer Peak Reduction @Generation (MW)Low Participation Case0</v>
          </cell>
          <cell r="B3339" t="str">
            <v>WA</v>
          </cell>
          <cell r="C3339" t="str">
            <v>Small C&amp;I</v>
          </cell>
          <cell r="D3339" t="str">
            <v>Time-Of-Use</v>
          </cell>
          <cell r="E3339" t="str">
            <v>Summer Peak Reduction @Generation (MW)</v>
          </cell>
          <cell r="F3339" t="str">
            <v>Low Participation Case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5.6309529854545115</v>
          </cell>
          <cell r="S3339">
            <v>17.1442871462299</v>
          </cell>
          <cell r="T3339">
            <v>40.548980952242438</v>
          </cell>
          <cell r="U3339">
            <v>52.92799504328039</v>
          </cell>
          <cell r="V3339">
            <v>59.593354892652727</v>
          </cell>
          <cell r="W3339">
            <v>60.382677857562754</v>
          </cell>
          <cell r="X3339">
            <v>61.162885646285609</v>
          </cell>
          <cell r="Y3339">
            <v>61.94387351456492</v>
          </cell>
          <cell r="Z3339">
            <v>62.762198341341403</v>
          </cell>
          <cell r="AA3339">
            <v>63.678439181486489</v>
          </cell>
          <cell r="AB3339">
            <v>64.520775498172327</v>
          </cell>
          <cell r="AC3339">
            <v>65.364607857843168</v>
          </cell>
          <cell r="AD3339">
            <v>66.238987169908881</v>
          </cell>
          <cell r="AE3339">
            <v>67.125063013269198</v>
          </cell>
          <cell r="AF3339">
            <v>68.022991851877961</v>
          </cell>
          <cell r="AG3339">
            <v>68.932932242700019</v>
          </cell>
          <cell r="AH3339">
            <v>69.855044863709381</v>
          </cell>
          <cell r="AI3339">
            <v>70.789492542261797</v>
          </cell>
          <cell r="AJ3339">
            <v>71.73644028384696</v>
          </cell>
          <cell r="AK3339">
            <v>72.696055301225314</v>
          </cell>
          <cell r="AL3339">
            <v>0</v>
          </cell>
          <cell r="AM3339">
            <v>0</v>
          </cell>
          <cell r="AN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AS3339">
            <v>0</v>
          </cell>
          <cell r="AT3339">
            <v>0</v>
          </cell>
          <cell r="AU3339">
            <v>0</v>
          </cell>
          <cell r="AV3339">
            <v>0</v>
          </cell>
          <cell r="AW3339">
            <v>0</v>
          </cell>
          <cell r="AX3339">
            <v>0</v>
          </cell>
          <cell r="AY3339">
            <v>0</v>
          </cell>
          <cell r="AZ3339">
            <v>0</v>
          </cell>
        </row>
        <row r="3340">
          <cell r="A3340" t="str">
            <v>WASmall C&amp;ITime-Of-UseWinter Peak Reduction @Meter  (MW)Low Participation Case0</v>
          </cell>
          <cell r="B3340" t="str">
            <v>WA</v>
          </cell>
          <cell r="C3340" t="str">
            <v>Small C&amp;I</v>
          </cell>
          <cell r="D3340" t="str">
            <v>Time-Of-Use</v>
          </cell>
          <cell r="E3340" t="str">
            <v>Winter Peak Reduction @Meter  (MW)</v>
          </cell>
          <cell r="F3340" t="str">
            <v>Low Participation Case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0</v>
          </cell>
          <cell r="AE3340">
            <v>0</v>
          </cell>
          <cell r="AF3340">
            <v>0</v>
          </cell>
          <cell r="AG3340">
            <v>0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0</v>
          </cell>
          <cell r="AN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AS3340">
            <v>0</v>
          </cell>
          <cell r="AT3340">
            <v>0</v>
          </cell>
          <cell r="AU3340">
            <v>0</v>
          </cell>
          <cell r="AV3340">
            <v>0</v>
          </cell>
          <cell r="AW3340">
            <v>0</v>
          </cell>
          <cell r="AX3340">
            <v>0</v>
          </cell>
          <cell r="AY3340">
            <v>0</v>
          </cell>
          <cell r="AZ3340">
            <v>0</v>
          </cell>
        </row>
        <row r="3341">
          <cell r="A3341" t="str">
            <v>WASmall C&amp;ITime-Of-UseWinter Peak Reduction @Generation (MW)Low Participation Case0</v>
          </cell>
          <cell r="B3341" t="str">
            <v>WA</v>
          </cell>
          <cell r="C3341" t="str">
            <v>Small C&amp;I</v>
          </cell>
          <cell r="D3341" t="str">
            <v>Time-Of-Use</v>
          </cell>
          <cell r="E3341" t="str">
            <v>Winter Peak Reduction @Generation (MW)</v>
          </cell>
          <cell r="F3341" t="str">
            <v>Low Participation Case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0</v>
          </cell>
          <cell r="AE3341">
            <v>0</v>
          </cell>
          <cell r="AF3341">
            <v>0</v>
          </cell>
          <cell r="AG3341">
            <v>0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0</v>
          </cell>
          <cell r="AN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AS3341">
            <v>0</v>
          </cell>
          <cell r="AT3341">
            <v>0</v>
          </cell>
          <cell r="AU3341">
            <v>0</v>
          </cell>
          <cell r="AV3341">
            <v>0</v>
          </cell>
          <cell r="AW3341">
            <v>0</v>
          </cell>
          <cell r="AX3341">
            <v>0</v>
          </cell>
          <cell r="AY3341">
            <v>0</v>
          </cell>
          <cell r="AZ3341">
            <v>0</v>
          </cell>
        </row>
        <row r="3342">
          <cell r="A3342" t="str">
            <v>WASmall C&amp;ITime-Of-UseProgram Annual BenefitsLow Participation Case0</v>
          </cell>
          <cell r="B3342" t="str">
            <v>WA</v>
          </cell>
          <cell r="C3342" t="str">
            <v>Small C&amp;I</v>
          </cell>
          <cell r="D3342" t="str">
            <v>Time-Of-Use</v>
          </cell>
          <cell r="E3342" t="str">
            <v>Program Annual Benefits</v>
          </cell>
          <cell r="F3342" t="str">
            <v>Low Participation Case</v>
          </cell>
          <cell r="G3342">
            <v>0</v>
          </cell>
        </row>
        <row r="3343">
          <cell r="A3343" t="str">
            <v>WASmall C&amp;ITime-Of-UseNew ParticipantsLow Participation Case0</v>
          </cell>
          <cell r="B3343" t="str">
            <v>WA</v>
          </cell>
          <cell r="C3343" t="str">
            <v>Small C&amp;I</v>
          </cell>
          <cell r="D3343" t="str">
            <v>Time-Of-Use</v>
          </cell>
          <cell r="E3343" t="str">
            <v>New Participants</v>
          </cell>
          <cell r="F3343" t="str">
            <v>Low Participation Case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16746.686550000006</v>
          </cell>
          <cell r="S3343">
            <v>34271.919000000009</v>
          </cell>
          <cell r="T3343">
            <v>69833.664450000011</v>
          </cell>
          <cell r="U3343">
            <v>36847.527750000037</v>
          </cell>
          <cell r="V3343">
            <v>20100.588749999937</v>
          </cell>
          <cell r="W3343">
            <v>2583.0255000000179</v>
          </cell>
          <cell r="X3343">
            <v>2585.7149999999965</v>
          </cell>
          <cell r="Y3343">
            <v>2585.2035000000324</v>
          </cell>
          <cell r="Z3343">
            <v>2584.5764999999665</v>
          </cell>
          <cell r="AA3343">
            <v>2584.3950000000186</v>
          </cell>
          <cell r="AB3343">
            <v>2584.7249999999767</v>
          </cell>
          <cell r="AC3343">
            <v>2592.8595000000205</v>
          </cell>
          <cell r="AD3343">
            <v>2694.0321599718882</v>
          </cell>
          <cell r="AE3343">
            <v>2731.0805338135397</v>
          </cell>
          <cell r="AF3343">
            <v>2768.6383974915661</v>
          </cell>
          <cell r="AG3343">
            <v>2806.7127575183695</v>
          </cell>
          <cell r="AH3343">
            <v>2845.3107167601411</v>
          </cell>
          <cell r="AI3343">
            <v>2884.4394757617847</v>
          </cell>
          <cell r="AJ3343">
            <v>2924.1063340901455</v>
          </cell>
          <cell r="AK3343">
            <v>2964.3186916958948</v>
          </cell>
          <cell r="AL3343">
            <v>0</v>
          </cell>
          <cell r="AM3343">
            <v>0</v>
          </cell>
          <cell r="AN3343">
            <v>0</v>
          </cell>
          <cell r="AO3343">
            <v>0</v>
          </cell>
          <cell r="AP3343">
            <v>0</v>
          </cell>
          <cell r="AQ3343">
            <v>0</v>
          </cell>
          <cell r="AR3343">
            <v>0</v>
          </cell>
          <cell r="AS3343">
            <v>0</v>
          </cell>
          <cell r="AT3343">
            <v>0</v>
          </cell>
          <cell r="AU3343">
            <v>0</v>
          </cell>
          <cell r="AV3343">
            <v>0</v>
          </cell>
          <cell r="AW3343">
            <v>0</v>
          </cell>
          <cell r="AX3343">
            <v>0</v>
          </cell>
          <cell r="AY3343">
            <v>0</v>
          </cell>
          <cell r="AZ3343">
            <v>0</v>
          </cell>
        </row>
        <row r="3344">
          <cell r="A3344" t="str">
            <v>WASmall C&amp;ITime-Of-UseIncentive CostsLow Participation Case0</v>
          </cell>
          <cell r="B3344" t="str">
            <v>WA</v>
          </cell>
          <cell r="C3344" t="str">
            <v>Small C&amp;I</v>
          </cell>
          <cell r="D3344" t="str">
            <v>Time-Of-Use</v>
          </cell>
          <cell r="E3344" t="str">
            <v>Incentive Costs</v>
          </cell>
          <cell r="F3344" t="str">
            <v>Low Participation Case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351680.42</v>
          </cell>
          <cell r="S3344">
            <v>1071390.72</v>
          </cell>
          <cell r="T3344">
            <v>2537897.67</v>
          </cell>
          <cell r="U3344">
            <v>3311695.75</v>
          </cell>
          <cell r="V3344">
            <v>3733808.12</v>
          </cell>
          <cell r="W3344">
            <v>3788051.65</v>
          </cell>
          <cell r="X3344">
            <v>3842351.67</v>
          </cell>
          <cell r="Y3344">
            <v>3896640.94</v>
          </cell>
          <cell r="Z3344">
            <v>3950917.05</v>
          </cell>
          <cell r="AA3344">
            <v>4005189.34</v>
          </cell>
          <cell r="AB3344">
            <v>4059468.57</v>
          </cell>
          <cell r="AC3344">
            <v>4113918.62</v>
          </cell>
          <cell r="AD3344">
            <v>4170493.29</v>
          </cell>
          <cell r="AE3344">
            <v>4227845.9800000004</v>
          </cell>
          <cell r="AF3344">
            <v>4285987.3899999997</v>
          </cell>
          <cell r="AG3344">
            <v>4344928.3600000003</v>
          </cell>
          <cell r="AH3344">
            <v>4404679.88</v>
          </cell>
          <cell r="AI3344">
            <v>4465253.1100000003</v>
          </cell>
          <cell r="AJ3344">
            <v>4526659.34</v>
          </cell>
          <cell r="AK3344">
            <v>4588910.04</v>
          </cell>
          <cell r="AL3344">
            <v>0</v>
          </cell>
          <cell r="AM3344">
            <v>0</v>
          </cell>
          <cell r="AN3344">
            <v>0</v>
          </cell>
          <cell r="AO3344">
            <v>0</v>
          </cell>
          <cell r="AP3344">
            <v>0</v>
          </cell>
          <cell r="AQ3344">
            <v>0</v>
          </cell>
          <cell r="AR3344">
            <v>0</v>
          </cell>
          <cell r="AS3344">
            <v>0</v>
          </cell>
          <cell r="AT3344">
            <v>0</v>
          </cell>
          <cell r="AU3344">
            <v>0</v>
          </cell>
          <cell r="AV3344">
            <v>0</v>
          </cell>
          <cell r="AW3344">
            <v>0</v>
          </cell>
          <cell r="AX3344">
            <v>0</v>
          </cell>
          <cell r="AY3344">
            <v>0</v>
          </cell>
          <cell r="AZ3344">
            <v>0</v>
          </cell>
        </row>
        <row r="3345">
          <cell r="A3345" t="str">
            <v>WASmall C&amp;ITime-Of-UseParticipantsLow Participation Case0</v>
          </cell>
          <cell r="B3345" t="str">
            <v>WA</v>
          </cell>
          <cell r="C3345" t="str">
            <v>Small C&amp;I</v>
          </cell>
          <cell r="D3345" t="str">
            <v>Time-Of-Use</v>
          </cell>
          <cell r="E3345" t="str">
            <v>Participants</v>
          </cell>
          <cell r="F3345" t="str">
            <v>Low Participation Case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16746.686550000006</v>
          </cell>
          <cell r="S3345">
            <v>51018.605550000015</v>
          </cell>
          <cell r="T3345">
            <v>120852.27000000002</v>
          </cell>
          <cell r="U3345">
            <v>157699.79775000006</v>
          </cell>
          <cell r="V3345">
            <v>177800.38649999999</v>
          </cell>
          <cell r="W3345">
            <v>180383.41200000001</v>
          </cell>
          <cell r="X3345">
            <v>182969.12700000001</v>
          </cell>
          <cell r="Y3345">
            <v>185554.33050000004</v>
          </cell>
          <cell r="Z3345">
            <v>188138.90700000001</v>
          </cell>
          <cell r="AA3345">
            <v>190723.30200000003</v>
          </cell>
          <cell r="AB3345">
            <v>193308.027</v>
          </cell>
          <cell r="AC3345">
            <v>195900.88650000002</v>
          </cell>
          <cell r="AD3345">
            <v>198594.91865997191</v>
          </cell>
          <cell r="AE3345">
            <v>201325.99919378545</v>
          </cell>
          <cell r="AF3345">
            <v>204094.63759127702</v>
          </cell>
          <cell r="AG3345">
            <v>206901.35034879539</v>
          </cell>
          <cell r="AH3345">
            <v>209746.66106555553</v>
          </cell>
          <cell r="AI3345">
            <v>212631.10054131731</v>
          </cell>
          <cell r="AJ3345">
            <v>215555.20687540746</v>
          </cell>
          <cell r="AK3345">
            <v>218519.52556710335</v>
          </cell>
          <cell r="AL3345">
            <v>0</v>
          </cell>
          <cell r="AM3345">
            <v>0</v>
          </cell>
          <cell r="AN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AS3345">
            <v>0</v>
          </cell>
          <cell r="AT3345">
            <v>0</v>
          </cell>
          <cell r="AU3345">
            <v>0</v>
          </cell>
          <cell r="AV3345">
            <v>0</v>
          </cell>
          <cell r="AW3345">
            <v>0</v>
          </cell>
          <cell r="AX3345">
            <v>0</v>
          </cell>
          <cell r="AY3345">
            <v>0</v>
          </cell>
          <cell r="AZ3345">
            <v>0</v>
          </cell>
        </row>
        <row r="3346">
          <cell r="A3346" t="str">
            <v>WAResidentialDemand ChargeProgram Annual BenefitsLow Participation Case0</v>
          </cell>
          <cell r="B3346" t="str">
            <v>WA</v>
          </cell>
          <cell r="C3346" t="str">
            <v>Residential</v>
          </cell>
          <cell r="D3346" t="str">
            <v>Demand Charge</v>
          </cell>
          <cell r="E3346" t="str">
            <v>Program Annual Benefits</v>
          </cell>
          <cell r="F3346" t="str">
            <v>Low Participation Case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573231.01</v>
          </cell>
          <cell r="S3346">
            <v>1745288.43</v>
          </cell>
          <cell r="T3346">
            <v>4127886.26</v>
          </cell>
          <cell r="U3346">
            <v>5388069.9000000004</v>
          </cell>
          <cell r="V3346">
            <v>6066603.5300000003</v>
          </cell>
          <cell r="W3346">
            <v>6146956.6100000003</v>
          </cell>
          <cell r="X3346">
            <v>6226381.7599999998</v>
          </cell>
          <cell r="Y3346">
            <v>6305886.3200000003</v>
          </cell>
          <cell r="Z3346">
            <v>6389191.79</v>
          </cell>
          <cell r="AA3346">
            <v>6482465.1100000003</v>
          </cell>
          <cell r="AB3346">
            <v>6568214.9500000002</v>
          </cell>
          <cell r="AC3346">
            <v>6654117.0800000001</v>
          </cell>
          <cell r="AD3346">
            <v>6743128.8899999997</v>
          </cell>
          <cell r="AE3346">
            <v>6833331.4100000001</v>
          </cell>
          <cell r="AF3346">
            <v>6924740.5700000003</v>
          </cell>
          <cell r="AG3346">
            <v>7017372.5</v>
          </cell>
          <cell r="AH3346">
            <v>7111243.5700000003</v>
          </cell>
          <cell r="AI3346">
            <v>7206370.3399999999</v>
          </cell>
          <cell r="AJ3346">
            <v>7302769.6200000001</v>
          </cell>
          <cell r="AK3346">
            <v>7400458.4299999997</v>
          </cell>
          <cell r="AL3346">
            <v>0</v>
          </cell>
          <cell r="AM3346">
            <v>0</v>
          </cell>
          <cell r="AN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AS3346">
            <v>0</v>
          </cell>
          <cell r="AT3346">
            <v>0</v>
          </cell>
          <cell r="AU3346">
            <v>0</v>
          </cell>
          <cell r="AV3346">
            <v>0</v>
          </cell>
          <cell r="AW3346">
            <v>0</v>
          </cell>
          <cell r="AX3346">
            <v>0</v>
          </cell>
          <cell r="AY3346">
            <v>0</v>
          </cell>
          <cell r="AZ3346">
            <v>0</v>
          </cell>
        </row>
        <row r="3347">
          <cell r="A3347" t="str">
            <v>WAResidentialDemand ChargeProgram Annual CostsLow Participation Case0</v>
          </cell>
          <cell r="B3347" t="str">
            <v>WA</v>
          </cell>
          <cell r="C3347" t="str">
            <v>Residential</v>
          </cell>
          <cell r="D3347" t="str">
            <v>Demand Charge</v>
          </cell>
          <cell r="E3347" t="str">
            <v>Program Annual Costs</v>
          </cell>
          <cell r="F3347" t="str">
            <v>Low Participation Case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5834317.1500000004</v>
          </cell>
          <cell r="S3347">
            <v>12509121.98</v>
          </cell>
          <cell r="T3347">
            <v>26286343.199999999</v>
          </cell>
          <cell r="U3347">
            <v>16130618.27</v>
          </cell>
          <cell r="V3347">
            <v>10911310.720000001</v>
          </cell>
          <cell r="W3347">
            <v>4823091.07</v>
          </cell>
          <cell r="X3347">
            <v>4899046.41</v>
          </cell>
          <cell r="Y3347">
            <v>4974249.76</v>
          </cell>
          <cell r="Z3347">
            <v>5049879.66</v>
          </cell>
          <cell r="AA3347">
            <v>5126289.05</v>
          </cell>
          <cell r="AB3347">
            <v>5203203.5</v>
          </cell>
          <cell r="AC3347">
            <v>5283869.59</v>
          </cell>
          <cell r="AD3347">
            <v>5405233.1200000001</v>
          </cell>
          <cell r="AE3347">
            <v>5502775.29</v>
          </cell>
          <cell r="AF3347">
            <v>5602414.6799999997</v>
          </cell>
          <cell r="AG3347">
            <v>5704204.7300000004</v>
          </cell>
          <cell r="AH3347">
            <v>5808200.4400000004</v>
          </cell>
          <cell r="AI3347">
            <v>5914458.3899999997</v>
          </cell>
          <cell r="AJ3347">
            <v>6023036.7800000003</v>
          </cell>
          <cell r="AK3347">
            <v>6133995.5099999998</v>
          </cell>
          <cell r="AL3347">
            <v>0</v>
          </cell>
          <cell r="AM3347">
            <v>0</v>
          </cell>
          <cell r="AN3347">
            <v>0</v>
          </cell>
          <cell r="AO3347">
            <v>0</v>
          </cell>
          <cell r="AP3347">
            <v>0</v>
          </cell>
          <cell r="AQ3347">
            <v>0</v>
          </cell>
          <cell r="AR3347">
            <v>0</v>
          </cell>
          <cell r="AS3347">
            <v>0</v>
          </cell>
          <cell r="AT3347">
            <v>0</v>
          </cell>
          <cell r="AU3347">
            <v>0</v>
          </cell>
          <cell r="AV3347">
            <v>0</v>
          </cell>
          <cell r="AW3347">
            <v>0</v>
          </cell>
          <cell r="AX3347">
            <v>0</v>
          </cell>
          <cell r="AY3347">
            <v>0</v>
          </cell>
          <cell r="AZ3347">
            <v>0</v>
          </cell>
        </row>
        <row r="3348">
          <cell r="A3348" t="str">
            <v>WAResidentialDemand ChargeNon-Incentive CostsLow Participation Case0</v>
          </cell>
          <cell r="B3348" t="str">
            <v>WA</v>
          </cell>
          <cell r="C3348" t="str">
            <v>Residential</v>
          </cell>
          <cell r="D3348" t="str">
            <v>Demand Charge</v>
          </cell>
          <cell r="E3348" t="str">
            <v>Non-Incentive Costs</v>
          </cell>
          <cell r="F3348" t="str">
            <v>Low Participation Case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5482636.7300000004</v>
          </cell>
          <cell r="S3348">
            <v>11437731.27</v>
          </cell>
          <cell r="T3348">
            <v>23748445.530000001</v>
          </cell>
          <cell r="U3348">
            <v>12818922.52</v>
          </cell>
          <cell r="V3348">
            <v>7177502.6100000003</v>
          </cell>
          <cell r="W3348">
            <v>1035039.42</v>
          </cell>
          <cell r="X3348">
            <v>1056694.75</v>
          </cell>
          <cell r="Y3348">
            <v>1077608.81</v>
          </cell>
          <cell r="Z3348">
            <v>1098962.6200000001</v>
          </cell>
          <cell r="AA3348">
            <v>1121099.71</v>
          </cell>
          <cell r="AB3348">
            <v>1143734.93</v>
          </cell>
          <cell r="AC3348">
            <v>1169950.97</v>
          </cell>
          <cell r="AD3348">
            <v>1234739.83</v>
          </cell>
          <cell r="AE3348">
            <v>1274929.31</v>
          </cell>
          <cell r="AF3348">
            <v>1316427.29</v>
          </cell>
          <cell r="AG3348">
            <v>1359276.37</v>
          </cell>
          <cell r="AH3348">
            <v>1403520.56</v>
          </cell>
          <cell r="AI3348">
            <v>1449205.28</v>
          </cell>
          <cell r="AJ3348">
            <v>1496377.44</v>
          </cell>
          <cell r="AK3348">
            <v>1545085.48</v>
          </cell>
          <cell r="AL3348">
            <v>0</v>
          </cell>
          <cell r="AM3348">
            <v>0</v>
          </cell>
          <cell r="AN3348">
            <v>0</v>
          </cell>
          <cell r="AO3348">
            <v>0</v>
          </cell>
          <cell r="AP3348">
            <v>0</v>
          </cell>
          <cell r="AQ3348">
            <v>0</v>
          </cell>
          <cell r="AR3348">
            <v>0</v>
          </cell>
          <cell r="AS3348">
            <v>0</v>
          </cell>
          <cell r="AT3348">
            <v>0</v>
          </cell>
          <cell r="AU3348">
            <v>0</v>
          </cell>
          <cell r="AV3348">
            <v>0</v>
          </cell>
          <cell r="AW3348">
            <v>0</v>
          </cell>
          <cell r="AX3348">
            <v>0</v>
          </cell>
          <cell r="AY3348">
            <v>0</v>
          </cell>
          <cell r="AZ3348">
            <v>0</v>
          </cell>
        </row>
        <row r="3349">
          <cell r="A3349" t="str">
            <v>WAResidentialDemand ChargeSummer Peak Reduction @Meter  (MW)Low Participation Case0</v>
          </cell>
          <cell r="B3349" t="str">
            <v>WA</v>
          </cell>
          <cell r="C3349" t="str">
            <v>Residential</v>
          </cell>
          <cell r="D3349" t="str">
            <v>Demand Charge</v>
          </cell>
          <cell r="E3349" t="str">
            <v>Summer Peak Reduction @Meter  (MW)</v>
          </cell>
          <cell r="F3349" t="str">
            <v>Low Participation Case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5.1061481672101516</v>
          </cell>
          <cell r="S3349">
            <v>15.546439584201273</v>
          </cell>
          <cell r="T3349">
            <v>36.769815927493447</v>
          </cell>
          <cell r="U3349">
            <v>47.99510590524666</v>
          </cell>
          <cell r="V3349">
            <v>54.039254216657497</v>
          </cell>
          <cell r="W3349">
            <v>54.75501228123791</v>
          </cell>
          <cell r="X3349">
            <v>55.462504704051796</v>
          </cell>
          <cell r="Y3349">
            <v>56.170704503007471</v>
          </cell>
          <cell r="Z3349">
            <v>56.91276145592839</v>
          </cell>
          <cell r="AA3349">
            <v>57.74360864977195</v>
          </cell>
          <cell r="AB3349">
            <v>58.507439221742665</v>
          </cell>
          <cell r="AC3349">
            <v>59.27262640549219</v>
          </cell>
          <cell r="AD3349">
            <v>60.065513565673378</v>
          </cell>
          <cell r="AE3349">
            <v>60.869007140432515</v>
          </cell>
          <cell r="AF3349">
            <v>61.683249011282939</v>
          </cell>
          <cell r="AG3349">
            <v>62.508382957680382</v>
          </cell>
          <cell r="AH3349">
            <v>63.344554682411669</v>
          </cell>
          <cell r="AI3349">
            <v>64.191911837323005</v>
          </cell>
          <cell r="AJ3349">
            <v>65.050604049392433</v>
          </cell>
          <cell r="AK3349">
            <v>65.920782947151125</v>
          </cell>
          <cell r="AL3349">
            <v>0</v>
          </cell>
          <cell r="AM3349">
            <v>0</v>
          </cell>
          <cell r="AN3349">
            <v>0</v>
          </cell>
          <cell r="AO3349">
            <v>0</v>
          </cell>
          <cell r="AP3349">
            <v>0</v>
          </cell>
          <cell r="AQ3349">
            <v>0</v>
          </cell>
          <cell r="AR3349">
            <v>0</v>
          </cell>
          <cell r="AS3349">
            <v>0</v>
          </cell>
          <cell r="AT3349">
            <v>0</v>
          </cell>
          <cell r="AU3349">
            <v>0</v>
          </cell>
          <cell r="AV3349">
            <v>0</v>
          </cell>
          <cell r="AW3349">
            <v>0</v>
          </cell>
          <cell r="AX3349">
            <v>0</v>
          </cell>
          <cell r="AY3349">
            <v>0</v>
          </cell>
          <cell r="AZ3349">
            <v>0</v>
          </cell>
        </row>
        <row r="3350">
          <cell r="A3350" t="str">
            <v>WAResidentialDemand ChargeSummer Peak Reduction @Generation (MW)Low Participation Case0</v>
          </cell>
          <cell r="B3350" t="str">
            <v>WA</v>
          </cell>
          <cell r="C3350" t="str">
            <v>Residential</v>
          </cell>
          <cell r="D3350" t="str">
            <v>Demand Charge</v>
          </cell>
          <cell r="E3350" t="str">
            <v>Summer Peak Reduction @Generation (MW)</v>
          </cell>
          <cell r="F3350" t="str">
            <v>Low Participation Case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5.6309529854545115</v>
          </cell>
          <cell r="S3350">
            <v>17.1442871462299</v>
          </cell>
          <cell r="T3350">
            <v>40.548980952242438</v>
          </cell>
          <cell r="U3350">
            <v>52.92799504328039</v>
          </cell>
          <cell r="V3350">
            <v>59.593354892652727</v>
          </cell>
          <cell r="W3350">
            <v>60.382677857562754</v>
          </cell>
          <cell r="X3350">
            <v>61.162885646285609</v>
          </cell>
          <cell r="Y3350">
            <v>61.94387351456492</v>
          </cell>
          <cell r="Z3350">
            <v>62.762198341341403</v>
          </cell>
          <cell r="AA3350">
            <v>63.678439181486489</v>
          </cell>
          <cell r="AB3350">
            <v>64.520775498172327</v>
          </cell>
          <cell r="AC3350">
            <v>65.364607857843168</v>
          </cell>
          <cell r="AD3350">
            <v>66.238987169908881</v>
          </cell>
          <cell r="AE3350">
            <v>67.125063013269198</v>
          </cell>
          <cell r="AF3350">
            <v>68.022991851877961</v>
          </cell>
          <cell r="AG3350">
            <v>68.932932242700019</v>
          </cell>
          <cell r="AH3350">
            <v>69.855044863709381</v>
          </cell>
          <cell r="AI3350">
            <v>70.789492542261797</v>
          </cell>
          <cell r="AJ3350">
            <v>71.73644028384696</v>
          </cell>
          <cell r="AK3350">
            <v>72.696055301225314</v>
          </cell>
          <cell r="AL3350">
            <v>0</v>
          </cell>
          <cell r="AM3350">
            <v>0</v>
          </cell>
          <cell r="AN3350">
            <v>0</v>
          </cell>
          <cell r="AO3350">
            <v>0</v>
          </cell>
          <cell r="AP3350">
            <v>0</v>
          </cell>
          <cell r="AQ3350">
            <v>0</v>
          </cell>
          <cell r="AR3350">
            <v>0</v>
          </cell>
          <cell r="AS3350">
            <v>0</v>
          </cell>
          <cell r="AT3350">
            <v>0</v>
          </cell>
          <cell r="AU3350">
            <v>0</v>
          </cell>
          <cell r="AV3350">
            <v>0</v>
          </cell>
          <cell r="AW3350">
            <v>0</v>
          </cell>
          <cell r="AX3350">
            <v>0</v>
          </cell>
          <cell r="AY3350">
            <v>0</v>
          </cell>
          <cell r="AZ3350">
            <v>0</v>
          </cell>
        </row>
        <row r="3351">
          <cell r="A3351" t="str">
            <v>WAResidentialDemand ChargeWinter Peak Reduction @Meter  (MW)Low Participation Case0</v>
          </cell>
          <cell r="B3351" t="str">
            <v>WA</v>
          </cell>
          <cell r="C3351" t="str">
            <v>Residential</v>
          </cell>
          <cell r="D3351" t="str">
            <v>Demand Charge</v>
          </cell>
          <cell r="E3351" t="str">
            <v>Winter Peak Reduction @Meter  (MW)</v>
          </cell>
          <cell r="F3351" t="str">
            <v>Low Participation Case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  <cell r="AE3351">
            <v>0</v>
          </cell>
          <cell r="AF3351">
            <v>0</v>
          </cell>
          <cell r="AG3351">
            <v>0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0</v>
          </cell>
          <cell r="AM3351">
            <v>0</v>
          </cell>
          <cell r="AN3351">
            <v>0</v>
          </cell>
          <cell r="AO3351">
            <v>0</v>
          </cell>
          <cell r="AP3351">
            <v>0</v>
          </cell>
          <cell r="AQ3351">
            <v>0</v>
          </cell>
          <cell r="AR3351">
            <v>0</v>
          </cell>
          <cell r="AS3351">
            <v>0</v>
          </cell>
          <cell r="AT3351">
            <v>0</v>
          </cell>
          <cell r="AU3351">
            <v>0</v>
          </cell>
          <cell r="AV3351">
            <v>0</v>
          </cell>
          <cell r="AW3351">
            <v>0</v>
          </cell>
          <cell r="AX3351">
            <v>0</v>
          </cell>
          <cell r="AY3351">
            <v>0</v>
          </cell>
          <cell r="AZ3351">
            <v>0</v>
          </cell>
        </row>
        <row r="3352">
          <cell r="A3352" t="str">
            <v>WAResidentialDemand ChargeWinter Peak Reduction @Generation (MW)Low Participation Case0</v>
          </cell>
          <cell r="B3352" t="str">
            <v>WA</v>
          </cell>
          <cell r="C3352" t="str">
            <v>Residential</v>
          </cell>
          <cell r="D3352" t="str">
            <v>Demand Charge</v>
          </cell>
          <cell r="E3352" t="str">
            <v>Winter Peak Reduction @Generation (MW)</v>
          </cell>
          <cell r="F3352" t="str">
            <v>Low Participation Case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0</v>
          </cell>
          <cell r="AE3352">
            <v>0</v>
          </cell>
          <cell r="AF3352">
            <v>0</v>
          </cell>
          <cell r="AG3352">
            <v>0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0</v>
          </cell>
          <cell r="AN3352">
            <v>0</v>
          </cell>
          <cell r="AO3352">
            <v>0</v>
          </cell>
          <cell r="AP3352">
            <v>0</v>
          </cell>
          <cell r="AQ3352">
            <v>0</v>
          </cell>
          <cell r="AR3352">
            <v>0</v>
          </cell>
          <cell r="AS3352">
            <v>0</v>
          </cell>
          <cell r="AT3352">
            <v>0</v>
          </cell>
          <cell r="AU3352">
            <v>0</v>
          </cell>
          <cell r="AV3352">
            <v>0</v>
          </cell>
          <cell r="AW3352">
            <v>0</v>
          </cell>
          <cell r="AX3352">
            <v>0</v>
          </cell>
          <cell r="AY3352">
            <v>0</v>
          </cell>
          <cell r="AZ3352">
            <v>0</v>
          </cell>
        </row>
        <row r="3353">
          <cell r="A3353" t="str">
            <v>WAResidentialDemand ChargeProgram Annual BenefitsLow Participation Case0</v>
          </cell>
          <cell r="B3353" t="str">
            <v>WA</v>
          </cell>
          <cell r="C3353" t="str">
            <v>Residential</v>
          </cell>
          <cell r="D3353" t="str">
            <v>Demand Charge</v>
          </cell>
          <cell r="E3353" t="str">
            <v>Program Annual Benefits</v>
          </cell>
          <cell r="F3353" t="str">
            <v>Low Participation Case</v>
          </cell>
          <cell r="G3353">
            <v>0</v>
          </cell>
        </row>
        <row r="3354">
          <cell r="A3354" t="str">
            <v>WAResidentialDemand ChargeNew ParticipantsLow Participation Case0</v>
          </cell>
          <cell r="B3354" t="str">
            <v>WA</v>
          </cell>
          <cell r="C3354" t="str">
            <v>Residential</v>
          </cell>
          <cell r="D3354" t="str">
            <v>Demand Charge</v>
          </cell>
          <cell r="E3354" t="str">
            <v>New Participants</v>
          </cell>
          <cell r="F3354" t="str">
            <v>Low Participation Case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16746.686550000006</v>
          </cell>
          <cell r="S3354">
            <v>34271.919000000009</v>
          </cell>
          <cell r="T3354">
            <v>69833.664450000011</v>
          </cell>
          <cell r="U3354">
            <v>36847.527750000037</v>
          </cell>
          <cell r="V3354">
            <v>20100.588749999937</v>
          </cell>
          <cell r="W3354">
            <v>2583.0255000000179</v>
          </cell>
          <cell r="X3354">
            <v>2585.7149999999965</v>
          </cell>
          <cell r="Y3354">
            <v>2585.2035000000324</v>
          </cell>
          <cell r="Z3354">
            <v>2584.5764999999665</v>
          </cell>
          <cell r="AA3354">
            <v>2584.3950000000186</v>
          </cell>
          <cell r="AB3354">
            <v>2584.7249999999767</v>
          </cell>
          <cell r="AC3354">
            <v>2592.8595000000205</v>
          </cell>
          <cell r="AD3354">
            <v>2694.0321599718882</v>
          </cell>
          <cell r="AE3354">
            <v>2731.0805338135397</v>
          </cell>
          <cell r="AF3354">
            <v>2768.6383974915661</v>
          </cell>
          <cell r="AG3354">
            <v>2806.7127575183695</v>
          </cell>
          <cell r="AH3354">
            <v>2845.3107167601411</v>
          </cell>
          <cell r="AI3354">
            <v>2884.4394757617847</v>
          </cell>
          <cell r="AJ3354">
            <v>2924.1063340901455</v>
          </cell>
          <cell r="AK3354">
            <v>2964.3186916958948</v>
          </cell>
          <cell r="AL3354">
            <v>0</v>
          </cell>
          <cell r="AM3354">
            <v>0</v>
          </cell>
          <cell r="AN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AS3354">
            <v>0</v>
          </cell>
          <cell r="AT3354">
            <v>0</v>
          </cell>
          <cell r="AU3354">
            <v>0</v>
          </cell>
          <cell r="AV3354">
            <v>0</v>
          </cell>
          <cell r="AW3354">
            <v>0</v>
          </cell>
          <cell r="AX3354">
            <v>0</v>
          </cell>
          <cell r="AY3354">
            <v>0</v>
          </cell>
          <cell r="AZ3354">
            <v>0</v>
          </cell>
        </row>
        <row r="3355">
          <cell r="A3355" t="str">
            <v>WAResidentialDemand ChargeIncentive CostsLow Participation Case0</v>
          </cell>
          <cell r="B3355" t="str">
            <v>WA</v>
          </cell>
          <cell r="C3355" t="str">
            <v>Residential</v>
          </cell>
          <cell r="D3355" t="str">
            <v>Demand Charge</v>
          </cell>
          <cell r="E3355" t="str">
            <v>Incentive Costs</v>
          </cell>
          <cell r="F3355" t="str">
            <v>Low Participation Case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351680.42</v>
          </cell>
          <cell r="S3355">
            <v>1071390.72</v>
          </cell>
          <cell r="T3355">
            <v>2537897.67</v>
          </cell>
          <cell r="U3355">
            <v>3311695.75</v>
          </cell>
          <cell r="V3355">
            <v>3733808.12</v>
          </cell>
          <cell r="W3355">
            <v>3788051.65</v>
          </cell>
          <cell r="X3355">
            <v>3842351.67</v>
          </cell>
          <cell r="Y3355">
            <v>3896640.94</v>
          </cell>
          <cell r="Z3355">
            <v>3950917.05</v>
          </cell>
          <cell r="AA3355">
            <v>4005189.34</v>
          </cell>
          <cell r="AB3355">
            <v>4059468.57</v>
          </cell>
          <cell r="AC3355">
            <v>4113918.62</v>
          </cell>
          <cell r="AD3355">
            <v>4170493.29</v>
          </cell>
          <cell r="AE3355">
            <v>4227845.9800000004</v>
          </cell>
          <cell r="AF3355">
            <v>4285987.3899999997</v>
          </cell>
          <cell r="AG3355">
            <v>4344928.3600000003</v>
          </cell>
          <cell r="AH3355">
            <v>4404679.88</v>
          </cell>
          <cell r="AI3355">
            <v>4465253.1100000003</v>
          </cell>
          <cell r="AJ3355">
            <v>4526659.34</v>
          </cell>
          <cell r="AK3355">
            <v>4588910.04</v>
          </cell>
          <cell r="AL3355">
            <v>0</v>
          </cell>
          <cell r="AM3355">
            <v>0</v>
          </cell>
          <cell r="AN3355">
            <v>0</v>
          </cell>
          <cell r="AO3355">
            <v>0</v>
          </cell>
          <cell r="AP3355">
            <v>0</v>
          </cell>
          <cell r="AQ3355">
            <v>0</v>
          </cell>
          <cell r="AR3355">
            <v>0</v>
          </cell>
          <cell r="AS3355">
            <v>0</v>
          </cell>
          <cell r="AT3355">
            <v>0</v>
          </cell>
          <cell r="AU3355">
            <v>0</v>
          </cell>
          <cell r="AV3355">
            <v>0</v>
          </cell>
          <cell r="AW3355">
            <v>0</v>
          </cell>
          <cell r="AX3355">
            <v>0</v>
          </cell>
          <cell r="AY3355">
            <v>0</v>
          </cell>
          <cell r="AZ3355">
            <v>0</v>
          </cell>
        </row>
        <row r="3356">
          <cell r="A3356" t="str">
            <v>WAResidentialDemand ChargeParticipantsLow Participation Case0</v>
          </cell>
          <cell r="B3356" t="str">
            <v>WA</v>
          </cell>
          <cell r="C3356" t="str">
            <v>Residential</v>
          </cell>
          <cell r="D3356" t="str">
            <v>Demand Charge</v>
          </cell>
          <cell r="E3356" t="str">
            <v>Participants</v>
          </cell>
          <cell r="F3356" t="str">
            <v>Low Participation Case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16746.686550000006</v>
          </cell>
          <cell r="S3356">
            <v>51018.605550000015</v>
          </cell>
          <cell r="T3356">
            <v>120852.27000000002</v>
          </cell>
          <cell r="U3356">
            <v>157699.79775000006</v>
          </cell>
          <cell r="V3356">
            <v>177800.38649999999</v>
          </cell>
          <cell r="W3356">
            <v>180383.41200000001</v>
          </cell>
          <cell r="X3356">
            <v>182969.12700000001</v>
          </cell>
          <cell r="Y3356">
            <v>185554.33050000004</v>
          </cell>
          <cell r="Z3356">
            <v>188138.90700000001</v>
          </cell>
          <cell r="AA3356">
            <v>190723.30200000003</v>
          </cell>
          <cell r="AB3356">
            <v>193308.027</v>
          </cell>
          <cell r="AC3356">
            <v>195900.88650000002</v>
          </cell>
          <cell r="AD3356">
            <v>198594.91865997191</v>
          </cell>
          <cell r="AE3356">
            <v>201325.99919378545</v>
          </cell>
          <cell r="AF3356">
            <v>204094.63759127702</v>
          </cell>
          <cell r="AG3356">
            <v>206901.35034879539</v>
          </cell>
          <cell r="AH3356">
            <v>209746.66106555553</v>
          </cell>
          <cell r="AI3356">
            <v>212631.10054131731</v>
          </cell>
          <cell r="AJ3356">
            <v>215555.20687540746</v>
          </cell>
          <cell r="AK3356">
            <v>218519.52556710335</v>
          </cell>
          <cell r="AL3356">
            <v>0</v>
          </cell>
          <cell r="AM3356">
            <v>0</v>
          </cell>
          <cell r="AN3356">
            <v>0</v>
          </cell>
          <cell r="AO3356">
            <v>0</v>
          </cell>
          <cell r="AP3356">
            <v>0</v>
          </cell>
          <cell r="AQ3356">
            <v>0</v>
          </cell>
          <cell r="AR3356">
            <v>0</v>
          </cell>
          <cell r="AS3356">
            <v>0</v>
          </cell>
          <cell r="AT3356">
            <v>0</v>
          </cell>
          <cell r="AU3356">
            <v>0</v>
          </cell>
          <cell r="AV3356">
            <v>0</v>
          </cell>
          <cell r="AW3356">
            <v>0</v>
          </cell>
          <cell r="AX3356">
            <v>0</v>
          </cell>
          <cell r="AY3356">
            <v>0</v>
          </cell>
          <cell r="AZ3356">
            <v>0</v>
          </cell>
        </row>
        <row r="3357">
          <cell r="A3357" t="str">
            <v>WAResidentialTime-Of-Use EV ChargingProgram Annual BenefitsLow Participation Case0</v>
          </cell>
          <cell r="B3357" t="str">
            <v>WA</v>
          </cell>
          <cell r="C3357" t="str">
            <v>Residential</v>
          </cell>
          <cell r="D3357" t="str">
            <v>Time-Of-Use EV Charging</v>
          </cell>
          <cell r="E3357" t="str">
            <v>Program Annual Benefits</v>
          </cell>
          <cell r="F3357" t="str">
            <v>Low Participation Case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573231.01</v>
          </cell>
          <cell r="S3357">
            <v>1745288.43</v>
          </cell>
          <cell r="T3357">
            <v>4127886.26</v>
          </cell>
          <cell r="U3357">
            <v>5388069.9000000004</v>
          </cell>
          <cell r="V3357">
            <v>6066603.5300000003</v>
          </cell>
          <cell r="W3357">
            <v>6146956.6100000003</v>
          </cell>
          <cell r="X3357">
            <v>6226381.7599999998</v>
          </cell>
          <cell r="Y3357">
            <v>6305886.3200000003</v>
          </cell>
          <cell r="Z3357">
            <v>6389191.79</v>
          </cell>
          <cell r="AA3357">
            <v>6482465.1100000003</v>
          </cell>
          <cell r="AB3357">
            <v>6568214.9500000002</v>
          </cell>
          <cell r="AC3357">
            <v>6654117.0800000001</v>
          </cell>
          <cell r="AD3357">
            <v>6743128.8899999997</v>
          </cell>
          <cell r="AE3357">
            <v>6833331.4100000001</v>
          </cell>
          <cell r="AF3357">
            <v>6924740.5700000003</v>
          </cell>
          <cell r="AG3357">
            <v>7017372.5</v>
          </cell>
          <cell r="AH3357">
            <v>7111243.5700000003</v>
          </cell>
          <cell r="AI3357">
            <v>7206370.3399999999</v>
          </cell>
          <cell r="AJ3357">
            <v>7302769.6200000001</v>
          </cell>
          <cell r="AK3357">
            <v>7400458.4299999997</v>
          </cell>
          <cell r="AL3357">
            <v>0</v>
          </cell>
          <cell r="AM3357">
            <v>0</v>
          </cell>
          <cell r="AN3357">
            <v>0</v>
          </cell>
          <cell r="AO3357">
            <v>0</v>
          </cell>
          <cell r="AP3357">
            <v>0</v>
          </cell>
          <cell r="AQ3357">
            <v>0</v>
          </cell>
          <cell r="AR3357">
            <v>0</v>
          </cell>
          <cell r="AS3357">
            <v>0</v>
          </cell>
          <cell r="AT3357">
            <v>0</v>
          </cell>
          <cell r="AU3357">
            <v>0</v>
          </cell>
          <cell r="AV3357">
            <v>0</v>
          </cell>
          <cell r="AW3357">
            <v>0</v>
          </cell>
          <cell r="AX3357">
            <v>0</v>
          </cell>
          <cell r="AY3357">
            <v>0</v>
          </cell>
          <cell r="AZ3357">
            <v>0</v>
          </cell>
        </row>
        <row r="3358">
          <cell r="A3358" t="str">
            <v>WAResidentialTime-Of-Use EV ChargingProgram Annual CostsLow Participation Case0</v>
          </cell>
          <cell r="B3358" t="str">
            <v>WA</v>
          </cell>
          <cell r="C3358" t="str">
            <v>Residential</v>
          </cell>
          <cell r="D3358" t="str">
            <v>Time-Of-Use EV Charging</v>
          </cell>
          <cell r="E3358" t="str">
            <v>Program Annual Costs</v>
          </cell>
          <cell r="F3358" t="str">
            <v>Low Participation Case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5834317.1500000004</v>
          </cell>
          <cell r="S3358">
            <v>12509121.98</v>
          </cell>
          <cell r="T3358">
            <v>26286343.199999999</v>
          </cell>
          <cell r="U3358">
            <v>16130618.27</v>
          </cell>
          <cell r="V3358">
            <v>10911310.720000001</v>
          </cell>
          <cell r="W3358">
            <v>4823091.07</v>
          </cell>
          <cell r="X3358">
            <v>4899046.41</v>
          </cell>
          <cell r="Y3358">
            <v>4974249.76</v>
          </cell>
          <cell r="Z3358">
            <v>5049879.66</v>
          </cell>
          <cell r="AA3358">
            <v>5126289.05</v>
          </cell>
          <cell r="AB3358">
            <v>5203203.5</v>
          </cell>
          <cell r="AC3358">
            <v>5283869.59</v>
          </cell>
          <cell r="AD3358">
            <v>5405233.1200000001</v>
          </cell>
          <cell r="AE3358">
            <v>5502775.29</v>
          </cell>
          <cell r="AF3358">
            <v>5602414.6799999997</v>
          </cell>
          <cell r="AG3358">
            <v>5704204.7300000004</v>
          </cell>
          <cell r="AH3358">
            <v>5808200.4400000004</v>
          </cell>
          <cell r="AI3358">
            <v>5914458.3899999997</v>
          </cell>
          <cell r="AJ3358">
            <v>6023036.7800000003</v>
          </cell>
          <cell r="AK3358">
            <v>6133995.5099999998</v>
          </cell>
          <cell r="AL3358">
            <v>0</v>
          </cell>
          <cell r="AM3358">
            <v>0</v>
          </cell>
          <cell r="AN3358">
            <v>0</v>
          </cell>
          <cell r="AO3358">
            <v>0</v>
          </cell>
          <cell r="AP3358">
            <v>0</v>
          </cell>
          <cell r="AQ3358">
            <v>0</v>
          </cell>
          <cell r="AR3358">
            <v>0</v>
          </cell>
          <cell r="AS3358">
            <v>0</v>
          </cell>
          <cell r="AT3358">
            <v>0</v>
          </cell>
          <cell r="AU3358">
            <v>0</v>
          </cell>
          <cell r="AV3358">
            <v>0</v>
          </cell>
          <cell r="AW3358">
            <v>0</v>
          </cell>
          <cell r="AX3358">
            <v>0</v>
          </cell>
          <cell r="AY3358">
            <v>0</v>
          </cell>
          <cell r="AZ3358">
            <v>0</v>
          </cell>
        </row>
        <row r="3359">
          <cell r="A3359" t="str">
            <v>WAResidentialTime-Of-Use EV ChargingNon-Incentive CostsLow Participation Case0</v>
          </cell>
          <cell r="B3359" t="str">
            <v>WA</v>
          </cell>
          <cell r="C3359" t="str">
            <v>Residential</v>
          </cell>
          <cell r="D3359" t="str">
            <v>Time-Of-Use EV Charging</v>
          </cell>
          <cell r="E3359" t="str">
            <v>Non-Incentive Costs</v>
          </cell>
          <cell r="F3359" t="str">
            <v>Low Participation Case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5482636.7300000004</v>
          </cell>
          <cell r="S3359">
            <v>11437731.27</v>
          </cell>
          <cell r="T3359">
            <v>23748445.530000001</v>
          </cell>
          <cell r="U3359">
            <v>12818922.52</v>
          </cell>
          <cell r="V3359">
            <v>7177502.6100000003</v>
          </cell>
          <cell r="W3359">
            <v>1035039.42</v>
          </cell>
          <cell r="X3359">
            <v>1056694.75</v>
          </cell>
          <cell r="Y3359">
            <v>1077608.81</v>
          </cell>
          <cell r="Z3359">
            <v>1098962.6200000001</v>
          </cell>
          <cell r="AA3359">
            <v>1121099.71</v>
          </cell>
          <cell r="AB3359">
            <v>1143734.93</v>
          </cell>
          <cell r="AC3359">
            <v>1169950.97</v>
          </cell>
          <cell r="AD3359">
            <v>1234739.83</v>
          </cell>
          <cell r="AE3359">
            <v>1274929.31</v>
          </cell>
          <cell r="AF3359">
            <v>1316427.29</v>
          </cell>
          <cell r="AG3359">
            <v>1359276.37</v>
          </cell>
          <cell r="AH3359">
            <v>1403520.56</v>
          </cell>
          <cell r="AI3359">
            <v>1449205.28</v>
          </cell>
          <cell r="AJ3359">
            <v>1496377.44</v>
          </cell>
          <cell r="AK3359">
            <v>1545085.48</v>
          </cell>
          <cell r="AL3359">
            <v>0</v>
          </cell>
          <cell r="AM3359">
            <v>0</v>
          </cell>
          <cell r="AN3359">
            <v>0</v>
          </cell>
          <cell r="AO3359">
            <v>0</v>
          </cell>
          <cell r="AP3359">
            <v>0</v>
          </cell>
          <cell r="AQ3359">
            <v>0</v>
          </cell>
          <cell r="AR3359">
            <v>0</v>
          </cell>
          <cell r="AS3359">
            <v>0</v>
          </cell>
          <cell r="AT3359">
            <v>0</v>
          </cell>
          <cell r="AU3359">
            <v>0</v>
          </cell>
          <cell r="AV3359">
            <v>0</v>
          </cell>
          <cell r="AW3359">
            <v>0</v>
          </cell>
          <cell r="AX3359">
            <v>0</v>
          </cell>
          <cell r="AY3359">
            <v>0</v>
          </cell>
          <cell r="AZ3359">
            <v>0</v>
          </cell>
        </row>
        <row r="3360">
          <cell r="A3360" t="str">
            <v>WAResidentialTime-Of-Use EV ChargingSummer Peak Reduction @Meter  (MW)Low Participation Case0</v>
          </cell>
          <cell r="B3360" t="str">
            <v>WA</v>
          </cell>
          <cell r="C3360" t="str">
            <v>Residential</v>
          </cell>
          <cell r="D3360" t="str">
            <v>Time-Of-Use EV Charging</v>
          </cell>
          <cell r="E3360" t="str">
            <v>Summer Peak Reduction @Meter  (MW)</v>
          </cell>
          <cell r="F3360" t="str">
            <v>Low Participation Case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5.1061481672101516</v>
          </cell>
          <cell r="S3360">
            <v>15.546439584201273</v>
          </cell>
          <cell r="T3360">
            <v>36.769815927493447</v>
          </cell>
          <cell r="U3360">
            <v>47.99510590524666</v>
          </cell>
          <cell r="V3360">
            <v>54.039254216657497</v>
          </cell>
          <cell r="W3360">
            <v>54.75501228123791</v>
          </cell>
          <cell r="X3360">
            <v>55.462504704051796</v>
          </cell>
          <cell r="Y3360">
            <v>56.170704503007471</v>
          </cell>
          <cell r="Z3360">
            <v>56.91276145592839</v>
          </cell>
          <cell r="AA3360">
            <v>57.74360864977195</v>
          </cell>
          <cell r="AB3360">
            <v>58.507439221742665</v>
          </cell>
          <cell r="AC3360">
            <v>59.27262640549219</v>
          </cell>
          <cell r="AD3360">
            <v>60.065513565673378</v>
          </cell>
          <cell r="AE3360">
            <v>60.869007140432515</v>
          </cell>
          <cell r="AF3360">
            <v>61.683249011282939</v>
          </cell>
          <cell r="AG3360">
            <v>62.508382957680382</v>
          </cell>
          <cell r="AH3360">
            <v>63.344554682411669</v>
          </cell>
          <cell r="AI3360">
            <v>64.191911837323005</v>
          </cell>
          <cell r="AJ3360">
            <v>65.050604049392433</v>
          </cell>
          <cell r="AK3360">
            <v>65.920782947151125</v>
          </cell>
          <cell r="AL3360">
            <v>0</v>
          </cell>
          <cell r="AM3360">
            <v>0</v>
          </cell>
          <cell r="AN3360">
            <v>0</v>
          </cell>
          <cell r="AO3360">
            <v>0</v>
          </cell>
          <cell r="AP3360">
            <v>0</v>
          </cell>
          <cell r="AQ3360">
            <v>0</v>
          </cell>
          <cell r="AR3360">
            <v>0</v>
          </cell>
          <cell r="AS3360">
            <v>0</v>
          </cell>
          <cell r="AT3360">
            <v>0</v>
          </cell>
          <cell r="AU3360">
            <v>0</v>
          </cell>
          <cell r="AV3360">
            <v>0</v>
          </cell>
          <cell r="AW3360">
            <v>0</v>
          </cell>
          <cell r="AX3360">
            <v>0</v>
          </cell>
          <cell r="AY3360">
            <v>0</v>
          </cell>
          <cell r="AZ3360">
            <v>0</v>
          </cell>
        </row>
        <row r="3361">
          <cell r="A3361" t="str">
            <v>WAResidentialTime-Of-Use EV ChargingSummer Peak Reduction @Generation (MW)Low Participation Case0</v>
          </cell>
          <cell r="B3361" t="str">
            <v>WA</v>
          </cell>
          <cell r="C3361" t="str">
            <v>Residential</v>
          </cell>
          <cell r="D3361" t="str">
            <v>Time-Of-Use EV Charging</v>
          </cell>
          <cell r="E3361" t="str">
            <v>Summer Peak Reduction @Generation (MW)</v>
          </cell>
          <cell r="F3361" t="str">
            <v>Low Participation Case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5.6309529854545115</v>
          </cell>
          <cell r="S3361">
            <v>17.1442871462299</v>
          </cell>
          <cell r="T3361">
            <v>40.548980952242438</v>
          </cell>
          <cell r="U3361">
            <v>52.92799504328039</v>
          </cell>
          <cell r="V3361">
            <v>59.593354892652727</v>
          </cell>
          <cell r="W3361">
            <v>60.382677857562754</v>
          </cell>
          <cell r="X3361">
            <v>61.162885646285609</v>
          </cell>
          <cell r="Y3361">
            <v>61.94387351456492</v>
          </cell>
          <cell r="Z3361">
            <v>62.762198341341403</v>
          </cell>
          <cell r="AA3361">
            <v>63.678439181486489</v>
          </cell>
          <cell r="AB3361">
            <v>64.520775498172327</v>
          </cell>
          <cell r="AC3361">
            <v>65.364607857843168</v>
          </cell>
          <cell r="AD3361">
            <v>66.238987169908881</v>
          </cell>
          <cell r="AE3361">
            <v>67.125063013269198</v>
          </cell>
          <cell r="AF3361">
            <v>68.022991851877961</v>
          </cell>
          <cell r="AG3361">
            <v>68.932932242700019</v>
          </cell>
          <cell r="AH3361">
            <v>69.855044863709381</v>
          </cell>
          <cell r="AI3361">
            <v>70.789492542261797</v>
          </cell>
          <cell r="AJ3361">
            <v>71.73644028384696</v>
          </cell>
          <cell r="AK3361">
            <v>72.696055301225314</v>
          </cell>
          <cell r="AL3361">
            <v>0</v>
          </cell>
          <cell r="AM3361">
            <v>0</v>
          </cell>
          <cell r="AN3361">
            <v>0</v>
          </cell>
          <cell r="AO3361">
            <v>0</v>
          </cell>
          <cell r="AP3361">
            <v>0</v>
          </cell>
          <cell r="AQ3361">
            <v>0</v>
          </cell>
          <cell r="AR3361">
            <v>0</v>
          </cell>
          <cell r="AS3361">
            <v>0</v>
          </cell>
          <cell r="AT3361">
            <v>0</v>
          </cell>
          <cell r="AU3361">
            <v>0</v>
          </cell>
          <cell r="AV3361">
            <v>0</v>
          </cell>
          <cell r="AW3361">
            <v>0</v>
          </cell>
          <cell r="AX3361">
            <v>0</v>
          </cell>
          <cell r="AY3361">
            <v>0</v>
          </cell>
          <cell r="AZ3361">
            <v>0</v>
          </cell>
        </row>
        <row r="3362">
          <cell r="A3362" t="str">
            <v>WAResidentialTime-Of-Use EV ChargingWinter Peak Reduction @Meter  (MW)Low Participation Case0</v>
          </cell>
          <cell r="B3362" t="str">
            <v>WA</v>
          </cell>
          <cell r="C3362" t="str">
            <v>Residential</v>
          </cell>
          <cell r="D3362" t="str">
            <v>Time-Of-Use EV Charging</v>
          </cell>
          <cell r="E3362" t="str">
            <v>Winter Peak Reduction @Meter  (MW)</v>
          </cell>
          <cell r="F3362" t="str">
            <v>Low Participation Case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E3362">
            <v>0</v>
          </cell>
          <cell r="AF3362">
            <v>0</v>
          </cell>
          <cell r="AG3362">
            <v>0</v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0</v>
          </cell>
          <cell r="AN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AS3362">
            <v>0</v>
          </cell>
          <cell r="AT3362">
            <v>0</v>
          </cell>
          <cell r="AU3362">
            <v>0</v>
          </cell>
          <cell r="AV3362">
            <v>0</v>
          </cell>
          <cell r="AW3362">
            <v>0</v>
          </cell>
          <cell r="AX3362">
            <v>0</v>
          </cell>
          <cell r="AY3362">
            <v>0</v>
          </cell>
          <cell r="AZ3362">
            <v>0</v>
          </cell>
        </row>
        <row r="3363">
          <cell r="A3363" t="str">
            <v>WAResidentialTime-Of-Use EV ChargingWinter Peak Reduction @Generation (MW)Low Participation Case0</v>
          </cell>
          <cell r="B3363" t="str">
            <v>WA</v>
          </cell>
          <cell r="C3363" t="str">
            <v>Residential</v>
          </cell>
          <cell r="D3363" t="str">
            <v>Time-Of-Use EV Charging</v>
          </cell>
          <cell r="E3363" t="str">
            <v>Winter Peak Reduction @Generation (MW)</v>
          </cell>
          <cell r="F3363" t="str">
            <v>Low Participation Case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0</v>
          </cell>
          <cell r="AE3363">
            <v>0</v>
          </cell>
          <cell r="AF3363">
            <v>0</v>
          </cell>
          <cell r="AG3363">
            <v>0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L3363">
            <v>0</v>
          </cell>
          <cell r="AM3363">
            <v>0</v>
          </cell>
          <cell r="AN3363">
            <v>0</v>
          </cell>
          <cell r="AO3363">
            <v>0</v>
          </cell>
          <cell r="AP3363">
            <v>0</v>
          </cell>
          <cell r="AQ3363">
            <v>0</v>
          </cell>
          <cell r="AR3363">
            <v>0</v>
          </cell>
          <cell r="AS3363">
            <v>0</v>
          </cell>
          <cell r="AT3363">
            <v>0</v>
          </cell>
          <cell r="AU3363">
            <v>0</v>
          </cell>
          <cell r="AV3363">
            <v>0</v>
          </cell>
          <cell r="AW3363">
            <v>0</v>
          </cell>
          <cell r="AX3363">
            <v>0</v>
          </cell>
          <cell r="AY3363">
            <v>0</v>
          </cell>
          <cell r="AZ3363">
            <v>0</v>
          </cell>
        </row>
        <row r="3364">
          <cell r="A3364" t="str">
            <v>WAResidentialTime-Of-Use EV ChargingProgram Annual BenefitsLow Participation Case0</v>
          </cell>
          <cell r="B3364" t="str">
            <v>WA</v>
          </cell>
          <cell r="C3364" t="str">
            <v>Residential</v>
          </cell>
          <cell r="D3364" t="str">
            <v>Time-Of-Use EV Charging</v>
          </cell>
          <cell r="E3364" t="str">
            <v>Program Annual Benefits</v>
          </cell>
          <cell r="F3364" t="str">
            <v>Low Participation Case</v>
          </cell>
          <cell r="G3364">
            <v>0</v>
          </cell>
        </row>
        <row r="3365">
          <cell r="A3365" t="str">
            <v>WAResidentialTime-Of-Use EV ChargingNew ParticipantsLow Participation Case0</v>
          </cell>
          <cell r="B3365" t="str">
            <v>WA</v>
          </cell>
          <cell r="C3365" t="str">
            <v>Residential</v>
          </cell>
          <cell r="D3365" t="str">
            <v>Time-Of-Use EV Charging</v>
          </cell>
          <cell r="E3365" t="str">
            <v>New Participants</v>
          </cell>
          <cell r="F3365" t="str">
            <v>Low Participation Case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16746.686550000006</v>
          </cell>
          <cell r="S3365">
            <v>34271.919000000009</v>
          </cell>
          <cell r="T3365">
            <v>69833.664450000011</v>
          </cell>
          <cell r="U3365">
            <v>36847.527750000037</v>
          </cell>
          <cell r="V3365">
            <v>20100.588749999937</v>
          </cell>
          <cell r="W3365">
            <v>2583.0255000000179</v>
          </cell>
          <cell r="X3365">
            <v>2585.7149999999965</v>
          </cell>
          <cell r="Y3365">
            <v>2585.2035000000324</v>
          </cell>
          <cell r="Z3365">
            <v>2584.5764999999665</v>
          </cell>
          <cell r="AA3365">
            <v>2584.3950000000186</v>
          </cell>
          <cell r="AB3365">
            <v>2584.7249999999767</v>
          </cell>
          <cell r="AC3365">
            <v>2592.8595000000205</v>
          </cell>
          <cell r="AD3365">
            <v>2694.0321599718882</v>
          </cell>
          <cell r="AE3365">
            <v>2731.0805338135397</v>
          </cell>
          <cell r="AF3365">
            <v>2768.6383974915661</v>
          </cell>
          <cell r="AG3365">
            <v>2806.7127575183695</v>
          </cell>
          <cell r="AH3365">
            <v>2845.3107167601411</v>
          </cell>
          <cell r="AI3365">
            <v>2884.4394757617847</v>
          </cell>
          <cell r="AJ3365">
            <v>2924.1063340901455</v>
          </cell>
          <cell r="AK3365">
            <v>2964.3186916958948</v>
          </cell>
          <cell r="AL3365">
            <v>0</v>
          </cell>
          <cell r="AM3365">
            <v>0</v>
          </cell>
          <cell r="AN3365">
            <v>0</v>
          </cell>
          <cell r="AO3365">
            <v>0</v>
          </cell>
          <cell r="AP3365">
            <v>0</v>
          </cell>
          <cell r="AQ3365">
            <v>0</v>
          </cell>
          <cell r="AR3365">
            <v>0</v>
          </cell>
          <cell r="AS3365">
            <v>0</v>
          </cell>
          <cell r="AT3365">
            <v>0</v>
          </cell>
          <cell r="AU3365">
            <v>0</v>
          </cell>
          <cell r="AV3365">
            <v>0</v>
          </cell>
          <cell r="AW3365">
            <v>0</v>
          </cell>
          <cell r="AX3365">
            <v>0</v>
          </cell>
          <cell r="AY3365">
            <v>0</v>
          </cell>
          <cell r="AZ3365">
            <v>0</v>
          </cell>
        </row>
        <row r="3366">
          <cell r="A3366" t="str">
            <v>WAResidentialTime-Of-Use EV ChargingIncentive CostsLow Participation Case0</v>
          </cell>
          <cell r="B3366" t="str">
            <v>WA</v>
          </cell>
          <cell r="C3366" t="str">
            <v>Residential</v>
          </cell>
          <cell r="D3366" t="str">
            <v>Time-Of-Use EV Charging</v>
          </cell>
          <cell r="E3366" t="str">
            <v>Incentive Costs</v>
          </cell>
          <cell r="F3366" t="str">
            <v>Low Participation Case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351680.42</v>
          </cell>
          <cell r="S3366">
            <v>1071390.72</v>
          </cell>
          <cell r="T3366">
            <v>2537897.67</v>
          </cell>
          <cell r="U3366">
            <v>3311695.75</v>
          </cell>
          <cell r="V3366">
            <v>3733808.12</v>
          </cell>
          <cell r="W3366">
            <v>3788051.65</v>
          </cell>
          <cell r="X3366">
            <v>3842351.67</v>
          </cell>
          <cell r="Y3366">
            <v>3896640.94</v>
          </cell>
          <cell r="Z3366">
            <v>3950917.05</v>
          </cell>
          <cell r="AA3366">
            <v>4005189.34</v>
          </cell>
          <cell r="AB3366">
            <v>4059468.57</v>
          </cell>
          <cell r="AC3366">
            <v>4113918.62</v>
          </cell>
          <cell r="AD3366">
            <v>4170493.29</v>
          </cell>
          <cell r="AE3366">
            <v>4227845.9800000004</v>
          </cell>
          <cell r="AF3366">
            <v>4285987.3899999997</v>
          </cell>
          <cell r="AG3366">
            <v>4344928.3600000003</v>
          </cell>
          <cell r="AH3366">
            <v>4404679.88</v>
          </cell>
          <cell r="AI3366">
            <v>4465253.1100000003</v>
          </cell>
          <cell r="AJ3366">
            <v>4526659.34</v>
          </cell>
          <cell r="AK3366">
            <v>4588910.04</v>
          </cell>
          <cell r="AL3366">
            <v>0</v>
          </cell>
          <cell r="AM3366">
            <v>0</v>
          </cell>
          <cell r="AN3366">
            <v>0</v>
          </cell>
          <cell r="AO3366">
            <v>0</v>
          </cell>
          <cell r="AP3366">
            <v>0</v>
          </cell>
          <cell r="AQ3366">
            <v>0</v>
          </cell>
          <cell r="AR3366">
            <v>0</v>
          </cell>
          <cell r="AS3366">
            <v>0</v>
          </cell>
          <cell r="AT3366">
            <v>0</v>
          </cell>
          <cell r="AU3366">
            <v>0</v>
          </cell>
          <cell r="AV3366">
            <v>0</v>
          </cell>
          <cell r="AW3366">
            <v>0</v>
          </cell>
          <cell r="AX3366">
            <v>0</v>
          </cell>
          <cell r="AY3366">
            <v>0</v>
          </cell>
          <cell r="AZ3366">
            <v>0</v>
          </cell>
        </row>
        <row r="3367">
          <cell r="A3367" t="str">
            <v>WAResidentialTime-Of-Use EV ChargingParticipantsLow Participation Case0</v>
          </cell>
          <cell r="B3367" t="str">
            <v>WA</v>
          </cell>
          <cell r="C3367" t="str">
            <v>Residential</v>
          </cell>
          <cell r="D3367" t="str">
            <v>Time-Of-Use EV Charging</v>
          </cell>
          <cell r="E3367" t="str">
            <v>Participants</v>
          </cell>
          <cell r="F3367" t="str">
            <v>Low Participation Case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16746.686550000006</v>
          </cell>
          <cell r="S3367">
            <v>51018.605550000015</v>
          </cell>
          <cell r="T3367">
            <v>120852.27000000002</v>
          </cell>
          <cell r="U3367">
            <v>157699.79775000006</v>
          </cell>
          <cell r="V3367">
            <v>177800.38649999999</v>
          </cell>
          <cell r="W3367">
            <v>180383.41200000001</v>
          </cell>
          <cell r="X3367">
            <v>182969.12700000001</v>
          </cell>
          <cell r="Y3367">
            <v>185554.33050000004</v>
          </cell>
          <cell r="Z3367">
            <v>188138.90700000001</v>
          </cell>
          <cell r="AA3367">
            <v>190723.30200000003</v>
          </cell>
          <cell r="AB3367">
            <v>193308.027</v>
          </cell>
          <cell r="AC3367">
            <v>195900.88650000002</v>
          </cell>
          <cell r="AD3367">
            <v>198594.91865997191</v>
          </cell>
          <cell r="AE3367">
            <v>201325.99919378545</v>
          </cell>
          <cell r="AF3367">
            <v>204094.63759127702</v>
          </cell>
          <cell r="AG3367">
            <v>206901.35034879539</v>
          </cell>
          <cell r="AH3367">
            <v>209746.66106555553</v>
          </cell>
          <cell r="AI3367">
            <v>212631.10054131731</v>
          </cell>
          <cell r="AJ3367">
            <v>215555.20687540746</v>
          </cell>
          <cell r="AK3367">
            <v>218519.52556710335</v>
          </cell>
          <cell r="AL3367">
            <v>0</v>
          </cell>
          <cell r="AM3367">
            <v>0</v>
          </cell>
          <cell r="AN3367">
            <v>0</v>
          </cell>
          <cell r="AO3367">
            <v>0</v>
          </cell>
          <cell r="AP3367">
            <v>0</v>
          </cell>
          <cell r="AQ3367">
            <v>0</v>
          </cell>
          <cell r="AR3367">
            <v>0</v>
          </cell>
          <cell r="AS3367">
            <v>0</v>
          </cell>
          <cell r="AT3367">
            <v>0</v>
          </cell>
          <cell r="AU3367">
            <v>0</v>
          </cell>
          <cell r="AV3367">
            <v>0</v>
          </cell>
          <cell r="AW3367">
            <v>0</v>
          </cell>
          <cell r="AX3367">
            <v>0</v>
          </cell>
          <cell r="AY3367">
            <v>0</v>
          </cell>
          <cell r="AZ3367">
            <v>0</v>
          </cell>
        </row>
        <row r="3368">
          <cell r="A3368" t="str">
            <v>WAExtra Large C&amp;ICritical Peak PricingProgram Annual BenefitsHigh Participation Case0</v>
          </cell>
          <cell r="B3368" t="str">
            <v>WA</v>
          </cell>
          <cell r="C3368" t="str">
            <v>Extra Large C&amp;I</v>
          </cell>
          <cell r="D3368" t="str">
            <v>Critical Peak Pricing</v>
          </cell>
          <cell r="E3368" t="str">
            <v>Program Annual Benefits</v>
          </cell>
          <cell r="F3368" t="str">
            <v>High Participation Case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573231.01</v>
          </cell>
          <cell r="S3368">
            <v>1745288.43</v>
          </cell>
          <cell r="T3368">
            <v>4127886.26</v>
          </cell>
          <cell r="U3368">
            <v>5388069.9000000004</v>
          </cell>
          <cell r="V3368">
            <v>6066603.5300000003</v>
          </cell>
          <cell r="W3368">
            <v>6146956.6100000003</v>
          </cell>
          <cell r="X3368">
            <v>6226381.7599999998</v>
          </cell>
          <cell r="Y3368">
            <v>6305886.3200000003</v>
          </cell>
          <cell r="Z3368">
            <v>6389191.79</v>
          </cell>
          <cell r="AA3368">
            <v>6482465.1100000003</v>
          </cell>
          <cell r="AB3368">
            <v>6568214.9500000002</v>
          </cell>
          <cell r="AC3368">
            <v>6654117.0800000001</v>
          </cell>
          <cell r="AD3368">
            <v>6743128.8899999997</v>
          </cell>
          <cell r="AE3368">
            <v>6833331.4100000001</v>
          </cell>
          <cell r="AF3368">
            <v>6924740.5700000003</v>
          </cell>
          <cell r="AG3368">
            <v>7017372.5</v>
          </cell>
          <cell r="AH3368">
            <v>7111243.5700000003</v>
          </cell>
          <cell r="AI3368">
            <v>7206370.3399999999</v>
          </cell>
          <cell r="AJ3368">
            <v>7302769.6200000001</v>
          </cell>
          <cell r="AK3368">
            <v>7400458.4299999997</v>
          </cell>
          <cell r="AL3368">
            <v>0</v>
          </cell>
          <cell r="AM3368">
            <v>0</v>
          </cell>
          <cell r="AN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AS3368">
            <v>0</v>
          </cell>
          <cell r="AT3368">
            <v>0</v>
          </cell>
          <cell r="AU3368">
            <v>0</v>
          </cell>
          <cell r="AV3368">
            <v>0</v>
          </cell>
          <cell r="AW3368">
            <v>0</v>
          </cell>
          <cell r="AX3368">
            <v>0</v>
          </cell>
          <cell r="AY3368">
            <v>0</v>
          </cell>
          <cell r="AZ3368">
            <v>0</v>
          </cell>
        </row>
        <row r="3369">
          <cell r="A3369" t="str">
            <v>WAExtra Large C&amp;ICritical Peak PricingProgram Annual CostsHigh Participation Case0</v>
          </cell>
          <cell r="B3369" t="str">
            <v>WA</v>
          </cell>
          <cell r="C3369" t="str">
            <v>Extra Large C&amp;I</v>
          </cell>
          <cell r="D3369" t="str">
            <v>Critical Peak Pricing</v>
          </cell>
          <cell r="E3369" t="str">
            <v>Program Annual Costs</v>
          </cell>
          <cell r="F3369" t="str">
            <v>High Participation Case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5834317.1500000004</v>
          </cell>
          <cell r="S3369">
            <v>12509121.98</v>
          </cell>
          <cell r="T3369">
            <v>26286343.199999999</v>
          </cell>
          <cell r="U3369">
            <v>16130618.27</v>
          </cell>
          <cell r="V3369">
            <v>10911310.720000001</v>
          </cell>
          <cell r="W3369">
            <v>4823091.07</v>
          </cell>
          <cell r="X3369">
            <v>4899046.41</v>
          </cell>
          <cell r="Y3369">
            <v>4974249.76</v>
          </cell>
          <cell r="Z3369">
            <v>5049879.66</v>
          </cell>
          <cell r="AA3369">
            <v>5126289.05</v>
          </cell>
          <cell r="AB3369">
            <v>5203203.5</v>
          </cell>
          <cell r="AC3369">
            <v>5283869.59</v>
          </cell>
          <cell r="AD3369">
            <v>5405233.1200000001</v>
          </cell>
          <cell r="AE3369">
            <v>5502775.29</v>
          </cell>
          <cell r="AF3369">
            <v>5602414.6799999997</v>
          </cell>
          <cell r="AG3369">
            <v>5704204.7300000004</v>
          </cell>
          <cell r="AH3369">
            <v>5808200.4400000004</v>
          </cell>
          <cell r="AI3369">
            <v>5914458.3899999997</v>
          </cell>
          <cell r="AJ3369">
            <v>6023036.7800000003</v>
          </cell>
          <cell r="AK3369">
            <v>6133995.5099999998</v>
          </cell>
          <cell r="AL3369">
            <v>0</v>
          </cell>
          <cell r="AM3369">
            <v>0</v>
          </cell>
          <cell r="AN3369">
            <v>0</v>
          </cell>
          <cell r="AO3369">
            <v>0</v>
          </cell>
          <cell r="AP3369">
            <v>0</v>
          </cell>
          <cell r="AQ3369">
            <v>0</v>
          </cell>
          <cell r="AR3369">
            <v>0</v>
          </cell>
          <cell r="AS3369">
            <v>0</v>
          </cell>
          <cell r="AT3369">
            <v>0</v>
          </cell>
          <cell r="AU3369">
            <v>0</v>
          </cell>
          <cell r="AV3369">
            <v>0</v>
          </cell>
          <cell r="AW3369">
            <v>0</v>
          </cell>
          <cell r="AX3369">
            <v>0</v>
          </cell>
          <cell r="AY3369">
            <v>0</v>
          </cell>
          <cell r="AZ3369">
            <v>0</v>
          </cell>
        </row>
        <row r="3370">
          <cell r="A3370" t="str">
            <v>WAExtra Large C&amp;ICritical Peak PricingNon-Incentive CostsHigh Participation Case0</v>
          </cell>
          <cell r="B3370" t="str">
            <v>WA</v>
          </cell>
          <cell r="C3370" t="str">
            <v>Extra Large C&amp;I</v>
          </cell>
          <cell r="D3370" t="str">
            <v>Critical Peak Pricing</v>
          </cell>
          <cell r="E3370" t="str">
            <v>Non-Incentive Costs</v>
          </cell>
          <cell r="F3370" t="str">
            <v>High Participation Case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5482636.7300000004</v>
          </cell>
          <cell r="S3370">
            <v>11437731.27</v>
          </cell>
          <cell r="T3370">
            <v>23748445.530000001</v>
          </cell>
          <cell r="U3370">
            <v>12818922.52</v>
          </cell>
          <cell r="V3370">
            <v>7177502.6100000003</v>
          </cell>
          <cell r="W3370">
            <v>1035039.42</v>
          </cell>
          <cell r="X3370">
            <v>1056694.75</v>
          </cell>
          <cell r="Y3370">
            <v>1077608.81</v>
          </cell>
          <cell r="Z3370">
            <v>1098962.6200000001</v>
          </cell>
          <cell r="AA3370">
            <v>1121099.71</v>
          </cell>
          <cell r="AB3370">
            <v>1143734.93</v>
          </cell>
          <cell r="AC3370">
            <v>1169950.97</v>
          </cell>
          <cell r="AD3370">
            <v>1234739.83</v>
          </cell>
          <cell r="AE3370">
            <v>1274929.31</v>
          </cell>
          <cell r="AF3370">
            <v>1316427.29</v>
          </cell>
          <cell r="AG3370">
            <v>1359276.37</v>
          </cell>
          <cell r="AH3370">
            <v>1403520.56</v>
          </cell>
          <cell r="AI3370">
            <v>1449205.28</v>
          </cell>
          <cell r="AJ3370">
            <v>1496377.44</v>
          </cell>
          <cell r="AK3370">
            <v>1545085.48</v>
          </cell>
          <cell r="AL3370">
            <v>0</v>
          </cell>
          <cell r="AM3370">
            <v>0</v>
          </cell>
          <cell r="AN3370">
            <v>0</v>
          </cell>
          <cell r="AO3370">
            <v>0</v>
          </cell>
          <cell r="AP3370">
            <v>0</v>
          </cell>
          <cell r="AQ3370">
            <v>0</v>
          </cell>
          <cell r="AR3370">
            <v>0</v>
          </cell>
          <cell r="AS3370">
            <v>0</v>
          </cell>
          <cell r="AT3370">
            <v>0</v>
          </cell>
          <cell r="AU3370">
            <v>0</v>
          </cell>
          <cell r="AV3370">
            <v>0</v>
          </cell>
          <cell r="AW3370">
            <v>0</v>
          </cell>
          <cell r="AX3370">
            <v>0</v>
          </cell>
          <cell r="AY3370">
            <v>0</v>
          </cell>
          <cell r="AZ3370">
            <v>0</v>
          </cell>
        </row>
        <row r="3371">
          <cell r="A3371" t="str">
            <v>WAExtra Large C&amp;ICritical Peak PricingSummer Peak Reduction @Meter  (MW)High Participation Case0</v>
          </cell>
          <cell r="B3371" t="str">
            <v>WA</v>
          </cell>
          <cell r="C3371" t="str">
            <v>Extra Large C&amp;I</v>
          </cell>
          <cell r="D3371" t="str">
            <v>Critical Peak Pricing</v>
          </cell>
          <cell r="E3371" t="str">
            <v>Summer Peak Reduction @Meter  (MW)</v>
          </cell>
          <cell r="F3371" t="str">
            <v>High Participation Case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5.1061481672101516</v>
          </cell>
          <cell r="S3371">
            <v>15.546439584201273</v>
          </cell>
          <cell r="T3371">
            <v>36.769815927493447</v>
          </cell>
          <cell r="U3371">
            <v>47.99510590524666</v>
          </cell>
          <cell r="V3371">
            <v>54.039254216657497</v>
          </cell>
          <cell r="W3371">
            <v>54.75501228123791</v>
          </cell>
          <cell r="X3371">
            <v>55.462504704051796</v>
          </cell>
          <cell r="Y3371">
            <v>56.170704503007471</v>
          </cell>
          <cell r="Z3371">
            <v>56.91276145592839</v>
          </cell>
          <cell r="AA3371">
            <v>57.74360864977195</v>
          </cell>
          <cell r="AB3371">
            <v>58.507439221742665</v>
          </cell>
          <cell r="AC3371">
            <v>59.27262640549219</v>
          </cell>
          <cell r="AD3371">
            <v>60.065513565673378</v>
          </cell>
          <cell r="AE3371">
            <v>60.869007140432515</v>
          </cell>
          <cell r="AF3371">
            <v>61.683249011282939</v>
          </cell>
          <cell r="AG3371">
            <v>62.508382957680382</v>
          </cell>
          <cell r="AH3371">
            <v>63.344554682411669</v>
          </cell>
          <cell r="AI3371">
            <v>64.191911837323005</v>
          </cell>
          <cell r="AJ3371">
            <v>65.050604049392433</v>
          </cell>
          <cell r="AK3371">
            <v>65.920782947151125</v>
          </cell>
          <cell r="AL3371">
            <v>0</v>
          </cell>
          <cell r="AM3371">
            <v>0</v>
          </cell>
          <cell r="AN3371">
            <v>0</v>
          </cell>
          <cell r="AO3371">
            <v>0</v>
          </cell>
          <cell r="AP3371">
            <v>0</v>
          </cell>
          <cell r="AQ3371">
            <v>0</v>
          </cell>
          <cell r="AR3371">
            <v>0</v>
          </cell>
          <cell r="AS3371">
            <v>0</v>
          </cell>
          <cell r="AT3371">
            <v>0</v>
          </cell>
          <cell r="AU3371">
            <v>0</v>
          </cell>
          <cell r="AV3371">
            <v>0</v>
          </cell>
          <cell r="AW3371">
            <v>0</v>
          </cell>
          <cell r="AX3371">
            <v>0</v>
          </cell>
          <cell r="AY3371">
            <v>0</v>
          </cell>
          <cell r="AZ3371">
            <v>0</v>
          </cell>
        </row>
        <row r="3372">
          <cell r="A3372" t="str">
            <v>WAExtra Large C&amp;ICritical Peak PricingSummer Peak Reduction @Generation (MW)High Participation Case0</v>
          </cell>
          <cell r="B3372" t="str">
            <v>WA</v>
          </cell>
          <cell r="C3372" t="str">
            <v>Extra Large C&amp;I</v>
          </cell>
          <cell r="D3372" t="str">
            <v>Critical Peak Pricing</v>
          </cell>
          <cell r="E3372" t="str">
            <v>Summer Peak Reduction @Generation (MW)</v>
          </cell>
          <cell r="F3372" t="str">
            <v>High Participation Case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5.6309529854545115</v>
          </cell>
          <cell r="S3372">
            <v>17.1442871462299</v>
          </cell>
          <cell r="T3372">
            <v>40.548980952242438</v>
          </cell>
          <cell r="U3372">
            <v>52.92799504328039</v>
          </cell>
          <cell r="V3372">
            <v>59.593354892652727</v>
          </cell>
          <cell r="W3372">
            <v>60.382677857562754</v>
          </cell>
          <cell r="X3372">
            <v>61.162885646285609</v>
          </cell>
          <cell r="Y3372">
            <v>61.94387351456492</v>
          </cell>
          <cell r="Z3372">
            <v>62.762198341341403</v>
          </cell>
          <cell r="AA3372">
            <v>63.678439181486489</v>
          </cell>
          <cell r="AB3372">
            <v>64.520775498172327</v>
          </cell>
          <cell r="AC3372">
            <v>65.364607857843168</v>
          </cell>
          <cell r="AD3372">
            <v>66.238987169908881</v>
          </cell>
          <cell r="AE3372">
            <v>67.125063013269198</v>
          </cell>
          <cell r="AF3372">
            <v>68.022991851877961</v>
          </cell>
          <cell r="AG3372">
            <v>68.932932242700019</v>
          </cell>
          <cell r="AH3372">
            <v>69.855044863709381</v>
          </cell>
          <cell r="AI3372">
            <v>70.789492542261797</v>
          </cell>
          <cell r="AJ3372">
            <v>71.73644028384696</v>
          </cell>
          <cell r="AK3372">
            <v>72.696055301225314</v>
          </cell>
          <cell r="AL3372">
            <v>0</v>
          </cell>
          <cell r="AM3372">
            <v>0</v>
          </cell>
          <cell r="AN3372">
            <v>0</v>
          </cell>
          <cell r="AO3372">
            <v>0</v>
          </cell>
          <cell r="AP3372">
            <v>0</v>
          </cell>
          <cell r="AQ3372">
            <v>0</v>
          </cell>
          <cell r="AR3372">
            <v>0</v>
          </cell>
          <cell r="AS3372">
            <v>0</v>
          </cell>
          <cell r="AT3372">
            <v>0</v>
          </cell>
          <cell r="AU3372">
            <v>0</v>
          </cell>
          <cell r="AV3372">
            <v>0</v>
          </cell>
          <cell r="AW3372">
            <v>0</v>
          </cell>
          <cell r="AX3372">
            <v>0</v>
          </cell>
          <cell r="AY3372">
            <v>0</v>
          </cell>
          <cell r="AZ3372">
            <v>0</v>
          </cell>
        </row>
        <row r="3373">
          <cell r="A3373" t="str">
            <v>WAExtra Large C&amp;ICritical Peak PricingWinter Peak Reduction @Meter  (MW)High Participation Case0</v>
          </cell>
          <cell r="B3373" t="str">
            <v>WA</v>
          </cell>
          <cell r="C3373" t="str">
            <v>Extra Large C&amp;I</v>
          </cell>
          <cell r="D3373" t="str">
            <v>Critical Peak Pricing</v>
          </cell>
          <cell r="E3373" t="str">
            <v>Winter Peak Reduction @Meter  (MW)</v>
          </cell>
          <cell r="F3373" t="str">
            <v>High Participation Case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E3373">
            <v>0</v>
          </cell>
          <cell r="AF3373">
            <v>0</v>
          </cell>
          <cell r="AG3373">
            <v>0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  <cell r="AO3373">
            <v>0</v>
          </cell>
          <cell r="AP3373">
            <v>0</v>
          </cell>
          <cell r="AQ3373">
            <v>0</v>
          </cell>
          <cell r="AR3373">
            <v>0</v>
          </cell>
          <cell r="AS3373">
            <v>0</v>
          </cell>
          <cell r="AT3373">
            <v>0</v>
          </cell>
          <cell r="AU3373">
            <v>0</v>
          </cell>
          <cell r="AV3373">
            <v>0</v>
          </cell>
          <cell r="AW3373">
            <v>0</v>
          </cell>
          <cell r="AX3373">
            <v>0</v>
          </cell>
          <cell r="AY3373">
            <v>0</v>
          </cell>
          <cell r="AZ3373">
            <v>0</v>
          </cell>
        </row>
        <row r="3374">
          <cell r="A3374" t="str">
            <v>WAExtra Large C&amp;ICritical Peak PricingWinter Peak Reduction @Generation (MW)High Participation Case0</v>
          </cell>
          <cell r="B3374" t="str">
            <v>WA</v>
          </cell>
          <cell r="C3374" t="str">
            <v>Extra Large C&amp;I</v>
          </cell>
          <cell r="D3374" t="str">
            <v>Critical Peak Pricing</v>
          </cell>
          <cell r="E3374" t="str">
            <v>Winter Peak Reduction @Generation (MW)</v>
          </cell>
          <cell r="F3374" t="str">
            <v>High Participation Case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0</v>
          </cell>
          <cell r="AD3374">
            <v>0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AS3374">
            <v>0</v>
          </cell>
          <cell r="AT3374">
            <v>0</v>
          </cell>
          <cell r="AU3374">
            <v>0</v>
          </cell>
          <cell r="AV3374">
            <v>0</v>
          </cell>
          <cell r="AW3374">
            <v>0</v>
          </cell>
          <cell r="AX3374">
            <v>0</v>
          </cell>
          <cell r="AY3374">
            <v>0</v>
          </cell>
          <cell r="AZ3374">
            <v>0</v>
          </cell>
        </row>
        <row r="3375">
          <cell r="A3375" t="str">
            <v>WAExtra Large C&amp;ICritical Peak PricingProgram Annual BenefitsHigh Participation Case0</v>
          </cell>
          <cell r="B3375" t="str">
            <v>WA</v>
          </cell>
          <cell r="C3375" t="str">
            <v>Extra Large C&amp;I</v>
          </cell>
          <cell r="D3375" t="str">
            <v>Critical Peak Pricing</v>
          </cell>
          <cell r="E3375" t="str">
            <v>Program Annual Benefits</v>
          </cell>
          <cell r="F3375" t="str">
            <v>High Participation Case</v>
          </cell>
          <cell r="G3375">
            <v>0</v>
          </cell>
        </row>
        <row r="3376">
          <cell r="A3376" t="str">
            <v>WAExtra Large C&amp;ICritical Peak PricingNew ParticipantsHigh Participation Case0</v>
          </cell>
          <cell r="B3376" t="str">
            <v>WA</v>
          </cell>
          <cell r="C3376" t="str">
            <v>Extra Large C&amp;I</v>
          </cell>
          <cell r="D3376" t="str">
            <v>Critical Peak Pricing</v>
          </cell>
          <cell r="E3376" t="str">
            <v>New Participants</v>
          </cell>
          <cell r="F3376" t="str">
            <v>High Participation Case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16746.686550000006</v>
          </cell>
          <cell r="S3376">
            <v>34271.919000000009</v>
          </cell>
          <cell r="T3376">
            <v>69833.664450000011</v>
          </cell>
          <cell r="U3376">
            <v>36847.527750000037</v>
          </cell>
          <cell r="V3376">
            <v>20100.588749999937</v>
          </cell>
          <cell r="W3376">
            <v>2583.0255000000179</v>
          </cell>
          <cell r="X3376">
            <v>2585.7149999999965</v>
          </cell>
          <cell r="Y3376">
            <v>2585.2035000000324</v>
          </cell>
          <cell r="Z3376">
            <v>2584.5764999999665</v>
          </cell>
          <cell r="AA3376">
            <v>2584.3950000000186</v>
          </cell>
          <cell r="AB3376">
            <v>2584.7249999999767</v>
          </cell>
          <cell r="AC3376">
            <v>2592.8595000000205</v>
          </cell>
          <cell r="AD3376">
            <v>2694.0321599718882</v>
          </cell>
          <cell r="AE3376">
            <v>2731.0805338135397</v>
          </cell>
          <cell r="AF3376">
            <v>2768.6383974915661</v>
          </cell>
          <cell r="AG3376">
            <v>2806.7127575183695</v>
          </cell>
          <cell r="AH3376">
            <v>2845.3107167601411</v>
          </cell>
          <cell r="AI3376">
            <v>2884.4394757617847</v>
          </cell>
          <cell r="AJ3376">
            <v>2924.1063340901455</v>
          </cell>
          <cell r="AK3376">
            <v>2964.3186916958948</v>
          </cell>
          <cell r="AL3376">
            <v>0</v>
          </cell>
          <cell r="AM3376">
            <v>0</v>
          </cell>
          <cell r="AN3376">
            <v>0</v>
          </cell>
          <cell r="AO3376">
            <v>0</v>
          </cell>
          <cell r="AP3376">
            <v>0</v>
          </cell>
          <cell r="AQ3376">
            <v>0</v>
          </cell>
          <cell r="AR3376">
            <v>0</v>
          </cell>
          <cell r="AS3376">
            <v>0</v>
          </cell>
          <cell r="AT3376">
            <v>0</v>
          </cell>
          <cell r="AU3376">
            <v>0</v>
          </cell>
          <cell r="AV3376">
            <v>0</v>
          </cell>
          <cell r="AW3376">
            <v>0</v>
          </cell>
          <cell r="AX3376">
            <v>0</v>
          </cell>
          <cell r="AY3376">
            <v>0</v>
          </cell>
          <cell r="AZ3376">
            <v>0</v>
          </cell>
        </row>
        <row r="3377">
          <cell r="A3377" t="str">
            <v>WAExtra Large C&amp;ICritical Peak PricingIncentive CostsHigh Participation Case0</v>
          </cell>
          <cell r="B3377" t="str">
            <v>WA</v>
          </cell>
          <cell r="C3377" t="str">
            <v>Extra Large C&amp;I</v>
          </cell>
          <cell r="D3377" t="str">
            <v>Critical Peak Pricing</v>
          </cell>
          <cell r="E3377" t="str">
            <v>Incentive Costs</v>
          </cell>
          <cell r="F3377" t="str">
            <v>High Participation Case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351680.42</v>
          </cell>
          <cell r="S3377">
            <v>1071390.72</v>
          </cell>
          <cell r="T3377">
            <v>2537897.67</v>
          </cell>
          <cell r="U3377">
            <v>3311695.75</v>
          </cell>
          <cell r="V3377">
            <v>3733808.12</v>
          </cell>
          <cell r="W3377">
            <v>3788051.65</v>
          </cell>
          <cell r="X3377">
            <v>3842351.67</v>
          </cell>
          <cell r="Y3377">
            <v>3896640.94</v>
          </cell>
          <cell r="Z3377">
            <v>3950917.05</v>
          </cell>
          <cell r="AA3377">
            <v>4005189.34</v>
          </cell>
          <cell r="AB3377">
            <v>4059468.57</v>
          </cell>
          <cell r="AC3377">
            <v>4113918.62</v>
          </cell>
          <cell r="AD3377">
            <v>4170493.29</v>
          </cell>
          <cell r="AE3377">
            <v>4227845.9800000004</v>
          </cell>
          <cell r="AF3377">
            <v>4285987.3899999997</v>
          </cell>
          <cell r="AG3377">
            <v>4344928.3600000003</v>
          </cell>
          <cell r="AH3377">
            <v>4404679.88</v>
          </cell>
          <cell r="AI3377">
            <v>4465253.1100000003</v>
          </cell>
          <cell r="AJ3377">
            <v>4526659.34</v>
          </cell>
          <cell r="AK3377">
            <v>4588910.04</v>
          </cell>
          <cell r="AL3377">
            <v>0</v>
          </cell>
          <cell r="AM3377">
            <v>0</v>
          </cell>
          <cell r="AN3377">
            <v>0</v>
          </cell>
          <cell r="AO3377">
            <v>0</v>
          </cell>
          <cell r="AP3377">
            <v>0</v>
          </cell>
          <cell r="AQ3377">
            <v>0</v>
          </cell>
          <cell r="AR3377">
            <v>0</v>
          </cell>
          <cell r="AS3377">
            <v>0</v>
          </cell>
          <cell r="AT3377">
            <v>0</v>
          </cell>
          <cell r="AU3377">
            <v>0</v>
          </cell>
          <cell r="AV3377">
            <v>0</v>
          </cell>
          <cell r="AW3377">
            <v>0</v>
          </cell>
          <cell r="AX3377">
            <v>0</v>
          </cell>
          <cell r="AY3377">
            <v>0</v>
          </cell>
          <cell r="AZ3377">
            <v>0</v>
          </cell>
        </row>
        <row r="3378">
          <cell r="A3378" t="str">
            <v>WAExtra Large C&amp;ICritical Peak PricingParticipantsHigh Participation Case0</v>
          </cell>
          <cell r="B3378" t="str">
            <v>WA</v>
          </cell>
          <cell r="C3378" t="str">
            <v>Extra Large C&amp;I</v>
          </cell>
          <cell r="D3378" t="str">
            <v>Critical Peak Pricing</v>
          </cell>
          <cell r="E3378" t="str">
            <v>Participants</v>
          </cell>
          <cell r="F3378" t="str">
            <v>High Participation Case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16746.686550000006</v>
          </cell>
          <cell r="S3378">
            <v>51018.605550000015</v>
          </cell>
          <cell r="T3378">
            <v>120852.27000000002</v>
          </cell>
          <cell r="U3378">
            <v>157699.79775000006</v>
          </cell>
          <cell r="V3378">
            <v>177800.38649999999</v>
          </cell>
          <cell r="W3378">
            <v>180383.41200000001</v>
          </cell>
          <cell r="X3378">
            <v>182969.12700000001</v>
          </cell>
          <cell r="Y3378">
            <v>185554.33050000004</v>
          </cell>
          <cell r="Z3378">
            <v>188138.90700000001</v>
          </cell>
          <cell r="AA3378">
            <v>190723.30200000003</v>
          </cell>
          <cell r="AB3378">
            <v>193308.027</v>
          </cell>
          <cell r="AC3378">
            <v>195900.88650000002</v>
          </cell>
          <cell r="AD3378">
            <v>198594.91865997191</v>
          </cell>
          <cell r="AE3378">
            <v>201325.99919378545</v>
          </cell>
          <cell r="AF3378">
            <v>204094.63759127702</v>
          </cell>
          <cell r="AG3378">
            <v>206901.35034879539</v>
          </cell>
          <cell r="AH3378">
            <v>209746.66106555553</v>
          </cell>
          <cell r="AI3378">
            <v>212631.10054131731</v>
          </cell>
          <cell r="AJ3378">
            <v>215555.20687540746</v>
          </cell>
          <cell r="AK3378">
            <v>218519.52556710335</v>
          </cell>
          <cell r="AL3378">
            <v>0</v>
          </cell>
          <cell r="AM3378">
            <v>0</v>
          </cell>
          <cell r="AN3378">
            <v>0</v>
          </cell>
          <cell r="AO3378">
            <v>0</v>
          </cell>
          <cell r="AP3378">
            <v>0</v>
          </cell>
          <cell r="AQ3378">
            <v>0</v>
          </cell>
          <cell r="AR3378">
            <v>0</v>
          </cell>
          <cell r="AS3378">
            <v>0</v>
          </cell>
          <cell r="AT3378">
            <v>0</v>
          </cell>
          <cell r="AU3378">
            <v>0</v>
          </cell>
          <cell r="AV3378">
            <v>0</v>
          </cell>
          <cell r="AW3378">
            <v>0</v>
          </cell>
          <cell r="AX3378">
            <v>0</v>
          </cell>
          <cell r="AY3378">
            <v>0</v>
          </cell>
          <cell r="AZ3378">
            <v>0</v>
          </cell>
        </row>
        <row r="3379">
          <cell r="A3379" t="str">
            <v>WAIrrigationCritical Peak PricingProgram Annual BenefitsHigh Participation Case0</v>
          </cell>
          <cell r="B3379" t="str">
            <v>WA</v>
          </cell>
          <cell r="C3379" t="str">
            <v>Irrigation</v>
          </cell>
          <cell r="D3379" t="str">
            <v>Critical Peak Pricing</v>
          </cell>
          <cell r="E3379" t="str">
            <v>Program Annual Benefits</v>
          </cell>
          <cell r="F3379" t="str">
            <v>High Participation Case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573231.01</v>
          </cell>
          <cell r="S3379">
            <v>1745288.43</v>
          </cell>
          <cell r="T3379">
            <v>4127886.26</v>
          </cell>
          <cell r="U3379">
            <v>5388069.9000000004</v>
          </cell>
          <cell r="V3379">
            <v>6066603.5300000003</v>
          </cell>
          <cell r="W3379">
            <v>6146956.6100000003</v>
          </cell>
          <cell r="X3379">
            <v>6226381.7599999998</v>
          </cell>
          <cell r="Y3379">
            <v>6305886.3200000003</v>
          </cell>
          <cell r="Z3379">
            <v>6389191.79</v>
          </cell>
          <cell r="AA3379">
            <v>6482465.1100000003</v>
          </cell>
          <cell r="AB3379">
            <v>6568214.9500000002</v>
          </cell>
          <cell r="AC3379">
            <v>6654117.0800000001</v>
          </cell>
          <cell r="AD3379">
            <v>6743128.8899999997</v>
          </cell>
          <cell r="AE3379">
            <v>6833331.4100000001</v>
          </cell>
          <cell r="AF3379">
            <v>6924740.5700000003</v>
          </cell>
          <cell r="AG3379">
            <v>7017372.5</v>
          </cell>
          <cell r="AH3379">
            <v>7111243.5700000003</v>
          </cell>
          <cell r="AI3379">
            <v>7206370.3399999999</v>
          </cell>
          <cell r="AJ3379">
            <v>7302769.6200000001</v>
          </cell>
          <cell r="AK3379">
            <v>7400458.4299999997</v>
          </cell>
          <cell r="AL3379">
            <v>0</v>
          </cell>
          <cell r="AM3379">
            <v>0</v>
          </cell>
          <cell r="AN3379">
            <v>0</v>
          </cell>
          <cell r="AO3379">
            <v>0</v>
          </cell>
          <cell r="AP3379">
            <v>0</v>
          </cell>
          <cell r="AQ3379">
            <v>0</v>
          </cell>
          <cell r="AR3379">
            <v>0</v>
          </cell>
          <cell r="AS3379">
            <v>0</v>
          </cell>
          <cell r="AT3379">
            <v>0</v>
          </cell>
          <cell r="AU3379">
            <v>0</v>
          </cell>
          <cell r="AV3379">
            <v>0</v>
          </cell>
          <cell r="AW3379">
            <v>0</v>
          </cell>
          <cell r="AX3379">
            <v>0</v>
          </cell>
          <cell r="AY3379">
            <v>0</v>
          </cell>
          <cell r="AZ3379">
            <v>0</v>
          </cell>
        </row>
        <row r="3380">
          <cell r="A3380" t="str">
            <v>WAIrrigationCritical Peak PricingProgram Annual CostsHigh Participation Case0</v>
          </cell>
          <cell r="B3380" t="str">
            <v>WA</v>
          </cell>
          <cell r="C3380" t="str">
            <v>Irrigation</v>
          </cell>
          <cell r="D3380" t="str">
            <v>Critical Peak Pricing</v>
          </cell>
          <cell r="E3380" t="str">
            <v>Program Annual Costs</v>
          </cell>
          <cell r="F3380" t="str">
            <v>High Participation Case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5834317.1500000004</v>
          </cell>
          <cell r="S3380">
            <v>12509121.98</v>
          </cell>
          <cell r="T3380">
            <v>26286343.199999999</v>
          </cell>
          <cell r="U3380">
            <v>16130618.27</v>
          </cell>
          <cell r="V3380">
            <v>10911310.720000001</v>
          </cell>
          <cell r="W3380">
            <v>4823091.07</v>
          </cell>
          <cell r="X3380">
            <v>4899046.41</v>
          </cell>
          <cell r="Y3380">
            <v>4974249.76</v>
          </cell>
          <cell r="Z3380">
            <v>5049879.66</v>
          </cell>
          <cell r="AA3380">
            <v>5126289.05</v>
          </cell>
          <cell r="AB3380">
            <v>5203203.5</v>
          </cell>
          <cell r="AC3380">
            <v>5283869.59</v>
          </cell>
          <cell r="AD3380">
            <v>5405233.1200000001</v>
          </cell>
          <cell r="AE3380">
            <v>5502775.29</v>
          </cell>
          <cell r="AF3380">
            <v>5602414.6799999997</v>
          </cell>
          <cell r="AG3380">
            <v>5704204.7300000004</v>
          </cell>
          <cell r="AH3380">
            <v>5808200.4400000004</v>
          </cell>
          <cell r="AI3380">
            <v>5914458.3899999997</v>
          </cell>
          <cell r="AJ3380">
            <v>6023036.7800000003</v>
          </cell>
          <cell r="AK3380">
            <v>6133995.5099999998</v>
          </cell>
          <cell r="AL3380">
            <v>0</v>
          </cell>
          <cell r="AM3380">
            <v>0</v>
          </cell>
          <cell r="AN3380">
            <v>0</v>
          </cell>
          <cell r="AO3380">
            <v>0</v>
          </cell>
          <cell r="AP3380">
            <v>0</v>
          </cell>
          <cell r="AQ3380">
            <v>0</v>
          </cell>
          <cell r="AR3380">
            <v>0</v>
          </cell>
          <cell r="AS3380">
            <v>0</v>
          </cell>
          <cell r="AT3380">
            <v>0</v>
          </cell>
          <cell r="AU3380">
            <v>0</v>
          </cell>
          <cell r="AV3380">
            <v>0</v>
          </cell>
          <cell r="AW3380">
            <v>0</v>
          </cell>
          <cell r="AX3380">
            <v>0</v>
          </cell>
          <cell r="AY3380">
            <v>0</v>
          </cell>
          <cell r="AZ3380">
            <v>0</v>
          </cell>
        </row>
        <row r="3381">
          <cell r="A3381" t="str">
            <v>WAIrrigationCritical Peak PricingNon-Incentive CostsHigh Participation Case0</v>
          </cell>
          <cell r="B3381" t="str">
            <v>WA</v>
          </cell>
          <cell r="C3381" t="str">
            <v>Irrigation</v>
          </cell>
          <cell r="D3381" t="str">
            <v>Critical Peak Pricing</v>
          </cell>
          <cell r="E3381" t="str">
            <v>Non-Incentive Costs</v>
          </cell>
          <cell r="F3381" t="str">
            <v>High Participation Case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5482636.7300000004</v>
          </cell>
          <cell r="S3381">
            <v>11437731.27</v>
          </cell>
          <cell r="T3381">
            <v>23748445.530000001</v>
          </cell>
          <cell r="U3381">
            <v>12818922.52</v>
          </cell>
          <cell r="V3381">
            <v>7177502.6100000003</v>
          </cell>
          <cell r="W3381">
            <v>1035039.42</v>
          </cell>
          <cell r="X3381">
            <v>1056694.75</v>
          </cell>
          <cell r="Y3381">
            <v>1077608.81</v>
          </cell>
          <cell r="Z3381">
            <v>1098962.6200000001</v>
          </cell>
          <cell r="AA3381">
            <v>1121099.71</v>
          </cell>
          <cell r="AB3381">
            <v>1143734.93</v>
          </cell>
          <cell r="AC3381">
            <v>1169950.97</v>
          </cell>
          <cell r="AD3381">
            <v>1234739.83</v>
          </cell>
          <cell r="AE3381">
            <v>1274929.31</v>
          </cell>
          <cell r="AF3381">
            <v>1316427.29</v>
          </cell>
          <cell r="AG3381">
            <v>1359276.37</v>
          </cell>
          <cell r="AH3381">
            <v>1403520.56</v>
          </cell>
          <cell r="AI3381">
            <v>1449205.28</v>
          </cell>
          <cell r="AJ3381">
            <v>1496377.44</v>
          </cell>
          <cell r="AK3381">
            <v>1545085.48</v>
          </cell>
          <cell r="AL3381">
            <v>0</v>
          </cell>
          <cell r="AM3381">
            <v>0</v>
          </cell>
          <cell r="AN3381">
            <v>0</v>
          </cell>
          <cell r="AO3381">
            <v>0</v>
          </cell>
          <cell r="AP3381">
            <v>0</v>
          </cell>
          <cell r="AQ3381">
            <v>0</v>
          </cell>
          <cell r="AR3381">
            <v>0</v>
          </cell>
          <cell r="AS3381">
            <v>0</v>
          </cell>
          <cell r="AT3381">
            <v>0</v>
          </cell>
          <cell r="AU3381">
            <v>0</v>
          </cell>
          <cell r="AV3381">
            <v>0</v>
          </cell>
          <cell r="AW3381">
            <v>0</v>
          </cell>
          <cell r="AX3381">
            <v>0</v>
          </cell>
          <cell r="AY3381">
            <v>0</v>
          </cell>
          <cell r="AZ3381">
            <v>0</v>
          </cell>
        </row>
        <row r="3382">
          <cell r="A3382" t="str">
            <v>WAIrrigationCritical Peak PricingSummer Peak Reduction @Meter  (MW)High Participation Case0</v>
          </cell>
          <cell r="B3382" t="str">
            <v>WA</v>
          </cell>
          <cell r="C3382" t="str">
            <v>Irrigation</v>
          </cell>
          <cell r="D3382" t="str">
            <v>Critical Peak Pricing</v>
          </cell>
          <cell r="E3382" t="str">
            <v>Summer Peak Reduction @Meter  (MW)</v>
          </cell>
          <cell r="F3382" t="str">
            <v>High Participation Case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5.1061481672101516</v>
          </cell>
          <cell r="S3382">
            <v>15.546439584201273</v>
          </cell>
          <cell r="T3382">
            <v>36.769815927493447</v>
          </cell>
          <cell r="U3382">
            <v>47.99510590524666</v>
          </cell>
          <cell r="V3382">
            <v>54.039254216657497</v>
          </cell>
          <cell r="W3382">
            <v>54.75501228123791</v>
          </cell>
          <cell r="X3382">
            <v>55.462504704051796</v>
          </cell>
          <cell r="Y3382">
            <v>56.170704503007471</v>
          </cell>
          <cell r="Z3382">
            <v>56.91276145592839</v>
          </cell>
          <cell r="AA3382">
            <v>57.74360864977195</v>
          </cell>
          <cell r="AB3382">
            <v>58.507439221742665</v>
          </cell>
          <cell r="AC3382">
            <v>59.27262640549219</v>
          </cell>
          <cell r="AD3382">
            <v>60.065513565673378</v>
          </cell>
          <cell r="AE3382">
            <v>60.869007140432515</v>
          </cell>
          <cell r="AF3382">
            <v>61.683249011282939</v>
          </cell>
          <cell r="AG3382">
            <v>62.508382957680382</v>
          </cell>
          <cell r="AH3382">
            <v>63.344554682411669</v>
          </cell>
          <cell r="AI3382">
            <v>64.191911837323005</v>
          </cell>
          <cell r="AJ3382">
            <v>65.050604049392433</v>
          </cell>
          <cell r="AK3382">
            <v>65.920782947151125</v>
          </cell>
          <cell r="AL3382">
            <v>0</v>
          </cell>
          <cell r="AM3382">
            <v>0</v>
          </cell>
          <cell r="AN3382">
            <v>0</v>
          </cell>
          <cell r="AO3382">
            <v>0</v>
          </cell>
          <cell r="AP3382">
            <v>0</v>
          </cell>
          <cell r="AQ3382">
            <v>0</v>
          </cell>
          <cell r="AR3382">
            <v>0</v>
          </cell>
          <cell r="AS3382">
            <v>0</v>
          </cell>
          <cell r="AT3382">
            <v>0</v>
          </cell>
          <cell r="AU3382">
            <v>0</v>
          </cell>
          <cell r="AV3382">
            <v>0</v>
          </cell>
          <cell r="AW3382">
            <v>0</v>
          </cell>
          <cell r="AX3382">
            <v>0</v>
          </cell>
          <cell r="AY3382">
            <v>0</v>
          </cell>
          <cell r="AZ3382">
            <v>0</v>
          </cell>
        </row>
        <row r="3383">
          <cell r="A3383" t="str">
            <v>WAIrrigationCritical Peak PricingSummer Peak Reduction @Generation (MW)High Participation Case0</v>
          </cell>
          <cell r="B3383" t="str">
            <v>WA</v>
          </cell>
          <cell r="C3383" t="str">
            <v>Irrigation</v>
          </cell>
          <cell r="D3383" t="str">
            <v>Critical Peak Pricing</v>
          </cell>
          <cell r="E3383" t="str">
            <v>Summer Peak Reduction @Generation (MW)</v>
          </cell>
          <cell r="F3383" t="str">
            <v>High Participation Case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5.6309529854545115</v>
          </cell>
          <cell r="S3383">
            <v>17.1442871462299</v>
          </cell>
          <cell r="T3383">
            <v>40.548980952242438</v>
          </cell>
          <cell r="U3383">
            <v>52.92799504328039</v>
          </cell>
          <cell r="V3383">
            <v>59.593354892652727</v>
          </cell>
          <cell r="W3383">
            <v>60.382677857562754</v>
          </cell>
          <cell r="X3383">
            <v>61.162885646285609</v>
          </cell>
          <cell r="Y3383">
            <v>61.94387351456492</v>
          </cell>
          <cell r="Z3383">
            <v>62.762198341341403</v>
          </cell>
          <cell r="AA3383">
            <v>63.678439181486489</v>
          </cell>
          <cell r="AB3383">
            <v>64.520775498172327</v>
          </cell>
          <cell r="AC3383">
            <v>65.364607857843168</v>
          </cell>
          <cell r="AD3383">
            <v>66.238987169908881</v>
          </cell>
          <cell r="AE3383">
            <v>67.125063013269198</v>
          </cell>
          <cell r="AF3383">
            <v>68.022991851877961</v>
          </cell>
          <cell r="AG3383">
            <v>68.932932242700019</v>
          </cell>
          <cell r="AH3383">
            <v>69.855044863709381</v>
          </cell>
          <cell r="AI3383">
            <v>70.789492542261797</v>
          </cell>
          <cell r="AJ3383">
            <v>71.73644028384696</v>
          </cell>
          <cell r="AK3383">
            <v>72.696055301225314</v>
          </cell>
          <cell r="AL3383">
            <v>0</v>
          </cell>
          <cell r="AM3383">
            <v>0</v>
          </cell>
          <cell r="AN3383">
            <v>0</v>
          </cell>
          <cell r="AO3383">
            <v>0</v>
          </cell>
          <cell r="AP3383">
            <v>0</v>
          </cell>
          <cell r="AQ3383">
            <v>0</v>
          </cell>
          <cell r="AR3383">
            <v>0</v>
          </cell>
          <cell r="AS3383">
            <v>0</v>
          </cell>
          <cell r="AT3383">
            <v>0</v>
          </cell>
          <cell r="AU3383">
            <v>0</v>
          </cell>
          <cell r="AV3383">
            <v>0</v>
          </cell>
          <cell r="AW3383">
            <v>0</v>
          </cell>
          <cell r="AX3383">
            <v>0</v>
          </cell>
          <cell r="AY3383">
            <v>0</v>
          </cell>
          <cell r="AZ3383">
            <v>0</v>
          </cell>
        </row>
        <row r="3384">
          <cell r="A3384" t="str">
            <v>WAIrrigationCritical Peak PricingWinter Peak Reduction @Meter  (MW)High Participation Case0</v>
          </cell>
          <cell r="B3384" t="str">
            <v>WA</v>
          </cell>
          <cell r="C3384" t="str">
            <v>Irrigation</v>
          </cell>
          <cell r="D3384" t="str">
            <v>Critical Peak Pricing</v>
          </cell>
          <cell r="E3384" t="str">
            <v>Winter Peak Reduction @Meter  (MW)</v>
          </cell>
          <cell r="F3384" t="str">
            <v>High Participation Case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E3384">
            <v>0</v>
          </cell>
          <cell r="AF3384">
            <v>0</v>
          </cell>
          <cell r="AG3384">
            <v>0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0</v>
          </cell>
          <cell r="AN3384">
            <v>0</v>
          </cell>
          <cell r="AO3384">
            <v>0</v>
          </cell>
          <cell r="AP3384">
            <v>0</v>
          </cell>
          <cell r="AQ3384">
            <v>0</v>
          </cell>
          <cell r="AR3384">
            <v>0</v>
          </cell>
          <cell r="AS3384">
            <v>0</v>
          </cell>
          <cell r="AT3384">
            <v>0</v>
          </cell>
          <cell r="AU3384">
            <v>0</v>
          </cell>
          <cell r="AV3384">
            <v>0</v>
          </cell>
          <cell r="AW3384">
            <v>0</v>
          </cell>
          <cell r="AX3384">
            <v>0</v>
          </cell>
          <cell r="AY3384">
            <v>0</v>
          </cell>
          <cell r="AZ3384">
            <v>0</v>
          </cell>
        </row>
        <row r="3385">
          <cell r="A3385" t="str">
            <v>WAIrrigationCritical Peak PricingWinter Peak Reduction @Generation (MW)High Participation Case0</v>
          </cell>
          <cell r="B3385" t="str">
            <v>WA</v>
          </cell>
          <cell r="C3385" t="str">
            <v>Irrigation</v>
          </cell>
          <cell r="D3385" t="str">
            <v>Critical Peak Pricing</v>
          </cell>
          <cell r="E3385" t="str">
            <v>Winter Peak Reduction @Generation (MW)</v>
          </cell>
          <cell r="F3385" t="str">
            <v>High Participation Case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  <cell r="AE3385">
            <v>0</v>
          </cell>
          <cell r="AF3385">
            <v>0</v>
          </cell>
          <cell r="AG3385">
            <v>0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0</v>
          </cell>
          <cell r="AM3385">
            <v>0</v>
          </cell>
          <cell r="AN3385">
            <v>0</v>
          </cell>
          <cell r="AO3385">
            <v>0</v>
          </cell>
          <cell r="AP3385">
            <v>0</v>
          </cell>
          <cell r="AQ3385">
            <v>0</v>
          </cell>
          <cell r="AR3385">
            <v>0</v>
          </cell>
          <cell r="AS3385">
            <v>0</v>
          </cell>
          <cell r="AT3385">
            <v>0</v>
          </cell>
          <cell r="AU3385">
            <v>0</v>
          </cell>
          <cell r="AV3385">
            <v>0</v>
          </cell>
          <cell r="AW3385">
            <v>0</v>
          </cell>
          <cell r="AX3385">
            <v>0</v>
          </cell>
          <cell r="AY3385">
            <v>0</v>
          </cell>
          <cell r="AZ3385">
            <v>0</v>
          </cell>
        </row>
        <row r="3386">
          <cell r="A3386" t="str">
            <v>WAIrrigationCritical Peak PricingProgram Annual BenefitsHigh Participation Case0</v>
          </cell>
          <cell r="B3386" t="str">
            <v>WA</v>
          </cell>
          <cell r="C3386" t="str">
            <v>Irrigation</v>
          </cell>
          <cell r="D3386" t="str">
            <v>Critical Peak Pricing</v>
          </cell>
          <cell r="E3386" t="str">
            <v>Program Annual Benefits</v>
          </cell>
          <cell r="F3386" t="str">
            <v>High Participation Case</v>
          </cell>
          <cell r="G3386">
            <v>0</v>
          </cell>
        </row>
        <row r="3387">
          <cell r="A3387" t="str">
            <v>WAIrrigationCritical Peak PricingNew ParticipantsHigh Participation Case0</v>
          </cell>
          <cell r="B3387" t="str">
            <v>WA</v>
          </cell>
          <cell r="C3387" t="str">
            <v>Irrigation</v>
          </cell>
          <cell r="D3387" t="str">
            <v>Critical Peak Pricing</v>
          </cell>
          <cell r="E3387" t="str">
            <v>New Participants</v>
          </cell>
          <cell r="F3387" t="str">
            <v>High Participation Case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16746.686550000006</v>
          </cell>
          <cell r="S3387">
            <v>34271.919000000009</v>
          </cell>
          <cell r="T3387">
            <v>69833.664450000011</v>
          </cell>
          <cell r="U3387">
            <v>36847.527750000037</v>
          </cell>
          <cell r="V3387">
            <v>20100.588749999937</v>
          </cell>
          <cell r="W3387">
            <v>2583.0255000000179</v>
          </cell>
          <cell r="X3387">
            <v>2585.7149999999965</v>
          </cell>
          <cell r="Y3387">
            <v>2585.2035000000324</v>
          </cell>
          <cell r="Z3387">
            <v>2584.5764999999665</v>
          </cell>
          <cell r="AA3387">
            <v>2584.3950000000186</v>
          </cell>
          <cell r="AB3387">
            <v>2584.7249999999767</v>
          </cell>
          <cell r="AC3387">
            <v>2592.8595000000205</v>
          </cell>
          <cell r="AD3387">
            <v>2694.0321599718882</v>
          </cell>
          <cell r="AE3387">
            <v>2731.0805338135397</v>
          </cell>
          <cell r="AF3387">
            <v>2768.6383974915661</v>
          </cell>
          <cell r="AG3387">
            <v>2806.7127575183695</v>
          </cell>
          <cell r="AH3387">
            <v>2845.3107167601411</v>
          </cell>
          <cell r="AI3387">
            <v>2884.4394757617847</v>
          </cell>
          <cell r="AJ3387">
            <v>2924.1063340901455</v>
          </cell>
          <cell r="AK3387">
            <v>2964.3186916958948</v>
          </cell>
          <cell r="AL3387">
            <v>0</v>
          </cell>
          <cell r="AM3387">
            <v>0</v>
          </cell>
          <cell r="AN3387">
            <v>0</v>
          </cell>
          <cell r="AO3387">
            <v>0</v>
          </cell>
          <cell r="AP3387">
            <v>0</v>
          </cell>
          <cell r="AQ3387">
            <v>0</v>
          </cell>
          <cell r="AR3387">
            <v>0</v>
          </cell>
          <cell r="AS3387">
            <v>0</v>
          </cell>
          <cell r="AT3387">
            <v>0</v>
          </cell>
          <cell r="AU3387">
            <v>0</v>
          </cell>
          <cell r="AV3387">
            <v>0</v>
          </cell>
          <cell r="AW3387">
            <v>0</v>
          </cell>
          <cell r="AX3387">
            <v>0</v>
          </cell>
          <cell r="AY3387">
            <v>0</v>
          </cell>
          <cell r="AZ3387">
            <v>0</v>
          </cell>
        </row>
        <row r="3388">
          <cell r="A3388" t="str">
            <v>WAIrrigationCritical Peak PricingIncentive CostsHigh Participation Case0</v>
          </cell>
          <cell r="B3388" t="str">
            <v>WA</v>
          </cell>
          <cell r="C3388" t="str">
            <v>Irrigation</v>
          </cell>
          <cell r="D3388" t="str">
            <v>Critical Peak Pricing</v>
          </cell>
          <cell r="E3388" t="str">
            <v>Incentive Costs</v>
          </cell>
          <cell r="F3388" t="str">
            <v>High Participation Case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351680.42</v>
          </cell>
          <cell r="S3388">
            <v>1071390.72</v>
          </cell>
          <cell r="T3388">
            <v>2537897.67</v>
          </cell>
          <cell r="U3388">
            <v>3311695.75</v>
          </cell>
          <cell r="V3388">
            <v>3733808.12</v>
          </cell>
          <cell r="W3388">
            <v>3788051.65</v>
          </cell>
          <cell r="X3388">
            <v>3842351.67</v>
          </cell>
          <cell r="Y3388">
            <v>3896640.94</v>
          </cell>
          <cell r="Z3388">
            <v>3950917.05</v>
          </cell>
          <cell r="AA3388">
            <v>4005189.34</v>
          </cell>
          <cell r="AB3388">
            <v>4059468.57</v>
          </cell>
          <cell r="AC3388">
            <v>4113918.62</v>
          </cell>
          <cell r="AD3388">
            <v>4170493.29</v>
          </cell>
          <cell r="AE3388">
            <v>4227845.9800000004</v>
          </cell>
          <cell r="AF3388">
            <v>4285987.3899999997</v>
          </cell>
          <cell r="AG3388">
            <v>4344928.3600000003</v>
          </cell>
          <cell r="AH3388">
            <v>4404679.88</v>
          </cell>
          <cell r="AI3388">
            <v>4465253.1100000003</v>
          </cell>
          <cell r="AJ3388">
            <v>4526659.34</v>
          </cell>
          <cell r="AK3388">
            <v>4588910.04</v>
          </cell>
          <cell r="AL3388">
            <v>0</v>
          </cell>
          <cell r="AM3388">
            <v>0</v>
          </cell>
          <cell r="AN3388">
            <v>0</v>
          </cell>
          <cell r="AO3388">
            <v>0</v>
          </cell>
          <cell r="AP3388">
            <v>0</v>
          </cell>
          <cell r="AQ3388">
            <v>0</v>
          </cell>
          <cell r="AR3388">
            <v>0</v>
          </cell>
          <cell r="AS3388">
            <v>0</v>
          </cell>
          <cell r="AT3388">
            <v>0</v>
          </cell>
          <cell r="AU3388">
            <v>0</v>
          </cell>
          <cell r="AV3388">
            <v>0</v>
          </cell>
          <cell r="AW3388">
            <v>0</v>
          </cell>
          <cell r="AX3388">
            <v>0</v>
          </cell>
          <cell r="AY3388">
            <v>0</v>
          </cell>
          <cell r="AZ3388">
            <v>0</v>
          </cell>
        </row>
        <row r="3389">
          <cell r="A3389" t="str">
            <v>WAIrrigationCritical Peak PricingParticipantsHigh Participation Case0</v>
          </cell>
          <cell r="B3389" t="str">
            <v>WA</v>
          </cell>
          <cell r="C3389" t="str">
            <v>Irrigation</v>
          </cell>
          <cell r="D3389" t="str">
            <v>Critical Peak Pricing</v>
          </cell>
          <cell r="E3389" t="str">
            <v>Participants</v>
          </cell>
          <cell r="F3389" t="str">
            <v>High Participation Case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16746.686550000006</v>
          </cell>
          <cell r="S3389">
            <v>51018.605550000015</v>
          </cell>
          <cell r="T3389">
            <v>120852.27000000002</v>
          </cell>
          <cell r="U3389">
            <v>157699.79775000006</v>
          </cell>
          <cell r="V3389">
            <v>177800.38649999999</v>
          </cell>
          <cell r="W3389">
            <v>180383.41200000001</v>
          </cell>
          <cell r="X3389">
            <v>182969.12700000001</v>
          </cell>
          <cell r="Y3389">
            <v>185554.33050000004</v>
          </cell>
          <cell r="Z3389">
            <v>188138.90700000001</v>
          </cell>
          <cell r="AA3389">
            <v>190723.30200000003</v>
          </cell>
          <cell r="AB3389">
            <v>193308.027</v>
          </cell>
          <cell r="AC3389">
            <v>195900.88650000002</v>
          </cell>
          <cell r="AD3389">
            <v>198594.91865997191</v>
          </cell>
          <cell r="AE3389">
            <v>201325.99919378545</v>
          </cell>
          <cell r="AF3389">
            <v>204094.63759127702</v>
          </cell>
          <cell r="AG3389">
            <v>206901.35034879539</v>
          </cell>
          <cell r="AH3389">
            <v>209746.66106555553</v>
          </cell>
          <cell r="AI3389">
            <v>212631.10054131731</v>
          </cell>
          <cell r="AJ3389">
            <v>215555.20687540746</v>
          </cell>
          <cell r="AK3389">
            <v>218519.52556710335</v>
          </cell>
          <cell r="AL3389">
            <v>0</v>
          </cell>
          <cell r="AM3389">
            <v>0</v>
          </cell>
          <cell r="AN3389">
            <v>0</v>
          </cell>
          <cell r="AO3389">
            <v>0</v>
          </cell>
          <cell r="AP3389">
            <v>0</v>
          </cell>
          <cell r="AQ3389">
            <v>0</v>
          </cell>
          <cell r="AR3389">
            <v>0</v>
          </cell>
          <cell r="AS3389">
            <v>0</v>
          </cell>
          <cell r="AT3389">
            <v>0</v>
          </cell>
          <cell r="AU3389">
            <v>0</v>
          </cell>
          <cell r="AV3389">
            <v>0</v>
          </cell>
          <cell r="AW3389">
            <v>0</v>
          </cell>
          <cell r="AX3389">
            <v>0</v>
          </cell>
          <cell r="AY3389">
            <v>0</v>
          </cell>
          <cell r="AZ3389">
            <v>0</v>
          </cell>
        </row>
        <row r="3390">
          <cell r="A3390" t="str">
            <v>WALarge C&amp;ICritical Peak PricingProgram Annual BenefitsHigh Participation Case0</v>
          </cell>
          <cell r="B3390" t="str">
            <v>WA</v>
          </cell>
          <cell r="C3390" t="str">
            <v>Large C&amp;I</v>
          </cell>
          <cell r="D3390" t="str">
            <v>Critical Peak Pricing</v>
          </cell>
          <cell r="E3390" t="str">
            <v>Program Annual Benefits</v>
          </cell>
          <cell r="F3390" t="str">
            <v>High Participation Case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573231.01</v>
          </cell>
          <cell r="S3390">
            <v>1745288.43</v>
          </cell>
          <cell r="T3390">
            <v>4127886.26</v>
          </cell>
          <cell r="U3390">
            <v>5388069.9000000004</v>
          </cell>
          <cell r="V3390">
            <v>6066603.5300000003</v>
          </cell>
          <cell r="W3390">
            <v>6146956.6100000003</v>
          </cell>
          <cell r="X3390">
            <v>6226381.7599999998</v>
          </cell>
          <cell r="Y3390">
            <v>6305886.3200000003</v>
          </cell>
          <cell r="Z3390">
            <v>6389191.79</v>
          </cell>
          <cell r="AA3390">
            <v>6482465.1100000003</v>
          </cell>
          <cell r="AB3390">
            <v>6568214.9500000002</v>
          </cell>
          <cell r="AC3390">
            <v>6654117.0800000001</v>
          </cell>
          <cell r="AD3390">
            <v>6743128.8899999997</v>
          </cell>
          <cell r="AE3390">
            <v>6833331.4100000001</v>
          </cell>
          <cell r="AF3390">
            <v>6924740.5700000003</v>
          </cell>
          <cell r="AG3390">
            <v>7017372.5</v>
          </cell>
          <cell r="AH3390">
            <v>7111243.5700000003</v>
          </cell>
          <cell r="AI3390">
            <v>7206370.3399999999</v>
          </cell>
          <cell r="AJ3390">
            <v>7302769.6200000001</v>
          </cell>
          <cell r="AK3390">
            <v>7400458.4299999997</v>
          </cell>
          <cell r="AL3390">
            <v>0</v>
          </cell>
          <cell r="AM3390">
            <v>0</v>
          </cell>
          <cell r="AN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AS3390">
            <v>0</v>
          </cell>
          <cell r="AT3390">
            <v>0</v>
          </cell>
          <cell r="AU3390">
            <v>0</v>
          </cell>
          <cell r="AV3390">
            <v>0</v>
          </cell>
          <cell r="AW3390">
            <v>0</v>
          </cell>
          <cell r="AX3390">
            <v>0</v>
          </cell>
          <cell r="AY3390">
            <v>0</v>
          </cell>
          <cell r="AZ3390">
            <v>0</v>
          </cell>
        </row>
        <row r="3391">
          <cell r="A3391" t="str">
            <v>WALarge C&amp;ICritical Peak PricingProgram Annual CostsHigh Participation Case0</v>
          </cell>
          <cell r="B3391" t="str">
            <v>WA</v>
          </cell>
          <cell r="C3391" t="str">
            <v>Large C&amp;I</v>
          </cell>
          <cell r="D3391" t="str">
            <v>Critical Peak Pricing</v>
          </cell>
          <cell r="E3391" t="str">
            <v>Program Annual Costs</v>
          </cell>
          <cell r="F3391" t="str">
            <v>High Participation Case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5834317.1500000004</v>
          </cell>
          <cell r="S3391">
            <v>12509121.98</v>
          </cell>
          <cell r="T3391">
            <v>26286343.199999999</v>
          </cell>
          <cell r="U3391">
            <v>16130618.27</v>
          </cell>
          <cell r="V3391">
            <v>10911310.720000001</v>
          </cell>
          <cell r="W3391">
            <v>4823091.07</v>
          </cell>
          <cell r="X3391">
            <v>4899046.41</v>
          </cell>
          <cell r="Y3391">
            <v>4974249.76</v>
          </cell>
          <cell r="Z3391">
            <v>5049879.66</v>
          </cell>
          <cell r="AA3391">
            <v>5126289.05</v>
          </cell>
          <cell r="AB3391">
            <v>5203203.5</v>
          </cell>
          <cell r="AC3391">
            <v>5283869.59</v>
          </cell>
          <cell r="AD3391">
            <v>5405233.1200000001</v>
          </cell>
          <cell r="AE3391">
            <v>5502775.29</v>
          </cell>
          <cell r="AF3391">
            <v>5602414.6799999997</v>
          </cell>
          <cell r="AG3391">
            <v>5704204.7300000004</v>
          </cell>
          <cell r="AH3391">
            <v>5808200.4400000004</v>
          </cell>
          <cell r="AI3391">
            <v>5914458.3899999997</v>
          </cell>
          <cell r="AJ3391">
            <v>6023036.7800000003</v>
          </cell>
          <cell r="AK3391">
            <v>6133995.5099999998</v>
          </cell>
          <cell r="AL3391">
            <v>0</v>
          </cell>
          <cell r="AM3391">
            <v>0</v>
          </cell>
          <cell r="AN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AS3391">
            <v>0</v>
          </cell>
          <cell r="AT3391">
            <v>0</v>
          </cell>
          <cell r="AU3391">
            <v>0</v>
          </cell>
          <cell r="AV3391">
            <v>0</v>
          </cell>
          <cell r="AW3391">
            <v>0</v>
          </cell>
          <cell r="AX3391">
            <v>0</v>
          </cell>
          <cell r="AY3391">
            <v>0</v>
          </cell>
          <cell r="AZ3391">
            <v>0</v>
          </cell>
        </row>
        <row r="3392">
          <cell r="A3392" t="str">
            <v>WALarge C&amp;ICritical Peak PricingNon-Incentive CostsHigh Participation Case0</v>
          </cell>
          <cell r="B3392" t="str">
            <v>WA</v>
          </cell>
          <cell r="C3392" t="str">
            <v>Large C&amp;I</v>
          </cell>
          <cell r="D3392" t="str">
            <v>Critical Peak Pricing</v>
          </cell>
          <cell r="E3392" t="str">
            <v>Non-Incentive Costs</v>
          </cell>
          <cell r="F3392" t="str">
            <v>High Participation Case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5482636.7300000004</v>
          </cell>
          <cell r="S3392">
            <v>11437731.27</v>
          </cell>
          <cell r="T3392">
            <v>23748445.530000001</v>
          </cell>
          <cell r="U3392">
            <v>12818922.52</v>
          </cell>
          <cell r="V3392">
            <v>7177502.6100000003</v>
          </cell>
          <cell r="W3392">
            <v>1035039.42</v>
          </cell>
          <cell r="X3392">
            <v>1056694.75</v>
          </cell>
          <cell r="Y3392">
            <v>1077608.81</v>
          </cell>
          <cell r="Z3392">
            <v>1098962.6200000001</v>
          </cell>
          <cell r="AA3392">
            <v>1121099.71</v>
          </cell>
          <cell r="AB3392">
            <v>1143734.93</v>
          </cell>
          <cell r="AC3392">
            <v>1169950.97</v>
          </cell>
          <cell r="AD3392">
            <v>1234739.83</v>
          </cell>
          <cell r="AE3392">
            <v>1274929.31</v>
          </cell>
          <cell r="AF3392">
            <v>1316427.29</v>
          </cell>
          <cell r="AG3392">
            <v>1359276.37</v>
          </cell>
          <cell r="AH3392">
            <v>1403520.56</v>
          </cell>
          <cell r="AI3392">
            <v>1449205.28</v>
          </cell>
          <cell r="AJ3392">
            <v>1496377.44</v>
          </cell>
          <cell r="AK3392">
            <v>1545085.48</v>
          </cell>
          <cell r="AL3392">
            <v>0</v>
          </cell>
          <cell r="AM3392">
            <v>0</v>
          </cell>
          <cell r="AN3392">
            <v>0</v>
          </cell>
          <cell r="AO3392">
            <v>0</v>
          </cell>
          <cell r="AP3392">
            <v>0</v>
          </cell>
          <cell r="AQ3392">
            <v>0</v>
          </cell>
          <cell r="AR3392">
            <v>0</v>
          </cell>
          <cell r="AS3392">
            <v>0</v>
          </cell>
          <cell r="AT3392">
            <v>0</v>
          </cell>
          <cell r="AU3392">
            <v>0</v>
          </cell>
          <cell r="AV3392">
            <v>0</v>
          </cell>
          <cell r="AW3392">
            <v>0</v>
          </cell>
          <cell r="AX3392">
            <v>0</v>
          </cell>
          <cell r="AY3392">
            <v>0</v>
          </cell>
          <cell r="AZ3392">
            <v>0</v>
          </cell>
        </row>
        <row r="3393">
          <cell r="A3393" t="str">
            <v>WALarge C&amp;ICritical Peak PricingSummer Peak Reduction @Meter  (MW)High Participation Case0</v>
          </cell>
          <cell r="B3393" t="str">
            <v>WA</v>
          </cell>
          <cell r="C3393" t="str">
            <v>Large C&amp;I</v>
          </cell>
          <cell r="D3393" t="str">
            <v>Critical Peak Pricing</v>
          </cell>
          <cell r="E3393" t="str">
            <v>Summer Peak Reduction @Meter  (MW)</v>
          </cell>
          <cell r="F3393" t="str">
            <v>High Participation Case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5.1061481672101516</v>
          </cell>
          <cell r="S3393">
            <v>15.546439584201273</v>
          </cell>
          <cell r="T3393">
            <v>36.769815927493447</v>
          </cell>
          <cell r="U3393">
            <v>47.99510590524666</v>
          </cell>
          <cell r="V3393">
            <v>54.039254216657497</v>
          </cell>
          <cell r="W3393">
            <v>54.75501228123791</v>
          </cell>
          <cell r="X3393">
            <v>55.462504704051796</v>
          </cell>
          <cell r="Y3393">
            <v>56.170704503007471</v>
          </cell>
          <cell r="Z3393">
            <v>56.91276145592839</v>
          </cell>
          <cell r="AA3393">
            <v>57.74360864977195</v>
          </cell>
          <cell r="AB3393">
            <v>58.507439221742665</v>
          </cell>
          <cell r="AC3393">
            <v>59.27262640549219</v>
          </cell>
          <cell r="AD3393">
            <v>60.065513565673378</v>
          </cell>
          <cell r="AE3393">
            <v>60.869007140432515</v>
          </cell>
          <cell r="AF3393">
            <v>61.683249011282939</v>
          </cell>
          <cell r="AG3393">
            <v>62.508382957680382</v>
          </cell>
          <cell r="AH3393">
            <v>63.344554682411669</v>
          </cell>
          <cell r="AI3393">
            <v>64.191911837323005</v>
          </cell>
          <cell r="AJ3393">
            <v>65.050604049392433</v>
          </cell>
          <cell r="AK3393">
            <v>65.920782947151125</v>
          </cell>
          <cell r="AL3393">
            <v>0</v>
          </cell>
          <cell r="AM3393">
            <v>0</v>
          </cell>
          <cell r="AN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AS3393">
            <v>0</v>
          </cell>
          <cell r="AT3393">
            <v>0</v>
          </cell>
          <cell r="AU3393">
            <v>0</v>
          </cell>
          <cell r="AV3393">
            <v>0</v>
          </cell>
          <cell r="AW3393">
            <v>0</v>
          </cell>
          <cell r="AX3393">
            <v>0</v>
          </cell>
          <cell r="AY3393">
            <v>0</v>
          </cell>
          <cell r="AZ3393">
            <v>0</v>
          </cell>
        </row>
        <row r="3394">
          <cell r="A3394" t="str">
            <v>WALarge C&amp;ICritical Peak PricingSummer Peak Reduction @Generation (MW)High Participation Case0</v>
          </cell>
          <cell r="B3394" t="str">
            <v>WA</v>
          </cell>
          <cell r="C3394" t="str">
            <v>Large C&amp;I</v>
          </cell>
          <cell r="D3394" t="str">
            <v>Critical Peak Pricing</v>
          </cell>
          <cell r="E3394" t="str">
            <v>Summer Peak Reduction @Generation (MW)</v>
          </cell>
          <cell r="F3394" t="str">
            <v>High Participation Case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5.6309529854545115</v>
          </cell>
          <cell r="S3394">
            <v>17.1442871462299</v>
          </cell>
          <cell r="T3394">
            <v>40.548980952242438</v>
          </cell>
          <cell r="U3394">
            <v>52.92799504328039</v>
          </cell>
          <cell r="V3394">
            <v>59.593354892652727</v>
          </cell>
          <cell r="W3394">
            <v>60.382677857562754</v>
          </cell>
          <cell r="X3394">
            <v>61.162885646285609</v>
          </cell>
          <cell r="Y3394">
            <v>61.94387351456492</v>
          </cell>
          <cell r="Z3394">
            <v>62.762198341341403</v>
          </cell>
          <cell r="AA3394">
            <v>63.678439181486489</v>
          </cell>
          <cell r="AB3394">
            <v>64.520775498172327</v>
          </cell>
          <cell r="AC3394">
            <v>65.364607857843168</v>
          </cell>
          <cell r="AD3394">
            <v>66.238987169908881</v>
          </cell>
          <cell r="AE3394">
            <v>67.125063013269198</v>
          </cell>
          <cell r="AF3394">
            <v>68.022991851877961</v>
          </cell>
          <cell r="AG3394">
            <v>68.932932242700019</v>
          </cell>
          <cell r="AH3394">
            <v>69.855044863709381</v>
          </cell>
          <cell r="AI3394">
            <v>70.789492542261797</v>
          </cell>
          <cell r="AJ3394">
            <v>71.73644028384696</v>
          </cell>
          <cell r="AK3394">
            <v>72.696055301225314</v>
          </cell>
          <cell r="AL3394">
            <v>0</v>
          </cell>
          <cell r="AM3394">
            <v>0</v>
          </cell>
          <cell r="AN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AS3394">
            <v>0</v>
          </cell>
          <cell r="AT3394">
            <v>0</v>
          </cell>
          <cell r="AU3394">
            <v>0</v>
          </cell>
          <cell r="AV3394">
            <v>0</v>
          </cell>
          <cell r="AW3394">
            <v>0</v>
          </cell>
          <cell r="AX3394">
            <v>0</v>
          </cell>
          <cell r="AY3394">
            <v>0</v>
          </cell>
          <cell r="AZ3394">
            <v>0</v>
          </cell>
        </row>
        <row r="3395">
          <cell r="A3395" t="str">
            <v>WALarge C&amp;ICritical Peak PricingWinter Peak Reduction @Meter  (MW)High Participation Case0</v>
          </cell>
          <cell r="B3395" t="str">
            <v>WA</v>
          </cell>
          <cell r="C3395" t="str">
            <v>Large C&amp;I</v>
          </cell>
          <cell r="D3395" t="str">
            <v>Critical Peak Pricing</v>
          </cell>
          <cell r="E3395" t="str">
            <v>Winter Peak Reduction @Meter  (MW)</v>
          </cell>
          <cell r="F3395" t="str">
            <v>High Participation Case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E3395">
            <v>0</v>
          </cell>
          <cell r="AF3395">
            <v>0</v>
          </cell>
          <cell r="AG3395">
            <v>0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L3395">
            <v>0</v>
          </cell>
          <cell r="AM3395">
            <v>0</v>
          </cell>
          <cell r="AN3395">
            <v>0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AS3395">
            <v>0</v>
          </cell>
          <cell r="AT3395">
            <v>0</v>
          </cell>
          <cell r="AU3395">
            <v>0</v>
          </cell>
          <cell r="AV3395">
            <v>0</v>
          </cell>
          <cell r="AW3395">
            <v>0</v>
          </cell>
          <cell r="AX3395">
            <v>0</v>
          </cell>
          <cell r="AY3395">
            <v>0</v>
          </cell>
          <cell r="AZ3395">
            <v>0</v>
          </cell>
        </row>
        <row r="3396">
          <cell r="A3396" t="str">
            <v>WALarge C&amp;ICritical Peak PricingWinter Peak Reduction @Generation (MW)High Participation Case0</v>
          </cell>
          <cell r="B3396" t="str">
            <v>WA</v>
          </cell>
          <cell r="C3396" t="str">
            <v>Large C&amp;I</v>
          </cell>
          <cell r="D3396" t="str">
            <v>Critical Peak Pricing</v>
          </cell>
          <cell r="E3396" t="str">
            <v>Winter Peak Reduction @Generation (MW)</v>
          </cell>
          <cell r="F3396" t="str">
            <v>High Participation Case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0</v>
          </cell>
          <cell r="AD3396">
            <v>0</v>
          </cell>
          <cell r="AE3396">
            <v>0</v>
          </cell>
          <cell r="AF3396">
            <v>0</v>
          </cell>
          <cell r="AG3396">
            <v>0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L3396">
            <v>0</v>
          </cell>
          <cell r="AM3396">
            <v>0</v>
          </cell>
          <cell r="AN3396">
            <v>0</v>
          </cell>
          <cell r="AO3396">
            <v>0</v>
          </cell>
          <cell r="AP3396">
            <v>0</v>
          </cell>
          <cell r="AQ3396">
            <v>0</v>
          </cell>
          <cell r="AR3396">
            <v>0</v>
          </cell>
          <cell r="AS3396">
            <v>0</v>
          </cell>
          <cell r="AT3396">
            <v>0</v>
          </cell>
          <cell r="AU3396">
            <v>0</v>
          </cell>
          <cell r="AV3396">
            <v>0</v>
          </cell>
          <cell r="AW3396">
            <v>0</v>
          </cell>
          <cell r="AX3396">
            <v>0</v>
          </cell>
          <cell r="AY3396">
            <v>0</v>
          </cell>
          <cell r="AZ3396">
            <v>0</v>
          </cell>
        </row>
        <row r="3397">
          <cell r="A3397" t="str">
            <v>WALarge C&amp;ICritical Peak PricingProgram Annual BenefitsHigh Participation Case0</v>
          </cell>
          <cell r="B3397" t="str">
            <v>WA</v>
          </cell>
          <cell r="C3397" t="str">
            <v>Large C&amp;I</v>
          </cell>
          <cell r="D3397" t="str">
            <v>Critical Peak Pricing</v>
          </cell>
          <cell r="E3397" t="str">
            <v>Program Annual Benefits</v>
          </cell>
          <cell r="F3397" t="str">
            <v>High Participation Case</v>
          </cell>
          <cell r="G3397">
            <v>0</v>
          </cell>
        </row>
        <row r="3398">
          <cell r="A3398" t="str">
            <v>WALarge C&amp;ICritical Peak PricingNew ParticipantsHigh Participation Case0</v>
          </cell>
          <cell r="B3398" t="str">
            <v>WA</v>
          </cell>
          <cell r="C3398" t="str">
            <v>Large C&amp;I</v>
          </cell>
          <cell r="D3398" t="str">
            <v>Critical Peak Pricing</v>
          </cell>
          <cell r="E3398" t="str">
            <v>New Participants</v>
          </cell>
          <cell r="F3398" t="str">
            <v>High Participation Case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16746.686550000006</v>
          </cell>
          <cell r="S3398">
            <v>34271.919000000009</v>
          </cell>
          <cell r="T3398">
            <v>69833.664450000011</v>
          </cell>
          <cell r="U3398">
            <v>36847.527750000037</v>
          </cell>
          <cell r="V3398">
            <v>20100.588749999937</v>
          </cell>
          <cell r="W3398">
            <v>2583.0255000000179</v>
          </cell>
          <cell r="X3398">
            <v>2585.7149999999965</v>
          </cell>
          <cell r="Y3398">
            <v>2585.2035000000324</v>
          </cell>
          <cell r="Z3398">
            <v>2584.5764999999665</v>
          </cell>
          <cell r="AA3398">
            <v>2584.3950000000186</v>
          </cell>
          <cell r="AB3398">
            <v>2584.7249999999767</v>
          </cell>
          <cell r="AC3398">
            <v>2592.8595000000205</v>
          </cell>
          <cell r="AD3398">
            <v>2694.0321599718882</v>
          </cell>
          <cell r="AE3398">
            <v>2731.0805338135397</v>
          </cell>
          <cell r="AF3398">
            <v>2768.6383974915661</v>
          </cell>
          <cell r="AG3398">
            <v>2806.7127575183695</v>
          </cell>
          <cell r="AH3398">
            <v>2845.3107167601411</v>
          </cell>
          <cell r="AI3398">
            <v>2884.4394757617847</v>
          </cell>
          <cell r="AJ3398">
            <v>2924.1063340901455</v>
          </cell>
          <cell r="AK3398">
            <v>2964.3186916958948</v>
          </cell>
          <cell r="AL3398">
            <v>0</v>
          </cell>
          <cell r="AM3398">
            <v>0</v>
          </cell>
          <cell r="AN3398">
            <v>0</v>
          </cell>
          <cell r="AO3398">
            <v>0</v>
          </cell>
          <cell r="AP3398">
            <v>0</v>
          </cell>
          <cell r="AQ3398">
            <v>0</v>
          </cell>
          <cell r="AR3398">
            <v>0</v>
          </cell>
          <cell r="AS3398">
            <v>0</v>
          </cell>
          <cell r="AT3398">
            <v>0</v>
          </cell>
          <cell r="AU3398">
            <v>0</v>
          </cell>
          <cell r="AV3398">
            <v>0</v>
          </cell>
          <cell r="AW3398">
            <v>0</v>
          </cell>
          <cell r="AX3398">
            <v>0</v>
          </cell>
          <cell r="AY3398">
            <v>0</v>
          </cell>
          <cell r="AZ3398">
            <v>0</v>
          </cell>
        </row>
        <row r="3399">
          <cell r="A3399" t="str">
            <v>WALarge C&amp;ICritical Peak PricingIncentive CostsHigh Participation Case0</v>
          </cell>
          <cell r="B3399" t="str">
            <v>WA</v>
          </cell>
          <cell r="C3399" t="str">
            <v>Large C&amp;I</v>
          </cell>
          <cell r="D3399" t="str">
            <v>Critical Peak Pricing</v>
          </cell>
          <cell r="E3399" t="str">
            <v>Incentive Costs</v>
          </cell>
          <cell r="F3399" t="str">
            <v>High Participation Case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351680.42</v>
          </cell>
          <cell r="S3399">
            <v>1071390.72</v>
          </cell>
          <cell r="T3399">
            <v>2537897.67</v>
          </cell>
          <cell r="U3399">
            <v>3311695.75</v>
          </cell>
          <cell r="V3399">
            <v>3733808.12</v>
          </cell>
          <cell r="W3399">
            <v>3788051.65</v>
          </cell>
          <cell r="X3399">
            <v>3842351.67</v>
          </cell>
          <cell r="Y3399">
            <v>3896640.94</v>
          </cell>
          <cell r="Z3399">
            <v>3950917.05</v>
          </cell>
          <cell r="AA3399">
            <v>4005189.34</v>
          </cell>
          <cell r="AB3399">
            <v>4059468.57</v>
          </cell>
          <cell r="AC3399">
            <v>4113918.62</v>
          </cell>
          <cell r="AD3399">
            <v>4170493.29</v>
          </cell>
          <cell r="AE3399">
            <v>4227845.9800000004</v>
          </cell>
          <cell r="AF3399">
            <v>4285987.3899999997</v>
          </cell>
          <cell r="AG3399">
            <v>4344928.3600000003</v>
          </cell>
          <cell r="AH3399">
            <v>4404679.88</v>
          </cell>
          <cell r="AI3399">
            <v>4465253.1100000003</v>
          </cell>
          <cell r="AJ3399">
            <v>4526659.34</v>
          </cell>
          <cell r="AK3399">
            <v>4588910.04</v>
          </cell>
          <cell r="AL3399">
            <v>0</v>
          </cell>
          <cell r="AM3399">
            <v>0</v>
          </cell>
          <cell r="AN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AS3399">
            <v>0</v>
          </cell>
          <cell r="AT3399">
            <v>0</v>
          </cell>
          <cell r="AU3399">
            <v>0</v>
          </cell>
          <cell r="AV3399">
            <v>0</v>
          </cell>
          <cell r="AW3399">
            <v>0</v>
          </cell>
          <cell r="AX3399">
            <v>0</v>
          </cell>
          <cell r="AY3399">
            <v>0</v>
          </cell>
          <cell r="AZ3399">
            <v>0</v>
          </cell>
        </row>
        <row r="3400">
          <cell r="A3400" t="str">
            <v>WALarge C&amp;ICritical Peak PricingParticipantsHigh Participation Case0</v>
          </cell>
          <cell r="B3400" t="str">
            <v>WA</v>
          </cell>
          <cell r="C3400" t="str">
            <v>Large C&amp;I</v>
          </cell>
          <cell r="D3400" t="str">
            <v>Critical Peak Pricing</v>
          </cell>
          <cell r="E3400" t="str">
            <v>Participants</v>
          </cell>
          <cell r="F3400" t="str">
            <v>High Participation Case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16746.686550000006</v>
          </cell>
          <cell r="S3400">
            <v>51018.605550000015</v>
          </cell>
          <cell r="T3400">
            <v>120852.27000000002</v>
          </cell>
          <cell r="U3400">
            <v>157699.79775000006</v>
          </cell>
          <cell r="V3400">
            <v>177800.38649999999</v>
          </cell>
          <cell r="W3400">
            <v>180383.41200000001</v>
          </cell>
          <cell r="X3400">
            <v>182969.12700000001</v>
          </cell>
          <cell r="Y3400">
            <v>185554.33050000004</v>
          </cell>
          <cell r="Z3400">
            <v>188138.90700000001</v>
          </cell>
          <cell r="AA3400">
            <v>190723.30200000003</v>
          </cell>
          <cell r="AB3400">
            <v>193308.027</v>
          </cell>
          <cell r="AC3400">
            <v>195900.88650000002</v>
          </cell>
          <cell r="AD3400">
            <v>198594.91865997191</v>
          </cell>
          <cell r="AE3400">
            <v>201325.99919378545</v>
          </cell>
          <cell r="AF3400">
            <v>204094.63759127702</v>
          </cell>
          <cell r="AG3400">
            <v>206901.35034879539</v>
          </cell>
          <cell r="AH3400">
            <v>209746.66106555553</v>
          </cell>
          <cell r="AI3400">
            <v>212631.10054131731</v>
          </cell>
          <cell r="AJ3400">
            <v>215555.20687540746</v>
          </cell>
          <cell r="AK3400">
            <v>218519.52556710335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AS3400">
            <v>0</v>
          </cell>
          <cell r="AT3400">
            <v>0</v>
          </cell>
          <cell r="AU3400">
            <v>0</v>
          </cell>
          <cell r="AV3400">
            <v>0</v>
          </cell>
          <cell r="AW3400">
            <v>0</v>
          </cell>
          <cell r="AX3400">
            <v>0</v>
          </cell>
          <cell r="AY3400">
            <v>0</v>
          </cell>
          <cell r="AZ3400">
            <v>0</v>
          </cell>
        </row>
        <row r="3401">
          <cell r="A3401" t="str">
            <v>WAMedium C&amp;ICritical Peak PricingProgram Annual BenefitsHigh Participation Case0</v>
          </cell>
          <cell r="B3401" t="str">
            <v>WA</v>
          </cell>
          <cell r="C3401" t="str">
            <v>Medium C&amp;I</v>
          </cell>
          <cell r="D3401" t="str">
            <v>Critical Peak Pricing</v>
          </cell>
          <cell r="E3401" t="str">
            <v>Program Annual Benefits</v>
          </cell>
          <cell r="F3401" t="str">
            <v>High Participation Case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573231.01</v>
          </cell>
          <cell r="S3401">
            <v>1745288.43</v>
          </cell>
          <cell r="T3401">
            <v>4127886.26</v>
          </cell>
          <cell r="U3401">
            <v>5388069.9000000004</v>
          </cell>
          <cell r="V3401">
            <v>6066603.5300000003</v>
          </cell>
          <cell r="W3401">
            <v>6146956.6100000003</v>
          </cell>
          <cell r="X3401">
            <v>6226381.7599999998</v>
          </cell>
          <cell r="Y3401">
            <v>6305886.3200000003</v>
          </cell>
          <cell r="Z3401">
            <v>6389191.79</v>
          </cell>
          <cell r="AA3401">
            <v>6482465.1100000003</v>
          </cell>
          <cell r="AB3401">
            <v>6568214.9500000002</v>
          </cell>
          <cell r="AC3401">
            <v>6654117.0800000001</v>
          </cell>
          <cell r="AD3401">
            <v>6743128.8899999997</v>
          </cell>
          <cell r="AE3401">
            <v>6833331.4100000001</v>
          </cell>
          <cell r="AF3401">
            <v>6924740.5700000003</v>
          </cell>
          <cell r="AG3401">
            <v>7017372.5</v>
          </cell>
          <cell r="AH3401">
            <v>7111243.5700000003</v>
          </cell>
          <cell r="AI3401">
            <v>7206370.3399999999</v>
          </cell>
          <cell r="AJ3401">
            <v>7302769.6200000001</v>
          </cell>
          <cell r="AK3401">
            <v>7400458.4299999997</v>
          </cell>
          <cell r="AL3401">
            <v>0</v>
          </cell>
          <cell r="AM3401">
            <v>0</v>
          </cell>
          <cell r="AN3401">
            <v>0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AS3401">
            <v>0</v>
          </cell>
          <cell r="AT3401">
            <v>0</v>
          </cell>
          <cell r="AU3401">
            <v>0</v>
          </cell>
          <cell r="AV3401">
            <v>0</v>
          </cell>
          <cell r="AW3401">
            <v>0</v>
          </cell>
          <cell r="AX3401">
            <v>0</v>
          </cell>
          <cell r="AY3401">
            <v>0</v>
          </cell>
          <cell r="AZ3401">
            <v>0</v>
          </cell>
        </row>
        <row r="3402">
          <cell r="A3402" t="str">
            <v>WAMedium C&amp;ICritical Peak PricingProgram Annual CostsHigh Participation Case0</v>
          </cell>
          <cell r="B3402" t="str">
            <v>WA</v>
          </cell>
          <cell r="C3402" t="str">
            <v>Medium C&amp;I</v>
          </cell>
          <cell r="D3402" t="str">
            <v>Critical Peak Pricing</v>
          </cell>
          <cell r="E3402" t="str">
            <v>Program Annual Costs</v>
          </cell>
          <cell r="F3402" t="str">
            <v>High Participation Case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5834317.1500000004</v>
          </cell>
          <cell r="S3402">
            <v>12509121.98</v>
          </cell>
          <cell r="T3402">
            <v>26286343.199999999</v>
          </cell>
          <cell r="U3402">
            <v>16130618.27</v>
          </cell>
          <cell r="V3402">
            <v>10911310.720000001</v>
          </cell>
          <cell r="W3402">
            <v>4823091.07</v>
          </cell>
          <cell r="X3402">
            <v>4899046.41</v>
          </cell>
          <cell r="Y3402">
            <v>4974249.76</v>
          </cell>
          <cell r="Z3402">
            <v>5049879.66</v>
          </cell>
          <cell r="AA3402">
            <v>5126289.05</v>
          </cell>
          <cell r="AB3402">
            <v>5203203.5</v>
          </cell>
          <cell r="AC3402">
            <v>5283869.59</v>
          </cell>
          <cell r="AD3402">
            <v>5405233.1200000001</v>
          </cell>
          <cell r="AE3402">
            <v>5502775.29</v>
          </cell>
          <cell r="AF3402">
            <v>5602414.6799999997</v>
          </cell>
          <cell r="AG3402">
            <v>5704204.7300000004</v>
          </cell>
          <cell r="AH3402">
            <v>5808200.4400000004</v>
          </cell>
          <cell r="AI3402">
            <v>5914458.3899999997</v>
          </cell>
          <cell r="AJ3402">
            <v>6023036.7800000003</v>
          </cell>
          <cell r="AK3402">
            <v>6133995.5099999998</v>
          </cell>
          <cell r="AL3402">
            <v>0</v>
          </cell>
          <cell r="AM3402">
            <v>0</v>
          </cell>
          <cell r="AN3402">
            <v>0</v>
          </cell>
          <cell r="AO3402">
            <v>0</v>
          </cell>
          <cell r="AP3402">
            <v>0</v>
          </cell>
          <cell r="AQ3402">
            <v>0</v>
          </cell>
          <cell r="AR3402">
            <v>0</v>
          </cell>
          <cell r="AS3402">
            <v>0</v>
          </cell>
          <cell r="AT3402">
            <v>0</v>
          </cell>
          <cell r="AU3402">
            <v>0</v>
          </cell>
          <cell r="AV3402">
            <v>0</v>
          </cell>
          <cell r="AW3402">
            <v>0</v>
          </cell>
          <cell r="AX3402">
            <v>0</v>
          </cell>
          <cell r="AY3402">
            <v>0</v>
          </cell>
          <cell r="AZ3402">
            <v>0</v>
          </cell>
        </row>
        <row r="3403">
          <cell r="A3403" t="str">
            <v>WAMedium C&amp;ICritical Peak PricingNon-Incentive CostsHigh Participation Case0</v>
          </cell>
          <cell r="B3403" t="str">
            <v>WA</v>
          </cell>
          <cell r="C3403" t="str">
            <v>Medium C&amp;I</v>
          </cell>
          <cell r="D3403" t="str">
            <v>Critical Peak Pricing</v>
          </cell>
          <cell r="E3403" t="str">
            <v>Non-Incentive Costs</v>
          </cell>
          <cell r="F3403" t="str">
            <v>High Participation Case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5482636.7300000004</v>
          </cell>
          <cell r="S3403">
            <v>11437731.27</v>
          </cell>
          <cell r="T3403">
            <v>23748445.530000001</v>
          </cell>
          <cell r="U3403">
            <v>12818922.52</v>
          </cell>
          <cell r="V3403">
            <v>7177502.6100000003</v>
          </cell>
          <cell r="W3403">
            <v>1035039.42</v>
          </cell>
          <cell r="X3403">
            <v>1056694.75</v>
          </cell>
          <cell r="Y3403">
            <v>1077608.81</v>
          </cell>
          <cell r="Z3403">
            <v>1098962.6200000001</v>
          </cell>
          <cell r="AA3403">
            <v>1121099.71</v>
          </cell>
          <cell r="AB3403">
            <v>1143734.93</v>
          </cell>
          <cell r="AC3403">
            <v>1169950.97</v>
          </cell>
          <cell r="AD3403">
            <v>1234739.83</v>
          </cell>
          <cell r="AE3403">
            <v>1274929.31</v>
          </cell>
          <cell r="AF3403">
            <v>1316427.29</v>
          </cell>
          <cell r="AG3403">
            <v>1359276.37</v>
          </cell>
          <cell r="AH3403">
            <v>1403520.56</v>
          </cell>
          <cell r="AI3403">
            <v>1449205.28</v>
          </cell>
          <cell r="AJ3403">
            <v>1496377.44</v>
          </cell>
          <cell r="AK3403">
            <v>1545085.48</v>
          </cell>
          <cell r="AL3403">
            <v>0</v>
          </cell>
          <cell r="AM3403">
            <v>0</v>
          </cell>
          <cell r="AN3403">
            <v>0</v>
          </cell>
          <cell r="AO3403">
            <v>0</v>
          </cell>
          <cell r="AP3403">
            <v>0</v>
          </cell>
          <cell r="AQ3403">
            <v>0</v>
          </cell>
          <cell r="AR3403">
            <v>0</v>
          </cell>
          <cell r="AS3403">
            <v>0</v>
          </cell>
          <cell r="AT3403">
            <v>0</v>
          </cell>
          <cell r="AU3403">
            <v>0</v>
          </cell>
          <cell r="AV3403">
            <v>0</v>
          </cell>
          <cell r="AW3403">
            <v>0</v>
          </cell>
          <cell r="AX3403">
            <v>0</v>
          </cell>
          <cell r="AY3403">
            <v>0</v>
          </cell>
          <cell r="AZ3403">
            <v>0</v>
          </cell>
        </row>
        <row r="3404">
          <cell r="A3404" t="str">
            <v>WAMedium C&amp;ICritical Peak PricingSummer Peak Reduction @Meter  (MW)High Participation Case0</v>
          </cell>
          <cell r="B3404" t="str">
            <v>WA</v>
          </cell>
          <cell r="C3404" t="str">
            <v>Medium C&amp;I</v>
          </cell>
          <cell r="D3404" t="str">
            <v>Critical Peak Pricing</v>
          </cell>
          <cell r="E3404" t="str">
            <v>Summer Peak Reduction @Meter  (MW)</v>
          </cell>
          <cell r="F3404" t="str">
            <v>High Participation Case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5.1061481672101516</v>
          </cell>
          <cell r="S3404">
            <v>15.546439584201273</v>
          </cell>
          <cell r="T3404">
            <v>36.769815927493447</v>
          </cell>
          <cell r="U3404">
            <v>47.99510590524666</v>
          </cell>
          <cell r="V3404">
            <v>54.039254216657497</v>
          </cell>
          <cell r="W3404">
            <v>54.75501228123791</v>
          </cell>
          <cell r="X3404">
            <v>55.462504704051796</v>
          </cell>
          <cell r="Y3404">
            <v>56.170704503007471</v>
          </cell>
          <cell r="Z3404">
            <v>56.91276145592839</v>
          </cell>
          <cell r="AA3404">
            <v>57.74360864977195</v>
          </cell>
          <cell r="AB3404">
            <v>58.507439221742665</v>
          </cell>
          <cell r="AC3404">
            <v>59.27262640549219</v>
          </cell>
          <cell r="AD3404">
            <v>60.065513565673378</v>
          </cell>
          <cell r="AE3404">
            <v>60.869007140432515</v>
          </cell>
          <cell r="AF3404">
            <v>61.683249011282939</v>
          </cell>
          <cell r="AG3404">
            <v>62.508382957680382</v>
          </cell>
          <cell r="AH3404">
            <v>63.344554682411669</v>
          </cell>
          <cell r="AI3404">
            <v>64.191911837323005</v>
          </cell>
          <cell r="AJ3404">
            <v>65.050604049392433</v>
          </cell>
          <cell r="AK3404">
            <v>65.920782947151125</v>
          </cell>
          <cell r="AL3404">
            <v>0</v>
          </cell>
          <cell r="AM3404">
            <v>0</v>
          </cell>
          <cell r="AN3404">
            <v>0</v>
          </cell>
          <cell r="AO3404">
            <v>0</v>
          </cell>
          <cell r="AP3404">
            <v>0</v>
          </cell>
          <cell r="AQ3404">
            <v>0</v>
          </cell>
          <cell r="AR3404">
            <v>0</v>
          </cell>
          <cell r="AS3404">
            <v>0</v>
          </cell>
          <cell r="AT3404">
            <v>0</v>
          </cell>
          <cell r="AU3404">
            <v>0</v>
          </cell>
          <cell r="AV3404">
            <v>0</v>
          </cell>
          <cell r="AW3404">
            <v>0</v>
          </cell>
          <cell r="AX3404">
            <v>0</v>
          </cell>
          <cell r="AY3404">
            <v>0</v>
          </cell>
          <cell r="AZ3404">
            <v>0</v>
          </cell>
        </row>
        <row r="3405">
          <cell r="A3405" t="str">
            <v>WAMedium C&amp;ICritical Peak PricingSummer Peak Reduction @Generation (MW)High Participation Case0</v>
          </cell>
          <cell r="B3405" t="str">
            <v>WA</v>
          </cell>
          <cell r="C3405" t="str">
            <v>Medium C&amp;I</v>
          </cell>
          <cell r="D3405" t="str">
            <v>Critical Peak Pricing</v>
          </cell>
          <cell r="E3405" t="str">
            <v>Summer Peak Reduction @Generation (MW)</v>
          </cell>
          <cell r="F3405" t="str">
            <v>High Participation Case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5.6309529854545115</v>
          </cell>
          <cell r="S3405">
            <v>17.1442871462299</v>
          </cell>
          <cell r="T3405">
            <v>40.548980952242438</v>
          </cell>
          <cell r="U3405">
            <v>52.92799504328039</v>
          </cell>
          <cell r="V3405">
            <v>59.593354892652727</v>
          </cell>
          <cell r="W3405">
            <v>60.382677857562754</v>
          </cell>
          <cell r="X3405">
            <v>61.162885646285609</v>
          </cell>
          <cell r="Y3405">
            <v>61.94387351456492</v>
          </cell>
          <cell r="Z3405">
            <v>62.762198341341403</v>
          </cell>
          <cell r="AA3405">
            <v>63.678439181486489</v>
          </cell>
          <cell r="AB3405">
            <v>64.520775498172327</v>
          </cell>
          <cell r="AC3405">
            <v>65.364607857843168</v>
          </cell>
          <cell r="AD3405">
            <v>66.238987169908881</v>
          </cell>
          <cell r="AE3405">
            <v>67.125063013269198</v>
          </cell>
          <cell r="AF3405">
            <v>68.022991851877961</v>
          </cell>
          <cell r="AG3405">
            <v>68.932932242700019</v>
          </cell>
          <cell r="AH3405">
            <v>69.855044863709381</v>
          </cell>
          <cell r="AI3405">
            <v>70.789492542261797</v>
          </cell>
          <cell r="AJ3405">
            <v>71.73644028384696</v>
          </cell>
          <cell r="AK3405">
            <v>72.696055301225314</v>
          </cell>
          <cell r="AL3405">
            <v>0</v>
          </cell>
          <cell r="AM3405">
            <v>0</v>
          </cell>
          <cell r="AN3405">
            <v>0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AS3405">
            <v>0</v>
          </cell>
          <cell r="AT3405">
            <v>0</v>
          </cell>
          <cell r="AU3405">
            <v>0</v>
          </cell>
          <cell r="AV3405">
            <v>0</v>
          </cell>
          <cell r="AW3405">
            <v>0</v>
          </cell>
          <cell r="AX3405">
            <v>0</v>
          </cell>
          <cell r="AY3405">
            <v>0</v>
          </cell>
          <cell r="AZ3405">
            <v>0</v>
          </cell>
        </row>
        <row r="3406">
          <cell r="A3406" t="str">
            <v>WAMedium C&amp;ICritical Peak PricingWinter Peak Reduction @Meter  (MW)High Participation Case0</v>
          </cell>
          <cell r="B3406" t="str">
            <v>WA</v>
          </cell>
          <cell r="C3406" t="str">
            <v>Medium C&amp;I</v>
          </cell>
          <cell r="D3406" t="str">
            <v>Critical Peak Pricing</v>
          </cell>
          <cell r="E3406" t="str">
            <v>Winter Peak Reduction @Meter  (MW)</v>
          </cell>
          <cell r="F3406" t="str">
            <v>High Participation Case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E3406">
            <v>0</v>
          </cell>
          <cell r="AF3406">
            <v>0</v>
          </cell>
          <cell r="AG3406">
            <v>0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0</v>
          </cell>
          <cell r="AN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AS3406">
            <v>0</v>
          </cell>
          <cell r="AT3406">
            <v>0</v>
          </cell>
          <cell r="AU3406">
            <v>0</v>
          </cell>
          <cell r="AV3406">
            <v>0</v>
          </cell>
          <cell r="AW3406">
            <v>0</v>
          </cell>
          <cell r="AX3406">
            <v>0</v>
          </cell>
          <cell r="AY3406">
            <v>0</v>
          </cell>
          <cell r="AZ3406">
            <v>0</v>
          </cell>
        </row>
        <row r="3407">
          <cell r="A3407" t="str">
            <v>WAMedium C&amp;ICritical Peak PricingWinter Peak Reduction @Generation (MW)High Participation Case0</v>
          </cell>
          <cell r="B3407" t="str">
            <v>WA</v>
          </cell>
          <cell r="C3407" t="str">
            <v>Medium C&amp;I</v>
          </cell>
          <cell r="D3407" t="str">
            <v>Critical Peak Pricing</v>
          </cell>
          <cell r="E3407" t="str">
            <v>Winter Peak Reduction @Generation (MW)</v>
          </cell>
          <cell r="F3407" t="str">
            <v>High Participation Case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0</v>
          </cell>
          <cell r="AE3407">
            <v>0</v>
          </cell>
          <cell r="AF3407">
            <v>0</v>
          </cell>
          <cell r="AG3407">
            <v>0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0</v>
          </cell>
          <cell r="AN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AS3407">
            <v>0</v>
          </cell>
          <cell r="AT3407">
            <v>0</v>
          </cell>
          <cell r="AU3407">
            <v>0</v>
          </cell>
          <cell r="AV3407">
            <v>0</v>
          </cell>
          <cell r="AW3407">
            <v>0</v>
          </cell>
          <cell r="AX3407">
            <v>0</v>
          </cell>
          <cell r="AY3407">
            <v>0</v>
          </cell>
          <cell r="AZ3407">
            <v>0</v>
          </cell>
        </row>
        <row r="3408">
          <cell r="A3408" t="str">
            <v>WAMedium C&amp;ICritical Peak PricingProgram Annual BenefitsHigh Participation Case0</v>
          </cell>
          <cell r="B3408" t="str">
            <v>WA</v>
          </cell>
          <cell r="C3408" t="str">
            <v>Medium C&amp;I</v>
          </cell>
          <cell r="D3408" t="str">
            <v>Critical Peak Pricing</v>
          </cell>
          <cell r="E3408" t="str">
            <v>Program Annual Benefits</v>
          </cell>
          <cell r="F3408" t="str">
            <v>High Participation Case</v>
          </cell>
          <cell r="G3408">
            <v>0</v>
          </cell>
        </row>
        <row r="3409">
          <cell r="A3409" t="str">
            <v>WAMedium C&amp;ICritical Peak PricingNew ParticipantsHigh Participation Case0</v>
          </cell>
          <cell r="B3409" t="str">
            <v>WA</v>
          </cell>
          <cell r="C3409" t="str">
            <v>Medium C&amp;I</v>
          </cell>
          <cell r="D3409" t="str">
            <v>Critical Peak Pricing</v>
          </cell>
          <cell r="E3409" t="str">
            <v>New Participants</v>
          </cell>
          <cell r="F3409" t="str">
            <v>High Participation Case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16746.686550000006</v>
          </cell>
          <cell r="S3409">
            <v>34271.919000000009</v>
          </cell>
          <cell r="T3409">
            <v>69833.664450000011</v>
          </cell>
          <cell r="U3409">
            <v>36847.527750000037</v>
          </cell>
          <cell r="V3409">
            <v>20100.588749999937</v>
          </cell>
          <cell r="W3409">
            <v>2583.0255000000179</v>
          </cell>
          <cell r="X3409">
            <v>2585.7149999999965</v>
          </cell>
          <cell r="Y3409">
            <v>2585.2035000000324</v>
          </cell>
          <cell r="Z3409">
            <v>2584.5764999999665</v>
          </cell>
          <cell r="AA3409">
            <v>2584.3950000000186</v>
          </cell>
          <cell r="AB3409">
            <v>2584.7249999999767</v>
          </cell>
          <cell r="AC3409">
            <v>2592.8595000000205</v>
          </cell>
          <cell r="AD3409">
            <v>2694.0321599718882</v>
          </cell>
          <cell r="AE3409">
            <v>2731.0805338135397</v>
          </cell>
          <cell r="AF3409">
            <v>2768.6383974915661</v>
          </cell>
          <cell r="AG3409">
            <v>2806.7127575183695</v>
          </cell>
          <cell r="AH3409">
            <v>2845.3107167601411</v>
          </cell>
          <cell r="AI3409">
            <v>2884.4394757617847</v>
          </cell>
          <cell r="AJ3409">
            <v>2924.1063340901455</v>
          </cell>
          <cell r="AK3409">
            <v>2964.3186916958948</v>
          </cell>
          <cell r="AL3409">
            <v>0</v>
          </cell>
          <cell r="AM3409">
            <v>0</v>
          </cell>
          <cell r="AN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AS3409">
            <v>0</v>
          </cell>
          <cell r="AT3409">
            <v>0</v>
          </cell>
          <cell r="AU3409">
            <v>0</v>
          </cell>
          <cell r="AV3409">
            <v>0</v>
          </cell>
          <cell r="AW3409">
            <v>0</v>
          </cell>
          <cell r="AX3409">
            <v>0</v>
          </cell>
          <cell r="AY3409">
            <v>0</v>
          </cell>
          <cell r="AZ3409">
            <v>0</v>
          </cell>
        </row>
        <row r="3410">
          <cell r="A3410" t="str">
            <v>WAMedium C&amp;ICritical Peak PricingIncentive CostsHigh Participation Case0</v>
          </cell>
          <cell r="B3410" t="str">
            <v>WA</v>
          </cell>
          <cell r="C3410" t="str">
            <v>Medium C&amp;I</v>
          </cell>
          <cell r="D3410" t="str">
            <v>Critical Peak Pricing</v>
          </cell>
          <cell r="E3410" t="str">
            <v>Incentive Costs</v>
          </cell>
          <cell r="F3410" t="str">
            <v>High Participation Case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351680.42</v>
          </cell>
          <cell r="S3410">
            <v>1071390.72</v>
          </cell>
          <cell r="T3410">
            <v>2537897.67</v>
          </cell>
          <cell r="U3410">
            <v>3311695.75</v>
          </cell>
          <cell r="V3410">
            <v>3733808.12</v>
          </cell>
          <cell r="W3410">
            <v>3788051.65</v>
          </cell>
          <cell r="X3410">
            <v>3842351.67</v>
          </cell>
          <cell r="Y3410">
            <v>3896640.94</v>
          </cell>
          <cell r="Z3410">
            <v>3950917.05</v>
          </cell>
          <cell r="AA3410">
            <v>4005189.34</v>
          </cell>
          <cell r="AB3410">
            <v>4059468.57</v>
          </cell>
          <cell r="AC3410">
            <v>4113918.62</v>
          </cell>
          <cell r="AD3410">
            <v>4170493.29</v>
          </cell>
          <cell r="AE3410">
            <v>4227845.9800000004</v>
          </cell>
          <cell r="AF3410">
            <v>4285987.3899999997</v>
          </cell>
          <cell r="AG3410">
            <v>4344928.3600000003</v>
          </cell>
          <cell r="AH3410">
            <v>4404679.88</v>
          </cell>
          <cell r="AI3410">
            <v>4465253.1100000003</v>
          </cell>
          <cell r="AJ3410">
            <v>4526659.34</v>
          </cell>
          <cell r="AK3410">
            <v>4588910.04</v>
          </cell>
          <cell r="AL3410">
            <v>0</v>
          </cell>
          <cell r="AM3410">
            <v>0</v>
          </cell>
          <cell r="AN3410">
            <v>0</v>
          </cell>
          <cell r="AO3410">
            <v>0</v>
          </cell>
          <cell r="AP3410">
            <v>0</v>
          </cell>
          <cell r="AQ3410">
            <v>0</v>
          </cell>
          <cell r="AR3410">
            <v>0</v>
          </cell>
          <cell r="AS3410">
            <v>0</v>
          </cell>
          <cell r="AT3410">
            <v>0</v>
          </cell>
          <cell r="AU3410">
            <v>0</v>
          </cell>
          <cell r="AV3410">
            <v>0</v>
          </cell>
          <cell r="AW3410">
            <v>0</v>
          </cell>
          <cell r="AX3410">
            <v>0</v>
          </cell>
          <cell r="AY3410">
            <v>0</v>
          </cell>
          <cell r="AZ3410">
            <v>0</v>
          </cell>
        </row>
        <row r="3411">
          <cell r="A3411" t="str">
            <v>WAMedium C&amp;ICritical Peak PricingParticipantsHigh Participation Case0</v>
          </cell>
          <cell r="B3411" t="str">
            <v>WA</v>
          </cell>
          <cell r="C3411" t="str">
            <v>Medium C&amp;I</v>
          </cell>
          <cell r="D3411" t="str">
            <v>Critical Peak Pricing</v>
          </cell>
          <cell r="E3411" t="str">
            <v>Participants</v>
          </cell>
          <cell r="F3411" t="str">
            <v>High Participation Case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16746.686550000006</v>
          </cell>
          <cell r="S3411">
            <v>51018.605550000015</v>
          </cell>
          <cell r="T3411">
            <v>120852.27000000002</v>
          </cell>
          <cell r="U3411">
            <v>157699.79775000006</v>
          </cell>
          <cell r="V3411">
            <v>177800.38649999999</v>
          </cell>
          <cell r="W3411">
            <v>180383.41200000001</v>
          </cell>
          <cell r="X3411">
            <v>182969.12700000001</v>
          </cell>
          <cell r="Y3411">
            <v>185554.33050000004</v>
          </cell>
          <cell r="Z3411">
            <v>188138.90700000001</v>
          </cell>
          <cell r="AA3411">
            <v>190723.30200000003</v>
          </cell>
          <cell r="AB3411">
            <v>193308.027</v>
          </cell>
          <cell r="AC3411">
            <v>195900.88650000002</v>
          </cell>
          <cell r="AD3411">
            <v>198594.91865997191</v>
          </cell>
          <cell r="AE3411">
            <v>201325.99919378545</v>
          </cell>
          <cell r="AF3411">
            <v>204094.63759127702</v>
          </cell>
          <cell r="AG3411">
            <v>206901.35034879539</v>
          </cell>
          <cell r="AH3411">
            <v>209746.66106555553</v>
          </cell>
          <cell r="AI3411">
            <v>212631.10054131731</v>
          </cell>
          <cell r="AJ3411">
            <v>215555.20687540746</v>
          </cell>
          <cell r="AK3411">
            <v>218519.52556710335</v>
          </cell>
          <cell r="AL3411">
            <v>0</v>
          </cell>
          <cell r="AM3411">
            <v>0</v>
          </cell>
          <cell r="AN3411">
            <v>0</v>
          </cell>
          <cell r="AO3411">
            <v>0</v>
          </cell>
          <cell r="AP3411">
            <v>0</v>
          </cell>
          <cell r="AQ3411">
            <v>0</v>
          </cell>
          <cell r="AR3411">
            <v>0</v>
          </cell>
          <cell r="AS3411">
            <v>0</v>
          </cell>
          <cell r="AT3411">
            <v>0</v>
          </cell>
          <cell r="AU3411">
            <v>0</v>
          </cell>
          <cell r="AV3411">
            <v>0</v>
          </cell>
          <cell r="AW3411">
            <v>0</v>
          </cell>
          <cell r="AX3411">
            <v>0</v>
          </cell>
          <cell r="AY3411">
            <v>0</v>
          </cell>
          <cell r="AZ3411">
            <v>0</v>
          </cell>
        </row>
        <row r="3412">
          <cell r="A3412" t="str">
            <v>WAResidentialCritical Peak PricingProgram Annual BenefitsHigh Participation Case0</v>
          </cell>
          <cell r="B3412" t="str">
            <v>WA</v>
          </cell>
          <cell r="C3412" t="str">
            <v>Residential</v>
          </cell>
          <cell r="D3412" t="str">
            <v>Critical Peak Pricing</v>
          </cell>
          <cell r="E3412" t="str">
            <v>Program Annual Benefits</v>
          </cell>
          <cell r="F3412" t="str">
            <v>High Participation Case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573231.01</v>
          </cell>
          <cell r="S3412">
            <v>1745288.43</v>
          </cell>
          <cell r="T3412">
            <v>4127886.26</v>
          </cell>
          <cell r="U3412">
            <v>5388069.9000000004</v>
          </cell>
          <cell r="V3412">
            <v>6066603.5300000003</v>
          </cell>
          <cell r="W3412">
            <v>6146956.6100000003</v>
          </cell>
          <cell r="X3412">
            <v>6226381.7599999998</v>
          </cell>
          <cell r="Y3412">
            <v>6305886.3200000003</v>
          </cell>
          <cell r="Z3412">
            <v>6389191.79</v>
          </cell>
          <cell r="AA3412">
            <v>6482465.1100000003</v>
          </cell>
          <cell r="AB3412">
            <v>6568214.9500000002</v>
          </cell>
          <cell r="AC3412">
            <v>6654117.0800000001</v>
          </cell>
          <cell r="AD3412">
            <v>6743128.8899999997</v>
          </cell>
          <cell r="AE3412">
            <v>6833331.4100000001</v>
          </cell>
          <cell r="AF3412">
            <v>6924740.5700000003</v>
          </cell>
          <cell r="AG3412">
            <v>7017372.5</v>
          </cell>
          <cell r="AH3412">
            <v>7111243.5700000003</v>
          </cell>
          <cell r="AI3412">
            <v>7206370.3399999999</v>
          </cell>
          <cell r="AJ3412">
            <v>7302769.6200000001</v>
          </cell>
          <cell r="AK3412">
            <v>7400458.4299999997</v>
          </cell>
          <cell r="AL3412">
            <v>0</v>
          </cell>
          <cell r="AM3412">
            <v>0</v>
          </cell>
          <cell r="AN3412">
            <v>0</v>
          </cell>
          <cell r="AO3412">
            <v>0</v>
          </cell>
          <cell r="AP3412">
            <v>0</v>
          </cell>
          <cell r="AQ3412">
            <v>0</v>
          </cell>
          <cell r="AR3412">
            <v>0</v>
          </cell>
          <cell r="AS3412">
            <v>0</v>
          </cell>
          <cell r="AT3412">
            <v>0</v>
          </cell>
          <cell r="AU3412">
            <v>0</v>
          </cell>
          <cell r="AV3412">
            <v>0</v>
          </cell>
          <cell r="AW3412">
            <v>0</v>
          </cell>
          <cell r="AX3412">
            <v>0</v>
          </cell>
          <cell r="AY3412">
            <v>0</v>
          </cell>
          <cell r="AZ3412">
            <v>0</v>
          </cell>
        </row>
        <row r="3413">
          <cell r="A3413" t="str">
            <v>WAResidentialCritical Peak PricingProgram Annual CostsHigh Participation Case0</v>
          </cell>
          <cell r="B3413" t="str">
            <v>WA</v>
          </cell>
          <cell r="C3413" t="str">
            <v>Residential</v>
          </cell>
          <cell r="D3413" t="str">
            <v>Critical Peak Pricing</v>
          </cell>
          <cell r="E3413" t="str">
            <v>Program Annual Costs</v>
          </cell>
          <cell r="F3413" t="str">
            <v>High Participation Case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5834317.1500000004</v>
          </cell>
          <cell r="S3413">
            <v>12509121.98</v>
          </cell>
          <cell r="T3413">
            <v>26286343.199999999</v>
          </cell>
          <cell r="U3413">
            <v>16130618.27</v>
          </cell>
          <cell r="V3413">
            <v>10911310.720000001</v>
          </cell>
          <cell r="W3413">
            <v>4823091.07</v>
          </cell>
          <cell r="X3413">
            <v>4899046.41</v>
          </cell>
          <cell r="Y3413">
            <v>4974249.76</v>
          </cell>
          <cell r="Z3413">
            <v>5049879.66</v>
          </cell>
          <cell r="AA3413">
            <v>5126289.05</v>
          </cell>
          <cell r="AB3413">
            <v>5203203.5</v>
          </cell>
          <cell r="AC3413">
            <v>5283869.59</v>
          </cell>
          <cell r="AD3413">
            <v>5405233.1200000001</v>
          </cell>
          <cell r="AE3413">
            <v>5502775.29</v>
          </cell>
          <cell r="AF3413">
            <v>5602414.6799999997</v>
          </cell>
          <cell r="AG3413">
            <v>5704204.7300000004</v>
          </cell>
          <cell r="AH3413">
            <v>5808200.4400000004</v>
          </cell>
          <cell r="AI3413">
            <v>5914458.3899999997</v>
          </cell>
          <cell r="AJ3413">
            <v>6023036.7800000003</v>
          </cell>
          <cell r="AK3413">
            <v>6133995.5099999998</v>
          </cell>
          <cell r="AL3413">
            <v>0</v>
          </cell>
          <cell r="AM3413">
            <v>0</v>
          </cell>
          <cell r="AN3413">
            <v>0</v>
          </cell>
          <cell r="AO3413">
            <v>0</v>
          </cell>
          <cell r="AP3413">
            <v>0</v>
          </cell>
          <cell r="AQ3413">
            <v>0</v>
          </cell>
          <cell r="AR3413">
            <v>0</v>
          </cell>
          <cell r="AS3413">
            <v>0</v>
          </cell>
          <cell r="AT3413">
            <v>0</v>
          </cell>
          <cell r="AU3413">
            <v>0</v>
          </cell>
          <cell r="AV3413">
            <v>0</v>
          </cell>
          <cell r="AW3413">
            <v>0</v>
          </cell>
          <cell r="AX3413">
            <v>0</v>
          </cell>
          <cell r="AY3413">
            <v>0</v>
          </cell>
          <cell r="AZ3413">
            <v>0</v>
          </cell>
        </row>
        <row r="3414">
          <cell r="A3414" t="str">
            <v>WAResidentialCritical Peak PricingNon-Incentive CostsHigh Participation Case0</v>
          </cell>
          <cell r="B3414" t="str">
            <v>WA</v>
          </cell>
          <cell r="C3414" t="str">
            <v>Residential</v>
          </cell>
          <cell r="D3414" t="str">
            <v>Critical Peak Pricing</v>
          </cell>
          <cell r="E3414" t="str">
            <v>Non-Incentive Costs</v>
          </cell>
          <cell r="F3414" t="str">
            <v>High Participation Case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5482636.7300000004</v>
          </cell>
          <cell r="S3414">
            <v>11437731.27</v>
          </cell>
          <cell r="T3414">
            <v>23748445.530000001</v>
          </cell>
          <cell r="U3414">
            <v>12818922.52</v>
          </cell>
          <cell r="V3414">
            <v>7177502.6100000003</v>
          </cell>
          <cell r="W3414">
            <v>1035039.42</v>
          </cell>
          <cell r="X3414">
            <v>1056694.75</v>
          </cell>
          <cell r="Y3414">
            <v>1077608.81</v>
          </cell>
          <cell r="Z3414">
            <v>1098962.6200000001</v>
          </cell>
          <cell r="AA3414">
            <v>1121099.71</v>
          </cell>
          <cell r="AB3414">
            <v>1143734.93</v>
          </cell>
          <cell r="AC3414">
            <v>1169950.97</v>
          </cell>
          <cell r="AD3414">
            <v>1234739.83</v>
          </cell>
          <cell r="AE3414">
            <v>1274929.31</v>
          </cell>
          <cell r="AF3414">
            <v>1316427.29</v>
          </cell>
          <cell r="AG3414">
            <v>1359276.37</v>
          </cell>
          <cell r="AH3414">
            <v>1403520.56</v>
          </cell>
          <cell r="AI3414">
            <v>1449205.28</v>
          </cell>
          <cell r="AJ3414">
            <v>1496377.44</v>
          </cell>
          <cell r="AK3414">
            <v>1545085.48</v>
          </cell>
          <cell r="AL3414">
            <v>0</v>
          </cell>
          <cell r="AM3414">
            <v>0</v>
          </cell>
          <cell r="AN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AS3414">
            <v>0</v>
          </cell>
          <cell r="AT3414">
            <v>0</v>
          </cell>
          <cell r="AU3414">
            <v>0</v>
          </cell>
          <cell r="AV3414">
            <v>0</v>
          </cell>
          <cell r="AW3414">
            <v>0</v>
          </cell>
          <cell r="AX3414">
            <v>0</v>
          </cell>
          <cell r="AY3414">
            <v>0</v>
          </cell>
          <cell r="AZ3414">
            <v>0</v>
          </cell>
        </row>
        <row r="3415">
          <cell r="A3415" t="str">
            <v>WAResidentialCritical Peak PricingSummer Peak Reduction @Meter  (MW)High Participation Case0</v>
          </cell>
          <cell r="B3415" t="str">
            <v>WA</v>
          </cell>
          <cell r="C3415" t="str">
            <v>Residential</v>
          </cell>
          <cell r="D3415" t="str">
            <v>Critical Peak Pricing</v>
          </cell>
          <cell r="E3415" t="str">
            <v>Summer Peak Reduction @Meter  (MW)</v>
          </cell>
          <cell r="F3415" t="str">
            <v>High Participation Case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5.1061481672101516</v>
          </cell>
          <cell r="S3415">
            <v>15.546439584201273</v>
          </cell>
          <cell r="T3415">
            <v>36.769815927493447</v>
          </cell>
          <cell r="U3415">
            <v>47.99510590524666</v>
          </cell>
          <cell r="V3415">
            <v>54.039254216657497</v>
          </cell>
          <cell r="W3415">
            <v>54.75501228123791</v>
          </cell>
          <cell r="X3415">
            <v>55.462504704051796</v>
          </cell>
          <cell r="Y3415">
            <v>56.170704503007471</v>
          </cell>
          <cell r="Z3415">
            <v>56.91276145592839</v>
          </cell>
          <cell r="AA3415">
            <v>57.74360864977195</v>
          </cell>
          <cell r="AB3415">
            <v>58.507439221742665</v>
          </cell>
          <cell r="AC3415">
            <v>59.27262640549219</v>
          </cell>
          <cell r="AD3415">
            <v>60.065513565673378</v>
          </cell>
          <cell r="AE3415">
            <v>60.869007140432515</v>
          </cell>
          <cell r="AF3415">
            <v>61.683249011282939</v>
          </cell>
          <cell r="AG3415">
            <v>62.508382957680382</v>
          </cell>
          <cell r="AH3415">
            <v>63.344554682411669</v>
          </cell>
          <cell r="AI3415">
            <v>64.191911837323005</v>
          </cell>
          <cell r="AJ3415">
            <v>65.050604049392433</v>
          </cell>
          <cell r="AK3415">
            <v>65.920782947151125</v>
          </cell>
          <cell r="AL3415">
            <v>0</v>
          </cell>
          <cell r="AM3415">
            <v>0</v>
          </cell>
          <cell r="AN3415">
            <v>0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AS3415">
            <v>0</v>
          </cell>
          <cell r="AT3415">
            <v>0</v>
          </cell>
          <cell r="AU3415">
            <v>0</v>
          </cell>
          <cell r="AV3415">
            <v>0</v>
          </cell>
          <cell r="AW3415">
            <v>0</v>
          </cell>
          <cell r="AX3415">
            <v>0</v>
          </cell>
          <cell r="AY3415">
            <v>0</v>
          </cell>
          <cell r="AZ3415">
            <v>0</v>
          </cell>
        </row>
        <row r="3416">
          <cell r="A3416" t="str">
            <v>WAResidentialCritical Peak PricingSummer Peak Reduction @Generation (MW)High Participation Case0</v>
          </cell>
          <cell r="B3416" t="str">
            <v>WA</v>
          </cell>
          <cell r="C3416" t="str">
            <v>Residential</v>
          </cell>
          <cell r="D3416" t="str">
            <v>Critical Peak Pricing</v>
          </cell>
          <cell r="E3416" t="str">
            <v>Summer Peak Reduction @Generation (MW)</v>
          </cell>
          <cell r="F3416" t="str">
            <v>High Participation Case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5.6309529854545115</v>
          </cell>
          <cell r="S3416">
            <v>17.1442871462299</v>
          </cell>
          <cell r="T3416">
            <v>40.548980952242438</v>
          </cell>
          <cell r="U3416">
            <v>52.92799504328039</v>
          </cell>
          <cell r="V3416">
            <v>59.593354892652727</v>
          </cell>
          <cell r="W3416">
            <v>60.382677857562754</v>
          </cell>
          <cell r="X3416">
            <v>61.162885646285609</v>
          </cell>
          <cell r="Y3416">
            <v>61.94387351456492</v>
          </cell>
          <cell r="Z3416">
            <v>62.762198341341403</v>
          </cell>
          <cell r="AA3416">
            <v>63.678439181486489</v>
          </cell>
          <cell r="AB3416">
            <v>64.520775498172327</v>
          </cell>
          <cell r="AC3416">
            <v>65.364607857843168</v>
          </cell>
          <cell r="AD3416">
            <v>66.238987169908881</v>
          </cell>
          <cell r="AE3416">
            <v>67.125063013269198</v>
          </cell>
          <cell r="AF3416">
            <v>68.022991851877961</v>
          </cell>
          <cell r="AG3416">
            <v>68.932932242700019</v>
          </cell>
          <cell r="AH3416">
            <v>69.855044863709381</v>
          </cell>
          <cell r="AI3416">
            <v>70.789492542261797</v>
          </cell>
          <cell r="AJ3416">
            <v>71.73644028384696</v>
          </cell>
          <cell r="AK3416">
            <v>72.696055301225314</v>
          </cell>
          <cell r="AL3416">
            <v>0</v>
          </cell>
          <cell r="AM3416">
            <v>0</v>
          </cell>
          <cell r="AN3416">
            <v>0</v>
          </cell>
          <cell r="AO3416">
            <v>0</v>
          </cell>
          <cell r="AP3416">
            <v>0</v>
          </cell>
          <cell r="AQ3416">
            <v>0</v>
          </cell>
          <cell r="AR3416">
            <v>0</v>
          </cell>
          <cell r="AS3416">
            <v>0</v>
          </cell>
          <cell r="AT3416">
            <v>0</v>
          </cell>
          <cell r="AU3416">
            <v>0</v>
          </cell>
          <cell r="AV3416">
            <v>0</v>
          </cell>
          <cell r="AW3416">
            <v>0</v>
          </cell>
          <cell r="AX3416">
            <v>0</v>
          </cell>
          <cell r="AY3416">
            <v>0</v>
          </cell>
          <cell r="AZ3416">
            <v>0</v>
          </cell>
        </row>
        <row r="3417">
          <cell r="A3417" t="str">
            <v>WAResidentialCritical Peak PricingWinter Peak Reduction @Meter  (MW)High Participation Case0</v>
          </cell>
          <cell r="B3417" t="str">
            <v>WA</v>
          </cell>
          <cell r="C3417" t="str">
            <v>Residential</v>
          </cell>
          <cell r="D3417" t="str">
            <v>Critical Peak Pricing</v>
          </cell>
          <cell r="E3417" t="str">
            <v>Winter Peak Reduction @Meter  (MW)</v>
          </cell>
          <cell r="F3417" t="str">
            <v>High Participation Case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0</v>
          </cell>
          <cell r="AD3417">
            <v>0</v>
          </cell>
          <cell r="AE3417">
            <v>0</v>
          </cell>
          <cell r="AF3417">
            <v>0</v>
          </cell>
          <cell r="AG3417">
            <v>0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0</v>
          </cell>
          <cell r="AN3417">
            <v>0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AS3417">
            <v>0</v>
          </cell>
          <cell r="AT3417">
            <v>0</v>
          </cell>
          <cell r="AU3417">
            <v>0</v>
          </cell>
          <cell r="AV3417">
            <v>0</v>
          </cell>
          <cell r="AW3417">
            <v>0</v>
          </cell>
          <cell r="AX3417">
            <v>0</v>
          </cell>
          <cell r="AY3417">
            <v>0</v>
          </cell>
          <cell r="AZ3417">
            <v>0</v>
          </cell>
        </row>
        <row r="3418">
          <cell r="A3418" t="str">
            <v>WAResidentialCritical Peak PricingWinter Peak Reduction @Generation (MW)High Participation Case0</v>
          </cell>
          <cell r="B3418" t="str">
            <v>WA</v>
          </cell>
          <cell r="C3418" t="str">
            <v>Residential</v>
          </cell>
          <cell r="D3418" t="str">
            <v>Critical Peak Pricing</v>
          </cell>
          <cell r="E3418" t="str">
            <v>Winter Peak Reduction @Generation (MW)</v>
          </cell>
          <cell r="F3418" t="str">
            <v>High Participation Case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0</v>
          </cell>
          <cell r="AE3418">
            <v>0</v>
          </cell>
          <cell r="AF3418">
            <v>0</v>
          </cell>
          <cell r="AG3418">
            <v>0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0</v>
          </cell>
          <cell r="AN3418">
            <v>0</v>
          </cell>
          <cell r="AO3418">
            <v>0</v>
          </cell>
          <cell r="AP3418">
            <v>0</v>
          </cell>
          <cell r="AQ3418">
            <v>0</v>
          </cell>
          <cell r="AR3418">
            <v>0</v>
          </cell>
          <cell r="AS3418">
            <v>0</v>
          </cell>
          <cell r="AT3418">
            <v>0</v>
          </cell>
          <cell r="AU3418">
            <v>0</v>
          </cell>
          <cell r="AV3418">
            <v>0</v>
          </cell>
          <cell r="AW3418">
            <v>0</v>
          </cell>
          <cell r="AX3418">
            <v>0</v>
          </cell>
          <cell r="AY3418">
            <v>0</v>
          </cell>
          <cell r="AZ3418">
            <v>0</v>
          </cell>
        </row>
        <row r="3419">
          <cell r="A3419" t="str">
            <v>WAResidentialCritical Peak PricingProgram Annual BenefitsHigh Participation Case0</v>
          </cell>
          <cell r="B3419" t="str">
            <v>WA</v>
          </cell>
          <cell r="C3419" t="str">
            <v>Residential</v>
          </cell>
          <cell r="D3419" t="str">
            <v>Critical Peak Pricing</v>
          </cell>
          <cell r="E3419" t="str">
            <v>Program Annual Benefits</v>
          </cell>
          <cell r="F3419" t="str">
            <v>High Participation Case</v>
          </cell>
          <cell r="G3419">
            <v>0</v>
          </cell>
        </row>
        <row r="3420">
          <cell r="A3420" t="str">
            <v>WAResidentialCritical Peak PricingNew ParticipantsHigh Participation Case0</v>
          </cell>
          <cell r="B3420" t="str">
            <v>WA</v>
          </cell>
          <cell r="C3420" t="str">
            <v>Residential</v>
          </cell>
          <cell r="D3420" t="str">
            <v>Critical Peak Pricing</v>
          </cell>
          <cell r="E3420" t="str">
            <v>New Participants</v>
          </cell>
          <cell r="F3420" t="str">
            <v>High Participation Case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16746.686550000006</v>
          </cell>
          <cell r="S3420">
            <v>34271.919000000009</v>
          </cell>
          <cell r="T3420">
            <v>69833.664450000011</v>
          </cell>
          <cell r="U3420">
            <v>36847.527750000037</v>
          </cell>
          <cell r="V3420">
            <v>20100.588749999937</v>
          </cell>
          <cell r="W3420">
            <v>2583.0255000000179</v>
          </cell>
          <cell r="X3420">
            <v>2585.7149999999965</v>
          </cell>
          <cell r="Y3420">
            <v>2585.2035000000324</v>
          </cell>
          <cell r="Z3420">
            <v>2584.5764999999665</v>
          </cell>
          <cell r="AA3420">
            <v>2584.3950000000186</v>
          </cell>
          <cell r="AB3420">
            <v>2584.7249999999767</v>
          </cell>
          <cell r="AC3420">
            <v>2592.8595000000205</v>
          </cell>
          <cell r="AD3420">
            <v>2694.0321599718882</v>
          </cell>
          <cell r="AE3420">
            <v>2731.0805338135397</v>
          </cell>
          <cell r="AF3420">
            <v>2768.6383974915661</v>
          </cell>
          <cell r="AG3420">
            <v>2806.7127575183695</v>
          </cell>
          <cell r="AH3420">
            <v>2845.3107167601411</v>
          </cell>
          <cell r="AI3420">
            <v>2884.4394757617847</v>
          </cell>
          <cell r="AJ3420">
            <v>2924.1063340901455</v>
          </cell>
          <cell r="AK3420">
            <v>2964.3186916958948</v>
          </cell>
          <cell r="AL3420">
            <v>0</v>
          </cell>
          <cell r="AM3420">
            <v>0</v>
          </cell>
          <cell r="AN3420">
            <v>0</v>
          </cell>
          <cell r="AO3420">
            <v>0</v>
          </cell>
          <cell r="AP3420">
            <v>0</v>
          </cell>
          <cell r="AQ3420">
            <v>0</v>
          </cell>
          <cell r="AR3420">
            <v>0</v>
          </cell>
          <cell r="AS3420">
            <v>0</v>
          </cell>
          <cell r="AT3420">
            <v>0</v>
          </cell>
          <cell r="AU3420">
            <v>0</v>
          </cell>
          <cell r="AV3420">
            <v>0</v>
          </cell>
          <cell r="AW3420">
            <v>0</v>
          </cell>
          <cell r="AX3420">
            <v>0</v>
          </cell>
          <cell r="AY3420">
            <v>0</v>
          </cell>
          <cell r="AZ3420">
            <v>0</v>
          </cell>
        </row>
        <row r="3421">
          <cell r="A3421" t="str">
            <v>WAResidentialCritical Peak PricingIncentive CostsHigh Participation Case0</v>
          </cell>
          <cell r="B3421" t="str">
            <v>WA</v>
          </cell>
          <cell r="C3421" t="str">
            <v>Residential</v>
          </cell>
          <cell r="D3421" t="str">
            <v>Critical Peak Pricing</v>
          </cell>
          <cell r="E3421" t="str">
            <v>Incentive Costs</v>
          </cell>
          <cell r="F3421" t="str">
            <v>High Participation Case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351680.42</v>
          </cell>
          <cell r="S3421">
            <v>1071390.72</v>
          </cell>
          <cell r="T3421">
            <v>2537897.67</v>
          </cell>
          <cell r="U3421">
            <v>3311695.75</v>
          </cell>
          <cell r="V3421">
            <v>3733808.12</v>
          </cell>
          <cell r="W3421">
            <v>3788051.65</v>
          </cell>
          <cell r="X3421">
            <v>3842351.67</v>
          </cell>
          <cell r="Y3421">
            <v>3896640.94</v>
          </cell>
          <cell r="Z3421">
            <v>3950917.05</v>
          </cell>
          <cell r="AA3421">
            <v>4005189.34</v>
          </cell>
          <cell r="AB3421">
            <v>4059468.57</v>
          </cell>
          <cell r="AC3421">
            <v>4113918.62</v>
          </cell>
          <cell r="AD3421">
            <v>4170493.29</v>
          </cell>
          <cell r="AE3421">
            <v>4227845.9800000004</v>
          </cell>
          <cell r="AF3421">
            <v>4285987.3899999997</v>
          </cell>
          <cell r="AG3421">
            <v>4344928.3600000003</v>
          </cell>
          <cell r="AH3421">
            <v>4404679.88</v>
          </cell>
          <cell r="AI3421">
            <v>4465253.1100000003</v>
          </cell>
          <cell r="AJ3421">
            <v>4526659.34</v>
          </cell>
          <cell r="AK3421">
            <v>4588910.04</v>
          </cell>
          <cell r="AL3421">
            <v>0</v>
          </cell>
          <cell r="AM3421">
            <v>0</v>
          </cell>
          <cell r="AN3421">
            <v>0</v>
          </cell>
          <cell r="AO3421">
            <v>0</v>
          </cell>
          <cell r="AP3421">
            <v>0</v>
          </cell>
          <cell r="AQ3421">
            <v>0</v>
          </cell>
          <cell r="AR3421">
            <v>0</v>
          </cell>
          <cell r="AS3421">
            <v>0</v>
          </cell>
          <cell r="AT3421">
            <v>0</v>
          </cell>
          <cell r="AU3421">
            <v>0</v>
          </cell>
          <cell r="AV3421">
            <v>0</v>
          </cell>
          <cell r="AW3421">
            <v>0</v>
          </cell>
          <cell r="AX3421">
            <v>0</v>
          </cell>
          <cell r="AY3421">
            <v>0</v>
          </cell>
          <cell r="AZ3421">
            <v>0</v>
          </cell>
        </row>
        <row r="3422">
          <cell r="A3422" t="str">
            <v>WAResidentialCritical Peak PricingParticipantsHigh Participation Case0</v>
          </cell>
          <cell r="B3422" t="str">
            <v>WA</v>
          </cell>
          <cell r="C3422" t="str">
            <v>Residential</v>
          </cell>
          <cell r="D3422" t="str">
            <v>Critical Peak Pricing</v>
          </cell>
          <cell r="E3422" t="str">
            <v>Participants</v>
          </cell>
          <cell r="F3422" t="str">
            <v>High Participation Case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16746.686550000006</v>
          </cell>
          <cell r="S3422">
            <v>51018.605550000015</v>
          </cell>
          <cell r="T3422">
            <v>120852.27000000002</v>
          </cell>
          <cell r="U3422">
            <v>157699.79775000006</v>
          </cell>
          <cell r="V3422">
            <v>177800.38649999999</v>
          </cell>
          <cell r="W3422">
            <v>180383.41200000001</v>
          </cell>
          <cell r="X3422">
            <v>182969.12700000001</v>
          </cell>
          <cell r="Y3422">
            <v>185554.33050000004</v>
          </cell>
          <cell r="Z3422">
            <v>188138.90700000001</v>
          </cell>
          <cell r="AA3422">
            <v>190723.30200000003</v>
          </cell>
          <cell r="AB3422">
            <v>193308.027</v>
          </cell>
          <cell r="AC3422">
            <v>195900.88650000002</v>
          </cell>
          <cell r="AD3422">
            <v>198594.91865997191</v>
          </cell>
          <cell r="AE3422">
            <v>201325.99919378545</v>
          </cell>
          <cell r="AF3422">
            <v>204094.63759127702</v>
          </cell>
          <cell r="AG3422">
            <v>206901.35034879539</v>
          </cell>
          <cell r="AH3422">
            <v>209746.66106555553</v>
          </cell>
          <cell r="AI3422">
            <v>212631.10054131731</v>
          </cell>
          <cell r="AJ3422">
            <v>215555.20687540746</v>
          </cell>
          <cell r="AK3422">
            <v>218519.52556710335</v>
          </cell>
          <cell r="AL3422">
            <v>0</v>
          </cell>
          <cell r="AM3422">
            <v>0</v>
          </cell>
          <cell r="AN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AS3422">
            <v>0</v>
          </cell>
          <cell r="AT3422">
            <v>0</v>
          </cell>
          <cell r="AU3422">
            <v>0</v>
          </cell>
          <cell r="AV3422">
            <v>0</v>
          </cell>
          <cell r="AW3422">
            <v>0</v>
          </cell>
          <cell r="AX3422">
            <v>0</v>
          </cell>
          <cell r="AY3422">
            <v>0</v>
          </cell>
          <cell r="AZ3422">
            <v>0</v>
          </cell>
        </row>
        <row r="3423">
          <cell r="A3423" t="str">
            <v>WASmall C&amp;ICritical Peak PricingProgram Annual BenefitsHigh Participation Case0</v>
          </cell>
          <cell r="B3423" t="str">
            <v>WA</v>
          </cell>
          <cell r="C3423" t="str">
            <v>Small C&amp;I</v>
          </cell>
          <cell r="D3423" t="str">
            <v>Critical Peak Pricing</v>
          </cell>
          <cell r="E3423" t="str">
            <v>Program Annual Benefits</v>
          </cell>
          <cell r="F3423" t="str">
            <v>High Participation Case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573231.01</v>
          </cell>
          <cell r="S3423">
            <v>1745288.43</v>
          </cell>
          <cell r="T3423">
            <v>4127886.26</v>
          </cell>
          <cell r="U3423">
            <v>5388069.9000000004</v>
          </cell>
          <cell r="V3423">
            <v>6066603.5300000003</v>
          </cell>
          <cell r="W3423">
            <v>6146956.6100000003</v>
          </cell>
          <cell r="X3423">
            <v>6226381.7599999998</v>
          </cell>
          <cell r="Y3423">
            <v>6305886.3200000003</v>
          </cell>
          <cell r="Z3423">
            <v>6389191.79</v>
          </cell>
          <cell r="AA3423">
            <v>6482465.1100000003</v>
          </cell>
          <cell r="AB3423">
            <v>6568214.9500000002</v>
          </cell>
          <cell r="AC3423">
            <v>6654117.0800000001</v>
          </cell>
          <cell r="AD3423">
            <v>6743128.8899999997</v>
          </cell>
          <cell r="AE3423">
            <v>6833331.4100000001</v>
          </cell>
          <cell r="AF3423">
            <v>6924740.5700000003</v>
          </cell>
          <cell r="AG3423">
            <v>7017372.5</v>
          </cell>
          <cell r="AH3423">
            <v>7111243.5700000003</v>
          </cell>
          <cell r="AI3423">
            <v>7206370.3399999999</v>
          </cell>
          <cell r="AJ3423">
            <v>7302769.6200000001</v>
          </cell>
          <cell r="AK3423">
            <v>7400458.4299999997</v>
          </cell>
          <cell r="AL3423">
            <v>0</v>
          </cell>
          <cell r="AM3423">
            <v>0</v>
          </cell>
          <cell r="AN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AS3423">
            <v>0</v>
          </cell>
          <cell r="AT3423">
            <v>0</v>
          </cell>
          <cell r="AU3423">
            <v>0</v>
          </cell>
          <cell r="AV3423">
            <v>0</v>
          </cell>
          <cell r="AW3423">
            <v>0</v>
          </cell>
          <cell r="AX3423">
            <v>0</v>
          </cell>
          <cell r="AY3423">
            <v>0</v>
          </cell>
          <cell r="AZ3423">
            <v>0</v>
          </cell>
        </row>
        <row r="3424">
          <cell r="A3424" t="str">
            <v>WASmall C&amp;ICritical Peak PricingProgram Annual CostsHigh Participation Case0</v>
          </cell>
          <cell r="B3424" t="str">
            <v>WA</v>
          </cell>
          <cell r="C3424" t="str">
            <v>Small C&amp;I</v>
          </cell>
          <cell r="D3424" t="str">
            <v>Critical Peak Pricing</v>
          </cell>
          <cell r="E3424" t="str">
            <v>Program Annual Costs</v>
          </cell>
          <cell r="F3424" t="str">
            <v>High Participation Case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5834317.1500000004</v>
          </cell>
          <cell r="S3424">
            <v>12509121.98</v>
          </cell>
          <cell r="T3424">
            <v>26286343.199999999</v>
          </cell>
          <cell r="U3424">
            <v>16130618.27</v>
          </cell>
          <cell r="V3424">
            <v>10911310.720000001</v>
          </cell>
          <cell r="W3424">
            <v>4823091.07</v>
          </cell>
          <cell r="X3424">
            <v>4899046.41</v>
          </cell>
          <cell r="Y3424">
            <v>4974249.76</v>
          </cell>
          <cell r="Z3424">
            <v>5049879.66</v>
          </cell>
          <cell r="AA3424">
            <v>5126289.05</v>
          </cell>
          <cell r="AB3424">
            <v>5203203.5</v>
          </cell>
          <cell r="AC3424">
            <v>5283869.59</v>
          </cell>
          <cell r="AD3424">
            <v>5405233.1200000001</v>
          </cell>
          <cell r="AE3424">
            <v>5502775.29</v>
          </cell>
          <cell r="AF3424">
            <v>5602414.6799999997</v>
          </cell>
          <cell r="AG3424">
            <v>5704204.7300000004</v>
          </cell>
          <cell r="AH3424">
            <v>5808200.4400000004</v>
          </cell>
          <cell r="AI3424">
            <v>5914458.3899999997</v>
          </cell>
          <cell r="AJ3424">
            <v>6023036.7800000003</v>
          </cell>
          <cell r="AK3424">
            <v>6133995.5099999998</v>
          </cell>
          <cell r="AL3424">
            <v>0</v>
          </cell>
          <cell r="AM3424">
            <v>0</v>
          </cell>
          <cell r="AN3424">
            <v>0</v>
          </cell>
          <cell r="AO3424">
            <v>0</v>
          </cell>
          <cell r="AP3424">
            <v>0</v>
          </cell>
          <cell r="AQ3424">
            <v>0</v>
          </cell>
          <cell r="AR3424">
            <v>0</v>
          </cell>
          <cell r="AS3424">
            <v>0</v>
          </cell>
          <cell r="AT3424">
            <v>0</v>
          </cell>
          <cell r="AU3424">
            <v>0</v>
          </cell>
          <cell r="AV3424">
            <v>0</v>
          </cell>
          <cell r="AW3424">
            <v>0</v>
          </cell>
          <cell r="AX3424">
            <v>0</v>
          </cell>
          <cell r="AY3424">
            <v>0</v>
          </cell>
          <cell r="AZ3424">
            <v>0</v>
          </cell>
        </row>
        <row r="3425">
          <cell r="A3425" t="str">
            <v>WASmall C&amp;ICritical Peak PricingNon-Incentive CostsHigh Participation Case0</v>
          </cell>
          <cell r="B3425" t="str">
            <v>WA</v>
          </cell>
          <cell r="C3425" t="str">
            <v>Small C&amp;I</v>
          </cell>
          <cell r="D3425" t="str">
            <v>Critical Peak Pricing</v>
          </cell>
          <cell r="E3425" t="str">
            <v>Non-Incentive Costs</v>
          </cell>
          <cell r="F3425" t="str">
            <v>High Participation Case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5482636.7300000004</v>
          </cell>
          <cell r="S3425">
            <v>11437731.27</v>
          </cell>
          <cell r="T3425">
            <v>23748445.530000001</v>
          </cell>
          <cell r="U3425">
            <v>12818922.52</v>
          </cell>
          <cell r="V3425">
            <v>7177502.6100000003</v>
          </cell>
          <cell r="W3425">
            <v>1035039.42</v>
          </cell>
          <cell r="X3425">
            <v>1056694.75</v>
          </cell>
          <cell r="Y3425">
            <v>1077608.81</v>
          </cell>
          <cell r="Z3425">
            <v>1098962.6200000001</v>
          </cell>
          <cell r="AA3425">
            <v>1121099.71</v>
          </cell>
          <cell r="AB3425">
            <v>1143734.93</v>
          </cell>
          <cell r="AC3425">
            <v>1169950.97</v>
          </cell>
          <cell r="AD3425">
            <v>1234739.83</v>
          </cell>
          <cell r="AE3425">
            <v>1274929.31</v>
          </cell>
          <cell r="AF3425">
            <v>1316427.29</v>
          </cell>
          <cell r="AG3425">
            <v>1359276.37</v>
          </cell>
          <cell r="AH3425">
            <v>1403520.56</v>
          </cell>
          <cell r="AI3425">
            <v>1449205.28</v>
          </cell>
          <cell r="AJ3425">
            <v>1496377.44</v>
          </cell>
          <cell r="AK3425">
            <v>1545085.48</v>
          </cell>
          <cell r="AL3425">
            <v>0</v>
          </cell>
          <cell r="AM3425">
            <v>0</v>
          </cell>
          <cell r="AN3425">
            <v>0</v>
          </cell>
          <cell r="AO3425">
            <v>0</v>
          </cell>
          <cell r="AP3425">
            <v>0</v>
          </cell>
          <cell r="AQ3425">
            <v>0</v>
          </cell>
          <cell r="AR3425">
            <v>0</v>
          </cell>
          <cell r="AS3425">
            <v>0</v>
          </cell>
          <cell r="AT3425">
            <v>0</v>
          </cell>
          <cell r="AU3425">
            <v>0</v>
          </cell>
          <cell r="AV3425">
            <v>0</v>
          </cell>
          <cell r="AW3425">
            <v>0</v>
          </cell>
          <cell r="AX3425">
            <v>0</v>
          </cell>
          <cell r="AY3425">
            <v>0</v>
          </cell>
          <cell r="AZ3425">
            <v>0</v>
          </cell>
        </row>
        <row r="3426">
          <cell r="A3426" t="str">
            <v>WASmall C&amp;ICritical Peak PricingSummer Peak Reduction @Meter  (MW)High Participation Case0</v>
          </cell>
          <cell r="B3426" t="str">
            <v>WA</v>
          </cell>
          <cell r="C3426" t="str">
            <v>Small C&amp;I</v>
          </cell>
          <cell r="D3426" t="str">
            <v>Critical Peak Pricing</v>
          </cell>
          <cell r="E3426" t="str">
            <v>Summer Peak Reduction @Meter  (MW)</v>
          </cell>
          <cell r="F3426" t="str">
            <v>High Participation Case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5.1061481672101516</v>
          </cell>
          <cell r="S3426">
            <v>15.546439584201273</v>
          </cell>
          <cell r="T3426">
            <v>36.769815927493447</v>
          </cell>
          <cell r="U3426">
            <v>47.99510590524666</v>
          </cell>
          <cell r="V3426">
            <v>54.039254216657497</v>
          </cell>
          <cell r="W3426">
            <v>54.75501228123791</v>
          </cell>
          <cell r="X3426">
            <v>55.462504704051796</v>
          </cell>
          <cell r="Y3426">
            <v>56.170704503007471</v>
          </cell>
          <cell r="Z3426">
            <v>56.91276145592839</v>
          </cell>
          <cell r="AA3426">
            <v>57.74360864977195</v>
          </cell>
          <cell r="AB3426">
            <v>58.507439221742665</v>
          </cell>
          <cell r="AC3426">
            <v>59.27262640549219</v>
          </cell>
          <cell r="AD3426">
            <v>60.065513565673378</v>
          </cell>
          <cell r="AE3426">
            <v>60.869007140432515</v>
          </cell>
          <cell r="AF3426">
            <v>61.683249011282939</v>
          </cell>
          <cell r="AG3426">
            <v>62.508382957680382</v>
          </cell>
          <cell r="AH3426">
            <v>63.344554682411669</v>
          </cell>
          <cell r="AI3426">
            <v>64.191911837323005</v>
          </cell>
          <cell r="AJ3426">
            <v>65.050604049392433</v>
          </cell>
          <cell r="AK3426">
            <v>65.920782947151125</v>
          </cell>
          <cell r="AL3426">
            <v>0</v>
          </cell>
          <cell r="AM3426">
            <v>0</v>
          </cell>
          <cell r="AN3426">
            <v>0</v>
          </cell>
          <cell r="AO3426">
            <v>0</v>
          </cell>
          <cell r="AP3426">
            <v>0</v>
          </cell>
          <cell r="AQ3426">
            <v>0</v>
          </cell>
          <cell r="AR3426">
            <v>0</v>
          </cell>
          <cell r="AS3426">
            <v>0</v>
          </cell>
          <cell r="AT3426">
            <v>0</v>
          </cell>
          <cell r="AU3426">
            <v>0</v>
          </cell>
          <cell r="AV3426">
            <v>0</v>
          </cell>
          <cell r="AW3426">
            <v>0</v>
          </cell>
          <cell r="AX3426">
            <v>0</v>
          </cell>
          <cell r="AY3426">
            <v>0</v>
          </cell>
          <cell r="AZ3426">
            <v>0</v>
          </cell>
        </row>
        <row r="3427">
          <cell r="A3427" t="str">
            <v>WASmall C&amp;ICritical Peak PricingSummer Peak Reduction @Generation (MW)High Participation Case0</v>
          </cell>
          <cell r="B3427" t="str">
            <v>WA</v>
          </cell>
          <cell r="C3427" t="str">
            <v>Small C&amp;I</v>
          </cell>
          <cell r="D3427" t="str">
            <v>Critical Peak Pricing</v>
          </cell>
          <cell r="E3427" t="str">
            <v>Summer Peak Reduction @Generation (MW)</v>
          </cell>
          <cell r="F3427" t="str">
            <v>High Participation Case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5.6309529854545115</v>
          </cell>
          <cell r="S3427">
            <v>17.1442871462299</v>
          </cell>
          <cell r="T3427">
            <v>40.548980952242438</v>
          </cell>
          <cell r="U3427">
            <v>52.92799504328039</v>
          </cell>
          <cell r="V3427">
            <v>59.593354892652727</v>
          </cell>
          <cell r="W3427">
            <v>60.382677857562754</v>
          </cell>
          <cell r="X3427">
            <v>61.162885646285609</v>
          </cell>
          <cell r="Y3427">
            <v>61.94387351456492</v>
          </cell>
          <cell r="Z3427">
            <v>62.762198341341403</v>
          </cell>
          <cell r="AA3427">
            <v>63.678439181486489</v>
          </cell>
          <cell r="AB3427">
            <v>64.520775498172327</v>
          </cell>
          <cell r="AC3427">
            <v>65.364607857843168</v>
          </cell>
          <cell r="AD3427">
            <v>66.238987169908881</v>
          </cell>
          <cell r="AE3427">
            <v>67.125063013269198</v>
          </cell>
          <cell r="AF3427">
            <v>68.022991851877961</v>
          </cell>
          <cell r="AG3427">
            <v>68.932932242700019</v>
          </cell>
          <cell r="AH3427">
            <v>69.855044863709381</v>
          </cell>
          <cell r="AI3427">
            <v>70.789492542261797</v>
          </cell>
          <cell r="AJ3427">
            <v>71.73644028384696</v>
          </cell>
          <cell r="AK3427">
            <v>72.696055301225314</v>
          </cell>
          <cell r="AL3427">
            <v>0</v>
          </cell>
          <cell r="AM3427">
            <v>0</v>
          </cell>
          <cell r="AN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AS3427">
            <v>0</v>
          </cell>
          <cell r="AT3427">
            <v>0</v>
          </cell>
          <cell r="AU3427">
            <v>0</v>
          </cell>
          <cell r="AV3427">
            <v>0</v>
          </cell>
          <cell r="AW3427">
            <v>0</v>
          </cell>
          <cell r="AX3427">
            <v>0</v>
          </cell>
          <cell r="AY3427">
            <v>0</v>
          </cell>
          <cell r="AZ3427">
            <v>0</v>
          </cell>
        </row>
        <row r="3428">
          <cell r="A3428" t="str">
            <v>WASmall C&amp;ICritical Peak PricingWinter Peak Reduction @Meter  (MW)High Participation Case0</v>
          </cell>
          <cell r="B3428" t="str">
            <v>WA</v>
          </cell>
          <cell r="C3428" t="str">
            <v>Small C&amp;I</v>
          </cell>
          <cell r="D3428" t="str">
            <v>Critical Peak Pricing</v>
          </cell>
          <cell r="E3428" t="str">
            <v>Winter Peak Reduction @Meter  (MW)</v>
          </cell>
          <cell r="F3428" t="str">
            <v>High Participation Case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0</v>
          </cell>
          <cell r="AE3428">
            <v>0</v>
          </cell>
          <cell r="AF3428">
            <v>0</v>
          </cell>
          <cell r="AG3428">
            <v>0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0</v>
          </cell>
          <cell r="AP3428">
            <v>0</v>
          </cell>
          <cell r="AQ3428">
            <v>0</v>
          </cell>
          <cell r="AR3428">
            <v>0</v>
          </cell>
          <cell r="AS3428">
            <v>0</v>
          </cell>
          <cell r="AT3428">
            <v>0</v>
          </cell>
          <cell r="AU3428">
            <v>0</v>
          </cell>
          <cell r="AV3428">
            <v>0</v>
          </cell>
          <cell r="AW3428">
            <v>0</v>
          </cell>
          <cell r="AX3428">
            <v>0</v>
          </cell>
          <cell r="AY3428">
            <v>0</v>
          </cell>
          <cell r="AZ3428">
            <v>0</v>
          </cell>
        </row>
        <row r="3429">
          <cell r="A3429" t="str">
            <v>WASmall C&amp;ICritical Peak PricingWinter Peak Reduction @Generation (MW)High Participation Case0</v>
          </cell>
          <cell r="B3429" t="str">
            <v>WA</v>
          </cell>
          <cell r="C3429" t="str">
            <v>Small C&amp;I</v>
          </cell>
          <cell r="D3429" t="str">
            <v>Critical Peak Pricing</v>
          </cell>
          <cell r="E3429" t="str">
            <v>Winter Peak Reduction @Generation (MW)</v>
          </cell>
          <cell r="F3429" t="str">
            <v>High Participation Case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0</v>
          </cell>
          <cell r="AD3429">
            <v>0</v>
          </cell>
          <cell r="AE3429">
            <v>0</v>
          </cell>
          <cell r="AF3429">
            <v>0</v>
          </cell>
          <cell r="AG3429">
            <v>0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0</v>
          </cell>
          <cell r="AP3429">
            <v>0</v>
          </cell>
          <cell r="AQ3429">
            <v>0</v>
          </cell>
          <cell r="AR3429">
            <v>0</v>
          </cell>
          <cell r="AS3429">
            <v>0</v>
          </cell>
          <cell r="AT3429">
            <v>0</v>
          </cell>
          <cell r="AU3429">
            <v>0</v>
          </cell>
          <cell r="AV3429">
            <v>0</v>
          </cell>
          <cell r="AW3429">
            <v>0</v>
          </cell>
          <cell r="AX3429">
            <v>0</v>
          </cell>
          <cell r="AY3429">
            <v>0</v>
          </cell>
          <cell r="AZ3429">
            <v>0</v>
          </cell>
        </row>
        <row r="3430">
          <cell r="A3430" t="str">
            <v>WASmall C&amp;ICritical Peak PricingProgram Annual BenefitsHigh Participation Case0</v>
          </cell>
          <cell r="B3430" t="str">
            <v>WA</v>
          </cell>
          <cell r="C3430" t="str">
            <v>Small C&amp;I</v>
          </cell>
          <cell r="D3430" t="str">
            <v>Critical Peak Pricing</v>
          </cell>
          <cell r="E3430" t="str">
            <v>Program Annual Benefits</v>
          </cell>
          <cell r="F3430" t="str">
            <v>High Participation Case</v>
          </cell>
          <cell r="G3430">
            <v>0</v>
          </cell>
        </row>
        <row r="3431">
          <cell r="A3431" t="str">
            <v>WASmall C&amp;ICritical Peak PricingNew ParticipantsHigh Participation Case0</v>
          </cell>
          <cell r="B3431" t="str">
            <v>WA</v>
          </cell>
          <cell r="C3431" t="str">
            <v>Small C&amp;I</v>
          </cell>
          <cell r="D3431" t="str">
            <v>Critical Peak Pricing</v>
          </cell>
          <cell r="E3431" t="str">
            <v>New Participants</v>
          </cell>
          <cell r="F3431" t="str">
            <v>High Participation Case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16746.686550000006</v>
          </cell>
          <cell r="S3431">
            <v>34271.919000000009</v>
          </cell>
          <cell r="T3431">
            <v>69833.664450000011</v>
          </cell>
          <cell r="U3431">
            <v>36847.527750000037</v>
          </cell>
          <cell r="V3431">
            <v>20100.588749999937</v>
          </cell>
          <cell r="W3431">
            <v>2583.0255000000179</v>
          </cell>
          <cell r="X3431">
            <v>2585.7149999999965</v>
          </cell>
          <cell r="Y3431">
            <v>2585.2035000000324</v>
          </cell>
          <cell r="Z3431">
            <v>2584.5764999999665</v>
          </cell>
          <cell r="AA3431">
            <v>2584.3950000000186</v>
          </cell>
          <cell r="AB3431">
            <v>2584.7249999999767</v>
          </cell>
          <cell r="AC3431">
            <v>2592.8595000000205</v>
          </cell>
          <cell r="AD3431">
            <v>2694.0321599718882</v>
          </cell>
          <cell r="AE3431">
            <v>2731.0805338135397</v>
          </cell>
          <cell r="AF3431">
            <v>2768.6383974915661</v>
          </cell>
          <cell r="AG3431">
            <v>2806.7127575183695</v>
          </cell>
          <cell r="AH3431">
            <v>2845.3107167601411</v>
          </cell>
          <cell r="AI3431">
            <v>2884.4394757617847</v>
          </cell>
          <cell r="AJ3431">
            <v>2924.1063340901455</v>
          </cell>
          <cell r="AK3431">
            <v>2964.3186916958948</v>
          </cell>
          <cell r="AL3431">
            <v>0</v>
          </cell>
          <cell r="AM3431">
            <v>0</v>
          </cell>
          <cell r="AN3431">
            <v>0</v>
          </cell>
          <cell r="AO3431">
            <v>0</v>
          </cell>
          <cell r="AP3431">
            <v>0</v>
          </cell>
          <cell r="AQ3431">
            <v>0</v>
          </cell>
          <cell r="AR3431">
            <v>0</v>
          </cell>
          <cell r="AS3431">
            <v>0</v>
          </cell>
          <cell r="AT3431">
            <v>0</v>
          </cell>
          <cell r="AU3431">
            <v>0</v>
          </cell>
          <cell r="AV3431">
            <v>0</v>
          </cell>
          <cell r="AW3431">
            <v>0</v>
          </cell>
          <cell r="AX3431">
            <v>0</v>
          </cell>
          <cell r="AY3431">
            <v>0</v>
          </cell>
          <cell r="AZ3431">
            <v>0</v>
          </cell>
        </row>
        <row r="3432">
          <cell r="A3432" t="str">
            <v>WASmall C&amp;ICritical Peak PricingIncentive CostsHigh Participation Case0</v>
          </cell>
          <cell r="B3432" t="str">
            <v>WA</v>
          </cell>
          <cell r="C3432" t="str">
            <v>Small C&amp;I</v>
          </cell>
          <cell r="D3432" t="str">
            <v>Critical Peak Pricing</v>
          </cell>
          <cell r="E3432" t="str">
            <v>Incentive Costs</v>
          </cell>
          <cell r="F3432" t="str">
            <v>High Participation Case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351680.42</v>
          </cell>
          <cell r="S3432">
            <v>1071390.72</v>
          </cell>
          <cell r="T3432">
            <v>2537897.67</v>
          </cell>
          <cell r="U3432">
            <v>3311695.75</v>
          </cell>
          <cell r="V3432">
            <v>3733808.12</v>
          </cell>
          <cell r="W3432">
            <v>3788051.65</v>
          </cell>
          <cell r="X3432">
            <v>3842351.67</v>
          </cell>
          <cell r="Y3432">
            <v>3896640.94</v>
          </cell>
          <cell r="Z3432">
            <v>3950917.05</v>
          </cell>
          <cell r="AA3432">
            <v>4005189.34</v>
          </cell>
          <cell r="AB3432">
            <v>4059468.57</v>
          </cell>
          <cell r="AC3432">
            <v>4113918.62</v>
          </cell>
          <cell r="AD3432">
            <v>4170493.29</v>
          </cell>
          <cell r="AE3432">
            <v>4227845.9800000004</v>
          </cell>
          <cell r="AF3432">
            <v>4285987.3899999997</v>
          </cell>
          <cell r="AG3432">
            <v>4344928.3600000003</v>
          </cell>
          <cell r="AH3432">
            <v>4404679.88</v>
          </cell>
          <cell r="AI3432">
            <v>4465253.1100000003</v>
          </cell>
          <cell r="AJ3432">
            <v>4526659.34</v>
          </cell>
          <cell r="AK3432">
            <v>4588910.04</v>
          </cell>
          <cell r="AL3432">
            <v>0</v>
          </cell>
          <cell r="AM3432">
            <v>0</v>
          </cell>
          <cell r="AN3432">
            <v>0</v>
          </cell>
          <cell r="AO3432">
            <v>0</v>
          </cell>
          <cell r="AP3432">
            <v>0</v>
          </cell>
          <cell r="AQ3432">
            <v>0</v>
          </cell>
          <cell r="AR3432">
            <v>0</v>
          </cell>
          <cell r="AS3432">
            <v>0</v>
          </cell>
          <cell r="AT3432">
            <v>0</v>
          </cell>
          <cell r="AU3432">
            <v>0</v>
          </cell>
          <cell r="AV3432">
            <v>0</v>
          </cell>
          <cell r="AW3432">
            <v>0</v>
          </cell>
          <cell r="AX3432">
            <v>0</v>
          </cell>
          <cell r="AY3432">
            <v>0</v>
          </cell>
          <cell r="AZ3432">
            <v>0</v>
          </cell>
        </row>
        <row r="3433">
          <cell r="A3433" t="str">
            <v>WASmall C&amp;ICritical Peak PricingParticipantsHigh Participation Case0</v>
          </cell>
          <cell r="B3433" t="str">
            <v>WA</v>
          </cell>
          <cell r="C3433" t="str">
            <v>Small C&amp;I</v>
          </cell>
          <cell r="D3433" t="str">
            <v>Critical Peak Pricing</v>
          </cell>
          <cell r="E3433" t="str">
            <v>Participants</v>
          </cell>
          <cell r="F3433" t="str">
            <v>High Participation Case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16746.686550000006</v>
          </cell>
          <cell r="S3433">
            <v>51018.605550000015</v>
          </cell>
          <cell r="T3433">
            <v>120852.27000000002</v>
          </cell>
          <cell r="U3433">
            <v>157699.79775000006</v>
          </cell>
          <cell r="V3433">
            <v>177800.38649999999</v>
          </cell>
          <cell r="W3433">
            <v>180383.41200000001</v>
          </cell>
          <cell r="X3433">
            <v>182969.12700000001</v>
          </cell>
          <cell r="Y3433">
            <v>185554.33050000004</v>
          </cell>
          <cell r="Z3433">
            <v>188138.90700000001</v>
          </cell>
          <cell r="AA3433">
            <v>190723.30200000003</v>
          </cell>
          <cell r="AB3433">
            <v>193308.027</v>
          </cell>
          <cell r="AC3433">
            <v>195900.88650000002</v>
          </cell>
          <cell r="AD3433">
            <v>198594.91865997191</v>
          </cell>
          <cell r="AE3433">
            <v>201325.99919378545</v>
          </cell>
          <cell r="AF3433">
            <v>204094.63759127702</v>
          </cell>
          <cell r="AG3433">
            <v>206901.35034879539</v>
          </cell>
          <cell r="AH3433">
            <v>209746.66106555553</v>
          </cell>
          <cell r="AI3433">
            <v>212631.10054131731</v>
          </cell>
          <cell r="AJ3433">
            <v>215555.20687540746</v>
          </cell>
          <cell r="AK3433">
            <v>218519.52556710335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  <cell r="AP3433">
            <v>0</v>
          </cell>
          <cell r="AQ3433">
            <v>0</v>
          </cell>
          <cell r="AR3433">
            <v>0</v>
          </cell>
          <cell r="AS3433">
            <v>0</v>
          </cell>
          <cell r="AT3433">
            <v>0</v>
          </cell>
          <cell r="AU3433">
            <v>0</v>
          </cell>
          <cell r="AV3433">
            <v>0</v>
          </cell>
          <cell r="AW3433">
            <v>0</v>
          </cell>
          <cell r="AX3433">
            <v>0</v>
          </cell>
          <cell r="AY3433">
            <v>0</v>
          </cell>
          <cell r="AZ3433">
            <v>0</v>
          </cell>
        </row>
        <row r="3434">
          <cell r="A3434" t="str">
            <v>WAExtra Large C&amp;ICurtail AgreementsProgram Annual BenefitsHigh Participation Case0</v>
          </cell>
          <cell r="B3434" t="str">
            <v>WA</v>
          </cell>
          <cell r="C3434" t="str">
            <v>Extra Large C&amp;I</v>
          </cell>
          <cell r="D3434" t="str">
            <v>Curtail Agreements</v>
          </cell>
          <cell r="E3434" t="str">
            <v>Program Annual Benefits</v>
          </cell>
          <cell r="F3434" t="str">
            <v>High Participation Case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573231.01</v>
          </cell>
          <cell r="S3434">
            <v>1745288.43</v>
          </cell>
          <cell r="T3434">
            <v>4127886.26</v>
          </cell>
          <cell r="U3434">
            <v>5388069.9000000004</v>
          </cell>
          <cell r="V3434">
            <v>6066603.5300000003</v>
          </cell>
          <cell r="W3434">
            <v>6146956.6100000003</v>
          </cell>
          <cell r="X3434">
            <v>6226381.7599999998</v>
          </cell>
          <cell r="Y3434">
            <v>6305886.3200000003</v>
          </cell>
          <cell r="Z3434">
            <v>6389191.79</v>
          </cell>
          <cell r="AA3434">
            <v>6482465.1100000003</v>
          </cell>
          <cell r="AB3434">
            <v>6568214.9500000002</v>
          </cell>
          <cell r="AC3434">
            <v>6654117.0800000001</v>
          </cell>
          <cell r="AD3434">
            <v>6743128.8899999997</v>
          </cell>
          <cell r="AE3434">
            <v>6833331.4100000001</v>
          </cell>
          <cell r="AF3434">
            <v>6924740.5700000003</v>
          </cell>
          <cell r="AG3434">
            <v>7017372.5</v>
          </cell>
          <cell r="AH3434">
            <v>7111243.5700000003</v>
          </cell>
          <cell r="AI3434">
            <v>7206370.3399999999</v>
          </cell>
          <cell r="AJ3434">
            <v>7302769.6200000001</v>
          </cell>
          <cell r="AK3434">
            <v>7400458.4299999997</v>
          </cell>
          <cell r="AL3434">
            <v>0</v>
          </cell>
          <cell r="AM3434">
            <v>0</v>
          </cell>
          <cell r="AN3434">
            <v>0</v>
          </cell>
          <cell r="AO3434">
            <v>0</v>
          </cell>
          <cell r="AP3434">
            <v>0</v>
          </cell>
          <cell r="AQ3434">
            <v>0</v>
          </cell>
          <cell r="AR3434">
            <v>0</v>
          </cell>
          <cell r="AS3434">
            <v>0</v>
          </cell>
          <cell r="AT3434">
            <v>0</v>
          </cell>
          <cell r="AU3434">
            <v>0</v>
          </cell>
          <cell r="AV3434">
            <v>0</v>
          </cell>
          <cell r="AW3434">
            <v>0</v>
          </cell>
          <cell r="AX3434">
            <v>0</v>
          </cell>
          <cell r="AY3434">
            <v>0</v>
          </cell>
          <cell r="AZ3434">
            <v>0</v>
          </cell>
        </row>
        <row r="3435">
          <cell r="A3435" t="str">
            <v>WAExtra Large C&amp;ICurtail AgreementsProgram Annual CostsHigh Participation Case0</v>
          </cell>
          <cell r="B3435" t="str">
            <v>WA</v>
          </cell>
          <cell r="C3435" t="str">
            <v>Extra Large C&amp;I</v>
          </cell>
          <cell r="D3435" t="str">
            <v>Curtail Agreements</v>
          </cell>
          <cell r="E3435" t="str">
            <v>Program Annual Costs</v>
          </cell>
          <cell r="F3435" t="str">
            <v>High Participation Case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5834317.1500000004</v>
          </cell>
          <cell r="S3435">
            <v>12509121.98</v>
          </cell>
          <cell r="T3435">
            <v>26286343.199999999</v>
          </cell>
          <cell r="U3435">
            <v>16130618.27</v>
          </cell>
          <cell r="V3435">
            <v>10911310.720000001</v>
          </cell>
          <cell r="W3435">
            <v>4823091.07</v>
          </cell>
          <cell r="X3435">
            <v>4899046.41</v>
          </cell>
          <cell r="Y3435">
            <v>4974249.76</v>
          </cell>
          <cell r="Z3435">
            <v>5049879.66</v>
          </cell>
          <cell r="AA3435">
            <v>5126289.05</v>
          </cell>
          <cell r="AB3435">
            <v>5203203.5</v>
          </cell>
          <cell r="AC3435">
            <v>5283869.59</v>
          </cell>
          <cell r="AD3435">
            <v>5405233.1200000001</v>
          </cell>
          <cell r="AE3435">
            <v>5502775.29</v>
          </cell>
          <cell r="AF3435">
            <v>5602414.6799999997</v>
          </cell>
          <cell r="AG3435">
            <v>5704204.7300000004</v>
          </cell>
          <cell r="AH3435">
            <v>5808200.4400000004</v>
          </cell>
          <cell r="AI3435">
            <v>5914458.3899999997</v>
          </cell>
          <cell r="AJ3435">
            <v>6023036.7800000003</v>
          </cell>
          <cell r="AK3435">
            <v>6133995.5099999998</v>
          </cell>
          <cell r="AL3435">
            <v>0</v>
          </cell>
          <cell r="AM3435">
            <v>0</v>
          </cell>
          <cell r="AN3435">
            <v>0</v>
          </cell>
          <cell r="AO3435">
            <v>0</v>
          </cell>
          <cell r="AP3435">
            <v>0</v>
          </cell>
          <cell r="AQ3435">
            <v>0</v>
          </cell>
          <cell r="AR3435">
            <v>0</v>
          </cell>
          <cell r="AS3435">
            <v>0</v>
          </cell>
          <cell r="AT3435">
            <v>0</v>
          </cell>
          <cell r="AU3435">
            <v>0</v>
          </cell>
          <cell r="AV3435">
            <v>0</v>
          </cell>
          <cell r="AW3435">
            <v>0</v>
          </cell>
          <cell r="AX3435">
            <v>0</v>
          </cell>
          <cell r="AY3435">
            <v>0</v>
          </cell>
          <cell r="AZ3435">
            <v>0</v>
          </cell>
        </row>
        <row r="3436">
          <cell r="A3436" t="str">
            <v>WAExtra Large C&amp;ICurtail AgreementsNon-Incentive CostsHigh Participation Case0</v>
          </cell>
          <cell r="B3436" t="str">
            <v>WA</v>
          </cell>
          <cell r="C3436" t="str">
            <v>Extra Large C&amp;I</v>
          </cell>
          <cell r="D3436" t="str">
            <v>Curtail Agreements</v>
          </cell>
          <cell r="E3436" t="str">
            <v>Non-Incentive Costs</v>
          </cell>
          <cell r="F3436" t="str">
            <v>High Participation Case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5482636.7300000004</v>
          </cell>
          <cell r="S3436">
            <v>11437731.27</v>
          </cell>
          <cell r="T3436">
            <v>23748445.530000001</v>
          </cell>
          <cell r="U3436">
            <v>12818922.52</v>
          </cell>
          <cell r="V3436">
            <v>7177502.6100000003</v>
          </cell>
          <cell r="W3436">
            <v>1035039.42</v>
          </cell>
          <cell r="X3436">
            <v>1056694.75</v>
          </cell>
          <cell r="Y3436">
            <v>1077608.81</v>
          </cell>
          <cell r="Z3436">
            <v>1098962.6200000001</v>
          </cell>
          <cell r="AA3436">
            <v>1121099.71</v>
          </cell>
          <cell r="AB3436">
            <v>1143734.93</v>
          </cell>
          <cell r="AC3436">
            <v>1169950.97</v>
          </cell>
          <cell r="AD3436">
            <v>1234739.83</v>
          </cell>
          <cell r="AE3436">
            <v>1274929.31</v>
          </cell>
          <cell r="AF3436">
            <v>1316427.29</v>
          </cell>
          <cell r="AG3436">
            <v>1359276.37</v>
          </cell>
          <cell r="AH3436">
            <v>1403520.56</v>
          </cell>
          <cell r="AI3436">
            <v>1449205.28</v>
          </cell>
          <cell r="AJ3436">
            <v>1496377.44</v>
          </cell>
          <cell r="AK3436">
            <v>1545085.48</v>
          </cell>
          <cell r="AL3436">
            <v>0</v>
          </cell>
          <cell r="AM3436">
            <v>0</v>
          </cell>
          <cell r="AN3436">
            <v>0</v>
          </cell>
          <cell r="AO3436">
            <v>0</v>
          </cell>
          <cell r="AP3436">
            <v>0</v>
          </cell>
          <cell r="AQ3436">
            <v>0</v>
          </cell>
          <cell r="AR3436">
            <v>0</v>
          </cell>
          <cell r="AS3436">
            <v>0</v>
          </cell>
          <cell r="AT3436">
            <v>0</v>
          </cell>
          <cell r="AU3436">
            <v>0</v>
          </cell>
          <cell r="AV3436">
            <v>0</v>
          </cell>
          <cell r="AW3436">
            <v>0</v>
          </cell>
          <cell r="AX3436">
            <v>0</v>
          </cell>
          <cell r="AY3436">
            <v>0</v>
          </cell>
          <cell r="AZ3436">
            <v>0</v>
          </cell>
        </row>
        <row r="3437">
          <cell r="A3437" t="str">
            <v>WAExtra Large C&amp;ICurtail AgreementsSummer Peak Reduction @Meter  (MW)High Participation Case0</v>
          </cell>
          <cell r="B3437" t="str">
            <v>WA</v>
          </cell>
          <cell r="C3437" t="str">
            <v>Extra Large C&amp;I</v>
          </cell>
          <cell r="D3437" t="str">
            <v>Curtail Agreements</v>
          </cell>
          <cell r="E3437" t="str">
            <v>Summer Peak Reduction @Meter  (MW)</v>
          </cell>
          <cell r="F3437" t="str">
            <v>High Participation Case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5.1061481672101516</v>
          </cell>
          <cell r="S3437">
            <v>15.546439584201273</v>
          </cell>
          <cell r="T3437">
            <v>36.769815927493447</v>
          </cell>
          <cell r="U3437">
            <v>47.99510590524666</v>
          </cell>
          <cell r="V3437">
            <v>54.039254216657497</v>
          </cell>
          <cell r="W3437">
            <v>54.75501228123791</v>
          </cell>
          <cell r="X3437">
            <v>55.462504704051796</v>
          </cell>
          <cell r="Y3437">
            <v>56.170704503007471</v>
          </cell>
          <cell r="Z3437">
            <v>56.91276145592839</v>
          </cell>
          <cell r="AA3437">
            <v>57.74360864977195</v>
          </cell>
          <cell r="AB3437">
            <v>58.507439221742665</v>
          </cell>
          <cell r="AC3437">
            <v>59.27262640549219</v>
          </cell>
          <cell r="AD3437">
            <v>60.065513565673378</v>
          </cell>
          <cell r="AE3437">
            <v>60.869007140432515</v>
          </cell>
          <cell r="AF3437">
            <v>61.683249011282939</v>
          </cell>
          <cell r="AG3437">
            <v>62.508382957680382</v>
          </cell>
          <cell r="AH3437">
            <v>63.344554682411669</v>
          </cell>
          <cell r="AI3437">
            <v>64.191911837323005</v>
          </cell>
          <cell r="AJ3437">
            <v>65.050604049392433</v>
          </cell>
          <cell r="AK3437">
            <v>65.920782947151125</v>
          </cell>
          <cell r="AL3437">
            <v>0</v>
          </cell>
          <cell r="AM3437">
            <v>0</v>
          </cell>
          <cell r="AN3437">
            <v>0</v>
          </cell>
          <cell r="AO3437">
            <v>0</v>
          </cell>
          <cell r="AP3437">
            <v>0</v>
          </cell>
          <cell r="AQ3437">
            <v>0</v>
          </cell>
          <cell r="AR3437">
            <v>0</v>
          </cell>
          <cell r="AS3437">
            <v>0</v>
          </cell>
          <cell r="AT3437">
            <v>0</v>
          </cell>
          <cell r="AU3437">
            <v>0</v>
          </cell>
          <cell r="AV3437">
            <v>0</v>
          </cell>
          <cell r="AW3437">
            <v>0</v>
          </cell>
          <cell r="AX3437">
            <v>0</v>
          </cell>
          <cell r="AY3437">
            <v>0</v>
          </cell>
          <cell r="AZ3437">
            <v>0</v>
          </cell>
        </row>
        <row r="3438">
          <cell r="A3438" t="str">
            <v>WAExtra Large C&amp;ICurtail AgreementsSummer Peak Reduction @Generation (MW)High Participation Case0</v>
          </cell>
          <cell r="B3438" t="str">
            <v>WA</v>
          </cell>
          <cell r="C3438" t="str">
            <v>Extra Large C&amp;I</v>
          </cell>
          <cell r="D3438" t="str">
            <v>Curtail Agreements</v>
          </cell>
          <cell r="E3438" t="str">
            <v>Summer Peak Reduction @Generation (MW)</v>
          </cell>
          <cell r="F3438" t="str">
            <v>High Participation Case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5.6309529854545115</v>
          </cell>
          <cell r="S3438">
            <v>17.1442871462299</v>
          </cell>
          <cell r="T3438">
            <v>40.548980952242438</v>
          </cell>
          <cell r="U3438">
            <v>52.92799504328039</v>
          </cell>
          <cell r="V3438">
            <v>59.593354892652727</v>
          </cell>
          <cell r="W3438">
            <v>60.382677857562754</v>
          </cell>
          <cell r="X3438">
            <v>61.162885646285609</v>
          </cell>
          <cell r="Y3438">
            <v>61.94387351456492</v>
          </cell>
          <cell r="Z3438">
            <v>62.762198341341403</v>
          </cell>
          <cell r="AA3438">
            <v>63.678439181486489</v>
          </cell>
          <cell r="AB3438">
            <v>64.520775498172327</v>
          </cell>
          <cell r="AC3438">
            <v>65.364607857843168</v>
          </cell>
          <cell r="AD3438">
            <v>66.238987169908881</v>
          </cell>
          <cell r="AE3438">
            <v>67.125063013269198</v>
          </cell>
          <cell r="AF3438">
            <v>68.022991851877961</v>
          </cell>
          <cell r="AG3438">
            <v>68.932932242700019</v>
          </cell>
          <cell r="AH3438">
            <v>69.855044863709381</v>
          </cell>
          <cell r="AI3438">
            <v>70.789492542261797</v>
          </cell>
          <cell r="AJ3438">
            <v>71.73644028384696</v>
          </cell>
          <cell r="AK3438">
            <v>72.696055301225314</v>
          </cell>
          <cell r="AL3438">
            <v>0</v>
          </cell>
          <cell r="AM3438">
            <v>0</v>
          </cell>
          <cell r="AN3438">
            <v>0</v>
          </cell>
          <cell r="AO3438">
            <v>0</v>
          </cell>
          <cell r="AP3438">
            <v>0</v>
          </cell>
          <cell r="AQ3438">
            <v>0</v>
          </cell>
          <cell r="AR3438">
            <v>0</v>
          </cell>
          <cell r="AS3438">
            <v>0</v>
          </cell>
          <cell r="AT3438">
            <v>0</v>
          </cell>
          <cell r="AU3438">
            <v>0</v>
          </cell>
          <cell r="AV3438">
            <v>0</v>
          </cell>
          <cell r="AW3438">
            <v>0</v>
          </cell>
          <cell r="AX3438">
            <v>0</v>
          </cell>
          <cell r="AY3438">
            <v>0</v>
          </cell>
          <cell r="AZ3438">
            <v>0</v>
          </cell>
        </row>
        <row r="3439">
          <cell r="A3439" t="str">
            <v>WAExtra Large C&amp;ICurtail AgreementsWinter Peak Reduction @Meter  (MW)High Participation Case0</v>
          </cell>
          <cell r="B3439" t="str">
            <v>WA</v>
          </cell>
          <cell r="C3439" t="str">
            <v>Extra Large C&amp;I</v>
          </cell>
          <cell r="D3439" t="str">
            <v>Curtail Agreements</v>
          </cell>
          <cell r="E3439" t="str">
            <v>Winter Peak Reduction @Meter  (MW)</v>
          </cell>
          <cell r="F3439" t="str">
            <v>High Participation Case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  <cell r="AE3439">
            <v>0</v>
          </cell>
          <cell r="AF3439">
            <v>0</v>
          </cell>
          <cell r="AG3439">
            <v>0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0</v>
          </cell>
          <cell r="AP3439">
            <v>0</v>
          </cell>
          <cell r="AQ3439">
            <v>0</v>
          </cell>
          <cell r="AR3439">
            <v>0</v>
          </cell>
          <cell r="AS3439">
            <v>0</v>
          </cell>
          <cell r="AT3439">
            <v>0</v>
          </cell>
          <cell r="AU3439">
            <v>0</v>
          </cell>
          <cell r="AV3439">
            <v>0</v>
          </cell>
          <cell r="AW3439">
            <v>0</v>
          </cell>
          <cell r="AX3439">
            <v>0</v>
          </cell>
          <cell r="AY3439">
            <v>0</v>
          </cell>
          <cell r="AZ3439">
            <v>0</v>
          </cell>
        </row>
        <row r="3440">
          <cell r="A3440" t="str">
            <v>WAExtra Large C&amp;ICurtail AgreementsWinter Peak Reduction @Generation (MW)High Participation Case0</v>
          </cell>
          <cell r="B3440" t="str">
            <v>WA</v>
          </cell>
          <cell r="C3440" t="str">
            <v>Extra Large C&amp;I</v>
          </cell>
          <cell r="D3440" t="str">
            <v>Curtail Agreements</v>
          </cell>
          <cell r="E3440" t="str">
            <v>Winter Peak Reduction @Generation (MW)</v>
          </cell>
          <cell r="F3440" t="str">
            <v>High Participation Case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  <cell r="AE3440">
            <v>0</v>
          </cell>
          <cell r="AF3440">
            <v>0</v>
          </cell>
          <cell r="AG3440">
            <v>0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0</v>
          </cell>
          <cell r="AO3440">
            <v>0</v>
          </cell>
          <cell r="AP3440">
            <v>0</v>
          </cell>
          <cell r="AQ3440">
            <v>0</v>
          </cell>
          <cell r="AR3440">
            <v>0</v>
          </cell>
          <cell r="AS3440">
            <v>0</v>
          </cell>
          <cell r="AT3440">
            <v>0</v>
          </cell>
          <cell r="AU3440">
            <v>0</v>
          </cell>
          <cell r="AV3440">
            <v>0</v>
          </cell>
          <cell r="AW3440">
            <v>0</v>
          </cell>
          <cell r="AX3440">
            <v>0</v>
          </cell>
          <cell r="AY3440">
            <v>0</v>
          </cell>
          <cell r="AZ3440">
            <v>0</v>
          </cell>
        </row>
        <row r="3441">
          <cell r="A3441" t="str">
            <v>WAExtra Large C&amp;ICurtail AgreementsProgram Annual BenefitsHigh Participation Case0</v>
          </cell>
          <cell r="B3441" t="str">
            <v>WA</v>
          </cell>
          <cell r="C3441" t="str">
            <v>Extra Large C&amp;I</v>
          </cell>
          <cell r="D3441" t="str">
            <v>Curtail Agreements</v>
          </cell>
          <cell r="E3441" t="str">
            <v>Program Annual Benefits</v>
          </cell>
          <cell r="F3441" t="str">
            <v>High Participation Case</v>
          </cell>
          <cell r="G3441">
            <v>0</v>
          </cell>
        </row>
        <row r="3442">
          <cell r="A3442" t="str">
            <v>WAExtra Large C&amp;ICurtail AgreementsNew ParticipantsHigh Participation Case0</v>
          </cell>
          <cell r="B3442" t="str">
            <v>WA</v>
          </cell>
          <cell r="C3442" t="str">
            <v>Extra Large C&amp;I</v>
          </cell>
          <cell r="D3442" t="str">
            <v>Curtail Agreements</v>
          </cell>
          <cell r="E3442" t="str">
            <v>New Participants</v>
          </cell>
          <cell r="F3442" t="str">
            <v>High Participation Case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16746.686550000006</v>
          </cell>
          <cell r="S3442">
            <v>34271.919000000009</v>
          </cell>
          <cell r="T3442">
            <v>69833.664450000011</v>
          </cell>
          <cell r="U3442">
            <v>36847.527750000037</v>
          </cell>
          <cell r="V3442">
            <v>20100.588749999937</v>
          </cell>
          <cell r="W3442">
            <v>2583.0255000000179</v>
          </cell>
          <cell r="X3442">
            <v>2585.7149999999965</v>
          </cell>
          <cell r="Y3442">
            <v>2585.2035000000324</v>
          </cell>
          <cell r="Z3442">
            <v>2584.5764999999665</v>
          </cell>
          <cell r="AA3442">
            <v>2584.3950000000186</v>
          </cell>
          <cell r="AB3442">
            <v>2584.7249999999767</v>
          </cell>
          <cell r="AC3442">
            <v>2592.8595000000205</v>
          </cell>
          <cell r="AD3442">
            <v>2694.0321599718882</v>
          </cell>
          <cell r="AE3442">
            <v>2731.0805338135397</v>
          </cell>
          <cell r="AF3442">
            <v>2768.6383974915661</v>
          </cell>
          <cell r="AG3442">
            <v>2806.7127575183695</v>
          </cell>
          <cell r="AH3442">
            <v>2845.3107167601411</v>
          </cell>
          <cell r="AI3442">
            <v>2884.4394757617847</v>
          </cell>
          <cell r="AJ3442">
            <v>2924.1063340901455</v>
          </cell>
          <cell r="AK3442">
            <v>2964.3186916958948</v>
          </cell>
          <cell r="AL3442">
            <v>0</v>
          </cell>
          <cell r="AM3442">
            <v>0</v>
          </cell>
          <cell r="AN3442">
            <v>0</v>
          </cell>
          <cell r="AO3442">
            <v>0</v>
          </cell>
          <cell r="AP3442">
            <v>0</v>
          </cell>
          <cell r="AQ3442">
            <v>0</v>
          </cell>
          <cell r="AR3442">
            <v>0</v>
          </cell>
          <cell r="AS3442">
            <v>0</v>
          </cell>
          <cell r="AT3442">
            <v>0</v>
          </cell>
          <cell r="AU3442">
            <v>0</v>
          </cell>
          <cell r="AV3442">
            <v>0</v>
          </cell>
          <cell r="AW3442">
            <v>0</v>
          </cell>
          <cell r="AX3442">
            <v>0</v>
          </cell>
          <cell r="AY3442">
            <v>0</v>
          </cell>
          <cell r="AZ3442">
            <v>0</v>
          </cell>
        </row>
        <row r="3443">
          <cell r="A3443" t="str">
            <v>WAExtra Large C&amp;ICurtail AgreementsIncentive CostsHigh Participation Case0</v>
          </cell>
          <cell r="B3443" t="str">
            <v>WA</v>
          </cell>
          <cell r="C3443" t="str">
            <v>Extra Large C&amp;I</v>
          </cell>
          <cell r="D3443" t="str">
            <v>Curtail Agreements</v>
          </cell>
          <cell r="E3443" t="str">
            <v>Incentive Costs</v>
          </cell>
          <cell r="F3443" t="str">
            <v>High Participation Case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351680.42</v>
          </cell>
          <cell r="S3443">
            <v>1071390.72</v>
          </cell>
          <cell r="T3443">
            <v>2537897.67</v>
          </cell>
          <cell r="U3443">
            <v>3311695.75</v>
          </cell>
          <cell r="V3443">
            <v>3733808.12</v>
          </cell>
          <cell r="W3443">
            <v>3788051.65</v>
          </cell>
          <cell r="X3443">
            <v>3842351.67</v>
          </cell>
          <cell r="Y3443">
            <v>3896640.94</v>
          </cell>
          <cell r="Z3443">
            <v>3950917.05</v>
          </cell>
          <cell r="AA3443">
            <v>4005189.34</v>
          </cell>
          <cell r="AB3443">
            <v>4059468.57</v>
          </cell>
          <cell r="AC3443">
            <v>4113918.62</v>
          </cell>
          <cell r="AD3443">
            <v>4170493.29</v>
          </cell>
          <cell r="AE3443">
            <v>4227845.9800000004</v>
          </cell>
          <cell r="AF3443">
            <v>4285987.3899999997</v>
          </cell>
          <cell r="AG3443">
            <v>4344928.3600000003</v>
          </cell>
          <cell r="AH3443">
            <v>4404679.88</v>
          </cell>
          <cell r="AI3443">
            <v>4465253.1100000003</v>
          </cell>
          <cell r="AJ3443">
            <v>4526659.34</v>
          </cell>
          <cell r="AK3443">
            <v>4588910.04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  <cell r="AP3443">
            <v>0</v>
          </cell>
          <cell r="AQ3443">
            <v>0</v>
          </cell>
          <cell r="AR3443">
            <v>0</v>
          </cell>
          <cell r="AS3443">
            <v>0</v>
          </cell>
          <cell r="AT3443">
            <v>0</v>
          </cell>
          <cell r="AU3443">
            <v>0</v>
          </cell>
          <cell r="AV3443">
            <v>0</v>
          </cell>
          <cell r="AW3443">
            <v>0</v>
          </cell>
          <cell r="AX3443">
            <v>0</v>
          </cell>
          <cell r="AY3443">
            <v>0</v>
          </cell>
          <cell r="AZ3443">
            <v>0</v>
          </cell>
        </row>
        <row r="3444">
          <cell r="A3444" t="str">
            <v>WAExtra Large C&amp;ICurtail AgreementsParticipantsHigh Participation Case0</v>
          </cell>
          <cell r="B3444" t="str">
            <v>WA</v>
          </cell>
          <cell r="C3444" t="str">
            <v>Extra Large C&amp;I</v>
          </cell>
          <cell r="D3444" t="str">
            <v>Curtail Agreements</v>
          </cell>
          <cell r="E3444" t="str">
            <v>Participants</v>
          </cell>
          <cell r="F3444" t="str">
            <v>High Participation Case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16746.686550000006</v>
          </cell>
          <cell r="S3444">
            <v>51018.605550000015</v>
          </cell>
          <cell r="T3444">
            <v>120852.27000000002</v>
          </cell>
          <cell r="U3444">
            <v>157699.79775000006</v>
          </cell>
          <cell r="V3444">
            <v>177800.38649999999</v>
          </cell>
          <cell r="W3444">
            <v>180383.41200000001</v>
          </cell>
          <cell r="X3444">
            <v>182969.12700000001</v>
          </cell>
          <cell r="Y3444">
            <v>185554.33050000004</v>
          </cell>
          <cell r="Z3444">
            <v>188138.90700000001</v>
          </cell>
          <cell r="AA3444">
            <v>190723.30200000003</v>
          </cell>
          <cell r="AB3444">
            <v>193308.027</v>
          </cell>
          <cell r="AC3444">
            <v>195900.88650000002</v>
          </cell>
          <cell r="AD3444">
            <v>198594.91865997191</v>
          </cell>
          <cell r="AE3444">
            <v>201325.99919378545</v>
          </cell>
          <cell r="AF3444">
            <v>204094.63759127702</v>
          </cell>
          <cell r="AG3444">
            <v>206901.35034879539</v>
          </cell>
          <cell r="AH3444">
            <v>209746.66106555553</v>
          </cell>
          <cell r="AI3444">
            <v>212631.10054131731</v>
          </cell>
          <cell r="AJ3444">
            <v>215555.20687540746</v>
          </cell>
          <cell r="AK3444">
            <v>218519.52556710335</v>
          </cell>
          <cell r="AL3444">
            <v>0</v>
          </cell>
          <cell r="AM3444">
            <v>0</v>
          </cell>
          <cell r="AN3444">
            <v>0</v>
          </cell>
          <cell r="AO3444">
            <v>0</v>
          </cell>
          <cell r="AP3444">
            <v>0</v>
          </cell>
          <cell r="AQ3444">
            <v>0</v>
          </cell>
          <cell r="AR3444">
            <v>0</v>
          </cell>
          <cell r="AS3444">
            <v>0</v>
          </cell>
          <cell r="AT3444">
            <v>0</v>
          </cell>
          <cell r="AU3444">
            <v>0</v>
          </cell>
          <cell r="AV3444">
            <v>0</v>
          </cell>
          <cell r="AW3444">
            <v>0</v>
          </cell>
          <cell r="AX3444">
            <v>0</v>
          </cell>
          <cell r="AY3444">
            <v>0</v>
          </cell>
          <cell r="AZ3444">
            <v>0</v>
          </cell>
        </row>
        <row r="3445">
          <cell r="A3445" t="str">
            <v>WALarge C&amp;ICurtail AgreementsProgram Annual BenefitsHigh Participation Case0</v>
          </cell>
          <cell r="B3445" t="str">
            <v>WA</v>
          </cell>
          <cell r="C3445" t="str">
            <v>Large C&amp;I</v>
          </cell>
          <cell r="D3445" t="str">
            <v>Curtail Agreements</v>
          </cell>
          <cell r="E3445" t="str">
            <v>Program Annual Benefits</v>
          </cell>
          <cell r="F3445" t="str">
            <v>High Participation Case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573231.01</v>
          </cell>
          <cell r="S3445">
            <v>1745288.43</v>
          </cell>
          <cell r="T3445">
            <v>4127886.26</v>
          </cell>
          <cell r="U3445">
            <v>5388069.9000000004</v>
          </cell>
          <cell r="V3445">
            <v>6066603.5300000003</v>
          </cell>
          <cell r="W3445">
            <v>6146956.6100000003</v>
          </cell>
          <cell r="X3445">
            <v>6226381.7599999998</v>
          </cell>
          <cell r="Y3445">
            <v>6305886.3200000003</v>
          </cell>
          <cell r="Z3445">
            <v>6389191.79</v>
          </cell>
          <cell r="AA3445">
            <v>6482465.1100000003</v>
          </cell>
          <cell r="AB3445">
            <v>6568214.9500000002</v>
          </cell>
          <cell r="AC3445">
            <v>6654117.0800000001</v>
          </cell>
          <cell r="AD3445">
            <v>6743128.8899999997</v>
          </cell>
          <cell r="AE3445">
            <v>6833331.4100000001</v>
          </cell>
          <cell r="AF3445">
            <v>6924740.5700000003</v>
          </cell>
          <cell r="AG3445">
            <v>7017372.5</v>
          </cell>
          <cell r="AH3445">
            <v>7111243.5700000003</v>
          </cell>
          <cell r="AI3445">
            <v>7206370.3399999999</v>
          </cell>
          <cell r="AJ3445">
            <v>7302769.6200000001</v>
          </cell>
          <cell r="AK3445">
            <v>7400458.4299999997</v>
          </cell>
          <cell r="AL3445">
            <v>0</v>
          </cell>
          <cell r="AM3445">
            <v>0</v>
          </cell>
          <cell r="AN3445">
            <v>0</v>
          </cell>
          <cell r="AO3445">
            <v>0</v>
          </cell>
          <cell r="AP3445">
            <v>0</v>
          </cell>
          <cell r="AQ3445">
            <v>0</v>
          </cell>
          <cell r="AR3445">
            <v>0</v>
          </cell>
          <cell r="AS3445">
            <v>0</v>
          </cell>
          <cell r="AT3445">
            <v>0</v>
          </cell>
          <cell r="AU3445">
            <v>0</v>
          </cell>
          <cell r="AV3445">
            <v>0</v>
          </cell>
          <cell r="AW3445">
            <v>0</v>
          </cell>
          <cell r="AX3445">
            <v>0</v>
          </cell>
          <cell r="AY3445">
            <v>0</v>
          </cell>
          <cell r="AZ3445">
            <v>0</v>
          </cell>
        </row>
        <row r="3446">
          <cell r="A3446" t="str">
            <v>WALarge C&amp;ICurtail AgreementsProgram Annual CostsHigh Participation Case0</v>
          </cell>
          <cell r="B3446" t="str">
            <v>WA</v>
          </cell>
          <cell r="C3446" t="str">
            <v>Large C&amp;I</v>
          </cell>
          <cell r="D3446" t="str">
            <v>Curtail Agreements</v>
          </cell>
          <cell r="E3446" t="str">
            <v>Program Annual Costs</v>
          </cell>
          <cell r="F3446" t="str">
            <v>High Participation Case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5834317.1500000004</v>
          </cell>
          <cell r="S3446">
            <v>12509121.98</v>
          </cell>
          <cell r="T3446">
            <v>26286343.199999999</v>
          </cell>
          <cell r="U3446">
            <v>16130618.27</v>
          </cell>
          <cell r="V3446">
            <v>10911310.720000001</v>
          </cell>
          <cell r="W3446">
            <v>4823091.07</v>
          </cell>
          <cell r="X3446">
            <v>4899046.41</v>
          </cell>
          <cell r="Y3446">
            <v>4974249.76</v>
          </cell>
          <cell r="Z3446">
            <v>5049879.66</v>
          </cell>
          <cell r="AA3446">
            <v>5126289.05</v>
          </cell>
          <cell r="AB3446">
            <v>5203203.5</v>
          </cell>
          <cell r="AC3446">
            <v>5283869.59</v>
          </cell>
          <cell r="AD3446">
            <v>5405233.1200000001</v>
          </cell>
          <cell r="AE3446">
            <v>5502775.29</v>
          </cell>
          <cell r="AF3446">
            <v>5602414.6799999997</v>
          </cell>
          <cell r="AG3446">
            <v>5704204.7300000004</v>
          </cell>
          <cell r="AH3446">
            <v>5808200.4400000004</v>
          </cell>
          <cell r="AI3446">
            <v>5914458.3899999997</v>
          </cell>
          <cell r="AJ3446">
            <v>6023036.7800000003</v>
          </cell>
          <cell r="AK3446">
            <v>6133995.5099999998</v>
          </cell>
          <cell r="AL3446">
            <v>0</v>
          </cell>
          <cell r="AM3446">
            <v>0</v>
          </cell>
          <cell r="AN3446">
            <v>0</v>
          </cell>
          <cell r="AO3446">
            <v>0</v>
          </cell>
          <cell r="AP3446">
            <v>0</v>
          </cell>
          <cell r="AQ3446">
            <v>0</v>
          </cell>
          <cell r="AR3446">
            <v>0</v>
          </cell>
          <cell r="AS3446">
            <v>0</v>
          </cell>
          <cell r="AT3446">
            <v>0</v>
          </cell>
          <cell r="AU3446">
            <v>0</v>
          </cell>
          <cell r="AV3446">
            <v>0</v>
          </cell>
          <cell r="AW3446">
            <v>0</v>
          </cell>
          <cell r="AX3446">
            <v>0</v>
          </cell>
          <cell r="AY3446">
            <v>0</v>
          </cell>
          <cell r="AZ3446">
            <v>0</v>
          </cell>
        </row>
        <row r="3447">
          <cell r="A3447" t="str">
            <v>WALarge C&amp;ICurtail AgreementsNon-Incentive CostsHigh Participation Case0</v>
          </cell>
          <cell r="B3447" t="str">
            <v>WA</v>
          </cell>
          <cell r="C3447" t="str">
            <v>Large C&amp;I</v>
          </cell>
          <cell r="D3447" t="str">
            <v>Curtail Agreements</v>
          </cell>
          <cell r="E3447" t="str">
            <v>Non-Incentive Costs</v>
          </cell>
          <cell r="F3447" t="str">
            <v>High Participation Case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5482636.7300000004</v>
          </cell>
          <cell r="S3447">
            <v>11437731.27</v>
          </cell>
          <cell r="T3447">
            <v>23748445.530000001</v>
          </cell>
          <cell r="U3447">
            <v>12818922.52</v>
          </cell>
          <cell r="V3447">
            <v>7177502.6100000003</v>
          </cell>
          <cell r="W3447">
            <v>1035039.42</v>
          </cell>
          <cell r="X3447">
            <v>1056694.75</v>
          </cell>
          <cell r="Y3447">
            <v>1077608.81</v>
          </cell>
          <cell r="Z3447">
            <v>1098962.6200000001</v>
          </cell>
          <cell r="AA3447">
            <v>1121099.71</v>
          </cell>
          <cell r="AB3447">
            <v>1143734.93</v>
          </cell>
          <cell r="AC3447">
            <v>1169950.97</v>
          </cell>
          <cell r="AD3447">
            <v>1234739.83</v>
          </cell>
          <cell r="AE3447">
            <v>1274929.31</v>
          </cell>
          <cell r="AF3447">
            <v>1316427.29</v>
          </cell>
          <cell r="AG3447">
            <v>1359276.37</v>
          </cell>
          <cell r="AH3447">
            <v>1403520.56</v>
          </cell>
          <cell r="AI3447">
            <v>1449205.28</v>
          </cell>
          <cell r="AJ3447">
            <v>1496377.44</v>
          </cell>
          <cell r="AK3447">
            <v>1545085.48</v>
          </cell>
          <cell r="AL3447">
            <v>0</v>
          </cell>
          <cell r="AM3447">
            <v>0</v>
          </cell>
          <cell r="AN3447">
            <v>0</v>
          </cell>
          <cell r="AO3447">
            <v>0</v>
          </cell>
          <cell r="AP3447">
            <v>0</v>
          </cell>
          <cell r="AQ3447">
            <v>0</v>
          </cell>
          <cell r="AR3447">
            <v>0</v>
          </cell>
          <cell r="AS3447">
            <v>0</v>
          </cell>
          <cell r="AT3447">
            <v>0</v>
          </cell>
          <cell r="AU3447">
            <v>0</v>
          </cell>
          <cell r="AV3447">
            <v>0</v>
          </cell>
          <cell r="AW3447">
            <v>0</v>
          </cell>
          <cell r="AX3447">
            <v>0</v>
          </cell>
          <cell r="AY3447">
            <v>0</v>
          </cell>
          <cell r="AZ3447">
            <v>0</v>
          </cell>
        </row>
        <row r="3448">
          <cell r="A3448" t="str">
            <v>WALarge C&amp;ICurtail AgreementsSummer Peak Reduction @Meter  (MW)High Participation Case0</v>
          </cell>
          <cell r="B3448" t="str">
            <v>WA</v>
          </cell>
          <cell r="C3448" t="str">
            <v>Large C&amp;I</v>
          </cell>
          <cell r="D3448" t="str">
            <v>Curtail Agreements</v>
          </cell>
          <cell r="E3448" t="str">
            <v>Summer Peak Reduction @Meter  (MW)</v>
          </cell>
          <cell r="F3448" t="str">
            <v>High Participation Case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5.1061481672101516</v>
          </cell>
          <cell r="S3448">
            <v>15.546439584201273</v>
          </cell>
          <cell r="T3448">
            <v>36.769815927493447</v>
          </cell>
          <cell r="U3448">
            <v>47.99510590524666</v>
          </cell>
          <cell r="V3448">
            <v>54.039254216657497</v>
          </cell>
          <cell r="W3448">
            <v>54.75501228123791</v>
          </cell>
          <cell r="X3448">
            <v>55.462504704051796</v>
          </cell>
          <cell r="Y3448">
            <v>56.170704503007471</v>
          </cell>
          <cell r="Z3448">
            <v>56.91276145592839</v>
          </cell>
          <cell r="AA3448">
            <v>57.74360864977195</v>
          </cell>
          <cell r="AB3448">
            <v>58.507439221742665</v>
          </cell>
          <cell r="AC3448">
            <v>59.27262640549219</v>
          </cell>
          <cell r="AD3448">
            <v>60.065513565673378</v>
          </cell>
          <cell r="AE3448">
            <v>60.869007140432515</v>
          </cell>
          <cell r="AF3448">
            <v>61.683249011282939</v>
          </cell>
          <cell r="AG3448">
            <v>62.508382957680382</v>
          </cell>
          <cell r="AH3448">
            <v>63.344554682411669</v>
          </cell>
          <cell r="AI3448">
            <v>64.191911837323005</v>
          </cell>
          <cell r="AJ3448">
            <v>65.050604049392433</v>
          </cell>
          <cell r="AK3448">
            <v>65.920782947151125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  <cell r="AP3448">
            <v>0</v>
          </cell>
          <cell r="AQ3448">
            <v>0</v>
          </cell>
          <cell r="AR3448">
            <v>0</v>
          </cell>
          <cell r="AS3448">
            <v>0</v>
          </cell>
          <cell r="AT3448">
            <v>0</v>
          </cell>
          <cell r="AU3448">
            <v>0</v>
          </cell>
          <cell r="AV3448">
            <v>0</v>
          </cell>
          <cell r="AW3448">
            <v>0</v>
          </cell>
          <cell r="AX3448">
            <v>0</v>
          </cell>
          <cell r="AY3448">
            <v>0</v>
          </cell>
          <cell r="AZ3448">
            <v>0</v>
          </cell>
        </row>
        <row r="3449">
          <cell r="A3449" t="str">
            <v>WALarge C&amp;ICurtail AgreementsSummer Peak Reduction @Generation (MW)High Participation Case0</v>
          </cell>
          <cell r="B3449" t="str">
            <v>WA</v>
          </cell>
          <cell r="C3449" t="str">
            <v>Large C&amp;I</v>
          </cell>
          <cell r="D3449" t="str">
            <v>Curtail Agreements</v>
          </cell>
          <cell r="E3449" t="str">
            <v>Summer Peak Reduction @Generation (MW)</v>
          </cell>
          <cell r="F3449" t="str">
            <v>High Participation Case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5.6309529854545115</v>
          </cell>
          <cell r="S3449">
            <v>17.1442871462299</v>
          </cell>
          <cell r="T3449">
            <v>40.548980952242438</v>
          </cell>
          <cell r="U3449">
            <v>52.92799504328039</v>
          </cell>
          <cell r="V3449">
            <v>59.593354892652727</v>
          </cell>
          <cell r="W3449">
            <v>60.382677857562754</v>
          </cell>
          <cell r="X3449">
            <v>61.162885646285609</v>
          </cell>
          <cell r="Y3449">
            <v>61.94387351456492</v>
          </cell>
          <cell r="Z3449">
            <v>62.762198341341403</v>
          </cell>
          <cell r="AA3449">
            <v>63.678439181486489</v>
          </cell>
          <cell r="AB3449">
            <v>64.520775498172327</v>
          </cell>
          <cell r="AC3449">
            <v>65.364607857843168</v>
          </cell>
          <cell r="AD3449">
            <v>66.238987169908881</v>
          </cell>
          <cell r="AE3449">
            <v>67.125063013269198</v>
          </cell>
          <cell r="AF3449">
            <v>68.022991851877961</v>
          </cell>
          <cell r="AG3449">
            <v>68.932932242700019</v>
          </cell>
          <cell r="AH3449">
            <v>69.855044863709381</v>
          </cell>
          <cell r="AI3449">
            <v>70.789492542261797</v>
          </cell>
          <cell r="AJ3449">
            <v>71.73644028384696</v>
          </cell>
          <cell r="AK3449">
            <v>72.696055301225314</v>
          </cell>
          <cell r="AL3449">
            <v>0</v>
          </cell>
          <cell r="AM3449">
            <v>0</v>
          </cell>
          <cell r="AN3449">
            <v>0</v>
          </cell>
          <cell r="AO3449">
            <v>0</v>
          </cell>
          <cell r="AP3449">
            <v>0</v>
          </cell>
          <cell r="AQ3449">
            <v>0</v>
          </cell>
          <cell r="AR3449">
            <v>0</v>
          </cell>
          <cell r="AS3449">
            <v>0</v>
          </cell>
          <cell r="AT3449">
            <v>0</v>
          </cell>
          <cell r="AU3449">
            <v>0</v>
          </cell>
          <cell r="AV3449">
            <v>0</v>
          </cell>
          <cell r="AW3449">
            <v>0</v>
          </cell>
          <cell r="AX3449">
            <v>0</v>
          </cell>
          <cell r="AY3449">
            <v>0</v>
          </cell>
          <cell r="AZ3449">
            <v>0</v>
          </cell>
        </row>
        <row r="3450">
          <cell r="A3450" t="str">
            <v>WALarge C&amp;ICurtail AgreementsWinter Peak Reduction @Meter  (MW)High Participation Case0</v>
          </cell>
          <cell r="B3450" t="str">
            <v>WA</v>
          </cell>
          <cell r="C3450" t="str">
            <v>Large C&amp;I</v>
          </cell>
          <cell r="D3450" t="str">
            <v>Curtail Agreements</v>
          </cell>
          <cell r="E3450" t="str">
            <v>Winter Peak Reduction @Meter  (MW)</v>
          </cell>
          <cell r="F3450" t="str">
            <v>High Participation Case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AS3450">
            <v>0</v>
          </cell>
          <cell r="AT3450">
            <v>0</v>
          </cell>
          <cell r="AU3450">
            <v>0</v>
          </cell>
          <cell r="AV3450">
            <v>0</v>
          </cell>
          <cell r="AW3450">
            <v>0</v>
          </cell>
          <cell r="AX3450">
            <v>0</v>
          </cell>
          <cell r="AY3450">
            <v>0</v>
          </cell>
          <cell r="AZ3450">
            <v>0</v>
          </cell>
        </row>
        <row r="3451">
          <cell r="A3451" t="str">
            <v>WALarge C&amp;ICurtail AgreementsWinter Peak Reduction @Generation (MW)High Participation Case0</v>
          </cell>
          <cell r="B3451" t="str">
            <v>WA</v>
          </cell>
          <cell r="C3451" t="str">
            <v>Large C&amp;I</v>
          </cell>
          <cell r="D3451" t="str">
            <v>Curtail Agreements</v>
          </cell>
          <cell r="E3451" t="str">
            <v>Winter Peak Reduction @Generation (MW)</v>
          </cell>
          <cell r="F3451" t="str">
            <v>High Participation Case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0</v>
          </cell>
          <cell r="AO3451">
            <v>0</v>
          </cell>
          <cell r="AP3451">
            <v>0</v>
          </cell>
          <cell r="AQ3451">
            <v>0</v>
          </cell>
          <cell r="AR3451">
            <v>0</v>
          </cell>
          <cell r="AS3451">
            <v>0</v>
          </cell>
          <cell r="AT3451">
            <v>0</v>
          </cell>
          <cell r="AU3451">
            <v>0</v>
          </cell>
          <cell r="AV3451">
            <v>0</v>
          </cell>
          <cell r="AW3451">
            <v>0</v>
          </cell>
          <cell r="AX3451">
            <v>0</v>
          </cell>
          <cell r="AY3451">
            <v>0</v>
          </cell>
          <cell r="AZ3451">
            <v>0</v>
          </cell>
        </row>
        <row r="3452">
          <cell r="A3452" t="str">
            <v>WALarge C&amp;ICurtail AgreementsProgram Annual BenefitsHigh Participation Case0</v>
          </cell>
          <cell r="B3452" t="str">
            <v>WA</v>
          </cell>
          <cell r="C3452" t="str">
            <v>Large C&amp;I</v>
          </cell>
          <cell r="D3452" t="str">
            <v>Curtail Agreements</v>
          </cell>
          <cell r="E3452" t="str">
            <v>Program Annual Benefits</v>
          </cell>
          <cell r="F3452" t="str">
            <v>High Participation Case</v>
          </cell>
          <cell r="G3452">
            <v>0</v>
          </cell>
        </row>
        <row r="3453">
          <cell r="A3453" t="str">
            <v>WALarge C&amp;ICurtail AgreementsNew ParticipantsHigh Participation Case0</v>
          </cell>
          <cell r="B3453" t="str">
            <v>WA</v>
          </cell>
          <cell r="C3453" t="str">
            <v>Large C&amp;I</v>
          </cell>
          <cell r="D3453" t="str">
            <v>Curtail Agreements</v>
          </cell>
          <cell r="E3453" t="str">
            <v>New Participants</v>
          </cell>
          <cell r="F3453" t="str">
            <v>High Participation Case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16746.686550000006</v>
          </cell>
          <cell r="S3453">
            <v>34271.919000000009</v>
          </cell>
          <cell r="T3453">
            <v>69833.664450000011</v>
          </cell>
          <cell r="U3453">
            <v>36847.527750000037</v>
          </cell>
          <cell r="V3453">
            <v>20100.588749999937</v>
          </cell>
          <cell r="W3453">
            <v>2583.0255000000179</v>
          </cell>
          <cell r="X3453">
            <v>2585.7149999999965</v>
          </cell>
          <cell r="Y3453">
            <v>2585.2035000000324</v>
          </cell>
          <cell r="Z3453">
            <v>2584.5764999999665</v>
          </cell>
          <cell r="AA3453">
            <v>2584.3950000000186</v>
          </cell>
          <cell r="AB3453">
            <v>2584.7249999999767</v>
          </cell>
          <cell r="AC3453">
            <v>2592.8595000000205</v>
          </cell>
          <cell r="AD3453">
            <v>2694.0321599718882</v>
          </cell>
          <cell r="AE3453">
            <v>2731.0805338135397</v>
          </cell>
          <cell r="AF3453">
            <v>2768.6383974915661</v>
          </cell>
          <cell r="AG3453">
            <v>2806.7127575183695</v>
          </cell>
          <cell r="AH3453">
            <v>2845.3107167601411</v>
          </cell>
          <cell r="AI3453">
            <v>2884.4394757617847</v>
          </cell>
          <cell r="AJ3453">
            <v>2924.1063340901455</v>
          </cell>
          <cell r="AK3453">
            <v>2964.3186916958948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  <cell r="AP3453">
            <v>0</v>
          </cell>
          <cell r="AQ3453">
            <v>0</v>
          </cell>
          <cell r="AR3453">
            <v>0</v>
          </cell>
          <cell r="AS3453">
            <v>0</v>
          </cell>
          <cell r="AT3453">
            <v>0</v>
          </cell>
          <cell r="AU3453">
            <v>0</v>
          </cell>
          <cell r="AV3453">
            <v>0</v>
          </cell>
          <cell r="AW3453">
            <v>0</v>
          </cell>
          <cell r="AX3453">
            <v>0</v>
          </cell>
          <cell r="AY3453">
            <v>0</v>
          </cell>
          <cell r="AZ3453">
            <v>0</v>
          </cell>
        </row>
        <row r="3454">
          <cell r="A3454" t="str">
            <v>WALarge C&amp;ICurtail AgreementsIncentive CostsHigh Participation Case0</v>
          </cell>
          <cell r="B3454" t="str">
            <v>WA</v>
          </cell>
          <cell r="C3454" t="str">
            <v>Large C&amp;I</v>
          </cell>
          <cell r="D3454" t="str">
            <v>Curtail Agreements</v>
          </cell>
          <cell r="E3454" t="str">
            <v>Incentive Costs</v>
          </cell>
          <cell r="F3454" t="str">
            <v>High Participation Case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351680.42</v>
          </cell>
          <cell r="S3454">
            <v>1071390.72</v>
          </cell>
          <cell r="T3454">
            <v>2537897.67</v>
          </cell>
          <cell r="U3454">
            <v>3311695.75</v>
          </cell>
          <cell r="V3454">
            <v>3733808.12</v>
          </cell>
          <cell r="W3454">
            <v>3788051.65</v>
          </cell>
          <cell r="X3454">
            <v>3842351.67</v>
          </cell>
          <cell r="Y3454">
            <v>3896640.94</v>
          </cell>
          <cell r="Z3454">
            <v>3950917.05</v>
          </cell>
          <cell r="AA3454">
            <v>4005189.34</v>
          </cell>
          <cell r="AB3454">
            <v>4059468.57</v>
          </cell>
          <cell r="AC3454">
            <v>4113918.62</v>
          </cell>
          <cell r="AD3454">
            <v>4170493.29</v>
          </cell>
          <cell r="AE3454">
            <v>4227845.9800000004</v>
          </cell>
          <cell r="AF3454">
            <v>4285987.3899999997</v>
          </cell>
          <cell r="AG3454">
            <v>4344928.3600000003</v>
          </cell>
          <cell r="AH3454">
            <v>4404679.88</v>
          </cell>
          <cell r="AI3454">
            <v>4465253.1100000003</v>
          </cell>
          <cell r="AJ3454">
            <v>4526659.34</v>
          </cell>
          <cell r="AK3454">
            <v>4588910.04</v>
          </cell>
          <cell r="AL3454">
            <v>0</v>
          </cell>
          <cell r="AM3454">
            <v>0</v>
          </cell>
          <cell r="AN3454">
            <v>0</v>
          </cell>
          <cell r="AO3454">
            <v>0</v>
          </cell>
          <cell r="AP3454">
            <v>0</v>
          </cell>
          <cell r="AQ3454">
            <v>0</v>
          </cell>
          <cell r="AR3454">
            <v>0</v>
          </cell>
          <cell r="AS3454">
            <v>0</v>
          </cell>
          <cell r="AT3454">
            <v>0</v>
          </cell>
          <cell r="AU3454">
            <v>0</v>
          </cell>
          <cell r="AV3454">
            <v>0</v>
          </cell>
          <cell r="AW3454">
            <v>0</v>
          </cell>
          <cell r="AX3454">
            <v>0</v>
          </cell>
          <cell r="AY3454">
            <v>0</v>
          </cell>
          <cell r="AZ3454">
            <v>0</v>
          </cell>
        </row>
        <row r="3455">
          <cell r="A3455" t="str">
            <v>WALarge C&amp;ICurtail AgreementsParticipantsHigh Participation Case0</v>
          </cell>
          <cell r="B3455" t="str">
            <v>WA</v>
          </cell>
          <cell r="C3455" t="str">
            <v>Large C&amp;I</v>
          </cell>
          <cell r="D3455" t="str">
            <v>Curtail Agreements</v>
          </cell>
          <cell r="E3455" t="str">
            <v>Participants</v>
          </cell>
          <cell r="F3455" t="str">
            <v>High Participation Case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16746.686550000006</v>
          </cell>
          <cell r="S3455">
            <v>51018.605550000015</v>
          </cell>
          <cell r="T3455">
            <v>120852.27000000002</v>
          </cell>
          <cell r="U3455">
            <v>157699.79775000006</v>
          </cell>
          <cell r="V3455">
            <v>177800.38649999999</v>
          </cell>
          <cell r="W3455">
            <v>180383.41200000001</v>
          </cell>
          <cell r="X3455">
            <v>182969.12700000001</v>
          </cell>
          <cell r="Y3455">
            <v>185554.33050000004</v>
          </cell>
          <cell r="Z3455">
            <v>188138.90700000001</v>
          </cell>
          <cell r="AA3455">
            <v>190723.30200000003</v>
          </cell>
          <cell r="AB3455">
            <v>193308.027</v>
          </cell>
          <cell r="AC3455">
            <v>195900.88650000002</v>
          </cell>
          <cell r="AD3455">
            <v>198594.91865997191</v>
          </cell>
          <cell r="AE3455">
            <v>201325.99919378545</v>
          </cell>
          <cell r="AF3455">
            <v>204094.63759127702</v>
          </cell>
          <cell r="AG3455">
            <v>206901.35034879539</v>
          </cell>
          <cell r="AH3455">
            <v>209746.66106555553</v>
          </cell>
          <cell r="AI3455">
            <v>212631.10054131731</v>
          </cell>
          <cell r="AJ3455">
            <v>215555.20687540746</v>
          </cell>
          <cell r="AK3455">
            <v>218519.52556710335</v>
          </cell>
          <cell r="AL3455">
            <v>0</v>
          </cell>
          <cell r="AM3455">
            <v>0</v>
          </cell>
          <cell r="AN3455">
            <v>0</v>
          </cell>
          <cell r="AO3455">
            <v>0</v>
          </cell>
          <cell r="AP3455">
            <v>0</v>
          </cell>
          <cell r="AQ3455">
            <v>0</v>
          </cell>
          <cell r="AR3455">
            <v>0</v>
          </cell>
          <cell r="AS3455">
            <v>0</v>
          </cell>
          <cell r="AT3455">
            <v>0</v>
          </cell>
          <cell r="AU3455">
            <v>0</v>
          </cell>
          <cell r="AV3455">
            <v>0</v>
          </cell>
          <cell r="AW3455">
            <v>0</v>
          </cell>
          <cell r="AX3455">
            <v>0</v>
          </cell>
          <cell r="AY3455">
            <v>0</v>
          </cell>
          <cell r="AZ3455">
            <v>0</v>
          </cell>
        </row>
        <row r="3456">
          <cell r="A3456" t="str">
            <v>WAExtra Large C&amp;ICurtail Agreements - Non-FirmProgram Annual BenefitsHigh Participation Case0</v>
          </cell>
          <cell r="B3456" t="str">
            <v>WA</v>
          </cell>
          <cell r="C3456" t="str">
            <v>Extra Large C&amp;I</v>
          </cell>
          <cell r="D3456" t="str">
            <v>Curtail Agreements - Non-Firm</v>
          </cell>
          <cell r="E3456" t="str">
            <v>Program Annual Benefits</v>
          </cell>
          <cell r="F3456" t="str">
            <v>High Participation Case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573231.01</v>
          </cell>
          <cell r="S3456">
            <v>1745288.43</v>
          </cell>
          <cell r="T3456">
            <v>4127886.26</v>
          </cell>
          <cell r="U3456">
            <v>5388069.9000000004</v>
          </cell>
          <cell r="V3456">
            <v>6066603.5300000003</v>
          </cell>
          <cell r="W3456">
            <v>6146956.6100000003</v>
          </cell>
          <cell r="X3456">
            <v>6226381.7599999998</v>
          </cell>
          <cell r="Y3456">
            <v>6305886.3200000003</v>
          </cell>
          <cell r="Z3456">
            <v>6389191.79</v>
          </cell>
          <cell r="AA3456">
            <v>6482465.1100000003</v>
          </cell>
          <cell r="AB3456">
            <v>6568214.9500000002</v>
          </cell>
          <cell r="AC3456">
            <v>6654117.0800000001</v>
          </cell>
          <cell r="AD3456">
            <v>6743128.8899999997</v>
          </cell>
          <cell r="AE3456">
            <v>6833331.4100000001</v>
          </cell>
          <cell r="AF3456">
            <v>6924740.5700000003</v>
          </cell>
          <cell r="AG3456">
            <v>7017372.5</v>
          </cell>
          <cell r="AH3456">
            <v>7111243.5700000003</v>
          </cell>
          <cell r="AI3456">
            <v>7206370.3399999999</v>
          </cell>
          <cell r="AJ3456">
            <v>7302769.6200000001</v>
          </cell>
          <cell r="AK3456">
            <v>7400458.4299999997</v>
          </cell>
          <cell r="AL3456">
            <v>0</v>
          </cell>
          <cell r="AM3456">
            <v>0</v>
          </cell>
          <cell r="AN3456">
            <v>0</v>
          </cell>
          <cell r="AO3456">
            <v>0</v>
          </cell>
          <cell r="AP3456">
            <v>0</v>
          </cell>
          <cell r="AQ3456">
            <v>0</v>
          </cell>
          <cell r="AR3456">
            <v>0</v>
          </cell>
          <cell r="AS3456">
            <v>0</v>
          </cell>
          <cell r="AT3456">
            <v>0</v>
          </cell>
          <cell r="AU3456">
            <v>0</v>
          </cell>
          <cell r="AV3456">
            <v>0</v>
          </cell>
          <cell r="AW3456">
            <v>0</v>
          </cell>
          <cell r="AX3456">
            <v>0</v>
          </cell>
          <cell r="AY3456">
            <v>0</v>
          </cell>
          <cell r="AZ3456">
            <v>0</v>
          </cell>
        </row>
        <row r="3457">
          <cell r="A3457" t="str">
            <v>WAExtra Large C&amp;ICurtail Agreements - Non-FirmProgram Annual CostsHigh Participation Case0</v>
          </cell>
          <cell r="B3457" t="str">
            <v>WA</v>
          </cell>
          <cell r="C3457" t="str">
            <v>Extra Large C&amp;I</v>
          </cell>
          <cell r="D3457" t="str">
            <v>Curtail Agreements - Non-Firm</v>
          </cell>
          <cell r="E3457" t="str">
            <v>Program Annual Costs</v>
          </cell>
          <cell r="F3457" t="str">
            <v>High Participation Case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5834317.1500000004</v>
          </cell>
          <cell r="S3457">
            <v>12509121.98</v>
          </cell>
          <cell r="T3457">
            <v>26286343.199999999</v>
          </cell>
          <cell r="U3457">
            <v>16130618.27</v>
          </cell>
          <cell r="V3457">
            <v>10911310.720000001</v>
          </cell>
          <cell r="W3457">
            <v>4823091.07</v>
          </cell>
          <cell r="X3457">
            <v>4899046.41</v>
          </cell>
          <cell r="Y3457">
            <v>4974249.76</v>
          </cell>
          <cell r="Z3457">
            <v>5049879.66</v>
          </cell>
          <cell r="AA3457">
            <v>5126289.05</v>
          </cell>
          <cell r="AB3457">
            <v>5203203.5</v>
          </cell>
          <cell r="AC3457">
            <v>5283869.59</v>
          </cell>
          <cell r="AD3457">
            <v>5405233.1200000001</v>
          </cell>
          <cell r="AE3457">
            <v>5502775.29</v>
          </cell>
          <cell r="AF3457">
            <v>5602414.6799999997</v>
          </cell>
          <cell r="AG3457">
            <v>5704204.7300000004</v>
          </cell>
          <cell r="AH3457">
            <v>5808200.4400000004</v>
          </cell>
          <cell r="AI3457">
            <v>5914458.3899999997</v>
          </cell>
          <cell r="AJ3457">
            <v>6023036.7800000003</v>
          </cell>
          <cell r="AK3457">
            <v>6133995.5099999998</v>
          </cell>
          <cell r="AL3457">
            <v>0</v>
          </cell>
          <cell r="AM3457">
            <v>0</v>
          </cell>
          <cell r="AN3457">
            <v>0</v>
          </cell>
          <cell r="AO3457">
            <v>0</v>
          </cell>
          <cell r="AP3457">
            <v>0</v>
          </cell>
          <cell r="AQ3457">
            <v>0</v>
          </cell>
          <cell r="AR3457">
            <v>0</v>
          </cell>
          <cell r="AS3457">
            <v>0</v>
          </cell>
          <cell r="AT3457">
            <v>0</v>
          </cell>
          <cell r="AU3457">
            <v>0</v>
          </cell>
          <cell r="AV3457">
            <v>0</v>
          </cell>
          <cell r="AW3457">
            <v>0</v>
          </cell>
          <cell r="AX3457">
            <v>0</v>
          </cell>
          <cell r="AY3457">
            <v>0</v>
          </cell>
          <cell r="AZ3457">
            <v>0</v>
          </cell>
        </row>
        <row r="3458">
          <cell r="A3458" t="str">
            <v>WAExtra Large C&amp;ICurtail Agreements - Non-FirmNon-Incentive CostsHigh Participation Case0</v>
          </cell>
          <cell r="B3458" t="str">
            <v>WA</v>
          </cell>
          <cell r="C3458" t="str">
            <v>Extra Large C&amp;I</v>
          </cell>
          <cell r="D3458" t="str">
            <v>Curtail Agreements - Non-Firm</v>
          </cell>
          <cell r="E3458" t="str">
            <v>Non-Incentive Costs</v>
          </cell>
          <cell r="F3458" t="str">
            <v>High Participation Case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5482636.7300000004</v>
          </cell>
          <cell r="S3458">
            <v>11437731.27</v>
          </cell>
          <cell r="T3458">
            <v>23748445.530000001</v>
          </cell>
          <cell r="U3458">
            <v>12818922.52</v>
          </cell>
          <cell r="V3458">
            <v>7177502.6100000003</v>
          </cell>
          <cell r="W3458">
            <v>1035039.42</v>
          </cell>
          <cell r="X3458">
            <v>1056694.75</v>
          </cell>
          <cell r="Y3458">
            <v>1077608.81</v>
          </cell>
          <cell r="Z3458">
            <v>1098962.6200000001</v>
          </cell>
          <cell r="AA3458">
            <v>1121099.71</v>
          </cell>
          <cell r="AB3458">
            <v>1143734.93</v>
          </cell>
          <cell r="AC3458">
            <v>1169950.97</v>
          </cell>
          <cell r="AD3458">
            <v>1234739.83</v>
          </cell>
          <cell r="AE3458">
            <v>1274929.31</v>
          </cell>
          <cell r="AF3458">
            <v>1316427.29</v>
          </cell>
          <cell r="AG3458">
            <v>1359276.37</v>
          </cell>
          <cell r="AH3458">
            <v>1403520.56</v>
          </cell>
          <cell r="AI3458">
            <v>1449205.28</v>
          </cell>
          <cell r="AJ3458">
            <v>1496377.44</v>
          </cell>
          <cell r="AK3458">
            <v>1545085.48</v>
          </cell>
          <cell r="AL3458">
            <v>0</v>
          </cell>
          <cell r="AM3458">
            <v>0</v>
          </cell>
          <cell r="AN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AS3458">
            <v>0</v>
          </cell>
          <cell r="AT3458">
            <v>0</v>
          </cell>
          <cell r="AU3458">
            <v>0</v>
          </cell>
          <cell r="AV3458">
            <v>0</v>
          </cell>
          <cell r="AW3458">
            <v>0</v>
          </cell>
          <cell r="AX3458">
            <v>0</v>
          </cell>
          <cell r="AY3458">
            <v>0</v>
          </cell>
          <cell r="AZ3458">
            <v>0</v>
          </cell>
        </row>
        <row r="3459">
          <cell r="A3459" t="str">
            <v>WAExtra Large C&amp;ICurtail Agreements - Non-FirmSummer Peak Reduction @Meter  (MW)High Participation Case0</v>
          </cell>
          <cell r="B3459" t="str">
            <v>WA</v>
          </cell>
          <cell r="C3459" t="str">
            <v>Extra Large C&amp;I</v>
          </cell>
          <cell r="D3459" t="str">
            <v>Curtail Agreements - Non-Firm</v>
          </cell>
          <cell r="E3459" t="str">
            <v>Summer Peak Reduction @Meter  (MW)</v>
          </cell>
          <cell r="F3459" t="str">
            <v>High Participation Case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5.1061481672101516</v>
          </cell>
          <cell r="S3459">
            <v>15.546439584201273</v>
          </cell>
          <cell r="T3459">
            <v>36.769815927493447</v>
          </cell>
          <cell r="U3459">
            <v>47.99510590524666</v>
          </cell>
          <cell r="V3459">
            <v>54.039254216657497</v>
          </cell>
          <cell r="W3459">
            <v>54.75501228123791</v>
          </cell>
          <cell r="X3459">
            <v>55.462504704051796</v>
          </cell>
          <cell r="Y3459">
            <v>56.170704503007471</v>
          </cell>
          <cell r="Z3459">
            <v>56.91276145592839</v>
          </cell>
          <cell r="AA3459">
            <v>57.74360864977195</v>
          </cell>
          <cell r="AB3459">
            <v>58.507439221742665</v>
          </cell>
          <cell r="AC3459">
            <v>59.27262640549219</v>
          </cell>
          <cell r="AD3459">
            <v>60.065513565673378</v>
          </cell>
          <cell r="AE3459">
            <v>60.869007140432515</v>
          </cell>
          <cell r="AF3459">
            <v>61.683249011282939</v>
          </cell>
          <cell r="AG3459">
            <v>62.508382957680382</v>
          </cell>
          <cell r="AH3459">
            <v>63.344554682411669</v>
          </cell>
          <cell r="AI3459">
            <v>64.191911837323005</v>
          </cell>
          <cell r="AJ3459">
            <v>65.050604049392433</v>
          </cell>
          <cell r="AK3459">
            <v>65.920782947151125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  <cell r="AP3459">
            <v>0</v>
          </cell>
          <cell r="AQ3459">
            <v>0</v>
          </cell>
          <cell r="AR3459">
            <v>0</v>
          </cell>
          <cell r="AS3459">
            <v>0</v>
          </cell>
          <cell r="AT3459">
            <v>0</v>
          </cell>
          <cell r="AU3459">
            <v>0</v>
          </cell>
          <cell r="AV3459">
            <v>0</v>
          </cell>
          <cell r="AW3459">
            <v>0</v>
          </cell>
          <cell r="AX3459">
            <v>0</v>
          </cell>
          <cell r="AY3459">
            <v>0</v>
          </cell>
          <cell r="AZ3459">
            <v>0</v>
          </cell>
        </row>
        <row r="3460">
          <cell r="A3460" t="str">
            <v>WAExtra Large C&amp;ICurtail Agreements - Non-FirmSummer Peak Reduction @Generation (MW)High Participation Case0</v>
          </cell>
          <cell r="B3460" t="str">
            <v>WA</v>
          </cell>
          <cell r="C3460" t="str">
            <v>Extra Large C&amp;I</v>
          </cell>
          <cell r="D3460" t="str">
            <v>Curtail Agreements - Non-Firm</v>
          </cell>
          <cell r="E3460" t="str">
            <v>Summer Peak Reduction @Generation (MW)</v>
          </cell>
          <cell r="F3460" t="str">
            <v>High Participation Case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5.6309529854545115</v>
          </cell>
          <cell r="S3460">
            <v>17.1442871462299</v>
          </cell>
          <cell r="T3460">
            <v>40.548980952242438</v>
          </cell>
          <cell r="U3460">
            <v>52.92799504328039</v>
          </cell>
          <cell r="V3460">
            <v>59.593354892652727</v>
          </cell>
          <cell r="W3460">
            <v>60.382677857562754</v>
          </cell>
          <cell r="X3460">
            <v>61.162885646285609</v>
          </cell>
          <cell r="Y3460">
            <v>61.94387351456492</v>
          </cell>
          <cell r="Z3460">
            <v>62.762198341341403</v>
          </cell>
          <cell r="AA3460">
            <v>63.678439181486489</v>
          </cell>
          <cell r="AB3460">
            <v>64.520775498172327</v>
          </cell>
          <cell r="AC3460">
            <v>65.364607857843168</v>
          </cell>
          <cell r="AD3460">
            <v>66.238987169908881</v>
          </cell>
          <cell r="AE3460">
            <v>67.125063013269198</v>
          </cell>
          <cell r="AF3460">
            <v>68.022991851877961</v>
          </cell>
          <cell r="AG3460">
            <v>68.932932242700019</v>
          </cell>
          <cell r="AH3460">
            <v>69.855044863709381</v>
          </cell>
          <cell r="AI3460">
            <v>70.789492542261797</v>
          </cell>
          <cell r="AJ3460">
            <v>71.73644028384696</v>
          </cell>
          <cell r="AK3460">
            <v>72.696055301225314</v>
          </cell>
          <cell r="AL3460">
            <v>0</v>
          </cell>
          <cell r="AM3460">
            <v>0</v>
          </cell>
          <cell r="AN3460">
            <v>0</v>
          </cell>
          <cell r="AO3460">
            <v>0</v>
          </cell>
          <cell r="AP3460">
            <v>0</v>
          </cell>
          <cell r="AQ3460">
            <v>0</v>
          </cell>
          <cell r="AR3460">
            <v>0</v>
          </cell>
          <cell r="AS3460">
            <v>0</v>
          </cell>
          <cell r="AT3460">
            <v>0</v>
          </cell>
          <cell r="AU3460">
            <v>0</v>
          </cell>
          <cell r="AV3460">
            <v>0</v>
          </cell>
          <cell r="AW3460">
            <v>0</v>
          </cell>
          <cell r="AX3460">
            <v>0</v>
          </cell>
          <cell r="AY3460">
            <v>0</v>
          </cell>
          <cell r="AZ3460">
            <v>0</v>
          </cell>
        </row>
        <row r="3461">
          <cell r="A3461" t="str">
            <v>WAExtra Large C&amp;ICurtail Agreements - Non-FirmWinter Peak Reduction @Meter  (MW)High Participation Case0</v>
          </cell>
          <cell r="B3461" t="str">
            <v>WA</v>
          </cell>
          <cell r="C3461" t="str">
            <v>Extra Large C&amp;I</v>
          </cell>
          <cell r="D3461" t="str">
            <v>Curtail Agreements - Non-Firm</v>
          </cell>
          <cell r="E3461" t="str">
            <v>Winter Peak Reduction @Meter  (MW)</v>
          </cell>
          <cell r="F3461" t="str">
            <v>High Participation Case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0</v>
          </cell>
          <cell r="AE3461">
            <v>0</v>
          </cell>
          <cell r="AF3461">
            <v>0</v>
          </cell>
          <cell r="AG3461">
            <v>0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0</v>
          </cell>
          <cell r="AN3461">
            <v>0</v>
          </cell>
          <cell r="AO3461">
            <v>0</v>
          </cell>
          <cell r="AP3461">
            <v>0</v>
          </cell>
          <cell r="AQ3461">
            <v>0</v>
          </cell>
          <cell r="AR3461">
            <v>0</v>
          </cell>
          <cell r="AS3461">
            <v>0</v>
          </cell>
          <cell r="AT3461">
            <v>0</v>
          </cell>
          <cell r="AU3461">
            <v>0</v>
          </cell>
          <cell r="AV3461">
            <v>0</v>
          </cell>
          <cell r="AW3461">
            <v>0</v>
          </cell>
          <cell r="AX3461">
            <v>0</v>
          </cell>
          <cell r="AY3461">
            <v>0</v>
          </cell>
          <cell r="AZ3461">
            <v>0</v>
          </cell>
        </row>
        <row r="3462">
          <cell r="A3462" t="str">
            <v>WAExtra Large C&amp;ICurtail Agreements - Non-FirmWinter Peak Reduction @Generation (MW)High Participation Case0</v>
          </cell>
          <cell r="B3462" t="str">
            <v>WA</v>
          </cell>
          <cell r="C3462" t="str">
            <v>Extra Large C&amp;I</v>
          </cell>
          <cell r="D3462" t="str">
            <v>Curtail Agreements - Non-Firm</v>
          </cell>
          <cell r="E3462" t="str">
            <v>Winter Peak Reduction @Generation (MW)</v>
          </cell>
          <cell r="F3462" t="str">
            <v>High Participation Case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0</v>
          </cell>
          <cell r="AO3462">
            <v>0</v>
          </cell>
          <cell r="AP3462">
            <v>0</v>
          </cell>
          <cell r="AQ3462">
            <v>0</v>
          </cell>
          <cell r="AR3462">
            <v>0</v>
          </cell>
          <cell r="AS3462">
            <v>0</v>
          </cell>
          <cell r="AT3462">
            <v>0</v>
          </cell>
          <cell r="AU3462">
            <v>0</v>
          </cell>
          <cell r="AV3462">
            <v>0</v>
          </cell>
          <cell r="AW3462">
            <v>0</v>
          </cell>
          <cell r="AX3462">
            <v>0</v>
          </cell>
          <cell r="AY3462">
            <v>0</v>
          </cell>
          <cell r="AZ3462">
            <v>0</v>
          </cell>
        </row>
        <row r="3463">
          <cell r="A3463" t="str">
            <v>WAExtra Large C&amp;ICurtail Agreements - Non-FirmProgram Annual BenefitsHigh Participation Case0</v>
          </cell>
          <cell r="B3463" t="str">
            <v>WA</v>
          </cell>
          <cell r="C3463" t="str">
            <v>Extra Large C&amp;I</v>
          </cell>
          <cell r="D3463" t="str">
            <v>Curtail Agreements - Non-Firm</v>
          </cell>
          <cell r="E3463" t="str">
            <v>Program Annual Benefits</v>
          </cell>
          <cell r="F3463" t="str">
            <v>High Participation Case</v>
          </cell>
          <cell r="G3463">
            <v>0</v>
          </cell>
        </row>
        <row r="3464">
          <cell r="A3464" t="str">
            <v>WAExtra Large C&amp;ICurtail Agreements - Non-FirmNew ParticipantsHigh Participation Case0</v>
          </cell>
          <cell r="B3464" t="str">
            <v>WA</v>
          </cell>
          <cell r="C3464" t="str">
            <v>Extra Large C&amp;I</v>
          </cell>
          <cell r="D3464" t="str">
            <v>Curtail Agreements - Non-Firm</v>
          </cell>
          <cell r="E3464" t="str">
            <v>New Participants</v>
          </cell>
          <cell r="F3464" t="str">
            <v>High Participation Case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16746.686550000006</v>
          </cell>
          <cell r="S3464">
            <v>34271.919000000009</v>
          </cell>
          <cell r="T3464">
            <v>69833.664450000011</v>
          </cell>
          <cell r="U3464">
            <v>36847.527750000037</v>
          </cell>
          <cell r="V3464">
            <v>20100.588749999937</v>
          </cell>
          <cell r="W3464">
            <v>2583.0255000000179</v>
          </cell>
          <cell r="X3464">
            <v>2585.7149999999965</v>
          </cell>
          <cell r="Y3464">
            <v>2585.2035000000324</v>
          </cell>
          <cell r="Z3464">
            <v>2584.5764999999665</v>
          </cell>
          <cell r="AA3464">
            <v>2584.3950000000186</v>
          </cell>
          <cell r="AB3464">
            <v>2584.7249999999767</v>
          </cell>
          <cell r="AC3464">
            <v>2592.8595000000205</v>
          </cell>
          <cell r="AD3464">
            <v>2694.0321599718882</v>
          </cell>
          <cell r="AE3464">
            <v>2731.0805338135397</v>
          </cell>
          <cell r="AF3464">
            <v>2768.6383974915661</v>
          </cell>
          <cell r="AG3464">
            <v>2806.7127575183695</v>
          </cell>
          <cell r="AH3464">
            <v>2845.3107167601411</v>
          </cell>
          <cell r="AI3464">
            <v>2884.4394757617847</v>
          </cell>
          <cell r="AJ3464">
            <v>2924.1063340901455</v>
          </cell>
          <cell r="AK3464">
            <v>2964.3186916958948</v>
          </cell>
          <cell r="AL3464">
            <v>0</v>
          </cell>
          <cell r="AM3464">
            <v>0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AS3464">
            <v>0</v>
          </cell>
          <cell r="AT3464">
            <v>0</v>
          </cell>
          <cell r="AU3464">
            <v>0</v>
          </cell>
          <cell r="AV3464">
            <v>0</v>
          </cell>
          <cell r="AW3464">
            <v>0</v>
          </cell>
          <cell r="AX3464">
            <v>0</v>
          </cell>
          <cell r="AY3464">
            <v>0</v>
          </cell>
          <cell r="AZ3464">
            <v>0</v>
          </cell>
        </row>
        <row r="3465">
          <cell r="A3465" t="str">
            <v>WAExtra Large C&amp;ICurtail Agreements - Non-FirmIncentive CostsHigh Participation Case0</v>
          </cell>
          <cell r="B3465" t="str">
            <v>WA</v>
          </cell>
          <cell r="C3465" t="str">
            <v>Extra Large C&amp;I</v>
          </cell>
          <cell r="D3465" t="str">
            <v>Curtail Agreements - Non-Firm</v>
          </cell>
          <cell r="E3465" t="str">
            <v>Incentive Costs</v>
          </cell>
          <cell r="F3465" t="str">
            <v>High Participation Case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351680.42</v>
          </cell>
          <cell r="S3465">
            <v>1071390.72</v>
          </cell>
          <cell r="T3465">
            <v>2537897.67</v>
          </cell>
          <cell r="U3465">
            <v>3311695.75</v>
          </cell>
          <cell r="V3465">
            <v>3733808.12</v>
          </cell>
          <cell r="W3465">
            <v>3788051.65</v>
          </cell>
          <cell r="X3465">
            <v>3842351.67</v>
          </cell>
          <cell r="Y3465">
            <v>3896640.94</v>
          </cell>
          <cell r="Z3465">
            <v>3950917.05</v>
          </cell>
          <cell r="AA3465">
            <v>4005189.34</v>
          </cell>
          <cell r="AB3465">
            <v>4059468.57</v>
          </cell>
          <cell r="AC3465">
            <v>4113918.62</v>
          </cell>
          <cell r="AD3465">
            <v>4170493.29</v>
          </cell>
          <cell r="AE3465">
            <v>4227845.9800000004</v>
          </cell>
          <cell r="AF3465">
            <v>4285987.3899999997</v>
          </cell>
          <cell r="AG3465">
            <v>4344928.3600000003</v>
          </cell>
          <cell r="AH3465">
            <v>4404679.88</v>
          </cell>
          <cell r="AI3465">
            <v>4465253.1100000003</v>
          </cell>
          <cell r="AJ3465">
            <v>4526659.34</v>
          </cell>
          <cell r="AK3465">
            <v>4588910.04</v>
          </cell>
          <cell r="AL3465">
            <v>0</v>
          </cell>
          <cell r="AM3465">
            <v>0</v>
          </cell>
          <cell r="AN3465">
            <v>0</v>
          </cell>
          <cell r="AO3465">
            <v>0</v>
          </cell>
          <cell r="AP3465">
            <v>0</v>
          </cell>
          <cell r="AQ3465">
            <v>0</v>
          </cell>
          <cell r="AR3465">
            <v>0</v>
          </cell>
          <cell r="AS3465">
            <v>0</v>
          </cell>
          <cell r="AT3465">
            <v>0</v>
          </cell>
          <cell r="AU3465">
            <v>0</v>
          </cell>
          <cell r="AV3465">
            <v>0</v>
          </cell>
          <cell r="AW3465">
            <v>0</v>
          </cell>
          <cell r="AX3465">
            <v>0</v>
          </cell>
          <cell r="AY3465">
            <v>0</v>
          </cell>
          <cell r="AZ3465">
            <v>0</v>
          </cell>
        </row>
        <row r="3466">
          <cell r="A3466" t="str">
            <v>WAExtra Large C&amp;ICurtail Agreements - Non-FirmParticipantsHigh Participation Case0</v>
          </cell>
          <cell r="B3466" t="str">
            <v>WA</v>
          </cell>
          <cell r="C3466" t="str">
            <v>Extra Large C&amp;I</v>
          </cell>
          <cell r="D3466" t="str">
            <v>Curtail Agreements - Non-Firm</v>
          </cell>
          <cell r="E3466" t="str">
            <v>Participants</v>
          </cell>
          <cell r="F3466" t="str">
            <v>High Participation Case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16746.686550000006</v>
          </cell>
          <cell r="S3466">
            <v>51018.605550000015</v>
          </cell>
          <cell r="T3466">
            <v>120852.27000000002</v>
          </cell>
          <cell r="U3466">
            <v>157699.79775000006</v>
          </cell>
          <cell r="V3466">
            <v>177800.38649999999</v>
          </cell>
          <cell r="W3466">
            <v>180383.41200000001</v>
          </cell>
          <cell r="X3466">
            <v>182969.12700000001</v>
          </cell>
          <cell r="Y3466">
            <v>185554.33050000004</v>
          </cell>
          <cell r="Z3466">
            <v>188138.90700000001</v>
          </cell>
          <cell r="AA3466">
            <v>190723.30200000003</v>
          </cell>
          <cell r="AB3466">
            <v>193308.027</v>
          </cell>
          <cell r="AC3466">
            <v>195900.88650000002</v>
          </cell>
          <cell r="AD3466">
            <v>198594.91865997191</v>
          </cell>
          <cell r="AE3466">
            <v>201325.99919378545</v>
          </cell>
          <cell r="AF3466">
            <v>204094.63759127702</v>
          </cell>
          <cell r="AG3466">
            <v>206901.35034879539</v>
          </cell>
          <cell r="AH3466">
            <v>209746.66106555553</v>
          </cell>
          <cell r="AI3466">
            <v>212631.10054131731</v>
          </cell>
          <cell r="AJ3466">
            <v>215555.20687540746</v>
          </cell>
          <cell r="AK3466">
            <v>218519.52556710335</v>
          </cell>
          <cell r="AL3466">
            <v>0</v>
          </cell>
          <cell r="AM3466">
            <v>0</v>
          </cell>
          <cell r="AN3466">
            <v>0</v>
          </cell>
          <cell r="AO3466">
            <v>0</v>
          </cell>
          <cell r="AP3466">
            <v>0</v>
          </cell>
          <cell r="AQ3466">
            <v>0</v>
          </cell>
          <cell r="AR3466">
            <v>0</v>
          </cell>
          <cell r="AS3466">
            <v>0</v>
          </cell>
          <cell r="AT3466">
            <v>0</v>
          </cell>
          <cell r="AU3466">
            <v>0</v>
          </cell>
          <cell r="AV3466">
            <v>0</v>
          </cell>
          <cell r="AW3466">
            <v>0</v>
          </cell>
          <cell r="AX3466">
            <v>0</v>
          </cell>
          <cell r="AY3466">
            <v>0</v>
          </cell>
          <cell r="AZ3466">
            <v>0</v>
          </cell>
        </row>
        <row r="3467">
          <cell r="A3467" t="str">
            <v>WALarge C&amp;ICurtail Agreements - Non-FirmProgram Annual BenefitsHigh Participation Case0</v>
          </cell>
          <cell r="B3467" t="str">
            <v>WA</v>
          </cell>
          <cell r="C3467" t="str">
            <v>Large C&amp;I</v>
          </cell>
          <cell r="D3467" t="str">
            <v>Curtail Agreements - Non-Firm</v>
          </cell>
          <cell r="E3467" t="str">
            <v>Program Annual Benefits</v>
          </cell>
          <cell r="F3467" t="str">
            <v>High Participation Case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573231.01</v>
          </cell>
          <cell r="S3467">
            <v>1745288.43</v>
          </cell>
          <cell r="T3467">
            <v>4127886.26</v>
          </cell>
          <cell r="U3467">
            <v>5388069.9000000004</v>
          </cell>
          <cell r="V3467">
            <v>6066603.5300000003</v>
          </cell>
          <cell r="W3467">
            <v>6146956.6100000003</v>
          </cell>
          <cell r="X3467">
            <v>6226381.7599999998</v>
          </cell>
          <cell r="Y3467">
            <v>6305886.3200000003</v>
          </cell>
          <cell r="Z3467">
            <v>6389191.79</v>
          </cell>
          <cell r="AA3467">
            <v>6482465.1100000003</v>
          </cell>
          <cell r="AB3467">
            <v>6568214.9500000002</v>
          </cell>
          <cell r="AC3467">
            <v>6654117.0800000001</v>
          </cell>
          <cell r="AD3467">
            <v>6743128.8899999997</v>
          </cell>
          <cell r="AE3467">
            <v>6833331.4100000001</v>
          </cell>
          <cell r="AF3467">
            <v>6924740.5700000003</v>
          </cell>
          <cell r="AG3467">
            <v>7017372.5</v>
          </cell>
          <cell r="AH3467">
            <v>7111243.5700000003</v>
          </cell>
          <cell r="AI3467">
            <v>7206370.3399999999</v>
          </cell>
          <cell r="AJ3467">
            <v>7302769.6200000001</v>
          </cell>
          <cell r="AK3467">
            <v>7400458.4299999997</v>
          </cell>
          <cell r="AL3467">
            <v>0</v>
          </cell>
          <cell r="AM3467">
            <v>0</v>
          </cell>
          <cell r="AN3467">
            <v>0</v>
          </cell>
          <cell r="AO3467">
            <v>0</v>
          </cell>
          <cell r="AP3467">
            <v>0</v>
          </cell>
          <cell r="AQ3467">
            <v>0</v>
          </cell>
          <cell r="AR3467">
            <v>0</v>
          </cell>
          <cell r="AS3467">
            <v>0</v>
          </cell>
          <cell r="AT3467">
            <v>0</v>
          </cell>
          <cell r="AU3467">
            <v>0</v>
          </cell>
          <cell r="AV3467">
            <v>0</v>
          </cell>
          <cell r="AW3467">
            <v>0</v>
          </cell>
          <cell r="AX3467">
            <v>0</v>
          </cell>
          <cell r="AY3467">
            <v>0</v>
          </cell>
          <cell r="AZ3467">
            <v>0</v>
          </cell>
        </row>
        <row r="3468">
          <cell r="A3468" t="str">
            <v>WALarge C&amp;ICurtail Agreements - Non-FirmProgram Annual CostsHigh Participation Case0</v>
          </cell>
          <cell r="B3468" t="str">
            <v>WA</v>
          </cell>
          <cell r="C3468" t="str">
            <v>Large C&amp;I</v>
          </cell>
          <cell r="D3468" t="str">
            <v>Curtail Agreements - Non-Firm</v>
          </cell>
          <cell r="E3468" t="str">
            <v>Program Annual Costs</v>
          </cell>
          <cell r="F3468" t="str">
            <v>High Participation Case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5834317.1500000004</v>
          </cell>
          <cell r="S3468">
            <v>12509121.98</v>
          </cell>
          <cell r="T3468">
            <v>26286343.199999999</v>
          </cell>
          <cell r="U3468">
            <v>16130618.27</v>
          </cell>
          <cell r="V3468">
            <v>10911310.720000001</v>
          </cell>
          <cell r="W3468">
            <v>4823091.07</v>
          </cell>
          <cell r="X3468">
            <v>4899046.41</v>
          </cell>
          <cell r="Y3468">
            <v>4974249.76</v>
          </cell>
          <cell r="Z3468">
            <v>5049879.66</v>
          </cell>
          <cell r="AA3468">
            <v>5126289.05</v>
          </cell>
          <cell r="AB3468">
            <v>5203203.5</v>
          </cell>
          <cell r="AC3468">
            <v>5283869.59</v>
          </cell>
          <cell r="AD3468">
            <v>5405233.1200000001</v>
          </cell>
          <cell r="AE3468">
            <v>5502775.29</v>
          </cell>
          <cell r="AF3468">
            <v>5602414.6799999997</v>
          </cell>
          <cell r="AG3468">
            <v>5704204.7300000004</v>
          </cell>
          <cell r="AH3468">
            <v>5808200.4400000004</v>
          </cell>
          <cell r="AI3468">
            <v>5914458.3899999997</v>
          </cell>
          <cell r="AJ3468">
            <v>6023036.7800000003</v>
          </cell>
          <cell r="AK3468">
            <v>6133995.5099999998</v>
          </cell>
          <cell r="AL3468">
            <v>0</v>
          </cell>
          <cell r="AM3468">
            <v>0</v>
          </cell>
          <cell r="AN3468">
            <v>0</v>
          </cell>
          <cell r="AO3468">
            <v>0</v>
          </cell>
          <cell r="AP3468">
            <v>0</v>
          </cell>
          <cell r="AQ3468">
            <v>0</v>
          </cell>
          <cell r="AR3468">
            <v>0</v>
          </cell>
          <cell r="AS3468">
            <v>0</v>
          </cell>
          <cell r="AT3468">
            <v>0</v>
          </cell>
          <cell r="AU3468">
            <v>0</v>
          </cell>
          <cell r="AV3468">
            <v>0</v>
          </cell>
          <cell r="AW3468">
            <v>0</v>
          </cell>
          <cell r="AX3468">
            <v>0</v>
          </cell>
          <cell r="AY3468">
            <v>0</v>
          </cell>
          <cell r="AZ3468">
            <v>0</v>
          </cell>
        </row>
        <row r="3469">
          <cell r="A3469" t="str">
            <v>WALarge C&amp;ICurtail Agreements - Non-FirmNon-Incentive CostsHigh Participation Case0</v>
          </cell>
          <cell r="B3469" t="str">
            <v>WA</v>
          </cell>
          <cell r="C3469" t="str">
            <v>Large C&amp;I</v>
          </cell>
          <cell r="D3469" t="str">
            <v>Curtail Agreements - Non-Firm</v>
          </cell>
          <cell r="E3469" t="str">
            <v>Non-Incentive Costs</v>
          </cell>
          <cell r="F3469" t="str">
            <v>High Participation Case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5482636.7300000004</v>
          </cell>
          <cell r="S3469">
            <v>11437731.27</v>
          </cell>
          <cell r="T3469">
            <v>23748445.530000001</v>
          </cell>
          <cell r="U3469">
            <v>12818922.52</v>
          </cell>
          <cell r="V3469">
            <v>7177502.6100000003</v>
          </cell>
          <cell r="W3469">
            <v>1035039.42</v>
          </cell>
          <cell r="X3469">
            <v>1056694.75</v>
          </cell>
          <cell r="Y3469">
            <v>1077608.81</v>
          </cell>
          <cell r="Z3469">
            <v>1098962.6200000001</v>
          </cell>
          <cell r="AA3469">
            <v>1121099.71</v>
          </cell>
          <cell r="AB3469">
            <v>1143734.93</v>
          </cell>
          <cell r="AC3469">
            <v>1169950.97</v>
          </cell>
          <cell r="AD3469">
            <v>1234739.83</v>
          </cell>
          <cell r="AE3469">
            <v>1274929.31</v>
          </cell>
          <cell r="AF3469">
            <v>1316427.29</v>
          </cell>
          <cell r="AG3469">
            <v>1359276.37</v>
          </cell>
          <cell r="AH3469">
            <v>1403520.56</v>
          </cell>
          <cell r="AI3469">
            <v>1449205.28</v>
          </cell>
          <cell r="AJ3469">
            <v>1496377.44</v>
          </cell>
          <cell r="AK3469">
            <v>1545085.48</v>
          </cell>
          <cell r="AL3469">
            <v>0</v>
          </cell>
          <cell r="AM3469">
            <v>0</v>
          </cell>
          <cell r="AN3469">
            <v>0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AS3469">
            <v>0</v>
          </cell>
          <cell r="AT3469">
            <v>0</v>
          </cell>
          <cell r="AU3469">
            <v>0</v>
          </cell>
          <cell r="AV3469">
            <v>0</v>
          </cell>
          <cell r="AW3469">
            <v>0</v>
          </cell>
          <cell r="AX3469">
            <v>0</v>
          </cell>
          <cell r="AY3469">
            <v>0</v>
          </cell>
          <cell r="AZ3469">
            <v>0</v>
          </cell>
        </row>
        <row r="3470">
          <cell r="A3470" t="str">
            <v>WALarge C&amp;ICurtail Agreements - Non-FirmSummer Peak Reduction @Meter  (MW)High Participation Case0</v>
          </cell>
          <cell r="B3470" t="str">
            <v>WA</v>
          </cell>
          <cell r="C3470" t="str">
            <v>Large C&amp;I</v>
          </cell>
          <cell r="D3470" t="str">
            <v>Curtail Agreements - Non-Firm</v>
          </cell>
          <cell r="E3470" t="str">
            <v>Summer Peak Reduction @Meter  (MW)</v>
          </cell>
          <cell r="F3470" t="str">
            <v>High Participation Case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5.1061481672101516</v>
          </cell>
          <cell r="S3470">
            <v>15.546439584201273</v>
          </cell>
          <cell r="T3470">
            <v>36.769815927493447</v>
          </cell>
          <cell r="U3470">
            <v>47.99510590524666</v>
          </cell>
          <cell r="V3470">
            <v>54.039254216657497</v>
          </cell>
          <cell r="W3470">
            <v>54.75501228123791</v>
          </cell>
          <cell r="X3470">
            <v>55.462504704051796</v>
          </cell>
          <cell r="Y3470">
            <v>56.170704503007471</v>
          </cell>
          <cell r="Z3470">
            <v>56.91276145592839</v>
          </cell>
          <cell r="AA3470">
            <v>57.74360864977195</v>
          </cell>
          <cell r="AB3470">
            <v>58.507439221742665</v>
          </cell>
          <cell r="AC3470">
            <v>59.27262640549219</v>
          </cell>
          <cell r="AD3470">
            <v>60.065513565673378</v>
          </cell>
          <cell r="AE3470">
            <v>60.869007140432515</v>
          </cell>
          <cell r="AF3470">
            <v>61.683249011282939</v>
          </cell>
          <cell r="AG3470">
            <v>62.508382957680382</v>
          </cell>
          <cell r="AH3470">
            <v>63.344554682411669</v>
          </cell>
          <cell r="AI3470">
            <v>64.191911837323005</v>
          </cell>
          <cell r="AJ3470">
            <v>65.050604049392433</v>
          </cell>
          <cell r="AK3470">
            <v>65.920782947151125</v>
          </cell>
          <cell r="AL3470">
            <v>0</v>
          </cell>
          <cell r="AM3470">
            <v>0</v>
          </cell>
          <cell r="AN3470">
            <v>0</v>
          </cell>
          <cell r="AO3470">
            <v>0</v>
          </cell>
          <cell r="AP3470">
            <v>0</v>
          </cell>
          <cell r="AQ3470">
            <v>0</v>
          </cell>
          <cell r="AR3470">
            <v>0</v>
          </cell>
          <cell r="AS3470">
            <v>0</v>
          </cell>
          <cell r="AT3470">
            <v>0</v>
          </cell>
          <cell r="AU3470">
            <v>0</v>
          </cell>
          <cell r="AV3470">
            <v>0</v>
          </cell>
          <cell r="AW3470">
            <v>0</v>
          </cell>
          <cell r="AX3470">
            <v>0</v>
          </cell>
          <cell r="AY3470">
            <v>0</v>
          </cell>
          <cell r="AZ3470">
            <v>0</v>
          </cell>
        </row>
        <row r="3471">
          <cell r="A3471" t="str">
            <v>WALarge C&amp;ICurtail Agreements - Non-FirmSummer Peak Reduction @Generation (MW)High Participation Case0</v>
          </cell>
          <cell r="B3471" t="str">
            <v>WA</v>
          </cell>
          <cell r="C3471" t="str">
            <v>Large C&amp;I</v>
          </cell>
          <cell r="D3471" t="str">
            <v>Curtail Agreements - Non-Firm</v>
          </cell>
          <cell r="E3471" t="str">
            <v>Summer Peak Reduction @Generation (MW)</v>
          </cell>
          <cell r="F3471" t="str">
            <v>High Participation Case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5.6309529854545115</v>
          </cell>
          <cell r="S3471">
            <v>17.1442871462299</v>
          </cell>
          <cell r="T3471">
            <v>40.548980952242438</v>
          </cell>
          <cell r="U3471">
            <v>52.92799504328039</v>
          </cell>
          <cell r="V3471">
            <v>59.593354892652727</v>
          </cell>
          <cell r="W3471">
            <v>60.382677857562754</v>
          </cell>
          <cell r="X3471">
            <v>61.162885646285609</v>
          </cell>
          <cell r="Y3471">
            <v>61.94387351456492</v>
          </cell>
          <cell r="Z3471">
            <v>62.762198341341403</v>
          </cell>
          <cell r="AA3471">
            <v>63.678439181486489</v>
          </cell>
          <cell r="AB3471">
            <v>64.520775498172327</v>
          </cell>
          <cell r="AC3471">
            <v>65.364607857843168</v>
          </cell>
          <cell r="AD3471">
            <v>66.238987169908881</v>
          </cell>
          <cell r="AE3471">
            <v>67.125063013269198</v>
          </cell>
          <cell r="AF3471">
            <v>68.022991851877961</v>
          </cell>
          <cell r="AG3471">
            <v>68.932932242700019</v>
          </cell>
          <cell r="AH3471">
            <v>69.855044863709381</v>
          </cell>
          <cell r="AI3471">
            <v>70.789492542261797</v>
          </cell>
          <cell r="AJ3471">
            <v>71.73644028384696</v>
          </cell>
          <cell r="AK3471">
            <v>72.696055301225314</v>
          </cell>
          <cell r="AL3471">
            <v>0</v>
          </cell>
          <cell r="AM3471">
            <v>0</v>
          </cell>
          <cell r="AN3471">
            <v>0</v>
          </cell>
          <cell r="AO3471">
            <v>0</v>
          </cell>
          <cell r="AP3471">
            <v>0</v>
          </cell>
          <cell r="AQ3471">
            <v>0</v>
          </cell>
          <cell r="AR3471">
            <v>0</v>
          </cell>
          <cell r="AS3471">
            <v>0</v>
          </cell>
          <cell r="AT3471">
            <v>0</v>
          </cell>
          <cell r="AU3471">
            <v>0</v>
          </cell>
          <cell r="AV3471">
            <v>0</v>
          </cell>
          <cell r="AW3471">
            <v>0</v>
          </cell>
          <cell r="AX3471">
            <v>0</v>
          </cell>
          <cell r="AY3471">
            <v>0</v>
          </cell>
          <cell r="AZ3471">
            <v>0</v>
          </cell>
        </row>
        <row r="3472">
          <cell r="A3472" t="str">
            <v>WALarge C&amp;ICurtail Agreements - Non-FirmWinter Peak Reduction @Meter  (MW)High Participation Case0</v>
          </cell>
          <cell r="B3472" t="str">
            <v>WA</v>
          </cell>
          <cell r="C3472" t="str">
            <v>Large C&amp;I</v>
          </cell>
          <cell r="D3472" t="str">
            <v>Curtail Agreements - Non-Firm</v>
          </cell>
          <cell r="E3472" t="str">
            <v>Winter Peak Reduction @Meter  (MW)</v>
          </cell>
          <cell r="F3472" t="str">
            <v>High Participation Case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  <cell r="AP3472">
            <v>0</v>
          </cell>
          <cell r="AQ3472">
            <v>0</v>
          </cell>
          <cell r="AR3472">
            <v>0</v>
          </cell>
          <cell r="AS3472">
            <v>0</v>
          </cell>
          <cell r="AT3472">
            <v>0</v>
          </cell>
          <cell r="AU3472">
            <v>0</v>
          </cell>
          <cell r="AV3472">
            <v>0</v>
          </cell>
          <cell r="AW3472">
            <v>0</v>
          </cell>
          <cell r="AX3472">
            <v>0</v>
          </cell>
          <cell r="AY3472">
            <v>0</v>
          </cell>
          <cell r="AZ3472">
            <v>0</v>
          </cell>
        </row>
        <row r="3473">
          <cell r="A3473" t="str">
            <v>WALarge C&amp;ICurtail Agreements - Non-FirmWinter Peak Reduction @Generation (MW)High Participation Case0</v>
          </cell>
          <cell r="B3473" t="str">
            <v>WA</v>
          </cell>
          <cell r="C3473" t="str">
            <v>Large C&amp;I</v>
          </cell>
          <cell r="D3473" t="str">
            <v>Curtail Agreements - Non-Firm</v>
          </cell>
          <cell r="E3473" t="str">
            <v>Winter Peak Reduction @Generation (MW)</v>
          </cell>
          <cell r="F3473" t="str">
            <v>High Participation Case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0</v>
          </cell>
          <cell r="AO3473">
            <v>0</v>
          </cell>
          <cell r="AP3473">
            <v>0</v>
          </cell>
          <cell r="AQ3473">
            <v>0</v>
          </cell>
          <cell r="AR3473">
            <v>0</v>
          </cell>
          <cell r="AS3473">
            <v>0</v>
          </cell>
          <cell r="AT3473">
            <v>0</v>
          </cell>
          <cell r="AU3473">
            <v>0</v>
          </cell>
          <cell r="AV3473">
            <v>0</v>
          </cell>
          <cell r="AW3473">
            <v>0</v>
          </cell>
          <cell r="AX3473">
            <v>0</v>
          </cell>
          <cell r="AY3473">
            <v>0</v>
          </cell>
          <cell r="AZ3473">
            <v>0</v>
          </cell>
        </row>
        <row r="3474">
          <cell r="A3474" t="str">
            <v>WALarge C&amp;ICurtail Agreements - Non-FirmProgram Annual BenefitsHigh Participation Case0</v>
          </cell>
          <cell r="B3474" t="str">
            <v>WA</v>
          </cell>
          <cell r="C3474" t="str">
            <v>Large C&amp;I</v>
          </cell>
          <cell r="D3474" t="str">
            <v>Curtail Agreements - Non-Firm</v>
          </cell>
          <cell r="E3474" t="str">
            <v>Program Annual Benefits</v>
          </cell>
          <cell r="F3474" t="str">
            <v>High Participation Case</v>
          </cell>
          <cell r="G3474">
            <v>0</v>
          </cell>
        </row>
        <row r="3475">
          <cell r="A3475" t="str">
            <v>WALarge C&amp;ICurtail Agreements - Non-FirmNew ParticipantsHigh Participation Case0</v>
          </cell>
          <cell r="B3475" t="str">
            <v>WA</v>
          </cell>
          <cell r="C3475" t="str">
            <v>Large C&amp;I</v>
          </cell>
          <cell r="D3475" t="str">
            <v>Curtail Agreements - Non-Firm</v>
          </cell>
          <cell r="E3475" t="str">
            <v>New Participants</v>
          </cell>
          <cell r="F3475" t="str">
            <v>High Participation Case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16746.686550000006</v>
          </cell>
          <cell r="S3475">
            <v>34271.919000000009</v>
          </cell>
          <cell r="T3475">
            <v>69833.664450000011</v>
          </cell>
          <cell r="U3475">
            <v>36847.527750000037</v>
          </cell>
          <cell r="V3475">
            <v>20100.588749999937</v>
          </cell>
          <cell r="W3475">
            <v>2583.0255000000179</v>
          </cell>
          <cell r="X3475">
            <v>2585.7149999999965</v>
          </cell>
          <cell r="Y3475">
            <v>2585.2035000000324</v>
          </cell>
          <cell r="Z3475">
            <v>2584.5764999999665</v>
          </cell>
          <cell r="AA3475">
            <v>2584.3950000000186</v>
          </cell>
          <cell r="AB3475">
            <v>2584.7249999999767</v>
          </cell>
          <cell r="AC3475">
            <v>2592.8595000000205</v>
          </cell>
          <cell r="AD3475">
            <v>2694.0321599718882</v>
          </cell>
          <cell r="AE3475">
            <v>2731.0805338135397</v>
          </cell>
          <cell r="AF3475">
            <v>2768.6383974915661</v>
          </cell>
          <cell r="AG3475">
            <v>2806.7127575183695</v>
          </cell>
          <cell r="AH3475">
            <v>2845.3107167601411</v>
          </cell>
          <cell r="AI3475">
            <v>2884.4394757617847</v>
          </cell>
          <cell r="AJ3475">
            <v>2924.1063340901455</v>
          </cell>
          <cell r="AK3475">
            <v>2964.3186916958948</v>
          </cell>
          <cell r="AL3475">
            <v>0</v>
          </cell>
          <cell r="AM3475">
            <v>0</v>
          </cell>
          <cell r="AN3475">
            <v>0</v>
          </cell>
          <cell r="AO3475">
            <v>0</v>
          </cell>
          <cell r="AP3475">
            <v>0</v>
          </cell>
          <cell r="AQ3475">
            <v>0</v>
          </cell>
          <cell r="AR3475">
            <v>0</v>
          </cell>
          <cell r="AS3475">
            <v>0</v>
          </cell>
          <cell r="AT3475">
            <v>0</v>
          </cell>
          <cell r="AU3475">
            <v>0</v>
          </cell>
          <cell r="AV3475">
            <v>0</v>
          </cell>
          <cell r="AW3475">
            <v>0</v>
          </cell>
          <cell r="AX3475">
            <v>0</v>
          </cell>
          <cell r="AY3475">
            <v>0</v>
          </cell>
          <cell r="AZ3475">
            <v>0</v>
          </cell>
        </row>
        <row r="3476">
          <cell r="A3476" t="str">
            <v>WALarge C&amp;ICurtail Agreements - Non-FirmIncentive CostsHigh Participation Case0</v>
          </cell>
          <cell r="B3476" t="str">
            <v>WA</v>
          </cell>
          <cell r="C3476" t="str">
            <v>Large C&amp;I</v>
          </cell>
          <cell r="D3476" t="str">
            <v>Curtail Agreements - Non-Firm</v>
          </cell>
          <cell r="E3476" t="str">
            <v>Incentive Costs</v>
          </cell>
          <cell r="F3476" t="str">
            <v>High Participation Case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351680.42</v>
          </cell>
          <cell r="S3476">
            <v>1071390.72</v>
          </cell>
          <cell r="T3476">
            <v>2537897.67</v>
          </cell>
          <cell r="U3476">
            <v>3311695.75</v>
          </cell>
          <cell r="V3476">
            <v>3733808.12</v>
          </cell>
          <cell r="W3476">
            <v>3788051.65</v>
          </cell>
          <cell r="X3476">
            <v>3842351.67</v>
          </cell>
          <cell r="Y3476">
            <v>3896640.94</v>
          </cell>
          <cell r="Z3476">
            <v>3950917.05</v>
          </cell>
          <cell r="AA3476">
            <v>4005189.34</v>
          </cell>
          <cell r="AB3476">
            <v>4059468.57</v>
          </cell>
          <cell r="AC3476">
            <v>4113918.62</v>
          </cell>
          <cell r="AD3476">
            <v>4170493.29</v>
          </cell>
          <cell r="AE3476">
            <v>4227845.9800000004</v>
          </cell>
          <cell r="AF3476">
            <v>4285987.3899999997</v>
          </cell>
          <cell r="AG3476">
            <v>4344928.3600000003</v>
          </cell>
          <cell r="AH3476">
            <v>4404679.88</v>
          </cell>
          <cell r="AI3476">
            <v>4465253.1100000003</v>
          </cell>
          <cell r="AJ3476">
            <v>4526659.34</v>
          </cell>
          <cell r="AK3476">
            <v>4588910.04</v>
          </cell>
          <cell r="AL3476">
            <v>0</v>
          </cell>
          <cell r="AM3476">
            <v>0</v>
          </cell>
          <cell r="AN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AS3476">
            <v>0</v>
          </cell>
          <cell r="AT3476">
            <v>0</v>
          </cell>
          <cell r="AU3476">
            <v>0</v>
          </cell>
          <cell r="AV3476">
            <v>0</v>
          </cell>
          <cell r="AW3476">
            <v>0</v>
          </cell>
          <cell r="AX3476">
            <v>0</v>
          </cell>
          <cell r="AY3476">
            <v>0</v>
          </cell>
          <cell r="AZ3476">
            <v>0</v>
          </cell>
        </row>
        <row r="3477">
          <cell r="A3477" t="str">
            <v>WALarge C&amp;ICurtail Agreements - Non-FirmParticipantsHigh Participation Case0</v>
          </cell>
          <cell r="B3477" t="str">
            <v>WA</v>
          </cell>
          <cell r="C3477" t="str">
            <v>Large C&amp;I</v>
          </cell>
          <cell r="D3477" t="str">
            <v>Curtail Agreements - Non-Firm</v>
          </cell>
          <cell r="E3477" t="str">
            <v>Participants</v>
          </cell>
          <cell r="F3477" t="str">
            <v>High Participation Case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16746.686550000006</v>
          </cell>
          <cell r="S3477">
            <v>51018.605550000015</v>
          </cell>
          <cell r="T3477">
            <v>120852.27000000002</v>
          </cell>
          <cell r="U3477">
            <v>157699.79775000006</v>
          </cell>
          <cell r="V3477">
            <v>177800.38649999999</v>
          </cell>
          <cell r="W3477">
            <v>180383.41200000001</v>
          </cell>
          <cell r="X3477">
            <v>182969.12700000001</v>
          </cell>
          <cell r="Y3477">
            <v>185554.33050000004</v>
          </cell>
          <cell r="Z3477">
            <v>188138.90700000001</v>
          </cell>
          <cell r="AA3477">
            <v>190723.30200000003</v>
          </cell>
          <cell r="AB3477">
            <v>193308.027</v>
          </cell>
          <cell r="AC3477">
            <v>195900.88650000002</v>
          </cell>
          <cell r="AD3477">
            <v>198594.91865997191</v>
          </cell>
          <cell r="AE3477">
            <v>201325.99919378545</v>
          </cell>
          <cell r="AF3477">
            <v>204094.63759127702</v>
          </cell>
          <cell r="AG3477">
            <v>206901.35034879539</v>
          </cell>
          <cell r="AH3477">
            <v>209746.66106555553</v>
          </cell>
          <cell r="AI3477">
            <v>212631.10054131731</v>
          </cell>
          <cell r="AJ3477">
            <v>215555.20687540746</v>
          </cell>
          <cell r="AK3477">
            <v>218519.52556710335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  <cell r="AP3477">
            <v>0</v>
          </cell>
          <cell r="AQ3477">
            <v>0</v>
          </cell>
          <cell r="AR3477">
            <v>0</v>
          </cell>
          <cell r="AS3477">
            <v>0</v>
          </cell>
          <cell r="AT3477">
            <v>0</v>
          </cell>
          <cell r="AU3477">
            <v>0</v>
          </cell>
          <cell r="AV3477">
            <v>0</v>
          </cell>
          <cell r="AW3477">
            <v>0</v>
          </cell>
          <cell r="AX3477">
            <v>0</v>
          </cell>
          <cell r="AY3477">
            <v>0</v>
          </cell>
          <cell r="AZ3477">
            <v>0</v>
          </cell>
        </row>
        <row r="3478">
          <cell r="A3478" t="str">
            <v>WAMedium C&amp;IDLC Central ACProgram Annual BenefitsHigh Participation Case0</v>
          </cell>
          <cell r="B3478" t="str">
            <v>WA</v>
          </cell>
          <cell r="C3478" t="str">
            <v>Medium C&amp;I</v>
          </cell>
          <cell r="D3478" t="str">
            <v>DLC Central AC</v>
          </cell>
          <cell r="E3478" t="str">
            <v>Program Annual Benefits</v>
          </cell>
          <cell r="F3478" t="str">
            <v>High Participation Case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573231.01</v>
          </cell>
          <cell r="S3478">
            <v>1745288.43</v>
          </cell>
          <cell r="T3478">
            <v>4127886.26</v>
          </cell>
          <cell r="U3478">
            <v>5388069.9000000004</v>
          </cell>
          <cell r="V3478">
            <v>6066603.5300000003</v>
          </cell>
          <cell r="W3478">
            <v>6146956.6100000003</v>
          </cell>
          <cell r="X3478">
            <v>6226381.7599999998</v>
          </cell>
          <cell r="Y3478">
            <v>6305886.3200000003</v>
          </cell>
          <cell r="Z3478">
            <v>6389191.79</v>
          </cell>
          <cell r="AA3478">
            <v>6482465.1100000003</v>
          </cell>
          <cell r="AB3478">
            <v>6568214.9500000002</v>
          </cell>
          <cell r="AC3478">
            <v>6654117.0800000001</v>
          </cell>
          <cell r="AD3478">
            <v>6743128.8899999997</v>
          </cell>
          <cell r="AE3478">
            <v>6833331.4100000001</v>
          </cell>
          <cell r="AF3478">
            <v>6924740.5700000003</v>
          </cell>
          <cell r="AG3478">
            <v>7017372.5</v>
          </cell>
          <cell r="AH3478">
            <v>7111243.5700000003</v>
          </cell>
          <cell r="AI3478">
            <v>7206370.3399999999</v>
          </cell>
          <cell r="AJ3478">
            <v>7302769.6200000001</v>
          </cell>
          <cell r="AK3478">
            <v>7400458.4299999997</v>
          </cell>
          <cell r="AL3478">
            <v>0</v>
          </cell>
          <cell r="AM3478">
            <v>0</v>
          </cell>
          <cell r="AN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AS3478">
            <v>0</v>
          </cell>
          <cell r="AT3478">
            <v>0</v>
          </cell>
          <cell r="AU3478">
            <v>0</v>
          </cell>
          <cell r="AV3478">
            <v>0</v>
          </cell>
          <cell r="AW3478">
            <v>0</v>
          </cell>
          <cell r="AX3478">
            <v>0</v>
          </cell>
          <cell r="AY3478">
            <v>0</v>
          </cell>
          <cell r="AZ3478">
            <v>0</v>
          </cell>
        </row>
        <row r="3479">
          <cell r="A3479" t="str">
            <v>WAMedium C&amp;IDLC Central ACProgram Annual CostsHigh Participation Case0</v>
          </cell>
          <cell r="B3479" t="str">
            <v>WA</v>
          </cell>
          <cell r="C3479" t="str">
            <v>Medium C&amp;I</v>
          </cell>
          <cell r="D3479" t="str">
            <v>DLC Central AC</v>
          </cell>
          <cell r="E3479" t="str">
            <v>Program Annual Costs</v>
          </cell>
          <cell r="F3479" t="str">
            <v>High Participation Case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5834317.1500000004</v>
          </cell>
          <cell r="S3479">
            <v>12509121.98</v>
          </cell>
          <cell r="T3479">
            <v>26286343.199999999</v>
          </cell>
          <cell r="U3479">
            <v>16130618.27</v>
          </cell>
          <cell r="V3479">
            <v>10911310.720000001</v>
          </cell>
          <cell r="W3479">
            <v>4823091.07</v>
          </cell>
          <cell r="X3479">
            <v>4899046.41</v>
          </cell>
          <cell r="Y3479">
            <v>4974249.76</v>
          </cell>
          <cell r="Z3479">
            <v>5049879.66</v>
          </cell>
          <cell r="AA3479">
            <v>5126289.05</v>
          </cell>
          <cell r="AB3479">
            <v>5203203.5</v>
          </cell>
          <cell r="AC3479">
            <v>5283869.59</v>
          </cell>
          <cell r="AD3479">
            <v>5405233.1200000001</v>
          </cell>
          <cell r="AE3479">
            <v>5502775.29</v>
          </cell>
          <cell r="AF3479">
            <v>5602414.6799999997</v>
          </cell>
          <cell r="AG3479">
            <v>5704204.7300000004</v>
          </cell>
          <cell r="AH3479">
            <v>5808200.4400000004</v>
          </cell>
          <cell r="AI3479">
            <v>5914458.3899999997</v>
          </cell>
          <cell r="AJ3479">
            <v>6023036.7800000003</v>
          </cell>
          <cell r="AK3479">
            <v>6133995.5099999998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AS3479">
            <v>0</v>
          </cell>
          <cell r="AT3479">
            <v>0</v>
          </cell>
          <cell r="AU3479">
            <v>0</v>
          </cell>
          <cell r="AV3479">
            <v>0</v>
          </cell>
          <cell r="AW3479">
            <v>0</v>
          </cell>
          <cell r="AX3479">
            <v>0</v>
          </cell>
          <cell r="AY3479">
            <v>0</v>
          </cell>
          <cell r="AZ3479">
            <v>0</v>
          </cell>
        </row>
        <row r="3480">
          <cell r="A3480" t="str">
            <v>WAMedium C&amp;IDLC Central ACNon-Incentive CostsHigh Participation Case0</v>
          </cell>
          <cell r="B3480" t="str">
            <v>WA</v>
          </cell>
          <cell r="C3480" t="str">
            <v>Medium C&amp;I</v>
          </cell>
          <cell r="D3480" t="str">
            <v>DLC Central AC</v>
          </cell>
          <cell r="E3480" t="str">
            <v>Non-Incentive Costs</v>
          </cell>
          <cell r="F3480" t="str">
            <v>High Participation Case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5482636.7300000004</v>
          </cell>
          <cell r="S3480">
            <v>11437731.27</v>
          </cell>
          <cell r="T3480">
            <v>23748445.530000001</v>
          </cell>
          <cell r="U3480">
            <v>12818922.52</v>
          </cell>
          <cell r="V3480">
            <v>7177502.6100000003</v>
          </cell>
          <cell r="W3480">
            <v>1035039.42</v>
          </cell>
          <cell r="X3480">
            <v>1056694.75</v>
          </cell>
          <cell r="Y3480">
            <v>1077608.81</v>
          </cell>
          <cell r="Z3480">
            <v>1098962.6200000001</v>
          </cell>
          <cell r="AA3480">
            <v>1121099.71</v>
          </cell>
          <cell r="AB3480">
            <v>1143734.93</v>
          </cell>
          <cell r="AC3480">
            <v>1169950.97</v>
          </cell>
          <cell r="AD3480">
            <v>1234739.83</v>
          </cell>
          <cell r="AE3480">
            <v>1274929.31</v>
          </cell>
          <cell r="AF3480">
            <v>1316427.29</v>
          </cell>
          <cell r="AG3480">
            <v>1359276.37</v>
          </cell>
          <cell r="AH3480">
            <v>1403520.56</v>
          </cell>
          <cell r="AI3480">
            <v>1449205.28</v>
          </cell>
          <cell r="AJ3480">
            <v>1496377.44</v>
          </cell>
          <cell r="AK3480">
            <v>1545085.48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  <cell r="AP3480">
            <v>0</v>
          </cell>
          <cell r="AQ3480">
            <v>0</v>
          </cell>
          <cell r="AR3480">
            <v>0</v>
          </cell>
          <cell r="AS3480">
            <v>0</v>
          </cell>
          <cell r="AT3480">
            <v>0</v>
          </cell>
          <cell r="AU3480">
            <v>0</v>
          </cell>
          <cell r="AV3480">
            <v>0</v>
          </cell>
          <cell r="AW3480">
            <v>0</v>
          </cell>
          <cell r="AX3480">
            <v>0</v>
          </cell>
          <cell r="AY3480">
            <v>0</v>
          </cell>
          <cell r="AZ3480">
            <v>0</v>
          </cell>
        </row>
        <row r="3481">
          <cell r="A3481" t="str">
            <v>WAMedium C&amp;IDLC Central ACSummer Peak Reduction @Meter  (MW)High Participation Case0</v>
          </cell>
          <cell r="B3481" t="str">
            <v>WA</v>
          </cell>
          <cell r="C3481" t="str">
            <v>Medium C&amp;I</v>
          </cell>
          <cell r="D3481" t="str">
            <v>DLC Central AC</v>
          </cell>
          <cell r="E3481" t="str">
            <v>Summer Peak Reduction @Meter  (MW)</v>
          </cell>
          <cell r="F3481" t="str">
            <v>High Participation Case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5.1061481672101516</v>
          </cell>
          <cell r="S3481">
            <v>15.546439584201273</v>
          </cell>
          <cell r="T3481">
            <v>36.769815927493447</v>
          </cell>
          <cell r="U3481">
            <v>47.99510590524666</v>
          </cell>
          <cell r="V3481">
            <v>54.039254216657497</v>
          </cell>
          <cell r="W3481">
            <v>54.75501228123791</v>
          </cell>
          <cell r="X3481">
            <v>55.462504704051796</v>
          </cell>
          <cell r="Y3481">
            <v>56.170704503007471</v>
          </cell>
          <cell r="Z3481">
            <v>56.91276145592839</v>
          </cell>
          <cell r="AA3481">
            <v>57.74360864977195</v>
          </cell>
          <cell r="AB3481">
            <v>58.507439221742665</v>
          </cell>
          <cell r="AC3481">
            <v>59.27262640549219</v>
          </cell>
          <cell r="AD3481">
            <v>60.065513565673378</v>
          </cell>
          <cell r="AE3481">
            <v>60.869007140432515</v>
          </cell>
          <cell r="AF3481">
            <v>61.683249011282939</v>
          </cell>
          <cell r="AG3481">
            <v>62.508382957680382</v>
          </cell>
          <cell r="AH3481">
            <v>63.344554682411669</v>
          </cell>
          <cell r="AI3481">
            <v>64.191911837323005</v>
          </cell>
          <cell r="AJ3481">
            <v>65.050604049392433</v>
          </cell>
          <cell r="AK3481">
            <v>65.920782947151125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AS3481">
            <v>0</v>
          </cell>
          <cell r="AT3481">
            <v>0</v>
          </cell>
          <cell r="AU3481">
            <v>0</v>
          </cell>
          <cell r="AV3481">
            <v>0</v>
          </cell>
          <cell r="AW3481">
            <v>0</v>
          </cell>
          <cell r="AX3481">
            <v>0</v>
          </cell>
          <cell r="AY3481">
            <v>0</v>
          </cell>
          <cell r="AZ3481">
            <v>0</v>
          </cell>
        </row>
        <row r="3482">
          <cell r="A3482" t="str">
            <v>WAMedium C&amp;IDLC Central ACSummer Peak Reduction @Generation (MW)High Participation Case0</v>
          </cell>
          <cell r="B3482" t="str">
            <v>WA</v>
          </cell>
          <cell r="C3482" t="str">
            <v>Medium C&amp;I</v>
          </cell>
          <cell r="D3482" t="str">
            <v>DLC Central AC</v>
          </cell>
          <cell r="E3482" t="str">
            <v>Summer Peak Reduction @Generation (MW)</v>
          </cell>
          <cell r="F3482" t="str">
            <v>High Participation Case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5.6309529854545115</v>
          </cell>
          <cell r="S3482">
            <v>17.1442871462299</v>
          </cell>
          <cell r="T3482">
            <v>40.548980952242438</v>
          </cell>
          <cell r="U3482">
            <v>52.92799504328039</v>
          </cell>
          <cell r="V3482">
            <v>59.593354892652727</v>
          </cell>
          <cell r="W3482">
            <v>60.382677857562754</v>
          </cell>
          <cell r="X3482">
            <v>61.162885646285609</v>
          </cell>
          <cell r="Y3482">
            <v>61.94387351456492</v>
          </cell>
          <cell r="Z3482">
            <v>62.762198341341403</v>
          </cell>
          <cell r="AA3482">
            <v>63.678439181486489</v>
          </cell>
          <cell r="AB3482">
            <v>64.520775498172327</v>
          </cell>
          <cell r="AC3482">
            <v>65.364607857843168</v>
          </cell>
          <cell r="AD3482">
            <v>66.238987169908881</v>
          </cell>
          <cell r="AE3482">
            <v>67.125063013269198</v>
          </cell>
          <cell r="AF3482">
            <v>68.022991851877961</v>
          </cell>
          <cell r="AG3482">
            <v>68.932932242700019</v>
          </cell>
          <cell r="AH3482">
            <v>69.855044863709381</v>
          </cell>
          <cell r="AI3482">
            <v>70.789492542261797</v>
          </cell>
          <cell r="AJ3482">
            <v>71.73644028384696</v>
          </cell>
          <cell r="AK3482">
            <v>72.696055301225314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  <cell r="AP3482">
            <v>0</v>
          </cell>
          <cell r="AQ3482">
            <v>0</v>
          </cell>
          <cell r="AR3482">
            <v>0</v>
          </cell>
          <cell r="AS3482">
            <v>0</v>
          </cell>
          <cell r="AT3482">
            <v>0</v>
          </cell>
          <cell r="AU3482">
            <v>0</v>
          </cell>
          <cell r="AV3482">
            <v>0</v>
          </cell>
          <cell r="AW3482">
            <v>0</v>
          </cell>
          <cell r="AX3482">
            <v>0</v>
          </cell>
          <cell r="AY3482">
            <v>0</v>
          </cell>
          <cell r="AZ3482">
            <v>0</v>
          </cell>
        </row>
        <row r="3483">
          <cell r="A3483" t="str">
            <v>WAMedium C&amp;IDLC Central ACWinter Peak Reduction @Meter  (MW)High Participation Case0</v>
          </cell>
          <cell r="B3483" t="str">
            <v>WA</v>
          </cell>
          <cell r="C3483" t="str">
            <v>Medium C&amp;I</v>
          </cell>
          <cell r="D3483" t="str">
            <v>DLC Central AC</v>
          </cell>
          <cell r="E3483" t="str">
            <v>Winter Peak Reduction @Meter  (MW)</v>
          </cell>
          <cell r="F3483" t="str">
            <v>High Participation Case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E3483">
            <v>0</v>
          </cell>
          <cell r="AF3483">
            <v>0</v>
          </cell>
          <cell r="AG3483">
            <v>0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0</v>
          </cell>
          <cell r="AO3483">
            <v>0</v>
          </cell>
          <cell r="AP3483">
            <v>0</v>
          </cell>
          <cell r="AQ3483">
            <v>0</v>
          </cell>
          <cell r="AR3483">
            <v>0</v>
          </cell>
          <cell r="AS3483">
            <v>0</v>
          </cell>
          <cell r="AT3483">
            <v>0</v>
          </cell>
          <cell r="AU3483">
            <v>0</v>
          </cell>
          <cell r="AV3483">
            <v>0</v>
          </cell>
          <cell r="AW3483">
            <v>0</v>
          </cell>
          <cell r="AX3483">
            <v>0</v>
          </cell>
          <cell r="AY3483">
            <v>0</v>
          </cell>
          <cell r="AZ3483">
            <v>0</v>
          </cell>
        </row>
        <row r="3484">
          <cell r="A3484" t="str">
            <v>WAMedium C&amp;IDLC Central ACWinter Peak Reduction @Generation (MW)High Participation Case0</v>
          </cell>
          <cell r="B3484" t="str">
            <v>WA</v>
          </cell>
          <cell r="C3484" t="str">
            <v>Medium C&amp;I</v>
          </cell>
          <cell r="D3484" t="str">
            <v>DLC Central AC</v>
          </cell>
          <cell r="E3484" t="str">
            <v>Winter Peak Reduction @Generation (MW)</v>
          </cell>
          <cell r="F3484" t="str">
            <v>High Participation Case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0</v>
          </cell>
          <cell r="AE3484">
            <v>0</v>
          </cell>
          <cell r="AF3484">
            <v>0</v>
          </cell>
          <cell r="AG3484">
            <v>0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0</v>
          </cell>
          <cell r="AN3484">
            <v>0</v>
          </cell>
          <cell r="AO3484">
            <v>0</v>
          </cell>
          <cell r="AP3484">
            <v>0</v>
          </cell>
          <cell r="AQ3484">
            <v>0</v>
          </cell>
          <cell r="AR3484">
            <v>0</v>
          </cell>
          <cell r="AS3484">
            <v>0</v>
          </cell>
          <cell r="AT3484">
            <v>0</v>
          </cell>
          <cell r="AU3484">
            <v>0</v>
          </cell>
          <cell r="AV3484">
            <v>0</v>
          </cell>
          <cell r="AW3484">
            <v>0</v>
          </cell>
          <cell r="AX3484">
            <v>0</v>
          </cell>
          <cell r="AY3484">
            <v>0</v>
          </cell>
          <cell r="AZ3484">
            <v>0</v>
          </cell>
        </row>
        <row r="3485">
          <cell r="A3485" t="str">
            <v>WAMedium C&amp;IDLC Central ACProgram Annual BenefitsHigh Participation Case0</v>
          </cell>
          <cell r="B3485" t="str">
            <v>WA</v>
          </cell>
          <cell r="C3485" t="str">
            <v>Medium C&amp;I</v>
          </cell>
          <cell r="D3485" t="str">
            <v>DLC Central AC</v>
          </cell>
          <cell r="E3485" t="str">
            <v>Program Annual Benefits</v>
          </cell>
          <cell r="F3485" t="str">
            <v>High Participation Case</v>
          </cell>
          <cell r="G3485">
            <v>0</v>
          </cell>
        </row>
        <row r="3486">
          <cell r="A3486" t="str">
            <v>WAMedium C&amp;IDLC Central ACNew ParticipantsHigh Participation Case0</v>
          </cell>
          <cell r="B3486" t="str">
            <v>WA</v>
          </cell>
          <cell r="C3486" t="str">
            <v>Medium C&amp;I</v>
          </cell>
          <cell r="D3486" t="str">
            <v>DLC Central AC</v>
          </cell>
          <cell r="E3486" t="str">
            <v>New Participants</v>
          </cell>
          <cell r="F3486" t="str">
            <v>High Participation Case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16746.686550000006</v>
          </cell>
          <cell r="S3486">
            <v>34271.919000000009</v>
          </cell>
          <cell r="T3486">
            <v>69833.664450000011</v>
          </cell>
          <cell r="U3486">
            <v>36847.527750000037</v>
          </cell>
          <cell r="V3486">
            <v>20100.588749999937</v>
          </cell>
          <cell r="W3486">
            <v>2583.0255000000179</v>
          </cell>
          <cell r="X3486">
            <v>2585.7149999999965</v>
          </cell>
          <cell r="Y3486">
            <v>2585.2035000000324</v>
          </cell>
          <cell r="Z3486">
            <v>2584.5764999999665</v>
          </cell>
          <cell r="AA3486">
            <v>2584.3950000000186</v>
          </cell>
          <cell r="AB3486">
            <v>2584.7249999999767</v>
          </cell>
          <cell r="AC3486">
            <v>2592.8595000000205</v>
          </cell>
          <cell r="AD3486">
            <v>2694.0321599718882</v>
          </cell>
          <cell r="AE3486">
            <v>2731.0805338135397</v>
          </cell>
          <cell r="AF3486">
            <v>2768.6383974915661</v>
          </cell>
          <cell r="AG3486">
            <v>2806.7127575183695</v>
          </cell>
          <cell r="AH3486">
            <v>2845.3107167601411</v>
          </cell>
          <cell r="AI3486">
            <v>2884.4394757617847</v>
          </cell>
          <cell r="AJ3486">
            <v>2924.1063340901455</v>
          </cell>
          <cell r="AK3486">
            <v>2964.3186916958948</v>
          </cell>
          <cell r="AL3486">
            <v>0</v>
          </cell>
          <cell r="AM3486">
            <v>0</v>
          </cell>
          <cell r="AN3486">
            <v>0</v>
          </cell>
          <cell r="AO3486">
            <v>0</v>
          </cell>
          <cell r="AP3486">
            <v>0</v>
          </cell>
          <cell r="AQ3486">
            <v>0</v>
          </cell>
          <cell r="AR3486">
            <v>0</v>
          </cell>
          <cell r="AS3486">
            <v>0</v>
          </cell>
          <cell r="AT3486">
            <v>0</v>
          </cell>
          <cell r="AU3486">
            <v>0</v>
          </cell>
          <cell r="AV3486">
            <v>0</v>
          </cell>
          <cell r="AW3486">
            <v>0</v>
          </cell>
          <cell r="AX3486">
            <v>0</v>
          </cell>
          <cell r="AY3486">
            <v>0</v>
          </cell>
          <cell r="AZ3486">
            <v>0</v>
          </cell>
        </row>
        <row r="3487">
          <cell r="A3487" t="str">
            <v>WAMedium C&amp;IDLC Central ACIncentive CostsHigh Participation Case0</v>
          </cell>
          <cell r="B3487" t="str">
            <v>WA</v>
          </cell>
          <cell r="C3487" t="str">
            <v>Medium C&amp;I</v>
          </cell>
          <cell r="D3487" t="str">
            <v>DLC Central AC</v>
          </cell>
          <cell r="E3487" t="str">
            <v>Incentive Costs</v>
          </cell>
          <cell r="F3487" t="str">
            <v>High Participation Case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351680.42</v>
          </cell>
          <cell r="S3487">
            <v>1071390.72</v>
          </cell>
          <cell r="T3487">
            <v>2537897.67</v>
          </cell>
          <cell r="U3487">
            <v>3311695.75</v>
          </cell>
          <cell r="V3487">
            <v>3733808.12</v>
          </cell>
          <cell r="W3487">
            <v>3788051.65</v>
          </cell>
          <cell r="X3487">
            <v>3842351.67</v>
          </cell>
          <cell r="Y3487">
            <v>3896640.94</v>
          </cell>
          <cell r="Z3487">
            <v>3950917.05</v>
          </cell>
          <cell r="AA3487">
            <v>4005189.34</v>
          </cell>
          <cell r="AB3487">
            <v>4059468.57</v>
          </cell>
          <cell r="AC3487">
            <v>4113918.62</v>
          </cell>
          <cell r="AD3487">
            <v>4170493.29</v>
          </cell>
          <cell r="AE3487">
            <v>4227845.9800000004</v>
          </cell>
          <cell r="AF3487">
            <v>4285987.3899999997</v>
          </cell>
          <cell r="AG3487">
            <v>4344928.3600000003</v>
          </cell>
          <cell r="AH3487">
            <v>4404679.88</v>
          </cell>
          <cell r="AI3487">
            <v>4465253.1100000003</v>
          </cell>
          <cell r="AJ3487">
            <v>4526659.34</v>
          </cell>
          <cell r="AK3487">
            <v>4588910.04</v>
          </cell>
          <cell r="AL3487">
            <v>0</v>
          </cell>
          <cell r="AM3487">
            <v>0</v>
          </cell>
          <cell r="AN3487">
            <v>0</v>
          </cell>
          <cell r="AO3487">
            <v>0</v>
          </cell>
          <cell r="AP3487">
            <v>0</v>
          </cell>
          <cell r="AQ3487">
            <v>0</v>
          </cell>
          <cell r="AR3487">
            <v>0</v>
          </cell>
          <cell r="AS3487">
            <v>0</v>
          </cell>
          <cell r="AT3487">
            <v>0</v>
          </cell>
          <cell r="AU3487">
            <v>0</v>
          </cell>
          <cell r="AV3487">
            <v>0</v>
          </cell>
          <cell r="AW3487">
            <v>0</v>
          </cell>
          <cell r="AX3487">
            <v>0</v>
          </cell>
          <cell r="AY3487">
            <v>0</v>
          </cell>
          <cell r="AZ3487">
            <v>0</v>
          </cell>
        </row>
        <row r="3488">
          <cell r="A3488" t="str">
            <v>WAMedium C&amp;IDLC Central ACParticipantsHigh Participation Case0</v>
          </cell>
          <cell r="B3488" t="str">
            <v>WA</v>
          </cell>
          <cell r="C3488" t="str">
            <v>Medium C&amp;I</v>
          </cell>
          <cell r="D3488" t="str">
            <v>DLC Central AC</v>
          </cell>
          <cell r="E3488" t="str">
            <v>Participants</v>
          </cell>
          <cell r="F3488" t="str">
            <v>High Participation Case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16746.686550000006</v>
          </cell>
          <cell r="S3488">
            <v>51018.605550000015</v>
          </cell>
          <cell r="T3488">
            <v>120852.27000000002</v>
          </cell>
          <cell r="U3488">
            <v>157699.79775000006</v>
          </cell>
          <cell r="V3488">
            <v>177800.38649999999</v>
          </cell>
          <cell r="W3488">
            <v>180383.41200000001</v>
          </cell>
          <cell r="X3488">
            <v>182969.12700000001</v>
          </cell>
          <cell r="Y3488">
            <v>185554.33050000004</v>
          </cell>
          <cell r="Z3488">
            <v>188138.90700000001</v>
          </cell>
          <cell r="AA3488">
            <v>190723.30200000003</v>
          </cell>
          <cell r="AB3488">
            <v>193308.027</v>
          </cell>
          <cell r="AC3488">
            <v>195900.88650000002</v>
          </cell>
          <cell r="AD3488">
            <v>198594.91865997191</v>
          </cell>
          <cell r="AE3488">
            <v>201325.99919378545</v>
          </cell>
          <cell r="AF3488">
            <v>204094.63759127702</v>
          </cell>
          <cell r="AG3488">
            <v>206901.35034879539</v>
          </cell>
          <cell r="AH3488">
            <v>209746.66106555553</v>
          </cell>
          <cell r="AI3488">
            <v>212631.10054131731</v>
          </cell>
          <cell r="AJ3488">
            <v>215555.20687540746</v>
          </cell>
          <cell r="AK3488">
            <v>218519.52556710335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  <cell r="AP3488">
            <v>0</v>
          </cell>
          <cell r="AQ3488">
            <v>0</v>
          </cell>
          <cell r="AR3488">
            <v>0</v>
          </cell>
          <cell r="AS3488">
            <v>0</v>
          </cell>
          <cell r="AT3488">
            <v>0</v>
          </cell>
          <cell r="AU3488">
            <v>0</v>
          </cell>
          <cell r="AV3488">
            <v>0</v>
          </cell>
          <cell r="AW3488">
            <v>0</v>
          </cell>
          <cell r="AX3488">
            <v>0</v>
          </cell>
          <cell r="AY3488">
            <v>0</v>
          </cell>
          <cell r="AZ3488">
            <v>0</v>
          </cell>
        </row>
        <row r="3489">
          <cell r="A3489" t="str">
            <v>WAResidentialDLC Central ACProgram Annual BenefitsHigh Participation Case0</v>
          </cell>
          <cell r="B3489" t="str">
            <v>WA</v>
          </cell>
          <cell r="C3489" t="str">
            <v>Residential</v>
          </cell>
          <cell r="D3489" t="str">
            <v>DLC Central AC</v>
          </cell>
          <cell r="E3489" t="str">
            <v>Program Annual Benefits</v>
          </cell>
          <cell r="F3489" t="str">
            <v>High Participation Case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573231.01</v>
          </cell>
          <cell r="S3489">
            <v>1745288.43</v>
          </cell>
          <cell r="T3489">
            <v>4127886.26</v>
          </cell>
          <cell r="U3489">
            <v>5388069.9000000004</v>
          </cell>
          <cell r="V3489">
            <v>6066603.5300000003</v>
          </cell>
          <cell r="W3489">
            <v>6146956.6100000003</v>
          </cell>
          <cell r="X3489">
            <v>6226381.7599999998</v>
          </cell>
          <cell r="Y3489">
            <v>6305886.3200000003</v>
          </cell>
          <cell r="Z3489">
            <v>6389191.79</v>
          </cell>
          <cell r="AA3489">
            <v>6482465.1100000003</v>
          </cell>
          <cell r="AB3489">
            <v>6568214.9500000002</v>
          </cell>
          <cell r="AC3489">
            <v>6654117.0800000001</v>
          </cell>
          <cell r="AD3489">
            <v>6743128.8899999997</v>
          </cell>
          <cell r="AE3489">
            <v>6833331.4100000001</v>
          </cell>
          <cell r="AF3489">
            <v>6924740.5700000003</v>
          </cell>
          <cell r="AG3489">
            <v>7017372.5</v>
          </cell>
          <cell r="AH3489">
            <v>7111243.5700000003</v>
          </cell>
          <cell r="AI3489">
            <v>7206370.3399999999</v>
          </cell>
          <cell r="AJ3489">
            <v>7302769.6200000001</v>
          </cell>
          <cell r="AK3489">
            <v>7400458.4299999997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  <cell r="AP3489">
            <v>0</v>
          </cell>
          <cell r="AQ3489">
            <v>0</v>
          </cell>
          <cell r="AR3489">
            <v>0</v>
          </cell>
          <cell r="AS3489">
            <v>0</v>
          </cell>
          <cell r="AT3489">
            <v>0</v>
          </cell>
          <cell r="AU3489">
            <v>0</v>
          </cell>
          <cell r="AV3489">
            <v>0</v>
          </cell>
          <cell r="AW3489">
            <v>0</v>
          </cell>
          <cell r="AX3489">
            <v>0</v>
          </cell>
          <cell r="AY3489">
            <v>0</v>
          </cell>
          <cell r="AZ3489">
            <v>0</v>
          </cell>
        </row>
        <row r="3490">
          <cell r="A3490" t="str">
            <v>WAResidentialDLC Central ACProgram Annual CostsHigh Participation Case0</v>
          </cell>
          <cell r="B3490" t="str">
            <v>WA</v>
          </cell>
          <cell r="C3490" t="str">
            <v>Residential</v>
          </cell>
          <cell r="D3490" t="str">
            <v>DLC Central AC</v>
          </cell>
          <cell r="E3490" t="str">
            <v>Program Annual Costs</v>
          </cell>
          <cell r="F3490" t="str">
            <v>High Participation Case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5834317.1500000004</v>
          </cell>
          <cell r="S3490">
            <v>12509121.98</v>
          </cell>
          <cell r="T3490">
            <v>26286343.199999999</v>
          </cell>
          <cell r="U3490">
            <v>16130618.27</v>
          </cell>
          <cell r="V3490">
            <v>10911310.720000001</v>
          </cell>
          <cell r="W3490">
            <v>4823091.07</v>
          </cell>
          <cell r="X3490">
            <v>4899046.41</v>
          </cell>
          <cell r="Y3490">
            <v>4974249.76</v>
          </cell>
          <cell r="Z3490">
            <v>5049879.66</v>
          </cell>
          <cell r="AA3490">
            <v>5126289.05</v>
          </cell>
          <cell r="AB3490">
            <v>5203203.5</v>
          </cell>
          <cell r="AC3490">
            <v>5283869.59</v>
          </cell>
          <cell r="AD3490">
            <v>5405233.1200000001</v>
          </cell>
          <cell r="AE3490">
            <v>5502775.29</v>
          </cell>
          <cell r="AF3490">
            <v>5602414.6799999997</v>
          </cell>
          <cell r="AG3490">
            <v>5704204.7300000004</v>
          </cell>
          <cell r="AH3490">
            <v>5808200.4400000004</v>
          </cell>
          <cell r="AI3490">
            <v>5914458.3899999997</v>
          </cell>
          <cell r="AJ3490">
            <v>6023036.7800000003</v>
          </cell>
          <cell r="AK3490">
            <v>6133995.5099999998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  <cell r="AP3490">
            <v>0</v>
          </cell>
          <cell r="AQ3490">
            <v>0</v>
          </cell>
          <cell r="AR3490">
            <v>0</v>
          </cell>
          <cell r="AS3490">
            <v>0</v>
          </cell>
          <cell r="AT3490">
            <v>0</v>
          </cell>
          <cell r="AU3490">
            <v>0</v>
          </cell>
          <cell r="AV3490">
            <v>0</v>
          </cell>
          <cell r="AW3490">
            <v>0</v>
          </cell>
          <cell r="AX3490">
            <v>0</v>
          </cell>
          <cell r="AY3490">
            <v>0</v>
          </cell>
          <cell r="AZ3490">
            <v>0</v>
          </cell>
        </row>
        <row r="3491">
          <cell r="A3491" t="str">
            <v>WAResidentialDLC Central ACNon-Incentive CostsHigh Participation Case0</v>
          </cell>
          <cell r="B3491" t="str">
            <v>WA</v>
          </cell>
          <cell r="C3491" t="str">
            <v>Residential</v>
          </cell>
          <cell r="D3491" t="str">
            <v>DLC Central AC</v>
          </cell>
          <cell r="E3491" t="str">
            <v>Non-Incentive Costs</v>
          </cell>
          <cell r="F3491" t="str">
            <v>High Participation Case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5482636.7300000004</v>
          </cell>
          <cell r="S3491">
            <v>11437731.27</v>
          </cell>
          <cell r="T3491">
            <v>23748445.530000001</v>
          </cell>
          <cell r="U3491">
            <v>12818922.52</v>
          </cell>
          <cell r="V3491">
            <v>7177502.6100000003</v>
          </cell>
          <cell r="W3491">
            <v>1035039.42</v>
          </cell>
          <cell r="X3491">
            <v>1056694.75</v>
          </cell>
          <cell r="Y3491">
            <v>1077608.81</v>
          </cell>
          <cell r="Z3491">
            <v>1098962.6200000001</v>
          </cell>
          <cell r="AA3491">
            <v>1121099.71</v>
          </cell>
          <cell r="AB3491">
            <v>1143734.93</v>
          </cell>
          <cell r="AC3491">
            <v>1169950.97</v>
          </cell>
          <cell r="AD3491">
            <v>1234739.83</v>
          </cell>
          <cell r="AE3491">
            <v>1274929.31</v>
          </cell>
          <cell r="AF3491">
            <v>1316427.29</v>
          </cell>
          <cell r="AG3491">
            <v>1359276.37</v>
          </cell>
          <cell r="AH3491">
            <v>1403520.56</v>
          </cell>
          <cell r="AI3491">
            <v>1449205.28</v>
          </cell>
          <cell r="AJ3491">
            <v>1496377.44</v>
          </cell>
          <cell r="AK3491">
            <v>1545085.48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  <cell r="AP3491">
            <v>0</v>
          </cell>
          <cell r="AQ3491">
            <v>0</v>
          </cell>
          <cell r="AR3491">
            <v>0</v>
          </cell>
          <cell r="AS3491">
            <v>0</v>
          </cell>
          <cell r="AT3491">
            <v>0</v>
          </cell>
          <cell r="AU3491">
            <v>0</v>
          </cell>
          <cell r="AV3491">
            <v>0</v>
          </cell>
          <cell r="AW3491">
            <v>0</v>
          </cell>
          <cell r="AX3491">
            <v>0</v>
          </cell>
          <cell r="AY3491">
            <v>0</v>
          </cell>
          <cell r="AZ3491">
            <v>0</v>
          </cell>
        </row>
        <row r="3492">
          <cell r="A3492" t="str">
            <v>WAResidentialDLC Central ACSummer Peak Reduction @Meter  (MW)High Participation Case0</v>
          </cell>
          <cell r="B3492" t="str">
            <v>WA</v>
          </cell>
          <cell r="C3492" t="str">
            <v>Residential</v>
          </cell>
          <cell r="D3492" t="str">
            <v>DLC Central AC</v>
          </cell>
          <cell r="E3492" t="str">
            <v>Summer Peak Reduction @Meter  (MW)</v>
          </cell>
          <cell r="F3492" t="str">
            <v>High Participation Case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5.1061481672101516</v>
          </cell>
          <cell r="S3492">
            <v>15.546439584201273</v>
          </cell>
          <cell r="T3492">
            <v>36.769815927493447</v>
          </cell>
          <cell r="U3492">
            <v>47.99510590524666</v>
          </cell>
          <cell r="V3492">
            <v>54.039254216657497</v>
          </cell>
          <cell r="W3492">
            <v>54.75501228123791</v>
          </cell>
          <cell r="X3492">
            <v>55.462504704051796</v>
          </cell>
          <cell r="Y3492">
            <v>56.170704503007471</v>
          </cell>
          <cell r="Z3492">
            <v>56.91276145592839</v>
          </cell>
          <cell r="AA3492">
            <v>57.74360864977195</v>
          </cell>
          <cell r="AB3492">
            <v>58.507439221742665</v>
          </cell>
          <cell r="AC3492">
            <v>59.27262640549219</v>
          </cell>
          <cell r="AD3492">
            <v>60.065513565673378</v>
          </cell>
          <cell r="AE3492">
            <v>60.869007140432515</v>
          </cell>
          <cell r="AF3492">
            <v>61.683249011282939</v>
          </cell>
          <cell r="AG3492">
            <v>62.508382957680382</v>
          </cell>
          <cell r="AH3492">
            <v>63.344554682411669</v>
          </cell>
          <cell r="AI3492">
            <v>64.191911837323005</v>
          </cell>
          <cell r="AJ3492">
            <v>65.050604049392433</v>
          </cell>
          <cell r="AK3492">
            <v>65.920782947151125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  <cell r="AP3492">
            <v>0</v>
          </cell>
          <cell r="AQ3492">
            <v>0</v>
          </cell>
          <cell r="AR3492">
            <v>0</v>
          </cell>
          <cell r="AS3492">
            <v>0</v>
          </cell>
          <cell r="AT3492">
            <v>0</v>
          </cell>
          <cell r="AU3492">
            <v>0</v>
          </cell>
          <cell r="AV3492">
            <v>0</v>
          </cell>
          <cell r="AW3492">
            <v>0</v>
          </cell>
          <cell r="AX3492">
            <v>0</v>
          </cell>
          <cell r="AY3492">
            <v>0</v>
          </cell>
          <cell r="AZ3492">
            <v>0</v>
          </cell>
        </row>
        <row r="3493">
          <cell r="A3493" t="str">
            <v>WAResidentialDLC Central ACSummer Peak Reduction @Generation (MW)High Participation Case0</v>
          </cell>
          <cell r="B3493" t="str">
            <v>WA</v>
          </cell>
          <cell r="C3493" t="str">
            <v>Residential</v>
          </cell>
          <cell r="D3493" t="str">
            <v>DLC Central AC</v>
          </cell>
          <cell r="E3493" t="str">
            <v>Summer Peak Reduction @Generation (MW)</v>
          </cell>
          <cell r="F3493" t="str">
            <v>High Participation Case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5.6309529854545115</v>
          </cell>
          <cell r="S3493">
            <v>17.1442871462299</v>
          </cell>
          <cell r="T3493">
            <v>40.548980952242438</v>
          </cell>
          <cell r="U3493">
            <v>52.92799504328039</v>
          </cell>
          <cell r="V3493">
            <v>59.593354892652727</v>
          </cell>
          <cell r="W3493">
            <v>60.382677857562754</v>
          </cell>
          <cell r="X3493">
            <v>61.162885646285609</v>
          </cell>
          <cell r="Y3493">
            <v>61.94387351456492</v>
          </cell>
          <cell r="Z3493">
            <v>62.762198341341403</v>
          </cell>
          <cell r="AA3493">
            <v>63.678439181486489</v>
          </cell>
          <cell r="AB3493">
            <v>64.520775498172327</v>
          </cell>
          <cell r="AC3493">
            <v>65.364607857843168</v>
          </cell>
          <cell r="AD3493">
            <v>66.238987169908881</v>
          </cell>
          <cell r="AE3493">
            <v>67.125063013269198</v>
          </cell>
          <cell r="AF3493">
            <v>68.022991851877961</v>
          </cell>
          <cell r="AG3493">
            <v>68.932932242700019</v>
          </cell>
          <cell r="AH3493">
            <v>69.855044863709381</v>
          </cell>
          <cell r="AI3493">
            <v>70.789492542261797</v>
          </cell>
          <cell r="AJ3493">
            <v>71.73644028384696</v>
          </cell>
          <cell r="AK3493">
            <v>72.696055301225314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  <cell r="AP3493">
            <v>0</v>
          </cell>
          <cell r="AQ3493">
            <v>0</v>
          </cell>
          <cell r="AR3493">
            <v>0</v>
          </cell>
          <cell r="AS3493">
            <v>0</v>
          </cell>
          <cell r="AT3493">
            <v>0</v>
          </cell>
          <cell r="AU3493">
            <v>0</v>
          </cell>
          <cell r="AV3493">
            <v>0</v>
          </cell>
          <cell r="AW3493">
            <v>0</v>
          </cell>
          <cell r="AX3493">
            <v>0</v>
          </cell>
          <cell r="AY3493">
            <v>0</v>
          </cell>
          <cell r="AZ3493">
            <v>0</v>
          </cell>
        </row>
        <row r="3494">
          <cell r="A3494" t="str">
            <v>WAResidentialDLC Central ACWinter Peak Reduction @Meter  (MW)High Participation Case0</v>
          </cell>
          <cell r="B3494" t="str">
            <v>WA</v>
          </cell>
          <cell r="C3494" t="str">
            <v>Residential</v>
          </cell>
          <cell r="D3494" t="str">
            <v>DLC Central AC</v>
          </cell>
          <cell r="E3494" t="str">
            <v>Winter Peak Reduction @Meter  (MW)</v>
          </cell>
          <cell r="F3494" t="str">
            <v>High Participation Case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AS3494">
            <v>0</v>
          </cell>
          <cell r="AT3494">
            <v>0</v>
          </cell>
          <cell r="AU3494">
            <v>0</v>
          </cell>
          <cell r="AV3494">
            <v>0</v>
          </cell>
          <cell r="AW3494">
            <v>0</v>
          </cell>
          <cell r="AX3494">
            <v>0</v>
          </cell>
          <cell r="AY3494">
            <v>0</v>
          </cell>
          <cell r="AZ3494">
            <v>0</v>
          </cell>
        </row>
        <row r="3495">
          <cell r="A3495" t="str">
            <v>WAResidentialDLC Central ACWinter Peak Reduction @Generation (MW)High Participation Case0</v>
          </cell>
          <cell r="B3495" t="str">
            <v>WA</v>
          </cell>
          <cell r="C3495" t="str">
            <v>Residential</v>
          </cell>
          <cell r="D3495" t="str">
            <v>DLC Central AC</v>
          </cell>
          <cell r="E3495" t="str">
            <v>Winter Peak Reduction @Generation (MW)</v>
          </cell>
          <cell r="F3495" t="str">
            <v>High Participation Case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>
            <v>0</v>
          </cell>
          <cell r="AG3495">
            <v>0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  <cell r="AO3495">
            <v>0</v>
          </cell>
          <cell r="AP3495">
            <v>0</v>
          </cell>
          <cell r="AQ3495">
            <v>0</v>
          </cell>
          <cell r="AR3495">
            <v>0</v>
          </cell>
          <cell r="AS3495">
            <v>0</v>
          </cell>
          <cell r="AT3495">
            <v>0</v>
          </cell>
          <cell r="AU3495">
            <v>0</v>
          </cell>
          <cell r="AV3495">
            <v>0</v>
          </cell>
          <cell r="AW3495">
            <v>0</v>
          </cell>
          <cell r="AX3495">
            <v>0</v>
          </cell>
          <cell r="AY3495">
            <v>0</v>
          </cell>
          <cell r="AZ3495">
            <v>0</v>
          </cell>
        </row>
        <row r="3496">
          <cell r="A3496" t="str">
            <v>WAResidentialDLC Central ACProgram Annual BenefitsHigh Participation Case0</v>
          </cell>
          <cell r="B3496" t="str">
            <v>WA</v>
          </cell>
          <cell r="C3496" t="str">
            <v>Residential</v>
          </cell>
          <cell r="D3496" t="str">
            <v>DLC Central AC</v>
          </cell>
          <cell r="E3496" t="str">
            <v>Program Annual Benefits</v>
          </cell>
          <cell r="F3496" t="str">
            <v>High Participation Case</v>
          </cell>
          <cell r="G3496">
            <v>0</v>
          </cell>
        </row>
        <row r="3497">
          <cell r="A3497" t="str">
            <v>WAResidentialDLC Central ACNew ParticipantsHigh Participation Case0</v>
          </cell>
          <cell r="B3497" t="str">
            <v>WA</v>
          </cell>
          <cell r="C3497" t="str">
            <v>Residential</v>
          </cell>
          <cell r="D3497" t="str">
            <v>DLC Central AC</v>
          </cell>
          <cell r="E3497" t="str">
            <v>New Participants</v>
          </cell>
          <cell r="F3497" t="str">
            <v>High Participation Case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16746.686550000006</v>
          </cell>
          <cell r="S3497">
            <v>34271.919000000009</v>
          </cell>
          <cell r="T3497">
            <v>69833.664450000011</v>
          </cell>
          <cell r="U3497">
            <v>36847.527750000037</v>
          </cell>
          <cell r="V3497">
            <v>20100.588749999937</v>
          </cell>
          <cell r="W3497">
            <v>2583.0255000000179</v>
          </cell>
          <cell r="X3497">
            <v>2585.7149999999965</v>
          </cell>
          <cell r="Y3497">
            <v>2585.2035000000324</v>
          </cell>
          <cell r="Z3497">
            <v>2584.5764999999665</v>
          </cell>
          <cell r="AA3497">
            <v>2584.3950000000186</v>
          </cell>
          <cell r="AB3497">
            <v>2584.7249999999767</v>
          </cell>
          <cell r="AC3497">
            <v>2592.8595000000205</v>
          </cell>
          <cell r="AD3497">
            <v>2694.0321599718882</v>
          </cell>
          <cell r="AE3497">
            <v>2731.0805338135397</v>
          </cell>
          <cell r="AF3497">
            <v>2768.6383974915661</v>
          </cell>
          <cell r="AG3497">
            <v>2806.7127575183695</v>
          </cell>
          <cell r="AH3497">
            <v>2845.3107167601411</v>
          </cell>
          <cell r="AI3497">
            <v>2884.4394757617847</v>
          </cell>
          <cell r="AJ3497">
            <v>2924.1063340901455</v>
          </cell>
          <cell r="AK3497">
            <v>2964.3186916958948</v>
          </cell>
          <cell r="AL3497">
            <v>0</v>
          </cell>
          <cell r="AM3497">
            <v>0</v>
          </cell>
          <cell r="AN3497">
            <v>0</v>
          </cell>
          <cell r="AO3497">
            <v>0</v>
          </cell>
          <cell r="AP3497">
            <v>0</v>
          </cell>
          <cell r="AQ3497">
            <v>0</v>
          </cell>
          <cell r="AR3497">
            <v>0</v>
          </cell>
          <cell r="AS3497">
            <v>0</v>
          </cell>
          <cell r="AT3497">
            <v>0</v>
          </cell>
          <cell r="AU3497">
            <v>0</v>
          </cell>
          <cell r="AV3497">
            <v>0</v>
          </cell>
          <cell r="AW3497">
            <v>0</v>
          </cell>
          <cell r="AX3497">
            <v>0</v>
          </cell>
          <cell r="AY3497">
            <v>0</v>
          </cell>
          <cell r="AZ3497">
            <v>0</v>
          </cell>
        </row>
        <row r="3498">
          <cell r="A3498" t="str">
            <v>WAResidentialDLC Central ACIncentive CostsHigh Participation Case0</v>
          </cell>
          <cell r="B3498" t="str">
            <v>WA</v>
          </cell>
          <cell r="C3498" t="str">
            <v>Residential</v>
          </cell>
          <cell r="D3498" t="str">
            <v>DLC Central AC</v>
          </cell>
          <cell r="E3498" t="str">
            <v>Incentive Costs</v>
          </cell>
          <cell r="F3498" t="str">
            <v>High Participation Case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351680.42</v>
          </cell>
          <cell r="S3498">
            <v>1071390.72</v>
          </cell>
          <cell r="T3498">
            <v>2537897.67</v>
          </cell>
          <cell r="U3498">
            <v>3311695.75</v>
          </cell>
          <cell r="V3498">
            <v>3733808.12</v>
          </cell>
          <cell r="W3498">
            <v>3788051.65</v>
          </cell>
          <cell r="X3498">
            <v>3842351.67</v>
          </cell>
          <cell r="Y3498">
            <v>3896640.94</v>
          </cell>
          <cell r="Z3498">
            <v>3950917.05</v>
          </cell>
          <cell r="AA3498">
            <v>4005189.34</v>
          </cell>
          <cell r="AB3498">
            <v>4059468.57</v>
          </cell>
          <cell r="AC3498">
            <v>4113918.62</v>
          </cell>
          <cell r="AD3498">
            <v>4170493.29</v>
          </cell>
          <cell r="AE3498">
            <v>4227845.9800000004</v>
          </cell>
          <cell r="AF3498">
            <v>4285987.3899999997</v>
          </cell>
          <cell r="AG3498">
            <v>4344928.3600000003</v>
          </cell>
          <cell r="AH3498">
            <v>4404679.88</v>
          </cell>
          <cell r="AI3498">
            <v>4465253.1100000003</v>
          </cell>
          <cell r="AJ3498">
            <v>4526659.34</v>
          </cell>
          <cell r="AK3498">
            <v>4588910.04</v>
          </cell>
          <cell r="AL3498">
            <v>0</v>
          </cell>
          <cell r="AM3498">
            <v>0</v>
          </cell>
          <cell r="AN3498">
            <v>0</v>
          </cell>
          <cell r="AO3498">
            <v>0</v>
          </cell>
          <cell r="AP3498">
            <v>0</v>
          </cell>
          <cell r="AQ3498">
            <v>0</v>
          </cell>
          <cell r="AR3498">
            <v>0</v>
          </cell>
          <cell r="AS3498">
            <v>0</v>
          </cell>
          <cell r="AT3498">
            <v>0</v>
          </cell>
          <cell r="AU3498">
            <v>0</v>
          </cell>
          <cell r="AV3498">
            <v>0</v>
          </cell>
          <cell r="AW3498">
            <v>0</v>
          </cell>
          <cell r="AX3498">
            <v>0</v>
          </cell>
          <cell r="AY3498">
            <v>0</v>
          </cell>
          <cell r="AZ3498">
            <v>0</v>
          </cell>
        </row>
        <row r="3499">
          <cell r="A3499" t="str">
            <v>WAResidentialDLC Central ACParticipantsHigh Participation Case0</v>
          </cell>
          <cell r="B3499" t="str">
            <v>WA</v>
          </cell>
          <cell r="C3499" t="str">
            <v>Residential</v>
          </cell>
          <cell r="D3499" t="str">
            <v>DLC Central AC</v>
          </cell>
          <cell r="E3499" t="str">
            <v>Participants</v>
          </cell>
          <cell r="F3499" t="str">
            <v>High Participation Case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16746.686550000006</v>
          </cell>
          <cell r="S3499">
            <v>51018.605550000015</v>
          </cell>
          <cell r="T3499">
            <v>120852.27000000002</v>
          </cell>
          <cell r="U3499">
            <v>157699.79775000006</v>
          </cell>
          <cell r="V3499">
            <v>177800.38649999999</v>
          </cell>
          <cell r="W3499">
            <v>180383.41200000001</v>
          </cell>
          <cell r="X3499">
            <v>182969.12700000001</v>
          </cell>
          <cell r="Y3499">
            <v>185554.33050000004</v>
          </cell>
          <cell r="Z3499">
            <v>188138.90700000001</v>
          </cell>
          <cell r="AA3499">
            <v>190723.30200000003</v>
          </cell>
          <cell r="AB3499">
            <v>193308.027</v>
          </cell>
          <cell r="AC3499">
            <v>195900.88650000002</v>
          </cell>
          <cell r="AD3499">
            <v>198594.91865997191</v>
          </cell>
          <cell r="AE3499">
            <v>201325.99919378545</v>
          </cell>
          <cell r="AF3499">
            <v>204094.63759127702</v>
          </cell>
          <cell r="AG3499">
            <v>206901.35034879539</v>
          </cell>
          <cell r="AH3499">
            <v>209746.66106555553</v>
          </cell>
          <cell r="AI3499">
            <v>212631.10054131731</v>
          </cell>
          <cell r="AJ3499">
            <v>215555.20687540746</v>
          </cell>
          <cell r="AK3499">
            <v>218519.52556710335</v>
          </cell>
          <cell r="AL3499">
            <v>0</v>
          </cell>
          <cell r="AM3499">
            <v>0</v>
          </cell>
          <cell r="AN3499">
            <v>0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AS3499">
            <v>0</v>
          </cell>
          <cell r="AT3499">
            <v>0</v>
          </cell>
          <cell r="AU3499">
            <v>0</v>
          </cell>
          <cell r="AV3499">
            <v>0</v>
          </cell>
          <cell r="AW3499">
            <v>0</v>
          </cell>
          <cell r="AX3499">
            <v>0</v>
          </cell>
          <cell r="AY3499">
            <v>0</v>
          </cell>
          <cell r="AZ3499">
            <v>0</v>
          </cell>
        </row>
        <row r="3500">
          <cell r="A3500" t="str">
            <v>WASmall C&amp;IDLC Central ACProgram Annual BenefitsHigh Participation Case0</v>
          </cell>
          <cell r="B3500" t="str">
            <v>WA</v>
          </cell>
          <cell r="C3500" t="str">
            <v>Small C&amp;I</v>
          </cell>
          <cell r="D3500" t="str">
            <v>DLC Central AC</v>
          </cell>
          <cell r="E3500" t="str">
            <v>Program Annual Benefits</v>
          </cell>
          <cell r="F3500" t="str">
            <v>High Participation Case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573231.01</v>
          </cell>
          <cell r="S3500">
            <v>1745288.43</v>
          </cell>
          <cell r="T3500">
            <v>4127886.26</v>
          </cell>
          <cell r="U3500">
            <v>5388069.9000000004</v>
          </cell>
          <cell r="V3500">
            <v>6066603.5300000003</v>
          </cell>
          <cell r="W3500">
            <v>6146956.6100000003</v>
          </cell>
          <cell r="X3500">
            <v>6226381.7599999998</v>
          </cell>
          <cell r="Y3500">
            <v>6305886.3200000003</v>
          </cell>
          <cell r="Z3500">
            <v>6389191.79</v>
          </cell>
          <cell r="AA3500">
            <v>6482465.1100000003</v>
          </cell>
          <cell r="AB3500">
            <v>6568214.9500000002</v>
          </cell>
          <cell r="AC3500">
            <v>6654117.0800000001</v>
          </cell>
          <cell r="AD3500">
            <v>6743128.8899999997</v>
          </cell>
          <cell r="AE3500">
            <v>6833331.4100000001</v>
          </cell>
          <cell r="AF3500">
            <v>6924740.5700000003</v>
          </cell>
          <cell r="AG3500">
            <v>7017372.5</v>
          </cell>
          <cell r="AH3500">
            <v>7111243.5700000003</v>
          </cell>
          <cell r="AI3500">
            <v>7206370.3399999999</v>
          </cell>
          <cell r="AJ3500">
            <v>7302769.6200000001</v>
          </cell>
          <cell r="AK3500">
            <v>7400458.4299999997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AS3500">
            <v>0</v>
          </cell>
          <cell r="AT3500">
            <v>0</v>
          </cell>
          <cell r="AU3500">
            <v>0</v>
          </cell>
          <cell r="AV3500">
            <v>0</v>
          </cell>
          <cell r="AW3500">
            <v>0</v>
          </cell>
          <cell r="AX3500">
            <v>0</v>
          </cell>
          <cell r="AY3500">
            <v>0</v>
          </cell>
          <cell r="AZ3500">
            <v>0</v>
          </cell>
        </row>
        <row r="3501">
          <cell r="A3501" t="str">
            <v>WASmall C&amp;IDLC Central ACProgram Annual CostsHigh Participation Case0</v>
          </cell>
          <cell r="B3501" t="str">
            <v>WA</v>
          </cell>
          <cell r="C3501" t="str">
            <v>Small C&amp;I</v>
          </cell>
          <cell r="D3501" t="str">
            <v>DLC Central AC</v>
          </cell>
          <cell r="E3501" t="str">
            <v>Program Annual Costs</v>
          </cell>
          <cell r="F3501" t="str">
            <v>High Participation Case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5834317.1500000004</v>
          </cell>
          <cell r="S3501">
            <v>12509121.98</v>
          </cell>
          <cell r="T3501">
            <v>26286343.199999999</v>
          </cell>
          <cell r="U3501">
            <v>16130618.27</v>
          </cell>
          <cell r="V3501">
            <v>10911310.720000001</v>
          </cell>
          <cell r="W3501">
            <v>4823091.07</v>
          </cell>
          <cell r="X3501">
            <v>4899046.41</v>
          </cell>
          <cell r="Y3501">
            <v>4974249.76</v>
          </cell>
          <cell r="Z3501">
            <v>5049879.66</v>
          </cell>
          <cell r="AA3501">
            <v>5126289.05</v>
          </cell>
          <cell r="AB3501">
            <v>5203203.5</v>
          </cell>
          <cell r="AC3501">
            <v>5283869.59</v>
          </cell>
          <cell r="AD3501">
            <v>5405233.1200000001</v>
          </cell>
          <cell r="AE3501">
            <v>5502775.29</v>
          </cell>
          <cell r="AF3501">
            <v>5602414.6799999997</v>
          </cell>
          <cell r="AG3501">
            <v>5704204.7300000004</v>
          </cell>
          <cell r="AH3501">
            <v>5808200.4400000004</v>
          </cell>
          <cell r="AI3501">
            <v>5914458.3899999997</v>
          </cell>
          <cell r="AJ3501">
            <v>6023036.7800000003</v>
          </cell>
          <cell r="AK3501">
            <v>6133995.5099999998</v>
          </cell>
          <cell r="AL3501">
            <v>0</v>
          </cell>
          <cell r="AM3501">
            <v>0</v>
          </cell>
          <cell r="AN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AS3501">
            <v>0</v>
          </cell>
          <cell r="AT3501">
            <v>0</v>
          </cell>
          <cell r="AU3501">
            <v>0</v>
          </cell>
          <cell r="AV3501">
            <v>0</v>
          </cell>
          <cell r="AW3501">
            <v>0</v>
          </cell>
          <cell r="AX3501">
            <v>0</v>
          </cell>
          <cell r="AY3501">
            <v>0</v>
          </cell>
          <cell r="AZ3501">
            <v>0</v>
          </cell>
        </row>
        <row r="3502">
          <cell r="A3502" t="str">
            <v>WASmall C&amp;IDLC Central ACNon-Incentive CostsHigh Participation Case0</v>
          </cell>
          <cell r="B3502" t="str">
            <v>WA</v>
          </cell>
          <cell r="C3502" t="str">
            <v>Small C&amp;I</v>
          </cell>
          <cell r="D3502" t="str">
            <v>DLC Central AC</v>
          </cell>
          <cell r="E3502" t="str">
            <v>Non-Incentive Costs</v>
          </cell>
          <cell r="F3502" t="str">
            <v>High Participation Case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5482636.7300000004</v>
          </cell>
          <cell r="S3502">
            <v>11437731.27</v>
          </cell>
          <cell r="T3502">
            <v>23748445.530000001</v>
          </cell>
          <cell r="U3502">
            <v>12818922.52</v>
          </cell>
          <cell r="V3502">
            <v>7177502.6100000003</v>
          </cell>
          <cell r="W3502">
            <v>1035039.42</v>
          </cell>
          <cell r="X3502">
            <v>1056694.75</v>
          </cell>
          <cell r="Y3502">
            <v>1077608.81</v>
          </cell>
          <cell r="Z3502">
            <v>1098962.6200000001</v>
          </cell>
          <cell r="AA3502">
            <v>1121099.71</v>
          </cell>
          <cell r="AB3502">
            <v>1143734.93</v>
          </cell>
          <cell r="AC3502">
            <v>1169950.97</v>
          </cell>
          <cell r="AD3502">
            <v>1234739.83</v>
          </cell>
          <cell r="AE3502">
            <v>1274929.31</v>
          </cell>
          <cell r="AF3502">
            <v>1316427.29</v>
          </cell>
          <cell r="AG3502">
            <v>1359276.37</v>
          </cell>
          <cell r="AH3502">
            <v>1403520.56</v>
          </cell>
          <cell r="AI3502">
            <v>1449205.28</v>
          </cell>
          <cell r="AJ3502">
            <v>1496377.44</v>
          </cell>
          <cell r="AK3502">
            <v>1545085.48</v>
          </cell>
          <cell r="AL3502">
            <v>0</v>
          </cell>
          <cell r="AM3502">
            <v>0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AS3502">
            <v>0</v>
          </cell>
          <cell r="AT3502">
            <v>0</v>
          </cell>
          <cell r="AU3502">
            <v>0</v>
          </cell>
          <cell r="AV3502">
            <v>0</v>
          </cell>
          <cell r="AW3502">
            <v>0</v>
          </cell>
          <cell r="AX3502">
            <v>0</v>
          </cell>
          <cell r="AY3502">
            <v>0</v>
          </cell>
          <cell r="AZ3502">
            <v>0</v>
          </cell>
        </row>
        <row r="3503">
          <cell r="A3503" t="str">
            <v>WASmall C&amp;IDLC Central ACSummer Peak Reduction @Meter  (MW)High Participation Case0</v>
          </cell>
          <cell r="B3503" t="str">
            <v>WA</v>
          </cell>
          <cell r="C3503" t="str">
            <v>Small C&amp;I</v>
          </cell>
          <cell r="D3503" t="str">
            <v>DLC Central AC</v>
          </cell>
          <cell r="E3503" t="str">
            <v>Summer Peak Reduction @Meter  (MW)</v>
          </cell>
          <cell r="F3503" t="str">
            <v>High Participation Case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5.1061481672101516</v>
          </cell>
          <cell r="S3503">
            <v>15.546439584201273</v>
          </cell>
          <cell r="T3503">
            <v>36.769815927493447</v>
          </cell>
          <cell r="U3503">
            <v>47.99510590524666</v>
          </cell>
          <cell r="V3503">
            <v>54.039254216657497</v>
          </cell>
          <cell r="W3503">
            <v>54.75501228123791</v>
          </cell>
          <cell r="X3503">
            <v>55.462504704051796</v>
          </cell>
          <cell r="Y3503">
            <v>56.170704503007471</v>
          </cell>
          <cell r="Z3503">
            <v>56.91276145592839</v>
          </cell>
          <cell r="AA3503">
            <v>57.74360864977195</v>
          </cell>
          <cell r="AB3503">
            <v>58.507439221742665</v>
          </cell>
          <cell r="AC3503">
            <v>59.27262640549219</v>
          </cell>
          <cell r="AD3503">
            <v>60.065513565673378</v>
          </cell>
          <cell r="AE3503">
            <v>60.869007140432515</v>
          </cell>
          <cell r="AF3503">
            <v>61.683249011282939</v>
          </cell>
          <cell r="AG3503">
            <v>62.508382957680382</v>
          </cell>
          <cell r="AH3503">
            <v>63.344554682411669</v>
          </cell>
          <cell r="AI3503">
            <v>64.191911837323005</v>
          </cell>
          <cell r="AJ3503">
            <v>65.050604049392433</v>
          </cell>
          <cell r="AK3503">
            <v>65.920782947151125</v>
          </cell>
          <cell r="AL3503">
            <v>0</v>
          </cell>
          <cell r="AM3503">
            <v>0</v>
          </cell>
          <cell r="AN3503">
            <v>0</v>
          </cell>
          <cell r="AO3503">
            <v>0</v>
          </cell>
          <cell r="AP3503">
            <v>0</v>
          </cell>
          <cell r="AQ3503">
            <v>0</v>
          </cell>
          <cell r="AR3503">
            <v>0</v>
          </cell>
          <cell r="AS3503">
            <v>0</v>
          </cell>
          <cell r="AT3503">
            <v>0</v>
          </cell>
          <cell r="AU3503">
            <v>0</v>
          </cell>
          <cell r="AV3503">
            <v>0</v>
          </cell>
          <cell r="AW3503">
            <v>0</v>
          </cell>
          <cell r="AX3503">
            <v>0</v>
          </cell>
          <cell r="AY3503">
            <v>0</v>
          </cell>
          <cell r="AZ3503">
            <v>0</v>
          </cell>
        </row>
        <row r="3504">
          <cell r="A3504" t="str">
            <v>WASmall C&amp;IDLC Central ACSummer Peak Reduction @Generation (MW)High Participation Case0</v>
          </cell>
          <cell r="B3504" t="str">
            <v>WA</v>
          </cell>
          <cell r="C3504" t="str">
            <v>Small C&amp;I</v>
          </cell>
          <cell r="D3504" t="str">
            <v>DLC Central AC</v>
          </cell>
          <cell r="E3504" t="str">
            <v>Summer Peak Reduction @Generation (MW)</v>
          </cell>
          <cell r="F3504" t="str">
            <v>High Participation Case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5.6309529854545115</v>
          </cell>
          <cell r="S3504">
            <v>17.1442871462299</v>
          </cell>
          <cell r="T3504">
            <v>40.548980952242438</v>
          </cell>
          <cell r="U3504">
            <v>52.92799504328039</v>
          </cell>
          <cell r="V3504">
            <v>59.593354892652727</v>
          </cell>
          <cell r="W3504">
            <v>60.382677857562754</v>
          </cell>
          <cell r="X3504">
            <v>61.162885646285609</v>
          </cell>
          <cell r="Y3504">
            <v>61.94387351456492</v>
          </cell>
          <cell r="Z3504">
            <v>62.762198341341403</v>
          </cell>
          <cell r="AA3504">
            <v>63.678439181486489</v>
          </cell>
          <cell r="AB3504">
            <v>64.520775498172327</v>
          </cell>
          <cell r="AC3504">
            <v>65.364607857843168</v>
          </cell>
          <cell r="AD3504">
            <v>66.238987169908881</v>
          </cell>
          <cell r="AE3504">
            <v>67.125063013269198</v>
          </cell>
          <cell r="AF3504">
            <v>68.022991851877961</v>
          </cell>
          <cell r="AG3504">
            <v>68.932932242700019</v>
          </cell>
          <cell r="AH3504">
            <v>69.855044863709381</v>
          </cell>
          <cell r="AI3504">
            <v>70.789492542261797</v>
          </cell>
          <cell r="AJ3504">
            <v>71.73644028384696</v>
          </cell>
          <cell r="AK3504">
            <v>72.696055301225314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  <cell r="AP3504">
            <v>0</v>
          </cell>
          <cell r="AQ3504">
            <v>0</v>
          </cell>
          <cell r="AR3504">
            <v>0</v>
          </cell>
          <cell r="AS3504">
            <v>0</v>
          </cell>
          <cell r="AT3504">
            <v>0</v>
          </cell>
          <cell r="AU3504">
            <v>0</v>
          </cell>
          <cell r="AV3504">
            <v>0</v>
          </cell>
          <cell r="AW3504">
            <v>0</v>
          </cell>
          <cell r="AX3504">
            <v>0</v>
          </cell>
          <cell r="AY3504">
            <v>0</v>
          </cell>
          <cell r="AZ3504">
            <v>0</v>
          </cell>
        </row>
        <row r="3505">
          <cell r="A3505" t="str">
            <v>WASmall C&amp;IDLC Central ACWinter Peak Reduction @Meter  (MW)High Participation Case0</v>
          </cell>
          <cell r="B3505" t="str">
            <v>WA</v>
          </cell>
          <cell r="C3505" t="str">
            <v>Small C&amp;I</v>
          </cell>
          <cell r="D3505" t="str">
            <v>DLC Central AC</v>
          </cell>
          <cell r="E3505" t="str">
            <v>Winter Peak Reduction @Meter  (MW)</v>
          </cell>
          <cell r="F3505" t="str">
            <v>High Participation Case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E3505">
            <v>0</v>
          </cell>
          <cell r="AF3505">
            <v>0</v>
          </cell>
          <cell r="AG3505">
            <v>0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AS3505">
            <v>0</v>
          </cell>
          <cell r="AT3505">
            <v>0</v>
          </cell>
          <cell r="AU3505">
            <v>0</v>
          </cell>
          <cell r="AV3505">
            <v>0</v>
          </cell>
          <cell r="AW3505">
            <v>0</v>
          </cell>
          <cell r="AX3505">
            <v>0</v>
          </cell>
          <cell r="AY3505">
            <v>0</v>
          </cell>
          <cell r="AZ3505">
            <v>0</v>
          </cell>
        </row>
        <row r="3506">
          <cell r="A3506" t="str">
            <v>WASmall C&amp;IDLC Central ACWinter Peak Reduction @Generation (MW)High Participation Case0</v>
          </cell>
          <cell r="B3506" t="str">
            <v>WA</v>
          </cell>
          <cell r="C3506" t="str">
            <v>Small C&amp;I</v>
          </cell>
          <cell r="D3506" t="str">
            <v>DLC Central AC</v>
          </cell>
          <cell r="E3506" t="str">
            <v>Winter Peak Reduction @Generation (MW)</v>
          </cell>
          <cell r="F3506" t="str">
            <v>High Participation Case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0</v>
          </cell>
          <cell r="AD3506">
            <v>0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  <cell r="AP3506">
            <v>0</v>
          </cell>
          <cell r="AQ3506">
            <v>0</v>
          </cell>
          <cell r="AR3506">
            <v>0</v>
          </cell>
          <cell r="AS3506">
            <v>0</v>
          </cell>
          <cell r="AT3506">
            <v>0</v>
          </cell>
          <cell r="AU3506">
            <v>0</v>
          </cell>
          <cell r="AV3506">
            <v>0</v>
          </cell>
          <cell r="AW3506">
            <v>0</v>
          </cell>
          <cell r="AX3506">
            <v>0</v>
          </cell>
          <cell r="AY3506">
            <v>0</v>
          </cell>
          <cell r="AZ3506">
            <v>0</v>
          </cell>
        </row>
        <row r="3507">
          <cell r="A3507" t="str">
            <v>WASmall C&amp;IDLC Central ACProgram Annual BenefitsHigh Participation Case0</v>
          </cell>
          <cell r="B3507" t="str">
            <v>WA</v>
          </cell>
          <cell r="C3507" t="str">
            <v>Small C&amp;I</v>
          </cell>
          <cell r="D3507" t="str">
            <v>DLC Central AC</v>
          </cell>
          <cell r="E3507" t="str">
            <v>Program Annual Benefits</v>
          </cell>
          <cell r="F3507" t="str">
            <v>High Participation Case</v>
          </cell>
          <cell r="G3507">
            <v>0</v>
          </cell>
        </row>
        <row r="3508">
          <cell r="A3508" t="str">
            <v>WASmall C&amp;IDLC Central ACNew ParticipantsHigh Participation Case0</v>
          </cell>
          <cell r="B3508" t="str">
            <v>WA</v>
          </cell>
          <cell r="C3508" t="str">
            <v>Small C&amp;I</v>
          </cell>
          <cell r="D3508" t="str">
            <v>DLC Central AC</v>
          </cell>
          <cell r="E3508" t="str">
            <v>New Participants</v>
          </cell>
          <cell r="F3508" t="str">
            <v>High Participation Case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16746.686550000006</v>
          </cell>
          <cell r="S3508">
            <v>34271.919000000009</v>
          </cell>
          <cell r="T3508">
            <v>69833.664450000011</v>
          </cell>
          <cell r="U3508">
            <v>36847.527750000037</v>
          </cell>
          <cell r="V3508">
            <v>20100.588749999937</v>
          </cell>
          <cell r="W3508">
            <v>2583.0255000000179</v>
          </cell>
          <cell r="X3508">
            <v>2585.7149999999965</v>
          </cell>
          <cell r="Y3508">
            <v>2585.2035000000324</v>
          </cell>
          <cell r="Z3508">
            <v>2584.5764999999665</v>
          </cell>
          <cell r="AA3508">
            <v>2584.3950000000186</v>
          </cell>
          <cell r="AB3508">
            <v>2584.7249999999767</v>
          </cell>
          <cell r="AC3508">
            <v>2592.8595000000205</v>
          </cell>
          <cell r="AD3508">
            <v>2694.0321599718882</v>
          </cell>
          <cell r="AE3508">
            <v>2731.0805338135397</v>
          </cell>
          <cell r="AF3508">
            <v>2768.6383974915661</v>
          </cell>
          <cell r="AG3508">
            <v>2806.7127575183695</v>
          </cell>
          <cell r="AH3508">
            <v>2845.3107167601411</v>
          </cell>
          <cell r="AI3508">
            <v>2884.4394757617847</v>
          </cell>
          <cell r="AJ3508">
            <v>2924.1063340901455</v>
          </cell>
          <cell r="AK3508">
            <v>2964.3186916958948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  <cell r="AP3508">
            <v>0</v>
          </cell>
          <cell r="AQ3508">
            <v>0</v>
          </cell>
          <cell r="AR3508">
            <v>0</v>
          </cell>
          <cell r="AS3508">
            <v>0</v>
          </cell>
          <cell r="AT3508">
            <v>0</v>
          </cell>
          <cell r="AU3508">
            <v>0</v>
          </cell>
          <cell r="AV3508">
            <v>0</v>
          </cell>
          <cell r="AW3508">
            <v>0</v>
          </cell>
          <cell r="AX3508">
            <v>0</v>
          </cell>
          <cell r="AY3508">
            <v>0</v>
          </cell>
          <cell r="AZ3508">
            <v>0</v>
          </cell>
        </row>
        <row r="3509">
          <cell r="A3509" t="str">
            <v>WASmall C&amp;IDLC Central ACIncentive CostsHigh Participation Case0</v>
          </cell>
          <cell r="B3509" t="str">
            <v>WA</v>
          </cell>
          <cell r="C3509" t="str">
            <v>Small C&amp;I</v>
          </cell>
          <cell r="D3509" t="str">
            <v>DLC Central AC</v>
          </cell>
          <cell r="E3509" t="str">
            <v>Incentive Costs</v>
          </cell>
          <cell r="F3509" t="str">
            <v>High Participation Case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351680.42</v>
          </cell>
          <cell r="S3509">
            <v>1071390.72</v>
          </cell>
          <cell r="T3509">
            <v>2537897.67</v>
          </cell>
          <cell r="U3509">
            <v>3311695.75</v>
          </cell>
          <cell r="V3509">
            <v>3733808.12</v>
          </cell>
          <cell r="W3509">
            <v>3788051.65</v>
          </cell>
          <cell r="X3509">
            <v>3842351.67</v>
          </cell>
          <cell r="Y3509">
            <v>3896640.94</v>
          </cell>
          <cell r="Z3509">
            <v>3950917.05</v>
          </cell>
          <cell r="AA3509">
            <v>4005189.34</v>
          </cell>
          <cell r="AB3509">
            <v>4059468.57</v>
          </cell>
          <cell r="AC3509">
            <v>4113918.62</v>
          </cell>
          <cell r="AD3509">
            <v>4170493.29</v>
          </cell>
          <cell r="AE3509">
            <v>4227845.9800000004</v>
          </cell>
          <cell r="AF3509">
            <v>4285987.3899999997</v>
          </cell>
          <cell r="AG3509">
            <v>4344928.3600000003</v>
          </cell>
          <cell r="AH3509">
            <v>4404679.88</v>
          </cell>
          <cell r="AI3509">
            <v>4465253.1100000003</v>
          </cell>
          <cell r="AJ3509">
            <v>4526659.34</v>
          </cell>
          <cell r="AK3509">
            <v>4588910.04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  <cell r="AP3509">
            <v>0</v>
          </cell>
          <cell r="AQ3509">
            <v>0</v>
          </cell>
          <cell r="AR3509">
            <v>0</v>
          </cell>
          <cell r="AS3509">
            <v>0</v>
          </cell>
          <cell r="AT3509">
            <v>0</v>
          </cell>
          <cell r="AU3509">
            <v>0</v>
          </cell>
          <cell r="AV3509">
            <v>0</v>
          </cell>
          <cell r="AW3509">
            <v>0</v>
          </cell>
          <cell r="AX3509">
            <v>0</v>
          </cell>
          <cell r="AY3509">
            <v>0</v>
          </cell>
          <cell r="AZ3509">
            <v>0</v>
          </cell>
        </row>
        <row r="3510">
          <cell r="A3510" t="str">
            <v>WASmall C&amp;IDLC Central ACParticipantsHigh Participation Case0</v>
          </cell>
          <cell r="B3510" t="str">
            <v>WA</v>
          </cell>
          <cell r="C3510" t="str">
            <v>Small C&amp;I</v>
          </cell>
          <cell r="D3510" t="str">
            <v>DLC Central AC</v>
          </cell>
          <cell r="E3510" t="str">
            <v>Participants</v>
          </cell>
          <cell r="F3510" t="str">
            <v>High Participation Case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16746.686550000006</v>
          </cell>
          <cell r="S3510">
            <v>51018.605550000015</v>
          </cell>
          <cell r="T3510">
            <v>120852.27000000002</v>
          </cell>
          <cell r="U3510">
            <v>157699.79775000006</v>
          </cell>
          <cell r="V3510">
            <v>177800.38649999999</v>
          </cell>
          <cell r="W3510">
            <v>180383.41200000001</v>
          </cell>
          <cell r="X3510">
            <v>182969.12700000001</v>
          </cell>
          <cell r="Y3510">
            <v>185554.33050000004</v>
          </cell>
          <cell r="Z3510">
            <v>188138.90700000001</v>
          </cell>
          <cell r="AA3510">
            <v>190723.30200000003</v>
          </cell>
          <cell r="AB3510">
            <v>193308.027</v>
          </cell>
          <cell r="AC3510">
            <v>195900.88650000002</v>
          </cell>
          <cell r="AD3510">
            <v>198594.91865997191</v>
          </cell>
          <cell r="AE3510">
            <v>201325.99919378545</v>
          </cell>
          <cell r="AF3510">
            <v>204094.63759127702</v>
          </cell>
          <cell r="AG3510">
            <v>206901.35034879539</v>
          </cell>
          <cell r="AH3510">
            <v>209746.66106555553</v>
          </cell>
          <cell r="AI3510">
            <v>212631.10054131731</v>
          </cell>
          <cell r="AJ3510">
            <v>215555.20687540746</v>
          </cell>
          <cell r="AK3510">
            <v>218519.52556710335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AS3510">
            <v>0</v>
          </cell>
          <cell r="AT3510">
            <v>0</v>
          </cell>
          <cell r="AU3510">
            <v>0</v>
          </cell>
          <cell r="AV3510">
            <v>0</v>
          </cell>
          <cell r="AW3510">
            <v>0</v>
          </cell>
          <cell r="AX3510">
            <v>0</v>
          </cell>
          <cell r="AY3510">
            <v>0</v>
          </cell>
          <cell r="AZ3510">
            <v>0</v>
          </cell>
        </row>
        <row r="3511">
          <cell r="A3511" t="str">
            <v>WAResidentialDLC Elec Vehicle ChargingProgram Annual BenefitsHigh Participation Case0</v>
          </cell>
          <cell r="B3511" t="str">
            <v>WA</v>
          </cell>
          <cell r="C3511" t="str">
            <v>Residential</v>
          </cell>
          <cell r="D3511" t="str">
            <v>DLC Elec Vehicle Charging</v>
          </cell>
          <cell r="E3511" t="str">
            <v>Program Annual Benefits</v>
          </cell>
          <cell r="F3511" t="str">
            <v>High Participation Case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573231.01</v>
          </cell>
          <cell r="S3511">
            <v>1745288.43</v>
          </cell>
          <cell r="T3511">
            <v>4127886.26</v>
          </cell>
          <cell r="U3511">
            <v>5388069.9000000004</v>
          </cell>
          <cell r="V3511">
            <v>6066603.5300000003</v>
          </cell>
          <cell r="W3511">
            <v>6146956.6100000003</v>
          </cell>
          <cell r="X3511">
            <v>6226381.7599999998</v>
          </cell>
          <cell r="Y3511">
            <v>6305886.3200000003</v>
          </cell>
          <cell r="Z3511">
            <v>6389191.79</v>
          </cell>
          <cell r="AA3511">
            <v>6482465.1100000003</v>
          </cell>
          <cell r="AB3511">
            <v>6568214.9500000002</v>
          </cell>
          <cell r="AC3511">
            <v>6654117.0800000001</v>
          </cell>
          <cell r="AD3511">
            <v>6743128.8899999997</v>
          </cell>
          <cell r="AE3511">
            <v>6833331.4100000001</v>
          </cell>
          <cell r="AF3511">
            <v>6924740.5700000003</v>
          </cell>
          <cell r="AG3511">
            <v>7017372.5</v>
          </cell>
          <cell r="AH3511">
            <v>7111243.5700000003</v>
          </cell>
          <cell r="AI3511">
            <v>7206370.3399999999</v>
          </cell>
          <cell r="AJ3511">
            <v>7302769.6200000001</v>
          </cell>
          <cell r="AK3511">
            <v>7400458.4299999997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  <cell r="AP3511">
            <v>0</v>
          </cell>
          <cell r="AQ3511">
            <v>0</v>
          </cell>
          <cell r="AR3511">
            <v>0</v>
          </cell>
          <cell r="AS3511">
            <v>0</v>
          </cell>
          <cell r="AT3511">
            <v>0</v>
          </cell>
          <cell r="AU3511">
            <v>0</v>
          </cell>
          <cell r="AV3511">
            <v>0</v>
          </cell>
          <cell r="AW3511">
            <v>0</v>
          </cell>
          <cell r="AX3511">
            <v>0</v>
          </cell>
          <cell r="AY3511">
            <v>0</v>
          </cell>
          <cell r="AZ3511">
            <v>0</v>
          </cell>
        </row>
        <row r="3512">
          <cell r="A3512" t="str">
            <v>WAResidentialDLC Elec Vehicle ChargingProgram Annual CostsHigh Participation Case0</v>
          </cell>
          <cell r="B3512" t="str">
            <v>WA</v>
          </cell>
          <cell r="C3512" t="str">
            <v>Residential</v>
          </cell>
          <cell r="D3512" t="str">
            <v>DLC Elec Vehicle Charging</v>
          </cell>
          <cell r="E3512" t="str">
            <v>Program Annual Costs</v>
          </cell>
          <cell r="F3512" t="str">
            <v>High Participation Case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5834317.1500000004</v>
          </cell>
          <cell r="S3512">
            <v>12509121.98</v>
          </cell>
          <cell r="T3512">
            <v>26286343.199999999</v>
          </cell>
          <cell r="U3512">
            <v>16130618.27</v>
          </cell>
          <cell r="V3512">
            <v>10911310.720000001</v>
          </cell>
          <cell r="W3512">
            <v>4823091.07</v>
          </cell>
          <cell r="X3512">
            <v>4899046.41</v>
          </cell>
          <cell r="Y3512">
            <v>4974249.76</v>
          </cell>
          <cell r="Z3512">
            <v>5049879.66</v>
          </cell>
          <cell r="AA3512">
            <v>5126289.05</v>
          </cell>
          <cell r="AB3512">
            <v>5203203.5</v>
          </cell>
          <cell r="AC3512">
            <v>5283869.59</v>
          </cell>
          <cell r="AD3512">
            <v>5405233.1200000001</v>
          </cell>
          <cell r="AE3512">
            <v>5502775.29</v>
          </cell>
          <cell r="AF3512">
            <v>5602414.6799999997</v>
          </cell>
          <cell r="AG3512">
            <v>5704204.7300000004</v>
          </cell>
          <cell r="AH3512">
            <v>5808200.4400000004</v>
          </cell>
          <cell r="AI3512">
            <v>5914458.3899999997</v>
          </cell>
          <cell r="AJ3512">
            <v>6023036.7800000003</v>
          </cell>
          <cell r="AK3512">
            <v>6133995.5099999998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  <cell r="AP3512">
            <v>0</v>
          </cell>
          <cell r="AQ3512">
            <v>0</v>
          </cell>
          <cell r="AR3512">
            <v>0</v>
          </cell>
          <cell r="AS3512">
            <v>0</v>
          </cell>
          <cell r="AT3512">
            <v>0</v>
          </cell>
          <cell r="AU3512">
            <v>0</v>
          </cell>
          <cell r="AV3512">
            <v>0</v>
          </cell>
          <cell r="AW3512">
            <v>0</v>
          </cell>
          <cell r="AX3512">
            <v>0</v>
          </cell>
          <cell r="AY3512">
            <v>0</v>
          </cell>
          <cell r="AZ3512">
            <v>0</v>
          </cell>
        </row>
        <row r="3513">
          <cell r="A3513" t="str">
            <v>WAResidentialDLC Elec Vehicle ChargingNon-Incentive CostsHigh Participation Case0</v>
          </cell>
          <cell r="B3513" t="str">
            <v>WA</v>
          </cell>
          <cell r="C3513" t="str">
            <v>Residential</v>
          </cell>
          <cell r="D3513" t="str">
            <v>DLC Elec Vehicle Charging</v>
          </cell>
          <cell r="E3513" t="str">
            <v>Non-Incentive Costs</v>
          </cell>
          <cell r="F3513" t="str">
            <v>High Participation Case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5482636.7300000004</v>
          </cell>
          <cell r="S3513">
            <v>11437731.27</v>
          </cell>
          <cell r="T3513">
            <v>23748445.530000001</v>
          </cell>
          <cell r="U3513">
            <v>12818922.52</v>
          </cell>
          <cell r="V3513">
            <v>7177502.6100000003</v>
          </cell>
          <cell r="W3513">
            <v>1035039.42</v>
          </cell>
          <cell r="X3513">
            <v>1056694.75</v>
          </cell>
          <cell r="Y3513">
            <v>1077608.81</v>
          </cell>
          <cell r="Z3513">
            <v>1098962.6200000001</v>
          </cell>
          <cell r="AA3513">
            <v>1121099.71</v>
          </cell>
          <cell r="AB3513">
            <v>1143734.93</v>
          </cell>
          <cell r="AC3513">
            <v>1169950.97</v>
          </cell>
          <cell r="AD3513">
            <v>1234739.83</v>
          </cell>
          <cell r="AE3513">
            <v>1274929.31</v>
          </cell>
          <cell r="AF3513">
            <v>1316427.29</v>
          </cell>
          <cell r="AG3513">
            <v>1359276.37</v>
          </cell>
          <cell r="AH3513">
            <v>1403520.56</v>
          </cell>
          <cell r="AI3513">
            <v>1449205.28</v>
          </cell>
          <cell r="AJ3513">
            <v>1496377.44</v>
          </cell>
          <cell r="AK3513">
            <v>1545085.48</v>
          </cell>
          <cell r="AL3513">
            <v>0</v>
          </cell>
          <cell r="AM3513">
            <v>0</v>
          </cell>
          <cell r="AN3513">
            <v>0</v>
          </cell>
          <cell r="AO3513">
            <v>0</v>
          </cell>
          <cell r="AP3513">
            <v>0</v>
          </cell>
          <cell r="AQ3513">
            <v>0</v>
          </cell>
          <cell r="AR3513">
            <v>0</v>
          </cell>
          <cell r="AS3513">
            <v>0</v>
          </cell>
          <cell r="AT3513">
            <v>0</v>
          </cell>
          <cell r="AU3513">
            <v>0</v>
          </cell>
          <cell r="AV3513">
            <v>0</v>
          </cell>
          <cell r="AW3513">
            <v>0</v>
          </cell>
          <cell r="AX3513">
            <v>0</v>
          </cell>
          <cell r="AY3513">
            <v>0</v>
          </cell>
          <cell r="AZ3513">
            <v>0</v>
          </cell>
        </row>
        <row r="3514">
          <cell r="A3514" t="str">
            <v>WAResidentialDLC Elec Vehicle ChargingSummer Peak Reduction @Meter  (MW)High Participation Case0</v>
          </cell>
          <cell r="B3514" t="str">
            <v>WA</v>
          </cell>
          <cell r="C3514" t="str">
            <v>Residential</v>
          </cell>
          <cell r="D3514" t="str">
            <v>DLC Elec Vehicle Charging</v>
          </cell>
          <cell r="E3514" t="str">
            <v>Summer Peak Reduction @Meter  (MW)</v>
          </cell>
          <cell r="F3514" t="str">
            <v>High Participation Case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5.1061481672101516</v>
          </cell>
          <cell r="S3514">
            <v>15.546439584201273</v>
          </cell>
          <cell r="T3514">
            <v>36.769815927493447</v>
          </cell>
          <cell r="U3514">
            <v>47.99510590524666</v>
          </cell>
          <cell r="V3514">
            <v>54.039254216657497</v>
          </cell>
          <cell r="W3514">
            <v>54.75501228123791</v>
          </cell>
          <cell r="X3514">
            <v>55.462504704051796</v>
          </cell>
          <cell r="Y3514">
            <v>56.170704503007471</v>
          </cell>
          <cell r="Z3514">
            <v>56.91276145592839</v>
          </cell>
          <cell r="AA3514">
            <v>57.74360864977195</v>
          </cell>
          <cell r="AB3514">
            <v>58.507439221742665</v>
          </cell>
          <cell r="AC3514">
            <v>59.27262640549219</v>
          </cell>
          <cell r="AD3514">
            <v>60.065513565673378</v>
          </cell>
          <cell r="AE3514">
            <v>60.869007140432515</v>
          </cell>
          <cell r="AF3514">
            <v>61.683249011282939</v>
          </cell>
          <cell r="AG3514">
            <v>62.508382957680382</v>
          </cell>
          <cell r="AH3514">
            <v>63.344554682411669</v>
          </cell>
          <cell r="AI3514">
            <v>64.191911837323005</v>
          </cell>
          <cell r="AJ3514">
            <v>65.050604049392433</v>
          </cell>
          <cell r="AK3514">
            <v>65.920782947151125</v>
          </cell>
          <cell r="AL3514">
            <v>0</v>
          </cell>
          <cell r="AM3514">
            <v>0</v>
          </cell>
          <cell r="AN3514">
            <v>0</v>
          </cell>
          <cell r="AO3514">
            <v>0</v>
          </cell>
          <cell r="AP3514">
            <v>0</v>
          </cell>
          <cell r="AQ3514">
            <v>0</v>
          </cell>
          <cell r="AR3514">
            <v>0</v>
          </cell>
          <cell r="AS3514">
            <v>0</v>
          </cell>
          <cell r="AT3514">
            <v>0</v>
          </cell>
          <cell r="AU3514">
            <v>0</v>
          </cell>
          <cell r="AV3514">
            <v>0</v>
          </cell>
          <cell r="AW3514">
            <v>0</v>
          </cell>
          <cell r="AX3514">
            <v>0</v>
          </cell>
          <cell r="AY3514">
            <v>0</v>
          </cell>
          <cell r="AZ3514">
            <v>0</v>
          </cell>
        </row>
        <row r="3515">
          <cell r="A3515" t="str">
            <v>WAResidentialDLC Elec Vehicle ChargingSummer Peak Reduction @Generation (MW)High Participation Case0</v>
          </cell>
          <cell r="B3515" t="str">
            <v>WA</v>
          </cell>
          <cell r="C3515" t="str">
            <v>Residential</v>
          </cell>
          <cell r="D3515" t="str">
            <v>DLC Elec Vehicle Charging</v>
          </cell>
          <cell r="E3515" t="str">
            <v>Summer Peak Reduction @Generation (MW)</v>
          </cell>
          <cell r="F3515" t="str">
            <v>High Participation Case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5.6309529854545115</v>
          </cell>
          <cell r="S3515">
            <v>17.1442871462299</v>
          </cell>
          <cell r="T3515">
            <v>40.548980952242438</v>
          </cell>
          <cell r="U3515">
            <v>52.92799504328039</v>
          </cell>
          <cell r="V3515">
            <v>59.593354892652727</v>
          </cell>
          <cell r="W3515">
            <v>60.382677857562754</v>
          </cell>
          <cell r="X3515">
            <v>61.162885646285609</v>
          </cell>
          <cell r="Y3515">
            <v>61.94387351456492</v>
          </cell>
          <cell r="Z3515">
            <v>62.762198341341403</v>
          </cell>
          <cell r="AA3515">
            <v>63.678439181486489</v>
          </cell>
          <cell r="AB3515">
            <v>64.520775498172327</v>
          </cell>
          <cell r="AC3515">
            <v>65.364607857843168</v>
          </cell>
          <cell r="AD3515">
            <v>66.238987169908881</v>
          </cell>
          <cell r="AE3515">
            <v>67.125063013269198</v>
          </cell>
          <cell r="AF3515">
            <v>68.022991851877961</v>
          </cell>
          <cell r="AG3515">
            <v>68.932932242700019</v>
          </cell>
          <cell r="AH3515">
            <v>69.855044863709381</v>
          </cell>
          <cell r="AI3515">
            <v>70.789492542261797</v>
          </cell>
          <cell r="AJ3515">
            <v>71.73644028384696</v>
          </cell>
          <cell r="AK3515">
            <v>72.696055301225314</v>
          </cell>
          <cell r="AL3515">
            <v>0</v>
          </cell>
          <cell r="AM3515">
            <v>0</v>
          </cell>
          <cell r="AN3515">
            <v>0</v>
          </cell>
          <cell r="AO3515">
            <v>0</v>
          </cell>
          <cell r="AP3515">
            <v>0</v>
          </cell>
          <cell r="AQ3515">
            <v>0</v>
          </cell>
          <cell r="AR3515">
            <v>0</v>
          </cell>
          <cell r="AS3515">
            <v>0</v>
          </cell>
          <cell r="AT3515">
            <v>0</v>
          </cell>
          <cell r="AU3515">
            <v>0</v>
          </cell>
          <cell r="AV3515">
            <v>0</v>
          </cell>
          <cell r="AW3515">
            <v>0</v>
          </cell>
          <cell r="AX3515">
            <v>0</v>
          </cell>
          <cell r="AY3515">
            <v>0</v>
          </cell>
          <cell r="AZ3515">
            <v>0</v>
          </cell>
        </row>
        <row r="3516">
          <cell r="A3516" t="str">
            <v>WAResidentialDLC Elec Vehicle ChargingWinter Peak Reduction @Meter  (MW)High Participation Case0</v>
          </cell>
          <cell r="B3516" t="str">
            <v>WA</v>
          </cell>
          <cell r="C3516" t="str">
            <v>Residential</v>
          </cell>
          <cell r="D3516" t="str">
            <v>DLC Elec Vehicle Charging</v>
          </cell>
          <cell r="E3516" t="str">
            <v>Winter Peak Reduction @Meter  (MW)</v>
          </cell>
          <cell r="F3516" t="str">
            <v>High Participation Case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0</v>
          </cell>
          <cell r="AE3516">
            <v>0</v>
          </cell>
          <cell r="AF3516">
            <v>0</v>
          </cell>
          <cell r="AG3516">
            <v>0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L3516">
            <v>0</v>
          </cell>
          <cell r="AM3516">
            <v>0</v>
          </cell>
          <cell r="AN3516">
            <v>0</v>
          </cell>
          <cell r="AO3516">
            <v>0</v>
          </cell>
          <cell r="AP3516">
            <v>0</v>
          </cell>
          <cell r="AQ3516">
            <v>0</v>
          </cell>
          <cell r="AR3516">
            <v>0</v>
          </cell>
          <cell r="AS3516">
            <v>0</v>
          </cell>
          <cell r="AT3516">
            <v>0</v>
          </cell>
          <cell r="AU3516">
            <v>0</v>
          </cell>
          <cell r="AV3516">
            <v>0</v>
          </cell>
          <cell r="AW3516">
            <v>0</v>
          </cell>
          <cell r="AX3516">
            <v>0</v>
          </cell>
          <cell r="AY3516">
            <v>0</v>
          </cell>
          <cell r="AZ3516">
            <v>0</v>
          </cell>
        </row>
        <row r="3517">
          <cell r="A3517" t="str">
            <v>WAResidentialDLC Elec Vehicle ChargingWinter Peak Reduction @Generation (MW)High Participation Case0</v>
          </cell>
          <cell r="B3517" t="str">
            <v>WA</v>
          </cell>
          <cell r="C3517" t="str">
            <v>Residential</v>
          </cell>
          <cell r="D3517" t="str">
            <v>DLC Elec Vehicle Charging</v>
          </cell>
          <cell r="E3517" t="str">
            <v>Winter Peak Reduction @Generation (MW)</v>
          </cell>
          <cell r="F3517" t="str">
            <v>High Participation Case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E3517">
            <v>0</v>
          </cell>
          <cell r="AF3517">
            <v>0</v>
          </cell>
          <cell r="AG3517">
            <v>0</v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L3517">
            <v>0</v>
          </cell>
          <cell r="AM3517">
            <v>0</v>
          </cell>
          <cell r="AN3517">
            <v>0</v>
          </cell>
          <cell r="AO3517">
            <v>0</v>
          </cell>
          <cell r="AP3517">
            <v>0</v>
          </cell>
          <cell r="AQ3517">
            <v>0</v>
          </cell>
          <cell r="AR3517">
            <v>0</v>
          </cell>
          <cell r="AS3517">
            <v>0</v>
          </cell>
          <cell r="AT3517">
            <v>0</v>
          </cell>
          <cell r="AU3517">
            <v>0</v>
          </cell>
          <cell r="AV3517">
            <v>0</v>
          </cell>
          <cell r="AW3517">
            <v>0</v>
          </cell>
          <cell r="AX3517">
            <v>0</v>
          </cell>
          <cell r="AY3517">
            <v>0</v>
          </cell>
          <cell r="AZ3517">
            <v>0</v>
          </cell>
        </row>
        <row r="3518">
          <cell r="A3518" t="str">
            <v>WAResidentialDLC Elec Vehicle ChargingProgram Annual BenefitsHigh Participation Case0</v>
          </cell>
          <cell r="B3518" t="str">
            <v>WA</v>
          </cell>
          <cell r="C3518" t="str">
            <v>Residential</v>
          </cell>
          <cell r="D3518" t="str">
            <v>DLC Elec Vehicle Charging</v>
          </cell>
          <cell r="E3518" t="str">
            <v>Program Annual Benefits</v>
          </cell>
          <cell r="F3518" t="str">
            <v>High Participation Case</v>
          </cell>
          <cell r="G3518">
            <v>0</v>
          </cell>
        </row>
        <row r="3519">
          <cell r="A3519" t="str">
            <v>WAResidentialDLC Elec Vehicle ChargingNew ParticipantsHigh Participation Case0</v>
          </cell>
          <cell r="B3519" t="str">
            <v>WA</v>
          </cell>
          <cell r="C3519" t="str">
            <v>Residential</v>
          </cell>
          <cell r="D3519" t="str">
            <v>DLC Elec Vehicle Charging</v>
          </cell>
          <cell r="E3519" t="str">
            <v>New Participants</v>
          </cell>
          <cell r="F3519" t="str">
            <v>High Participation Case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16746.686550000006</v>
          </cell>
          <cell r="S3519">
            <v>34271.919000000009</v>
          </cell>
          <cell r="T3519">
            <v>69833.664450000011</v>
          </cell>
          <cell r="U3519">
            <v>36847.527750000037</v>
          </cell>
          <cell r="V3519">
            <v>20100.588749999937</v>
          </cell>
          <cell r="W3519">
            <v>2583.0255000000179</v>
          </cell>
          <cell r="X3519">
            <v>2585.7149999999965</v>
          </cell>
          <cell r="Y3519">
            <v>2585.2035000000324</v>
          </cell>
          <cell r="Z3519">
            <v>2584.5764999999665</v>
          </cell>
          <cell r="AA3519">
            <v>2584.3950000000186</v>
          </cell>
          <cell r="AB3519">
            <v>2584.7249999999767</v>
          </cell>
          <cell r="AC3519">
            <v>2592.8595000000205</v>
          </cell>
          <cell r="AD3519">
            <v>2694.0321599718882</v>
          </cell>
          <cell r="AE3519">
            <v>2731.0805338135397</v>
          </cell>
          <cell r="AF3519">
            <v>2768.6383974915661</v>
          </cell>
          <cell r="AG3519">
            <v>2806.7127575183695</v>
          </cell>
          <cell r="AH3519">
            <v>2845.3107167601411</v>
          </cell>
          <cell r="AI3519">
            <v>2884.4394757617847</v>
          </cell>
          <cell r="AJ3519">
            <v>2924.1063340901455</v>
          </cell>
          <cell r="AK3519">
            <v>2964.3186916958948</v>
          </cell>
          <cell r="AL3519">
            <v>0</v>
          </cell>
          <cell r="AM3519">
            <v>0</v>
          </cell>
          <cell r="AN3519">
            <v>0</v>
          </cell>
          <cell r="AO3519">
            <v>0</v>
          </cell>
          <cell r="AP3519">
            <v>0</v>
          </cell>
          <cell r="AQ3519">
            <v>0</v>
          </cell>
          <cell r="AR3519">
            <v>0</v>
          </cell>
          <cell r="AS3519">
            <v>0</v>
          </cell>
          <cell r="AT3519">
            <v>0</v>
          </cell>
          <cell r="AU3519">
            <v>0</v>
          </cell>
          <cell r="AV3519">
            <v>0</v>
          </cell>
          <cell r="AW3519">
            <v>0</v>
          </cell>
          <cell r="AX3519">
            <v>0</v>
          </cell>
          <cell r="AY3519">
            <v>0</v>
          </cell>
          <cell r="AZ3519">
            <v>0</v>
          </cell>
        </row>
        <row r="3520">
          <cell r="A3520" t="str">
            <v>WAResidentialDLC Elec Vehicle ChargingIncentive CostsHigh Participation Case0</v>
          </cell>
          <cell r="B3520" t="str">
            <v>WA</v>
          </cell>
          <cell r="C3520" t="str">
            <v>Residential</v>
          </cell>
          <cell r="D3520" t="str">
            <v>DLC Elec Vehicle Charging</v>
          </cell>
          <cell r="E3520" t="str">
            <v>Incentive Costs</v>
          </cell>
          <cell r="F3520" t="str">
            <v>High Participation Case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351680.42</v>
          </cell>
          <cell r="S3520">
            <v>1071390.72</v>
          </cell>
          <cell r="T3520">
            <v>2537897.67</v>
          </cell>
          <cell r="U3520">
            <v>3311695.75</v>
          </cell>
          <cell r="V3520">
            <v>3733808.12</v>
          </cell>
          <cell r="W3520">
            <v>3788051.65</v>
          </cell>
          <cell r="X3520">
            <v>3842351.67</v>
          </cell>
          <cell r="Y3520">
            <v>3896640.94</v>
          </cell>
          <cell r="Z3520">
            <v>3950917.05</v>
          </cell>
          <cell r="AA3520">
            <v>4005189.34</v>
          </cell>
          <cell r="AB3520">
            <v>4059468.57</v>
          </cell>
          <cell r="AC3520">
            <v>4113918.62</v>
          </cell>
          <cell r="AD3520">
            <v>4170493.29</v>
          </cell>
          <cell r="AE3520">
            <v>4227845.9800000004</v>
          </cell>
          <cell r="AF3520">
            <v>4285987.3899999997</v>
          </cell>
          <cell r="AG3520">
            <v>4344928.3600000003</v>
          </cell>
          <cell r="AH3520">
            <v>4404679.88</v>
          </cell>
          <cell r="AI3520">
            <v>4465253.1100000003</v>
          </cell>
          <cell r="AJ3520">
            <v>4526659.34</v>
          </cell>
          <cell r="AK3520">
            <v>4588910.04</v>
          </cell>
          <cell r="AL3520">
            <v>0</v>
          </cell>
          <cell r="AM3520">
            <v>0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AS3520">
            <v>0</v>
          </cell>
          <cell r="AT3520">
            <v>0</v>
          </cell>
          <cell r="AU3520">
            <v>0</v>
          </cell>
          <cell r="AV3520">
            <v>0</v>
          </cell>
          <cell r="AW3520">
            <v>0</v>
          </cell>
          <cell r="AX3520">
            <v>0</v>
          </cell>
          <cell r="AY3520">
            <v>0</v>
          </cell>
          <cell r="AZ3520">
            <v>0</v>
          </cell>
        </row>
        <row r="3521">
          <cell r="A3521" t="str">
            <v>WAResidentialDLC Elec Vehicle ChargingParticipantsHigh Participation Case0</v>
          </cell>
          <cell r="B3521" t="str">
            <v>WA</v>
          </cell>
          <cell r="C3521" t="str">
            <v>Residential</v>
          </cell>
          <cell r="D3521" t="str">
            <v>DLC Elec Vehicle Charging</v>
          </cell>
          <cell r="E3521" t="str">
            <v>Participants</v>
          </cell>
          <cell r="F3521" t="str">
            <v>High Participation Case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16746.686550000006</v>
          </cell>
          <cell r="S3521">
            <v>51018.605550000015</v>
          </cell>
          <cell r="T3521">
            <v>120852.27000000002</v>
          </cell>
          <cell r="U3521">
            <v>157699.79775000006</v>
          </cell>
          <cell r="V3521">
            <v>177800.38649999999</v>
          </cell>
          <cell r="W3521">
            <v>180383.41200000001</v>
          </cell>
          <cell r="X3521">
            <v>182969.12700000001</v>
          </cell>
          <cell r="Y3521">
            <v>185554.33050000004</v>
          </cell>
          <cell r="Z3521">
            <v>188138.90700000001</v>
          </cell>
          <cell r="AA3521">
            <v>190723.30200000003</v>
          </cell>
          <cell r="AB3521">
            <v>193308.027</v>
          </cell>
          <cell r="AC3521">
            <v>195900.88650000002</v>
          </cell>
          <cell r="AD3521">
            <v>198594.91865997191</v>
          </cell>
          <cell r="AE3521">
            <v>201325.99919378545</v>
          </cell>
          <cell r="AF3521">
            <v>204094.63759127702</v>
          </cell>
          <cell r="AG3521">
            <v>206901.35034879539</v>
          </cell>
          <cell r="AH3521">
            <v>209746.66106555553</v>
          </cell>
          <cell r="AI3521">
            <v>212631.10054131731</v>
          </cell>
          <cell r="AJ3521">
            <v>215555.20687540746</v>
          </cell>
          <cell r="AK3521">
            <v>218519.52556710335</v>
          </cell>
          <cell r="AL3521">
            <v>0</v>
          </cell>
          <cell r="AM3521">
            <v>0</v>
          </cell>
          <cell r="AN3521">
            <v>0</v>
          </cell>
          <cell r="AO3521">
            <v>0</v>
          </cell>
          <cell r="AP3521">
            <v>0</v>
          </cell>
          <cell r="AQ3521">
            <v>0</v>
          </cell>
          <cell r="AR3521">
            <v>0</v>
          </cell>
          <cell r="AS3521">
            <v>0</v>
          </cell>
          <cell r="AT3521">
            <v>0</v>
          </cell>
          <cell r="AU3521">
            <v>0</v>
          </cell>
          <cell r="AV3521">
            <v>0</v>
          </cell>
          <cell r="AW3521">
            <v>0</v>
          </cell>
          <cell r="AX3521">
            <v>0</v>
          </cell>
          <cell r="AY3521">
            <v>0</v>
          </cell>
          <cell r="AZ3521">
            <v>0</v>
          </cell>
        </row>
        <row r="3522">
          <cell r="A3522" t="str">
            <v>WAIrrigationDLC IrrigationProgram Annual BenefitsHigh Participation Case0</v>
          </cell>
          <cell r="B3522" t="str">
            <v>WA</v>
          </cell>
          <cell r="C3522" t="str">
            <v>Irrigation</v>
          </cell>
          <cell r="D3522" t="str">
            <v>DLC Irrigation</v>
          </cell>
          <cell r="E3522" t="str">
            <v>Program Annual Benefits</v>
          </cell>
          <cell r="F3522" t="str">
            <v>High Participation Case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573231.01</v>
          </cell>
          <cell r="S3522">
            <v>1745288.43</v>
          </cell>
          <cell r="T3522">
            <v>4127886.26</v>
          </cell>
          <cell r="U3522">
            <v>5388069.9000000004</v>
          </cell>
          <cell r="V3522">
            <v>6066603.5300000003</v>
          </cell>
          <cell r="W3522">
            <v>6146956.6100000003</v>
          </cell>
          <cell r="X3522">
            <v>6226381.7599999998</v>
          </cell>
          <cell r="Y3522">
            <v>6305886.3200000003</v>
          </cell>
          <cell r="Z3522">
            <v>6389191.79</v>
          </cell>
          <cell r="AA3522">
            <v>6482465.1100000003</v>
          </cell>
          <cell r="AB3522">
            <v>6568214.9500000002</v>
          </cell>
          <cell r="AC3522">
            <v>6654117.0800000001</v>
          </cell>
          <cell r="AD3522">
            <v>6743128.8899999997</v>
          </cell>
          <cell r="AE3522">
            <v>6833331.4100000001</v>
          </cell>
          <cell r="AF3522">
            <v>6924740.5700000003</v>
          </cell>
          <cell r="AG3522">
            <v>7017372.5</v>
          </cell>
          <cell r="AH3522">
            <v>7111243.5700000003</v>
          </cell>
          <cell r="AI3522">
            <v>7206370.3399999999</v>
          </cell>
          <cell r="AJ3522">
            <v>7302769.6200000001</v>
          </cell>
          <cell r="AK3522">
            <v>7400458.4299999997</v>
          </cell>
          <cell r="AL3522">
            <v>0</v>
          </cell>
          <cell r="AM3522">
            <v>0</v>
          </cell>
          <cell r="AN3522">
            <v>0</v>
          </cell>
          <cell r="AO3522">
            <v>0</v>
          </cell>
          <cell r="AP3522">
            <v>0</v>
          </cell>
          <cell r="AQ3522">
            <v>0</v>
          </cell>
          <cell r="AR3522">
            <v>0</v>
          </cell>
          <cell r="AS3522">
            <v>0</v>
          </cell>
          <cell r="AT3522">
            <v>0</v>
          </cell>
          <cell r="AU3522">
            <v>0</v>
          </cell>
          <cell r="AV3522">
            <v>0</v>
          </cell>
          <cell r="AW3522">
            <v>0</v>
          </cell>
          <cell r="AX3522">
            <v>0</v>
          </cell>
          <cell r="AY3522">
            <v>0</v>
          </cell>
          <cell r="AZ3522">
            <v>0</v>
          </cell>
        </row>
        <row r="3523">
          <cell r="A3523" t="str">
            <v>WAIrrigationDLC IrrigationProgram Annual CostsHigh Participation Case0</v>
          </cell>
          <cell r="B3523" t="str">
            <v>WA</v>
          </cell>
          <cell r="C3523" t="str">
            <v>Irrigation</v>
          </cell>
          <cell r="D3523" t="str">
            <v>DLC Irrigation</v>
          </cell>
          <cell r="E3523" t="str">
            <v>Program Annual Costs</v>
          </cell>
          <cell r="F3523" t="str">
            <v>High Participation Case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5834317.1500000004</v>
          </cell>
          <cell r="S3523">
            <v>12509121.98</v>
          </cell>
          <cell r="T3523">
            <v>26286343.199999999</v>
          </cell>
          <cell r="U3523">
            <v>16130618.27</v>
          </cell>
          <cell r="V3523">
            <v>10911310.720000001</v>
          </cell>
          <cell r="W3523">
            <v>4823091.07</v>
          </cell>
          <cell r="X3523">
            <v>4899046.41</v>
          </cell>
          <cell r="Y3523">
            <v>4974249.76</v>
          </cell>
          <cell r="Z3523">
            <v>5049879.66</v>
          </cell>
          <cell r="AA3523">
            <v>5126289.05</v>
          </cell>
          <cell r="AB3523">
            <v>5203203.5</v>
          </cell>
          <cell r="AC3523">
            <v>5283869.59</v>
          </cell>
          <cell r="AD3523">
            <v>5405233.1200000001</v>
          </cell>
          <cell r="AE3523">
            <v>5502775.29</v>
          </cell>
          <cell r="AF3523">
            <v>5602414.6799999997</v>
          </cell>
          <cell r="AG3523">
            <v>5704204.7300000004</v>
          </cell>
          <cell r="AH3523">
            <v>5808200.4400000004</v>
          </cell>
          <cell r="AI3523">
            <v>5914458.3899999997</v>
          </cell>
          <cell r="AJ3523">
            <v>6023036.7800000003</v>
          </cell>
          <cell r="AK3523">
            <v>6133995.5099999998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  <cell r="AP3523">
            <v>0</v>
          </cell>
          <cell r="AQ3523">
            <v>0</v>
          </cell>
          <cell r="AR3523">
            <v>0</v>
          </cell>
          <cell r="AS3523">
            <v>0</v>
          </cell>
          <cell r="AT3523">
            <v>0</v>
          </cell>
          <cell r="AU3523">
            <v>0</v>
          </cell>
          <cell r="AV3523">
            <v>0</v>
          </cell>
          <cell r="AW3523">
            <v>0</v>
          </cell>
          <cell r="AX3523">
            <v>0</v>
          </cell>
          <cell r="AY3523">
            <v>0</v>
          </cell>
          <cell r="AZ3523">
            <v>0</v>
          </cell>
        </row>
        <row r="3524">
          <cell r="A3524" t="str">
            <v>WAIrrigationDLC IrrigationNon-Incentive CostsHigh Participation Case0</v>
          </cell>
          <cell r="B3524" t="str">
            <v>WA</v>
          </cell>
          <cell r="C3524" t="str">
            <v>Irrigation</v>
          </cell>
          <cell r="D3524" t="str">
            <v>DLC Irrigation</v>
          </cell>
          <cell r="E3524" t="str">
            <v>Non-Incentive Costs</v>
          </cell>
          <cell r="F3524" t="str">
            <v>High Participation Case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5482636.7300000004</v>
          </cell>
          <cell r="S3524">
            <v>11437731.27</v>
          </cell>
          <cell r="T3524">
            <v>23748445.530000001</v>
          </cell>
          <cell r="U3524">
            <v>12818922.52</v>
          </cell>
          <cell r="V3524">
            <v>7177502.6100000003</v>
          </cell>
          <cell r="W3524">
            <v>1035039.42</v>
          </cell>
          <cell r="X3524">
            <v>1056694.75</v>
          </cell>
          <cell r="Y3524">
            <v>1077608.81</v>
          </cell>
          <cell r="Z3524">
            <v>1098962.6200000001</v>
          </cell>
          <cell r="AA3524">
            <v>1121099.71</v>
          </cell>
          <cell r="AB3524">
            <v>1143734.93</v>
          </cell>
          <cell r="AC3524">
            <v>1169950.97</v>
          </cell>
          <cell r="AD3524">
            <v>1234739.83</v>
          </cell>
          <cell r="AE3524">
            <v>1274929.31</v>
          </cell>
          <cell r="AF3524">
            <v>1316427.29</v>
          </cell>
          <cell r="AG3524">
            <v>1359276.37</v>
          </cell>
          <cell r="AH3524">
            <v>1403520.56</v>
          </cell>
          <cell r="AI3524">
            <v>1449205.28</v>
          </cell>
          <cell r="AJ3524">
            <v>1496377.44</v>
          </cell>
          <cell r="AK3524">
            <v>1545085.48</v>
          </cell>
          <cell r="AL3524">
            <v>0</v>
          </cell>
          <cell r="AM3524">
            <v>0</v>
          </cell>
          <cell r="AN3524">
            <v>0</v>
          </cell>
          <cell r="AO3524">
            <v>0</v>
          </cell>
          <cell r="AP3524">
            <v>0</v>
          </cell>
          <cell r="AQ3524">
            <v>0</v>
          </cell>
          <cell r="AR3524">
            <v>0</v>
          </cell>
          <cell r="AS3524">
            <v>0</v>
          </cell>
          <cell r="AT3524">
            <v>0</v>
          </cell>
          <cell r="AU3524">
            <v>0</v>
          </cell>
          <cell r="AV3524">
            <v>0</v>
          </cell>
          <cell r="AW3524">
            <v>0</v>
          </cell>
          <cell r="AX3524">
            <v>0</v>
          </cell>
          <cell r="AY3524">
            <v>0</v>
          </cell>
          <cell r="AZ3524">
            <v>0</v>
          </cell>
        </row>
        <row r="3525">
          <cell r="A3525" t="str">
            <v>WAIrrigationDLC IrrigationSummer Peak Reduction @Meter  (MW)High Participation Case0</v>
          </cell>
          <cell r="B3525" t="str">
            <v>WA</v>
          </cell>
          <cell r="C3525" t="str">
            <v>Irrigation</v>
          </cell>
          <cell r="D3525" t="str">
            <v>DLC Irrigation</v>
          </cell>
          <cell r="E3525" t="str">
            <v>Summer Peak Reduction @Meter  (MW)</v>
          </cell>
          <cell r="F3525" t="str">
            <v>High Participation Case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5.1061481672101516</v>
          </cell>
          <cell r="S3525">
            <v>15.546439584201273</v>
          </cell>
          <cell r="T3525">
            <v>36.769815927493447</v>
          </cell>
          <cell r="U3525">
            <v>47.99510590524666</v>
          </cell>
          <cell r="V3525">
            <v>54.039254216657497</v>
          </cell>
          <cell r="W3525">
            <v>54.75501228123791</v>
          </cell>
          <cell r="X3525">
            <v>55.462504704051796</v>
          </cell>
          <cell r="Y3525">
            <v>56.170704503007471</v>
          </cell>
          <cell r="Z3525">
            <v>56.91276145592839</v>
          </cell>
          <cell r="AA3525">
            <v>57.74360864977195</v>
          </cell>
          <cell r="AB3525">
            <v>58.507439221742665</v>
          </cell>
          <cell r="AC3525">
            <v>59.27262640549219</v>
          </cell>
          <cell r="AD3525">
            <v>60.065513565673378</v>
          </cell>
          <cell r="AE3525">
            <v>60.869007140432515</v>
          </cell>
          <cell r="AF3525">
            <v>61.683249011282939</v>
          </cell>
          <cell r="AG3525">
            <v>62.508382957680382</v>
          </cell>
          <cell r="AH3525">
            <v>63.344554682411669</v>
          </cell>
          <cell r="AI3525">
            <v>64.191911837323005</v>
          </cell>
          <cell r="AJ3525">
            <v>65.050604049392433</v>
          </cell>
          <cell r="AK3525">
            <v>65.920782947151125</v>
          </cell>
          <cell r="AL3525">
            <v>0</v>
          </cell>
          <cell r="AM3525">
            <v>0</v>
          </cell>
          <cell r="AN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AS3525">
            <v>0</v>
          </cell>
          <cell r="AT3525">
            <v>0</v>
          </cell>
          <cell r="AU3525">
            <v>0</v>
          </cell>
          <cell r="AV3525">
            <v>0</v>
          </cell>
          <cell r="AW3525">
            <v>0</v>
          </cell>
          <cell r="AX3525">
            <v>0</v>
          </cell>
          <cell r="AY3525">
            <v>0</v>
          </cell>
          <cell r="AZ3525">
            <v>0</v>
          </cell>
        </row>
        <row r="3526">
          <cell r="A3526" t="str">
            <v>WAIrrigationDLC IrrigationSummer Peak Reduction @Generation (MW)High Participation Case0</v>
          </cell>
          <cell r="B3526" t="str">
            <v>WA</v>
          </cell>
          <cell r="C3526" t="str">
            <v>Irrigation</v>
          </cell>
          <cell r="D3526" t="str">
            <v>DLC Irrigation</v>
          </cell>
          <cell r="E3526" t="str">
            <v>Summer Peak Reduction @Generation (MW)</v>
          </cell>
          <cell r="F3526" t="str">
            <v>High Participation Case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5.6309529854545115</v>
          </cell>
          <cell r="S3526">
            <v>17.1442871462299</v>
          </cell>
          <cell r="T3526">
            <v>40.548980952242438</v>
          </cell>
          <cell r="U3526">
            <v>52.92799504328039</v>
          </cell>
          <cell r="V3526">
            <v>59.593354892652727</v>
          </cell>
          <cell r="W3526">
            <v>60.382677857562754</v>
          </cell>
          <cell r="X3526">
            <v>61.162885646285609</v>
          </cell>
          <cell r="Y3526">
            <v>61.94387351456492</v>
          </cell>
          <cell r="Z3526">
            <v>62.762198341341403</v>
          </cell>
          <cell r="AA3526">
            <v>63.678439181486489</v>
          </cell>
          <cell r="AB3526">
            <v>64.520775498172327</v>
          </cell>
          <cell r="AC3526">
            <v>65.364607857843168</v>
          </cell>
          <cell r="AD3526">
            <v>66.238987169908881</v>
          </cell>
          <cell r="AE3526">
            <v>67.125063013269198</v>
          </cell>
          <cell r="AF3526">
            <v>68.022991851877961</v>
          </cell>
          <cell r="AG3526">
            <v>68.932932242700019</v>
          </cell>
          <cell r="AH3526">
            <v>69.855044863709381</v>
          </cell>
          <cell r="AI3526">
            <v>70.789492542261797</v>
          </cell>
          <cell r="AJ3526">
            <v>71.73644028384696</v>
          </cell>
          <cell r="AK3526">
            <v>72.696055301225314</v>
          </cell>
          <cell r="AL3526">
            <v>0</v>
          </cell>
          <cell r="AM3526">
            <v>0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AS3526">
            <v>0</v>
          </cell>
          <cell r="AT3526">
            <v>0</v>
          </cell>
          <cell r="AU3526">
            <v>0</v>
          </cell>
          <cell r="AV3526">
            <v>0</v>
          </cell>
          <cell r="AW3526">
            <v>0</v>
          </cell>
          <cell r="AX3526">
            <v>0</v>
          </cell>
          <cell r="AY3526">
            <v>0</v>
          </cell>
          <cell r="AZ3526">
            <v>0</v>
          </cell>
        </row>
        <row r="3527">
          <cell r="A3527" t="str">
            <v>WAIrrigationDLC IrrigationWinter Peak Reduction @Meter  (MW)High Participation Case0</v>
          </cell>
          <cell r="B3527" t="str">
            <v>WA</v>
          </cell>
          <cell r="C3527" t="str">
            <v>Irrigation</v>
          </cell>
          <cell r="D3527" t="str">
            <v>DLC Irrigation</v>
          </cell>
          <cell r="E3527" t="str">
            <v>Winter Peak Reduction @Meter  (MW)</v>
          </cell>
          <cell r="F3527" t="str">
            <v>High Participation Case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  <cell r="AE3527">
            <v>0</v>
          </cell>
          <cell r="AF3527">
            <v>0</v>
          </cell>
          <cell r="AG3527">
            <v>0</v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L3527">
            <v>0</v>
          </cell>
          <cell r="AM3527">
            <v>0</v>
          </cell>
          <cell r="AN3527">
            <v>0</v>
          </cell>
          <cell r="AO3527">
            <v>0</v>
          </cell>
          <cell r="AP3527">
            <v>0</v>
          </cell>
          <cell r="AQ3527">
            <v>0</v>
          </cell>
          <cell r="AR3527">
            <v>0</v>
          </cell>
          <cell r="AS3527">
            <v>0</v>
          </cell>
          <cell r="AT3527">
            <v>0</v>
          </cell>
          <cell r="AU3527">
            <v>0</v>
          </cell>
          <cell r="AV3527">
            <v>0</v>
          </cell>
          <cell r="AW3527">
            <v>0</v>
          </cell>
          <cell r="AX3527">
            <v>0</v>
          </cell>
          <cell r="AY3527">
            <v>0</v>
          </cell>
          <cell r="AZ3527">
            <v>0</v>
          </cell>
        </row>
        <row r="3528">
          <cell r="A3528" t="str">
            <v>WAIrrigationDLC IrrigationWinter Peak Reduction @Generation (MW)High Participation Case0</v>
          </cell>
          <cell r="B3528" t="str">
            <v>WA</v>
          </cell>
          <cell r="C3528" t="str">
            <v>Irrigation</v>
          </cell>
          <cell r="D3528" t="str">
            <v>DLC Irrigation</v>
          </cell>
          <cell r="E3528" t="str">
            <v>Winter Peak Reduction @Generation (MW)</v>
          </cell>
          <cell r="F3528" t="str">
            <v>High Participation Case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  <cell r="AE3528">
            <v>0</v>
          </cell>
          <cell r="AF3528">
            <v>0</v>
          </cell>
          <cell r="AG3528">
            <v>0</v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L3528">
            <v>0</v>
          </cell>
          <cell r="AM3528">
            <v>0</v>
          </cell>
          <cell r="AN3528">
            <v>0</v>
          </cell>
          <cell r="AO3528">
            <v>0</v>
          </cell>
          <cell r="AP3528">
            <v>0</v>
          </cell>
          <cell r="AQ3528">
            <v>0</v>
          </cell>
          <cell r="AR3528">
            <v>0</v>
          </cell>
          <cell r="AS3528">
            <v>0</v>
          </cell>
          <cell r="AT3528">
            <v>0</v>
          </cell>
          <cell r="AU3528">
            <v>0</v>
          </cell>
          <cell r="AV3528">
            <v>0</v>
          </cell>
          <cell r="AW3528">
            <v>0</v>
          </cell>
          <cell r="AX3528">
            <v>0</v>
          </cell>
          <cell r="AY3528">
            <v>0</v>
          </cell>
          <cell r="AZ3528">
            <v>0</v>
          </cell>
        </row>
        <row r="3529">
          <cell r="A3529" t="str">
            <v>WAIrrigationDLC IrrigationProgram Annual BenefitsHigh Participation Case0</v>
          </cell>
          <cell r="B3529" t="str">
            <v>WA</v>
          </cell>
          <cell r="C3529" t="str">
            <v>Irrigation</v>
          </cell>
          <cell r="D3529" t="str">
            <v>DLC Irrigation</v>
          </cell>
          <cell r="E3529" t="str">
            <v>Program Annual Benefits</v>
          </cell>
          <cell r="F3529" t="str">
            <v>High Participation Case</v>
          </cell>
          <cell r="G3529">
            <v>0</v>
          </cell>
        </row>
        <row r="3530">
          <cell r="A3530" t="str">
            <v>WAIrrigationDLC IrrigationNew ParticipantsHigh Participation Case0</v>
          </cell>
          <cell r="B3530" t="str">
            <v>WA</v>
          </cell>
          <cell r="C3530" t="str">
            <v>Irrigation</v>
          </cell>
          <cell r="D3530" t="str">
            <v>DLC Irrigation</v>
          </cell>
          <cell r="E3530" t="str">
            <v>New Participants</v>
          </cell>
          <cell r="F3530" t="str">
            <v>High Participation Case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16746.686550000006</v>
          </cell>
          <cell r="S3530">
            <v>34271.919000000009</v>
          </cell>
          <cell r="T3530">
            <v>69833.664450000011</v>
          </cell>
          <cell r="U3530">
            <v>36847.527750000037</v>
          </cell>
          <cell r="V3530">
            <v>20100.588749999937</v>
          </cell>
          <cell r="W3530">
            <v>2583.0255000000179</v>
          </cell>
          <cell r="X3530">
            <v>2585.7149999999965</v>
          </cell>
          <cell r="Y3530">
            <v>2585.2035000000324</v>
          </cell>
          <cell r="Z3530">
            <v>2584.5764999999665</v>
          </cell>
          <cell r="AA3530">
            <v>2584.3950000000186</v>
          </cell>
          <cell r="AB3530">
            <v>2584.7249999999767</v>
          </cell>
          <cell r="AC3530">
            <v>2592.8595000000205</v>
          </cell>
          <cell r="AD3530">
            <v>2694.0321599718882</v>
          </cell>
          <cell r="AE3530">
            <v>2731.0805338135397</v>
          </cell>
          <cell r="AF3530">
            <v>2768.6383974915661</v>
          </cell>
          <cell r="AG3530">
            <v>2806.7127575183695</v>
          </cell>
          <cell r="AH3530">
            <v>2845.3107167601411</v>
          </cell>
          <cell r="AI3530">
            <v>2884.4394757617847</v>
          </cell>
          <cell r="AJ3530">
            <v>2924.1063340901455</v>
          </cell>
          <cell r="AK3530">
            <v>2964.3186916958948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AS3530">
            <v>0</v>
          </cell>
          <cell r="AT3530">
            <v>0</v>
          </cell>
          <cell r="AU3530">
            <v>0</v>
          </cell>
          <cell r="AV3530">
            <v>0</v>
          </cell>
          <cell r="AW3530">
            <v>0</v>
          </cell>
          <cell r="AX3530">
            <v>0</v>
          </cell>
          <cell r="AY3530">
            <v>0</v>
          </cell>
          <cell r="AZ3530">
            <v>0</v>
          </cell>
        </row>
        <row r="3531">
          <cell r="A3531" t="str">
            <v>WAIrrigationDLC IrrigationIncentive CostsHigh Participation Case0</v>
          </cell>
          <cell r="B3531" t="str">
            <v>WA</v>
          </cell>
          <cell r="C3531" t="str">
            <v>Irrigation</v>
          </cell>
          <cell r="D3531" t="str">
            <v>DLC Irrigation</v>
          </cell>
          <cell r="E3531" t="str">
            <v>Incentive Costs</v>
          </cell>
          <cell r="F3531" t="str">
            <v>High Participation Case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351680.42</v>
          </cell>
          <cell r="S3531">
            <v>1071390.72</v>
          </cell>
          <cell r="T3531">
            <v>2537897.67</v>
          </cell>
          <cell r="U3531">
            <v>3311695.75</v>
          </cell>
          <cell r="V3531">
            <v>3733808.12</v>
          </cell>
          <cell r="W3531">
            <v>3788051.65</v>
          </cell>
          <cell r="X3531">
            <v>3842351.67</v>
          </cell>
          <cell r="Y3531">
            <v>3896640.94</v>
          </cell>
          <cell r="Z3531">
            <v>3950917.05</v>
          </cell>
          <cell r="AA3531">
            <v>4005189.34</v>
          </cell>
          <cell r="AB3531">
            <v>4059468.57</v>
          </cell>
          <cell r="AC3531">
            <v>4113918.62</v>
          </cell>
          <cell r="AD3531">
            <v>4170493.29</v>
          </cell>
          <cell r="AE3531">
            <v>4227845.9800000004</v>
          </cell>
          <cell r="AF3531">
            <v>4285987.3899999997</v>
          </cell>
          <cell r="AG3531">
            <v>4344928.3600000003</v>
          </cell>
          <cell r="AH3531">
            <v>4404679.88</v>
          </cell>
          <cell r="AI3531">
            <v>4465253.1100000003</v>
          </cell>
          <cell r="AJ3531">
            <v>4526659.34</v>
          </cell>
          <cell r="AK3531">
            <v>4588910.04</v>
          </cell>
          <cell r="AL3531">
            <v>0</v>
          </cell>
          <cell r="AM3531">
            <v>0</v>
          </cell>
          <cell r="AN3531">
            <v>0</v>
          </cell>
          <cell r="AO3531">
            <v>0</v>
          </cell>
          <cell r="AP3531">
            <v>0</v>
          </cell>
          <cell r="AQ3531">
            <v>0</v>
          </cell>
          <cell r="AR3531">
            <v>0</v>
          </cell>
          <cell r="AS3531">
            <v>0</v>
          </cell>
          <cell r="AT3531">
            <v>0</v>
          </cell>
          <cell r="AU3531">
            <v>0</v>
          </cell>
          <cell r="AV3531">
            <v>0</v>
          </cell>
          <cell r="AW3531">
            <v>0</v>
          </cell>
          <cell r="AX3531">
            <v>0</v>
          </cell>
          <cell r="AY3531">
            <v>0</v>
          </cell>
          <cell r="AZ3531">
            <v>0</v>
          </cell>
        </row>
        <row r="3532">
          <cell r="A3532" t="str">
            <v>WAIrrigationDLC IrrigationParticipantsHigh Participation Case0</v>
          </cell>
          <cell r="B3532" t="str">
            <v>WA</v>
          </cell>
          <cell r="C3532" t="str">
            <v>Irrigation</v>
          </cell>
          <cell r="D3532" t="str">
            <v>DLC Irrigation</v>
          </cell>
          <cell r="E3532" t="str">
            <v>Participants</v>
          </cell>
          <cell r="F3532" t="str">
            <v>High Participation Case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16746.686550000006</v>
          </cell>
          <cell r="S3532">
            <v>51018.605550000015</v>
          </cell>
          <cell r="T3532">
            <v>120852.27000000002</v>
          </cell>
          <cell r="U3532">
            <v>157699.79775000006</v>
          </cell>
          <cell r="V3532">
            <v>177800.38649999999</v>
          </cell>
          <cell r="W3532">
            <v>180383.41200000001</v>
          </cell>
          <cell r="X3532">
            <v>182969.12700000001</v>
          </cell>
          <cell r="Y3532">
            <v>185554.33050000004</v>
          </cell>
          <cell r="Z3532">
            <v>188138.90700000001</v>
          </cell>
          <cell r="AA3532">
            <v>190723.30200000003</v>
          </cell>
          <cell r="AB3532">
            <v>193308.027</v>
          </cell>
          <cell r="AC3532">
            <v>195900.88650000002</v>
          </cell>
          <cell r="AD3532">
            <v>198594.91865997191</v>
          </cell>
          <cell r="AE3532">
            <v>201325.99919378545</v>
          </cell>
          <cell r="AF3532">
            <v>204094.63759127702</v>
          </cell>
          <cell r="AG3532">
            <v>206901.35034879539</v>
          </cell>
          <cell r="AH3532">
            <v>209746.66106555553</v>
          </cell>
          <cell r="AI3532">
            <v>212631.10054131731</v>
          </cell>
          <cell r="AJ3532">
            <v>215555.20687540746</v>
          </cell>
          <cell r="AK3532">
            <v>218519.52556710335</v>
          </cell>
          <cell r="AL3532">
            <v>0</v>
          </cell>
          <cell r="AM3532">
            <v>0</v>
          </cell>
          <cell r="AN3532">
            <v>0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AS3532">
            <v>0</v>
          </cell>
          <cell r="AT3532">
            <v>0</v>
          </cell>
          <cell r="AU3532">
            <v>0</v>
          </cell>
          <cell r="AV3532">
            <v>0</v>
          </cell>
          <cell r="AW3532">
            <v>0</v>
          </cell>
          <cell r="AX3532">
            <v>0</v>
          </cell>
          <cell r="AY3532">
            <v>0</v>
          </cell>
          <cell r="AZ3532">
            <v>0</v>
          </cell>
        </row>
        <row r="3533">
          <cell r="A3533" t="str">
            <v>WAResidentialDLC Room ACProgram Annual BenefitsHigh Participation Case0</v>
          </cell>
          <cell r="B3533" t="str">
            <v>WA</v>
          </cell>
          <cell r="C3533" t="str">
            <v>Residential</v>
          </cell>
          <cell r="D3533" t="str">
            <v>DLC Room AC</v>
          </cell>
          <cell r="E3533" t="str">
            <v>Program Annual Benefits</v>
          </cell>
          <cell r="F3533" t="str">
            <v>High Participation Case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573231.01</v>
          </cell>
          <cell r="S3533">
            <v>1745288.43</v>
          </cell>
          <cell r="T3533">
            <v>4127886.26</v>
          </cell>
          <cell r="U3533">
            <v>5388069.9000000004</v>
          </cell>
          <cell r="V3533">
            <v>6066603.5300000003</v>
          </cell>
          <cell r="W3533">
            <v>6146956.6100000003</v>
          </cell>
          <cell r="X3533">
            <v>6226381.7599999998</v>
          </cell>
          <cell r="Y3533">
            <v>6305886.3200000003</v>
          </cell>
          <cell r="Z3533">
            <v>6389191.79</v>
          </cell>
          <cell r="AA3533">
            <v>6482465.1100000003</v>
          </cell>
          <cell r="AB3533">
            <v>6568214.9500000002</v>
          </cell>
          <cell r="AC3533">
            <v>6654117.0800000001</v>
          </cell>
          <cell r="AD3533">
            <v>6743128.8899999997</v>
          </cell>
          <cell r="AE3533">
            <v>6833331.4100000001</v>
          </cell>
          <cell r="AF3533">
            <v>6924740.5700000003</v>
          </cell>
          <cell r="AG3533">
            <v>7017372.5</v>
          </cell>
          <cell r="AH3533">
            <v>7111243.5700000003</v>
          </cell>
          <cell r="AI3533">
            <v>7206370.3399999999</v>
          </cell>
          <cell r="AJ3533">
            <v>7302769.6200000001</v>
          </cell>
          <cell r="AK3533">
            <v>7400458.4299999997</v>
          </cell>
          <cell r="AL3533">
            <v>0</v>
          </cell>
          <cell r="AM3533">
            <v>0</v>
          </cell>
          <cell r="AN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AS3533">
            <v>0</v>
          </cell>
          <cell r="AT3533">
            <v>0</v>
          </cell>
          <cell r="AU3533">
            <v>0</v>
          </cell>
          <cell r="AV3533">
            <v>0</v>
          </cell>
          <cell r="AW3533">
            <v>0</v>
          </cell>
          <cell r="AX3533">
            <v>0</v>
          </cell>
          <cell r="AY3533">
            <v>0</v>
          </cell>
          <cell r="AZ3533">
            <v>0</v>
          </cell>
        </row>
        <row r="3534">
          <cell r="A3534" t="str">
            <v>WAResidentialDLC Room ACProgram Annual CostsHigh Participation Case0</v>
          </cell>
          <cell r="B3534" t="str">
            <v>WA</v>
          </cell>
          <cell r="C3534" t="str">
            <v>Residential</v>
          </cell>
          <cell r="D3534" t="str">
            <v>DLC Room AC</v>
          </cell>
          <cell r="E3534" t="str">
            <v>Program Annual Costs</v>
          </cell>
          <cell r="F3534" t="str">
            <v>High Participation Case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5834317.1500000004</v>
          </cell>
          <cell r="S3534">
            <v>12509121.98</v>
          </cell>
          <cell r="T3534">
            <v>26286343.199999999</v>
          </cell>
          <cell r="U3534">
            <v>16130618.27</v>
          </cell>
          <cell r="V3534">
            <v>10911310.720000001</v>
          </cell>
          <cell r="W3534">
            <v>4823091.07</v>
          </cell>
          <cell r="X3534">
            <v>4899046.41</v>
          </cell>
          <cell r="Y3534">
            <v>4974249.76</v>
          </cell>
          <cell r="Z3534">
            <v>5049879.66</v>
          </cell>
          <cell r="AA3534">
            <v>5126289.05</v>
          </cell>
          <cell r="AB3534">
            <v>5203203.5</v>
          </cell>
          <cell r="AC3534">
            <v>5283869.59</v>
          </cell>
          <cell r="AD3534">
            <v>5405233.1200000001</v>
          </cell>
          <cell r="AE3534">
            <v>5502775.29</v>
          </cell>
          <cell r="AF3534">
            <v>5602414.6799999997</v>
          </cell>
          <cell r="AG3534">
            <v>5704204.7300000004</v>
          </cell>
          <cell r="AH3534">
            <v>5808200.4400000004</v>
          </cell>
          <cell r="AI3534">
            <v>5914458.3899999997</v>
          </cell>
          <cell r="AJ3534">
            <v>6023036.7800000003</v>
          </cell>
          <cell r="AK3534">
            <v>6133995.5099999998</v>
          </cell>
          <cell r="AL3534">
            <v>0</v>
          </cell>
          <cell r="AM3534">
            <v>0</v>
          </cell>
          <cell r="AN3534">
            <v>0</v>
          </cell>
          <cell r="AO3534">
            <v>0</v>
          </cell>
          <cell r="AP3534">
            <v>0</v>
          </cell>
          <cell r="AQ3534">
            <v>0</v>
          </cell>
          <cell r="AR3534">
            <v>0</v>
          </cell>
          <cell r="AS3534">
            <v>0</v>
          </cell>
          <cell r="AT3534">
            <v>0</v>
          </cell>
          <cell r="AU3534">
            <v>0</v>
          </cell>
          <cell r="AV3534">
            <v>0</v>
          </cell>
          <cell r="AW3534">
            <v>0</v>
          </cell>
          <cell r="AX3534">
            <v>0</v>
          </cell>
          <cell r="AY3534">
            <v>0</v>
          </cell>
          <cell r="AZ3534">
            <v>0</v>
          </cell>
        </row>
        <row r="3535">
          <cell r="A3535" t="str">
            <v>WAResidentialDLC Room ACNon-Incentive CostsHigh Participation Case0</v>
          </cell>
          <cell r="B3535" t="str">
            <v>WA</v>
          </cell>
          <cell r="C3535" t="str">
            <v>Residential</v>
          </cell>
          <cell r="D3535" t="str">
            <v>DLC Room AC</v>
          </cell>
          <cell r="E3535" t="str">
            <v>Non-Incentive Costs</v>
          </cell>
          <cell r="F3535" t="str">
            <v>High Participation Case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5482636.7300000004</v>
          </cell>
          <cell r="S3535">
            <v>11437731.27</v>
          </cell>
          <cell r="T3535">
            <v>23748445.530000001</v>
          </cell>
          <cell r="U3535">
            <v>12818922.52</v>
          </cell>
          <cell r="V3535">
            <v>7177502.6100000003</v>
          </cell>
          <cell r="W3535">
            <v>1035039.42</v>
          </cell>
          <cell r="X3535">
            <v>1056694.75</v>
          </cell>
          <cell r="Y3535">
            <v>1077608.81</v>
          </cell>
          <cell r="Z3535">
            <v>1098962.6200000001</v>
          </cell>
          <cell r="AA3535">
            <v>1121099.71</v>
          </cell>
          <cell r="AB3535">
            <v>1143734.93</v>
          </cell>
          <cell r="AC3535">
            <v>1169950.97</v>
          </cell>
          <cell r="AD3535">
            <v>1234739.83</v>
          </cell>
          <cell r="AE3535">
            <v>1274929.31</v>
          </cell>
          <cell r="AF3535">
            <v>1316427.29</v>
          </cell>
          <cell r="AG3535">
            <v>1359276.37</v>
          </cell>
          <cell r="AH3535">
            <v>1403520.56</v>
          </cell>
          <cell r="AI3535">
            <v>1449205.28</v>
          </cell>
          <cell r="AJ3535">
            <v>1496377.44</v>
          </cell>
          <cell r="AK3535">
            <v>1545085.48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  <cell r="AP3535">
            <v>0</v>
          </cell>
          <cell r="AQ3535">
            <v>0</v>
          </cell>
          <cell r="AR3535">
            <v>0</v>
          </cell>
          <cell r="AS3535">
            <v>0</v>
          </cell>
          <cell r="AT3535">
            <v>0</v>
          </cell>
          <cell r="AU3535">
            <v>0</v>
          </cell>
          <cell r="AV3535">
            <v>0</v>
          </cell>
          <cell r="AW3535">
            <v>0</v>
          </cell>
          <cell r="AX3535">
            <v>0</v>
          </cell>
          <cell r="AY3535">
            <v>0</v>
          </cell>
          <cell r="AZ3535">
            <v>0</v>
          </cell>
        </row>
        <row r="3536">
          <cell r="A3536" t="str">
            <v>WAResidentialDLC Room ACSummer Peak Reduction @Meter  (MW)High Participation Case0</v>
          </cell>
          <cell r="B3536" t="str">
            <v>WA</v>
          </cell>
          <cell r="C3536" t="str">
            <v>Residential</v>
          </cell>
          <cell r="D3536" t="str">
            <v>DLC Room AC</v>
          </cell>
          <cell r="E3536" t="str">
            <v>Summer Peak Reduction @Meter  (MW)</v>
          </cell>
          <cell r="F3536" t="str">
            <v>High Participation Case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5.1061481672101516</v>
          </cell>
          <cell r="S3536">
            <v>15.546439584201273</v>
          </cell>
          <cell r="T3536">
            <v>36.769815927493447</v>
          </cell>
          <cell r="U3536">
            <v>47.99510590524666</v>
          </cell>
          <cell r="V3536">
            <v>54.039254216657497</v>
          </cell>
          <cell r="W3536">
            <v>54.75501228123791</v>
          </cell>
          <cell r="X3536">
            <v>55.462504704051796</v>
          </cell>
          <cell r="Y3536">
            <v>56.170704503007471</v>
          </cell>
          <cell r="Z3536">
            <v>56.91276145592839</v>
          </cell>
          <cell r="AA3536">
            <v>57.74360864977195</v>
          </cell>
          <cell r="AB3536">
            <v>58.507439221742665</v>
          </cell>
          <cell r="AC3536">
            <v>59.27262640549219</v>
          </cell>
          <cell r="AD3536">
            <v>60.065513565673378</v>
          </cell>
          <cell r="AE3536">
            <v>60.869007140432515</v>
          </cell>
          <cell r="AF3536">
            <v>61.683249011282939</v>
          </cell>
          <cell r="AG3536">
            <v>62.508382957680382</v>
          </cell>
          <cell r="AH3536">
            <v>63.344554682411669</v>
          </cell>
          <cell r="AI3536">
            <v>64.191911837323005</v>
          </cell>
          <cell r="AJ3536">
            <v>65.050604049392433</v>
          </cell>
          <cell r="AK3536">
            <v>65.920782947151125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  <cell r="AP3536">
            <v>0</v>
          </cell>
          <cell r="AQ3536">
            <v>0</v>
          </cell>
          <cell r="AR3536">
            <v>0</v>
          </cell>
          <cell r="AS3536">
            <v>0</v>
          </cell>
          <cell r="AT3536">
            <v>0</v>
          </cell>
          <cell r="AU3536">
            <v>0</v>
          </cell>
          <cell r="AV3536">
            <v>0</v>
          </cell>
          <cell r="AW3536">
            <v>0</v>
          </cell>
          <cell r="AX3536">
            <v>0</v>
          </cell>
          <cell r="AY3536">
            <v>0</v>
          </cell>
          <cell r="AZ3536">
            <v>0</v>
          </cell>
        </row>
        <row r="3537">
          <cell r="A3537" t="str">
            <v>WAResidentialDLC Room ACSummer Peak Reduction @Generation (MW)High Participation Case0</v>
          </cell>
          <cell r="B3537" t="str">
            <v>WA</v>
          </cell>
          <cell r="C3537" t="str">
            <v>Residential</v>
          </cell>
          <cell r="D3537" t="str">
            <v>DLC Room AC</v>
          </cell>
          <cell r="E3537" t="str">
            <v>Summer Peak Reduction @Generation (MW)</v>
          </cell>
          <cell r="F3537" t="str">
            <v>High Participation Case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5.6309529854545115</v>
          </cell>
          <cell r="S3537">
            <v>17.1442871462299</v>
          </cell>
          <cell r="T3537">
            <v>40.548980952242438</v>
          </cell>
          <cell r="U3537">
            <v>52.92799504328039</v>
          </cell>
          <cell r="V3537">
            <v>59.593354892652727</v>
          </cell>
          <cell r="W3537">
            <v>60.382677857562754</v>
          </cell>
          <cell r="X3537">
            <v>61.162885646285609</v>
          </cell>
          <cell r="Y3537">
            <v>61.94387351456492</v>
          </cell>
          <cell r="Z3537">
            <v>62.762198341341403</v>
          </cell>
          <cell r="AA3537">
            <v>63.678439181486489</v>
          </cell>
          <cell r="AB3537">
            <v>64.520775498172327</v>
          </cell>
          <cell r="AC3537">
            <v>65.364607857843168</v>
          </cell>
          <cell r="AD3537">
            <v>66.238987169908881</v>
          </cell>
          <cell r="AE3537">
            <v>67.125063013269198</v>
          </cell>
          <cell r="AF3537">
            <v>68.022991851877961</v>
          </cell>
          <cell r="AG3537">
            <v>68.932932242700019</v>
          </cell>
          <cell r="AH3537">
            <v>69.855044863709381</v>
          </cell>
          <cell r="AI3537">
            <v>70.789492542261797</v>
          </cell>
          <cell r="AJ3537">
            <v>71.73644028384696</v>
          </cell>
          <cell r="AK3537">
            <v>72.696055301225314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AS3537">
            <v>0</v>
          </cell>
          <cell r="AT3537">
            <v>0</v>
          </cell>
          <cell r="AU3537">
            <v>0</v>
          </cell>
          <cell r="AV3537">
            <v>0</v>
          </cell>
          <cell r="AW3537">
            <v>0</v>
          </cell>
          <cell r="AX3537">
            <v>0</v>
          </cell>
          <cell r="AY3537">
            <v>0</v>
          </cell>
          <cell r="AZ3537">
            <v>0</v>
          </cell>
        </row>
        <row r="3538">
          <cell r="A3538" t="str">
            <v>WAResidentialDLC Room ACWinter Peak Reduction @Meter  (MW)High Participation Case0</v>
          </cell>
          <cell r="B3538" t="str">
            <v>WA</v>
          </cell>
          <cell r="C3538" t="str">
            <v>Residential</v>
          </cell>
          <cell r="D3538" t="str">
            <v>DLC Room AC</v>
          </cell>
          <cell r="E3538" t="str">
            <v>Winter Peak Reduction @Meter  (MW)</v>
          </cell>
          <cell r="F3538" t="str">
            <v>High Participation Case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E3538">
            <v>0</v>
          </cell>
          <cell r="AF3538">
            <v>0</v>
          </cell>
          <cell r="AG3538">
            <v>0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AS3538">
            <v>0</v>
          </cell>
          <cell r="AT3538">
            <v>0</v>
          </cell>
          <cell r="AU3538">
            <v>0</v>
          </cell>
          <cell r="AV3538">
            <v>0</v>
          </cell>
          <cell r="AW3538">
            <v>0</v>
          </cell>
          <cell r="AX3538">
            <v>0</v>
          </cell>
          <cell r="AY3538">
            <v>0</v>
          </cell>
          <cell r="AZ3538">
            <v>0</v>
          </cell>
        </row>
        <row r="3539">
          <cell r="A3539" t="str">
            <v>WAResidentialDLC Room ACWinter Peak Reduction @Generation (MW)High Participation Case0</v>
          </cell>
          <cell r="B3539" t="str">
            <v>WA</v>
          </cell>
          <cell r="C3539" t="str">
            <v>Residential</v>
          </cell>
          <cell r="D3539" t="str">
            <v>DLC Room AC</v>
          </cell>
          <cell r="E3539" t="str">
            <v>Winter Peak Reduction @Generation (MW)</v>
          </cell>
          <cell r="F3539" t="str">
            <v>High Participation Case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  <cell r="AP3539">
            <v>0</v>
          </cell>
          <cell r="AQ3539">
            <v>0</v>
          </cell>
          <cell r="AR3539">
            <v>0</v>
          </cell>
          <cell r="AS3539">
            <v>0</v>
          </cell>
          <cell r="AT3539">
            <v>0</v>
          </cell>
          <cell r="AU3539">
            <v>0</v>
          </cell>
          <cell r="AV3539">
            <v>0</v>
          </cell>
          <cell r="AW3539">
            <v>0</v>
          </cell>
          <cell r="AX3539">
            <v>0</v>
          </cell>
          <cell r="AY3539">
            <v>0</v>
          </cell>
          <cell r="AZ3539">
            <v>0</v>
          </cell>
        </row>
        <row r="3540">
          <cell r="A3540" t="str">
            <v>WAResidentialDLC Room ACProgram Annual BenefitsHigh Participation Case0</v>
          </cell>
          <cell r="B3540" t="str">
            <v>WA</v>
          </cell>
          <cell r="C3540" t="str">
            <v>Residential</v>
          </cell>
          <cell r="D3540" t="str">
            <v>DLC Room AC</v>
          </cell>
          <cell r="E3540" t="str">
            <v>Program Annual Benefits</v>
          </cell>
          <cell r="F3540" t="str">
            <v>High Participation Case</v>
          </cell>
          <cell r="G3540">
            <v>0</v>
          </cell>
        </row>
        <row r="3541">
          <cell r="A3541" t="str">
            <v>WAResidentialDLC Room ACNew ParticipantsHigh Participation Case0</v>
          </cell>
          <cell r="B3541" t="str">
            <v>WA</v>
          </cell>
          <cell r="C3541" t="str">
            <v>Residential</v>
          </cell>
          <cell r="D3541" t="str">
            <v>DLC Room AC</v>
          </cell>
          <cell r="E3541" t="str">
            <v>New Participants</v>
          </cell>
          <cell r="F3541" t="str">
            <v>High Participation Case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16746.686550000006</v>
          </cell>
          <cell r="S3541">
            <v>34271.919000000009</v>
          </cell>
          <cell r="T3541">
            <v>69833.664450000011</v>
          </cell>
          <cell r="U3541">
            <v>36847.527750000037</v>
          </cell>
          <cell r="V3541">
            <v>20100.588749999937</v>
          </cell>
          <cell r="W3541">
            <v>2583.0255000000179</v>
          </cell>
          <cell r="X3541">
            <v>2585.7149999999965</v>
          </cell>
          <cell r="Y3541">
            <v>2585.2035000000324</v>
          </cell>
          <cell r="Z3541">
            <v>2584.5764999999665</v>
          </cell>
          <cell r="AA3541">
            <v>2584.3950000000186</v>
          </cell>
          <cell r="AB3541">
            <v>2584.7249999999767</v>
          </cell>
          <cell r="AC3541">
            <v>2592.8595000000205</v>
          </cell>
          <cell r="AD3541">
            <v>2694.0321599718882</v>
          </cell>
          <cell r="AE3541">
            <v>2731.0805338135397</v>
          </cell>
          <cell r="AF3541">
            <v>2768.6383974915661</v>
          </cell>
          <cell r="AG3541">
            <v>2806.7127575183695</v>
          </cell>
          <cell r="AH3541">
            <v>2845.3107167601411</v>
          </cell>
          <cell r="AI3541">
            <v>2884.4394757617847</v>
          </cell>
          <cell r="AJ3541">
            <v>2924.1063340901455</v>
          </cell>
          <cell r="AK3541">
            <v>2964.3186916958948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>
            <v>0</v>
          </cell>
          <cell r="AQ3541">
            <v>0</v>
          </cell>
          <cell r="AR3541">
            <v>0</v>
          </cell>
          <cell r="AS3541">
            <v>0</v>
          </cell>
          <cell r="AT3541">
            <v>0</v>
          </cell>
          <cell r="AU3541">
            <v>0</v>
          </cell>
          <cell r="AV3541">
            <v>0</v>
          </cell>
          <cell r="AW3541">
            <v>0</v>
          </cell>
          <cell r="AX3541">
            <v>0</v>
          </cell>
          <cell r="AY3541">
            <v>0</v>
          </cell>
          <cell r="AZ3541">
            <v>0</v>
          </cell>
        </row>
        <row r="3542">
          <cell r="A3542" t="str">
            <v>WAResidentialDLC Room ACIncentive CostsHigh Participation Case0</v>
          </cell>
          <cell r="B3542" t="str">
            <v>WA</v>
          </cell>
          <cell r="C3542" t="str">
            <v>Residential</v>
          </cell>
          <cell r="D3542" t="str">
            <v>DLC Room AC</v>
          </cell>
          <cell r="E3542" t="str">
            <v>Incentive Costs</v>
          </cell>
          <cell r="F3542" t="str">
            <v>High Participation Case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351680.42</v>
          </cell>
          <cell r="S3542">
            <v>1071390.72</v>
          </cell>
          <cell r="T3542">
            <v>2537897.67</v>
          </cell>
          <cell r="U3542">
            <v>3311695.75</v>
          </cell>
          <cell r="V3542">
            <v>3733808.12</v>
          </cell>
          <cell r="W3542">
            <v>3788051.65</v>
          </cell>
          <cell r="X3542">
            <v>3842351.67</v>
          </cell>
          <cell r="Y3542">
            <v>3896640.94</v>
          </cell>
          <cell r="Z3542">
            <v>3950917.05</v>
          </cell>
          <cell r="AA3542">
            <v>4005189.34</v>
          </cell>
          <cell r="AB3542">
            <v>4059468.57</v>
          </cell>
          <cell r="AC3542">
            <v>4113918.62</v>
          </cell>
          <cell r="AD3542">
            <v>4170493.29</v>
          </cell>
          <cell r="AE3542">
            <v>4227845.9800000004</v>
          </cell>
          <cell r="AF3542">
            <v>4285987.3899999997</v>
          </cell>
          <cell r="AG3542">
            <v>4344928.3600000003</v>
          </cell>
          <cell r="AH3542">
            <v>4404679.88</v>
          </cell>
          <cell r="AI3542">
            <v>4465253.1100000003</v>
          </cell>
          <cell r="AJ3542">
            <v>4526659.34</v>
          </cell>
          <cell r="AK3542">
            <v>4588910.04</v>
          </cell>
          <cell r="AL3542">
            <v>0</v>
          </cell>
          <cell r="AM3542">
            <v>0</v>
          </cell>
          <cell r="AN3542">
            <v>0</v>
          </cell>
          <cell r="AO3542">
            <v>0</v>
          </cell>
          <cell r="AP3542">
            <v>0</v>
          </cell>
          <cell r="AQ3542">
            <v>0</v>
          </cell>
          <cell r="AR3542">
            <v>0</v>
          </cell>
          <cell r="AS3542">
            <v>0</v>
          </cell>
          <cell r="AT3542">
            <v>0</v>
          </cell>
          <cell r="AU3542">
            <v>0</v>
          </cell>
          <cell r="AV3542">
            <v>0</v>
          </cell>
          <cell r="AW3542">
            <v>0</v>
          </cell>
          <cell r="AX3542">
            <v>0</v>
          </cell>
          <cell r="AY3542">
            <v>0</v>
          </cell>
          <cell r="AZ3542">
            <v>0</v>
          </cell>
        </row>
        <row r="3543">
          <cell r="A3543" t="str">
            <v>WAResidentialDLC Room ACParticipantsHigh Participation Case0</v>
          </cell>
          <cell r="B3543" t="str">
            <v>WA</v>
          </cell>
          <cell r="C3543" t="str">
            <v>Residential</v>
          </cell>
          <cell r="D3543" t="str">
            <v>DLC Room AC</v>
          </cell>
          <cell r="E3543" t="str">
            <v>Participants</v>
          </cell>
          <cell r="F3543" t="str">
            <v>High Participation Case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16746.686550000006</v>
          </cell>
          <cell r="S3543">
            <v>51018.605550000015</v>
          </cell>
          <cell r="T3543">
            <v>120852.27000000002</v>
          </cell>
          <cell r="U3543">
            <v>157699.79775000006</v>
          </cell>
          <cell r="V3543">
            <v>177800.38649999999</v>
          </cell>
          <cell r="W3543">
            <v>180383.41200000001</v>
          </cell>
          <cell r="X3543">
            <v>182969.12700000001</v>
          </cell>
          <cell r="Y3543">
            <v>185554.33050000004</v>
          </cell>
          <cell r="Z3543">
            <v>188138.90700000001</v>
          </cell>
          <cell r="AA3543">
            <v>190723.30200000003</v>
          </cell>
          <cell r="AB3543">
            <v>193308.027</v>
          </cell>
          <cell r="AC3543">
            <v>195900.88650000002</v>
          </cell>
          <cell r="AD3543">
            <v>198594.91865997191</v>
          </cell>
          <cell r="AE3543">
            <v>201325.99919378545</v>
          </cell>
          <cell r="AF3543">
            <v>204094.63759127702</v>
          </cell>
          <cell r="AG3543">
            <v>206901.35034879539</v>
          </cell>
          <cell r="AH3543">
            <v>209746.66106555553</v>
          </cell>
          <cell r="AI3543">
            <v>212631.10054131731</v>
          </cell>
          <cell r="AJ3543">
            <v>215555.20687540746</v>
          </cell>
          <cell r="AK3543">
            <v>218519.52556710335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  <cell r="AP3543">
            <v>0</v>
          </cell>
          <cell r="AQ3543">
            <v>0</v>
          </cell>
          <cell r="AR3543">
            <v>0</v>
          </cell>
          <cell r="AS3543">
            <v>0</v>
          </cell>
          <cell r="AT3543">
            <v>0</v>
          </cell>
          <cell r="AU3543">
            <v>0</v>
          </cell>
          <cell r="AV3543">
            <v>0</v>
          </cell>
          <cell r="AW3543">
            <v>0</v>
          </cell>
          <cell r="AX3543">
            <v>0</v>
          </cell>
          <cell r="AY3543">
            <v>0</v>
          </cell>
          <cell r="AZ3543">
            <v>0</v>
          </cell>
        </row>
        <row r="3544">
          <cell r="A3544" t="str">
            <v>WAResidentialDLC Smart AppliancesProgram Annual BenefitsHigh Participation Case0</v>
          </cell>
          <cell r="B3544" t="str">
            <v>WA</v>
          </cell>
          <cell r="C3544" t="str">
            <v>Residential</v>
          </cell>
          <cell r="D3544" t="str">
            <v>DLC Smart Appliances</v>
          </cell>
          <cell r="E3544" t="str">
            <v>Program Annual Benefits</v>
          </cell>
          <cell r="F3544" t="str">
            <v>High Participation Case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573231.01</v>
          </cell>
          <cell r="S3544">
            <v>1745288.43</v>
          </cell>
          <cell r="T3544">
            <v>4127886.26</v>
          </cell>
          <cell r="U3544">
            <v>5388069.9000000004</v>
          </cell>
          <cell r="V3544">
            <v>6066603.5300000003</v>
          </cell>
          <cell r="W3544">
            <v>6146956.6100000003</v>
          </cell>
          <cell r="X3544">
            <v>6226381.7599999998</v>
          </cell>
          <cell r="Y3544">
            <v>6305886.3200000003</v>
          </cell>
          <cell r="Z3544">
            <v>6389191.79</v>
          </cell>
          <cell r="AA3544">
            <v>6482465.1100000003</v>
          </cell>
          <cell r="AB3544">
            <v>6568214.9500000002</v>
          </cell>
          <cell r="AC3544">
            <v>6654117.0800000001</v>
          </cell>
          <cell r="AD3544">
            <v>6743128.8899999997</v>
          </cell>
          <cell r="AE3544">
            <v>6833331.4100000001</v>
          </cell>
          <cell r="AF3544">
            <v>6924740.5700000003</v>
          </cell>
          <cell r="AG3544">
            <v>7017372.5</v>
          </cell>
          <cell r="AH3544">
            <v>7111243.5700000003</v>
          </cell>
          <cell r="AI3544">
            <v>7206370.3399999999</v>
          </cell>
          <cell r="AJ3544">
            <v>7302769.6200000001</v>
          </cell>
          <cell r="AK3544">
            <v>7400458.4299999997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  <cell r="AP3544">
            <v>0</v>
          </cell>
          <cell r="AQ3544">
            <v>0</v>
          </cell>
          <cell r="AR3544">
            <v>0</v>
          </cell>
          <cell r="AS3544">
            <v>0</v>
          </cell>
          <cell r="AT3544">
            <v>0</v>
          </cell>
          <cell r="AU3544">
            <v>0</v>
          </cell>
          <cell r="AV3544">
            <v>0</v>
          </cell>
          <cell r="AW3544">
            <v>0</v>
          </cell>
          <cell r="AX3544">
            <v>0</v>
          </cell>
          <cell r="AY3544">
            <v>0</v>
          </cell>
          <cell r="AZ3544">
            <v>0</v>
          </cell>
        </row>
        <row r="3545">
          <cell r="A3545" t="str">
            <v>WAResidentialDLC Smart AppliancesProgram Annual CostsHigh Participation Case0</v>
          </cell>
          <cell r="B3545" t="str">
            <v>WA</v>
          </cell>
          <cell r="C3545" t="str">
            <v>Residential</v>
          </cell>
          <cell r="D3545" t="str">
            <v>DLC Smart Appliances</v>
          </cell>
          <cell r="E3545" t="str">
            <v>Program Annual Costs</v>
          </cell>
          <cell r="F3545" t="str">
            <v>High Participation Case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5834317.1500000004</v>
          </cell>
          <cell r="S3545">
            <v>12509121.98</v>
          </cell>
          <cell r="T3545">
            <v>26286343.199999999</v>
          </cell>
          <cell r="U3545">
            <v>16130618.27</v>
          </cell>
          <cell r="V3545">
            <v>10911310.720000001</v>
          </cell>
          <cell r="W3545">
            <v>4823091.07</v>
          </cell>
          <cell r="X3545">
            <v>4899046.41</v>
          </cell>
          <cell r="Y3545">
            <v>4974249.76</v>
          </cell>
          <cell r="Z3545">
            <v>5049879.66</v>
          </cell>
          <cell r="AA3545">
            <v>5126289.05</v>
          </cell>
          <cell r="AB3545">
            <v>5203203.5</v>
          </cell>
          <cell r="AC3545">
            <v>5283869.59</v>
          </cell>
          <cell r="AD3545">
            <v>5405233.1200000001</v>
          </cell>
          <cell r="AE3545">
            <v>5502775.29</v>
          </cell>
          <cell r="AF3545">
            <v>5602414.6799999997</v>
          </cell>
          <cell r="AG3545">
            <v>5704204.7300000004</v>
          </cell>
          <cell r="AH3545">
            <v>5808200.4400000004</v>
          </cell>
          <cell r="AI3545">
            <v>5914458.3899999997</v>
          </cell>
          <cell r="AJ3545">
            <v>6023036.7800000003</v>
          </cell>
          <cell r="AK3545">
            <v>6133995.5099999998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  <cell r="AP3545">
            <v>0</v>
          </cell>
          <cell r="AQ3545">
            <v>0</v>
          </cell>
          <cell r="AR3545">
            <v>0</v>
          </cell>
          <cell r="AS3545">
            <v>0</v>
          </cell>
          <cell r="AT3545">
            <v>0</v>
          </cell>
          <cell r="AU3545">
            <v>0</v>
          </cell>
          <cell r="AV3545">
            <v>0</v>
          </cell>
          <cell r="AW3545">
            <v>0</v>
          </cell>
          <cell r="AX3545">
            <v>0</v>
          </cell>
          <cell r="AY3545">
            <v>0</v>
          </cell>
          <cell r="AZ3545">
            <v>0</v>
          </cell>
        </row>
        <row r="3546">
          <cell r="A3546" t="str">
            <v>WAResidentialDLC Smart AppliancesNon-Incentive CostsHigh Participation Case0</v>
          </cell>
          <cell r="B3546" t="str">
            <v>WA</v>
          </cell>
          <cell r="C3546" t="str">
            <v>Residential</v>
          </cell>
          <cell r="D3546" t="str">
            <v>DLC Smart Appliances</v>
          </cell>
          <cell r="E3546" t="str">
            <v>Non-Incentive Costs</v>
          </cell>
          <cell r="F3546" t="str">
            <v>High Participation Case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5482636.7300000004</v>
          </cell>
          <cell r="S3546">
            <v>11437731.27</v>
          </cell>
          <cell r="T3546">
            <v>23748445.530000001</v>
          </cell>
          <cell r="U3546">
            <v>12818922.52</v>
          </cell>
          <cell r="V3546">
            <v>7177502.6100000003</v>
          </cell>
          <cell r="W3546">
            <v>1035039.42</v>
          </cell>
          <cell r="X3546">
            <v>1056694.75</v>
          </cell>
          <cell r="Y3546">
            <v>1077608.81</v>
          </cell>
          <cell r="Z3546">
            <v>1098962.6200000001</v>
          </cell>
          <cell r="AA3546">
            <v>1121099.71</v>
          </cell>
          <cell r="AB3546">
            <v>1143734.93</v>
          </cell>
          <cell r="AC3546">
            <v>1169950.97</v>
          </cell>
          <cell r="AD3546">
            <v>1234739.83</v>
          </cell>
          <cell r="AE3546">
            <v>1274929.31</v>
          </cell>
          <cell r="AF3546">
            <v>1316427.29</v>
          </cell>
          <cell r="AG3546">
            <v>1359276.37</v>
          </cell>
          <cell r="AH3546">
            <v>1403520.56</v>
          </cell>
          <cell r="AI3546">
            <v>1449205.28</v>
          </cell>
          <cell r="AJ3546">
            <v>1496377.44</v>
          </cell>
          <cell r="AK3546">
            <v>1545085.48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  <cell r="AP3546">
            <v>0</v>
          </cell>
          <cell r="AQ3546">
            <v>0</v>
          </cell>
          <cell r="AR3546">
            <v>0</v>
          </cell>
          <cell r="AS3546">
            <v>0</v>
          </cell>
          <cell r="AT3546">
            <v>0</v>
          </cell>
          <cell r="AU3546">
            <v>0</v>
          </cell>
          <cell r="AV3546">
            <v>0</v>
          </cell>
          <cell r="AW3546">
            <v>0</v>
          </cell>
          <cell r="AX3546">
            <v>0</v>
          </cell>
          <cell r="AY3546">
            <v>0</v>
          </cell>
          <cell r="AZ3546">
            <v>0</v>
          </cell>
        </row>
        <row r="3547">
          <cell r="A3547" t="str">
            <v>WAResidentialDLC Smart AppliancesSummer Peak Reduction @Meter  (MW)High Participation Case0</v>
          </cell>
          <cell r="B3547" t="str">
            <v>WA</v>
          </cell>
          <cell r="C3547" t="str">
            <v>Residential</v>
          </cell>
          <cell r="D3547" t="str">
            <v>DLC Smart Appliances</v>
          </cell>
          <cell r="E3547" t="str">
            <v>Summer Peak Reduction @Meter  (MW)</v>
          </cell>
          <cell r="F3547" t="str">
            <v>High Participation Case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5.1061481672101516</v>
          </cell>
          <cell r="S3547">
            <v>15.546439584201273</v>
          </cell>
          <cell r="T3547">
            <v>36.769815927493447</v>
          </cell>
          <cell r="U3547">
            <v>47.99510590524666</v>
          </cell>
          <cell r="V3547">
            <v>54.039254216657497</v>
          </cell>
          <cell r="W3547">
            <v>54.75501228123791</v>
          </cell>
          <cell r="X3547">
            <v>55.462504704051796</v>
          </cell>
          <cell r="Y3547">
            <v>56.170704503007471</v>
          </cell>
          <cell r="Z3547">
            <v>56.91276145592839</v>
          </cell>
          <cell r="AA3547">
            <v>57.74360864977195</v>
          </cell>
          <cell r="AB3547">
            <v>58.507439221742665</v>
          </cell>
          <cell r="AC3547">
            <v>59.27262640549219</v>
          </cell>
          <cell r="AD3547">
            <v>60.065513565673378</v>
          </cell>
          <cell r="AE3547">
            <v>60.869007140432515</v>
          </cell>
          <cell r="AF3547">
            <v>61.683249011282939</v>
          </cell>
          <cell r="AG3547">
            <v>62.508382957680382</v>
          </cell>
          <cell r="AH3547">
            <v>63.344554682411669</v>
          </cell>
          <cell r="AI3547">
            <v>64.191911837323005</v>
          </cell>
          <cell r="AJ3547">
            <v>65.050604049392433</v>
          </cell>
          <cell r="AK3547">
            <v>65.920782947151125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  <cell r="AP3547">
            <v>0</v>
          </cell>
          <cell r="AQ3547">
            <v>0</v>
          </cell>
          <cell r="AR3547">
            <v>0</v>
          </cell>
          <cell r="AS3547">
            <v>0</v>
          </cell>
          <cell r="AT3547">
            <v>0</v>
          </cell>
          <cell r="AU3547">
            <v>0</v>
          </cell>
          <cell r="AV3547">
            <v>0</v>
          </cell>
          <cell r="AW3547">
            <v>0</v>
          </cell>
          <cell r="AX3547">
            <v>0</v>
          </cell>
          <cell r="AY3547">
            <v>0</v>
          </cell>
          <cell r="AZ3547">
            <v>0</v>
          </cell>
        </row>
        <row r="3548">
          <cell r="A3548" t="str">
            <v>WAResidentialDLC Smart AppliancesSummer Peak Reduction @Generation (MW)High Participation Case0</v>
          </cell>
          <cell r="B3548" t="str">
            <v>WA</v>
          </cell>
          <cell r="C3548" t="str">
            <v>Residential</v>
          </cell>
          <cell r="D3548" t="str">
            <v>DLC Smart Appliances</v>
          </cell>
          <cell r="E3548" t="str">
            <v>Summer Peak Reduction @Generation (MW)</v>
          </cell>
          <cell r="F3548" t="str">
            <v>High Participation Case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5.6309529854545115</v>
          </cell>
          <cell r="S3548">
            <v>17.1442871462299</v>
          </cell>
          <cell r="T3548">
            <v>40.548980952242438</v>
          </cell>
          <cell r="U3548">
            <v>52.92799504328039</v>
          </cell>
          <cell r="V3548">
            <v>59.593354892652727</v>
          </cell>
          <cell r="W3548">
            <v>60.382677857562754</v>
          </cell>
          <cell r="X3548">
            <v>61.162885646285609</v>
          </cell>
          <cell r="Y3548">
            <v>61.94387351456492</v>
          </cell>
          <cell r="Z3548">
            <v>62.762198341341403</v>
          </cell>
          <cell r="AA3548">
            <v>63.678439181486489</v>
          </cell>
          <cell r="AB3548">
            <v>64.520775498172327</v>
          </cell>
          <cell r="AC3548">
            <v>65.364607857843168</v>
          </cell>
          <cell r="AD3548">
            <v>66.238987169908881</v>
          </cell>
          <cell r="AE3548">
            <v>67.125063013269198</v>
          </cell>
          <cell r="AF3548">
            <v>68.022991851877961</v>
          </cell>
          <cell r="AG3548">
            <v>68.932932242700019</v>
          </cell>
          <cell r="AH3548">
            <v>69.855044863709381</v>
          </cell>
          <cell r="AI3548">
            <v>70.789492542261797</v>
          </cell>
          <cell r="AJ3548">
            <v>71.73644028384696</v>
          </cell>
          <cell r="AK3548">
            <v>72.696055301225314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AS3548">
            <v>0</v>
          </cell>
          <cell r="AT3548">
            <v>0</v>
          </cell>
          <cell r="AU3548">
            <v>0</v>
          </cell>
          <cell r="AV3548">
            <v>0</v>
          </cell>
          <cell r="AW3548">
            <v>0</v>
          </cell>
          <cell r="AX3548">
            <v>0</v>
          </cell>
          <cell r="AY3548">
            <v>0</v>
          </cell>
          <cell r="AZ3548">
            <v>0</v>
          </cell>
        </row>
        <row r="3549">
          <cell r="A3549" t="str">
            <v>WAResidentialDLC Smart AppliancesWinter Peak Reduction @Meter  (MW)High Participation Case0</v>
          </cell>
          <cell r="B3549" t="str">
            <v>WA</v>
          </cell>
          <cell r="C3549" t="str">
            <v>Residential</v>
          </cell>
          <cell r="D3549" t="str">
            <v>DLC Smart Appliances</v>
          </cell>
          <cell r="E3549" t="str">
            <v>Winter Peak Reduction @Meter  (MW)</v>
          </cell>
          <cell r="F3549" t="str">
            <v>High Participation Case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  <cell r="AP3549">
            <v>0</v>
          </cell>
          <cell r="AQ3549">
            <v>0</v>
          </cell>
          <cell r="AR3549">
            <v>0</v>
          </cell>
          <cell r="AS3549">
            <v>0</v>
          </cell>
          <cell r="AT3549">
            <v>0</v>
          </cell>
          <cell r="AU3549">
            <v>0</v>
          </cell>
          <cell r="AV3549">
            <v>0</v>
          </cell>
          <cell r="AW3549">
            <v>0</v>
          </cell>
          <cell r="AX3549">
            <v>0</v>
          </cell>
          <cell r="AY3549">
            <v>0</v>
          </cell>
          <cell r="AZ3549">
            <v>0</v>
          </cell>
        </row>
        <row r="3550">
          <cell r="A3550" t="str">
            <v>WAResidentialDLC Smart AppliancesWinter Peak Reduction @Generation (MW)High Participation Case0</v>
          </cell>
          <cell r="B3550" t="str">
            <v>WA</v>
          </cell>
          <cell r="C3550" t="str">
            <v>Residential</v>
          </cell>
          <cell r="D3550" t="str">
            <v>DLC Smart Appliances</v>
          </cell>
          <cell r="E3550" t="str">
            <v>Winter Peak Reduction @Generation (MW)</v>
          </cell>
          <cell r="F3550" t="str">
            <v>High Participation Case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  <cell r="AP3550">
            <v>0</v>
          </cell>
          <cell r="AQ3550">
            <v>0</v>
          </cell>
          <cell r="AR3550">
            <v>0</v>
          </cell>
          <cell r="AS3550">
            <v>0</v>
          </cell>
          <cell r="AT3550">
            <v>0</v>
          </cell>
          <cell r="AU3550">
            <v>0</v>
          </cell>
          <cell r="AV3550">
            <v>0</v>
          </cell>
          <cell r="AW3550">
            <v>0</v>
          </cell>
          <cell r="AX3550">
            <v>0</v>
          </cell>
          <cell r="AY3550">
            <v>0</v>
          </cell>
          <cell r="AZ3550">
            <v>0</v>
          </cell>
        </row>
        <row r="3551">
          <cell r="A3551" t="str">
            <v>WAResidentialDLC Smart AppliancesProgram Annual BenefitsHigh Participation Case0</v>
          </cell>
          <cell r="B3551" t="str">
            <v>WA</v>
          </cell>
          <cell r="C3551" t="str">
            <v>Residential</v>
          </cell>
          <cell r="D3551" t="str">
            <v>DLC Smart Appliances</v>
          </cell>
          <cell r="E3551" t="str">
            <v>Program Annual Benefits</v>
          </cell>
          <cell r="F3551" t="str">
            <v>High Participation Case</v>
          </cell>
          <cell r="G3551">
            <v>0</v>
          </cell>
        </row>
        <row r="3552">
          <cell r="A3552" t="str">
            <v>WAResidentialDLC Smart AppliancesNew ParticipantsHigh Participation Case0</v>
          </cell>
          <cell r="B3552" t="str">
            <v>WA</v>
          </cell>
          <cell r="C3552" t="str">
            <v>Residential</v>
          </cell>
          <cell r="D3552" t="str">
            <v>DLC Smart Appliances</v>
          </cell>
          <cell r="E3552" t="str">
            <v>New Participants</v>
          </cell>
          <cell r="F3552" t="str">
            <v>High Participation Case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16746.686550000006</v>
          </cell>
          <cell r="S3552">
            <v>34271.919000000009</v>
          </cell>
          <cell r="T3552">
            <v>69833.664450000011</v>
          </cell>
          <cell r="U3552">
            <v>36847.527750000037</v>
          </cell>
          <cell r="V3552">
            <v>20100.588749999937</v>
          </cell>
          <cell r="W3552">
            <v>2583.0255000000179</v>
          </cell>
          <cell r="X3552">
            <v>2585.7149999999965</v>
          </cell>
          <cell r="Y3552">
            <v>2585.2035000000324</v>
          </cell>
          <cell r="Z3552">
            <v>2584.5764999999665</v>
          </cell>
          <cell r="AA3552">
            <v>2584.3950000000186</v>
          </cell>
          <cell r="AB3552">
            <v>2584.7249999999767</v>
          </cell>
          <cell r="AC3552">
            <v>2592.8595000000205</v>
          </cell>
          <cell r="AD3552">
            <v>2694.0321599718882</v>
          </cell>
          <cell r="AE3552">
            <v>2731.0805338135397</v>
          </cell>
          <cell r="AF3552">
            <v>2768.6383974915661</v>
          </cell>
          <cell r="AG3552">
            <v>2806.7127575183695</v>
          </cell>
          <cell r="AH3552">
            <v>2845.3107167601411</v>
          </cell>
          <cell r="AI3552">
            <v>2884.4394757617847</v>
          </cell>
          <cell r="AJ3552">
            <v>2924.1063340901455</v>
          </cell>
          <cell r="AK3552">
            <v>2964.3186916958948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  <cell r="AP3552">
            <v>0</v>
          </cell>
          <cell r="AQ3552">
            <v>0</v>
          </cell>
          <cell r="AR3552">
            <v>0</v>
          </cell>
          <cell r="AS3552">
            <v>0</v>
          </cell>
          <cell r="AT3552">
            <v>0</v>
          </cell>
          <cell r="AU3552">
            <v>0</v>
          </cell>
          <cell r="AV3552">
            <v>0</v>
          </cell>
          <cell r="AW3552">
            <v>0</v>
          </cell>
          <cell r="AX3552">
            <v>0</v>
          </cell>
          <cell r="AY3552">
            <v>0</v>
          </cell>
          <cell r="AZ3552">
            <v>0</v>
          </cell>
        </row>
        <row r="3553">
          <cell r="A3553" t="str">
            <v>WAResidentialDLC Smart AppliancesIncentive CostsHigh Participation Case0</v>
          </cell>
          <cell r="B3553" t="str">
            <v>WA</v>
          </cell>
          <cell r="C3553" t="str">
            <v>Residential</v>
          </cell>
          <cell r="D3553" t="str">
            <v>DLC Smart Appliances</v>
          </cell>
          <cell r="E3553" t="str">
            <v>Incentive Costs</v>
          </cell>
          <cell r="F3553" t="str">
            <v>High Participation Case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351680.42</v>
          </cell>
          <cell r="S3553">
            <v>1071390.72</v>
          </cell>
          <cell r="T3553">
            <v>2537897.67</v>
          </cell>
          <cell r="U3553">
            <v>3311695.75</v>
          </cell>
          <cell r="V3553">
            <v>3733808.12</v>
          </cell>
          <cell r="W3553">
            <v>3788051.65</v>
          </cell>
          <cell r="X3553">
            <v>3842351.67</v>
          </cell>
          <cell r="Y3553">
            <v>3896640.94</v>
          </cell>
          <cell r="Z3553">
            <v>3950917.05</v>
          </cell>
          <cell r="AA3553">
            <v>4005189.34</v>
          </cell>
          <cell r="AB3553">
            <v>4059468.57</v>
          </cell>
          <cell r="AC3553">
            <v>4113918.62</v>
          </cell>
          <cell r="AD3553">
            <v>4170493.29</v>
          </cell>
          <cell r="AE3553">
            <v>4227845.9800000004</v>
          </cell>
          <cell r="AF3553">
            <v>4285987.3899999997</v>
          </cell>
          <cell r="AG3553">
            <v>4344928.3600000003</v>
          </cell>
          <cell r="AH3553">
            <v>4404679.88</v>
          </cell>
          <cell r="AI3553">
            <v>4465253.1100000003</v>
          </cell>
          <cell r="AJ3553">
            <v>4526659.34</v>
          </cell>
          <cell r="AK3553">
            <v>4588910.04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  <cell r="AP3553">
            <v>0</v>
          </cell>
          <cell r="AQ3553">
            <v>0</v>
          </cell>
          <cell r="AR3553">
            <v>0</v>
          </cell>
          <cell r="AS3553">
            <v>0</v>
          </cell>
          <cell r="AT3553">
            <v>0</v>
          </cell>
          <cell r="AU3553">
            <v>0</v>
          </cell>
          <cell r="AV3553">
            <v>0</v>
          </cell>
          <cell r="AW3553">
            <v>0</v>
          </cell>
          <cell r="AX3553">
            <v>0</v>
          </cell>
          <cell r="AY3553">
            <v>0</v>
          </cell>
          <cell r="AZ3553">
            <v>0</v>
          </cell>
        </row>
        <row r="3554">
          <cell r="A3554" t="str">
            <v>WAResidentialDLC Smart AppliancesParticipantsHigh Participation Case0</v>
          </cell>
          <cell r="B3554" t="str">
            <v>WA</v>
          </cell>
          <cell r="C3554" t="str">
            <v>Residential</v>
          </cell>
          <cell r="D3554" t="str">
            <v>DLC Smart Appliances</v>
          </cell>
          <cell r="E3554" t="str">
            <v>Participants</v>
          </cell>
          <cell r="F3554" t="str">
            <v>High Participation Case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16746.686550000006</v>
          </cell>
          <cell r="S3554">
            <v>51018.605550000015</v>
          </cell>
          <cell r="T3554">
            <v>120852.27000000002</v>
          </cell>
          <cell r="U3554">
            <v>157699.79775000006</v>
          </cell>
          <cell r="V3554">
            <v>177800.38649999999</v>
          </cell>
          <cell r="W3554">
            <v>180383.41200000001</v>
          </cell>
          <cell r="X3554">
            <v>182969.12700000001</v>
          </cell>
          <cell r="Y3554">
            <v>185554.33050000004</v>
          </cell>
          <cell r="Z3554">
            <v>188138.90700000001</v>
          </cell>
          <cell r="AA3554">
            <v>190723.30200000003</v>
          </cell>
          <cell r="AB3554">
            <v>193308.027</v>
          </cell>
          <cell r="AC3554">
            <v>195900.88650000002</v>
          </cell>
          <cell r="AD3554">
            <v>198594.91865997191</v>
          </cell>
          <cell r="AE3554">
            <v>201325.99919378545</v>
          </cell>
          <cell r="AF3554">
            <v>204094.63759127702</v>
          </cell>
          <cell r="AG3554">
            <v>206901.35034879539</v>
          </cell>
          <cell r="AH3554">
            <v>209746.66106555553</v>
          </cell>
          <cell r="AI3554">
            <v>212631.10054131731</v>
          </cell>
          <cell r="AJ3554">
            <v>215555.20687540746</v>
          </cell>
          <cell r="AK3554">
            <v>218519.52556710335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AS3554">
            <v>0</v>
          </cell>
          <cell r="AT3554">
            <v>0</v>
          </cell>
          <cell r="AU3554">
            <v>0</v>
          </cell>
          <cell r="AV3554">
            <v>0</v>
          </cell>
          <cell r="AW3554">
            <v>0</v>
          </cell>
          <cell r="AX3554">
            <v>0</v>
          </cell>
          <cell r="AY3554">
            <v>0</v>
          </cell>
          <cell r="AZ3554">
            <v>0</v>
          </cell>
        </row>
        <row r="3555">
          <cell r="A3555" t="str">
            <v>WAResidentialDLC Smart ThermostatsProgram Annual BenefitsHigh Participation Case0</v>
          </cell>
          <cell r="B3555" t="str">
            <v>WA</v>
          </cell>
          <cell r="C3555" t="str">
            <v>Residential</v>
          </cell>
          <cell r="D3555" t="str">
            <v>DLC Smart Thermostats</v>
          </cell>
          <cell r="E3555" t="str">
            <v>Program Annual Benefits</v>
          </cell>
          <cell r="F3555" t="str">
            <v>High Participation Case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573231.01</v>
          </cell>
          <cell r="S3555">
            <v>1745288.43</v>
          </cell>
          <cell r="T3555">
            <v>4127886.26</v>
          </cell>
          <cell r="U3555">
            <v>5388069.9000000004</v>
          </cell>
          <cell r="V3555">
            <v>6066603.5300000003</v>
          </cell>
          <cell r="W3555">
            <v>6146956.6100000003</v>
          </cell>
          <cell r="X3555">
            <v>6226381.7599999998</v>
          </cell>
          <cell r="Y3555">
            <v>6305886.3200000003</v>
          </cell>
          <cell r="Z3555">
            <v>6389191.79</v>
          </cell>
          <cell r="AA3555">
            <v>6482465.1100000003</v>
          </cell>
          <cell r="AB3555">
            <v>6568214.9500000002</v>
          </cell>
          <cell r="AC3555">
            <v>6654117.0800000001</v>
          </cell>
          <cell r="AD3555">
            <v>6743128.8899999997</v>
          </cell>
          <cell r="AE3555">
            <v>6833331.4100000001</v>
          </cell>
          <cell r="AF3555">
            <v>6924740.5700000003</v>
          </cell>
          <cell r="AG3555">
            <v>7017372.5</v>
          </cell>
          <cell r="AH3555">
            <v>7111243.5700000003</v>
          </cell>
          <cell r="AI3555">
            <v>7206370.3399999999</v>
          </cell>
          <cell r="AJ3555">
            <v>7302769.6200000001</v>
          </cell>
          <cell r="AK3555">
            <v>7400458.4299999997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AS3555">
            <v>0</v>
          </cell>
          <cell r="AT3555">
            <v>0</v>
          </cell>
          <cell r="AU3555">
            <v>0</v>
          </cell>
          <cell r="AV3555">
            <v>0</v>
          </cell>
          <cell r="AW3555">
            <v>0</v>
          </cell>
          <cell r="AX3555">
            <v>0</v>
          </cell>
          <cell r="AY3555">
            <v>0</v>
          </cell>
          <cell r="AZ3555">
            <v>0</v>
          </cell>
        </row>
        <row r="3556">
          <cell r="A3556" t="str">
            <v>WAResidentialDLC Smart ThermostatsProgram Annual CostsHigh Participation Case0</v>
          </cell>
          <cell r="B3556" t="str">
            <v>WA</v>
          </cell>
          <cell r="C3556" t="str">
            <v>Residential</v>
          </cell>
          <cell r="D3556" t="str">
            <v>DLC Smart Thermostats</v>
          </cell>
          <cell r="E3556" t="str">
            <v>Program Annual Costs</v>
          </cell>
          <cell r="F3556" t="str">
            <v>High Participation Case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5834317.1500000004</v>
          </cell>
          <cell r="S3556">
            <v>12509121.98</v>
          </cell>
          <cell r="T3556">
            <v>26286343.199999999</v>
          </cell>
          <cell r="U3556">
            <v>16130618.27</v>
          </cell>
          <cell r="V3556">
            <v>10911310.720000001</v>
          </cell>
          <cell r="W3556">
            <v>4823091.07</v>
          </cell>
          <cell r="X3556">
            <v>4899046.41</v>
          </cell>
          <cell r="Y3556">
            <v>4974249.76</v>
          </cell>
          <cell r="Z3556">
            <v>5049879.66</v>
          </cell>
          <cell r="AA3556">
            <v>5126289.05</v>
          </cell>
          <cell r="AB3556">
            <v>5203203.5</v>
          </cell>
          <cell r="AC3556">
            <v>5283869.59</v>
          </cell>
          <cell r="AD3556">
            <v>5405233.1200000001</v>
          </cell>
          <cell r="AE3556">
            <v>5502775.29</v>
          </cell>
          <cell r="AF3556">
            <v>5602414.6799999997</v>
          </cell>
          <cell r="AG3556">
            <v>5704204.7300000004</v>
          </cell>
          <cell r="AH3556">
            <v>5808200.4400000004</v>
          </cell>
          <cell r="AI3556">
            <v>5914458.3899999997</v>
          </cell>
          <cell r="AJ3556">
            <v>6023036.7800000003</v>
          </cell>
          <cell r="AK3556">
            <v>6133995.5099999998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AS3556">
            <v>0</v>
          </cell>
          <cell r="AT3556">
            <v>0</v>
          </cell>
          <cell r="AU3556">
            <v>0</v>
          </cell>
          <cell r="AV3556">
            <v>0</v>
          </cell>
          <cell r="AW3556">
            <v>0</v>
          </cell>
          <cell r="AX3556">
            <v>0</v>
          </cell>
          <cell r="AY3556">
            <v>0</v>
          </cell>
          <cell r="AZ3556">
            <v>0</v>
          </cell>
        </row>
        <row r="3557">
          <cell r="A3557" t="str">
            <v>WAResidentialDLC Smart ThermostatsNon-Incentive CostsHigh Participation Case0</v>
          </cell>
          <cell r="B3557" t="str">
            <v>WA</v>
          </cell>
          <cell r="C3557" t="str">
            <v>Residential</v>
          </cell>
          <cell r="D3557" t="str">
            <v>DLC Smart Thermostats</v>
          </cell>
          <cell r="E3557" t="str">
            <v>Non-Incentive Costs</v>
          </cell>
          <cell r="F3557" t="str">
            <v>High Participation Case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5482636.7300000004</v>
          </cell>
          <cell r="S3557">
            <v>11437731.27</v>
          </cell>
          <cell r="T3557">
            <v>23748445.530000001</v>
          </cell>
          <cell r="U3557">
            <v>12818922.52</v>
          </cell>
          <cell r="V3557">
            <v>7177502.6100000003</v>
          </cell>
          <cell r="W3557">
            <v>1035039.42</v>
          </cell>
          <cell r="X3557">
            <v>1056694.75</v>
          </cell>
          <cell r="Y3557">
            <v>1077608.81</v>
          </cell>
          <cell r="Z3557">
            <v>1098962.6200000001</v>
          </cell>
          <cell r="AA3557">
            <v>1121099.71</v>
          </cell>
          <cell r="AB3557">
            <v>1143734.93</v>
          </cell>
          <cell r="AC3557">
            <v>1169950.97</v>
          </cell>
          <cell r="AD3557">
            <v>1234739.83</v>
          </cell>
          <cell r="AE3557">
            <v>1274929.31</v>
          </cell>
          <cell r="AF3557">
            <v>1316427.29</v>
          </cell>
          <cell r="AG3557">
            <v>1359276.37</v>
          </cell>
          <cell r="AH3557">
            <v>1403520.56</v>
          </cell>
          <cell r="AI3557">
            <v>1449205.28</v>
          </cell>
          <cell r="AJ3557">
            <v>1496377.44</v>
          </cell>
          <cell r="AK3557">
            <v>1545085.48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  <cell r="AP3557">
            <v>0</v>
          </cell>
          <cell r="AQ3557">
            <v>0</v>
          </cell>
          <cell r="AR3557">
            <v>0</v>
          </cell>
          <cell r="AS3557">
            <v>0</v>
          </cell>
          <cell r="AT3557">
            <v>0</v>
          </cell>
          <cell r="AU3557">
            <v>0</v>
          </cell>
          <cell r="AV3557">
            <v>0</v>
          </cell>
          <cell r="AW3557">
            <v>0</v>
          </cell>
          <cell r="AX3557">
            <v>0</v>
          </cell>
          <cell r="AY3557">
            <v>0</v>
          </cell>
          <cell r="AZ3557">
            <v>0</v>
          </cell>
        </row>
        <row r="3558">
          <cell r="A3558" t="str">
            <v>WAResidentialDLC Smart ThermostatsSummer Peak Reduction @Meter  (MW)High Participation Case0</v>
          </cell>
          <cell r="B3558" t="str">
            <v>WA</v>
          </cell>
          <cell r="C3558" t="str">
            <v>Residential</v>
          </cell>
          <cell r="D3558" t="str">
            <v>DLC Smart Thermostats</v>
          </cell>
          <cell r="E3558" t="str">
            <v>Summer Peak Reduction @Meter  (MW)</v>
          </cell>
          <cell r="F3558" t="str">
            <v>High Participation Case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5.1061481672101516</v>
          </cell>
          <cell r="S3558">
            <v>15.546439584201273</v>
          </cell>
          <cell r="T3558">
            <v>36.769815927493447</v>
          </cell>
          <cell r="U3558">
            <v>47.99510590524666</v>
          </cell>
          <cell r="V3558">
            <v>54.039254216657497</v>
          </cell>
          <cell r="W3558">
            <v>54.75501228123791</v>
          </cell>
          <cell r="X3558">
            <v>55.462504704051796</v>
          </cell>
          <cell r="Y3558">
            <v>56.170704503007471</v>
          </cell>
          <cell r="Z3558">
            <v>56.91276145592839</v>
          </cell>
          <cell r="AA3558">
            <v>57.74360864977195</v>
          </cell>
          <cell r="AB3558">
            <v>58.507439221742665</v>
          </cell>
          <cell r="AC3558">
            <v>59.27262640549219</v>
          </cell>
          <cell r="AD3558">
            <v>60.065513565673378</v>
          </cell>
          <cell r="AE3558">
            <v>60.869007140432515</v>
          </cell>
          <cell r="AF3558">
            <v>61.683249011282939</v>
          </cell>
          <cell r="AG3558">
            <v>62.508382957680382</v>
          </cell>
          <cell r="AH3558">
            <v>63.344554682411669</v>
          </cell>
          <cell r="AI3558">
            <v>64.191911837323005</v>
          </cell>
          <cell r="AJ3558">
            <v>65.050604049392433</v>
          </cell>
          <cell r="AK3558">
            <v>65.920782947151125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  <cell r="AP3558">
            <v>0</v>
          </cell>
          <cell r="AQ3558">
            <v>0</v>
          </cell>
          <cell r="AR3558">
            <v>0</v>
          </cell>
          <cell r="AS3558">
            <v>0</v>
          </cell>
          <cell r="AT3558">
            <v>0</v>
          </cell>
          <cell r="AU3558">
            <v>0</v>
          </cell>
          <cell r="AV3558">
            <v>0</v>
          </cell>
          <cell r="AW3558">
            <v>0</v>
          </cell>
          <cell r="AX3558">
            <v>0</v>
          </cell>
          <cell r="AY3558">
            <v>0</v>
          </cell>
          <cell r="AZ3558">
            <v>0</v>
          </cell>
        </row>
        <row r="3559">
          <cell r="A3559" t="str">
            <v>WAResidentialDLC Smart ThermostatsSummer Peak Reduction @Generation (MW)High Participation Case0</v>
          </cell>
          <cell r="B3559" t="str">
            <v>WA</v>
          </cell>
          <cell r="C3559" t="str">
            <v>Residential</v>
          </cell>
          <cell r="D3559" t="str">
            <v>DLC Smart Thermostats</v>
          </cell>
          <cell r="E3559" t="str">
            <v>Summer Peak Reduction @Generation (MW)</v>
          </cell>
          <cell r="F3559" t="str">
            <v>High Participation Case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5.6309529854545115</v>
          </cell>
          <cell r="S3559">
            <v>17.1442871462299</v>
          </cell>
          <cell r="T3559">
            <v>40.548980952242438</v>
          </cell>
          <cell r="U3559">
            <v>52.92799504328039</v>
          </cell>
          <cell r="V3559">
            <v>59.593354892652727</v>
          </cell>
          <cell r="W3559">
            <v>60.382677857562754</v>
          </cell>
          <cell r="X3559">
            <v>61.162885646285609</v>
          </cell>
          <cell r="Y3559">
            <v>61.94387351456492</v>
          </cell>
          <cell r="Z3559">
            <v>62.762198341341403</v>
          </cell>
          <cell r="AA3559">
            <v>63.678439181486489</v>
          </cell>
          <cell r="AB3559">
            <v>64.520775498172327</v>
          </cell>
          <cell r="AC3559">
            <v>65.364607857843168</v>
          </cell>
          <cell r="AD3559">
            <v>66.238987169908881</v>
          </cell>
          <cell r="AE3559">
            <v>67.125063013269198</v>
          </cell>
          <cell r="AF3559">
            <v>68.022991851877961</v>
          </cell>
          <cell r="AG3559">
            <v>68.932932242700019</v>
          </cell>
          <cell r="AH3559">
            <v>69.855044863709381</v>
          </cell>
          <cell r="AI3559">
            <v>70.789492542261797</v>
          </cell>
          <cell r="AJ3559">
            <v>71.73644028384696</v>
          </cell>
          <cell r="AK3559">
            <v>72.696055301225314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  <cell r="AP3559">
            <v>0</v>
          </cell>
          <cell r="AQ3559">
            <v>0</v>
          </cell>
          <cell r="AR3559">
            <v>0</v>
          </cell>
          <cell r="AS3559">
            <v>0</v>
          </cell>
          <cell r="AT3559">
            <v>0</v>
          </cell>
          <cell r="AU3559">
            <v>0</v>
          </cell>
          <cell r="AV3559">
            <v>0</v>
          </cell>
          <cell r="AW3559">
            <v>0</v>
          </cell>
          <cell r="AX3559">
            <v>0</v>
          </cell>
          <cell r="AY3559">
            <v>0</v>
          </cell>
          <cell r="AZ3559">
            <v>0</v>
          </cell>
        </row>
        <row r="3560">
          <cell r="A3560" t="str">
            <v>WAResidentialDLC Smart ThermostatsWinter Peak Reduction @Meter  (MW)High Participation Case0</v>
          </cell>
          <cell r="B3560" t="str">
            <v>WA</v>
          </cell>
          <cell r="C3560" t="str">
            <v>Residential</v>
          </cell>
          <cell r="D3560" t="str">
            <v>DLC Smart Thermostats</v>
          </cell>
          <cell r="E3560" t="str">
            <v>Winter Peak Reduction @Meter  (MW)</v>
          </cell>
          <cell r="F3560" t="str">
            <v>High Participation Case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AS3560">
            <v>0</v>
          </cell>
          <cell r="AT3560">
            <v>0</v>
          </cell>
          <cell r="AU3560">
            <v>0</v>
          </cell>
          <cell r="AV3560">
            <v>0</v>
          </cell>
          <cell r="AW3560">
            <v>0</v>
          </cell>
          <cell r="AX3560">
            <v>0</v>
          </cell>
          <cell r="AY3560">
            <v>0</v>
          </cell>
          <cell r="AZ3560">
            <v>0</v>
          </cell>
        </row>
        <row r="3561">
          <cell r="A3561" t="str">
            <v>WAResidentialDLC Smart ThermostatsWinter Peak Reduction @Generation (MW)High Participation Case0</v>
          </cell>
          <cell r="B3561" t="str">
            <v>WA</v>
          </cell>
          <cell r="C3561" t="str">
            <v>Residential</v>
          </cell>
          <cell r="D3561" t="str">
            <v>DLC Smart Thermostats</v>
          </cell>
          <cell r="E3561" t="str">
            <v>Winter Peak Reduction @Generation (MW)</v>
          </cell>
          <cell r="F3561" t="str">
            <v>High Participation Case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  <cell r="AP3561">
            <v>0</v>
          </cell>
          <cell r="AQ3561">
            <v>0</v>
          </cell>
          <cell r="AR3561">
            <v>0</v>
          </cell>
          <cell r="AS3561">
            <v>0</v>
          </cell>
          <cell r="AT3561">
            <v>0</v>
          </cell>
          <cell r="AU3561">
            <v>0</v>
          </cell>
          <cell r="AV3561">
            <v>0</v>
          </cell>
          <cell r="AW3561">
            <v>0</v>
          </cell>
          <cell r="AX3561">
            <v>0</v>
          </cell>
          <cell r="AY3561">
            <v>0</v>
          </cell>
          <cell r="AZ3561">
            <v>0</v>
          </cell>
        </row>
        <row r="3562">
          <cell r="A3562" t="str">
            <v>WAResidentialDLC Smart ThermostatsProgram Annual BenefitsHigh Participation Case0</v>
          </cell>
          <cell r="B3562" t="str">
            <v>WA</v>
          </cell>
          <cell r="C3562" t="str">
            <v>Residential</v>
          </cell>
          <cell r="D3562" t="str">
            <v>DLC Smart Thermostats</v>
          </cell>
          <cell r="E3562" t="str">
            <v>Program Annual Benefits</v>
          </cell>
          <cell r="F3562" t="str">
            <v>High Participation Case</v>
          </cell>
          <cell r="G3562">
            <v>0</v>
          </cell>
        </row>
        <row r="3563">
          <cell r="A3563" t="str">
            <v>WAResidentialDLC Smart ThermostatsNew ParticipantsHigh Participation Case0</v>
          </cell>
          <cell r="B3563" t="str">
            <v>WA</v>
          </cell>
          <cell r="C3563" t="str">
            <v>Residential</v>
          </cell>
          <cell r="D3563" t="str">
            <v>DLC Smart Thermostats</v>
          </cell>
          <cell r="E3563" t="str">
            <v>New Participants</v>
          </cell>
          <cell r="F3563" t="str">
            <v>High Participation Case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16746.686550000006</v>
          </cell>
          <cell r="S3563">
            <v>34271.919000000009</v>
          </cell>
          <cell r="T3563">
            <v>69833.664450000011</v>
          </cell>
          <cell r="U3563">
            <v>36847.527750000037</v>
          </cell>
          <cell r="V3563">
            <v>20100.588749999937</v>
          </cell>
          <cell r="W3563">
            <v>2583.0255000000179</v>
          </cell>
          <cell r="X3563">
            <v>2585.7149999999965</v>
          </cell>
          <cell r="Y3563">
            <v>2585.2035000000324</v>
          </cell>
          <cell r="Z3563">
            <v>2584.5764999999665</v>
          </cell>
          <cell r="AA3563">
            <v>2584.3950000000186</v>
          </cell>
          <cell r="AB3563">
            <v>2584.7249999999767</v>
          </cell>
          <cell r="AC3563">
            <v>2592.8595000000205</v>
          </cell>
          <cell r="AD3563">
            <v>2694.0321599718882</v>
          </cell>
          <cell r="AE3563">
            <v>2731.0805338135397</v>
          </cell>
          <cell r="AF3563">
            <v>2768.6383974915661</v>
          </cell>
          <cell r="AG3563">
            <v>2806.7127575183695</v>
          </cell>
          <cell r="AH3563">
            <v>2845.3107167601411</v>
          </cell>
          <cell r="AI3563">
            <v>2884.4394757617847</v>
          </cell>
          <cell r="AJ3563">
            <v>2924.1063340901455</v>
          </cell>
          <cell r="AK3563">
            <v>2964.3186916958948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AS3563">
            <v>0</v>
          </cell>
          <cell r="AT3563">
            <v>0</v>
          </cell>
          <cell r="AU3563">
            <v>0</v>
          </cell>
          <cell r="AV3563">
            <v>0</v>
          </cell>
          <cell r="AW3563">
            <v>0</v>
          </cell>
          <cell r="AX3563">
            <v>0</v>
          </cell>
          <cell r="AY3563">
            <v>0</v>
          </cell>
          <cell r="AZ3563">
            <v>0</v>
          </cell>
        </row>
        <row r="3564">
          <cell r="A3564" t="str">
            <v>WAResidentialDLC Smart ThermostatsIncentive CostsHigh Participation Case0</v>
          </cell>
          <cell r="B3564" t="str">
            <v>WA</v>
          </cell>
          <cell r="C3564" t="str">
            <v>Residential</v>
          </cell>
          <cell r="D3564" t="str">
            <v>DLC Smart Thermostats</v>
          </cell>
          <cell r="E3564" t="str">
            <v>Incentive Costs</v>
          </cell>
          <cell r="F3564" t="str">
            <v>High Participation Case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351680.42</v>
          </cell>
          <cell r="S3564">
            <v>1071390.72</v>
          </cell>
          <cell r="T3564">
            <v>2537897.67</v>
          </cell>
          <cell r="U3564">
            <v>3311695.75</v>
          </cell>
          <cell r="V3564">
            <v>3733808.12</v>
          </cell>
          <cell r="W3564">
            <v>3788051.65</v>
          </cell>
          <cell r="X3564">
            <v>3842351.67</v>
          </cell>
          <cell r="Y3564">
            <v>3896640.94</v>
          </cell>
          <cell r="Z3564">
            <v>3950917.05</v>
          </cell>
          <cell r="AA3564">
            <v>4005189.34</v>
          </cell>
          <cell r="AB3564">
            <v>4059468.57</v>
          </cell>
          <cell r="AC3564">
            <v>4113918.62</v>
          </cell>
          <cell r="AD3564">
            <v>4170493.29</v>
          </cell>
          <cell r="AE3564">
            <v>4227845.9800000004</v>
          </cell>
          <cell r="AF3564">
            <v>4285987.3899999997</v>
          </cell>
          <cell r="AG3564">
            <v>4344928.3600000003</v>
          </cell>
          <cell r="AH3564">
            <v>4404679.88</v>
          </cell>
          <cell r="AI3564">
            <v>4465253.1100000003</v>
          </cell>
          <cell r="AJ3564">
            <v>4526659.34</v>
          </cell>
          <cell r="AK3564">
            <v>4588910.04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  <cell r="AP3564">
            <v>0</v>
          </cell>
          <cell r="AQ3564">
            <v>0</v>
          </cell>
          <cell r="AR3564">
            <v>0</v>
          </cell>
          <cell r="AS3564">
            <v>0</v>
          </cell>
          <cell r="AT3564">
            <v>0</v>
          </cell>
          <cell r="AU3564">
            <v>0</v>
          </cell>
          <cell r="AV3564">
            <v>0</v>
          </cell>
          <cell r="AW3564">
            <v>0</v>
          </cell>
          <cell r="AX3564">
            <v>0</v>
          </cell>
          <cell r="AY3564">
            <v>0</v>
          </cell>
          <cell r="AZ3564">
            <v>0</v>
          </cell>
        </row>
        <row r="3565">
          <cell r="A3565" t="str">
            <v>WAResidentialDLC Smart ThermostatsParticipantsHigh Participation Case0</v>
          </cell>
          <cell r="B3565" t="str">
            <v>WA</v>
          </cell>
          <cell r="C3565" t="str">
            <v>Residential</v>
          </cell>
          <cell r="D3565" t="str">
            <v>DLC Smart Thermostats</v>
          </cell>
          <cell r="E3565" t="str">
            <v>Participants</v>
          </cell>
          <cell r="F3565" t="str">
            <v>High Participation Case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16746.686550000006</v>
          </cell>
          <cell r="S3565">
            <v>51018.605550000015</v>
          </cell>
          <cell r="T3565">
            <v>120852.27000000002</v>
          </cell>
          <cell r="U3565">
            <v>157699.79775000006</v>
          </cell>
          <cell r="V3565">
            <v>177800.38649999999</v>
          </cell>
          <cell r="W3565">
            <v>180383.41200000001</v>
          </cell>
          <cell r="X3565">
            <v>182969.12700000001</v>
          </cell>
          <cell r="Y3565">
            <v>185554.33050000004</v>
          </cell>
          <cell r="Z3565">
            <v>188138.90700000001</v>
          </cell>
          <cell r="AA3565">
            <v>190723.30200000003</v>
          </cell>
          <cell r="AB3565">
            <v>193308.027</v>
          </cell>
          <cell r="AC3565">
            <v>195900.88650000002</v>
          </cell>
          <cell r="AD3565">
            <v>198594.91865997191</v>
          </cell>
          <cell r="AE3565">
            <v>201325.99919378545</v>
          </cell>
          <cell r="AF3565">
            <v>204094.63759127702</v>
          </cell>
          <cell r="AG3565">
            <v>206901.35034879539</v>
          </cell>
          <cell r="AH3565">
            <v>209746.66106555553</v>
          </cell>
          <cell r="AI3565">
            <v>212631.10054131731</v>
          </cell>
          <cell r="AJ3565">
            <v>215555.20687540746</v>
          </cell>
          <cell r="AK3565">
            <v>218519.52556710335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  <cell r="AP3565">
            <v>0</v>
          </cell>
          <cell r="AQ3565">
            <v>0</v>
          </cell>
          <cell r="AR3565">
            <v>0</v>
          </cell>
          <cell r="AS3565">
            <v>0</v>
          </cell>
          <cell r="AT3565">
            <v>0</v>
          </cell>
          <cell r="AU3565">
            <v>0</v>
          </cell>
          <cell r="AV3565">
            <v>0</v>
          </cell>
          <cell r="AW3565">
            <v>0</v>
          </cell>
          <cell r="AX3565">
            <v>0</v>
          </cell>
          <cell r="AY3565">
            <v>0</v>
          </cell>
          <cell r="AZ3565">
            <v>0</v>
          </cell>
        </row>
        <row r="3566">
          <cell r="A3566" t="str">
            <v>WAMedium C&amp;IDLC Space HeatingProgram Annual BenefitsHigh Participation Case0</v>
          </cell>
          <cell r="B3566" t="str">
            <v>WA</v>
          </cell>
          <cell r="C3566" t="str">
            <v>Medium C&amp;I</v>
          </cell>
          <cell r="D3566" t="str">
            <v>DLC Space Heating</v>
          </cell>
          <cell r="E3566" t="str">
            <v>Program Annual Benefits</v>
          </cell>
          <cell r="F3566" t="str">
            <v>High Participation Case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573231.01</v>
          </cell>
          <cell r="S3566">
            <v>1745288.43</v>
          </cell>
          <cell r="T3566">
            <v>4127886.26</v>
          </cell>
          <cell r="U3566">
            <v>5388069.9000000004</v>
          </cell>
          <cell r="V3566">
            <v>6066603.5300000003</v>
          </cell>
          <cell r="W3566">
            <v>6146956.6100000003</v>
          </cell>
          <cell r="X3566">
            <v>6226381.7599999998</v>
          </cell>
          <cell r="Y3566">
            <v>6305886.3200000003</v>
          </cell>
          <cell r="Z3566">
            <v>6389191.79</v>
          </cell>
          <cell r="AA3566">
            <v>6482465.1100000003</v>
          </cell>
          <cell r="AB3566">
            <v>6568214.9500000002</v>
          </cell>
          <cell r="AC3566">
            <v>6654117.0800000001</v>
          </cell>
          <cell r="AD3566">
            <v>6743128.8899999997</v>
          </cell>
          <cell r="AE3566">
            <v>6833331.4100000001</v>
          </cell>
          <cell r="AF3566">
            <v>6924740.5700000003</v>
          </cell>
          <cell r="AG3566">
            <v>7017372.5</v>
          </cell>
          <cell r="AH3566">
            <v>7111243.5700000003</v>
          </cell>
          <cell r="AI3566">
            <v>7206370.3399999999</v>
          </cell>
          <cell r="AJ3566">
            <v>7302769.6200000001</v>
          </cell>
          <cell r="AK3566">
            <v>7400458.4299999997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  <cell r="AP3566">
            <v>0</v>
          </cell>
          <cell r="AQ3566">
            <v>0</v>
          </cell>
          <cell r="AR3566">
            <v>0</v>
          </cell>
          <cell r="AS3566">
            <v>0</v>
          </cell>
          <cell r="AT3566">
            <v>0</v>
          </cell>
          <cell r="AU3566">
            <v>0</v>
          </cell>
          <cell r="AV3566">
            <v>0</v>
          </cell>
          <cell r="AW3566">
            <v>0</v>
          </cell>
          <cell r="AX3566">
            <v>0</v>
          </cell>
          <cell r="AY3566">
            <v>0</v>
          </cell>
          <cell r="AZ3566">
            <v>0</v>
          </cell>
        </row>
        <row r="3567">
          <cell r="A3567" t="str">
            <v>WAMedium C&amp;IDLC Space HeatingProgram Annual CostsHigh Participation Case0</v>
          </cell>
          <cell r="B3567" t="str">
            <v>WA</v>
          </cell>
          <cell r="C3567" t="str">
            <v>Medium C&amp;I</v>
          </cell>
          <cell r="D3567" t="str">
            <v>DLC Space Heating</v>
          </cell>
          <cell r="E3567" t="str">
            <v>Program Annual Costs</v>
          </cell>
          <cell r="F3567" t="str">
            <v>High Participation Case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5834317.1500000004</v>
          </cell>
          <cell r="S3567">
            <v>12509121.98</v>
          </cell>
          <cell r="T3567">
            <v>26286343.199999999</v>
          </cell>
          <cell r="U3567">
            <v>16130618.27</v>
          </cell>
          <cell r="V3567">
            <v>10911310.720000001</v>
          </cell>
          <cell r="W3567">
            <v>4823091.07</v>
          </cell>
          <cell r="X3567">
            <v>4899046.41</v>
          </cell>
          <cell r="Y3567">
            <v>4974249.76</v>
          </cell>
          <cell r="Z3567">
            <v>5049879.66</v>
          </cell>
          <cell r="AA3567">
            <v>5126289.05</v>
          </cell>
          <cell r="AB3567">
            <v>5203203.5</v>
          </cell>
          <cell r="AC3567">
            <v>5283869.59</v>
          </cell>
          <cell r="AD3567">
            <v>5405233.1200000001</v>
          </cell>
          <cell r="AE3567">
            <v>5502775.29</v>
          </cell>
          <cell r="AF3567">
            <v>5602414.6799999997</v>
          </cell>
          <cell r="AG3567">
            <v>5704204.7300000004</v>
          </cell>
          <cell r="AH3567">
            <v>5808200.4400000004</v>
          </cell>
          <cell r="AI3567">
            <v>5914458.3899999997</v>
          </cell>
          <cell r="AJ3567">
            <v>6023036.7800000003</v>
          </cell>
          <cell r="AK3567">
            <v>6133995.5099999998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  <cell r="AP3567">
            <v>0</v>
          </cell>
          <cell r="AQ3567">
            <v>0</v>
          </cell>
          <cell r="AR3567">
            <v>0</v>
          </cell>
          <cell r="AS3567">
            <v>0</v>
          </cell>
          <cell r="AT3567">
            <v>0</v>
          </cell>
          <cell r="AU3567">
            <v>0</v>
          </cell>
          <cell r="AV3567">
            <v>0</v>
          </cell>
          <cell r="AW3567">
            <v>0</v>
          </cell>
          <cell r="AX3567">
            <v>0</v>
          </cell>
          <cell r="AY3567">
            <v>0</v>
          </cell>
          <cell r="AZ3567">
            <v>0</v>
          </cell>
        </row>
        <row r="3568">
          <cell r="A3568" t="str">
            <v>WAMedium C&amp;IDLC Space HeatingNon-Incentive CostsHigh Participation Case0</v>
          </cell>
          <cell r="B3568" t="str">
            <v>WA</v>
          </cell>
          <cell r="C3568" t="str">
            <v>Medium C&amp;I</v>
          </cell>
          <cell r="D3568" t="str">
            <v>DLC Space Heating</v>
          </cell>
          <cell r="E3568" t="str">
            <v>Non-Incentive Costs</v>
          </cell>
          <cell r="F3568" t="str">
            <v>High Participation Case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5482636.7300000004</v>
          </cell>
          <cell r="S3568">
            <v>11437731.27</v>
          </cell>
          <cell r="T3568">
            <v>23748445.530000001</v>
          </cell>
          <cell r="U3568">
            <v>12818922.52</v>
          </cell>
          <cell r="V3568">
            <v>7177502.6100000003</v>
          </cell>
          <cell r="W3568">
            <v>1035039.42</v>
          </cell>
          <cell r="X3568">
            <v>1056694.75</v>
          </cell>
          <cell r="Y3568">
            <v>1077608.81</v>
          </cell>
          <cell r="Z3568">
            <v>1098962.6200000001</v>
          </cell>
          <cell r="AA3568">
            <v>1121099.71</v>
          </cell>
          <cell r="AB3568">
            <v>1143734.93</v>
          </cell>
          <cell r="AC3568">
            <v>1169950.97</v>
          </cell>
          <cell r="AD3568">
            <v>1234739.83</v>
          </cell>
          <cell r="AE3568">
            <v>1274929.31</v>
          </cell>
          <cell r="AF3568">
            <v>1316427.29</v>
          </cell>
          <cell r="AG3568">
            <v>1359276.37</v>
          </cell>
          <cell r="AH3568">
            <v>1403520.56</v>
          </cell>
          <cell r="AI3568">
            <v>1449205.28</v>
          </cell>
          <cell r="AJ3568">
            <v>1496377.44</v>
          </cell>
          <cell r="AK3568">
            <v>1545085.48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  <cell r="AP3568">
            <v>0</v>
          </cell>
          <cell r="AQ3568">
            <v>0</v>
          </cell>
          <cell r="AR3568">
            <v>0</v>
          </cell>
          <cell r="AS3568">
            <v>0</v>
          </cell>
          <cell r="AT3568">
            <v>0</v>
          </cell>
          <cell r="AU3568">
            <v>0</v>
          </cell>
          <cell r="AV3568">
            <v>0</v>
          </cell>
          <cell r="AW3568">
            <v>0</v>
          </cell>
          <cell r="AX3568">
            <v>0</v>
          </cell>
          <cell r="AY3568">
            <v>0</v>
          </cell>
          <cell r="AZ3568">
            <v>0</v>
          </cell>
        </row>
        <row r="3569">
          <cell r="A3569" t="str">
            <v>WAMedium C&amp;IDLC Space HeatingSummer Peak Reduction @Meter  (MW)High Participation Case0</v>
          </cell>
          <cell r="B3569" t="str">
            <v>WA</v>
          </cell>
          <cell r="C3569" t="str">
            <v>Medium C&amp;I</v>
          </cell>
          <cell r="D3569" t="str">
            <v>DLC Space Heating</v>
          </cell>
          <cell r="E3569" t="str">
            <v>Summer Peak Reduction @Meter  (MW)</v>
          </cell>
          <cell r="F3569" t="str">
            <v>High Participation Case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5.1061481672101516</v>
          </cell>
          <cell r="S3569">
            <v>15.546439584201273</v>
          </cell>
          <cell r="T3569">
            <v>36.769815927493447</v>
          </cell>
          <cell r="U3569">
            <v>47.99510590524666</v>
          </cell>
          <cell r="V3569">
            <v>54.039254216657497</v>
          </cell>
          <cell r="W3569">
            <v>54.75501228123791</v>
          </cell>
          <cell r="X3569">
            <v>55.462504704051796</v>
          </cell>
          <cell r="Y3569">
            <v>56.170704503007471</v>
          </cell>
          <cell r="Z3569">
            <v>56.91276145592839</v>
          </cell>
          <cell r="AA3569">
            <v>57.74360864977195</v>
          </cell>
          <cell r="AB3569">
            <v>58.507439221742665</v>
          </cell>
          <cell r="AC3569">
            <v>59.27262640549219</v>
          </cell>
          <cell r="AD3569">
            <v>60.065513565673378</v>
          </cell>
          <cell r="AE3569">
            <v>60.869007140432515</v>
          </cell>
          <cell r="AF3569">
            <v>61.683249011282939</v>
          </cell>
          <cell r="AG3569">
            <v>62.508382957680382</v>
          </cell>
          <cell r="AH3569">
            <v>63.344554682411669</v>
          </cell>
          <cell r="AI3569">
            <v>64.191911837323005</v>
          </cell>
          <cell r="AJ3569">
            <v>65.050604049392433</v>
          </cell>
          <cell r="AK3569">
            <v>65.920782947151125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  <cell r="AP3569">
            <v>0</v>
          </cell>
          <cell r="AQ3569">
            <v>0</v>
          </cell>
          <cell r="AR3569">
            <v>0</v>
          </cell>
          <cell r="AS3569">
            <v>0</v>
          </cell>
          <cell r="AT3569">
            <v>0</v>
          </cell>
          <cell r="AU3569">
            <v>0</v>
          </cell>
          <cell r="AV3569">
            <v>0</v>
          </cell>
          <cell r="AW3569">
            <v>0</v>
          </cell>
          <cell r="AX3569">
            <v>0</v>
          </cell>
          <cell r="AY3569">
            <v>0</v>
          </cell>
          <cell r="AZ3569">
            <v>0</v>
          </cell>
        </row>
        <row r="3570">
          <cell r="A3570" t="str">
            <v>WAMedium C&amp;IDLC Space HeatingSummer Peak Reduction @Generation (MW)High Participation Case0</v>
          </cell>
          <cell r="B3570" t="str">
            <v>WA</v>
          </cell>
          <cell r="C3570" t="str">
            <v>Medium C&amp;I</v>
          </cell>
          <cell r="D3570" t="str">
            <v>DLC Space Heating</v>
          </cell>
          <cell r="E3570" t="str">
            <v>Summer Peak Reduction @Generation (MW)</v>
          </cell>
          <cell r="F3570" t="str">
            <v>High Participation Case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5.6309529854545115</v>
          </cell>
          <cell r="S3570">
            <v>17.1442871462299</v>
          </cell>
          <cell r="T3570">
            <v>40.548980952242438</v>
          </cell>
          <cell r="U3570">
            <v>52.92799504328039</v>
          </cell>
          <cell r="V3570">
            <v>59.593354892652727</v>
          </cell>
          <cell r="W3570">
            <v>60.382677857562754</v>
          </cell>
          <cell r="X3570">
            <v>61.162885646285609</v>
          </cell>
          <cell r="Y3570">
            <v>61.94387351456492</v>
          </cell>
          <cell r="Z3570">
            <v>62.762198341341403</v>
          </cell>
          <cell r="AA3570">
            <v>63.678439181486489</v>
          </cell>
          <cell r="AB3570">
            <v>64.520775498172327</v>
          </cell>
          <cell r="AC3570">
            <v>65.364607857843168</v>
          </cell>
          <cell r="AD3570">
            <v>66.238987169908881</v>
          </cell>
          <cell r="AE3570">
            <v>67.125063013269198</v>
          </cell>
          <cell r="AF3570">
            <v>68.022991851877961</v>
          </cell>
          <cell r="AG3570">
            <v>68.932932242700019</v>
          </cell>
          <cell r="AH3570">
            <v>69.855044863709381</v>
          </cell>
          <cell r="AI3570">
            <v>70.789492542261797</v>
          </cell>
          <cell r="AJ3570">
            <v>71.73644028384696</v>
          </cell>
          <cell r="AK3570">
            <v>72.696055301225314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  <cell r="AP3570">
            <v>0</v>
          </cell>
          <cell r="AQ3570">
            <v>0</v>
          </cell>
          <cell r="AR3570">
            <v>0</v>
          </cell>
          <cell r="AS3570">
            <v>0</v>
          </cell>
          <cell r="AT3570">
            <v>0</v>
          </cell>
          <cell r="AU3570">
            <v>0</v>
          </cell>
          <cell r="AV3570">
            <v>0</v>
          </cell>
          <cell r="AW3570">
            <v>0</v>
          </cell>
          <cell r="AX3570">
            <v>0</v>
          </cell>
          <cell r="AY3570">
            <v>0</v>
          </cell>
          <cell r="AZ3570">
            <v>0</v>
          </cell>
        </row>
        <row r="3571">
          <cell r="A3571" t="str">
            <v>WAMedium C&amp;IDLC Space HeatingWinter Peak Reduction @Meter  (MW)High Participation Case0</v>
          </cell>
          <cell r="B3571" t="str">
            <v>WA</v>
          </cell>
          <cell r="C3571" t="str">
            <v>Medium C&amp;I</v>
          </cell>
          <cell r="D3571" t="str">
            <v>DLC Space Heating</v>
          </cell>
          <cell r="E3571" t="str">
            <v>Winter Peak Reduction @Meter  (MW)</v>
          </cell>
          <cell r="F3571" t="str">
            <v>High Participation Case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  <cell r="AP3571">
            <v>0</v>
          </cell>
          <cell r="AQ3571">
            <v>0</v>
          </cell>
          <cell r="AR3571">
            <v>0</v>
          </cell>
          <cell r="AS3571">
            <v>0</v>
          </cell>
          <cell r="AT3571">
            <v>0</v>
          </cell>
          <cell r="AU3571">
            <v>0</v>
          </cell>
          <cell r="AV3571">
            <v>0</v>
          </cell>
          <cell r="AW3571">
            <v>0</v>
          </cell>
          <cell r="AX3571">
            <v>0</v>
          </cell>
          <cell r="AY3571">
            <v>0</v>
          </cell>
          <cell r="AZ3571">
            <v>0</v>
          </cell>
        </row>
        <row r="3572">
          <cell r="A3572" t="str">
            <v>WAMedium C&amp;IDLC Space HeatingWinter Peak Reduction @Generation (MW)High Participation Case0</v>
          </cell>
          <cell r="B3572" t="str">
            <v>WA</v>
          </cell>
          <cell r="C3572" t="str">
            <v>Medium C&amp;I</v>
          </cell>
          <cell r="D3572" t="str">
            <v>DLC Space Heating</v>
          </cell>
          <cell r="E3572" t="str">
            <v>Winter Peak Reduction @Generation (MW)</v>
          </cell>
          <cell r="F3572" t="str">
            <v>High Participation Case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E3572">
            <v>0</v>
          </cell>
          <cell r="AF3572">
            <v>0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  <cell r="AP3572">
            <v>0</v>
          </cell>
          <cell r="AQ3572">
            <v>0</v>
          </cell>
          <cell r="AR3572">
            <v>0</v>
          </cell>
          <cell r="AS3572">
            <v>0</v>
          </cell>
          <cell r="AT3572">
            <v>0</v>
          </cell>
          <cell r="AU3572">
            <v>0</v>
          </cell>
          <cell r="AV3572">
            <v>0</v>
          </cell>
          <cell r="AW3572">
            <v>0</v>
          </cell>
          <cell r="AX3572">
            <v>0</v>
          </cell>
          <cell r="AY3572">
            <v>0</v>
          </cell>
          <cell r="AZ3572">
            <v>0</v>
          </cell>
        </row>
        <row r="3573">
          <cell r="A3573" t="str">
            <v>WAMedium C&amp;IDLC Space HeatingProgram Annual BenefitsHigh Participation Case0</v>
          </cell>
          <cell r="B3573" t="str">
            <v>WA</v>
          </cell>
          <cell r="C3573" t="str">
            <v>Medium C&amp;I</v>
          </cell>
          <cell r="D3573" t="str">
            <v>DLC Space Heating</v>
          </cell>
          <cell r="E3573" t="str">
            <v>Program Annual Benefits</v>
          </cell>
          <cell r="F3573" t="str">
            <v>High Participation Case</v>
          </cell>
          <cell r="G3573">
            <v>0</v>
          </cell>
        </row>
        <row r="3574">
          <cell r="A3574" t="str">
            <v>WAMedium C&amp;IDLC Space HeatingNew ParticipantsHigh Participation Case0</v>
          </cell>
          <cell r="B3574" t="str">
            <v>WA</v>
          </cell>
          <cell r="C3574" t="str">
            <v>Medium C&amp;I</v>
          </cell>
          <cell r="D3574" t="str">
            <v>DLC Space Heating</v>
          </cell>
          <cell r="E3574" t="str">
            <v>New Participants</v>
          </cell>
          <cell r="F3574" t="str">
            <v>High Participation Case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16746.686550000006</v>
          </cell>
          <cell r="S3574">
            <v>34271.919000000009</v>
          </cell>
          <cell r="T3574">
            <v>69833.664450000011</v>
          </cell>
          <cell r="U3574">
            <v>36847.527750000037</v>
          </cell>
          <cell r="V3574">
            <v>20100.588749999937</v>
          </cell>
          <cell r="W3574">
            <v>2583.0255000000179</v>
          </cell>
          <cell r="X3574">
            <v>2585.7149999999965</v>
          </cell>
          <cell r="Y3574">
            <v>2585.2035000000324</v>
          </cell>
          <cell r="Z3574">
            <v>2584.5764999999665</v>
          </cell>
          <cell r="AA3574">
            <v>2584.3950000000186</v>
          </cell>
          <cell r="AB3574">
            <v>2584.7249999999767</v>
          </cell>
          <cell r="AC3574">
            <v>2592.8595000000205</v>
          </cell>
          <cell r="AD3574">
            <v>2694.0321599718882</v>
          </cell>
          <cell r="AE3574">
            <v>2731.0805338135397</v>
          </cell>
          <cell r="AF3574">
            <v>2768.6383974915661</v>
          </cell>
          <cell r="AG3574">
            <v>2806.7127575183695</v>
          </cell>
          <cell r="AH3574">
            <v>2845.3107167601411</v>
          </cell>
          <cell r="AI3574">
            <v>2884.4394757617847</v>
          </cell>
          <cell r="AJ3574">
            <v>2924.1063340901455</v>
          </cell>
          <cell r="AK3574">
            <v>2964.3186916958948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  <cell r="AP3574">
            <v>0</v>
          </cell>
          <cell r="AQ3574">
            <v>0</v>
          </cell>
          <cell r="AR3574">
            <v>0</v>
          </cell>
          <cell r="AS3574">
            <v>0</v>
          </cell>
          <cell r="AT3574">
            <v>0</v>
          </cell>
          <cell r="AU3574">
            <v>0</v>
          </cell>
          <cell r="AV3574">
            <v>0</v>
          </cell>
          <cell r="AW3574">
            <v>0</v>
          </cell>
          <cell r="AX3574">
            <v>0</v>
          </cell>
          <cell r="AY3574">
            <v>0</v>
          </cell>
          <cell r="AZ3574">
            <v>0</v>
          </cell>
        </row>
        <row r="3575">
          <cell r="A3575" t="str">
            <v>WAMedium C&amp;IDLC Space HeatingIncentive CostsHigh Participation Case0</v>
          </cell>
          <cell r="B3575" t="str">
            <v>WA</v>
          </cell>
          <cell r="C3575" t="str">
            <v>Medium C&amp;I</v>
          </cell>
          <cell r="D3575" t="str">
            <v>DLC Space Heating</v>
          </cell>
          <cell r="E3575" t="str">
            <v>Incentive Costs</v>
          </cell>
          <cell r="F3575" t="str">
            <v>High Participation Case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351680.42</v>
          </cell>
          <cell r="S3575">
            <v>1071390.72</v>
          </cell>
          <cell r="T3575">
            <v>2537897.67</v>
          </cell>
          <cell r="U3575">
            <v>3311695.75</v>
          </cell>
          <cell r="V3575">
            <v>3733808.12</v>
          </cell>
          <cell r="W3575">
            <v>3788051.65</v>
          </cell>
          <cell r="X3575">
            <v>3842351.67</v>
          </cell>
          <cell r="Y3575">
            <v>3896640.94</v>
          </cell>
          <cell r="Z3575">
            <v>3950917.05</v>
          </cell>
          <cell r="AA3575">
            <v>4005189.34</v>
          </cell>
          <cell r="AB3575">
            <v>4059468.57</v>
          </cell>
          <cell r="AC3575">
            <v>4113918.62</v>
          </cell>
          <cell r="AD3575">
            <v>4170493.29</v>
          </cell>
          <cell r="AE3575">
            <v>4227845.9800000004</v>
          </cell>
          <cell r="AF3575">
            <v>4285987.3899999997</v>
          </cell>
          <cell r="AG3575">
            <v>4344928.3600000003</v>
          </cell>
          <cell r="AH3575">
            <v>4404679.88</v>
          </cell>
          <cell r="AI3575">
            <v>4465253.1100000003</v>
          </cell>
          <cell r="AJ3575">
            <v>4526659.34</v>
          </cell>
          <cell r="AK3575">
            <v>4588910.04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  <cell r="AP3575">
            <v>0</v>
          </cell>
          <cell r="AQ3575">
            <v>0</v>
          </cell>
          <cell r="AR3575">
            <v>0</v>
          </cell>
          <cell r="AS3575">
            <v>0</v>
          </cell>
          <cell r="AT3575">
            <v>0</v>
          </cell>
          <cell r="AU3575">
            <v>0</v>
          </cell>
          <cell r="AV3575">
            <v>0</v>
          </cell>
          <cell r="AW3575">
            <v>0</v>
          </cell>
          <cell r="AX3575">
            <v>0</v>
          </cell>
          <cell r="AY3575">
            <v>0</v>
          </cell>
          <cell r="AZ3575">
            <v>0</v>
          </cell>
        </row>
        <row r="3576">
          <cell r="A3576" t="str">
            <v>WAMedium C&amp;IDLC Space HeatingParticipantsHigh Participation Case0</v>
          </cell>
          <cell r="B3576" t="str">
            <v>WA</v>
          </cell>
          <cell r="C3576" t="str">
            <v>Medium C&amp;I</v>
          </cell>
          <cell r="D3576" t="str">
            <v>DLC Space Heating</v>
          </cell>
          <cell r="E3576" t="str">
            <v>Participants</v>
          </cell>
          <cell r="F3576" t="str">
            <v>High Participation Case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16746.686550000006</v>
          </cell>
          <cell r="S3576">
            <v>51018.605550000015</v>
          </cell>
          <cell r="T3576">
            <v>120852.27000000002</v>
          </cell>
          <cell r="U3576">
            <v>157699.79775000006</v>
          </cell>
          <cell r="V3576">
            <v>177800.38649999999</v>
          </cell>
          <cell r="W3576">
            <v>180383.41200000001</v>
          </cell>
          <cell r="X3576">
            <v>182969.12700000001</v>
          </cell>
          <cell r="Y3576">
            <v>185554.33050000004</v>
          </cell>
          <cell r="Z3576">
            <v>188138.90700000001</v>
          </cell>
          <cell r="AA3576">
            <v>190723.30200000003</v>
          </cell>
          <cell r="AB3576">
            <v>193308.027</v>
          </cell>
          <cell r="AC3576">
            <v>195900.88650000002</v>
          </cell>
          <cell r="AD3576">
            <v>198594.91865997191</v>
          </cell>
          <cell r="AE3576">
            <v>201325.99919378545</v>
          </cell>
          <cell r="AF3576">
            <v>204094.63759127702</v>
          </cell>
          <cell r="AG3576">
            <v>206901.35034879539</v>
          </cell>
          <cell r="AH3576">
            <v>209746.66106555553</v>
          </cell>
          <cell r="AI3576">
            <v>212631.10054131731</v>
          </cell>
          <cell r="AJ3576">
            <v>215555.20687540746</v>
          </cell>
          <cell r="AK3576">
            <v>218519.52556710335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AS3576">
            <v>0</v>
          </cell>
          <cell r="AT3576">
            <v>0</v>
          </cell>
          <cell r="AU3576">
            <v>0</v>
          </cell>
          <cell r="AV3576">
            <v>0</v>
          </cell>
          <cell r="AW3576">
            <v>0</v>
          </cell>
          <cell r="AX3576">
            <v>0</v>
          </cell>
          <cell r="AY3576">
            <v>0</v>
          </cell>
          <cell r="AZ3576">
            <v>0</v>
          </cell>
        </row>
        <row r="3577">
          <cell r="A3577" t="str">
            <v>WAResidentialDLC Space HeatingProgram Annual BenefitsHigh Participation Case0</v>
          </cell>
          <cell r="B3577" t="str">
            <v>WA</v>
          </cell>
          <cell r="C3577" t="str">
            <v>Residential</v>
          </cell>
          <cell r="D3577" t="str">
            <v>DLC Space Heating</v>
          </cell>
          <cell r="E3577" t="str">
            <v>Program Annual Benefits</v>
          </cell>
          <cell r="F3577" t="str">
            <v>High Participation Case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573231.01</v>
          </cell>
          <cell r="S3577">
            <v>1745288.43</v>
          </cell>
          <cell r="T3577">
            <v>4127886.26</v>
          </cell>
          <cell r="U3577">
            <v>5388069.9000000004</v>
          </cell>
          <cell r="V3577">
            <v>6066603.5300000003</v>
          </cell>
          <cell r="W3577">
            <v>6146956.6100000003</v>
          </cell>
          <cell r="X3577">
            <v>6226381.7599999998</v>
          </cell>
          <cell r="Y3577">
            <v>6305886.3200000003</v>
          </cell>
          <cell r="Z3577">
            <v>6389191.79</v>
          </cell>
          <cell r="AA3577">
            <v>6482465.1100000003</v>
          </cell>
          <cell r="AB3577">
            <v>6568214.9500000002</v>
          </cell>
          <cell r="AC3577">
            <v>6654117.0800000001</v>
          </cell>
          <cell r="AD3577">
            <v>6743128.8899999997</v>
          </cell>
          <cell r="AE3577">
            <v>6833331.4100000001</v>
          </cell>
          <cell r="AF3577">
            <v>6924740.5700000003</v>
          </cell>
          <cell r="AG3577">
            <v>7017372.5</v>
          </cell>
          <cell r="AH3577">
            <v>7111243.5700000003</v>
          </cell>
          <cell r="AI3577">
            <v>7206370.3399999999</v>
          </cell>
          <cell r="AJ3577">
            <v>7302769.6200000001</v>
          </cell>
          <cell r="AK3577">
            <v>7400458.4299999997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AS3577">
            <v>0</v>
          </cell>
          <cell r="AT3577">
            <v>0</v>
          </cell>
          <cell r="AU3577">
            <v>0</v>
          </cell>
          <cell r="AV3577">
            <v>0</v>
          </cell>
          <cell r="AW3577">
            <v>0</v>
          </cell>
          <cell r="AX3577">
            <v>0</v>
          </cell>
          <cell r="AY3577">
            <v>0</v>
          </cell>
          <cell r="AZ3577">
            <v>0</v>
          </cell>
        </row>
        <row r="3578">
          <cell r="A3578" t="str">
            <v>WAResidentialDLC Space HeatingProgram Annual CostsHigh Participation Case0</v>
          </cell>
          <cell r="B3578" t="str">
            <v>WA</v>
          </cell>
          <cell r="C3578" t="str">
            <v>Residential</v>
          </cell>
          <cell r="D3578" t="str">
            <v>DLC Space Heating</v>
          </cell>
          <cell r="E3578" t="str">
            <v>Program Annual Costs</v>
          </cell>
          <cell r="F3578" t="str">
            <v>High Participation Case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5834317.1500000004</v>
          </cell>
          <cell r="S3578">
            <v>12509121.98</v>
          </cell>
          <cell r="T3578">
            <v>26286343.199999999</v>
          </cell>
          <cell r="U3578">
            <v>16130618.27</v>
          </cell>
          <cell r="V3578">
            <v>10911310.720000001</v>
          </cell>
          <cell r="W3578">
            <v>4823091.07</v>
          </cell>
          <cell r="X3578">
            <v>4899046.41</v>
          </cell>
          <cell r="Y3578">
            <v>4974249.76</v>
          </cell>
          <cell r="Z3578">
            <v>5049879.66</v>
          </cell>
          <cell r="AA3578">
            <v>5126289.05</v>
          </cell>
          <cell r="AB3578">
            <v>5203203.5</v>
          </cell>
          <cell r="AC3578">
            <v>5283869.59</v>
          </cell>
          <cell r="AD3578">
            <v>5405233.1200000001</v>
          </cell>
          <cell r="AE3578">
            <v>5502775.29</v>
          </cell>
          <cell r="AF3578">
            <v>5602414.6799999997</v>
          </cell>
          <cell r="AG3578">
            <v>5704204.7300000004</v>
          </cell>
          <cell r="AH3578">
            <v>5808200.4400000004</v>
          </cell>
          <cell r="AI3578">
            <v>5914458.3899999997</v>
          </cell>
          <cell r="AJ3578">
            <v>6023036.7800000003</v>
          </cell>
          <cell r="AK3578">
            <v>6133995.5099999998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  <cell r="AP3578">
            <v>0</v>
          </cell>
          <cell r="AQ3578">
            <v>0</v>
          </cell>
          <cell r="AR3578">
            <v>0</v>
          </cell>
          <cell r="AS3578">
            <v>0</v>
          </cell>
          <cell r="AT3578">
            <v>0</v>
          </cell>
          <cell r="AU3578">
            <v>0</v>
          </cell>
          <cell r="AV3578">
            <v>0</v>
          </cell>
          <cell r="AW3578">
            <v>0</v>
          </cell>
          <cell r="AX3578">
            <v>0</v>
          </cell>
          <cell r="AY3578">
            <v>0</v>
          </cell>
          <cell r="AZ3578">
            <v>0</v>
          </cell>
        </row>
        <row r="3579">
          <cell r="A3579" t="str">
            <v>WAResidentialDLC Space HeatingNon-Incentive CostsHigh Participation Case0</v>
          </cell>
          <cell r="B3579" t="str">
            <v>WA</v>
          </cell>
          <cell r="C3579" t="str">
            <v>Residential</v>
          </cell>
          <cell r="D3579" t="str">
            <v>DLC Space Heating</v>
          </cell>
          <cell r="E3579" t="str">
            <v>Non-Incentive Costs</v>
          </cell>
          <cell r="F3579" t="str">
            <v>High Participation Case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5482636.7300000004</v>
          </cell>
          <cell r="S3579">
            <v>11437731.27</v>
          </cell>
          <cell r="T3579">
            <v>23748445.530000001</v>
          </cell>
          <cell r="U3579">
            <v>12818922.52</v>
          </cell>
          <cell r="V3579">
            <v>7177502.6100000003</v>
          </cell>
          <cell r="W3579">
            <v>1035039.42</v>
          </cell>
          <cell r="X3579">
            <v>1056694.75</v>
          </cell>
          <cell r="Y3579">
            <v>1077608.81</v>
          </cell>
          <cell r="Z3579">
            <v>1098962.6200000001</v>
          </cell>
          <cell r="AA3579">
            <v>1121099.71</v>
          </cell>
          <cell r="AB3579">
            <v>1143734.93</v>
          </cell>
          <cell r="AC3579">
            <v>1169950.97</v>
          </cell>
          <cell r="AD3579">
            <v>1234739.83</v>
          </cell>
          <cell r="AE3579">
            <v>1274929.31</v>
          </cell>
          <cell r="AF3579">
            <v>1316427.29</v>
          </cell>
          <cell r="AG3579">
            <v>1359276.37</v>
          </cell>
          <cell r="AH3579">
            <v>1403520.56</v>
          </cell>
          <cell r="AI3579">
            <v>1449205.28</v>
          </cell>
          <cell r="AJ3579">
            <v>1496377.44</v>
          </cell>
          <cell r="AK3579">
            <v>1545085.48</v>
          </cell>
          <cell r="AL3579">
            <v>0</v>
          </cell>
          <cell r="AM3579">
            <v>0</v>
          </cell>
          <cell r="AN3579">
            <v>0</v>
          </cell>
          <cell r="AO3579">
            <v>0</v>
          </cell>
          <cell r="AP3579">
            <v>0</v>
          </cell>
          <cell r="AQ3579">
            <v>0</v>
          </cell>
          <cell r="AR3579">
            <v>0</v>
          </cell>
          <cell r="AS3579">
            <v>0</v>
          </cell>
          <cell r="AT3579">
            <v>0</v>
          </cell>
          <cell r="AU3579">
            <v>0</v>
          </cell>
          <cell r="AV3579">
            <v>0</v>
          </cell>
          <cell r="AW3579">
            <v>0</v>
          </cell>
          <cell r="AX3579">
            <v>0</v>
          </cell>
          <cell r="AY3579">
            <v>0</v>
          </cell>
          <cell r="AZ3579">
            <v>0</v>
          </cell>
        </row>
        <row r="3580">
          <cell r="A3580" t="str">
            <v>WAResidentialDLC Space HeatingSummer Peak Reduction @Meter  (MW)High Participation Case0</v>
          </cell>
          <cell r="B3580" t="str">
            <v>WA</v>
          </cell>
          <cell r="C3580" t="str">
            <v>Residential</v>
          </cell>
          <cell r="D3580" t="str">
            <v>DLC Space Heating</v>
          </cell>
          <cell r="E3580" t="str">
            <v>Summer Peak Reduction @Meter  (MW)</v>
          </cell>
          <cell r="F3580" t="str">
            <v>High Participation Case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5.1061481672101516</v>
          </cell>
          <cell r="S3580">
            <v>15.546439584201273</v>
          </cell>
          <cell r="T3580">
            <v>36.769815927493447</v>
          </cell>
          <cell r="U3580">
            <v>47.99510590524666</v>
          </cell>
          <cell r="V3580">
            <v>54.039254216657497</v>
          </cell>
          <cell r="W3580">
            <v>54.75501228123791</v>
          </cell>
          <cell r="X3580">
            <v>55.462504704051796</v>
          </cell>
          <cell r="Y3580">
            <v>56.170704503007471</v>
          </cell>
          <cell r="Z3580">
            <v>56.91276145592839</v>
          </cell>
          <cell r="AA3580">
            <v>57.74360864977195</v>
          </cell>
          <cell r="AB3580">
            <v>58.507439221742665</v>
          </cell>
          <cell r="AC3580">
            <v>59.27262640549219</v>
          </cell>
          <cell r="AD3580">
            <v>60.065513565673378</v>
          </cell>
          <cell r="AE3580">
            <v>60.869007140432515</v>
          </cell>
          <cell r="AF3580">
            <v>61.683249011282939</v>
          </cell>
          <cell r="AG3580">
            <v>62.508382957680382</v>
          </cell>
          <cell r="AH3580">
            <v>63.344554682411669</v>
          </cell>
          <cell r="AI3580">
            <v>64.191911837323005</v>
          </cell>
          <cell r="AJ3580">
            <v>65.050604049392433</v>
          </cell>
          <cell r="AK3580">
            <v>65.920782947151125</v>
          </cell>
          <cell r="AL3580">
            <v>0</v>
          </cell>
          <cell r="AM3580">
            <v>0</v>
          </cell>
          <cell r="AN3580">
            <v>0</v>
          </cell>
          <cell r="AO3580">
            <v>0</v>
          </cell>
          <cell r="AP3580">
            <v>0</v>
          </cell>
          <cell r="AQ3580">
            <v>0</v>
          </cell>
          <cell r="AR3580">
            <v>0</v>
          </cell>
          <cell r="AS3580">
            <v>0</v>
          </cell>
          <cell r="AT3580">
            <v>0</v>
          </cell>
          <cell r="AU3580">
            <v>0</v>
          </cell>
          <cell r="AV3580">
            <v>0</v>
          </cell>
          <cell r="AW3580">
            <v>0</v>
          </cell>
          <cell r="AX3580">
            <v>0</v>
          </cell>
          <cell r="AY3580">
            <v>0</v>
          </cell>
          <cell r="AZ3580">
            <v>0</v>
          </cell>
        </row>
        <row r="3581">
          <cell r="A3581" t="str">
            <v>WAResidentialDLC Space HeatingSummer Peak Reduction @Generation (MW)High Participation Case0</v>
          </cell>
          <cell r="B3581" t="str">
            <v>WA</v>
          </cell>
          <cell r="C3581" t="str">
            <v>Residential</v>
          </cell>
          <cell r="D3581" t="str">
            <v>DLC Space Heating</v>
          </cell>
          <cell r="E3581" t="str">
            <v>Summer Peak Reduction @Generation (MW)</v>
          </cell>
          <cell r="F3581" t="str">
            <v>High Participation Case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5.6309529854545115</v>
          </cell>
          <cell r="S3581">
            <v>17.1442871462299</v>
          </cell>
          <cell r="T3581">
            <v>40.548980952242438</v>
          </cell>
          <cell r="U3581">
            <v>52.92799504328039</v>
          </cell>
          <cell r="V3581">
            <v>59.593354892652727</v>
          </cell>
          <cell r="W3581">
            <v>60.382677857562754</v>
          </cell>
          <cell r="X3581">
            <v>61.162885646285609</v>
          </cell>
          <cell r="Y3581">
            <v>61.94387351456492</v>
          </cell>
          <cell r="Z3581">
            <v>62.762198341341403</v>
          </cell>
          <cell r="AA3581">
            <v>63.678439181486489</v>
          </cell>
          <cell r="AB3581">
            <v>64.520775498172327</v>
          </cell>
          <cell r="AC3581">
            <v>65.364607857843168</v>
          </cell>
          <cell r="AD3581">
            <v>66.238987169908881</v>
          </cell>
          <cell r="AE3581">
            <v>67.125063013269198</v>
          </cell>
          <cell r="AF3581">
            <v>68.022991851877961</v>
          </cell>
          <cell r="AG3581">
            <v>68.932932242700019</v>
          </cell>
          <cell r="AH3581">
            <v>69.855044863709381</v>
          </cell>
          <cell r="AI3581">
            <v>70.789492542261797</v>
          </cell>
          <cell r="AJ3581">
            <v>71.73644028384696</v>
          </cell>
          <cell r="AK3581">
            <v>72.696055301225314</v>
          </cell>
          <cell r="AL3581">
            <v>0</v>
          </cell>
          <cell r="AM3581">
            <v>0</v>
          </cell>
          <cell r="AN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AS3581">
            <v>0</v>
          </cell>
          <cell r="AT3581">
            <v>0</v>
          </cell>
          <cell r="AU3581">
            <v>0</v>
          </cell>
          <cell r="AV3581">
            <v>0</v>
          </cell>
          <cell r="AW3581">
            <v>0</v>
          </cell>
          <cell r="AX3581">
            <v>0</v>
          </cell>
          <cell r="AY3581">
            <v>0</v>
          </cell>
          <cell r="AZ3581">
            <v>0</v>
          </cell>
        </row>
        <row r="3582">
          <cell r="A3582" t="str">
            <v>WAResidentialDLC Space HeatingWinter Peak Reduction @Meter  (MW)High Participation Case0</v>
          </cell>
          <cell r="B3582" t="str">
            <v>WA</v>
          </cell>
          <cell r="C3582" t="str">
            <v>Residential</v>
          </cell>
          <cell r="D3582" t="str">
            <v>DLC Space Heating</v>
          </cell>
          <cell r="E3582" t="str">
            <v>Winter Peak Reduction @Meter  (MW)</v>
          </cell>
          <cell r="F3582" t="str">
            <v>High Participation Case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0</v>
          </cell>
          <cell r="AE3582">
            <v>0</v>
          </cell>
          <cell r="AF3582">
            <v>0</v>
          </cell>
          <cell r="AG3582">
            <v>0</v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L3582">
            <v>0</v>
          </cell>
          <cell r="AM3582">
            <v>0</v>
          </cell>
          <cell r="AN3582">
            <v>0</v>
          </cell>
          <cell r="AO3582">
            <v>0</v>
          </cell>
          <cell r="AP3582">
            <v>0</v>
          </cell>
          <cell r="AQ3582">
            <v>0</v>
          </cell>
          <cell r="AR3582">
            <v>0</v>
          </cell>
          <cell r="AS3582">
            <v>0</v>
          </cell>
          <cell r="AT3582">
            <v>0</v>
          </cell>
          <cell r="AU3582">
            <v>0</v>
          </cell>
          <cell r="AV3582">
            <v>0</v>
          </cell>
          <cell r="AW3582">
            <v>0</v>
          </cell>
          <cell r="AX3582">
            <v>0</v>
          </cell>
          <cell r="AY3582">
            <v>0</v>
          </cell>
          <cell r="AZ3582">
            <v>0</v>
          </cell>
        </row>
        <row r="3583">
          <cell r="A3583" t="str">
            <v>WAResidentialDLC Space HeatingWinter Peak Reduction @Generation (MW)High Participation Case0</v>
          </cell>
          <cell r="B3583" t="str">
            <v>WA</v>
          </cell>
          <cell r="C3583" t="str">
            <v>Residential</v>
          </cell>
          <cell r="D3583" t="str">
            <v>DLC Space Heating</v>
          </cell>
          <cell r="E3583" t="str">
            <v>Winter Peak Reduction @Generation (MW)</v>
          </cell>
          <cell r="F3583" t="str">
            <v>High Participation Case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  <cell r="AE3583">
            <v>0</v>
          </cell>
          <cell r="AF3583">
            <v>0</v>
          </cell>
          <cell r="AG3583">
            <v>0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0</v>
          </cell>
          <cell r="AN3583">
            <v>0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AS3583">
            <v>0</v>
          </cell>
          <cell r="AT3583">
            <v>0</v>
          </cell>
          <cell r="AU3583">
            <v>0</v>
          </cell>
          <cell r="AV3583">
            <v>0</v>
          </cell>
          <cell r="AW3583">
            <v>0</v>
          </cell>
          <cell r="AX3583">
            <v>0</v>
          </cell>
          <cell r="AY3583">
            <v>0</v>
          </cell>
          <cell r="AZ3583">
            <v>0</v>
          </cell>
        </row>
        <row r="3584">
          <cell r="A3584" t="str">
            <v>WAResidentialDLC Space HeatingProgram Annual BenefitsHigh Participation Case0</v>
          </cell>
          <cell r="B3584" t="str">
            <v>WA</v>
          </cell>
          <cell r="C3584" t="str">
            <v>Residential</v>
          </cell>
          <cell r="D3584" t="str">
            <v>DLC Space Heating</v>
          </cell>
          <cell r="E3584" t="str">
            <v>Program Annual Benefits</v>
          </cell>
          <cell r="F3584" t="str">
            <v>High Participation Case</v>
          </cell>
          <cell r="G3584">
            <v>0</v>
          </cell>
        </row>
        <row r="3585">
          <cell r="A3585" t="str">
            <v>WAResidentialDLC Space HeatingNew ParticipantsHigh Participation Case0</v>
          </cell>
          <cell r="B3585" t="str">
            <v>WA</v>
          </cell>
          <cell r="C3585" t="str">
            <v>Residential</v>
          </cell>
          <cell r="D3585" t="str">
            <v>DLC Space Heating</v>
          </cell>
          <cell r="E3585" t="str">
            <v>New Participants</v>
          </cell>
          <cell r="F3585" t="str">
            <v>High Participation Case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16746.686550000006</v>
          </cell>
          <cell r="S3585">
            <v>34271.919000000009</v>
          </cell>
          <cell r="T3585">
            <v>69833.664450000011</v>
          </cell>
          <cell r="U3585">
            <v>36847.527750000037</v>
          </cell>
          <cell r="V3585">
            <v>20100.588749999937</v>
          </cell>
          <cell r="W3585">
            <v>2583.0255000000179</v>
          </cell>
          <cell r="X3585">
            <v>2585.7149999999965</v>
          </cell>
          <cell r="Y3585">
            <v>2585.2035000000324</v>
          </cell>
          <cell r="Z3585">
            <v>2584.5764999999665</v>
          </cell>
          <cell r="AA3585">
            <v>2584.3950000000186</v>
          </cell>
          <cell r="AB3585">
            <v>2584.7249999999767</v>
          </cell>
          <cell r="AC3585">
            <v>2592.8595000000205</v>
          </cell>
          <cell r="AD3585">
            <v>2694.0321599718882</v>
          </cell>
          <cell r="AE3585">
            <v>2731.0805338135397</v>
          </cell>
          <cell r="AF3585">
            <v>2768.6383974915661</v>
          </cell>
          <cell r="AG3585">
            <v>2806.7127575183695</v>
          </cell>
          <cell r="AH3585">
            <v>2845.3107167601411</v>
          </cell>
          <cell r="AI3585">
            <v>2884.4394757617847</v>
          </cell>
          <cell r="AJ3585">
            <v>2924.1063340901455</v>
          </cell>
          <cell r="AK3585">
            <v>2964.3186916958948</v>
          </cell>
          <cell r="AL3585">
            <v>0</v>
          </cell>
          <cell r="AM3585">
            <v>0</v>
          </cell>
          <cell r="AN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AS3585">
            <v>0</v>
          </cell>
          <cell r="AT3585">
            <v>0</v>
          </cell>
          <cell r="AU3585">
            <v>0</v>
          </cell>
          <cell r="AV3585">
            <v>0</v>
          </cell>
          <cell r="AW3585">
            <v>0</v>
          </cell>
          <cell r="AX3585">
            <v>0</v>
          </cell>
          <cell r="AY3585">
            <v>0</v>
          </cell>
          <cell r="AZ3585">
            <v>0</v>
          </cell>
        </row>
        <row r="3586">
          <cell r="A3586" t="str">
            <v>WAResidentialDLC Space HeatingIncentive CostsHigh Participation Case0</v>
          </cell>
          <cell r="B3586" t="str">
            <v>WA</v>
          </cell>
          <cell r="C3586" t="str">
            <v>Residential</v>
          </cell>
          <cell r="D3586" t="str">
            <v>DLC Space Heating</v>
          </cell>
          <cell r="E3586" t="str">
            <v>Incentive Costs</v>
          </cell>
          <cell r="F3586" t="str">
            <v>High Participation Case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351680.42</v>
          </cell>
          <cell r="S3586">
            <v>1071390.72</v>
          </cell>
          <cell r="T3586">
            <v>2537897.67</v>
          </cell>
          <cell r="U3586">
            <v>3311695.75</v>
          </cell>
          <cell r="V3586">
            <v>3733808.12</v>
          </cell>
          <cell r="W3586">
            <v>3788051.65</v>
          </cell>
          <cell r="X3586">
            <v>3842351.67</v>
          </cell>
          <cell r="Y3586">
            <v>3896640.94</v>
          </cell>
          <cell r="Z3586">
            <v>3950917.05</v>
          </cell>
          <cell r="AA3586">
            <v>4005189.34</v>
          </cell>
          <cell r="AB3586">
            <v>4059468.57</v>
          </cell>
          <cell r="AC3586">
            <v>4113918.62</v>
          </cell>
          <cell r="AD3586">
            <v>4170493.29</v>
          </cell>
          <cell r="AE3586">
            <v>4227845.9800000004</v>
          </cell>
          <cell r="AF3586">
            <v>4285987.3899999997</v>
          </cell>
          <cell r="AG3586">
            <v>4344928.3600000003</v>
          </cell>
          <cell r="AH3586">
            <v>4404679.88</v>
          </cell>
          <cell r="AI3586">
            <v>4465253.1100000003</v>
          </cell>
          <cell r="AJ3586">
            <v>4526659.34</v>
          </cell>
          <cell r="AK3586">
            <v>4588910.04</v>
          </cell>
          <cell r="AL3586">
            <v>0</v>
          </cell>
          <cell r="AM3586">
            <v>0</v>
          </cell>
          <cell r="AN3586">
            <v>0</v>
          </cell>
          <cell r="AO3586">
            <v>0</v>
          </cell>
          <cell r="AP3586">
            <v>0</v>
          </cell>
          <cell r="AQ3586">
            <v>0</v>
          </cell>
          <cell r="AR3586">
            <v>0</v>
          </cell>
          <cell r="AS3586">
            <v>0</v>
          </cell>
          <cell r="AT3586">
            <v>0</v>
          </cell>
          <cell r="AU3586">
            <v>0</v>
          </cell>
          <cell r="AV3586">
            <v>0</v>
          </cell>
          <cell r="AW3586">
            <v>0</v>
          </cell>
          <cell r="AX3586">
            <v>0</v>
          </cell>
          <cell r="AY3586">
            <v>0</v>
          </cell>
          <cell r="AZ3586">
            <v>0</v>
          </cell>
        </row>
        <row r="3587">
          <cell r="A3587" t="str">
            <v>WAResidentialDLC Space HeatingParticipantsHigh Participation Case0</v>
          </cell>
          <cell r="B3587" t="str">
            <v>WA</v>
          </cell>
          <cell r="C3587" t="str">
            <v>Residential</v>
          </cell>
          <cell r="D3587" t="str">
            <v>DLC Space Heating</v>
          </cell>
          <cell r="E3587" t="str">
            <v>Participants</v>
          </cell>
          <cell r="F3587" t="str">
            <v>High Participation Case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16746.686550000006</v>
          </cell>
          <cell r="S3587">
            <v>51018.605550000015</v>
          </cell>
          <cell r="T3587">
            <v>120852.27000000002</v>
          </cell>
          <cell r="U3587">
            <v>157699.79775000006</v>
          </cell>
          <cell r="V3587">
            <v>177800.38649999999</v>
          </cell>
          <cell r="W3587">
            <v>180383.41200000001</v>
          </cell>
          <cell r="X3587">
            <v>182969.12700000001</v>
          </cell>
          <cell r="Y3587">
            <v>185554.33050000004</v>
          </cell>
          <cell r="Z3587">
            <v>188138.90700000001</v>
          </cell>
          <cell r="AA3587">
            <v>190723.30200000003</v>
          </cell>
          <cell r="AB3587">
            <v>193308.027</v>
          </cell>
          <cell r="AC3587">
            <v>195900.88650000002</v>
          </cell>
          <cell r="AD3587">
            <v>198594.91865997191</v>
          </cell>
          <cell r="AE3587">
            <v>201325.99919378545</v>
          </cell>
          <cell r="AF3587">
            <v>204094.63759127702</v>
          </cell>
          <cell r="AG3587">
            <v>206901.35034879539</v>
          </cell>
          <cell r="AH3587">
            <v>209746.66106555553</v>
          </cell>
          <cell r="AI3587">
            <v>212631.10054131731</v>
          </cell>
          <cell r="AJ3587">
            <v>215555.20687540746</v>
          </cell>
          <cell r="AK3587">
            <v>218519.52556710335</v>
          </cell>
          <cell r="AL3587">
            <v>0</v>
          </cell>
          <cell r="AM3587">
            <v>0</v>
          </cell>
          <cell r="AN3587">
            <v>0</v>
          </cell>
          <cell r="AO3587">
            <v>0</v>
          </cell>
          <cell r="AP3587">
            <v>0</v>
          </cell>
          <cell r="AQ3587">
            <v>0</v>
          </cell>
          <cell r="AR3587">
            <v>0</v>
          </cell>
          <cell r="AS3587">
            <v>0</v>
          </cell>
          <cell r="AT3587">
            <v>0</v>
          </cell>
          <cell r="AU3587">
            <v>0</v>
          </cell>
          <cell r="AV3587">
            <v>0</v>
          </cell>
          <cell r="AW3587">
            <v>0</v>
          </cell>
          <cell r="AX3587">
            <v>0</v>
          </cell>
          <cell r="AY3587">
            <v>0</v>
          </cell>
          <cell r="AZ3587">
            <v>0</v>
          </cell>
        </row>
        <row r="3588">
          <cell r="A3588" t="str">
            <v>WASmall C&amp;IDLC Space HeatingProgram Annual BenefitsHigh Participation Case0</v>
          </cell>
          <cell r="B3588" t="str">
            <v>WA</v>
          </cell>
          <cell r="C3588" t="str">
            <v>Small C&amp;I</v>
          </cell>
          <cell r="D3588" t="str">
            <v>DLC Space Heating</v>
          </cell>
          <cell r="E3588" t="str">
            <v>Program Annual Benefits</v>
          </cell>
          <cell r="F3588" t="str">
            <v>High Participation Case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573231.01</v>
          </cell>
          <cell r="S3588">
            <v>1745288.43</v>
          </cell>
          <cell r="T3588">
            <v>4127886.26</v>
          </cell>
          <cell r="U3588">
            <v>5388069.9000000004</v>
          </cell>
          <cell r="V3588">
            <v>6066603.5300000003</v>
          </cell>
          <cell r="W3588">
            <v>6146956.6100000003</v>
          </cell>
          <cell r="X3588">
            <v>6226381.7599999998</v>
          </cell>
          <cell r="Y3588">
            <v>6305886.3200000003</v>
          </cell>
          <cell r="Z3588">
            <v>6389191.79</v>
          </cell>
          <cell r="AA3588">
            <v>6482465.1100000003</v>
          </cell>
          <cell r="AB3588">
            <v>6568214.9500000002</v>
          </cell>
          <cell r="AC3588">
            <v>6654117.0800000001</v>
          </cell>
          <cell r="AD3588">
            <v>6743128.8899999997</v>
          </cell>
          <cell r="AE3588">
            <v>6833331.4100000001</v>
          </cell>
          <cell r="AF3588">
            <v>6924740.5700000003</v>
          </cell>
          <cell r="AG3588">
            <v>7017372.5</v>
          </cell>
          <cell r="AH3588">
            <v>7111243.5700000003</v>
          </cell>
          <cell r="AI3588">
            <v>7206370.3399999999</v>
          </cell>
          <cell r="AJ3588">
            <v>7302769.6200000001</v>
          </cell>
          <cell r="AK3588">
            <v>7400458.4299999997</v>
          </cell>
          <cell r="AL3588">
            <v>0</v>
          </cell>
          <cell r="AM3588">
            <v>0</v>
          </cell>
          <cell r="AN3588">
            <v>0</v>
          </cell>
          <cell r="AO3588">
            <v>0</v>
          </cell>
          <cell r="AP3588">
            <v>0</v>
          </cell>
          <cell r="AQ3588">
            <v>0</v>
          </cell>
          <cell r="AR3588">
            <v>0</v>
          </cell>
          <cell r="AS3588">
            <v>0</v>
          </cell>
          <cell r="AT3588">
            <v>0</v>
          </cell>
          <cell r="AU3588">
            <v>0</v>
          </cell>
          <cell r="AV3588">
            <v>0</v>
          </cell>
          <cell r="AW3588">
            <v>0</v>
          </cell>
          <cell r="AX3588">
            <v>0</v>
          </cell>
          <cell r="AY3588">
            <v>0</v>
          </cell>
          <cell r="AZ3588">
            <v>0</v>
          </cell>
        </row>
        <row r="3589">
          <cell r="A3589" t="str">
            <v>WASmall C&amp;IDLC Space HeatingProgram Annual CostsHigh Participation Case0</v>
          </cell>
          <cell r="B3589" t="str">
            <v>WA</v>
          </cell>
          <cell r="C3589" t="str">
            <v>Small C&amp;I</v>
          </cell>
          <cell r="D3589" t="str">
            <v>DLC Space Heating</v>
          </cell>
          <cell r="E3589" t="str">
            <v>Program Annual Costs</v>
          </cell>
          <cell r="F3589" t="str">
            <v>High Participation Case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5834317.1500000004</v>
          </cell>
          <cell r="S3589">
            <v>12509121.98</v>
          </cell>
          <cell r="T3589">
            <v>26286343.199999999</v>
          </cell>
          <cell r="U3589">
            <v>16130618.27</v>
          </cell>
          <cell r="V3589">
            <v>10911310.720000001</v>
          </cell>
          <cell r="W3589">
            <v>4823091.07</v>
          </cell>
          <cell r="X3589">
            <v>4899046.41</v>
          </cell>
          <cell r="Y3589">
            <v>4974249.76</v>
          </cell>
          <cell r="Z3589">
            <v>5049879.66</v>
          </cell>
          <cell r="AA3589">
            <v>5126289.05</v>
          </cell>
          <cell r="AB3589">
            <v>5203203.5</v>
          </cell>
          <cell r="AC3589">
            <v>5283869.59</v>
          </cell>
          <cell r="AD3589">
            <v>5405233.1200000001</v>
          </cell>
          <cell r="AE3589">
            <v>5502775.29</v>
          </cell>
          <cell r="AF3589">
            <v>5602414.6799999997</v>
          </cell>
          <cell r="AG3589">
            <v>5704204.7300000004</v>
          </cell>
          <cell r="AH3589">
            <v>5808200.4400000004</v>
          </cell>
          <cell r="AI3589">
            <v>5914458.3899999997</v>
          </cell>
          <cell r="AJ3589">
            <v>6023036.7800000003</v>
          </cell>
          <cell r="AK3589">
            <v>6133995.5099999998</v>
          </cell>
          <cell r="AL3589">
            <v>0</v>
          </cell>
          <cell r="AM3589">
            <v>0</v>
          </cell>
          <cell r="AN3589">
            <v>0</v>
          </cell>
          <cell r="AO3589">
            <v>0</v>
          </cell>
          <cell r="AP3589">
            <v>0</v>
          </cell>
          <cell r="AQ3589">
            <v>0</v>
          </cell>
          <cell r="AR3589">
            <v>0</v>
          </cell>
          <cell r="AS3589">
            <v>0</v>
          </cell>
          <cell r="AT3589">
            <v>0</v>
          </cell>
          <cell r="AU3589">
            <v>0</v>
          </cell>
          <cell r="AV3589">
            <v>0</v>
          </cell>
          <cell r="AW3589">
            <v>0</v>
          </cell>
          <cell r="AX3589">
            <v>0</v>
          </cell>
          <cell r="AY3589">
            <v>0</v>
          </cell>
          <cell r="AZ3589">
            <v>0</v>
          </cell>
        </row>
        <row r="3590">
          <cell r="A3590" t="str">
            <v>WASmall C&amp;IDLC Space HeatingNon-Incentive CostsHigh Participation Case0</v>
          </cell>
          <cell r="B3590" t="str">
            <v>WA</v>
          </cell>
          <cell r="C3590" t="str">
            <v>Small C&amp;I</v>
          </cell>
          <cell r="D3590" t="str">
            <v>DLC Space Heating</v>
          </cell>
          <cell r="E3590" t="str">
            <v>Non-Incentive Costs</v>
          </cell>
          <cell r="F3590" t="str">
            <v>High Participation Case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5482636.7300000004</v>
          </cell>
          <cell r="S3590">
            <v>11437731.27</v>
          </cell>
          <cell r="T3590">
            <v>23748445.530000001</v>
          </cell>
          <cell r="U3590">
            <v>12818922.52</v>
          </cell>
          <cell r="V3590">
            <v>7177502.6100000003</v>
          </cell>
          <cell r="W3590">
            <v>1035039.42</v>
          </cell>
          <cell r="X3590">
            <v>1056694.75</v>
          </cell>
          <cell r="Y3590">
            <v>1077608.81</v>
          </cell>
          <cell r="Z3590">
            <v>1098962.6200000001</v>
          </cell>
          <cell r="AA3590">
            <v>1121099.71</v>
          </cell>
          <cell r="AB3590">
            <v>1143734.93</v>
          </cell>
          <cell r="AC3590">
            <v>1169950.97</v>
          </cell>
          <cell r="AD3590">
            <v>1234739.83</v>
          </cell>
          <cell r="AE3590">
            <v>1274929.31</v>
          </cell>
          <cell r="AF3590">
            <v>1316427.29</v>
          </cell>
          <cell r="AG3590">
            <v>1359276.37</v>
          </cell>
          <cell r="AH3590">
            <v>1403520.56</v>
          </cell>
          <cell r="AI3590">
            <v>1449205.28</v>
          </cell>
          <cell r="AJ3590">
            <v>1496377.44</v>
          </cell>
          <cell r="AK3590">
            <v>1545085.48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>
            <v>0</v>
          </cell>
          <cell r="AQ3590">
            <v>0</v>
          </cell>
          <cell r="AR3590">
            <v>0</v>
          </cell>
          <cell r="AS3590">
            <v>0</v>
          </cell>
          <cell r="AT3590">
            <v>0</v>
          </cell>
          <cell r="AU3590">
            <v>0</v>
          </cell>
          <cell r="AV3590">
            <v>0</v>
          </cell>
          <cell r="AW3590">
            <v>0</v>
          </cell>
          <cell r="AX3590">
            <v>0</v>
          </cell>
          <cell r="AY3590">
            <v>0</v>
          </cell>
          <cell r="AZ3590">
            <v>0</v>
          </cell>
        </row>
        <row r="3591">
          <cell r="A3591" t="str">
            <v>WASmall C&amp;IDLC Space HeatingSummer Peak Reduction @Meter  (MW)High Participation Case0</v>
          </cell>
          <cell r="B3591" t="str">
            <v>WA</v>
          </cell>
          <cell r="C3591" t="str">
            <v>Small C&amp;I</v>
          </cell>
          <cell r="D3591" t="str">
            <v>DLC Space Heating</v>
          </cell>
          <cell r="E3591" t="str">
            <v>Summer Peak Reduction @Meter  (MW)</v>
          </cell>
          <cell r="F3591" t="str">
            <v>High Participation Case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5.1061481672101516</v>
          </cell>
          <cell r="S3591">
            <v>15.546439584201273</v>
          </cell>
          <cell r="T3591">
            <v>36.769815927493447</v>
          </cell>
          <cell r="U3591">
            <v>47.99510590524666</v>
          </cell>
          <cell r="V3591">
            <v>54.039254216657497</v>
          </cell>
          <cell r="W3591">
            <v>54.75501228123791</v>
          </cell>
          <cell r="X3591">
            <v>55.462504704051796</v>
          </cell>
          <cell r="Y3591">
            <v>56.170704503007471</v>
          </cell>
          <cell r="Z3591">
            <v>56.91276145592839</v>
          </cell>
          <cell r="AA3591">
            <v>57.74360864977195</v>
          </cell>
          <cell r="AB3591">
            <v>58.507439221742665</v>
          </cell>
          <cell r="AC3591">
            <v>59.27262640549219</v>
          </cell>
          <cell r="AD3591">
            <v>60.065513565673378</v>
          </cell>
          <cell r="AE3591">
            <v>60.869007140432515</v>
          </cell>
          <cell r="AF3591">
            <v>61.683249011282939</v>
          </cell>
          <cell r="AG3591">
            <v>62.508382957680382</v>
          </cell>
          <cell r="AH3591">
            <v>63.344554682411669</v>
          </cell>
          <cell r="AI3591">
            <v>64.191911837323005</v>
          </cell>
          <cell r="AJ3591">
            <v>65.050604049392433</v>
          </cell>
          <cell r="AK3591">
            <v>65.920782947151125</v>
          </cell>
          <cell r="AL3591">
            <v>0</v>
          </cell>
          <cell r="AM3591">
            <v>0</v>
          </cell>
          <cell r="AN3591">
            <v>0</v>
          </cell>
          <cell r="AO3591">
            <v>0</v>
          </cell>
          <cell r="AP3591">
            <v>0</v>
          </cell>
          <cell r="AQ3591">
            <v>0</v>
          </cell>
          <cell r="AR3591">
            <v>0</v>
          </cell>
          <cell r="AS3591">
            <v>0</v>
          </cell>
          <cell r="AT3591">
            <v>0</v>
          </cell>
          <cell r="AU3591">
            <v>0</v>
          </cell>
          <cell r="AV3591">
            <v>0</v>
          </cell>
          <cell r="AW3591">
            <v>0</v>
          </cell>
          <cell r="AX3591">
            <v>0</v>
          </cell>
          <cell r="AY3591">
            <v>0</v>
          </cell>
          <cell r="AZ3591">
            <v>0</v>
          </cell>
        </row>
        <row r="3592">
          <cell r="A3592" t="str">
            <v>WASmall C&amp;IDLC Space HeatingSummer Peak Reduction @Generation (MW)High Participation Case0</v>
          </cell>
          <cell r="B3592" t="str">
            <v>WA</v>
          </cell>
          <cell r="C3592" t="str">
            <v>Small C&amp;I</v>
          </cell>
          <cell r="D3592" t="str">
            <v>DLC Space Heating</v>
          </cell>
          <cell r="E3592" t="str">
            <v>Summer Peak Reduction @Generation (MW)</v>
          </cell>
          <cell r="F3592" t="str">
            <v>High Participation Case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5.6309529854545115</v>
          </cell>
          <cell r="S3592">
            <v>17.1442871462299</v>
          </cell>
          <cell r="T3592">
            <v>40.548980952242438</v>
          </cell>
          <cell r="U3592">
            <v>52.92799504328039</v>
          </cell>
          <cell r="V3592">
            <v>59.593354892652727</v>
          </cell>
          <cell r="W3592">
            <v>60.382677857562754</v>
          </cell>
          <cell r="X3592">
            <v>61.162885646285609</v>
          </cell>
          <cell r="Y3592">
            <v>61.94387351456492</v>
          </cell>
          <cell r="Z3592">
            <v>62.762198341341403</v>
          </cell>
          <cell r="AA3592">
            <v>63.678439181486489</v>
          </cell>
          <cell r="AB3592">
            <v>64.520775498172327</v>
          </cell>
          <cell r="AC3592">
            <v>65.364607857843168</v>
          </cell>
          <cell r="AD3592">
            <v>66.238987169908881</v>
          </cell>
          <cell r="AE3592">
            <v>67.125063013269198</v>
          </cell>
          <cell r="AF3592">
            <v>68.022991851877961</v>
          </cell>
          <cell r="AG3592">
            <v>68.932932242700019</v>
          </cell>
          <cell r="AH3592">
            <v>69.855044863709381</v>
          </cell>
          <cell r="AI3592">
            <v>70.789492542261797</v>
          </cell>
          <cell r="AJ3592">
            <v>71.73644028384696</v>
          </cell>
          <cell r="AK3592">
            <v>72.696055301225314</v>
          </cell>
          <cell r="AL3592">
            <v>0</v>
          </cell>
          <cell r="AM3592">
            <v>0</v>
          </cell>
          <cell r="AN3592">
            <v>0</v>
          </cell>
          <cell r="AO3592">
            <v>0</v>
          </cell>
          <cell r="AP3592">
            <v>0</v>
          </cell>
          <cell r="AQ3592">
            <v>0</v>
          </cell>
          <cell r="AR3592">
            <v>0</v>
          </cell>
          <cell r="AS3592">
            <v>0</v>
          </cell>
          <cell r="AT3592">
            <v>0</v>
          </cell>
          <cell r="AU3592">
            <v>0</v>
          </cell>
          <cell r="AV3592">
            <v>0</v>
          </cell>
          <cell r="AW3592">
            <v>0</v>
          </cell>
          <cell r="AX3592">
            <v>0</v>
          </cell>
          <cell r="AY3592">
            <v>0</v>
          </cell>
          <cell r="AZ3592">
            <v>0</v>
          </cell>
        </row>
        <row r="3593">
          <cell r="A3593" t="str">
            <v>WASmall C&amp;IDLC Space HeatingWinter Peak Reduction @Meter  (MW)High Participation Case0</v>
          </cell>
          <cell r="B3593" t="str">
            <v>WA</v>
          </cell>
          <cell r="C3593" t="str">
            <v>Small C&amp;I</v>
          </cell>
          <cell r="D3593" t="str">
            <v>DLC Space Heating</v>
          </cell>
          <cell r="E3593" t="str">
            <v>Winter Peak Reduction @Meter  (MW)</v>
          </cell>
          <cell r="F3593" t="str">
            <v>High Participation Case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0</v>
          </cell>
          <cell r="AE3593">
            <v>0</v>
          </cell>
          <cell r="AF3593">
            <v>0</v>
          </cell>
          <cell r="AG3593">
            <v>0</v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L3593">
            <v>0</v>
          </cell>
          <cell r="AM3593">
            <v>0</v>
          </cell>
          <cell r="AN3593">
            <v>0</v>
          </cell>
          <cell r="AO3593">
            <v>0</v>
          </cell>
          <cell r="AP3593">
            <v>0</v>
          </cell>
          <cell r="AQ3593">
            <v>0</v>
          </cell>
          <cell r="AR3593">
            <v>0</v>
          </cell>
          <cell r="AS3593">
            <v>0</v>
          </cell>
          <cell r="AT3593">
            <v>0</v>
          </cell>
          <cell r="AU3593">
            <v>0</v>
          </cell>
          <cell r="AV3593">
            <v>0</v>
          </cell>
          <cell r="AW3593">
            <v>0</v>
          </cell>
          <cell r="AX3593">
            <v>0</v>
          </cell>
          <cell r="AY3593">
            <v>0</v>
          </cell>
          <cell r="AZ3593">
            <v>0</v>
          </cell>
        </row>
        <row r="3594">
          <cell r="A3594" t="str">
            <v>WASmall C&amp;IDLC Space HeatingWinter Peak Reduction @Generation (MW)High Participation Case0</v>
          </cell>
          <cell r="B3594" t="str">
            <v>WA</v>
          </cell>
          <cell r="C3594" t="str">
            <v>Small C&amp;I</v>
          </cell>
          <cell r="D3594" t="str">
            <v>DLC Space Heating</v>
          </cell>
          <cell r="E3594" t="str">
            <v>Winter Peak Reduction @Generation (MW)</v>
          </cell>
          <cell r="F3594" t="str">
            <v>High Participation Case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E3594">
            <v>0</v>
          </cell>
          <cell r="AF3594">
            <v>0</v>
          </cell>
          <cell r="AG3594">
            <v>0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0</v>
          </cell>
          <cell r="AM3594">
            <v>0</v>
          </cell>
          <cell r="AN3594">
            <v>0</v>
          </cell>
          <cell r="AO3594">
            <v>0</v>
          </cell>
          <cell r="AP3594">
            <v>0</v>
          </cell>
          <cell r="AQ3594">
            <v>0</v>
          </cell>
          <cell r="AR3594">
            <v>0</v>
          </cell>
          <cell r="AS3594">
            <v>0</v>
          </cell>
          <cell r="AT3594">
            <v>0</v>
          </cell>
          <cell r="AU3594">
            <v>0</v>
          </cell>
          <cell r="AV3594">
            <v>0</v>
          </cell>
          <cell r="AW3594">
            <v>0</v>
          </cell>
          <cell r="AX3594">
            <v>0</v>
          </cell>
          <cell r="AY3594">
            <v>0</v>
          </cell>
          <cell r="AZ3594">
            <v>0</v>
          </cell>
        </row>
        <row r="3595">
          <cell r="A3595" t="str">
            <v>WASmall C&amp;IDLC Space HeatingProgram Annual BenefitsHigh Participation Case0</v>
          </cell>
          <cell r="B3595" t="str">
            <v>WA</v>
          </cell>
          <cell r="C3595" t="str">
            <v>Small C&amp;I</v>
          </cell>
          <cell r="D3595" t="str">
            <v>DLC Space Heating</v>
          </cell>
          <cell r="E3595" t="str">
            <v>Program Annual Benefits</v>
          </cell>
          <cell r="F3595" t="str">
            <v>High Participation Case</v>
          </cell>
          <cell r="G3595">
            <v>0</v>
          </cell>
        </row>
        <row r="3596">
          <cell r="A3596" t="str">
            <v>WASmall C&amp;IDLC Space HeatingNew ParticipantsHigh Participation Case0</v>
          </cell>
          <cell r="B3596" t="str">
            <v>WA</v>
          </cell>
          <cell r="C3596" t="str">
            <v>Small C&amp;I</v>
          </cell>
          <cell r="D3596" t="str">
            <v>DLC Space Heating</v>
          </cell>
          <cell r="E3596" t="str">
            <v>New Participants</v>
          </cell>
          <cell r="F3596" t="str">
            <v>High Participation Case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16746.686550000006</v>
          </cell>
          <cell r="S3596">
            <v>34271.919000000009</v>
          </cell>
          <cell r="T3596">
            <v>69833.664450000011</v>
          </cell>
          <cell r="U3596">
            <v>36847.527750000037</v>
          </cell>
          <cell r="V3596">
            <v>20100.588749999937</v>
          </cell>
          <cell r="W3596">
            <v>2583.0255000000179</v>
          </cell>
          <cell r="X3596">
            <v>2585.7149999999965</v>
          </cell>
          <cell r="Y3596">
            <v>2585.2035000000324</v>
          </cell>
          <cell r="Z3596">
            <v>2584.5764999999665</v>
          </cell>
          <cell r="AA3596">
            <v>2584.3950000000186</v>
          </cell>
          <cell r="AB3596">
            <v>2584.7249999999767</v>
          </cell>
          <cell r="AC3596">
            <v>2592.8595000000205</v>
          </cell>
          <cell r="AD3596">
            <v>2694.0321599718882</v>
          </cell>
          <cell r="AE3596">
            <v>2731.0805338135397</v>
          </cell>
          <cell r="AF3596">
            <v>2768.6383974915661</v>
          </cell>
          <cell r="AG3596">
            <v>2806.7127575183695</v>
          </cell>
          <cell r="AH3596">
            <v>2845.3107167601411</v>
          </cell>
          <cell r="AI3596">
            <v>2884.4394757617847</v>
          </cell>
          <cell r="AJ3596">
            <v>2924.1063340901455</v>
          </cell>
          <cell r="AK3596">
            <v>2964.3186916958948</v>
          </cell>
          <cell r="AL3596">
            <v>0</v>
          </cell>
          <cell r="AM3596">
            <v>0</v>
          </cell>
          <cell r="AN3596">
            <v>0</v>
          </cell>
          <cell r="AO3596">
            <v>0</v>
          </cell>
          <cell r="AP3596">
            <v>0</v>
          </cell>
          <cell r="AQ3596">
            <v>0</v>
          </cell>
          <cell r="AR3596">
            <v>0</v>
          </cell>
          <cell r="AS3596">
            <v>0</v>
          </cell>
          <cell r="AT3596">
            <v>0</v>
          </cell>
          <cell r="AU3596">
            <v>0</v>
          </cell>
          <cell r="AV3596">
            <v>0</v>
          </cell>
          <cell r="AW3596">
            <v>0</v>
          </cell>
          <cell r="AX3596">
            <v>0</v>
          </cell>
          <cell r="AY3596">
            <v>0</v>
          </cell>
          <cell r="AZ3596">
            <v>0</v>
          </cell>
        </row>
        <row r="3597">
          <cell r="A3597" t="str">
            <v>WASmall C&amp;IDLC Space HeatingIncentive CostsHigh Participation Case0</v>
          </cell>
          <cell r="B3597" t="str">
            <v>WA</v>
          </cell>
          <cell r="C3597" t="str">
            <v>Small C&amp;I</v>
          </cell>
          <cell r="D3597" t="str">
            <v>DLC Space Heating</v>
          </cell>
          <cell r="E3597" t="str">
            <v>Incentive Costs</v>
          </cell>
          <cell r="F3597" t="str">
            <v>High Participation Case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351680.42</v>
          </cell>
          <cell r="S3597">
            <v>1071390.72</v>
          </cell>
          <cell r="T3597">
            <v>2537897.67</v>
          </cell>
          <cell r="U3597">
            <v>3311695.75</v>
          </cell>
          <cell r="V3597">
            <v>3733808.12</v>
          </cell>
          <cell r="W3597">
            <v>3788051.65</v>
          </cell>
          <cell r="X3597">
            <v>3842351.67</v>
          </cell>
          <cell r="Y3597">
            <v>3896640.94</v>
          </cell>
          <cell r="Z3597">
            <v>3950917.05</v>
          </cell>
          <cell r="AA3597">
            <v>4005189.34</v>
          </cell>
          <cell r="AB3597">
            <v>4059468.57</v>
          </cell>
          <cell r="AC3597">
            <v>4113918.62</v>
          </cell>
          <cell r="AD3597">
            <v>4170493.29</v>
          </cell>
          <cell r="AE3597">
            <v>4227845.9800000004</v>
          </cell>
          <cell r="AF3597">
            <v>4285987.3899999997</v>
          </cell>
          <cell r="AG3597">
            <v>4344928.3600000003</v>
          </cell>
          <cell r="AH3597">
            <v>4404679.88</v>
          </cell>
          <cell r="AI3597">
            <v>4465253.1100000003</v>
          </cell>
          <cell r="AJ3597">
            <v>4526659.34</v>
          </cell>
          <cell r="AK3597">
            <v>4588910.04</v>
          </cell>
          <cell r="AL3597">
            <v>0</v>
          </cell>
          <cell r="AM3597">
            <v>0</v>
          </cell>
          <cell r="AN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AS3597">
            <v>0</v>
          </cell>
          <cell r="AT3597">
            <v>0</v>
          </cell>
          <cell r="AU3597">
            <v>0</v>
          </cell>
          <cell r="AV3597">
            <v>0</v>
          </cell>
          <cell r="AW3597">
            <v>0</v>
          </cell>
          <cell r="AX3597">
            <v>0</v>
          </cell>
          <cell r="AY3597">
            <v>0</v>
          </cell>
          <cell r="AZ3597">
            <v>0</v>
          </cell>
        </row>
        <row r="3598">
          <cell r="A3598" t="str">
            <v>WASmall C&amp;IDLC Space HeatingParticipantsHigh Participation Case0</v>
          </cell>
          <cell r="B3598" t="str">
            <v>WA</v>
          </cell>
          <cell r="C3598" t="str">
            <v>Small C&amp;I</v>
          </cell>
          <cell r="D3598" t="str">
            <v>DLC Space Heating</v>
          </cell>
          <cell r="E3598" t="str">
            <v>Participants</v>
          </cell>
          <cell r="F3598" t="str">
            <v>High Participation Case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16746.686550000006</v>
          </cell>
          <cell r="S3598">
            <v>51018.605550000015</v>
          </cell>
          <cell r="T3598">
            <v>120852.27000000002</v>
          </cell>
          <cell r="U3598">
            <v>157699.79775000006</v>
          </cell>
          <cell r="V3598">
            <v>177800.38649999999</v>
          </cell>
          <cell r="W3598">
            <v>180383.41200000001</v>
          </cell>
          <cell r="X3598">
            <v>182969.12700000001</v>
          </cell>
          <cell r="Y3598">
            <v>185554.33050000004</v>
          </cell>
          <cell r="Z3598">
            <v>188138.90700000001</v>
          </cell>
          <cell r="AA3598">
            <v>190723.30200000003</v>
          </cell>
          <cell r="AB3598">
            <v>193308.027</v>
          </cell>
          <cell r="AC3598">
            <v>195900.88650000002</v>
          </cell>
          <cell r="AD3598">
            <v>198594.91865997191</v>
          </cell>
          <cell r="AE3598">
            <v>201325.99919378545</v>
          </cell>
          <cell r="AF3598">
            <v>204094.63759127702</v>
          </cell>
          <cell r="AG3598">
            <v>206901.35034879539</v>
          </cell>
          <cell r="AH3598">
            <v>209746.66106555553</v>
          </cell>
          <cell r="AI3598">
            <v>212631.10054131731</v>
          </cell>
          <cell r="AJ3598">
            <v>215555.20687540746</v>
          </cell>
          <cell r="AK3598">
            <v>218519.52556710335</v>
          </cell>
          <cell r="AL3598">
            <v>0</v>
          </cell>
          <cell r="AM3598">
            <v>0</v>
          </cell>
          <cell r="AN3598">
            <v>0</v>
          </cell>
          <cell r="AO3598">
            <v>0</v>
          </cell>
          <cell r="AP3598">
            <v>0</v>
          </cell>
          <cell r="AQ3598">
            <v>0</v>
          </cell>
          <cell r="AR3598">
            <v>0</v>
          </cell>
          <cell r="AS3598">
            <v>0</v>
          </cell>
          <cell r="AT3598">
            <v>0</v>
          </cell>
          <cell r="AU3598">
            <v>0</v>
          </cell>
          <cell r="AV3598">
            <v>0</v>
          </cell>
          <cell r="AW3598">
            <v>0</v>
          </cell>
          <cell r="AX3598">
            <v>0</v>
          </cell>
          <cell r="AY3598">
            <v>0</v>
          </cell>
          <cell r="AZ3598">
            <v>0</v>
          </cell>
        </row>
        <row r="3599">
          <cell r="A3599" t="str">
            <v>WAMedium C&amp;IDLC Water HeatingProgram Annual BenefitsHigh Participation Case0</v>
          </cell>
          <cell r="B3599" t="str">
            <v>WA</v>
          </cell>
          <cell r="C3599" t="str">
            <v>Medium C&amp;I</v>
          </cell>
          <cell r="D3599" t="str">
            <v>DLC Water Heating</v>
          </cell>
          <cell r="E3599" t="str">
            <v>Program Annual Benefits</v>
          </cell>
          <cell r="F3599" t="str">
            <v>High Participation Case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573231.01</v>
          </cell>
          <cell r="S3599">
            <v>1745288.43</v>
          </cell>
          <cell r="T3599">
            <v>4127886.26</v>
          </cell>
          <cell r="U3599">
            <v>5388069.9000000004</v>
          </cell>
          <cell r="V3599">
            <v>6066603.5300000003</v>
          </cell>
          <cell r="W3599">
            <v>6146956.6100000003</v>
          </cell>
          <cell r="X3599">
            <v>6226381.7599999998</v>
          </cell>
          <cell r="Y3599">
            <v>6305886.3200000003</v>
          </cell>
          <cell r="Z3599">
            <v>6389191.79</v>
          </cell>
          <cell r="AA3599">
            <v>6482465.1100000003</v>
          </cell>
          <cell r="AB3599">
            <v>6568214.9500000002</v>
          </cell>
          <cell r="AC3599">
            <v>6654117.0800000001</v>
          </cell>
          <cell r="AD3599">
            <v>6743128.8899999997</v>
          </cell>
          <cell r="AE3599">
            <v>6833331.4100000001</v>
          </cell>
          <cell r="AF3599">
            <v>6924740.5700000003</v>
          </cell>
          <cell r="AG3599">
            <v>7017372.5</v>
          </cell>
          <cell r="AH3599">
            <v>7111243.5700000003</v>
          </cell>
          <cell r="AI3599">
            <v>7206370.3399999999</v>
          </cell>
          <cell r="AJ3599">
            <v>7302769.6200000001</v>
          </cell>
          <cell r="AK3599">
            <v>7400458.4299999997</v>
          </cell>
          <cell r="AL3599">
            <v>0</v>
          </cell>
          <cell r="AM3599">
            <v>0</v>
          </cell>
          <cell r="AN3599">
            <v>0</v>
          </cell>
          <cell r="AO3599">
            <v>0</v>
          </cell>
          <cell r="AP3599">
            <v>0</v>
          </cell>
          <cell r="AQ3599">
            <v>0</v>
          </cell>
          <cell r="AR3599">
            <v>0</v>
          </cell>
          <cell r="AS3599">
            <v>0</v>
          </cell>
          <cell r="AT3599">
            <v>0</v>
          </cell>
          <cell r="AU3599">
            <v>0</v>
          </cell>
          <cell r="AV3599">
            <v>0</v>
          </cell>
          <cell r="AW3599">
            <v>0</v>
          </cell>
          <cell r="AX3599">
            <v>0</v>
          </cell>
          <cell r="AY3599">
            <v>0</v>
          </cell>
          <cell r="AZ3599">
            <v>0</v>
          </cell>
        </row>
        <row r="3600">
          <cell r="A3600" t="str">
            <v>WAMedium C&amp;IDLC Water HeatingProgram Annual CostsHigh Participation Case0</v>
          </cell>
          <cell r="B3600" t="str">
            <v>WA</v>
          </cell>
          <cell r="C3600" t="str">
            <v>Medium C&amp;I</v>
          </cell>
          <cell r="D3600" t="str">
            <v>DLC Water Heating</v>
          </cell>
          <cell r="E3600" t="str">
            <v>Program Annual Costs</v>
          </cell>
          <cell r="F3600" t="str">
            <v>High Participation Case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5834317.1500000004</v>
          </cell>
          <cell r="S3600">
            <v>12509121.98</v>
          </cell>
          <cell r="T3600">
            <v>26286343.199999999</v>
          </cell>
          <cell r="U3600">
            <v>16130618.27</v>
          </cell>
          <cell r="V3600">
            <v>10911310.720000001</v>
          </cell>
          <cell r="W3600">
            <v>4823091.07</v>
          </cell>
          <cell r="X3600">
            <v>4899046.41</v>
          </cell>
          <cell r="Y3600">
            <v>4974249.76</v>
          </cell>
          <cell r="Z3600">
            <v>5049879.66</v>
          </cell>
          <cell r="AA3600">
            <v>5126289.05</v>
          </cell>
          <cell r="AB3600">
            <v>5203203.5</v>
          </cell>
          <cell r="AC3600">
            <v>5283869.59</v>
          </cell>
          <cell r="AD3600">
            <v>5405233.1200000001</v>
          </cell>
          <cell r="AE3600">
            <v>5502775.29</v>
          </cell>
          <cell r="AF3600">
            <v>5602414.6799999997</v>
          </cell>
          <cell r="AG3600">
            <v>5704204.7300000004</v>
          </cell>
          <cell r="AH3600">
            <v>5808200.4400000004</v>
          </cell>
          <cell r="AI3600">
            <v>5914458.3899999997</v>
          </cell>
          <cell r="AJ3600">
            <v>6023036.7800000003</v>
          </cell>
          <cell r="AK3600">
            <v>6133995.5099999998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AS3600">
            <v>0</v>
          </cell>
          <cell r="AT3600">
            <v>0</v>
          </cell>
          <cell r="AU3600">
            <v>0</v>
          </cell>
          <cell r="AV3600">
            <v>0</v>
          </cell>
          <cell r="AW3600">
            <v>0</v>
          </cell>
          <cell r="AX3600">
            <v>0</v>
          </cell>
          <cell r="AY3600">
            <v>0</v>
          </cell>
          <cell r="AZ3600">
            <v>0</v>
          </cell>
        </row>
        <row r="3601">
          <cell r="A3601" t="str">
            <v>WAMedium C&amp;IDLC Water HeatingNon-Incentive CostsHigh Participation Case0</v>
          </cell>
          <cell r="B3601" t="str">
            <v>WA</v>
          </cell>
          <cell r="C3601" t="str">
            <v>Medium C&amp;I</v>
          </cell>
          <cell r="D3601" t="str">
            <v>DLC Water Heating</v>
          </cell>
          <cell r="E3601" t="str">
            <v>Non-Incentive Costs</v>
          </cell>
          <cell r="F3601" t="str">
            <v>High Participation Case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5482636.7300000004</v>
          </cell>
          <cell r="S3601">
            <v>11437731.27</v>
          </cell>
          <cell r="T3601">
            <v>23748445.530000001</v>
          </cell>
          <cell r="U3601">
            <v>12818922.52</v>
          </cell>
          <cell r="V3601">
            <v>7177502.6100000003</v>
          </cell>
          <cell r="W3601">
            <v>1035039.42</v>
          </cell>
          <cell r="X3601">
            <v>1056694.75</v>
          </cell>
          <cell r="Y3601">
            <v>1077608.81</v>
          </cell>
          <cell r="Z3601">
            <v>1098962.6200000001</v>
          </cell>
          <cell r="AA3601">
            <v>1121099.71</v>
          </cell>
          <cell r="AB3601">
            <v>1143734.93</v>
          </cell>
          <cell r="AC3601">
            <v>1169950.97</v>
          </cell>
          <cell r="AD3601">
            <v>1234739.83</v>
          </cell>
          <cell r="AE3601">
            <v>1274929.31</v>
          </cell>
          <cell r="AF3601">
            <v>1316427.29</v>
          </cell>
          <cell r="AG3601">
            <v>1359276.37</v>
          </cell>
          <cell r="AH3601">
            <v>1403520.56</v>
          </cell>
          <cell r="AI3601">
            <v>1449205.28</v>
          </cell>
          <cell r="AJ3601">
            <v>1496377.44</v>
          </cell>
          <cell r="AK3601">
            <v>1545085.48</v>
          </cell>
          <cell r="AL3601">
            <v>0</v>
          </cell>
          <cell r="AM3601">
            <v>0</v>
          </cell>
          <cell r="AN3601">
            <v>0</v>
          </cell>
          <cell r="AO3601">
            <v>0</v>
          </cell>
          <cell r="AP3601">
            <v>0</v>
          </cell>
          <cell r="AQ3601">
            <v>0</v>
          </cell>
          <cell r="AR3601">
            <v>0</v>
          </cell>
          <cell r="AS3601">
            <v>0</v>
          </cell>
          <cell r="AT3601">
            <v>0</v>
          </cell>
          <cell r="AU3601">
            <v>0</v>
          </cell>
          <cell r="AV3601">
            <v>0</v>
          </cell>
          <cell r="AW3601">
            <v>0</v>
          </cell>
          <cell r="AX3601">
            <v>0</v>
          </cell>
          <cell r="AY3601">
            <v>0</v>
          </cell>
          <cell r="AZ3601">
            <v>0</v>
          </cell>
        </row>
        <row r="3602">
          <cell r="A3602" t="str">
            <v>WAMedium C&amp;IDLC Water HeatingSummer Peak Reduction @Meter  (MW)High Participation Case0</v>
          </cell>
          <cell r="B3602" t="str">
            <v>WA</v>
          </cell>
          <cell r="C3602" t="str">
            <v>Medium C&amp;I</v>
          </cell>
          <cell r="D3602" t="str">
            <v>DLC Water Heating</v>
          </cell>
          <cell r="E3602" t="str">
            <v>Summer Peak Reduction @Meter  (MW)</v>
          </cell>
          <cell r="F3602" t="str">
            <v>High Participation Case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5.1061481672101516</v>
          </cell>
          <cell r="S3602">
            <v>15.546439584201273</v>
          </cell>
          <cell r="T3602">
            <v>36.769815927493447</v>
          </cell>
          <cell r="U3602">
            <v>47.99510590524666</v>
          </cell>
          <cell r="V3602">
            <v>54.039254216657497</v>
          </cell>
          <cell r="W3602">
            <v>54.75501228123791</v>
          </cell>
          <cell r="X3602">
            <v>55.462504704051796</v>
          </cell>
          <cell r="Y3602">
            <v>56.170704503007471</v>
          </cell>
          <cell r="Z3602">
            <v>56.91276145592839</v>
          </cell>
          <cell r="AA3602">
            <v>57.74360864977195</v>
          </cell>
          <cell r="AB3602">
            <v>58.507439221742665</v>
          </cell>
          <cell r="AC3602">
            <v>59.27262640549219</v>
          </cell>
          <cell r="AD3602">
            <v>60.065513565673378</v>
          </cell>
          <cell r="AE3602">
            <v>60.869007140432515</v>
          </cell>
          <cell r="AF3602">
            <v>61.683249011282939</v>
          </cell>
          <cell r="AG3602">
            <v>62.508382957680382</v>
          </cell>
          <cell r="AH3602">
            <v>63.344554682411669</v>
          </cell>
          <cell r="AI3602">
            <v>64.191911837323005</v>
          </cell>
          <cell r="AJ3602">
            <v>65.050604049392433</v>
          </cell>
          <cell r="AK3602">
            <v>65.920782947151125</v>
          </cell>
          <cell r="AL3602">
            <v>0</v>
          </cell>
          <cell r="AM3602">
            <v>0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AS3602">
            <v>0</v>
          </cell>
          <cell r="AT3602">
            <v>0</v>
          </cell>
          <cell r="AU3602">
            <v>0</v>
          </cell>
          <cell r="AV3602">
            <v>0</v>
          </cell>
          <cell r="AW3602">
            <v>0</v>
          </cell>
          <cell r="AX3602">
            <v>0</v>
          </cell>
          <cell r="AY3602">
            <v>0</v>
          </cell>
          <cell r="AZ3602">
            <v>0</v>
          </cell>
        </row>
        <row r="3603">
          <cell r="A3603" t="str">
            <v>WAMedium C&amp;IDLC Water HeatingSummer Peak Reduction @Generation (MW)High Participation Case0</v>
          </cell>
          <cell r="B3603" t="str">
            <v>WA</v>
          </cell>
          <cell r="C3603" t="str">
            <v>Medium C&amp;I</v>
          </cell>
          <cell r="D3603" t="str">
            <v>DLC Water Heating</v>
          </cell>
          <cell r="E3603" t="str">
            <v>Summer Peak Reduction @Generation (MW)</v>
          </cell>
          <cell r="F3603" t="str">
            <v>High Participation Case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5.6309529854545115</v>
          </cell>
          <cell r="S3603">
            <v>17.1442871462299</v>
          </cell>
          <cell r="T3603">
            <v>40.548980952242438</v>
          </cell>
          <cell r="U3603">
            <v>52.92799504328039</v>
          </cell>
          <cell r="V3603">
            <v>59.593354892652727</v>
          </cell>
          <cell r="W3603">
            <v>60.382677857562754</v>
          </cell>
          <cell r="X3603">
            <v>61.162885646285609</v>
          </cell>
          <cell r="Y3603">
            <v>61.94387351456492</v>
          </cell>
          <cell r="Z3603">
            <v>62.762198341341403</v>
          </cell>
          <cell r="AA3603">
            <v>63.678439181486489</v>
          </cell>
          <cell r="AB3603">
            <v>64.520775498172327</v>
          </cell>
          <cell r="AC3603">
            <v>65.364607857843168</v>
          </cell>
          <cell r="AD3603">
            <v>66.238987169908881</v>
          </cell>
          <cell r="AE3603">
            <v>67.125063013269198</v>
          </cell>
          <cell r="AF3603">
            <v>68.022991851877961</v>
          </cell>
          <cell r="AG3603">
            <v>68.932932242700019</v>
          </cell>
          <cell r="AH3603">
            <v>69.855044863709381</v>
          </cell>
          <cell r="AI3603">
            <v>70.789492542261797</v>
          </cell>
          <cell r="AJ3603">
            <v>71.73644028384696</v>
          </cell>
          <cell r="AK3603">
            <v>72.696055301225314</v>
          </cell>
          <cell r="AL3603">
            <v>0</v>
          </cell>
          <cell r="AM3603">
            <v>0</v>
          </cell>
          <cell r="AN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AS3603">
            <v>0</v>
          </cell>
          <cell r="AT3603">
            <v>0</v>
          </cell>
          <cell r="AU3603">
            <v>0</v>
          </cell>
          <cell r="AV3603">
            <v>0</v>
          </cell>
          <cell r="AW3603">
            <v>0</v>
          </cell>
          <cell r="AX3603">
            <v>0</v>
          </cell>
          <cell r="AY3603">
            <v>0</v>
          </cell>
          <cell r="AZ3603">
            <v>0</v>
          </cell>
        </row>
        <row r="3604">
          <cell r="A3604" t="str">
            <v>WAMedium C&amp;IDLC Water HeatingWinter Peak Reduction @Meter  (MW)High Participation Case0</v>
          </cell>
          <cell r="B3604" t="str">
            <v>WA</v>
          </cell>
          <cell r="C3604" t="str">
            <v>Medium C&amp;I</v>
          </cell>
          <cell r="D3604" t="str">
            <v>DLC Water Heating</v>
          </cell>
          <cell r="E3604" t="str">
            <v>Winter Peak Reduction @Meter  (MW)</v>
          </cell>
          <cell r="F3604" t="str">
            <v>High Participation Case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  <cell r="AE3604">
            <v>0</v>
          </cell>
          <cell r="AF3604">
            <v>0</v>
          </cell>
          <cell r="AG3604">
            <v>0</v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L3604">
            <v>0</v>
          </cell>
          <cell r="AM3604">
            <v>0</v>
          </cell>
          <cell r="AN3604">
            <v>0</v>
          </cell>
          <cell r="AO3604">
            <v>0</v>
          </cell>
          <cell r="AP3604">
            <v>0</v>
          </cell>
          <cell r="AQ3604">
            <v>0</v>
          </cell>
          <cell r="AR3604">
            <v>0</v>
          </cell>
          <cell r="AS3604">
            <v>0</v>
          </cell>
          <cell r="AT3604">
            <v>0</v>
          </cell>
          <cell r="AU3604">
            <v>0</v>
          </cell>
          <cell r="AV3604">
            <v>0</v>
          </cell>
          <cell r="AW3604">
            <v>0</v>
          </cell>
          <cell r="AX3604">
            <v>0</v>
          </cell>
          <cell r="AY3604">
            <v>0</v>
          </cell>
          <cell r="AZ3604">
            <v>0</v>
          </cell>
        </row>
        <row r="3605">
          <cell r="A3605" t="str">
            <v>WAMedium C&amp;IDLC Water HeatingWinter Peak Reduction @Generation (MW)High Participation Case0</v>
          </cell>
          <cell r="B3605" t="str">
            <v>WA</v>
          </cell>
          <cell r="C3605" t="str">
            <v>Medium C&amp;I</v>
          </cell>
          <cell r="D3605" t="str">
            <v>DLC Water Heating</v>
          </cell>
          <cell r="E3605" t="str">
            <v>Winter Peak Reduction @Generation (MW)</v>
          </cell>
          <cell r="F3605" t="str">
            <v>High Participation Case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  <cell r="AE3605">
            <v>0</v>
          </cell>
          <cell r="AF3605">
            <v>0</v>
          </cell>
          <cell r="AG3605">
            <v>0</v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L3605">
            <v>0</v>
          </cell>
          <cell r="AM3605">
            <v>0</v>
          </cell>
          <cell r="AN3605">
            <v>0</v>
          </cell>
          <cell r="AO3605">
            <v>0</v>
          </cell>
          <cell r="AP3605">
            <v>0</v>
          </cell>
          <cell r="AQ3605">
            <v>0</v>
          </cell>
          <cell r="AR3605">
            <v>0</v>
          </cell>
          <cell r="AS3605">
            <v>0</v>
          </cell>
          <cell r="AT3605">
            <v>0</v>
          </cell>
          <cell r="AU3605">
            <v>0</v>
          </cell>
          <cell r="AV3605">
            <v>0</v>
          </cell>
          <cell r="AW3605">
            <v>0</v>
          </cell>
          <cell r="AX3605">
            <v>0</v>
          </cell>
          <cell r="AY3605">
            <v>0</v>
          </cell>
          <cell r="AZ3605">
            <v>0</v>
          </cell>
        </row>
        <row r="3606">
          <cell r="A3606" t="str">
            <v>WAMedium C&amp;IDLC Water HeatingProgram Annual BenefitsHigh Participation Case0</v>
          </cell>
          <cell r="B3606" t="str">
            <v>WA</v>
          </cell>
          <cell r="C3606" t="str">
            <v>Medium C&amp;I</v>
          </cell>
          <cell r="D3606" t="str">
            <v>DLC Water Heating</v>
          </cell>
          <cell r="E3606" t="str">
            <v>Program Annual Benefits</v>
          </cell>
          <cell r="F3606" t="str">
            <v>High Participation Case</v>
          </cell>
          <cell r="G3606">
            <v>0</v>
          </cell>
        </row>
        <row r="3607">
          <cell r="A3607" t="str">
            <v>WAMedium C&amp;IDLC Water HeatingNew ParticipantsHigh Participation Case0</v>
          </cell>
          <cell r="B3607" t="str">
            <v>WA</v>
          </cell>
          <cell r="C3607" t="str">
            <v>Medium C&amp;I</v>
          </cell>
          <cell r="D3607" t="str">
            <v>DLC Water Heating</v>
          </cell>
          <cell r="E3607" t="str">
            <v>New Participants</v>
          </cell>
          <cell r="F3607" t="str">
            <v>High Participation Case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16746.686550000006</v>
          </cell>
          <cell r="S3607">
            <v>34271.919000000009</v>
          </cell>
          <cell r="T3607">
            <v>69833.664450000011</v>
          </cell>
          <cell r="U3607">
            <v>36847.527750000037</v>
          </cell>
          <cell r="V3607">
            <v>20100.588749999937</v>
          </cell>
          <cell r="W3607">
            <v>2583.0255000000179</v>
          </cell>
          <cell r="X3607">
            <v>2585.7149999999965</v>
          </cell>
          <cell r="Y3607">
            <v>2585.2035000000324</v>
          </cell>
          <cell r="Z3607">
            <v>2584.5764999999665</v>
          </cell>
          <cell r="AA3607">
            <v>2584.3950000000186</v>
          </cell>
          <cell r="AB3607">
            <v>2584.7249999999767</v>
          </cell>
          <cell r="AC3607">
            <v>2592.8595000000205</v>
          </cell>
          <cell r="AD3607">
            <v>2694.0321599718882</v>
          </cell>
          <cell r="AE3607">
            <v>2731.0805338135397</v>
          </cell>
          <cell r="AF3607">
            <v>2768.6383974915661</v>
          </cell>
          <cell r="AG3607">
            <v>2806.7127575183695</v>
          </cell>
          <cell r="AH3607">
            <v>2845.3107167601411</v>
          </cell>
          <cell r="AI3607">
            <v>2884.4394757617847</v>
          </cell>
          <cell r="AJ3607">
            <v>2924.1063340901455</v>
          </cell>
          <cell r="AK3607">
            <v>2964.3186916958948</v>
          </cell>
          <cell r="AL3607">
            <v>0</v>
          </cell>
          <cell r="AM3607">
            <v>0</v>
          </cell>
          <cell r="AN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AS3607">
            <v>0</v>
          </cell>
          <cell r="AT3607">
            <v>0</v>
          </cell>
          <cell r="AU3607">
            <v>0</v>
          </cell>
          <cell r="AV3607">
            <v>0</v>
          </cell>
          <cell r="AW3607">
            <v>0</v>
          </cell>
          <cell r="AX3607">
            <v>0</v>
          </cell>
          <cell r="AY3607">
            <v>0</v>
          </cell>
          <cell r="AZ3607">
            <v>0</v>
          </cell>
        </row>
        <row r="3608">
          <cell r="A3608" t="str">
            <v>WAMedium C&amp;IDLC Water HeatingIncentive CostsHigh Participation Case0</v>
          </cell>
          <cell r="B3608" t="str">
            <v>WA</v>
          </cell>
          <cell r="C3608" t="str">
            <v>Medium C&amp;I</v>
          </cell>
          <cell r="D3608" t="str">
            <v>DLC Water Heating</v>
          </cell>
          <cell r="E3608" t="str">
            <v>Incentive Costs</v>
          </cell>
          <cell r="F3608" t="str">
            <v>High Participation Case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351680.42</v>
          </cell>
          <cell r="S3608">
            <v>1071390.72</v>
          </cell>
          <cell r="T3608">
            <v>2537897.67</v>
          </cell>
          <cell r="U3608">
            <v>3311695.75</v>
          </cell>
          <cell r="V3608">
            <v>3733808.12</v>
          </cell>
          <cell r="W3608">
            <v>3788051.65</v>
          </cell>
          <cell r="X3608">
            <v>3842351.67</v>
          </cell>
          <cell r="Y3608">
            <v>3896640.94</v>
          </cell>
          <cell r="Z3608">
            <v>3950917.05</v>
          </cell>
          <cell r="AA3608">
            <v>4005189.34</v>
          </cell>
          <cell r="AB3608">
            <v>4059468.57</v>
          </cell>
          <cell r="AC3608">
            <v>4113918.62</v>
          </cell>
          <cell r="AD3608">
            <v>4170493.29</v>
          </cell>
          <cell r="AE3608">
            <v>4227845.9800000004</v>
          </cell>
          <cell r="AF3608">
            <v>4285987.3899999997</v>
          </cell>
          <cell r="AG3608">
            <v>4344928.3600000003</v>
          </cell>
          <cell r="AH3608">
            <v>4404679.88</v>
          </cell>
          <cell r="AI3608">
            <v>4465253.1100000003</v>
          </cell>
          <cell r="AJ3608">
            <v>4526659.34</v>
          </cell>
          <cell r="AK3608">
            <v>4588910.04</v>
          </cell>
          <cell r="AL3608">
            <v>0</v>
          </cell>
          <cell r="AM3608">
            <v>0</v>
          </cell>
          <cell r="AN3608">
            <v>0</v>
          </cell>
          <cell r="AO3608">
            <v>0</v>
          </cell>
          <cell r="AP3608">
            <v>0</v>
          </cell>
          <cell r="AQ3608">
            <v>0</v>
          </cell>
          <cell r="AR3608">
            <v>0</v>
          </cell>
          <cell r="AS3608">
            <v>0</v>
          </cell>
          <cell r="AT3608">
            <v>0</v>
          </cell>
          <cell r="AU3608">
            <v>0</v>
          </cell>
          <cell r="AV3608">
            <v>0</v>
          </cell>
          <cell r="AW3608">
            <v>0</v>
          </cell>
          <cell r="AX3608">
            <v>0</v>
          </cell>
          <cell r="AY3608">
            <v>0</v>
          </cell>
          <cell r="AZ3608">
            <v>0</v>
          </cell>
        </row>
        <row r="3609">
          <cell r="A3609" t="str">
            <v>WAMedium C&amp;IDLC Water HeatingParticipantsHigh Participation Case0</v>
          </cell>
          <cell r="B3609" t="str">
            <v>WA</v>
          </cell>
          <cell r="C3609" t="str">
            <v>Medium C&amp;I</v>
          </cell>
          <cell r="D3609" t="str">
            <v>DLC Water Heating</v>
          </cell>
          <cell r="E3609" t="str">
            <v>Participants</v>
          </cell>
          <cell r="F3609" t="str">
            <v>High Participation Case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16746.686550000006</v>
          </cell>
          <cell r="S3609">
            <v>51018.605550000015</v>
          </cell>
          <cell r="T3609">
            <v>120852.27000000002</v>
          </cell>
          <cell r="U3609">
            <v>157699.79775000006</v>
          </cell>
          <cell r="V3609">
            <v>177800.38649999999</v>
          </cell>
          <cell r="W3609">
            <v>180383.41200000001</v>
          </cell>
          <cell r="X3609">
            <v>182969.12700000001</v>
          </cell>
          <cell r="Y3609">
            <v>185554.33050000004</v>
          </cell>
          <cell r="Z3609">
            <v>188138.90700000001</v>
          </cell>
          <cell r="AA3609">
            <v>190723.30200000003</v>
          </cell>
          <cell r="AB3609">
            <v>193308.027</v>
          </cell>
          <cell r="AC3609">
            <v>195900.88650000002</v>
          </cell>
          <cell r="AD3609">
            <v>198594.91865997191</v>
          </cell>
          <cell r="AE3609">
            <v>201325.99919378545</v>
          </cell>
          <cell r="AF3609">
            <v>204094.63759127702</v>
          </cell>
          <cell r="AG3609">
            <v>206901.35034879539</v>
          </cell>
          <cell r="AH3609">
            <v>209746.66106555553</v>
          </cell>
          <cell r="AI3609">
            <v>212631.10054131731</v>
          </cell>
          <cell r="AJ3609">
            <v>215555.20687540746</v>
          </cell>
          <cell r="AK3609">
            <v>218519.52556710335</v>
          </cell>
          <cell r="AL3609">
            <v>0</v>
          </cell>
          <cell r="AM3609">
            <v>0</v>
          </cell>
          <cell r="AN3609">
            <v>0</v>
          </cell>
          <cell r="AO3609">
            <v>0</v>
          </cell>
          <cell r="AP3609">
            <v>0</v>
          </cell>
          <cell r="AQ3609">
            <v>0</v>
          </cell>
          <cell r="AR3609">
            <v>0</v>
          </cell>
          <cell r="AS3609">
            <v>0</v>
          </cell>
          <cell r="AT3609">
            <v>0</v>
          </cell>
          <cell r="AU3609">
            <v>0</v>
          </cell>
          <cell r="AV3609">
            <v>0</v>
          </cell>
          <cell r="AW3609">
            <v>0</v>
          </cell>
          <cell r="AX3609">
            <v>0</v>
          </cell>
          <cell r="AY3609">
            <v>0</v>
          </cell>
          <cell r="AZ3609">
            <v>0</v>
          </cell>
        </row>
        <row r="3610">
          <cell r="A3610" t="str">
            <v>WAResidentialDLC Water HeatingProgram Annual BenefitsHigh Participation Case0</v>
          </cell>
          <cell r="B3610" t="str">
            <v>WA</v>
          </cell>
          <cell r="C3610" t="str">
            <v>Residential</v>
          </cell>
          <cell r="D3610" t="str">
            <v>DLC Water Heating</v>
          </cell>
          <cell r="E3610" t="str">
            <v>Program Annual Benefits</v>
          </cell>
          <cell r="F3610" t="str">
            <v>High Participation Case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573231.01</v>
          </cell>
          <cell r="S3610">
            <v>1745288.43</v>
          </cell>
          <cell r="T3610">
            <v>4127886.26</v>
          </cell>
          <cell r="U3610">
            <v>5388069.9000000004</v>
          </cell>
          <cell r="V3610">
            <v>6066603.5300000003</v>
          </cell>
          <cell r="W3610">
            <v>6146956.6100000003</v>
          </cell>
          <cell r="X3610">
            <v>6226381.7599999998</v>
          </cell>
          <cell r="Y3610">
            <v>6305886.3200000003</v>
          </cell>
          <cell r="Z3610">
            <v>6389191.79</v>
          </cell>
          <cell r="AA3610">
            <v>6482465.1100000003</v>
          </cell>
          <cell r="AB3610">
            <v>6568214.9500000002</v>
          </cell>
          <cell r="AC3610">
            <v>6654117.0800000001</v>
          </cell>
          <cell r="AD3610">
            <v>6743128.8899999997</v>
          </cell>
          <cell r="AE3610">
            <v>6833331.4100000001</v>
          </cell>
          <cell r="AF3610">
            <v>6924740.5700000003</v>
          </cell>
          <cell r="AG3610">
            <v>7017372.5</v>
          </cell>
          <cell r="AH3610">
            <v>7111243.5700000003</v>
          </cell>
          <cell r="AI3610">
            <v>7206370.3399999999</v>
          </cell>
          <cell r="AJ3610">
            <v>7302769.6200000001</v>
          </cell>
          <cell r="AK3610">
            <v>7400458.4299999997</v>
          </cell>
          <cell r="AL3610">
            <v>0</v>
          </cell>
          <cell r="AM3610">
            <v>0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AS3610">
            <v>0</v>
          </cell>
          <cell r="AT3610">
            <v>0</v>
          </cell>
          <cell r="AU3610">
            <v>0</v>
          </cell>
          <cell r="AV3610">
            <v>0</v>
          </cell>
          <cell r="AW3610">
            <v>0</v>
          </cell>
          <cell r="AX3610">
            <v>0</v>
          </cell>
          <cell r="AY3610">
            <v>0</v>
          </cell>
          <cell r="AZ3610">
            <v>0</v>
          </cell>
        </row>
        <row r="3611">
          <cell r="A3611" t="str">
            <v>WAResidentialDLC Water HeatingProgram Annual CostsHigh Participation Case0</v>
          </cell>
          <cell r="B3611" t="str">
            <v>WA</v>
          </cell>
          <cell r="C3611" t="str">
            <v>Residential</v>
          </cell>
          <cell r="D3611" t="str">
            <v>DLC Water Heating</v>
          </cell>
          <cell r="E3611" t="str">
            <v>Program Annual Costs</v>
          </cell>
          <cell r="F3611" t="str">
            <v>High Participation Case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5834317.1500000004</v>
          </cell>
          <cell r="S3611">
            <v>12509121.98</v>
          </cell>
          <cell r="T3611">
            <v>26286343.199999999</v>
          </cell>
          <cell r="U3611">
            <v>16130618.27</v>
          </cell>
          <cell r="V3611">
            <v>10911310.720000001</v>
          </cell>
          <cell r="W3611">
            <v>4823091.07</v>
          </cell>
          <cell r="X3611">
            <v>4899046.41</v>
          </cell>
          <cell r="Y3611">
            <v>4974249.76</v>
          </cell>
          <cell r="Z3611">
            <v>5049879.66</v>
          </cell>
          <cell r="AA3611">
            <v>5126289.05</v>
          </cell>
          <cell r="AB3611">
            <v>5203203.5</v>
          </cell>
          <cell r="AC3611">
            <v>5283869.59</v>
          </cell>
          <cell r="AD3611">
            <v>5405233.1200000001</v>
          </cell>
          <cell r="AE3611">
            <v>5502775.29</v>
          </cell>
          <cell r="AF3611">
            <v>5602414.6799999997</v>
          </cell>
          <cell r="AG3611">
            <v>5704204.7300000004</v>
          </cell>
          <cell r="AH3611">
            <v>5808200.4400000004</v>
          </cell>
          <cell r="AI3611">
            <v>5914458.3899999997</v>
          </cell>
          <cell r="AJ3611">
            <v>6023036.7800000003</v>
          </cell>
          <cell r="AK3611">
            <v>6133995.5099999998</v>
          </cell>
          <cell r="AL3611">
            <v>0</v>
          </cell>
          <cell r="AM3611">
            <v>0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AS3611">
            <v>0</v>
          </cell>
          <cell r="AT3611">
            <v>0</v>
          </cell>
          <cell r="AU3611">
            <v>0</v>
          </cell>
          <cell r="AV3611">
            <v>0</v>
          </cell>
          <cell r="AW3611">
            <v>0</v>
          </cell>
          <cell r="AX3611">
            <v>0</v>
          </cell>
          <cell r="AY3611">
            <v>0</v>
          </cell>
          <cell r="AZ3611">
            <v>0</v>
          </cell>
        </row>
        <row r="3612">
          <cell r="A3612" t="str">
            <v>WAResidentialDLC Water HeatingNon-Incentive CostsHigh Participation Case0</v>
          </cell>
          <cell r="B3612" t="str">
            <v>WA</v>
          </cell>
          <cell r="C3612" t="str">
            <v>Residential</v>
          </cell>
          <cell r="D3612" t="str">
            <v>DLC Water Heating</v>
          </cell>
          <cell r="E3612" t="str">
            <v>Non-Incentive Costs</v>
          </cell>
          <cell r="F3612" t="str">
            <v>High Participation Case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5482636.7300000004</v>
          </cell>
          <cell r="S3612">
            <v>11437731.27</v>
          </cell>
          <cell r="T3612">
            <v>23748445.530000001</v>
          </cell>
          <cell r="U3612">
            <v>12818922.52</v>
          </cell>
          <cell r="V3612">
            <v>7177502.6100000003</v>
          </cell>
          <cell r="W3612">
            <v>1035039.42</v>
          </cell>
          <cell r="X3612">
            <v>1056694.75</v>
          </cell>
          <cell r="Y3612">
            <v>1077608.81</v>
          </cell>
          <cell r="Z3612">
            <v>1098962.6200000001</v>
          </cell>
          <cell r="AA3612">
            <v>1121099.71</v>
          </cell>
          <cell r="AB3612">
            <v>1143734.93</v>
          </cell>
          <cell r="AC3612">
            <v>1169950.97</v>
          </cell>
          <cell r="AD3612">
            <v>1234739.83</v>
          </cell>
          <cell r="AE3612">
            <v>1274929.31</v>
          </cell>
          <cell r="AF3612">
            <v>1316427.29</v>
          </cell>
          <cell r="AG3612">
            <v>1359276.37</v>
          </cell>
          <cell r="AH3612">
            <v>1403520.56</v>
          </cell>
          <cell r="AI3612">
            <v>1449205.28</v>
          </cell>
          <cell r="AJ3612">
            <v>1496377.44</v>
          </cell>
          <cell r="AK3612">
            <v>1545085.48</v>
          </cell>
          <cell r="AL3612">
            <v>0</v>
          </cell>
          <cell r="AM3612">
            <v>0</v>
          </cell>
          <cell r="AN3612">
            <v>0</v>
          </cell>
          <cell r="AO3612">
            <v>0</v>
          </cell>
          <cell r="AP3612">
            <v>0</v>
          </cell>
          <cell r="AQ3612">
            <v>0</v>
          </cell>
          <cell r="AR3612">
            <v>0</v>
          </cell>
          <cell r="AS3612">
            <v>0</v>
          </cell>
          <cell r="AT3612">
            <v>0</v>
          </cell>
          <cell r="AU3612">
            <v>0</v>
          </cell>
          <cell r="AV3612">
            <v>0</v>
          </cell>
          <cell r="AW3612">
            <v>0</v>
          </cell>
          <cell r="AX3612">
            <v>0</v>
          </cell>
          <cell r="AY3612">
            <v>0</v>
          </cell>
          <cell r="AZ3612">
            <v>0</v>
          </cell>
        </row>
        <row r="3613">
          <cell r="A3613" t="str">
            <v>WAResidentialDLC Water HeatingSummer Peak Reduction @Meter  (MW)High Participation Case0</v>
          </cell>
          <cell r="B3613" t="str">
            <v>WA</v>
          </cell>
          <cell r="C3613" t="str">
            <v>Residential</v>
          </cell>
          <cell r="D3613" t="str">
            <v>DLC Water Heating</v>
          </cell>
          <cell r="E3613" t="str">
            <v>Summer Peak Reduction @Meter  (MW)</v>
          </cell>
          <cell r="F3613" t="str">
            <v>High Participation Case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5.1061481672101516</v>
          </cell>
          <cell r="S3613">
            <v>15.546439584201273</v>
          </cell>
          <cell r="T3613">
            <v>36.769815927493447</v>
          </cell>
          <cell r="U3613">
            <v>47.99510590524666</v>
          </cell>
          <cell r="V3613">
            <v>54.039254216657497</v>
          </cell>
          <cell r="W3613">
            <v>54.75501228123791</v>
          </cell>
          <cell r="X3613">
            <v>55.462504704051796</v>
          </cell>
          <cell r="Y3613">
            <v>56.170704503007471</v>
          </cell>
          <cell r="Z3613">
            <v>56.91276145592839</v>
          </cell>
          <cell r="AA3613">
            <v>57.74360864977195</v>
          </cell>
          <cell r="AB3613">
            <v>58.507439221742665</v>
          </cell>
          <cell r="AC3613">
            <v>59.27262640549219</v>
          </cell>
          <cell r="AD3613">
            <v>60.065513565673378</v>
          </cell>
          <cell r="AE3613">
            <v>60.869007140432515</v>
          </cell>
          <cell r="AF3613">
            <v>61.683249011282939</v>
          </cell>
          <cell r="AG3613">
            <v>62.508382957680382</v>
          </cell>
          <cell r="AH3613">
            <v>63.344554682411669</v>
          </cell>
          <cell r="AI3613">
            <v>64.191911837323005</v>
          </cell>
          <cell r="AJ3613">
            <v>65.050604049392433</v>
          </cell>
          <cell r="AK3613">
            <v>65.920782947151125</v>
          </cell>
          <cell r="AL3613">
            <v>0</v>
          </cell>
          <cell r="AM3613">
            <v>0</v>
          </cell>
          <cell r="AN3613">
            <v>0</v>
          </cell>
          <cell r="AO3613">
            <v>0</v>
          </cell>
          <cell r="AP3613">
            <v>0</v>
          </cell>
          <cell r="AQ3613">
            <v>0</v>
          </cell>
          <cell r="AR3613">
            <v>0</v>
          </cell>
          <cell r="AS3613">
            <v>0</v>
          </cell>
          <cell r="AT3613">
            <v>0</v>
          </cell>
          <cell r="AU3613">
            <v>0</v>
          </cell>
          <cell r="AV3613">
            <v>0</v>
          </cell>
          <cell r="AW3613">
            <v>0</v>
          </cell>
          <cell r="AX3613">
            <v>0</v>
          </cell>
          <cell r="AY3613">
            <v>0</v>
          </cell>
          <cell r="AZ3613">
            <v>0</v>
          </cell>
        </row>
        <row r="3614">
          <cell r="A3614" t="str">
            <v>WAResidentialDLC Water HeatingSummer Peak Reduction @Generation (MW)High Participation Case0</v>
          </cell>
          <cell r="B3614" t="str">
            <v>WA</v>
          </cell>
          <cell r="C3614" t="str">
            <v>Residential</v>
          </cell>
          <cell r="D3614" t="str">
            <v>DLC Water Heating</v>
          </cell>
          <cell r="E3614" t="str">
            <v>Summer Peak Reduction @Generation (MW)</v>
          </cell>
          <cell r="F3614" t="str">
            <v>High Participation Case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5.6309529854545115</v>
          </cell>
          <cell r="S3614">
            <v>17.1442871462299</v>
          </cell>
          <cell r="T3614">
            <v>40.548980952242438</v>
          </cell>
          <cell r="U3614">
            <v>52.92799504328039</v>
          </cell>
          <cell r="V3614">
            <v>59.593354892652727</v>
          </cell>
          <cell r="W3614">
            <v>60.382677857562754</v>
          </cell>
          <cell r="X3614">
            <v>61.162885646285609</v>
          </cell>
          <cell r="Y3614">
            <v>61.94387351456492</v>
          </cell>
          <cell r="Z3614">
            <v>62.762198341341403</v>
          </cell>
          <cell r="AA3614">
            <v>63.678439181486489</v>
          </cell>
          <cell r="AB3614">
            <v>64.520775498172327</v>
          </cell>
          <cell r="AC3614">
            <v>65.364607857843168</v>
          </cell>
          <cell r="AD3614">
            <v>66.238987169908881</v>
          </cell>
          <cell r="AE3614">
            <v>67.125063013269198</v>
          </cell>
          <cell r="AF3614">
            <v>68.022991851877961</v>
          </cell>
          <cell r="AG3614">
            <v>68.932932242700019</v>
          </cell>
          <cell r="AH3614">
            <v>69.855044863709381</v>
          </cell>
          <cell r="AI3614">
            <v>70.789492542261797</v>
          </cell>
          <cell r="AJ3614">
            <v>71.73644028384696</v>
          </cell>
          <cell r="AK3614">
            <v>72.696055301225314</v>
          </cell>
          <cell r="AL3614">
            <v>0</v>
          </cell>
          <cell r="AM3614">
            <v>0</v>
          </cell>
          <cell r="AN3614">
            <v>0</v>
          </cell>
          <cell r="AO3614">
            <v>0</v>
          </cell>
          <cell r="AP3614">
            <v>0</v>
          </cell>
          <cell r="AQ3614">
            <v>0</v>
          </cell>
          <cell r="AR3614">
            <v>0</v>
          </cell>
          <cell r="AS3614">
            <v>0</v>
          </cell>
          <cell r="AT3614">
            <v>0</v>
          </cell>
          <cell r="AU3614">
            <v>0</v>
          </cell>
          <cell r="AV3614">
            <v>0</v>
          </cell>
          <cell r="AW3614">
            <v>0</v>
          </cell>
          <cell r="AX3614">
            <v>0</v>
          </cell>
          <cell r="AY3614">
            <v>0</v>
          </cell>
          <cell r="AZ3614">
            <v>0</v>
          </cell>
        </row>
        <row r="3615">
          <cell r="A3615" t="str">
            <v>WAResidentialDLC Water HeatingWinter Peak Reduction @Meter  (MW)High Participation Case0</v>
          </cell>
          <cell r="B3615" t="str">
            <v>WA</v>
          </cell>
          <cell r="C3615" t="str">
            <v>Residential</v>
          </cell>
          <cell r="D3615" t="str">
            <v>DLC Water Heating</v>
          </cell>
          <cell r="E3615" t="str">
            <v>Winter Peak Reduction @Meter  (MW)</v>
          </cell>
          <cell r="F3615" t="str">
            <v>High Participation Case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  <cell r="AE3615">
            <v>0</v>
          </cell>
          <cell r="AF3615">
            <v>0</v>
          </cell>
          <cell r="AG3615">
            <v>0</v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L3615">
            <v>0</v>
          </cell>
          <cell r="AM3615">
            <v>0</v>
          </cell>
          <cell r="AN3615">
            <v>0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AS3615">
            <v>0</v>
          </cell>
          <cell r="AT3615">
            <v>0</v>
          </cell>
          <cell r="AU3615">
            <v>0</v>
          </cell>
          <cell r="AV3615">
            <v>0</v>
          </cell>
          <cell r="AW3615">
            <v>0</v>
          </cell>
          <cell r="AX3615">
            <v>0</v>
          </cell>
          <cell r="AY3615">
            <v>0</v>
          </cell>
          <cell r="AZ3615">
            <v>0</v>
          </cell>
        </row>
        <row r="3616">
          <cell r="A3616" t="str">
            <v>WAResidentialDLC Water HeatingWinter Peak Reduction @Generation (MW)High Participation Case0</v>
          </cell>
          <cell r="B3616" t="str">
            <v>WA</v>
          </cell>
          <cell r="C3616" t="str">
            <v>Residential</v>
          </cell>
          <cell r="D3616" t="str">
            <v>DLC Water Heating</v>
          </cell>
          <cell r="E3616" t="str">
            <v>Winter Peak Reduction @Generation (MW)</v>
          </cell>
          <cell r="F3616" t="str">
            <v>High Participation Case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>
            <v>0</v>
          </cell>
          <cell r="AG3616">
            <v>0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0</v>
          </cell>
          <cell r="AN3616">
            <v>0</v>
          </cell>
          <cell r="AO3616">
            <v>0</v>
          </cell>
          <cell r="AP3616">
            <v>0</v>
          </cell>
          <cell r="AQ3616">
            <v>0</v>
          </cell>
          <cell r="AR3616">
            <v>0</v>
          </cell>
          <cell r="AS3616">
            <v>0</v>
          </cell>
          <cell r="AT3616">
            <v>0</v>
          </cell>
          <cell r="AU3616">
            <v>0</v>
          </cell>
          <cell r="AV3616">
            <v>0</v>
          </cell>
          <cell r="AW3616">
            <v>0</v>
          </cell>
          <cell r="AX3616">
            <v>0</v>
          </cell>
          <cell r="AY3616">
            <v>0</v>
          </cell>
          <cell r="AZ3616">
            <v>0</v>
          </cell>
        </row>
        <row r="3617">
          <cell r="A3617" t="str">
            <v>WAResidentialDLC Water HeatingProgram Annual BenefitsHigh Participation Case0</v>
          </cell>
          <cell r="B3617" t="str">
            <v>WA</v>
          </cell>
          <cell r="C3617" t="str">
            <v>Residential</v>
          </cell>
          <cell r="D3617" t="str">
            <v>DLC Water Heating</v>
          </cell>
          <cell r="E3617" t="str">
            <v>Program Annual Benefits</v>
          </cell>
          <cell r="F3617" t="str">
            <v>High Participation Case</v>
          </cell>
          <cell r="G3617">
            <v>0</v>
          </cell>
        </row>
        <row r="3618">
          <cell r="A3618" t="str">
            <v>WAResidentialDLC Water HeatingNew ParticipantsHigh Participation Case0</v>
          </cell>
          <cell r="B3618" t="str">
            <v>WA</v>
          </cell>
          <cell r="C3618" t="str">
            <v>Residential</v>
          </cell>
          <cell r="D3618" t="str">
            <v>DLC Water Heating</v>
          </cell>
          <cell r="E3618" t="str">
            <v>New Participants</v>
          </cell>
          <cell r="F3618" t="str">
            <v>High Participation Case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16746.686550000006</v>
          </cell>
          <cell r="S3618">
            <v>34271.919000000009</v>
          </cell>
          <cell r="T3618">
            <v>69833.664450000011</v>
          </cell>
          <cell r="U3618">
            <v>36847.527750000037</v>
          </cell>
          <cell r="V3618">
            <v>20100.588749999937</v>
          </cell>
          <cell r="W3618">
            <v>2583.0255000000179</v>
          </cell>
          <cell r="X3618">
            <v>2585.7149999999965</v>
          </cell>
          <cell r="Y3618">
            <v>2585.2035000000324</v>
          </cell>
          <cell r="Z3618">
            <v>2584.5764999999665</v>
          </cell>
          <cell r="AA3618">
            <v>2584.3950000000186</v>
          </cell>
          <cell r="AB3618">
            <v>2584.7249999999767</v>
          </cell>
          <cell r="AC3618">
            <v>2592.8595000000205</v>
          </cell>
          <cell r="AD3618">
            <v>2694.0321599718882</v>
          </cell>
          <cell r="AE3618">
            <v>2731.0805338135397</v>
          </cell>
          <cell r="AF3618">
            <v>2768.6383974915661</v>
          </cell>
          <cell r="AG3618">
            <v>2806.7127575183695</v>
          </cell>
          <cell r="AH3618">
            <v>2845.3107167601411</v>
          </cell>
          <cell r="AI3618">
            <v>2884.4394757617847</v>
          </cell>
          <cell r="AJ3618">
            <v>2924.1063340901455</v>
          </cell>
          <cell r="AK3618">
            <v>2964.3186916958948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  <cell r="AP3618">
            <v>0</v>
          </cell>
          <cell r="AQ3618">
            <v>0</v>
          </cell>
          <cell r="AR3618">
            <v>0</v>
          </cell>
          <cell r="AS3618">
            <v>0</v>
          </cell>
          <cell r="AT3618">
            <v>0</v>
          </cell>
          <cell r="AU3618">
            <v>0</v>
          </cell>
          <cell r="AV3618">
            <v>0</v>
          </cell>
          <cell r="AW3618">
            <v>0</v>
          </cell>
          <cell r="AX3618">
            <v>0</v>
          </cell>
          <cell r="AY3618">
            <v>0</v>
          </cell>
          <cell r="AZ3618">
            <v>0</v>
          </cell>
        </row>
        <row r="3619">
          <cell r="A3619" t="str">
            <v>WAResidentialDLC Water HeatingIncentive CostsHigh Participation Case0</v>
          </cell>
          <cell r="B3619" t="str">
            <v>WA</v>
          </cell>
          <cell r="C3619" t="str">
            <v>Residential</v>
          </cell>
          <cell r="D3619" t="str">
            <v>DLC Water Heating</v>
          </cell>
          <cell r="E3619" t="str">
            <v>Incentive Costs</v>
          </cell>
          <cell r="F3619" t="str">
            <v>High Participation Case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351680.42</v>
          </cell>
          <cell r="S3619">
            <v>1071390.72</v>
          </cell>
          <cell r="T3619">
            <v>2537897.67</v>
          </cell>
          <cell r="U3619">
            <v>3311695.75</v>
          </cell>
          <cell r="V3619">
            <v>3733808.12</v>
          </cell>
          <cell r="W3619">
            <v>3788051.65</v>
          </cell>
          <cell r="X3619">
            <v>3842351.67</v>
          </cell>
          <cell r="Y3619">
            <v>3896640.94</v>
          </cell>
          <cell r="Z3619">
            <v>3950917.05</v>
          </cell>
          <cell r="AA3619">
            <v>4005189.34</v>
          </cell>
          <cell r="AB3619">
            <v>4059468.57</v>
          </cell>
          <cell r="AC3619">
            <v>4113918.62</v>
          </cell>
          <cell r="AD3619">
            <v>4170493.29</v>
          </cell>
          <cell r="AE3619">
            <v>4227845.9800000004</v>
          </cell>
          <cell r="AF3619">
            <v>4285987.3899999997</v>
          </cell>
          <cell r="AG3619">
            <v>4344928.3600000003</v>
          </cell>
          <cell r="AH3619">
            <v>4404679.88</v>
          </cell>
          <cell r="AI3619">
            <v>4465253.1100000003</v>
          </cell>
          <cell r="AJ3619">
            <v>4526659.34</v>
          </cell>
          <cell r="AK3619">
            <v>4588910.04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  <cell r="AP3619">
            <v>0</v>
          </cell>
          <cell r="AQ3619">
            <v>0</v>
          </cell>
          <cell r="AR3619">
            <v>0</v>
          </cell>
          <cell r="AS3619">
            <v>0</v>
          </cell>
          <cell r="AT3619">
            <v>0</v>
          </cell>
          <cell r="AU3619">
            <v>0</v>
          </cell>
          <cell r="AV3619">
            <v>0</v>
          </cell>
          <cell r="AW3619">
            <v>0</v>
          </cell>
          <cell r="AX3619">
            <v>0</v>
          </cell>
          <cell r="AY3619">
            <v>0</v>
          </cell>
          <cell r="AZ3619">
            <v>0</v>
          </cell>
        </row>
        <row r="3620">
          <cell r="A3620" t="str">
            <v>WAResidentialDLC Water HeatingParticipantsHigh Participation Case0</v>
          </cell>
          <cell r="B3620" t="str">
            <v>WA</v>
          </cell>
          <cell r="C3620" t="str">
            <v>Residential</v>
          </cell>
          <cell r="D3620" t="str">
            <v>DLC Water Heating</v>
          </cell>
          <cell r="E3620" t="str">
            <v>Participants</v>
          </cell>
          <cell r="F3620" t="str">
            <v>High Participation Case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16746.686550000006</v>
          </cell>
          <cell r="S3620">
            <v>51018.605550000015</v>
          </cell>
          <cell r="T3620">
            <v>120852.27000000002</v>
          </cell>
          <cell r="U3620">
            <v>157699.79775000006</v>
          </cell>
          <cell r="V3620">
            <v>177800.38649999999</v>
          </cell>
          <cell r="W3620">
            <v>180383.41200000001</v>
          </cell>
          <cell r="X3620">
            <v>182969.12700000001</v>
          </cell>
          <cell r="Y3620">
            <v>185554.33050000004</v>
          </cell>
          <cell r="Z3620">
            <v>188138.90700000001</v>
          </cell>
          <cell r="AA3620">
            <v>190723.30200000003</v>
          </cell>
          <cell r="AB3620">
            <v>193308.027</v>
          </cell>
          <cell r="AC3620">
            <v>195900.88650000002</v>
          </cell>
          <cell r="AD3620">
            <v>198594.91865997191</v>
          </cell>
          <cell r="AE3620">
            <v>201325.99919378545</v>
          </cell>
          <cell r="AF3620">
            <v>204094.63759127702</v>
          </cell>
          <cell r="AG3620">
            <v>206901.35034879539</v>
          </cell>
          <cell r="AH3620">
            <v>209746.66106555553</v>
          </cell>
          <cell r="AI3620">
            <v>212631.10054131731</v>
          </cell>
          <cell r="AJ3620">
            <v>215555.20687540746</v>
          </cell>
          <cell r="AK3620">
            <v>218519.52556710335</v>
          </cell>
          <cell r="AL3620">
            <v>0</v>
          </cell>
          <cell r="AM3620">
            <v>0</v>
          </cell>
          <cell r="AN3620">
            <v>0</v>
          </cell>
          <cell r="AO3620">
            <v>0</v>
          </cell>
          <cell r="AP3620">
            <v>0</v>
          </cell>
          <cell r="AQ3620">
            <v>0</v>
          </cell>
          <cell r="AR3620">
            <v>0</v>
          </cell>
          <cell r="AS3620">
            <v>0</v>
          </cell>
          <cell r="AT3620">
            <v>0</v>
          </cell>
          <cell r="AU3620">
            <v>0</v>
          </cell>
          <cell r="AV3620">
            <v>0</v>
          </cell>
          <cell r="AW3620">
            <v>0</v>
          </cell>
          <cell r="AX3620">
            <v>0</v>
          </cell>
          <cell r="AY3620">
            <v>0</v>
          </cell>
          <cell r="AZ3620">
            <v>0</v>
          </cell>
        </row>
        <row r="3621">
          <cell r="A3621" t="str">
            <v>WASmall C&amp;IDLC Water HeatingProgram Annual BenefitsHigh Participation Case0</v>
          </cell>
          <cell r="B3621" t="str">
            <v>WA</v>
          </cell>
          <cell r="C3621" t="str">
            <v>Small C&amp;I</v>
          </cell>
          <cell r="D3621" t="str">
            <v>DLC Water Heating</v>
          </cell>
          <cell r="E3621" t="str">
            <v>Program Annual Benefits</v>
          </cell>
          <cell r="F3621" t="str">
            <v>High Participation Case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573231.01</v>
          </cell>
          <cell r="S3621">
            <v>1745288.43</v>
          </cell>
          <cell r="T3621">
            <v>4127886.26</v>
          </cell>
          <cell r="U3621">
            <v>5388069.9000000004</v>
          </cell>
          <cell r="V3621">
            <v>6066603.5300000003</v>
          </cell>
          <cell r="W3621">
            <v>6146956.6100000003</v>
          </cell>
          <cell r="X3621">
            <v>6226381.7599999998</v>
          </cell>
          <cell r="Y3621">
            <v>6305886.3200000003</v>
          </cell>
          <cell r="Z3621">
            <v>6389191.79</v>
          </cell>
          <cell r="AA3621">
            <v>6482465.1100000003</v>
          </cell>
          <cell r="AB3621">
            <v>6568214.9500000002</v>
          </cell>
          <cell r="AC3621">
            <v>6654117.0800000001</v>
          </cell>
          <cell r="AD3621">
            <v>6743128.8899999997</v>
          </cell>
          <cell r="AE3621">
            <v>6833331.4100000001</v>
          </cell>
          <cell r="AF3621">
            <v>6924740.5700000003</v>
          </cell>
          <cell r="AG3621">
            <v>7017372.5</v>
          </cell>
          <cell r="AH3621">
            <v>7111243.5700000003</v>
          </cell>
          <cell r="AI3621">
            <v>7206370.3399999999</v>
          </cell>
          <cell r="AJ3621">
            <v>7302769.6200000001</v>
          </cell>
          <cell r="AK3621">
            <v>7400458.4299999997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  <cell r="AP3621">
            <v>0</v>
          </cell>
          <cell r="AQ3621">
            <v>0</v>
          </cell>
          <cell r="AR3621">
            <v>0</v>
          </cell>
          <cell r="AS3621">
            <v>0</v>
          </cell>
          <cell r="AT3621">
            <v>0</v>
          </cell>
          <cell r="AU3621">
            <v>0</v>
          </cell>
          <cell r="AV3621">
            <v>0</v>
          </cell>
          <cell r="AW3621">
            <v>0</v>
          </cell>
          <cell r="AX3621">
            <v>0</v>
          </cell>
          <cell r="AY3621">
            <v>0</v>
          </cell>
          <cell r="AZ3621">
            <v>0</v>
          </cell>
        </row>
        <row r="3622">
          <cell r="A3622" t="str">
            <v>WASmall C&amp;IDLC Water HeatingProgram Annual CostsHigh Participation Case0</v>
          </cell>
          <cell r="B3622" t="str">
            <v>WA</v>
          </cell>
          <cell r="C3622" t="str">
            <v>Small C&amp;I</v>
          </cell>
          <cell r="D3622" t="str">
            <v>DLC Water Heating</v>
          </cell>
          <cell r="E3622" t="str">
            <v>Program Annual Costs</v>
          </cell>
          <cell r="F3622" t="str">
            <v>High Participation Case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5834317.1500000004</v>
          </cell>
          <cell r="S3622">
            <v>12509121.98</v>
          </cell>
          <cell r="T3622">
            <v>26286343.199999999</v>
          </cell>
          <cell r="U3622">
            <v>16130618.27</v>
          </cell>
          <cell r="V3622">
            <v>10911310.720000001</v>
          </cell>
          <cell r="W3622">
            <v>4823091.07</v>
          </cell>
          <cell r="X3622">
            <v>4899046.41</v>
          </cell>
          <cell r="Y3622">
            <v>4974249.76</v>
          </cell>
          <cell r="Z3622">
            <v>5049879.66</v>
          </cell>
          <cell r="AA3622">
            <v>5126289.05</v>
          </cell>
          <cell r="AB3622">
            <v>5203203.5</v>
          </cell>
          <cell r="AC3622">
            <v>5283869.59</v>
          </cell>
          <cell r="AD3622">
            <v>5405233.1200000001</v>
          </cell>
          <cell r="AE3622">
            <v>5502775.29</v>
          </cell>
          <cell r="AF3622">
            <v>5602414.6799999997</v>
          </cell>
          <cell r="AG3622">
            <v>5704204.7300000004</v>
          </cell>
          <cell r="AH3622">
            <v>5808200.4400000004</v>
          </cell>
          <cell r="AI3622">
            <v>5914458.3899999997</v>
          </cell>
          <cell r="AJ3622">
            <v>6023036.7800000003</v>
          </cell>
          <cell r="AK3622">
            <v>6133995.5099999998</v>
          </cell>
          <cell r="AL3622">
            <v>0</v>
          </cell>
          <cell r="AM3622">
            <v>0</v>
          </cell>
          <cell r="AN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AS3622">
            <v>0</v>
          </cell>
          <cell r="AT3622">
            <v>0</v>
          </cell>
          <cell r="AU3622">
            <v>0</v>
          </cell>
          <cell r="AV3622">
            <v>0</v>
          </cell>
          <cell r="AW3622">
            <v>0</v>
          </cell>
          <cell r="AX3622">
            <v>0</v>
          </cell>
          <cell r="AY3622">
            <v>0</v>
          </cell>
          <cell r="AZ3622">
            <v>0</v>
          </cell>
        </row>
        <row r="3623">
          <cell r="A3623" t="str">
            <v>WASmall C&amp;IDLC Water HeatingNon-Incentive CostsHigh Participation Case0</v>
          </cell>
          <cell r="B3623" t="str">
            <v>WA</v>
          </cell>
          <cell r="C3623" t="str">
            <v>Small C&amp;I</v>
          </cell>
          <cell r="D3623" t="str">
            <v>DLC Water Heating</v>
          </cell>
          <cell r="E3623" t="str">
            <v>Non-Incentive Costs</v>
          </cell>
          <cell r="F3623" t="str">
            <v>High Participation Case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5482636.7300000004</v>
          </cell>
          <cell r="S3623">
            <v>11437731.27</v>
          </cell>
          <cell r="T3623">
            <v>23748445.530000001</v>
          </cell>
          <cell r="U3623">
            <v>12818922.52</v>
          </cell>
          <cell r="V3623">
            <v>7177502.6100000003</v>
          </cell>
          <cell r="W3623">
            <v>1035039.42</v>
          </cell>
          <cell r="X3623">
            <v>1056694.75</v>
          </cell>
          <cell r="Y3623">
            <v>1077608.81</v>
          </cell>
          <cell r="Z3623">
            <v>1098962.6200000001</v>
          </cell>
          <cell r="AA3623">
            <v>1121099.71</v>
          </cell>
          <cell r="AB3623">
            <v>1143734.93</v>
          </cell>
          <cell r="AC3623">
            <v>1169950.97</v>
          </cell>
          <cell r="AD3623">
            <v>1234739.83</v>
          </cell>
          <cell r="AE3623">
            <v>1274929.31</v>
          </cell>
          <cell r="AF3623">
            <v>1316427.29</v>
          </cell>
          <cell r="AG3623">
            <v>1359276.37</v>
          </cell>
          <cell r="AH3623">
            <v>1403520.56</v>
          </cell>
          <cell r="AI3623">
            <v>1449205.28</v>
          </cell>
          <cell r="AJ3623">
            <v>1496377.44</v>
          </cell>
          <cell r="AK3623">
            <v>1545085.48</v>
          </cell>
          <cell r="AL3623">
            <v>0</v>
          </cell>
          <cell r="AM3623">
            <v>0</v>
          </cell>
          <cell r="AN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AS3623">
            <v>0</v>
          </cell>
          <cell r="AT3623">
            <v>0</v>
          </cell>
          <cell r="AU3623">
            <v>0</v>
          </cell>
          <cell r="AV3623">
            <v>0</v>
          </cell>
          <cell r="AW3623">
            <v>0</v>
          </cell>
          <cell r="AX3623">
            <v>0</v>
          </cell>
          <cell r="AY3623">
            <v>0</v>
          </cell>
          <cell r="AZ3623">
            <v>0</v>
          </cell>
        </row>
        <row r="3624">
          <cell r="A3624" t="str">
            <v>WASmall C&amp;IDLC Water HeatingSummer Peak Reduction @Meter  (MW)High Participation Case0</v>
          </cell>
          <cell r="B3624" t="str">
            <v>WA</v>
          </cell>
          <cell r="C3624" t="str">
            <v>Small C&amp;I</v>
          </cell>
          <cell r="D3624" t="str">
            <v>DLC Water Heating</v>
          </cell>
          <cell r="E3624" t="str">
            <v>Summer Peak Reduction @Meter  (MW)</v>
          </cell>
          <cell r="F3624" t="str">
            <v>High Participation Case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5.1061481672101516</v>
          </cell>
          <cell r="S3624">
            <v>15.546439584201273</v>
          </cell>
          <cell r="T3624">
            <v>36.769815927493447</v>
          </cell>
          <cell r="U3624">
            <v>47.99510590524666</v>
          </cell>
          <cell r="V3624">
            <v>54.039254216657497</v>
          </cell>
          <cell r="W3624">
            <v>54.75501228123791</v>
          </cell>
          <cell r="X3624">
            <v>55.462504704051796</v>
          </cell>
          <cell r="Y3624">
            <v>56.170704503007471</v>
          </cell>
          <cell r="Z3624">
            <v>56.91276145592839</v>
          </cell>
          <cell r="AA3624">
            <v>57.74360864977195</v>
          </cell>
          <cell r="AB3624">
            <v>58.507439221742665</v>
          </cell>
          <cell r="AC3624">
            <v>59.27262640549219</v>
          </cell>
          <cell r="AD3624">
            <v>60.065513565673378</v>
          </cell>
          <cell r="AE3624">
            <v>60.869007140432515</v>
          </cell>
          <cell r="AF3624">
            <v>61.683249011282939</v>
          </cell>
          <cell r="AG3624">
            <v>62.508382957680382</v>
          </cell>
          <cell r="AH3624">
            <v>63.344554682411669</v>
          </cell>
          <cell r="AI3624">
            <v>64.191911837323005</v>
          </cell>
          <cell r="AJ3624">
            <v>65.050604049392433</v>
          </cell>
          <cell r="AK3624">
            <v>65.920782947151125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  <cell r="AP3624">
            <v>0</v>
          </cell>
          <cell r="AQ3624">
            <v>0</v>
          </cell>
          <cell r="AR3624">
            <v>0</v>
          </cell>
          <cell r="AS3624">
            <v>0</v>
          </cell>
          <cell r="AT3624">
            <v>0</v>
          </cell>
          <cell r="AU3624">
            <v>0</v>
          </cell>
          <cell r="AV3624">
            <v>0</v>
          </cell>
          <cell r="AW3624">
            <v>0</v>
          </cell>
          <cell r="AX3624">
            <v>0</v>
          </cell>
          <cell r="AY3624">
            <v>0</v>
          </cell>
          <cell r="AZ3624">
            <v>0</v>
          </cell>
        </row>
        <row r="3625">
          <cell r="A3625" t="str">
            <v>WASmall C&amp;IDLC Water HeatingSummer Peak Reduction @Generation (MW)High Participation Case0</v>
          </cell>
          <cell r="B3625" t="str">
            <v>WA</v>
          </cell>
          <cell r="C3625" t="str">
            <v>Small C&amp;I</v>
          </cell>
          <cell r="D3625" t="str">
            <v>DLC Water Heating</v>
          </cell>
          <cell r="E3625" t="str">
            <v>Summer Peak Reduction @Generation (MW)</v>
          </cell>
          <cell r="F3625" t="str">
            <v>High Participation Case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5.6309529854545115</v>
          </cell>
          <cell r="S3625">
            <v>17.1442871462299</v>
          </cell>
          <cell r="T3625">
            <v>40.548980952242438</v>
          </cell>
          <cell r="U3625">
            <v>52.92799504328039</v>
          </cell>
          <cell r="V3625">
            <v>59.593354892652727</v>
          </cell>
          <cell r="W3625">
            <v>60.382677857562754</v>
          </cell>
          <cell r="X3625">
            <v>61.162885646285609</v>
          </cell>
          <cell r="Y3625">
            <v>61.94387351456492</v>
          </cell>
          <cell r="Z3625">
            <v>62.762198341341403</v>
          </cell>
          <cell r="AA3625">
            <v>63.678439181486489</v>
          </cell>
          <cell r="AB3625">
            <v>64.520775498172327</v>
          </cell>
          <cell r="AC3625">
            <v>65.364607857843168</v>
          </cell>
          <cell r="AD3625">
            <v>66.238987169908881</v>
          </cell>
          <cell r="AE3625">
            <v>67.125063013269198</v>
          </cell>
          <cell r="AF3625">
            <v>68.022991851877961</v>
          </cell>
          <cell r="AG3625">
            <v>68.932932242700019</v>
          </cell>
          <cell r="AH3625">
            <v>69.855044863709381</v>
          </cell>
          <cell r="AI3625">
            <v>70.789492542261797</v>
          </cell>
          <cell r="AJ3625">
            <v>71.73644028384696</v>
          </cell>
          <cell r="AK3625">
            <v>72.696055301225314</v>
          </cell>
          <cell r="AL3625">
            <v>0</v>
          </cell>
          <cell r="AM3625">
            <v>0</v>
          </cell>
          <cell r="AN3625">
            <v>0</v>
          </cell>
          <cell r="AO3625">
            <v>0</v>
          </cell>
          <cell r="AP3625">
            <v>0</v>
          </cell>
          <cell r="AQ3625">
            <v>0</v>
          </cell>
          <cell r="AR3625">
            <v>0</v>
          </cell>
          <cell r="AS3625">
            <v>0</v>
          </cell>
          <cell r="AT3625">
            <v>0</v>
          </cell>
          <cell r="AU3625">
            <v>0</v>
          </cell>
          <cell r="AV3625">
            <v>0</v>
          </cell>
          <cell r="AW3625">
            <v>0</v>
          </cell>
          <cell r="AX3625">
            <v>0</v>
          </cell>
          <cell r="AY3625">
            <v>0</v>
          </cell>
          <cell r="AZ3625">
            <v>0</v>
          </cell>
        </row>
        <row r="3626">
          <cell r="A3626" t="str">
            <v>WASmall C&amp;IDLC Water HeatingWinter Peak Reduction @Meter  (MW)High Participation Case0</v>
          </cell>
          <cell r="B3626" t="str">
            <v>WA</v>
          </cell>
          <cell r="C3626" t="str">
            <v>Small C&amp;I</v>
          </cell>
          <cell r="D3626" t="str">
            <v>DLC Water Heating</v>
          </cell>
          <cell r="E3626" t="str">
            <v>Winter Peak Reduction @Meter  (MW)</v>
          </cell>
          <cell r="F3626" t="str">
            <v>High Participation Case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E3626">
            <v>0</v>
          </cell>
          <cell r="AF3626">
            <v>0</v>
          </cell>
          <cell r="AG3626">
            <v>0</v>
          </cell>
          <cell r="AH3626">
            <v>0</v>
          </cell>
          <cell r="AI3626">
            <v>0</v>
          </cell>
          <cell r="AJ3626">
            <v>0</v>
          </cell>
          <cell r="AK3626">
            <v>0</v>
          </cell>
          <cell r="AL3626">
            <v>0</v>
          </cell>
          <cell r="AM3626">
            <v>0</v>
          </cell>
          <cell r="AN3626">
            <v>0</v>
          </cell>
          <cell r="AO3626">
            <v>0</v>
          </cell>
          <cell r="AP3626">
            <v>0</v>
          </cell>
          <cell r="AQ3626">
            <v>0</v>
          </cell>
          <cell r="AR3626">
            <v>0</v>
          </cell>
          <cell r="AS3626">
            <v>0</v>
          </cell>
          <cell r="AT3626">
            <v>0</v>
          </cell>
          <cell r="AU3626">
            <v>0</v>
          </cell>
          <cell r="AV3626">
            <v>0</v>
          </cell>
          <cell r="AW3626">
            <v>0</v>
          </cell>
          <cell r="AX3626">
            <v>0</v>
          </cell>
          <cell r="AY3626">
            <v>0</v>
          </cell>
          <cell r="AZ3626">
            <v>0</v>
          </cell>
        </row>
        <row r="3627">
          <cell r="A3627" t="str">
            <v>WASmall C&amp;IDLC Water HeatingWinter Peak Reduction @Generation (MW)High Participation Case0</v>
          </cell>
          <cell r="B3627" t="str">
            <v>WA</v>
          </cell>
          <cell r="C3627" t="str">
            <v>Small C&amp;I</v>
          </cell>
          <cell r="D3627" t="str">
            <v>DLC Water Heating</v>
          </cell>
          <cell r="E3627" t="str">
            <v>Winter Peak Reduction @Generation (MW)</v>
          </cell>
          <cell r="F3627" t="str">
            <v>High Participation Case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E3627">
            <v>0</v>
          </cell>
          <cell r="AF3627">
            <v>0</v>
          </cell>
          <cell r="AG3627">
            <v>0</v>
          </cell>
          <cell r="AH3627">
            <v>0</v>
          </cell>
          <cell r="AI3627">
            <v>0</v>
          </cell>
          <cell r="AJ3627">
            <v>0</v>
          </cell>
          <cell r="AK3627">
            <v>0</v>
          </cell>
          <cell r="AL3627">
            <v>0</v>
          </cell>
          <cell r="AM3627">
            <v>0</v>
          </cell>
          <cell r="AN3627">
            <v>0</v>
          </cell>
          <cell r="AO3627">
            <v>0</v>
          </cell>
          <cell r="AP3627">
            <v>0</v>
          </cell>
          <cell r="AQ3627">
            <v>0</v>
          </cell>
          <cell r="AR3627">
            <v>0</v>
          </cell>
          <cell r="AS3627">
            <v>0</v>
          </cell>
          <cell r="AT3627">
            <v>0</v>
          </cell>
          <cell r="AU3627">
            <v>0</v>
          </cell>
          <cell r="AV3627">
            <v>0</v>
          </cell>
          <cell r="AW3627">
            <v>0</v>
          </cell>
          <cell r="AX3627">
            <v>0</v>
          </cell>
          <cell r="AY3627">
            <v>0</v>
          </cell>
          <cell r="AZ3627">
            <v>0</v>
          </cell>
        </row>
        <row r="3628">
          <cell r="A3628" t="str">
            <v>WASmall C&amp;IDLC Water HeatingProgram Annual BenefitsHigh Participation Case0</v>
          </cell>
          <cell r="B3628" t="str">
            <v>WA</v>
          </cell>
          <cell r="C3628" t="str">
            <v>Small C&amp;I</v>
          </cell>
          <cell r="D3628" t="str">
            <v>DLC Water Heating</v>
          </cell>
          <cell r="E3628" t="str">
            <v>Program Annual Benefits</v>
          </cell>
          <cell r="F3628" t="str">
            <v>High Participation Case</v>
          </cell>
          <cell r="G3628">
            <v>0</v>
          </cell>
        </row>
        <row r="3629">
          <cell r="A3629" t="str">
            <v>WASmall C&amp;IDLC Water HeatingNew ParticipantsHigh Participation Case0</v>
          </cell>
          <cell r="B3629" t="str">
            <v>WA</v>
          </cell>
          <cell r="C3629" t="str">
            <v>Small C&amp;I</v>
          </cell>
          <cell r="D3629" t="str">
            <v>DLC Water Heating</v>
          </cell>
          <cell r="E3629" t="str">
            <v>New Participants</v>
          </cell>
          <cell r="F3629" t="str">
            <v>High Participation Case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16746.686550000006</v>
          </cell>
          <cell r="S3629">
            <v>34271.919000000009</v>
          </cell>
          <cell r="T3629">
            <v>69833.664450000011</v>
          </cell>
          <cell r="U3629">
            <v>36847.527750000037</v>
          </cell>
          <cell r="V3629">
            <v>20100.588749999937</v>
          </cell>
          <cell r="W3629">
            <v>2583.0255000000179</v>
          </cell>
          <cell r="X3629">
            <v>2585.7149999999965</v>
          </cell>
          <cell r="Y3629">
            <v>2585.2035000000324</v>
          </cell>
          <cell r="Z3629">
            <v>2584.5764999999665</v>
          </cell>
          <cell r="AA3629">
            <v>2584.3950000000186</v>
          </cell>
          <cell r="AB3629">
            <v>2584.7249999999767</v>
          </cell>
          <cell r="AC3629">
            <v>2592.8595000000205</v>
          </cell>
          <cell r="AD3629">
            <v>2694.0321599718882</v>
          </cell>
          <cell r="AE3629">
            <v>2731.0805338135397</v>
          </cell>
          <cell r="AF3629">
            <v>2768.6383974915661</v>
          </cell>
          <cell r="AG3629">
            <v>2806.7127575183695</v>
          </cell>
          <cell r="AH3629">
            <v>2845.3107167601411</v>
          </cell>
          <cell r="AI3629">
            <v>2884.4394757617847</v>
          </cell>
          <cell r="AJ3629">
            <v>2924.1063340901455</v>
          </cell>
          <cell r="AK3629">
            <v>2964.3186916958948</v>
          </cell>
          <cell r="AL3629">
            <v>0</v>
          </cell>
          <cell r="AM3629">
            <v>0</v>
          </cell>
          <cell r="AN3629">
            <v>0</v>
          </cell>
          <cell r="AO3629">
            <v>0</v>
          </cell>
          <cell r="AP3629">
            <v>0</v>
          </cell>
          <cell r="AQ3629">
            <v>0</v>
          </cell>
          <cell r="AR3629">
            <v>0</v>
          </cell>
          <cell r="AS3629">
            <v>0</v>
          </cell>
          <cell r="AT3629">
            <v>0</v>
          </cell>
          <cell r="AU3629">
            <v>0</v>
          </cell>
          <cell r="AV3629">
            <v>0</v>
          </cell>
          <cell r="AW3629">
            <v>0</v>
          </cell>
          <cell r="AX3629">
            <v>0</v>
          </cell>
          <cell r="AY3629">
            <v>0</v>
          </cell>
          <cell r="AZ3629">
            <v>0</v>
          </cell>
        </row>
        <row r="3630">
          <cell r="A3630" t="str">
            <v>WASmall C&amp;IDLC Water HeatingIncentive CostsHigh Participation Case0</v>
          </cell>
          <cell r="B3630" t="str">
            <v>WA</v>
          </cell>
          <cell r="C3630" t="str">
            <v>Small C&amp;I</v>
          </cell>
          <cell r="D3630" t="str">
            <v>DLC Water Heating</v>
          </cell>
          <cell r="E3630" t="str">
            <v>Incentive Costs</v>
          </cell>
          <cell r="F3630" t="str">
            <v>High Participation Case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351680.42</v>
          </cell>
          <cell r="S3630">
            <v>1071390.72</v>
          </cell>
          <cell r="T3630">
            <v>2537897.67</v>
          </cell>
          <cell r="U3630">
            <v>3311695.75</v>
          </cell>
          <cell r="V3630">
            <v>3733808.12</v>
          </cell>
          <cell r="W3630">
            <v>3788051.65</v>
          </cell>
          <cell r="X3630">
            <v>3842351.67</v>
          </cell>
          <cell r="Y3630">
            <v>3896640.94</v>
          </cell>
          <cell r="Z3630">
            <v>3950917.05</v>
          </cell>
          <cell r="AA3630">
            <v>4005189.34</v>
          </cell>
          <cell r="AB3630">
            <v>4059468.57</v>
          </cell>
          <cell r="AC3630">
            <v>4113918.62</v>
          </cell>
          <cell r="AD3630">
            <v>4170493.29</v>
          </cell>
          <cell r="AE3630">
            <v>4227845.9800000004</v>
          </cell>
          <cell r="AF3630">
            <v>4285987.3899999997</v>
          </cell>
          <cell r="AG3630">
            <v>4344928.3600000003</v>
          </cell>
          <cell r="AH3630">
            <v>4404679.88</v>
          </cell>
          <cell r="AI3630">
            <v>4465253.1100000003</v>
          </cell>
          <cell r="AJ3630">
            <v>4526659.34</v>
          </cell>
          <cell r="AK3630">
            <v>4588910.04</v>
          </cell>
          <cell r="AL3630">
            <v>0</v>
          </cell>
          <cell r="AM3630">
            <v>0</v>
          </cell>
          <cell r="AN3630">
            <v>0</v>
          </cell>
          <cell r="AO3630">
            <v>0</v>
          </cell>
          <cell r="AP3630">
            <v>0</v>
          </cell>
          <cell r="AQ3630">
            <v>0</v>
          </cell>
          <cell r="AR3630">
            <v>0</v>
          </cell>
          <cell r="AS3630">
            <v>0</v>
          </cell>
          <cell r="AT3630">
            <v>0</v>
          </cell>
          <cell r="AU3630">
            <v>0</v>
          </cell>
          <cell r="AV3630">
            <v>0</v>
          </cell>
          <cell r="AW3630">
            <v>0</v>
          </cell>
          <cell r="AX3630">
            <v>0</v>
          </cell>
          <cell r="AY3630">
            <v>0</v>
          </cell>
          <cell r="AZ3630">
            <v>0</v>
          </cell>
        </row>
        <row r="3631">
          <cell r="A3631" t="str">
            <v>WASmall C&amp;IDLC Water HeatingParticipantsHigh Participation Case0</v>
          </cell>
          <cell r="B3631" t="str">
            <v>WA</v>
          </cell>
          <cell r="C3631" t="str">
            <v>Small C&amp;I</v>
          </cell>
          <cell r="D3631" t="str">
            <v>DLC Water Heating</v>
          </cell>
          <cell r="E3631" t="str">
            <v>Participants</v>
          </cell>
          <cell r="F3631" t="str">
            <v>High Participation Case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16746.686550000006</v>
          </cell>
          <cell r="S3631">
            <v>51018.605550000015</v>
          </cell>
          <cell r="T3631">
            <v>120852.27000000002</v>
          </cell>
          <cell r="U3631">
            <v>157699.79775000006</v>
          </cell>
          <cell r="V3631">
            <v>177800.38649999999</v>
          </cell>
          <cell r="W3631">
            <v>180383.41200000001</v>
          </cell>
          <cell r="X3631">
            <v>182969.12700000001</v>
          </cell>
          <cell r="Y3631">
            <v>185554.33050000004</v>
          </cell>
          <cell r="Z3631">
            <v>188138.90700000001</v>
          </cell>
          <cell r="AA3631">
            <v>190723.30200000003</v>
          </cell>
          <cell r="AB3631">
            <v>193308.027</v>
          </cell>
          <cell r="AC3631">
            <v>195900.88650000002</v>
          </cell>
          <cell r="AD3631">
            <v>198594.91865997191</v>
          </cell>
          <cell r="AE3631">
            <v>201325.99919378545</v>
          </cell>
          <cell r="AF3631">
            <v>204094.63759127702</v>
          </cell>
          <cell r="AG3631">
            <v>206901.35034879539</v>
          </cell>
          <cell r="AH3631">
            <v>209746.66106555553</v>
          </cell>
          <cell r="AI3631">
            <v>212631.10054131731</v>
          </cell>
          <cell r="AJ3631">
            <v>215555.20687540746</v>
          </cell>
          <cell r="AK3631">
            <v>218519.52556710335</v>
          </cell>
          <cell r="AL3631">
            <v>0</v>
          </cell>
          <cell r="AM3631">
            <v>0</v>
          </cell>
          <cell r="AN3631">
            <v>0</v>
          </cell>
          <cell r="AO3631">
            <v>0</v>
          </cell>
          <cell r="AP3631">
            <v>0</v>
          </cell>
          <cell r="AQ3631">
            <v>0</v>
          </cell>
          <cell r="AR3631">
            <v>0</v>
          </cell>
          <cell r="AS3631">
            <v>0</v>
          </cell>
          <cell r="AT3631">
            <v>0</v>
          </cell>
          <cell r="AU3631">
            <v>0</v>
          </cell>
          <cell r="AV3631">
            <v>0</v>
          </cell>
          <cell r="AW3631">
            <v>0</v>
          </cell>
          <cell r="AX3631">
            <v>0</v>
          </cell>
          <cell r="AY3631">
            <v>0</v>
          </cell>
          <cell r="AZ3631">
            <v>0</v>
          </cell>
        </row>
        <row r="3632">
          <cell r="A3632" t="str">
            <v>WAExtra Large C&amp;IReal Time PricingProgram Annual BenefitsHigh Participation Case0</v>
          </cell>
          <cell r="B3632" t="str">
            <v>WA</v>
          </cell>
          <cell r="C3632" t="str">
            <v>Extra Large C&amp;I</v>
          </cell>
          <cell r="D3632" t="str">
            <v>Real Time Pricing</v>
          </cell>
          <cell r="E3632" t="str">
            <v>Program Annual Benefits</v>
          </cell>
          <cell r="F3632" t="str">
            <v>High Participation Case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573231.01</v>
          </cell>
          <cell r="S3632">
            <v>1745288.43</v>
          </cell>
          <cell r="T3632">
            <v>4127886.26</v>
          </cell>
          <cell r="U3632">
            <v>5388069.9000000004</v>
          </cell>
          <cell r="V3632">
            <v>6066603.5300000003</v>
          </cell>
          <cell r="W3632">
            <v>6146956.6100000003</v>
          </cell>
          <cell r="X3632">
            <v>6226381.7599999998</v>
          </cell>
          <cell r="Y3632">
            <v>6305886.3200000003</v>
          </cell>
          <cell r="Z3632">
            <v>6389191.79</v>
          </cell>
          <cell r="AA3632">
            <v>6482465.1100000003</v>
          </cell>
          <cell r="AB3632">
            <v>6568214.9500000002</v>
          </cell>
          <cell r="AC3632">
            <v>6654117.0800000001</v>
          </cell>
          <cell r="AD3632">
            <v>6743128.8899999997</v>
          </cell>
          <cell r="AE3632">
            <v>6833331.4100000001</v>
          </cell>
          <cell r="AF3632">
            <v>6924740.5700000003</v>
          </cell>
          <cell r="AG3632">
            <v>7017372.5</v>
          </cell>
          <cell r="AH3632">
            <v>7111243.5700000003</v>
          </cell>
          <cell r="AI3632">
            <v>7206370.3399999999</v>
          </cell>
          <cell r="AJ3632">
            <v>7302769.6200000001</v>
          </cell>
          <cell r="AK3632">
            <v>7400458.4299999997</v>
          </cell>
          <cell r="AL3632">
            <v>0</v>
          </cell>
          <cell r="AM3632">
            <v>0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AS3632">
            <v>0</v>
          </cell>
          <cell r="AT3632">
            <v>0</v>
          </cell>
          <cell r="AU3632">
            <v>0</v>
          </cell>
          <cell r="AV3632">
            <v>0</v>
          </cell>
          <cell r="AW3632">
            <v>0</v>
          </cell>
          <cell r="AX3632">
            <v>0</v>
          </cell>
          <cell r="AY3632">
            <v>0</v>
          </cell>
          <cell r="AZ3632">
            <v>0</v>
          </cell>
        </row>
        <row r="3633">
          <cell r="A3633" t="str">
            <v>WAExtra Large C&amp;IReal Time PricingProgram Annual CostsHigh Participation Case0</v>
          </cell>
          <cell r="B3633" t="str">
            <v>WA</v>
          </cell>
          <cell r="C3633" t="str">
            <v>Extra Large C&amp;I</v>
          </cell>
          <cell r="D3633" t="str">
            <v>Real Time Pricing</v>
          </cell>
          <cell r="E3633" t="str">
            <v>Program Annual Costs</v>
          </cell>
          <cell r="F3633" t="str">
            <v>High Participation Case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5834317.1500000004</v>
          </cell>
          <cell r="S3633">
            <v>12509121.98</v>
          </cell>
          <cell r="T3633">
            <v>26286343.199999999</v>
          </cell>
          <cell r="U3633">
            <v>16130618.27</v>
          </cell>
          <cell r="V3633">
            <v>10911310.720000001</v>
          </cell>
          <cell r="W3633">
            <v>4823091.07</v>
          </cell>
          <cell r="X3633">
            <v>4899046.41</v>
          </cell>
          <cell r="Y3633">
            <v>4974249.76</v>
          </cell>
          <cell r="Z3633">
            <v>5049879.66</v>
          </cell>
          <cell r="AA3633">
            <v>5126289.05</v>
          </cell>
          <cell r="AB3633">
            <v>5203203.5</v>
          </cell>
          <cell r="AC3633">
            <v>5283869.59</v>
          </cell>
          <cell r="AD3633">
            <v>5405233.1200000001</v>
          </cell>
          <cell r="AE3633">
            <v>5502775.29</v>
          </cell>
          <cell r="AF3633">
            <v>5602414.6799999997</v>
          </cell>
          <cell r="AG3633">
            <v>5704204.7300000004</v>
          </cell>
          <cell r="AH3633">
            <v>5808200.4400000004</v>
          </cell>
          <cell r="AI3633">
            <v>5914458.3899999997</v>
          </cell>
          <cell r="AJ3633">
            <v>6023036.7800000003</v>
          </cell>
          <cell r="AK3633">
            <v>6133995.5099999998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  <cell r="AP3633">
            <v>0</v>
          </cell>
          <cell r="AQ3633">
            <v>0</v>
          </cell>
          <cell r="AR3633">
            <v>0</v>
          </cell>
          <cell r="AS3633">
            <v>0</v>
          </cell>
          <cell r="AT3633">
            <v>0</v>
          </cell>
          <cell r="AU3633">
            <v>0</v>
          </cell>
          <cell r="AV3633">
            <v>0</v>
          </cell>
          <cell r="AW3633">
            <v>0</v>
          </cell>
          <cell r="AX3633">
            <v>0</v>
          </cell>
          <cell r="AY3633">
            <v>0</v>
          </cell>
          <cell r="AZ3633">
            <v>0</v>
          </cell>
        </row>
        <row r="3634">
          <cell r="A3634" t="str">
            <v>WAExtra Large C&amp;IReal Time PricingNon-Incentive CostsHigh Participation Case0</v>
          </cell>
          <cell r="B3634" t="str">
            <v>WA</v>
          </cell>
          <cell r="C3634" t="str">
            <v>Extra Large C&amp;I</v>
          </cell>
          <cell r="D3634" t="str">
            <v>Real Time Pricing</v>
          </cell>
          <cell r="E3634" t="str">
            <v>Non-Incentive Costs</v>
          </cell>
          <cell r="F3634" t="str">
            <v>High Participation Case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5482636.7300000004</v>
          </cell>
          <cell r="S3634">
            <v>11437731.27</v>
          </cell>
          <cell r="T3634">
            <v>23748445.530000001</v>
          </cell>
          <cell r="U3634">
            <v>12818922.52</v>
          </cell>
          <cell r="V3634">
            <v>7177502.6100000003</v>
          </cell>
          <cell r="W3634">
            <v>1035039.42</v>
          </cell>
          <cell r="X3634">
            <v>1056694.75</v>
          </cell>
          <cell r="Y3634">
            <v>1077608.81</v>
          </cell>
          <cell r="Z3634">
            <v>1098962.6200000001</v>
          </cell>
          <cell r="AA3634">
            <v>1121099.71</v>
          </cell>
          <cell r="AB3634">
            <v>1143734.93</v>
          </cell>
          <cell r="AC3634">
            <v>1169950.97</v>
          </cell>
          <cell r="AD3634">
            <v>1234739.83</v>
          </cell>
          <cell r="AE3634">
            <v>1274929.31</v>
          </cell>
          <cell r="AF3634">
            <v>1316427.29</v>
          </cell>
          <cell r="AG3634">
            <v>1359276.37</v>
          </cell>
          <cell r="AH3634">
            <v>1403520.56</v>
          </cell>
          <cell r="AI3634">
            <v>1449205.28</v>
          </cell>
          <cell r="AJ3634">
            <v>1496377.44</v>
          </cell>
          <cell r="AK3634">
            <v>1545085.48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  <cell r="AP3634">
            <v>0</v>
          </cell>
          <cell r="AQ3634">
            <v>0</v>
          </cell>
          <cell r="AR3634">
            <v>0</v>
          </cell>
          <cell r="AS3634">
            <v>0</v>
          </cell>
          <cell r="AT3634">
            <v>0</v>
          </cell>
          <cell r="AU3634">
            <v>0</v>
          </cell>
          <cell r="AV3634">
            <v>0</v>
          </cell>
          <cell r="AW3634">
            <v>0</v>
          </cell>
          <cell r="AX3634">
            <v>0</v>
          </cell>
          <cell r="AY3634">
            <v>0</v>
          </cell>
          <cell r="AZ3634">
            <v>0</v>
          </cell>
        </row>
        <row r="3635">
          <cell r="A3635" t="str">
            <v>WAExtra Large C&amp;IReal Time PricingSummer Peak Reduction @Meter  (MW)High Participation Case0</v>
          </cell>
          <cell r="B3635" t="str">
            <v>WA</v>
          </cell>
          <cell r="C3635" t="str">
            <v>Extra Large C&amp;I</v>
          </cell>
          <cell r="D3635" t="str">
            <v>Real Time Pricing</v>
          </cell>
          <cell r="E3635" t="str">
            <v>Summer Peak Reduction @Meter  (MW)</v>
          </cell>
          <cell r="F3635" t="str">
            <v>High Participation Case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5.1061481672101516</v>
          </cell>
          <cell r="S3635">
            <v>15.546439584201273</v>
          </cell>
          <cell r="T3635">
            <v>36.769815927493447</v>
          </cell>
          <cell r="U3635">
            <v>47.99510590524666</v>
          </cell>
          <cell r="V3635">
            <v>54.039254216657497</v>
          </cell>
          <cell r="W3635">
            <v>54.75501228123791</v>
          </cell>
          <cell r="X3635">
            <v>55.462504704051796</v>
          </cell>
          <cell r="Y3635">
            <v>56.170704503007471</v>
          </cell>
          <cell r="Z3635">
            <v>56.91276145592839</v>
          </cell>
          <cell r="AA3635">
            <v>57.74360864977195</v>
          </cell>
          <cell r="AB3635">
            <v>58.507439221742665</v>
          </cell>
          <cell r="AC3635">
            <v>59.27262640549219</v>
          </cell>
          <cell r="AD3635">
            <v>60.065513565673378</v>
          </cell>
          <cell r="AE3635">
            <v>60.869007140432515</v>
          </cell>
          <cell r="AF3635">
            <v>61.683249011282939</v>
          </cell>
          <cell r="AG3635">
            <v>62.508382957680382</v>
          </cell>
          <cell r="AH3635">
            <v>63.344554682411669</v>
          </cell>
          <cell r="AI3635">
            <v>64.191911837323005</v>
          </cell>
          <cell r="AJ3635">
            <v>65.050604049392433</v>
          </cell>
          <cell r="AK3635">
            <v>65.920782947151125</v>
          </cell>
          <cell r="AL3635">
            <v>0</v>
          </cell>
          <cell r="AM3635">
            <v>0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AS3635">
            <v>0</v>
          </cell>
          <cell r="AT3635">
            <v>0</v>
          </cell>
          <cell r="AU3635">
            <v>0</v>
          </cell>
          <cell r="AV3635">
            <v>0</v>
          </cell>
          <cell r="AW3635">
            <v>0</v>
          </cell>
          <cell r="AX3635">
            <v>0</v>
          </cell>
          <cell r="AY3635">
            <v>0</v>
          </cell>
          <cell r="AZ3635">
            <v>0</v>
          </cell>
        </row>
        <row r="3636">
          <cell r="A3636" t="str">
            <v>WAExtra Large C&amp;IReal Time PricingSummer Peak Reduction @Generation (MW)High Participation Case0</v>
          </cell>
          <cell r="B3636" t="str">
            <v>WA</v>
          </cell>
          <cell r="C3636" t="str">
            <v>Extra Large C&amp;I</v>
          </cell>
          <cell r="D3636" t="str">
            <v>Real Time Pricing</v>
          </cell>
          <cell r="E3636" t="str">
            <v>Summer Peak Reduction @Generation (MW)</v>
          </cell>
          <cell r="F3636" t="str">
            <v>High Participation Case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5.6309529854545115</v>
          </cell>
          <cell r="S3636">
            <v>17.1442871462299</v>
          </cell>
          <cell r="T3636">
            <v>40.548980952242438</v>
          </cell>
          <cell r="U3636">
            <v>52.92799504328039</v>
          </cell>
          <cell r="V3636">
            <v>59.593354892652727</v>
          </cell>
          <cell r="W3636">
            <v>60.382677857562754</v>
          </cell>
          <cell r="X3636">
            <v>61.162885646285609</v>
          </cell>
          <cell r="Y3636">
            <v>61.94387351456492</v>
          </cell>
          <cell r="Z3636">
            <v>62.762198341341403</v>
          </cell>
          <cell r="AA3636">
            <v>63.678439181486489</v>
          </cell>
          <cell r="AB3636">
            <v>64.520775498172327</v>
          </cell>
          <cell r="AC3636">
            <v>65.364607857843168</v>
          </cell>
          <cell r="AD3636">
            <v>66.238987169908881</v>
          </cell>
          <cell r="AE3636">
            <v>67.125063013269198</v>
          </cell>
          <cell r="AF3636">
            <v>68.022991851877961</v>
          </cell>
          <cell r="AG3636">
            <v>68.932932242700019</v>
          </cell>
          <cell r="AH3636">
            <v>69.855044863709381</v>
          </cell>
          <cell r="AI3636">
            <v>70.789492542261797</v>
          </cell>
          <cell r="AJ3636">
            <v>71.73644028384696</v>
          </cell>
          <cell r="AK3636">
            <v>72.696055301225314</v>
          </cell>
          <cell r="AL3636">
            <v>0</v>
          </cell>
          <cell r="AM3636">
            <v>0</v>
          </cell>
          <cell r="AN3636">
            <v>0</v>
          </cell>
          <cell r="AO3636">
            <v>0</v>
          </cell>
          <cell r="AP3636">
            <v>0</v>
          </cell>
          <cell r="AQ3636">
            <v>0</v>
          </cell>
          <cell r="AR3636">
            <v>0</v>
          </cell>
          <cell r="AS3636">
            <v>0</v>
          </cell>
          <cell r="AT3636">
            <v>0</v>
          </cell>
          <cell r="AU3636">
            <v>0</v>
          </cell>
          <cell r="AV3636">
            <v>0</v>
          </cell>
          <cell r="AW3636">
            <v>0</v>
          </cell>
          <cell r="AX3636">
            <v>0</v>
          </cell>
          <cell r="AY3636">
            <v>0</v>
          </cell>
          <cell r="AZ3636">
            <v>0</v>
          </cell>
        </row>
        <row r="3637">
          <cell r="A3637" t="str">
            <v>WAExtra Large C&amp;IReal Time PricingWinter Peak Reduction @Meter  (MW)High Participation Case0</v>
          </cell>
          <cell r="B3637" t="str">
            <v>WA</v>
          </cell>
          <cell r="C3637" t="str">
            <v>Extra Large C&amp;I</v>
          </cell>
          <cell r="D3637" t="str">
            <v>Real Time Pricing</v>
          </cell>
          <cell r="E3637" t="str">
            <v>Winter Peak Reduction @Meter  (MW)</v>
          </cell>
          <cell r="F3637" t="str">
            <v>High Participation Case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0</v>
          </cell>
          <cell r="AK3637">
            <v>0</v>
          </cell>
          <cell r="AL3637">
            <v>0</v>
          </cell>
          <cell r="AM3637">
            <v>0</v>
          </cell>
          <cell r="AN3637">
            <v>0</v>
          </cell>
          <cell r="AO3637">
            <v>0</v>
          </cell>
          <cell r="AP3637">
            <v>0</v>
          </cell>
          <cell r="AQ3637">
            <v>0</v>
          </cell>
          <cell r="AR3637">
            <v>0</v>
          </cell>
          <cell r="AS3637">
            <v>0</v>
          </cell>
          <cell r="AT3637">
            <v>0</v>
          </cell>
          <cell r="AU3637">
            <v>0</v>
          </cell>
          <cell r="AV3637">
            <v>0</v>
          </cell>
          <cell r="AW3637">
            <v>0</v>
          </cell>
          <cell r="AX3637">
            <v>0</v>
          </cell>
          <cell r="AY3637">
            <v>0</v>
          </cell>
          <cell r="AZ3637">
            <v>0</v>
          </cell>
        </row>
        <row r="3638">
          <cell r="A3638" t="str">
            <v>WAExtra Large C&amp;IReal Time PricingWinter Peak Reduction @Generation (MW)High Participation Case0</v>
          </cell>
          <cell r="B3638" t="str">
            <v>WA</v>
          </cell>
          <cell r="C3638" t="str">
            <v>Extra Large C&amp;I</v>
          </cell>
          <cell r="D3638" t="str">
            <v>Real Time Pricing</v>
          </cell>
          <cell r="E3638" t="str">
            <v>Winter Peak Reduction @Generation (MW)</v>
          </cell>
          <cell r="F3638" t="str">
            <v>High Participation Case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  <cell r="AE3638">
            <v>0</v>
          </cell>
          <cell r="AF3638">
            <v>0</v>
          </cell>
          <cell r="AG3638">
            <v>0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AS3638">
            <v>0</v>
          </cell>
          <cell r="AT3638">
            <v>0</v>
          </cell>
          <cell r="AU3638">
            <v>0</v>
          </cell>
          <cell r="AV3638">
            <v>0</v>
          </cell>
          <cell r="AW3638">
            <v>0</v>
          </cell>
          <cell r="AX3638">
            <v>0</v>
          </cell>
          <cell r="AY3638">
            <v>0</v>
          </cell>
          <cell r="AZ3638">
            <v>0</v>
          </cell>
        </row>
        <row r="3639">
          <cell r="A3639" t="str">
            <v>WAExtra Large C&amp;IReal Time PricingProgram Annual BenefitsHigh Participation Case0</v>
          </cell>
          <cell r="B3639" t="str">
            <v>WA</v>
          </cell>
          <cell r="C3639" t="str">
            <v>Extra Large C&amp;I</v>
          </cell>
          <cell r="D3639" t="str">
            <v>Real Time Pricing</v>
          </cell>
          <cell r="E3639" t="str">
            <v>Program Annual Benefits</v>
          </cell>
          <cell r="F3639" t="str">
            <v>High Participation Case</v>
          </cell>
          <cell r="G3639">
            <v>0</v>
          </cell>
        </row>
        <row r="3640">
          <cell r="A3640" t="str">
            <v>WAExtra Large C&amp;IReal Time PricingNew ParticipantsHigh Participation Case0</v>
          </cell>
          <cell r="B3640" t="str">
            <v>WA</v>
          </cell>
          <cell r="C3640" t="str">
            <v>Extra Large C&amp;I</v>
          </cell>
          <cell r="D3640" t="str">
            <v>Real Time Pricing</v>
          </cell>
          <cell r="E3640" t="str">
            <v>New Participants</v>
          </cell>
          <cell r="F3640" t="str">
            <v>High Participation Case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16746.686550000006</v>
          </cell>
          <cell r="S3640">
            <v>34271.919000000009</v>
          </cell>
          <cell r="T3640">
            <v>69833.664450000011</v>
          </cell>
          <cell r="U3640">
            <v>36847.527750000037</v>
          </cell>
          <cell r="V3640">
            <v>20100.588749999937</v>
          </cell>
          <cell r="W3640">
            <v>2583.0255000000179</v>
          </cell>
          <cell r="X3640">
            <v>2585.7149999999965</v>
          </cell>
          <cell r="Y3640">
            <v>2585.2035000000324</v>
          </cell>
          <cell r="Z3640">
            <v>2584.5764999999665</v>
          </cell>
          <cell r="AA3640">
            <v>2584.3950000000186</v>
          </cell>
          <cell r="AB3640">
            <v>2584.7249999999767</v>
          </cell>
          <cell r="AC3640">
            <v>2592.8595000000205</v>
          </cell>
          <cell r="AD3640">
            <v>2694.0321599718882</v>
          </cell>
          <cell r="AE3640">
            <v>2731.0805338135397</v>
          </cell>
          <cell r="AF3640">
            <v>2768.6383974915661</v>
          </cell>
          <cell r="AG3640">
            <v>2806.7127575183695</v>
          </cell>
          <cell r="AH3640">
            <v>2845.3107167601411</v>
          </cell>
          <cell r="AI3640">
            <v>2884.4394757617847</v>
          </cell>
          <cell r="AJ3640">
            <v>2924.1063340901455</v>
          </cell>
          <cell r="AK3640">
            <v>2964.3186916958948</v>
          </cell>
          <cell r="AL3640">
            <v>0</v>
          </cell>
          <cell r="AM3640">
            <v>0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AS3640">
            <v>0</v>
          </cell>
          <cell r="AT3640">
            <v>0</v>
          </cell>
          <cell r="AU3640">
            <v>0</v>
          </cell>
          <cell r="AV3640">
            <v>0</v>
          </cell>
          <cell r="AW3640">
            <v>0</v>
          </cell>
          <cell r="AX3640">
            <v>0</v>
          </cell>
          <cell r="AY3640">
            <v>0</v>
          </cell>
          <cell r="AZ3640">
            <v>0</v>
          </cell>
        </row>
        <row r="3641">
          <cell r="A3641" t="str">
            <v>WAExtra Large C&amp;IReal Time PricingIncentive CostsHigh Participation Case0</v>
          </cell>
          <cell r="B3641" t="str">
            <v>WA</v>
          </cell>
          <cell r="C3641" t="str">
            <v>Extra Large C&amp;I</v>
          </cell>
          <cell r="D3641" t="str">
            <v>Real Time Pricing</v>
          </cell>
          <cell r="E3641" t="str">
            <v>Incentive Costs</v>
          </cell>
          <cell r="F3641" t="str">
            <v>High Participation Case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351680.42</v>
          </cell>
          <cell r="S3641">
            <v>1071390.72</v>
          </cell>
          <cell r="T3641">
            <v>2537897.67</v>
          </cell>
          <cell r="U3641">
            <v>3311695.75</v>
          </cell>
          <cell r="V3641">
            <v>3733808.12</v>
          </cell>
          <cell r="W3641">
            <v>3788051.65</v>
          </cell>
          <cell r="X3641">
            <v>3842351.67</v>
          </cell>
          <cell r="Y3641">
            <v>3896640.94</v>
          </cell>
          <cell r="Z3641">
            <v>3950917.05</v>
          </cell>
          <cell r="AA3641">
            <v>4005189.34</v>
          </cell>
          <cell r="AB3641">
            <v>4059468.57</v>
          </cell>
          <cell r="AC3641">
            <v>4113918.62</v>
          </cell>
          <cell r="AD3641">
            <v>4170493.29</v>
          </cell>
          <cell r="AE3641">
            <v>4227845.9800000004</v>
          </cell>
          <cell r="AF3641">
            <v>4285987.3899999997</v>
          </cell>
          <cell r="AG3641">
            <v>4344928.3600000003</v>
          </cell>
          <cell r="AH3641">
            <v>4404679.88</v>
          </cell>
          <cell r="AI3641">
            <v>4465253.1100000003</v>
          </cell>
          <cell r="AJ3641">
            <v>4526659.34</v>
          </cell>
          <cell r="AK3641">
            <v>4588910.04</v>
          </cell>
          <cell r="AL3641">
            <v>0</v>
          </cell>
          <cell r="AM3641">
            <v>0</v>
          </cell>
          <cell r="AN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AS3641">
            <v>0</v>
          </cell>
          <cell r="AT3641">
            <v>0</v>
          </cell>
          <cell r="AU3641">
            <v>0</v>
          </cell>
          <cell r="AV3641">
            <v>0</v>
          </cell>
          <cell r="AW3641">
            <v>0</v>
          </cell>
          <cell r="AX3641">
            <v>0</v>
          </cell>
          <cell r="AY3641">
            <v>0</v>
          </cell>
          <cell r="AZ3641">
            <v>0</v>
          </cell>
        </row>
        <row r="3642">
          <cell r="A3642" t="str">
            <v>WAExtra Large C&amp;IReal Time PricingParticipantsHigh Participation Case0</v>
          </cell>
          <cell r="B3642" t="str">
            <v>WA</v>
          </cell>
          <cell r="C3642" t="str">
            <v>Extra Large C&amp;I</v>
          </cell>
          <cell r="D3642" t="str">
            <v>Real Time Pricing</v>
          </cell>
          <cell r="E3642" t="str">
            <v>Participants</v>
          </cell>
          <cell r="F3642" t="str">
            <v>High Participation Case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16746.686550000006</v>
          </cell>
          <cell r="S3642">
            <v>51018.605550000015</v>
          </cell>
          <cell r="T3642">
            <v>120852.27000000002</v>
          </cell>
          <cell r="U3642">
            <v>157699.79775000006</v>
          </cell>
          <cell r="V3642">
            <v>177800.38649999999</v>
          </cell>
          <cell r="W3642">
            <v>180383.41200000001</v>
          </cell>
          <cell r="X3642">
            <v>182969.12700000001</v>
          </cell>
          <cell r="Y3642">
            <v>185554.33050000004</v>
          </cell>
          <cell r="Z3642">
            <v>188138.90700000001</v>
          </cell>
          <cell r="AA3642">
            <v>190723.30200000003</v>
          </cell>
          <cell r="AB3642">
            <v>193308.027</v>
          </cell>
          <cell r="AC3642">
            <v>195900.88650000002</v>
          </cell>
          <cell r="AD3642">
            <v>198594.91865997191</v>
          </cell>
          <cell r="AE3642">
            <v>201325.99919378545</v>
          </cell>
          <cell r="AF3642">
            <v>204094.63759127702</v>
          </cell>
          <cell r="AG3642">
            <v>206901.35034879539</v>
          </cell>
          <cell r="AH3642">
            <v>209746.66106555553</v>
          </cell>
          <cell r="AI3642">
            <v>212631.10054131731</v>
          </cell>
          <cell r="AJ3642">
            <v>215555.20687540746</v>
          </cell>
          <cell r="AK3642">
            <v>218519.52556710335</v>
          </cell>
          <cell r="AL3642">
            <v>0</v>
          </cell>
          <cell r="AM3642">
            <v>0</v>
          </cell>
          <cell r="AN3642">
            <v>0</v>
          </cell>
          <cell r="AO3642">
            <v>0</v>
          </cell>
          <cell r="AP3642">
            <v>0</v>
          </cell>
          <cell r="AQ3642">
            <v>0</v>
          </cell>
          <cell r="AR3642">
            <v>0</v>
          </cell>
          <cell r="AS3642">
            <v>0</v>
          </cell>
          <cell r="AT3642">
            <v>0</v>
          </cell>
          <cell r="AU3642">
            <v>0</v>
          </cell>
          <cell r="AV3642">
            <v>0</v>
          </cell>
          <cell r="AW3642">
            <v>0</v>
          </cell>
          <cell r="AX3642">
            <v>0</v>
          </cell>
          <cell r="AY3642">
            <v>0</v>
          </cell>
          <cell r="AZ3642">
            <v>0</v>
          </cell>
        </row>
        <row r="3643">
          <cell r="A3643" t="str">
            <v>WALarge C&amp;IReal Time PricingProgram Annual BenefitsHigh Participation Case0</v>
          </cell>
          <cell r="B3643" t="str">
            <v>WA</v>
          </cell>
          <cell r="C3643" t="str">
            <v>Large C&amp;I</v>
          </cell>
          <cell r="D3643" t="str">
            <v>Real Time Pricing</v>
          </cell>
          <cell r="E3643" t="str">
            <v>Program Annual Benefits</v>
          </cell>
          <cell r="F3643" t="str">
            <v>High Participation Case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573231.01</v>
          </cell>
          <cell r="S3643">
            <v>1745288.43</v>
          </cell>
          <cell r="T3643">
            <v>4127886.26</v>
          </cell>
          <cell r="U3643">
            <v>5388069.9000000004</v>
          </cell>
          <cell r="V3643">
            <v>6066603.5300000003</v>
          </cell>
          <cell r="W3643">
            <v>6146956.6100000003</v>
          </cell>
          <cell r="X3643">
            <v>6226381.7599999998</v>
          </cell>
          <cell r="Y3643">
            <v>6305886.3200000003</v>
          </cell>
          <cell r="Z3643">
            <v>6389191.79</v>
          </cell>
          <cell r="AA3643">
            <v>6482465.1100000003</v>
          </cell>
          <cell r="AB3643">
            <v>6568214.9500000002</v>
          </cell>
          <cell r="AC3643">
            <v>6654117.0800000001</v>
          </cell>
          <cell r="AD3643">
            <v>6743128.8899999997</v>
          </cell>
          <cell r="AE3643">
            <v>6833331.4100000001</v>
          </cell>
          <cell r="AF3643">
            <v>6924740.5700000003</v>
          </cell>
          <cell r="AG3643">
            <v>7017372.5</v>
          </cell>
          <cell r="AH3643">
            <v>7111243.5700000003</v>
          </cell>
          <cell r="AI3643">
            <v>7206370.3399999999</v>
          </cell>
          <cell r="AJ3643">
            <v>7302769.6200000001</v>
          </cell>
          <cell r="AK3643">
            <v>7400458.4299999997</v>
          </cell>
          <cell r="AL3643">
            <v>0</v>
          </cell>
          <cell r="AM3643">
            <v>0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AS3643">
            <v>0</v>
          </cell>
          <cell r="AT3643">
            <v>0</v>
          </cell>
          <cell r="AU3643">
            <v>0</v>
          </cell>
          <cell r="AV3643">
            <v>0</v>
          </cell>
          <cell r="AW3643">
            <v>0</v>
          </cell>
          <cell r="AX3643">
            <v>0</v>
          </cell>
          <cell r="AY3643">
            <v>0</v>
          </cell>
          <cell r="AZ3643">
            <v>0</v>
          </cell>
        </row>
        <row r="3644">
          <cell r="A3644" t="str">
            <v>WALarge C&amp;IReal Time PricingProgram Annual CostsHigh Participation Case0</v>
          </cell>
          <cell r="B3644" t="str">
            <v>WA</v>
          </cell>
          <cell r="C3644" t="str">
            <v>Large C&amp;I</v>
          </cell>
          <cell r="D3644" t="str">
            <v>Real Time Pricing</v>
          </cell>
          <cell r="E3644" t="str">
            <v>Program Annual Costs</v>
          </cell>
          <cell r="F3644" t="str">
            <v>High Participation Case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5834317.1500000004</v>
          </cell>
          <cell r="S3644">
            <v>12509121.98</v>
          </cell>
          <cell r="T3644">
            <v>26286343.199999999</v>
          </cell>
          <cell r="U3644">
            <v>16130618.27</v>
          </cell>
          <cell r="V3644">
            <v>10911310.720000001</v>
          </cell>
          <cell r="W3644">
            <v>4823091.07</v>
          </cell>
          <cell r="X3644">
            <v>4899046.41</v>
          </cell>
          <cell r="Y3644">
            <v>4974249.76</v>
          </cell>
          <cell r="Z3644">
            <v>5049879.66</v>
          </cell>
          <cell r="AA3644">
            <v>5126289.05</v>
          </cell>
          <cell r="AB3644">
            <v>5203203.5</v>
          </cell>
          <cell r="AC3644">
            <v>5283869.59</v>
          </cell>
          <cell r="AD3644">
            <v>5405233.1200000001</v>
          </cell>
          <cell r="AE3644">
            <v>5502775.29</v>
          </cell>
          <cell r="AF3644">
            <v>5602414.6799999997</v>
          </cell>
          <cell r="AG3644">
            <v>5704204.7300000004</v>
          </cell>
          <cell r="AH3644">
            <v>5808200.4400000004</v>
          </cell>
          <cell r="AI3644">
            <v>5914458.3899999997</v>
          </cell>
          <cell r="AJ3644">
            <v>6023036.7800000003</v>
          </cell>
          <cell r="AK3644">
            <v>6133995.5099999998</v>
          </cell>
          <cell r="AL3644">
            <v>0</v>
          </cell>
          <cell r="AM3644">
            <v>0</v>
          </cell>
          <cell r="AN3644">
            <v>0</v>
          </cell>
          <cell r="AO3644">
            <v>0</v>
          </cell>
          <cell r="AP3644">
            <v>0</v>
          </cell>
          <cell r="AQ3644">
            <v>0</v>
          </cell>
          <cell r="AR3644">
            <v>0</v>
          </cell>
          <cell r="AS3644">
            <v>0</v>
          </cell>
          <cell r="AT3644">
            <v>0</v>
          </cell>
          <cell r="AU3644">
            <v>0</v>
          </cell>
          <cell r="AV3644">
            <v>0</v>
          </cell>
          <cell r="AW3644">
            <v>0</v>
          </cell>
          <cell r="AX3644">
            <v>0</v>
          </cell>
          <cell r="AY3644">
            <v>0</v>
          </cell>
          <cell r="AZ3644">
            <v>0</v>
          </cell>
        </row>
        <row r="3645">
          <cell r="A3645" t="str">
            <v>WALarge C&amp;IReal Time PricingNon-Incentive CostsHigh Participation Case0</v>
          </cell>
          <cell r="B3645" t="str">
            <v>WA</v>
          </cell>
          <cell r="C3645" t="str">
            <v>Large C&amp;I</v>
          </cell>
          <cell r="D3645" t="str">
            <v>Real Time Pricing</v>
          </cell>
          <cell r="E3645" t="str">
            <v>Non-Incentive Costs</v>
          </cell>
          <cell r="F3645" t="str">
            <v>High Participation Case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5482636.7300000004</v>
          </cell>
          <cell r="S3645">
            <v>11437731.27</v>
          </cell>
          <cell r="T3645">
            <v>23748445.530000001</v>
          </cell>
          <cell r="U3645">
            <v>12818922.52</v>
          </cell>
          <cell r="V3645">
            <v>7177502.6100000003</v>
          </cell>
          <cell r="W3645">
            <v>1035039.42</v>
          </cell>
          <cell r="X3645">
            <v>1056694.75</v>
          </cell>
          <cell r="Y3645">
            <v>1077608.81</v>
          </cell>
          <cell r="Z3645">
            <v>1098962.6200000001</v>
          </cell>
          <cell r="AA3645">
            <v>1121099.71</v>
          </cell>
          <cell r="AB3645">
            <v>1143734.93</v>
          </cell>
          <cell r="AC3645">
            <v>1169950.97</v>
          </cell>
          <cell r="AD3645">
            <v>1234739.83</v>
          </cell>
          <cell r="AE3645">
            <v>1274929.31</v>
          </cell>
          <cell r="AF3645">
            <v>1316427.29</v>
          </cell>
          <cell r="AG3645">
            <v>1359276.37</v>
          </cell>
          <cell r="AH3645">
            <v>1403520.56</v>
          </cell>
          <cell r="AI3645">
            <v>1449205.28</v>
          </cell>
          <cell r="AJ3645">
            <v>1496377.44</v>
          </cell>
          <cell r="AK3645">
            <v>1545085.48</v>
          </cell>
          <cell r="AL3645">
            <v>0</v>
          </cell>
          <cell r="AM3645">
            <v>0</v>
          </cell>
          <cell r="AN3645">
            <v>0</v>
          </cell>
          <cell r="AO3645">
            <v>0</v>
          </cell>
          <cell r="AP3645">
            <v>0</v>
          </cell>
          <cell r="AQ3645">
            <v>0</v>
          </cell>
          <cell r="AR3645">
            <v>0</v>
          </cell>
          <cell r="AS3645">
            <v>0</v>
          </cell>
          <cell r="AT3645">
            <v>0</v>
          </cell>
          <cell r="AU3645">
            <v>0</v>
          </cell>
          <cell r="AV3645">
            <v>0</v>
          </cell>
          <cell r="AW3645">
            <v>0</v>
          </cell>
          <cell r="AX3645">
            <v>0</v>
          </cell>
          <cell r="AY3645">
            <v>0</v>
          </cell>
          <cell r="AZ3645">
            <v>0</v>
          </cell>
        </row>
        <row r="3646">
          <cell r="A3646" t="str">
            <v>WALarge C&amp;IReal Time PricingSummer Peak Reduction @Meter  (MW)High Participation Case0</v>
          </cell>
          <cell r="B3646" t="str">
            <v>WA</v>
          </cell>
          <cell r="C3646" t="str">
            <v>Large C&amp;I</v>
          </cell>
          <cell r="D3646" t="str">
            <v>Real Time Pricing</v>
          </cell>
          <cell r="E3646" t="str">
            <v>Summer Peak Reduction @Meter  (MW)</v>
          </cell>
          <cell r="F3646" t="str">
            <v>High Participation Case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5.1061481672101516</v>
          </cell>
          <cell r="S3646">
            <v>15.546439584201273</v>
          </cell>
          <cell r="T3646">
            <v>36.769815927493447</v>
          </cell>
          <cell r="U3646">
            <v>47.99510590524666</v>
          </cell>
          <cell r="V3646">
            <v>54.039254216657497</v>
          </cell>
          <cell r="W3646">
            <v>54.75501228123791</v>
          </cell>
          <cell r="X3646">
            <v>55.462504704051796</v>
          </cell>
          <cell r="Y3646">
            <v>56.170704503007471</v>
          </cell>
          <cell r="Z3646">
            <v>56.91276145592839</v>
          </cell>
          <cell r="AA3646">
            <v>57.74360864977195</v>
          </cell>
          <cell r="AB3646">
            <v>58.507439221742665</v>
          </cell>
          <cell r="AC3646">
            <v>59.27262640549219</v>
          </cell>
          <cell r="AD3646">
            <v>60.065513565673378</v>
          </cell>
          <cell r="AE3646">
            <v>60.869007140432515</v>
          </cell>
          <cell r="AF3646">
            <v>61.683249011282939</v>
          </cell>
          <cell r="AG3646">
            <v>62.508382957680382</v>
          </cell>
          <cell r="AH3646">
            <v>63.344554682411669</v>
          </cell>
          <cell r="AI3646">
            <v>64.191911837323005</v>
          </cell>
          <cell r="AJ3646">
            <v>65.050604049392433</v>
          </cell>
          <cell r="AK3646">
            <v>65.920782947151125</v>
          </cell>
          <cell r="AL3646">
            <v>0</v>
          </cell>
          <cell r="AM3646">
            <v>0</v>
          </cell>
          <cell r="AN3646">
            <v>0</v>
          </cell>
          <cell r="AO3646">
            <v>0</v>
          </cell>
          <cell r="AP3646">
            <v>0</v>
          </cell>
          <cell r="AQ3646">
            <v>0</v>
          </cell>
          <cell r="AR3646">
            <v>0</v>
          </cell>
          <cell r="AS3646">
            <v>0</v>
          </cell>
          <cell r="AT3646">
            <v>0</v>
          </cell>
          <cell r="AU3646">
            <v>0</v>
          </cell>
          <cell r="AV3646">
            <v>0</v>
          </cell>
          <cell r="AW3646">
            <v>0</v>
          </cell>
          <cell r="AX3646">
            <v>0</v>
          </cell>
          <cell r="AY3646">
            <v>0</v>
          </cell>
          <cell r="AZ3646">
            <v>0</v>
          </cell>
        </row>
        <row r="3647">
          <cell r="A3647" t="str">
            <v>WALarge C&amp;IReal Time PricingSummer Peak Reduction @Generation (MW)High Participation Case0</v>
          </cell>
          <cell r="B3647" t="str">
            <v>WA</v>
          </cell>
          <cell r="C3647" t="str">
            <v>Large C&amp;I</v>
          </cell>
          <cell r="D3647" t="str">
            <v>Real Time Pricing</v>
          </cell>
          <cell r="E3647" t="str">
            <v>Summer Peak Reduction @Generation (MW)</v>
          </cell>
          <cell r="F3647" t="str">
            <v>High Participation Case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5.6309529854545115</v>
          </cell>
          <cell r="S3647">
            <v>17.1442871462299</v>
          </cell>
          <cell r="T3647">
            <v>40.548980952242438</v>
          </cell>
          <cell r="U3647">
            <v>52.92799504328039</v>
          </cell>
          <cell r="V3647">
            <v>59.593354892652727</v>
          </cell>
          <cell r="W3647">
            <v>60.382677857562754</v>
          </cell>
          <cell r="X3647">
            <v>61.162885646285609</v>
          </cell>
          <cell r="Y3647">
            <v>61.94387351456492</v>
          </cell>
          <cell r="Z3647">
            <v>62.762198341341403</v>
          </cell>
          <cell r="AA3647">
            <v>63.678439181486489</v>
          </cell>
          <cell r="AB3647">
            <v>64.520775498172327</v>
          </cell>
          <cell r="AC3647">
            <v>65.364607857843168</v>
          </cell>
          <cell r="AD3647">
            <v>66.238987169908881</v>
          </cell>
          <cell r="AE3647">
            <v>67.125063013269198</v>
          </cell>
          <cell r="AF3647">
            <v>68.022991851877961</v>
          </cell>
          <cell r="AG3647">
            <v>68.932932242700019</v>
          </cell>
          <cell r="AH3647">
            <v>69.855044863709381</v>
          </cell>
          <cell r="AI3647">
            <v>70.789492542261797</v>
          </cell>
          <cell r="AJ3647">
            <v>71.73644028384696</v>
          </cell>
          <cell r="AK3647">
            <v>72.696055301225314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  <cell r="AP3647">
            <v>0</v>
          </cell>
          <cell r="AQ3647">
            <v>0</v>
          </cell>
          <cell r="AR3647">
            <v>0</v>
          </cell>
          <cell r="AS3647">
            <v>0</v>
          </cell>
          <cell r="AT3647">
            <v>0</v>
          </cell>
          <cell r="AU3647">
            <v>0</v>
          </cell>
          <cell r="AV3647">
            <v>0</v>
          </cell>
          <cell r="AW3647">
            <v>0</v>
          </cell>
          <cell r="AX3647">
            <v>0</v>
          </cell>
          <cell r="AY3647">
            <v>0</v>
          </cell>
          <cell r="AZ3647">
            <v>0</v>
          </cell>
        </row>
        <row r="3648">
          <cell r="A3648" t="str">
            <v>WALarge C&amp;IReal Time PricingWinter Peak Reduction @Meter  (MW)High Participation Case0</v>
          </cell>
          <cell r="B3648" t="str">
            <v>WA</v>
          </cell>
          <cell r="C3648" t="str">
            <v>Large C&amp;I</v>
          </cell>
          <cell r="D3648" t="str">
            <v>Real Time Pricing</v>
          </cell>
          <cell r="E3648" t="str">
            <v>Winter Peak Reduction @Meter  (MW)</v>
          </cell>
          <cell r="F3648" t="str">
            <v>High Participation Case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0</v>
          </cell>
          <cell r="AE3648">
            <v>0</v>
          </cell>
          <cell r="AF3648">
            <v>0</v>
          </cell>
          <cell r="AG3648">
            <v>0</v>
          </cell>
          <cell r="AH3648">
            <v>0</v>
          </cell>
          <cell r="AI3648">
            <v>0</v>
          </cell>
          <cell r="AJ3648">
            <v>0</v>
          </cell>
          <cell r="AK3648">
            <v>0</v>
          </cell>
          <cell r="AL3648">
            <v>0</v>
          </cell>
          <cell r="AM3648">
            <v>0</v>
          </cell>
          <cell r="AN3648">
            <v>0</v>
          </cell>
          <cell r="AO3648">
            <v>0</v>
          </cell>
          <cell r="AP3648">
            <v>0</v>
          </cell>
          <cell r="AQ3648">
            <v>0</v>
          </cell>
          <cell r="AR3648">
            <v>0</v>
          </cell>
          <cell r="AS3648">
            <v>0</v>
          </cell>
          <cell r="AT3648">
            <v>0</v>
          </cell>
          <cell r="AU3648">
            <v>0</v>
          </cell>
          <cell r="AV3648">
            <v>0</v>
          </cell>
          <cell r="AW3648">
            <v>0</v>
          </cell>
          <cell r="AX3648">
            <v>0</v>
          </cell>
          <cell r="AY3648">
            <v>0</v>
          </cell>
          <cell r="AZ3648">
            <v>0</v>
          </cell>
        </row>
        <row r="3649">
          <cell r="A3649" t="str">
            <v>WALarge C&amp;IReal Time PricingWinter Peak Reduction @Generation (MW)High Participation Case0</v>
          </cell>
          <cell r="B3649" t="str">
            <v>WA</v>
          </cell>
          <cell r="C3649" t="str">
            <v>Large C&amp;I</v>
          </cell>
          <cell r="D3649" t="str">
            <v>Real Time Pricing</v>
          </cell>
          <cell r="E3649" t="str">
            <v>Winter Peak Reduction @Generation (MW)</v>
          </cell>
          <cell r="F3649" t="str">
            <v>High Participation Case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E3649">
            <v>0</v>
          </cell>
          <cell r="AF3649">
            <v>0</v>
          </cell>
          <cell r="AG3649">
            <v>0</v>
          </cell>
          <cell r="AH3649">
            <v>0</v>
          </cell>
          <cell r="AI3649">
            <v>0</v>
          </cell>
          <cell r="AJ3649">
            <v>0</v>
          </cell>
          <cell r="AK3649">
            <v>0</v>
          </cell>
          <cell r="AL3649">
            <v>0</v>
          </cell>
          <cell r="AM3649">
            <v>0</v>
          </cell>
          <cell r="AN3649">
            <v>0</v>
          </cell>
          <cell r="AO3649">
            <v>0</v>
          </cell>
          <cell r="AP3649">
            <v>0</v>
          </cell>
          <cell r="AQ3649">
            <v>0</v>
          </cell>
          <cell r="AR3649">
            <v>0</v>
          </cell>
          <cell r="AS3649">
            <v>0</v>
          </cell>
          <cell r="AT3649">
            <v>0</v>
          </cell>
          <cell r="AU3649">
            <v>0</v>
          </cell>
          <cell r="AV3649">
            <v>0</v>
          </cell>
          <cell r="AW3649">
            <v>0</v>
          </cell>
          <cell r="AX3649">
            <v>0</v>
          </cell>
          <cell r="AY3649">
            <v>0</v>
          </cell>
          <cell r="AZ3649">
            <v>0</v>
          </cell>
        </row>
        <row r="3650">
          <cell r="A3650" t="str">
            <v>WALarge C&amp;IReal Time PricingProgram Annual BenefitsHigh Participation Case0</v>
          </cell>
          <cell r="B3650" t="str">
            <v>WA</v>
          </cell>
          <cell r="C3650" t="str">
            <v>Large C&amp;I</v>
          </cell>
          <cell r="D3650" t="str">
            <v>Real Time Pricing</v>
          </cell>
          <cell r="E3650" t="str">
            <v>Program Annual Benefits</v>
          </cell>
          <cell r="F3650" t="str">
            <v>High Participation Case</v>
          </cell>
          <cell r="G3650">
            <v>0</v>
          </cell>
        </row>
        <row r="3651">
          <cell r="A3651" t="str">
            <v>WALarge C&amp;IReal Time PricingNew ParticipantsHigh Participation Case0</v>
          </cell>
          <cell r="B3651" t="str">
            <v>WA</v>
          </cell>
          <cell r="C3651" t="str">
            <v>Large C&amp;I</v>
          </cell>
          <cell r="D3651" t="str">
            <v>Real Time Pricing</v>
          </cell>
          <cell r="E3651" t="str">
            <v>New Participants</v>
          </cell>
          <cell r="F3651" t="str">
            <v>High Participation Case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16746.686550000006</v>
          </cell>
          <cell r="S3651">
            <v>34271.919000000009</v>
          </cell>
          <cell r="T3651">
            <v>69833.664450000011</v>
          </cell>
          <cell r="U3651">
            <v>36847.527750000037</v>
          </cell>
          <cell r="V3651">
            <v>20100.588749999937</v>
          </cell>
          <cell r="W3651">
            <v>2583.0255000000179</v>
          </cell>
          <cell r="X3651">
            <v>2585.7149999999965</v>
          </cell>
          <cell r="Y3651">
            <v>2585.2035000000324</v>
          </cell>
          <cell r="Z3651">
            <v>2584.5764999999665</v>
          </cell>
          <cell r="AA3651">
            <v>2584.3950000000186</v>
          </cell>
          <cell r="AB3651">
            <v>2584.7249999999767</v>
          </cell>
          <cell r="AC3651">
            <v>2592.8595000000205</v>
          </cell>
          <cell r="AD3651">
            <v>2694.0321599718882</v>
          </cell>
          <cell r="AE3651">
            <v>2731.0805338135397</v>
          </cell>
          <cell r="AF3651">
            <v>2768.6383974915661</v>
          </cell>
          <cell r="AG3651">
            <v>2806.7127575183695</v>
          </cell>
          <cell r="AH3651">
            <v>2845.3107167601411</v>
          </cell>
          <cell r="AI3651">
            <v>2884.4394757617847</v>
          </cell>
          <cell r="AJ3651">
            <v>2924.1063340901455</v>
          </cell>
          <cell r="AK3651">
            <v>2964.3186916958948</v>
          </cell>
          <cell r="AL3651">
            <v>0</v>
          </cell>
          <cell r="AM3651">
            <v>0</v>
          </cell>
          <cell r="AN3651">
            <v>0</v>
          </cell>
          <cell r="AO3651">
            <v>0</v>
          </cell>
          <cell r="AP3651">
            <v>0</v>
          </cell>
          <cell r="AQ3651">
            <v>0</v>
          </cell>
          <cell r="AR3651">
            <v>0</v>
          </cell>
          <cell r="AS3651">
            <v>0</v>
          </cell>
          <cell r="AT3651">
            <v>0</v>
          </cell>
          <cell r="AU3651">
            <v>0</v>
          </cell>
          <cell r="AV3651">
            <v>0</v>
          </cell>
          <cell r="AW3651">
            <v>0</v>
          </cell>
          <cell r="AX3651">
            <v>0</v>
          </cell>
          <cell r="AY3651">
            <v>0</v>
          </cell>
          <cell r="AZ3651">
            <v>0</v>
          </cell>
        </row>
        <row r="3652">
          <cell r="A3652" t="str">
            <v>WALarge C&amp;IReal Time PricingIncentive CostsHigh Participation Case0</v>
          </cell>
          <cell r="B3652" t="str">
            <v>WA</v>
          </cell>
          <cell r="C3652" t="str">
            <v>Large C&amp;I</v>
          </cell>
          <cell r="D3652" t="str">
            <v>Real Time Pricing</v>
          </cell>
          <cell r="E3652" t="str">
            <v>Incentive Costs</v>
          </cell>
          <cell r="F3652" t="str">
            <v>High Participation Case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351680.42</v>
          </cell>
          <cell r="S3652">
            <v>1071390.72</v>
          </cell>
          <cell r="T3652">
            <v>2537897.67</v>
          </cell>
          <cell r="U3652">
            <v>3311695.75</v>
          </cell>
          <cell r="V3652">
            <v>3733808.12</v>
          </cell>
          <cell r="W3652">
            <v>3788051.65</v>
          </cell>
          <cell r="X3652">
            <v>3842351.67</v>
          </cell>
          <cell r="Y3652">
            <v>3896640.94</v>
          </cell>
          <cell r="Z3652">
            <v>3950917.05</v>
          </cell>
          <cell r="AA3652">
            <v>4005189.34</v>
          </cell>
          <cell r="AB3652">
            <v>4059468.57</v>
          </cell>
          <cell r="AC3652">
            <v>4113918.62</v>
          </cell>
          <cell r="AD3652">
            <v>4170493.29</v>
          </cell>
          <cell r="AE3652">
            <v>4227845.9800000004</v>
          </cell>
          <cell r="AF3652">
            <v>4285987.3899999997</v>
          </cell>
          <cell r="AG3652">
            <v>4344928.3600000003</v>
          </cell>
          <cell r="AH3652">
            <v>4404679.88</v>
          </cell>
          <cell r="AI3652">
            <v>4465253.1100000003</v>
          </cell>
          <cell r="AJ3652">
            <v>4526659.34</v>
          </cell>
          <cell r="AK3652">
            <v>4588910.04</v>
          </cell>
          <cell r="AL3652">
            <v>0</v>
          </cell>
          <cell r="AM3652">
            <v>0</v>
          </cell>
          <cell r="AN3652">
            <v>0</v>
          </cell>
          <cell r="AO3652">
            <v>0</v>
          </cell>
          <cell r="AP3652">
            <v>0</v>
          </cell>
          <cell r="AQ3652">
            <v>0</v>
          </cell>
          <cell r="AR3652">
            <v>0</v>
          </cell>
          <cell r="AS3652">
            <v>0</v>
          </cell>
          <cell r="AT3652">
            <v>0</v>
          </cell>
          <cell r="AU3652">
            <v>0</v>
          </cell>
          <cell r="AV3652">
            <v>0</v>
          </cell>
          <cell r="AW3652">
            <v>0</v>
          </cell>
          <cell r="AX3652">
            <v>0</v>
          </cell>
          <cell r="AY3652">
            <v>0</v>
          </cell>
          <cell r="AZ3652">
            <v>0</v>
          </cell>
        </row>
        <row r="3653">
          <cell r="A3653" t="str">
            <v>WALarge C&amp;IReal Time PricingParticipantsHigh Participation Case0</v>
          </cell>
          <cell r="B3653" t="str">
            <v>WA</v>
          </cell>
          <cell r="C3653" t="str">
            <v>Large C&amp;I</v>
          </cell>
          <cell r="D3653" t="str">
            <v>Real Time Pricing</v>
          </cell>
          <cell r="E3653" t="str">
            <v>Participants</v>
          </cell>
          <cell r="F3653" t="str">
            <v>High Participation Case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16746.686550000006</v>
          </cell>
          <cell r="S3653">
            <v>51018.605550000015</v>
          </cell>
          <cell r="T3653">
            <v>120852.27000000002</v>
          </cell>
          <cell r="U3653">
            <v>157699.79775000006</v>
          </cell>
          <cell r="V3653">
            <v>177800.38649999999</v>
          </cell>
          <cell r="W3653">
            <v>180383.41200000001</v>
          </cell>
          <cell r="X3653">
            <v>182969.12700000001</v>
          </cell>
          <cell r="Y3653">
            <v>185554.33050000004</v>
          </cell>
          <cell r="Z3653">
            <v>188138.90700000001</v>
          </cell>
          <cell r="AA3653">
            <v>190723.30200000003</v>
          </cell>
          <cell r="AB3653">
            <v>193308.027</v>
          </cell>
          <cell r="AC3653">
            <v>195900.88650000002</v>
          </cell>
          <cell r="AD3653">
            <v>198594.91865997191</v>
          </cell>
          <cell r="AE3653">
            <v>201325.99919378545</v>
          </cell>
          <cell r="AF3653">
            <v>204094.63759127702</v>
          </cell>
          <cell r="AG3653">
            <v>206901.35034879539</v>
          </cell>
          <cell r="AH3653">
            <v>209746.66106555553</v>
          </cell>
          <cell r="AI3653">
            <v>212631.10054131731</v>
          </cell>
          <cell r="AJ3653">
            <v>215555.20687540746</v>
          </cell>
          <cell r="AK3653">
            <v>218519.52556710335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  <cell r="AP3653">
            <v>0</v>
          </cell>
          <cell r="AQ3653">
            <v>0</v>
          </cell>
          <cell r="AR3653">
            <v>0</v>
          </cell>
          <cell r="AS3653">
            <v>0</v>
          </cell>
          <cell r="AT3653">
            <v>0</v>
          </cell>
          <cell r="AU3653">
            <v>0</v>
          </cell>
          <cell r="AV3653">
            <v>0</v>
          </cell>
          <cell r="AW3653">
            <v>0</v>
          </cell>
          <cell r="AX3653">
            <v>0</v>
          </cell>
          <cell r="AY3653">
            <v>0</v>
          </cell>
          <cell r="AZ3653">
            <v>0</v>
          </cell>
        </row>
        <row r="3654">
          <cell r="A3654" t="str">
            <v>WAExtra Large C&amp;ITime-Of-UseProgram Annual BenefitsHigh Participation Case0</v>
          </cell>
          <cell r="B3654" t="str">
            <v>WA</v>
          </cell>
          <cell r="C3654" t="str">
            <v>Extra Large C&amp;I</v>
          </cell>
          <cell r="D3654" t="str">
            <v>Time-Of-Use</v>
          </cell>
          <cell r="E3654" t="str">
            <v>Program Annual Benefits</v>
          </cell>
          <cell r="F3654" t="str">
            <v>High Participation Case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573231.01</v>
          </cell>
          <cell r="S3654">
            <v>1745288.43</v>
          </cell>
          <cell r="T3654">
            <v>4127886.26</v>
          </cell>
          <cell r="U3654">
            <v>5388069.9000000004</v>
          </cell>
          <cell r="V3654">
            <v>6066603.5300000003</v>
          </cell>
          <cell r="W3654">
            <v>6146956.6100000003</v>
          </cell>
          <cell r="X3654">
            <v>6226381.7599999998</v>
          </cell>
          <cell r="Y3654">
            <v>6305886.3200000003</v>
          </cell>
          <cell r="Z3654">
            <v>6389191.79</v>
          </cell>
          <cell r="AA3654">
            <v>6482465.1100000003</v>
          </cell>
          <cell r="AB3654">
            <v>6568214.9500000002</v>
          </cell>
          <cell r="AC3654">
            <v>6654117.0800000001</v>
          </cell>
          <cell r="AD3654">
            <v>6743128.8899999997</v>
          </cell>
          <cell r="AE3654">
            <v>6833331.4100000001</v>
          </cell>
          <cell r="AF3654">
            <v>6924740.5700000003</v>
          </cell>
          <cell r="AG3654">
            <v>7017372.5</v>
          </cell>
          <cell r="AH3654">
            <v>7111243.5700000003</v>
          </cell>
          <cell r="AI3654">
            <v>7206370.3399999999</v>
          </cell>
          <cell r="AJ3654">
            <v>7302769.6200000001</v>
          </cell>
          <cell r="AK3654">
            <v>7400458.4299999997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  <cell r="AP3654">
            <v>0</v>
          </cell>
          <cell r="AQ3654">
            <v>0</v>
          </cell>
          <cell r="AR3654">
            <v>0</v>
          </cell>
          <cell r="AS3654">
            <v>0</v>
          </cell>
          <cell r="AT3654">
            <v>0</v>
          </cell>
          <cell r="AU3654">
            <v>0</v>
          </cell>
          <cell r="AV3654">
            <v>0</v>
          </cell>
          <cell r="AW3654">
            <v>0</v>
          </cell>
          <cell r="AX3654">
            <v>0</v>
          </cell>
          <cell r="AY3654">
            <v>0</v>
          </cell>
          <cell r="AZ3654">
            <v>0</v>
          </cell>
        </row>
        <row r="3655">
          <cell r="A3655" t="str">
            <v>WAExtra Large C&amp;ITime-Of-UseProgram Annual CostsHigh Participation Case0</v>
          </cell>
          <cell r="B3655" t="str">
            <v>WA</v>
          </cell>
          <cell r="C3655" t="str">
            <v>Extra Large C&amp;I</v>
          </cell>
          <cell r="D3655" t="str">
            <v>Time-Of-Use</v>
          </cell>
          <cell r="E3655" t="str">
            <v>Program Annual Costs</v>
          </cell>
          <cell r="F3655" t="str">
            <v>High Participation Case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5834317.1500000004</v>
          </cell>
          <cell r="S3655">
            <v>12509121.98</v>
          </cell>
          <cell r="T3655">
            <v>26286343.199999999</v>
          </cell>
          <cell r="U3655">
            <v>16130618.27</v>
          </cell>
          <cell r="V3655">
            <v>10911310.720000001</v>
          </cell>
          <cell r="W3655">
            <v>4823091.07</v>
          </cell>
          <cell r="X3655">
            <v>4899046.41</v>
          </cell>
          <cell r="Y3655">
            <v>4974249.76</v>
          </cell>
          <cell r="Z3655">
            <v>5049879.66</v>
          </cell>
          <cell r="AA3655">
            <v>5126289.05</v>
          </cell>
          <cell r="AB3655">
            <v>5203203.5</v>
          </cell>
          <cell r="AC3655">
            <v>5283869.59</v>
          </cell>
          <cell r="AD3655">
            <v>5405233.1200000001</v>
          </cell>
          <cell r="AE3655">
            <v>5502775.29</v>
          </cell>
          <cell r="AF3655">
            <v>5602414.6799999997</v>
          </cell>
          <cell r="AG3655">
            <v>5704204.7300000004</v>
          </cell>
          <cell r="AH3655">
            <v>5808200.4400000004</v>
          </cell>
          <cell r="AI3655">
            <v>5914458.3899999997</v>
          </cell>
          <cell r="AJ3655">
            <v>6023036.7800000003</v>
          </cell>
          <cell r="AK3655">
            <v>6133995.5099999998</v>
          </cell>
          <cell r="AL3655">
            <v>0</v>
          </cell>
          <cell r="AM3655">
            <v>0</v>
          </cell>
          <cell r="AN3655">
            <v>0</v>
          </cell>
          <cell r="AO3655">
            <v>0</v>
          </cell>
          <cell r="AP3655">
            <v>0</v>
          </cell>
          <cell r="AQ3655">
            <v>0</v>
          </cell>
          <cell r="AR3655">
            <v>0</v>
          </cell>
          <cell r="AS3655">
            <v>0</v>
          </cell>
          <cell r="AT3655">
            <v>0</v>
          </cell>
          <cell r="AU3655">
            <v>0</v>
          </cell>
          <cell r="AV3655">
            <v>0</v>
          </cell>
          <cell r="AW3655">
            <v>0</v>
          </cell>
          <cell r="AX3655">
            <v>0</v>
          </cell>
          <cell r="AY3655">
            <v>0</v>
          </cell>
          <cell r="AZ3655">
            <v>0</v>
          </cell>
        </row>
        <row r="3656">
          <cell r="A3656" t="str">
            <v>WAExtra Large C&amp;ITime-Of-UseNon-Incentive CostsHigh Participation Case0</v>
          </cell>
          <cell r="B3656" t="str">
            <v>WA</v>
          </cell>
          <cell r="C3656" t="str">
            <v>Extra Large C&amp;I</v>
          </cell>
          <cell r="D3656" t="str">
            <v>Time-Of-Use</v>
          </cell>
          <cell r="E3656" t="str">
            <v>Non-Incentive Costs</v>
          </cell>
          <cell r="F3656" t="str">
            <v>High Participation Case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5482636.7300000004</v>
          </cell>
          <cell r="S3656">
            <v>11437731.27</v>
          </cell>
          <cell r="T3656">
            <v>23748445.530000001</v>
          </cell>
          <cell r="U3656">
            <v>12818922.52</v>
          </cell>
          <cell r="V3656">
            <v>7177502.6100000003</v>
          </cell>
          <cell r="W3656">
            <v>1035039.42</v>
          </cell>
          <cell r="X3656">
            <v>1056694.75</v>
          </cell>
          <cell r="Y3656">
            <v>1077608.81</v>
          </cell>
          <cell r="Z3656">
            <v>1098962.6200000001</v>
          </cell>
          <cell r="AA3656">
            <v>1121099.71</v>
          </cell>
          <cell r="AB3656">
            <v>1143734.93</v>
          </cell>
          <cell r="AC3656">
            <v>1169950.97</v>
          </cell>
          <cell r="AD3656">
            <v>1234739.83</v>
          </cell>
          <cell r="AE3656">
            <v>1274929.31</v>
          </cell>
          <cell r="AF3656">
            <v>1316427.29</v>
          </cell>
          <cell r="AG3656">
            <v>1359276.37</v>
          </cell>
          <cell r="AH3656">
            <v>1403520.56</v>
          </cell>
          <cell r="AI3656">
            <v>1449205.28</v>
          </cell>
          <cell r="AJ3656">
            <v>1496377.44</v>
          </cell>
          <cell r="AK3656">
            <v>1545085.48</v>
          </cell>
          <cell r="AL3656">
            <v>0</v>
          </cell>
          <cell r="AM3656">
            <v>0</v>
          </cell>
          <cell r="AN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AS3656">
            <v>0</v>
          </cell>
          <cell r="AT3656">
            <v>0</v>
          </cell>
          <cell r="AU3656">
            <v>0</v>
          </cell>
          <cell r="AV3656">
            <v>0</v>
          </cell>
          <cell r="AW3656">
            <v>0</v>
          </cell>
          <cell r="AX3656">
            <v>0</v>
          </cell>
          <cell r="AY3656">
            <v>0</v>
          </cell>
          <cell r="AZ3656">
            <v>0</v>
          </cell>
        </row>
        <row r="3657">
          <cell r="A3657" t="str">
            <v>WAExtra Large C&amp;ITime-Of-UseSummer Peak Reduction @Meter  (MW)High Participation Case0</v>
          </cell>
          <cell r="B3657" t="str">
            <v>WA</v>
          </cell>
          <cell r="C3657" t="str">
            <v>Extra Large C&amp;I</v>
          </cell>
          <cell r="D3657" t="str">
            <v>Time-Of-Use</v>
          </cell>
          <cell r="E3657" t="str">
            <v>Summer Peak Reduction @Meter  (MW)</v>
          </cell>
          <cell r="F3657" t="str">
            <v>High Participation Case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5.1061481672101516</v>
          </cell>
          <cell r="S3657">
            <v>15.546439584201273</v>
          </cell>
          <cell r="T3657">
            <v>36.769815927493447</v>
          </cell>
          <cell r="U3657">
            <v>47.99510590524666</v>
          </cell>
          <cell r="V3657">
            <v>54.039254216657497</v>
          </cell>
          <cell r="W3657">
            <v>54.75501228123791</v>
          </cell>
          <cell r="X3657">
            <v>55.462504704051796</v>
          </cell>
          <cell r="Y3657">
            <v>56.170704503007471</v>
          </cell>
          <cell r="Z3657">
            <v>56.91276145592839</v>
          </cell>
          <cell r="AA3657">
            <v>57.74360864977195</v>
          </cell>
          <cell r="AB3657">
            <v>58.507439221742665</v>
          </cell>
          <cell r="AC3657">
            <v>59.27262640549219</v>
          </cell>
          <cell r="AD3657">
            <v>60.065513565673378</v>
          </cell>
          <cell r="AE3657">
            <v>60.869007140432515</v>
          </cell>
          <cell r="AF3657">
            <v>61.683249011282939</v>
          </cell>
          <cell r="AG3657">
            <v>62.508382957680382</v>
          </cell>
          <cell r="AH3657">
            <v>63.344554682411669</v>
          </cell>
          <cell r="AI3657">
            <v>64.191911837323005</v>
          </cell>
          <cell r="AJ3657">
            <v>65.050604049392433</v>
          </cell>
          <cell r="AK3657">
            <v>65.920782947151125</v>
          </cell>
          <cell r="AL3657">
            <v>0</v>
          </cell>
          <cell r="AM3657">
            <v>0</v>
          </cell>
          <cell r="AN3657">
            <v>0</v>
          </cell>
          <cell r="AO3657">
            <v>0</v>
          </cell>
          <cell r="AP3657">
            <v>0</v>
          </cell>
          <cell r="AQ3657">
            <v>0</v>
          </cell>
          <cell r="AR3657">
            <v>0</v>
          </cell>
          <cell r="AS3657">
            <v>0</v>
          </cell>
          <cell r="AT3657">
            <v>0</v>
          </cell>
          <cell r="AU3657">
            <v>0</v>
          </cell>
          <cell r="AV3657">
            <v>0</v>
          </cell>
          <cell r="AW3657">
            <v>0</v>
          </cell>
          <cell r="AX3657">
            <v>0</v>
          </cell>
          <cell r="AY3657">
            <v>0</v>
          </cell>
          <cell r="AZ3657">
            <v>0</v>
          </cell>
        </row>
        <row r="3658">
          <cell r="A3658" t="str">
            <v>WAExtra Large C&amp;ITime-Of-UseSummer Peak Reduction @Generation (MW)High Participation Case0</v>
          </cell>
          <cell r="B3658" t="str">
            <v>WA</v>
          </cell>
          <cell r="C3658" t="str">
            <v>Extra Large C&amp;I</v>
          </cell>
          <cell r="D3658" t="str">
            <v>Time-Of-Use</v>
          </cell>
          <cell r="E3658" t="str">
            <v>Summer Peak Reduction @Generation (MW)</v>
          </cell>
          <cell r="F3658" t="str">
            <v>High Participation Case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5.6309529854545115</v>
          </cell>
          <cell r="S3658">
            <v>17.1442871462299</v>
          </cell>
          <cell r="T3658">
            <v>40.548980952242438</v>
          </cell>
          <cell r="U3658">
            <v>52.92799504328039</v>
          </cell>
          <cell r="V3658">
            <v>59.593354892652727</v>
          </cell>
          <cell r="W3658">
            <v>60.382677857562754</v>
          </cell>
          <cell r="X3658">
            <v>61.162885646285609</v>
          </cell>
          <cell r="Y3658">
            <v>61.94387351456492</v>
          </cell>
          <cell r="Z3658">
            <v>62.762198341341403</v>
          </cell>
          <cell r="AA3658">
            <v>63.678439181486489</v>
          </cell>
          <cell r="AB3658">
            <v>64.520775498172327</v>
          </cell>
          <cell r="AC3658">
            <v>65.364607857843168</v>
          </cell>
          <cell r="AD3658">
            <v>66.238987169908881</v>
          </cell>
          <cell r="AE3658">
            <v>67.125063013269198</v>
          </cell>
          <cell r="AF3658">
            <v>68.022991851877961</v>
          </cell>
          <cell r="AG3658">
            <v>68.932932242700019</v>
          </cell>
          <cell r="AH3658">
            <v>69.855044863709381</v>
          </cell>
          <cell r="AI3658">
            <v>70.789492542261797</v>
          </cell>
          <cell r="AJ3658">
            <v>71.73644028384696</v>
          </cell>
          <cell r="AK3658">
            <v>72.696055301225314</v>
          </cell>
          <cell r="AL3658">
            <v>0</v>
          </cell>
          <cell r="AM3658">
            <v>0</v>
          </cell>
          <cell r="AN3658">
            <v>0</v>
          </cell>
          <cell r="AO3658">
            <v>0</v>
          </cell>
          <cell r="AP3658">
            <v>0</v>
          </cell>
          <cell r="AQ3658">
            <v>0</v>
          </cell>
          <cell r="AR3658">
            <v>0</v>
          </cell>
          <cell r="AS3658">
            <v>0</v>
          </cell>
          <cell r="AT3658">
            <v>0</v>
          </cell>
          <cell r="AU3658">
            <v>0</v>
          </cell>
          <cell r="AV3658">
            <v>0</v>
          </cell>
          <cell r="AW3658">
            <v>0</v>
          </cell>
          <cell r="AX3658">
            <v>0</v>
          </cell>
          <cell r="AY3658">
            <v>0</v>
          </cell>
          <cell r="AZ3658">
            <v>0</v>
          </cell>
        </row>
        <row r="3659">
          <cell r="A3659" t="str">
            <v>WAExtra Large C&amp;ITime-Of-UseWinter Peak Reduction @Meter  (MW)High Participation Case0</v>
          </cell>
          <cell r="B3659" t="str">
            <v>WA</v>
          </cell>
          <cell r="C3659" t="str">
            <v>Extra Large C&amp;I</v>
          </cell>
          <cell r="D3659" t="str">
            <v>Time-Of-Use</v>
          </cell>
          <cell r="E3659" t="str">
            <v>Winter Peak Reduction @Meter  (MW)</v>
          </cell>
          <cell r="F3659" t="str">
            <v>High Participation Case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0</v>
          </cell>
          <cell r="AE3659">
            <v>0</v>
          </cell>
          <cell r="AF3659">
            <v>0</v>
          </cell>
          <cell r="AG3659">
            <v>0</v>
          </cell>
          <cell r="AH3659">
            <v>0</v>
          </cell>
          <cell r="AI3659">
            <v>0</v>
          </cell>
          <cell r="AJ3659">
            <v>0</v>
          </cell>
          <cell r="AK3659">
            <v>0</v>
          </cell>
          <cell r="AL3659">
            <v>0</v>
          </cell>
          <cell r="AM3659">
            <v>0</v>
          </cell>
          <cell r="AN3659">
            <v>0</v>
          </cell>
          <cell r="AO3659">
            <v>0</v>
          </cell>
          <cell r="AP3659">
            <v>0</v>
          </cell>
          <cell r="AQ3659">
            <v>0</v>
          </cell>
          <cell r="AR3659">
            <v>0</v>
          </cell>
          <cell r="AS3659">
            <v>0</v>
          </cell>
          <cell r="AT3659">
            <v>0</v>
          </cell>
          <cell r="AU3659">
            <v>0</v>
          </cell>
          <cell r="AV3659">
            <v>0</v>
          </cell>
          <cell r="AW3659">
            <v>0</v>
          </cell>
          <cell r="AX3659">
            <v>0</v>
          </cell>
          <cell r="AY3659">
            <v>0</v>
          </cell>
          <cell r="AZ3659">
            <v>0</v>
          </cell>
        </row>
        <row r="3660">
          <cell r="A3660" t="str">
            <v>WAExtra Large C&amp;ITime-Of-UseWinter Peak Reduction @Generation (MW)High Participation Case0</v>
          </cell>
          <cell r="B3660" t="str">
            <v>WA</v>
          </cell>
          <cell r="C3660" t="str">
            <v>Extra Large C&amp;I</v>
          </cell>
          <cell r="D3660" t="str">
            <v>Time-Of-Use</v>
          </cell>
          <cell r="E3660" t="str">
            <v>Winter Peak Reduction @Generation (MW)</v>
          </cell>
          <cell r="F3660" t="str">
            <v>High Participation Case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E3660">
            <v>0</v>
          </cell>
          <cell r="AF3660">
            <v>0</v>
          </cell>
          <cell r="AG3660">
            <v>0</v>
          </cell>
          <cell r="AH3660">
            <v>0</v>
          </cell>
          <cell r="AI3660">
            <v>0</v>
          </cell>
          <cell r="AJ3660">
            <v>0</v>
          </cell>
          <cell r="AK3660">
            <v>0</v>
          </cell>
          <cell r="AL3660">
            <v>0</v>
          </cell>
          <cell r="AM3660">
            <v>0</v>
          </cell>
          <cell r="AN3660">
            <v>0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AS3660">
            <v>0</v>
          </cell>
          <cell r="AT3660">
            <v>0</v>
          </cell>
          <cell r="AU3660">
            <v>0</v>
          </cell>
          <cell r="AV3660">
            <v>0</v>
          </cell>
          <cell r="AW3660">
            <v>0</v>
          </cell>
          <cell r="AX3660">
            <v>0</v>
          </cell>
          <cell r="AY3660">
            <v>0</v>
          </cell>
          <cell r="AZ3660">
            <v>0</v>
          </cell>
        </row>
        <row r="3661">
          <cell r="A3661" t="str">
            <v>WAExtra Large C&amp;ITime-Of-UseProgram Annual BenefitsHigh Participation Case0</v>
          </cell>
          <cell r="B3661" t="str">
            <v>WA</v>
          </cell>
          <cell r="C3661" t="str">
            <v>Extra Large C&amp;I</v>
          </cell>
          <cell r="D3661" t="str">
            <v>Time-Of-Use</v>
          </cell>
          <cell r="E3661" t="str">
            <v>Program Annual Benefits</v>
          </cell>
          <cell r="F3661" t="str">
            <v>High Participation Case</v>
          </cell>
          <cell r="G3661">
            <v>0</v>
          </cell>
        </row>
        <row r="3662">
          <cell r="A3662" t="str">
            <v>WAExtra Large C&amp;ITime-Of-UseNew ParticipantsHigh Participation Case0</v>
          </cell>
          <cell r="B3662" t="str">
            <v>WA</v>
          </cell>
          <cell r="C3662" t="str">
            <v>Extra Large C&amp;I</v>
          </cell>
          <cell r="D3662" t="str">
            <v>Time-Of-Use</v>
          </cell>
          <cell r="E3662" t="str">
            <v>New Participants</v>
          </cell>
          <cell r="F3662" t="str">
            <v>High Participation Case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16746.686550000006</v>
          </cell>
          <cell r="S3662">
            <v>34271.919000000009</v>
          </cell>
          <cell r="T3662">
            <v>69833.664450000011</v>
          </cell>
          <cell r="U3662">
            <v>36847.527750000037</v>
          </cell>
          <cell r="V3662">
            <v>20100.588749999937</v>
          </cell>
          <cell r="W3662">
            <v>2583.0255000000179</v>
          </cell>
          <cell r="X3662">
            <v>2585.7149999999965</v>
          </cell>
          <cell r="Y3662">
            <v>2585.2035000000324</v>
          </cell>
          <cell r="Z3662">
            <v>2584.5764999999665</v>
          </cell>
          <cell r="AA3662">
            <v>2584.3950000000186</v>
          </cell>
          <cell r="AB3662">
            <v>2584.7249999999767</v>
          </cell>
          <cell r="AC3662">
            <v>2592.8595000000205</v>
          </cell>
          <cell r="AD3662">
            <v>2694.0321599718882</v>
          </cell>
          <cell r="AE3662">
            <v>2731.0805338135397</v>
          </cell>
          <cell r="AF3662">
            <v>2768.6383974915661</v>
          </cell>
          <cell r="AG3662">
            <v>2806.7127575183695</v>
          </cell>
          <cell r="AH3662">
            <v>2845.3107167601411</v>
          </cell>
          <cell r="AI3662">
            <v>2884.4394757617847</v>
          </cell>
          <cell r="AJ3662">
            <v>2924.1063340901455</v>
          </cell>
          <cell r="AK3662">
            <v>2964.3186916958948</v>
          </cell>
          <cell r="AL3662">
            <v>0</v>
          </cell>
          <cell r="AM3662">
            <v>0</v>
          </cell>
          <cell r="AN3662">
            <v>0</v>
          </cell>
          <cell r="AO3662">
            <v>0</v>
          </cell>
          <cell r="AP3662">
            <v>0</v>
          </cell>
          <cell r="AQ3662">
            <v>0</v>
          </cell>
          <cell r="AR3662">
            <v>0</v>
          </cell>
          <cell r="AS3662">
            <v>0</v>
          </cell>
          <cell r="AT3662">
            <v>0</v>
          </cell>
          <cell r="AU3662">
            <v>0</v>
          </cell>
          <cell r="AV3662">
            <v>0</v>
          </cell>
          <cell r="AW3662">
            <v>0</v>
          </cell>
          <cell r="AX3662">
            <v>0</v>
          </cell>
          <cell r="AY3662">
            <v>0</v>
          </cell>
          <cell r="AZ3662">
            <v>0</v>
          </cell>
        </row>
        <row r="3663">
          <cell r="A3663" t="str">
            <v>WAExtra Large C&amp;ITime-Of-UseIncentive CostsHigh Participation Case0</v>
          </cell>
          <cell r="B3663" t="str">
            <v>WA</v>
          </cell>
          <cell r="C3663" t="str">
            <v>Extra Large C&amp;I</v>
          </cell>
          <cell r="D3663" t="str">
            <v>Time-Of-Use</v>
          </cell>
          <cell r="E3663" t="str">
            <v>Incentive Costs</v>
          </cell>
          <cell r="F3663" t="str">
            <v>High Participation Case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351680.42</v>
          </cell>
          <cell r="S3663">
            <v>1071390.72</v>
          </cell>
          <cell r="T3663">
            <v>2537897.67</v>
          </cell>
          <cell r="U3663">
            <v>3311695.75</v>
          </cell>
          <cell r="V3663">
            <v>3733808.12</v>
          </cell>
          <cell r="W3663">
            <v>3788051.65</v>
          </cell>
          <cell r="X3663">
            <v>3842351.67</v>
          </cell>
          <cell r="Y3663">
            <v>3896640.94</v>
          </cell>
          <cell r="Z3663">
            <v>3950917.05</v>
          </cell>
          <cell r="AA3663">
            <v>4005189.34</v>
          </cell>
          <cell r="AB3663">
            <v>4059468.57</v>
          </cell>
          <cell r="AC3663">
            <v>4113918.62</v>
          </cell>
          <cell r="AD3663">
            <v>4170493.29</v>
          </cell>
          <cell r="AE3663">
            <v>4227845.9800000004</v>
          </cell>
          <cell r="AF3663">
            <v>4285987.3899999997</v>
          </cell>
          <cell r="AG3663">
            <v>4344928.3600000003</v>
          </cell>
          <cell r="AH3663">
            <v>4404679.88</v>
          </cell>
          <cell r="AI3663">
            <v>4465253.1100000003</v>
          </cell>
          <cell r="AJ3663">
            <v>4526659.34</v>
          </cell>
          <cell r="AK3663">
            <v>4588910.04</v>
          </cell>
          <cell r="AL3663">
            <v>0</v>
          </cell>
          <cell r="AM3663">
            <v>0</v>
          </cell>
          <cell r="AN3663">
            <v>0</v>
          </cell>
          <cell r="AO3663">
            <v>0</v>
          </cell>
          <cell r="AP3663">
            <v>0</v>
          </cell>
          <cell r="AQ3663">
            <v>0</v>
          </cell>
          <cell r="AR3663">
            <v>0</v>
          </cell>
          <cell r="AS3663">
            <v>0</v>
          </cell>
          <cell r="AT3663">
            <v>0</v>
          </cell>
          <cell r="AU3663">
            <v>0</v>
          </cell>
          <cell r="AV3663">
            <v>0</v>
          </cell>
          <cell r="AW3663">
            <v>0</v>
          </cell>
          <cell r="AX3663">
            <v>0</v>
          </cell>
          <cell r="AY3663">
            <v>0</v>
          </cell>
          <cell r="AZ3663">
            <v>0</v>
          </cell>
        </row>
        <row r="3664">
          <cell r="A3664" t="str">
            <v>WAExtra Large C&amp;ITime-Of-UseParticipantsHigh Participation Case0</v>
          </cell>
          <cell r="B3664" t="str">
            <v>WA</v>
          </cell>
          <cell r="C3664" t="str">
            <v>Extra Large C&amp;I</v>
          </cell>
          <cell r="D3664" t="str">
            <v>Time-Of-Use</v>
          </cell>
          <cell r="E3664" t="str">
            <v>Participants</v>
          </cell>
          <cell r="F3664" t="str">
            <v>High Participation Case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16746.686550000006</v>
          </cell>
          <cell r="S3664">
            <v>51018.605550000015</v>
          </cell>
          <cell r="T3664">
            <v>120852.27000000002</v>
          </cell>
          <cell r="U3664">
            <v>157699.79775000006</v>
          </cell>
          <cell r="V3664">
            <v>177800.38649999999</v>
          </cell>
          <cell r="W3664">
            <v>180383.41200000001</v>
          </cell>
          <cell r="X3664">
            <v>182969.12700000001</v>
          </cell>
          <cell r="Y3664">
            <v>185554.33050000004</v>
          </cell>
          <cell r="Z3664">
            <v>188138.90700000001</v>
          </cell>
          <cell r="AA3664">
            <v>190723.30200000003</v>
          </cell>
          <cell r="AB3664">
            <v>193308.027</v>
          </cell>
          <cell r="AC3664">
            <v>195900.88650000002</v>
          </cell>
          <cell r="AD3664">
            <v>198594.91865997191</v>
          </cell>
          <cell r="AE3664">
            <v>201325.99919378545</v>
          </cell>
          <cell r="AF3664">
            <v>204094.63759127702</v>
          </cell>
          <cell r="AG3664">
            <v>206901.35034879539</v>
          </cell>
          <cell r="AH3664">
            <v>209746.66106555553</v>
          </cell>
          <cell r="AI3664">
            <v>212631.10054131731</v>
          </cell>
          <cell r="AJ3664">
            <v>215555.20687540746</v>
          </cell>
          <cell r="AK3664">
            <v>218519.52556710335</v>
          </cell>
          <cell r="AL3664">
            <v>0</v>
          </cell>
          <cell r="AM3664">
            <v>0</v>
          </cell>
          <cell r="AN3664">
            <v>0</v>
          </cell>
          <cell r="AO3664">
            <v>0</v>
          </cell>
          <cell r="AP3664">
            <v>0</v>
          </cell>
          <cell r="AQ3664">
            <v>0</v>
          </cell>
          <cell r="AR3664">
            <v>0</v>
          </cell>
          <cell r="AS3664">
            <v>0</v>
          </cell>
          <cell r="AT3664">
            <v>0</v>
          </cell>
          <cell r="AU3664">
            <v>0</v>
          </cell>
          <cell r="AV3664">
            <v>0</v>
          </cell>
          <cell r="AW3664">
            <v>0</v>
          </cell>
          <cell r="AX3664">
            <v>0</v>
          </cell>
          <cell r="AY3664">
            <v>0</v>
          </cell>
          <cell r="AZ3664">
            <v>0</v>
          </cell>
        </row>
        <row r="3665">
          <cell r="A3665" t="str">
            <v>WAIrrigationTime-Of-UseProgram Annual BenefitsHigh Participation Case0</v>
          </cell>
          <cell r="B3665" t="str">
            <v>WA</v>
          </cell>
          <cell r="C3665" t="str">
            <v>Irrigation</v>
          </cell>
          <cell r="D3665" t="str">
            <v>Time-Of-Use</v>
          </cell>
          <cell r="E3665" t="str">
            <v>Program Annual Benefits</v>
          </cell>
          <cell r="F3665" t="str">
            <v>High Participation Case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573231.01</v>
          </cell>
          <cell r="S3665">
            <v>1745288.43</v>
          </cell>
          <cell r="T3665">
            <v>4127886.26</v>
          </cell>
          <cell r="U3665">
            <v>5388069.9000000004</v>
          </cell>
          <cell r="V3665">
            <v>6066603.5300000003</v>
          </cell>
          <cell r="W3665">
            <v>6146956.6100000003</v>
          </cell>
          <cell r="X3665">
            <v>6226381.7599999998</v>
          </cell>
          <cell r="Y3665">
            <v>6305886.3200000003</v>
          </cell>
          <cell r="Z3665">
            <v>6389191.79</v>
          </cell>
          <cell r="AA3665">
            <v>6482465.1100000003</v>
          </cell>
          <cell r="AB3665">
            <v>6568214.9500000002</v>
          </cell>
          <cell r="AC3665">
            <v>6654117.0800000001</v>
          </cell>
          <cell r="AD3665">
            <v>6743128.8899999997</v>
          </cell>
          <cell r="AE3665">
            <v>6833331.4100000001</v>
          </cell>
          <cell r="AF3665">
            <v>6924740.5700000003</v>
          </cell>
          <cell r="AG3665">
            <v>7017372.5</v>
          </cell>
          <cell r="AH3665">
            <v>7111243.5700000003</v>
          </cell>
          <cell r="AI3665">
            <v>7206370.3399999999</v>
          </cell>
          <cell r="AJ3665">
            <v>7302769.6200000001</v>
          </cell>
          <cell r="AK3665">
            <v>7400458.4299999997</v>
          </cell>
          <cell r="AL3665">
            <v>0</v>
          </cell>
          <cell r="AM3665">
            <v>0</v>
          </cell>
          <cell r="AN3665">
            <v>0</v>
          </cell>
          <cell r="AO3665">
            <v>0</v>
          </cell>
          <cell r="AP3665">
            <v>0</v>
          </cell>
          <cell r="AQ3665">
            <v>0</v>
          </cell>
          <cell r="AR3665">
            <v>0</v>
          </cell>
          <cell r="AS3665">
            <v>0</v>
          </cell>
          <cell r="AT3665">
            <v>0</v>
          </cell>
          <cell r="AU3665">
            <v>0</v>
          </cell>
          <cell r="AV3665">
            <v>0</v>
          </cell>
          <cell r="AW3665">
            <v>0</v>
          </cell>
          <cell r="AX3665">
            <v>0</v>
          </cell>
          <cell r="AY3665">
            <v>0</v>
          </cell>
          <cell r="AZ3665">
            <v>0</v>
          </cell>
        </row>
        <row r="3666">
          <cell r="A3666" t="str">
            <v>WAIrrigationTime-Of-UseProgram Annual CostsHigh Participation Case0</v>
          </cell>
          <cell r="B3666" t="str">
            <v>WA</v>
          </cell>
          <cell r="C3666" t="str">
            <v>Irrigation</v>
          </cell>
          <cell r="D3666" t="str">
            <v>Time-Of-Use</v>
          </cell>
          <cell r="E3666" t="str">
            <v>Program Annual Costs</v>
          </cell>
          <cell r="F3666" t="str">
            <v>High Participation Case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5834317.1500000004</v>
          </cell>
          <cell r="S3666">
            <v>12509121.98</v>
          </cell>
          <cell r="T3666">
            <v>26286343.199999999</v>
          </cell>
          <cell r="U3666">
            <v>16130618.27</v>
          </cell>
          <cell r="V3666">
            <v>10911310.720000001</v>
          </cell>
          <cell r="W3666">
            <v>4823091.07</v>
          </cell>
          <cell r="X3666">
            <v>4899046.41</v>
          </cell>
          <cell r="Y3666">
            <v>4974249.76</v>
          </cell>
          <cell r="Z3666">
            <v>5049879.66</v>
          </cell>
          <cell r="AA3666">
            <v>5126289.05</v>
          </cell>
          <cell r="AB3666">
            <v>5203203.5</v>
          </cell>
          <cell r="AC3666">
            <v>5283869.59</v>
          </cell>
          <cell r="AD3666">
            <v>5405233.1200000001</v>
          </cell>
          <cell r="AE3666">
            <v>5502775.29</v>
          </cell>
          <cell r="AF3666">
            <v>5602414.6799999997</v>
          </cell>
          <cell r="AG3666">
            <v>5704204.7300000004</v>
          </cell>
          <cell r="AH3666">
            <v>5808200.4400000004</v>
          </cell>
          <cell r="AI3666">
            <v>5914458.3899999997</v>
          </cell>
          <cell r="AJ3666">
            <v>6023036.7800000003</v>
          </cell>
          <cell r="AK3666">
            <v>6133995.5099999998</v>
          </cell>
          <cell r="AL3666">
            <v>0</v>
          </cell>
          <cell r="AM3666">
            <v>0</v>
          </cell>
          <cell r="AN3666">
            <v>0</v>
          </cell>
          <cell r="AO3666">
            <v>0</v>
          </cell>
          <cell r="AP3666">
            <v>0</v>
          </cell>
          <cell r="AQ3666">
            <v>0</v>
          </cell>
          <cell r="AR3666">
            <v>0</v>
          </cell>
          <cell r="AS3666">
            <v>0</v>
          </cell>
          <cell r="AT3666">
            <v>0</v>
          </cell>
          <cell r="AU3666">
            <v>0</v>
          </cell>
          <cell r="AV3666">
            <v>0</v>
          </cell>
          <cell r="AW3666">
            <v>0</v>
          </cell>
          <cell r="AX3666">
            <v>0</v>
          </cell>
          <cell r="AY3666">
            <v>0</v>
          </cell>
          <cell r="AZ3666">
            <v>0</v>
          </cell>
        </row>
        <row r="3667">
          <cell r="A3667" t="str">
            <v>WAIrrigationTime-Of-UseNon-Incentive CostsHigh Participation Case0</v>
          </cell>
          <cell r="B3667" t="str">
            <v>WA</v>
          </cell>
          <cell r="C3667" t="str">
            <v>Irrigation</v>
          </cell>
          <cell r="D3667" t="str">
            <v>Time-Of-Use</v>
          </cell>
          <cell r="E3667" t="str">
            <v>Non-Incentive Costs</v>
          </cell>
          <cell r="F3667" t="str">
            <v>High Participation Case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5482636.7300000004</v>
          </cell>
          <cell r="S3667">
            <v>11437731.27</v>
          </cell>
          <cell r="T3667">
            <v>23748445.530000001</v>
          </cell>
          <cell r="U3667">
            <v>12818922.52</v>
          </cell>
          <cell r="V3667">
            <v>7177502.6100000003</v>
          </cell>
          <cell r="W3667">
            <v>1035039.42</v>
          </cell>
          <cell r="X3667">
            <v>1056694.75</v>
          </cell>
          <cell r="Y3667">
            <v>1077608.81</v>
          </cell>
          <cell r="Z3667">
            <v>1098962.6200000001</v>
          </cell>
          <cell r="AA3667">
            <v>1121099.71</v>
          </cell>
          <cell r="AB3667">
            <v>1143734.93</v>
          </cell>
          <cell r="AC3667">
            <v>1169950.97</v>
          </cell>
          <cell r="AD3667">
            <v>1234739.83</v>
          </cell>
          <cell r="AE3667">
            <v>1274929.31</v>
          </cell>
          <cell r="AF3667">
            <v>1316427.29</v>
          </cell>
          <cell r="AG3667">
            <v>1359276.37</v>
          </cell>
          <cell r="AH3667">
            <v>1403520.56</v>
          </cell>
          <cell r="AI3667">
            <v>1449205.28</v>
          </cell>
          <cell r="AJ3667">
            <v>1496377.44</v>
          </cell>
          <cell r="AK3667">
            <v>1545085.48</v>
          </cell>
          <cell r="AL3667">
            <v>0</v>
          </cell>
          <cell r="AM3667">
            <v>0</v>
          </cell>
          <cell r="AN3667">
            <v>0</v>
          </cell>
          <cell r="AO3667">
            <v>0</v>
          </cell>
          <cell r="AP3667">
            <v>0</v>
          </cell>
          <cell r="AQ3667">
            <v>0</v>
          </cell>
          <cell r="AR3667">
            <v>0</v>
          </cell>
          <cell r="AS3667">
            <v>0</v>
          </cell>
          <cell r="AT3667">
            <v>0</v>
          </cell>
          <cell r="AU3667">
            <v>0</v>
          </cell>
          <cell r="AV3667">
            <v>0</v>
          </cell>
          <cell r="AW3667">
            <v>0</v>
          </cell>
          <cell r="AX3667">
            <v>0</v>
          </cell>
          <cell r="AY3667">
            <v>0</v>
          </cell>
          <cell r="AZ3667">
            <v>0</v>
          </cell>
        </row>
        <row r="3668">
          <cell r="A3668" t="str">
            <v>WAIrrigationTime-Of-UseSummer Peak Reduction @Meter  (MW)High Participation Case0</v>
          </cell>
          <cell r="B3668" t="str">
            <v>WA</v>
          </cell>
          <cell r="C3668" t="str">
            <v>Irrigation</v>
          </cell>
          <cell r="D3668" t="str">
            <v>Time-Of-Use</v>
          </cell>
          <cell r="E3668" t="str">
            <v>Summer Peak Reduction @Meter  (MW)</v>
          </cell>
          <cell r="F3668" t="str">
            <v>High Participation Case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5.1061481672101516</v>
          </cell>
          <cell r="S3668">
            <v>15.546439584201273</v>
          </cell>
          <cell r="T3668">
            <v>36.769815927493447</v>
          </cell>
          <cell r="U3668">
            <v>47.99510590524666</v>
          </cell>
          <cell r="V3668">
            <v>54.039254216657497</v>
          </cell>
          <cell r="W3668">
            <v>54.75501228123791</v>
          </cell>
          <cell r="X3668">
            <v>55.462504704051796</v>
          </cell>
          <cell r="Y3668">
            <v>56.170704503007471</v>
          </cell>
          <cell r="Z3668">
            <v>56.91276145592839</v>
          </cell>
          <cell r="AA3668">
            <v>57.74360864977195</v>
          </cell>
          <cell r="AB3668">
            <v>58.507439221742665</v>
          </cell>
          <cell r="AC3668">
            <v>59.27262640549219</v>
          </cell>
          <cell r="AD3668">
            <v>60.065513565673378</v>
          </cell>
          <cell r="AE3668">
            <v>60.869007140432515</v>
          </cell>
          <cell r="AF3668">
            <v>61.683249011282939</v>
          </cell>
          <cell r="AG3668">
            <v>62.508382957680382</v>
          </cell>
          <cell r="AH3668">
            <v>63.344554682411669</v>
          </cell>
          <cell r="AI3668">
            <v>64.191911837323005</v>
          </cell>
          <cell r="AJ3668">
            <v>65.050604049392433</v>
          </cell>
          <cell r="AK3668">
            <v>65.920782947151125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  <cell r="AP3668">
            <v>0</v>
          </cell>
          <cell r="AQ3668">
            <v>0</v>
          </cell>
          <cell r="AR3668">
            <v>0</v>
          </cell>
          <cell r="AS3668">
            <v>0</v>
          </cell>
          <cell r="AT3668">
            <v>0</v>
          </cell>
          <cell r="AU3668">
            <v>0</v>
          </cell>
          <cell r="AV3668">
            <v>0</v>
          </cell>
          <cell r="AW3668">
            <v>0</v>
          </cell>
          <cell r="AX3668">
            <v>0</v>
          </cell>
          <cell r="AY3668">
            <v>0</v>
          </cell>
          <cell r="AZ3668">
            <v>0</v>
          </cell>
        </row>
        <row r="3669">
          <cell r="A3669" t="str">
            <v>WAIrrigationTime-Of-UseSummer Peak Reduction @Generation (MW)High Participation Case0</v>
          </cell>
          <cell r="B3669" t="str">
            <v>WA</v>
          </cell>
          <cell r="C3669" t="str">
            <v>Irrigation</v>
          </cell>
          <cell r="D3669" t="str">
            <v>Time-Of-Use</v>
          </cell>
          <cell r="E3669" t="str">
            <v>Summer Peak Reduction @Generation (MW)</v>
          </cell>
          <cell r="F3669" t="str">
            <v>High Participation Case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5.6309529854545115</v>
          </cell>
          <cell r="S3669">
            <v>17.1442871462299</v>
          </cell>
          <cell r="T3669">
            <v>40.548980952242438</v>
          </cell>
          <cell r="U3669">
            <v>52.92799504328039</v>
          </cell>
          <cell r="V3669">
            <v>59.593354892652727</v>
          </cell>
          <cell r="W3669">
            <v>60.382677857562754</v>
          </cell>
          <cell r="X3669">
            <v>61.162885646285609</v>
          </cell>
          <cell r="Y3669">
            <v>61.94387351456492</v>
          </cell>
          <cell r="Z3669">
            <v>62.762198341341403</v>
          </cell>
          <cell r="AA3669">
            <v>63.678439181486489</v>
          </cell>
          <cell r="AB3669">
            <v>64.520775498172327</v>
          </cell>
          <cell r="AC3669">
            <v>65.364607857843168</v>
          </cell>
          <cell r="AD3669">
            <v>66.238987169908881</v>
          </cell>
          <cell r="AE3669">
            <v>67.125063013269198</v>
          </cell>
          <cell r="AF3669">
            <v>68.022991851877961</v>
          </cell>
          <cell r="AG3669">
            <v>68.932932242700019</v>
          </cell>
          <cell r="AH3669">
            <v>69.855044863709381</v>
          </cell>
          <cell r="AI3669">
            <v>70.789492542261797</v>
          </cell>
          <cell r="AJ3669">
            <v>71.73644028384696</v>
          </cell>
          <cell r="AK3669">
            <v>72.696055301225314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  <cell r="AP3669">
            <v>0</v>
          </cell>
          <cell r="AQ3669">
            <v>0</v>
          </cell>
          <cell r="AR3669">
            <v>0</v>
          </cell>
          <cell r="AS3669">
            <v>0</v>
          </cell>
          <cell r="AT3669">
            <v>0</v>
          </cell>
          <cell r="AU3669">
            <v>0</v>
          </cell>
          <cell r="AV3669">
            <v>0</v>
          </cell>
          <cell r="AW3669">
            <v>0</v>
          </cell>
          <cell r="AX3669">
            <v>0</v>
          </cell>
          <cell r="AY3669">
            <v>0</v>
          </cell>
          <cell r="AZ3669">
            <v>0</v>
          </cell>
        </row>
        <row r="3670">
          <cell r="A3670" t="str">
            <v>WAIrrigationTime-Of-UseWinter Peak Reduction @Meter  (MW)High Participation Case0</v>
          </cell>
          <cell r="B3670" t="str">
            <v>WA</v>
          </cell>
          <cell r="C3670" t="str">
            <v>Irrigation</v>
          </cell>
          <cell r="D3670" t="str">
            <v>Time-Of-Use</v>
          </cell>
          <cell r="E3670" t="str">
            <v>Winter Peak Reduction @Meter  (MW)</v>
          </cell>
          <cell r="F3670" t="str">
            <v>High Participation Case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E3670">
            <v>0</v>
          </cell>
          <cell r="AF3670">
            <v>0</v>
          </cell>
          <cell r="AG3670">
            <v>0</v>
          </cell>
          <cell r="AH3670">
            <v>0</v>
          </cell>
          <cell r="AI3670">
            <v>0</v>
          </cell>
          <cell r="AJ3670">
            <v>0</v>
          </cell>
          <cell r="AK3670">
            <v>0</v>
          </cell>
          <cell r="AL3670">
            <v>0</v>
          </cell>
          <cell r="AM3670">
            <v>0</v>
          </cell>
          <cell r="AN3670">
            <v>0</v>
          </cell>
          <cell r="AO3670">
            <v>0</v>
          </cell>
          <cell r="AP3670">
            <v>0</v>
          </cell>
          <cell r="AQ3670">
            <v>0</v>
          </cell>
          <cell r="AR3670">
            <v>0</v>
          </cell>
          <cell r="AS3670">
            <v>0</v>
          </cell>
          <cell r="AT3670">
            <v>0</v>
          </cell>
          <cell r="AU3670">
            <v>0</v>
          </cell>
          <cell r="AV3670">
            <v>0</v>
          </cell>
          <cell r="AW3670">
            <v>0</v>
          </cell>
          <cell r="AX3670">
            <v>0</v>
          </cell>
          <cell r="AY3670">
            <v>0</v>
          </cell>
          <cell r="AZ3670">
            <v>0</v>
          </cell>
        </row>
        <row r="3671">
          <cell r="A3671" t="str">
            <v>WAIrrigationTime-Of-UseWinter Peak Reduction @Generation (MW)High Participation Case0</v>
          </cell>
          <cell r="B3671" t="str">
            <v>WA</v>
          </cell>
          <cell r="C3671" t="str">
            <v>Irrigation</v>
          </cell>
          <cell r="D3671" t="str">
            <v>Time-Of-Use</v>
          </cell>
          <cell r="E3671" t="str">
            <v>Winter Peak Reduction @Generation (MW)</v>
          </cell>
          <cell r="F3671" t="str">
            <v>High Participation Case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  <cell r="AE3671">
            <v>0</v>
          </cell>
          <cell r="AF3671">
            <v>0</v>
          </cell>
          <cell r="AG3671">
            <v>0</v>
          </cell>
          <cell r="AH3671">
            <v>0</v>
          </cell>
          <cell r="AI3671">
            <v>0</v>
          </cell>
          <cell r="AJ3671">
            <v>0</v>
          </cell>
          <cell r="AK3671">
            <v>0</v>
          </cell>
          <cell r="AL3671">
            <v>0</v>
          </cell>
          <cell r="AM3671">
            <v>0</v>
          </cell>
          <cell r="AN3671">
            <v>0</v>
          </cell>
          <cell r="AO3671">
            <v>0</v>
          </cell>
          <cell r="AP3671">
            <v>0</v>
          </cell>
          <cell r="AQ3671">
            <v>0</v>
          </cell>
          <cell r="AR3671">
            <v>0</v>
          </cell>
          <cell r="AS3671">
            <v>0</v>
          </cell>
          <cell r="AT3671">
            <v>0</v>
          </cell>
          <cell r="AU3671">
            <v>0</v>
          </cell>
          <cell r="AV3671">
            <v>0</v>
          </cell>
          <cell r="AW3671">
            <v>0</v>
          </cell>
          <cell r="AX3671">
            <v>0</v>
          </cell>
          <cell r="AY3671">
            <v>0</v>
          </cell>
          <cell r="AZ3671">
            <v>0</v>
          </cell>
        </row>
        <row r="3672">
          <cell r="A3672" t="str">
            <v>WAIrrigationTime-Of-UseProgram Annual BenefitsHigh Participation Case0</v>
          </cell>
          <cell r="B3672" t="str">
            <v>WA</v>
          </cell>
          <cell r="C3672" t="str">
            <v>Irrigation</v>
          </cell>
          <cell r="D3672" t="str">
            <v>Time-Of-Use</v>
          </cell>
          <cell r="E3672" t="str">
            <v>Program Annual Benefits</v>
          </cell>
          <cell r="F3672" t="str">
            <v>High Participation Case</v>
          </cell>
          <cell r="G3672">
            <v>0</v>
          </cell>
        </row>
        <row r="3673">
          <cell r="A3673" t="str">
            <v>WAIrrigationTime-Of-UseNew ParticipantsHigh Participation Case0</v>
          </cell>
          <cell r="B3673" t="str">
            <v>WA</v>
          </cell>
          <cell r="C3673" t="str">
            <v>Irrigation</v>
          </cell>
          <cell r="D3673" t="str">
            <v>Time-Of-Use</v>
          </cell>
          <cell r="E3673" t="str">
            <v>New Participants</v>
          </cell>
          <cell r="F3673" t="str">
            <v>High Participation Case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16746.686550000006</v>
          </cell>
          <cell r="S3673">
            <v>34271.919000000009</v>
          </cell>
          <cell r="T3673">
            <v>69833.664450000011</v>
          </cell>
          <cell r="U3673">
            <v>36847.527750000037</v>
          </cell>
          <cell r="V3673">
            <v>20100.588749999937</v>
          </cell>
          <cell r="W3673">
            <v>2583.0255000000179</v>
          </cell>
          <cell r="X3673">
            <v>2585.7149999999965</v>
          </cell>
          <cell r="Y3673">
            <v>2585.2035000000324</v>
          </cell>
          <cell r="Z3673">
            <v>2584.5764999999665</v>
          </cell>
          <cell r="AA3673">
            <v>2584.3950000000186</v>
          </cell>
          <cell r="AB3673">
            <v>2584.7249999999767</v>
          </cell>
          <cell r="AC3673">
            <v>2592.8595000000205</v>
          </cell>
          <cell r="AD3673">
            <v>2694.0321599718882</v>
          </cell>
          <cell r="AE3673">
            <v>2731.0805338135397</v>
          </cell>
          <cell r="AF3673">
            <v>2768.6383974915661</v>
          </cell>
          <cell r="AG3673">
            <v>2806.7127575183695</v>
          </cell>
          <cell r="AH3673">
            <v>2845.3107167601411</v>
          </cell>
          <cell r="AI3673">
            <v>2884.4394757617847</v>
          </cell>
          <cell r="AJ3673">
            <v>2924.1063340901455</v>
          </cell>
          <cell r="AK3673">
            <v>2964.3186916958948</v>
          </cell>
          <cell r="AL3673">
            <v>0</v>
          </cell>
          <cell r="AM3673">
            <v>0</v>
          </cell>
          <cell r="AN3673">
            <v>0</v>
          </cell>
          <cell r="AO3673">
            <v>0</v>
          </cell>
          <cell r="AP3673">
            <v>0</v>
          </cell>
          <cell r="AQ3673">
            <v>0</v>
          </cell>
          <cell r="AR3673">
            <v>0</v>
          </cell>
          <cell r="AS3673">
            <v>0</v>
          </cell>
          <cell r="AT3673">
            <v>0</v>
          </cell>
          <cell r="AU3673">
            <v>0</v>
          </cell>
          <cell r="AV3673">
            <v>0</v>
          </cell>
          <cell r="AW3673">
            <v>0</v>
          </cell>
          <cell r="AX3673">
            <v>0</v>
          </cell>
          <cell r="AY3673">
            <v>0</v>
          </cell>
          <cell r="AZ3673">
            <v>0</v>
          </cell>
        </row>
        <row r="3674">
          <cell r="A3674" t="str">
            <v>WAIrrigationTime-Of-UseIncentive CostsHigh Participation Case0</v>
          </cell>
          <cell r="B3674" t="str">
            <v>WA</v>
          </cell>
          <cell r="C3674" t="str">
            <v>Irrigation</v>
          </cell>
          <cell r="D3674" t="str">
            <v>Time-Of-Use</v>
          </cell>
          <cell r="E3674" t="str">
            <v>Incentive Costs</v>
          </cell>
          <cell r="F3674" t="str">
            <v>High Participation Case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351680.42</v>
          </cell>
          <cell r="S3674">
            <v>1071390.72</v>
          </cell>
          <cell r="T3674">
            <v>2537897.67</v>
          </cell>
          <cell r="U3674">
            <v>3311695.75</v>
          </cell>
          <cell r="V3674">
            <v>3733808.12</v>
          </cell>
          <cell r="W3674">
            <v>3788051.65</v>
          </cell>
          <cell r="X3674">
            <v>3842351.67</v>
          </cell>
          <cell r="Y3674">
            <v>3896640.94</v>
          </cell>
          <cell r="Z3674">
            <v>3950917.05</v>
          </cell>
          <cell r="AA3674">
            <v>4005189.34</v>
          </cell>
          <cell r="AB3674">
            <v>4059468.57</v>
          </cell>
          <cell r="AC3674">
            <v>4113918.62</v>
          </cell>
          <cell r="AD3674">
            <v>4170493.29</v>
          </cell>
          <cell r="AE3674">
            <v>4227845.9800000004</v>
          </cell>
          <cell r="AF3674">
            <v>4285987.3899999997</v>
          </cell>
          <cell r="AG3674">
            <v>4344928.3600000003</v>
          </cell>
          <cell r="AH3674">
            <v>4404679.88</v>
          </cell>
          <cell r="AI3674">
            <v>4465253.1100000003</v>
          </cell>
          <cell r="AJ3674">
            <v>4526659.34</v>
          </cell>
          <cell r="AK3674">
            <v>4588910.04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  <cell r="AP3674">
            <v>0</v>
          </cell>
          <cell r="AQ3674">
            <v>0</v>
          </cell>
          <cell r="AR3674">
            <v>0</v>
          </cell>
          <cell r="AS3674">
            <v>0</v>
          </cell>
          <cell r="AT3674">
            <v>0</v>
          </cell>
          <cell r="AU3674">
            <v>0</v>
          </cell>
          <cell r="AV3674">
            <v>0</v>
          </cell>
          <cell r="AW3674">
            <v>0</v>
          </cell>
          <cell r="AX3674">
            <v>0</v>
          </cell>
          <cell r="AY3674">
            <v>0</v>
          </cell>
          <cell r="AZ3674">
            <v>0</v>
          </cell>
        </row>
        <row r="3675">
          <cell r="A3675" t="str">
            <v>WAIrrigationTime-Of-UseParticipantsHigh Participation Case0</v>
          </cell>
          <cell r="B3675" t="str">
            <v>WA</v>
          </cell>
          <cell r="C3675" t="str">
            <v>Irrigation</v>
          </cell>
          <cell r="D3675" t="str">
            <v>Time-Of-Use</v>
          </cell>
          <cell r="E3675" t="str">
            <v>Participants</v>
          </cell>
          <cell r="F3675" t="str">
            <v>High Participation Case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16746.686550000006</v>
          </cell>
          <cell r="S3675">
            <v>51018.605550000015</v>
          </cell>
          <cell r="T3675">
            <v>120852.27000000002</v>
          </cell>
          <cell r="U3675">
            <v>157699.79775000006</v>
          </cell>
          <cell r="V3675">
            <v>177800.38649999999</v>
          </cell>
          <cell r="W3675">
            <v>180383.41200000001</v>
          </cell>
          <cell r="X3675">
            <v>182969.12700000001</v>
          </cell>
          <cell r="Y3675">
            <v>185554.33050000004</v>
          </cell>
          <cell r="Z3675">
            <v>188138.90700000001</v>
          </cell>
          <cell r="AA3675">
            <v>190723.30200000003</v>
          </cell>
          <cell r="AB3675">
            <v>193308.027</v>
          </cell>
          <cell r="AC3675">
            <v>195900.88650000002</v>
          </cell>
          <cell r="AD3675">
            <v>198594.91865997191</v>
          </cell>
          <cell r="AE3675">
            <v>201325.99919378545</v>
          </cell>
          <cell r="AF3675">
            <v>204094.63759127702</v>
          </cell>
          <cell r="AG3675">
            <v>206901.35034879539</v>
          </cell>
          <cell r="AH3675">
            <v>209746.66106555553</v>
          </cell>
          <cell r="AI3675">
            <v>212631.10054131731</v>
          </cell>
          <cell r="AJ3675">
            <v>215555.20687540746</v>
          </cell>
          <cell r="AK3675">
            <v>218519.52556710335</v>
          </cell>
          <cell r="AL3675">
            <v>0</v>
          </cell>
          <cell r="AM3675">
            <v>0</v>
          </cell>
          <cell r="AN3675">
            <v>0</v>
          </cell>
          <cell r="AO3675">
            <v>0</v>
          </cell>
          <cell r="AP3675">
            <v>0</v>
          </cell>
          <cell r="AQ3675">
            <v>0</v>
          </cell>
          <cell r="AR3675">
            <v>0</v>
          </cell>
          <cell r="AS3675">
            <v>0</v>
          </cell>
          <cell r="AT3675">
            <v>0</v>
          </cell>
          <cell r="AU3675">
            <v>0</v>
          </cell>
          <cell r="AV3675">
            <v>0</v>
          </cell>
          <cell r="AW3675">
            <v>0</v>
          </cell>
          <cell r="AX3675">
            <v>0</v>
          </cell>
          <cell r="AY3675">
            <v>0</v>
          </cell>
          <cell r="AZ3675">
            <v>0</v>
          </cell>
        </row>
        <row r="3676">
          <cell r="A3676" t="str">
            <v>WALarge C&amp;ITime-Of-UseProgram Annual BenefitsHigh Participation Case0</v>
          </cell>
          <cell r="B3676" t="str">
            <v>WA</v>
          </cell>
          <cell r="C3676" t="str">
            <v>Large C&amp;I</v>
          </cell>
          <cell r="D3676" t="str">
            <v>Time-Of-Use</v>
          </cell>
          <cell r="E3676" t="str">
            <v>Program Annual Benefits</v>
          </cell>
          <cell r="F3676" t="str">
            <v>High Participation Case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573231.01</v>
          </cell>
          <cell r="S3676">
            <v>1745288.43</v>
          </cell>
          <cell r="T3676">
            <v>4127886.26</v>
          </cell>
          <cell r="U3676">
            <v>5388069.9000000004</v>
          </cell>
          <cell r="V3676">
            <v>6066603.5300000003</v>
          </cell>
          <cell r="W3676">
            <v>6146956.6100000003</v>
          </cell>
          <cell r="X3676">
            <v>6226381.7599999998</v>
          </cell>
          <cell r="Y3676">
            <v>6305886.3200000003</v>
          </cell>
          <cell r="Z3676">
            <v>6389191.79</v>
          </cell>
          <cell r="AA3676">
            <v>6482465.1100000003</v>
          </cell>
          <cell r="AB3676">
            <v>6568214.9500000002</v>
          </cell>
          <cell r="AC3676">
            <v>6654117.0800000001</v>
          </cell>
          <cell r="AD3676">
            <v>6743128.8899999997</v>
          </cell>
          <cell r="AE3676">
            <v>6833331.4100000001</v>
          </cell>
          <cell r="AF3676">
            <v>6924740.5700000003</v>
          </cell>
          <cell r="AG3676">
            <v>7017372.5</v>
          </cell>
          <cell r="AH3676">
            <v>7111243.5700000003</v>
          </cell>
          <cell r="AI3676">
            <v>7206370.3399999999</v>
          </cell>
          <cell r="AJ3676">
            <v>7302769.6200000001</v>
          </cell>
          <cell r="AK3676">
            <v>7400458.4299999997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  <cell r="AP3676">
            <v>0</v>
          </cell>
          <cell r="AQ3676">
            <v>0</v>
          </cell>
          <cell r="AR3676">
            <v>0</v>
          </cell>
          <cell r="AS3676">
            <v>0</v>
          </cell>
          <cell r="AT3676">
            <v>0</v>
          </cell>
          <cell r="AU3676">
            <v>0</v>
          </cell>
          <cell r="AV3676">
            <v>0</v>
          </cell>
          <cell r="AW3676">
            <v>0</v>
          </cell>
          <cell r="AX3676">
            <v>0</v>
          </cell>
          <cell r="AY3676">
            <v>0</v>
          </cell>
          <cell r="AZ3676">
            <v>0</v>
          </cell>
        </row>
        <row r="3677">
          <cell r="A3677" t="str">
            <v>WALarge C&amp;ITime-Of-UseProgram Annual CostsHigh Participation Case0</v>
          </cell>
          <cell r="B3677" t="str">
            <v>WA</v>
          </cell>
          <cell r="C3677" t="str">
            <v>Large C&amp;I</v>
          </cell>
          <cell r="D3677" t="str">
            <v>Time-Of-Use</v>
          </cell>
          <cell r="E3677" t="str">
            <v>Program Annual Costs</v>
          </cell>
          <cell r="F3677" t="str">
            <v>High Participation Case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5834317.1500000004</v>
          </cell>
          <cell r="S3677">
            <v>12509121.98</v>
          </cell>
          <cell r="T3677">
            <v>26286343.199999999</v>
          </cell>
          <cell r="U3677">
            <v>16130618.27</v>
          </cell>
          <cell r="V3677">
            <v>10911310.720000001</v>
          </cell>
          <cell r="W3677">
            <v>4823091.07</v>
          </cell>
          <cell r="X3677">
            <v>4899046.41</v>
          </cell>
          <cell r="Y3677">
            <v>4974249.76</v>
          </cell>
          <cell r="Z3677">
            <v>5049879.66</v>
          </cell>
          <cell r="AA3677">
            <v>5126289.05</v>
          </cell>
          <cell r="AB3677">
            <v>5203203.5</v>
          </cell>
          <cell r="AC3677">
            <v>5283869.59</v>
          </cell>
          <cell r="AD3677">
            <v>5405233.1200000001</v>
          </cell>
          <cell r="AE3677">
            <v>5502775.29</v>
          </cell>
          <cell r="AF3677">
            <v>5602414.6799999997</v>
          </cell>
          <cell r="AG3677">
            <v>5704204.7300000004</v>
          </cell>
          <cell r="AH3677">
            <v>5808200.4400000004</v>
          </cell>
          <cell r="AI3677">
            <v>5914458.3899999997</v>
          </cell>
          <cell r="AJ3677">
            <v>6023036.7800000003</v>
          </cell>
          <cell r="AK3677">
            <v>6133995.5099999998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  <cell r="AP3677">
            <v>0</v>
          </cell>
          <cell r="AQ3677">
            <v>0</v>
          </cell>
          <cell r="AR3677">
            <v>0</v>
          </cell>
          <cell r="AS3677">
            <v>0</v>
          </cell>
          <cell r="AT3677">
            <v>0</v>
          </cell>
          <cell r="AU3677">
            <v>0</v>
          </cell>
          <cell r="AV3677">
            <v>0</v>
          </cell>
          <cell r="AW3677">
            <v>0</v>
          </cell>
          <cell r="AX3677">
            <v>0</v>
          </cell>
          <cell r="AY3677">
            <v>0</v>
          </cell>
          <cell r="AZ3677">
            <v>0</v>
          </cell>
        </row>
        <row r="3678">
          <cell r="A3678" t="str">
            <v>WALarge C&amp;ITime-Of-UseNon-Incentive CostsHigh Participation Case0</v>
          </cell>
          <cell r="B3678" t="str">
            <v>WA</v>
          </cell>
          <cell r="C3678" t="str">
            <v>Large C&amp;I</v>
          </cell>
          <cell r="D3678" t="str">
            <v>Time-Of-Use</v>
          </cell>
          <cell r="E3678" t="str">
            <v>Non-Incentive Costs</v>
          </cell>
          <cell r="F3678" t="str">
            <v>High Participation Case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5482636.7300000004</v>
          </cell>
          <cell r="S3678">
            <v>11437731.27</v>
          </cell>
          <cell r="T3678">
            <v>23748445.530000001</v>
          </cell>
          <cell r="U3678">
            <v>12818922.52</v>
          </cell>
          <cell r="V3678">
            <v>7177502.6100000003</v>
          </cell>
          <cell r="W3678">
            <v>1035039.42</v>
          </cell>
          <cell r="X3678">
            <v>1056694.75</v>
          </cell>
          <cell r="Y3678">
            <v>1077608.81</v>
          </cell>
          <cell r="Z3678">
            <v>1098962.6200000001</v>
          </cell>
          <cell r="AA3678">
            <v>1121099.71</v>
          </cell>
          <cell r="AB3678">
            <v>1143734.93</v>
          </cell>
          <cell r="AC3678">
            <v>1169950.97</v>
          </cell>
          <cell r="AD3678">
            <v>1234739.83</v>
          </cell>
          <cell r="AE3678">
            <v>1274929.31</v>
          </cell>
          <cell r="AF3678">
            <v>1316427.29</v>
          </cell>
          <cell r="AG3678">
            <v>1359276.37</v>
          </cell>
          <cell r="AH3678">
            <v>1403520.56</v>
          </cell>
          <cell r="AI3678">
            <v>1449205.28</v>
          </cell>
          <cell r="AJ3678">
            <v>1496377.44</v>
          </cell>
          <cell r="AK3678">
            <v>1545085.48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  <cell r="AP3678">
            <v>0</v>
          </cell>
          <cell r="AQ3678">
            <v>0</v>
          </cell>
          <cell r="AR3678">
            <v>0</v>
          </cell>
          <cell r="AS3678">
            <v>0</v>
          </cell>
          <cell r="AT3678">
            <v>0</v>
          </cell>
          <cell r="AU3678">
            <v>0</v>
          </cell>
          <cell r="AV3678">
            <v>0</v>
          </cell>
          <cell r="AW3678">
            <v>0</v>
          </cell>
          <cell r="AX3678">
            <v>0</v>
          </cell>
          <cell r="AY3678">
            <v>0</v>
          </cell>
          <cell r="AZ3678">
            <v>0</v>
          </cell>
        </row>
        <row r="3679">
          <cell r="A3679" t="str">
            <v>WALarge C&amp;ITime-Of-UseSummer Peak Reduction @Meter  (MW)High Participation Case0</v>
          </cell>
          <cell r="B3679" t="str">
            <v>WA</v>
          </cell>
          <cell r="C3679" t="str">
            <v>Large C&amp;I</v>
          </cell>
          <cell r="D3679" t="str">
            <v>Time-Of-Use</v>
          </cell>
          <cell r="E3679" t="str">
            <v>Summer Peak Reduction @Meter  (MW)</v>
          </cell>
          <cell r="F3679" t="str">
            <v>High Participation Case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5.1061481672101516</v>
          </cell>
          <cell r="S3679">
            <v>15.546439584201273</v>
          </cell>
          <cell r="T3679">
            <v>36.769815927493447</v>
          </cell>
          <cell r="U3679">
            <v>47.99510590524666</v>
          </cell>
          <cell r="V3679">
            <v>54.039254216657497</v>
          </cell>
          <cell r="W3679">
            <v>54.75501228123791</v>
          </cell>
          <cell r="X3679">
            <v>55.462504704051796</v>
          </cell>
          <cell r="Y3679">
            <v>56.170704503007471</v>
          </cell>
          <cell r="Z3679">
            <v>56.91276145592839</v>
          </cell>
          <cell r="AA3679">
            <v>57.74360864977195</v>
          </cell>
          <cell r="AB3679">
            <v>58.507439221742665</v>
          </cell>
          <cell r="AC3679">
            <v>59.27262640549219</v>
          </cell>
          <cell r="AD3679">
            <v>60.065513565673378</v>
          </cell>
          <cell r="AE3679">
            <v>60.869007140432515</v>
          </cell>
          <cell r="AF3679">
            <v>61.683249011282939</v>
          </cell>
          <cell r="AG3679">
            <v>62.508382957680382</v>
          </cell>
          <cell r="AH3679">
            <v>63.344554682411669</v>
          </cell>
          <cell r="AI3679">
            <v>64.191911837323005</v>
          </cell>
          <cell r="AJ3679">
            <v>65.050604049392433</v>
          </cell>
          <cell r="AK3679">
            <v>65.920782947151125</v>
          </cell>
          <cell r="AL3679">
            <v>0</v>
          </cell>
          <cell r="AM3679">
            <v>0</v>
          </cell>
          <cell r="AN3679">
            <v>0</v>
          </cell>
          <cell r="AO3679">
            <v>0</v>
          </cell>
          <cell r="AP3679">
            <v>0</v>
          </cell>
          <cell r="AQ3679">
            <v>0</v>
          </cell>
          <cell r="AR3679">
            <v>0</v>
          </cell>
          <cell r="AS3679">
            <v>0</v>
          </cell>
          <cell r="AT3679">
            <v>0</v>
          </cell>
          <cell r="AU3679">
            <v>0</v>
          </cell>
          <cell r="AV3679">
            <v>0</v>
          </cell>
          <cell r="AW3679">
            <v>0</v>
          </cell>
          <cell r="AX3679">
            <v>0</v>
          </cell>
          <cell r="AY3679">
            <v>0</v>
          </cell>
          <cell r="AZ3679">
            <v>0</v>
          </cell>
        </row>
        <row r="3680">
          <cell r="A3680" t="str">
            <v>WALarge C&amp;ITime-Of-UseSummer Peak Reduction @Generation (MW)High Participation Case0</v>
          </cell>
          <cell r="B3680" t="str">
            <v>WA</v>
          </cell>
          <cell r="C3680" t="str">
            <v>Large C&amp;I</v>
          </cell>
          <cell r="D3680" t="str">
            <v>Time-Of-Use</v>
          </cell>
          <cell r="E3680" t="str">
            <v>Summer Peak Reduction @Generation (MW)</v>
          </cell>
          <cell r="F3680" t="str">
            <v>High Participation Case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5.6309529854545115</v>
          </cell>
          <cell r="S3680">
            <v>17.1442871462299</v>
          </cell>
          <cell r="T3680">
            <v>40.548980952242438</v>
          </cell>
          <cell r="U3680">
            <v>52.92799504328039</v>
          </cell>
          <cell r="V3680">
            <v>59.593354892652727</v>
          </cell>
          <cell r="W3680">
            <v>60.382677857562754</v>
          </cell>
          <cell r="X3680">
            <v>61.162885646285609</v>
          </cell>
          <cell r="Y3680">
            <v>61.94387351456492</v>
          </cell>
          <cell r="Z3680">
            <v>62.762198341341403</v>
          </cell>
          <cell r="AA3680">
            <v>63.678439181486489</v>
          </cell>
          <cell r="AB3680">
            <v>64.520775498172327</v>
          </cell>
          <cell r="AC3680">
            <v>65.364607857843168</v>
          </cell>
          <cell r="AD3680">
            <v>66.238987169908881</v>
          </cell>
          <cell r="AE3680">
            <v>67.125063013269198</v>
          </cell>
          <cell r="AF3680">
            <v>68.022991851877961</v>
          </cell>
          <cell r="AG3680">
            <v>68.932932242700019</v>
          </cell>
          <cell r="AH3680">
            <v>69.855044863709381</v>
          </cell>
          <cell r="AI3680">
            <v>70.789492542261797</v>
          </cell>
          <cell r="AJ3680">
            <v>71.73644028384696</v>
          </cell>
          <cell r="AK3680">
            <v>72.696055301225314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  <cell r="AP3680">
            <v>0</v>
          </cell>
          <cell r="AQ3680">
            <v>0</v>
          </cell>
          <cell r="AR3680">
            <v>0</v>
          </cell>
          <cell r="AS3680">
            <v>0</v>
          </cell>
          <cell r="AT3680">
            <v>0</v>
          </cell>
          <cell r="AU3680">
            <v>0</v>
          </cell>
          <cell r="AV3680">
            <v>0</v>
          </cell>
          <cell r="AW3680">
            <v>0</v>
          </cell>
          <cell r="AX3680">
            <v>0</v>
          </cell>
          <cell r="AY3680">
            <v>0</v>
          </cell>
          <cell r="AZ3680">
            <v>0</v>
          </cell>
        </row>
        <row r="3681">
          <cell r="A3681" t="str">
            <v>WALarge C&amp;ITime-Of-UseWinter Peak Reduction @Meter  (MW)High Participation Case0</v>
          </cell>
          <cell r="B3681" t="str">
            <v>WA</v>
          </cell>
          <cell r="C3681" t="str">
            <v>Large C&amp;I</v>
          </cell>
          <cell r="D3681" t="str">
            <v>Time-Of-Use</v>
          </cell>
          <cell r="E3681" t="str">
            <v>Winter Peak Reduction @Meter  (MW)</v>
          </cell>
          <cell r="F3681" t="str">
            <v>High Participation Case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0</v>
          </cell>
          <cell r="AE3681">
            <v>0</v>
          </cell>
          <cell r="AF3681">
            <v>0</v>
          </cell>
          <cell r="AG3681">
            <v>0</v>
          </cell>
          <cell r="AH3681">
            <v>0</v>
          </cell>
          <cell r="AI3681">
            <v>0</v>
          </cell>
          <cell r="AJ3681">
            <v>0</v>
          </cell>
          <cell r="AK3681">
            <v>0</v>
          </cell>
          <cell r="AL3681">
            <v>0</v>
          </cell>
          <cell r="AM3681">
            <v>0</v>
          </cell>
          <cell r="AN3681">
            <v>0</v>
          </cell>
          <cell r="AO3681">
            <v>0</v>
          </cell>
          <cell r="AP3681">
            <v>0</v>
          </cell>
          <cell r="AQ3681">
            <v>0</v>
          </cell>
          <cell r="AR3681">
            <v>0</v>
          </cell>
          <cell r="AS3681">
            <v>0</v>
          </cell>
          <cell r="AT3681">
            <v>0</v>
          </cell>
          <cell r="AU3681">
            <v>0</v>
          </cell>
          <cell r="AV3681">
            <v>0</v>
          </cell>
          <cell r="AW3681">
            <v>0</v>
          </cell>
          <cell r="AX3681">
            <v>0</v>
          </cell>
          <cell r="AY3681">
            <v>0</v>
          </cell>
          <cell r="AZ3681">
            <v>0</v>
          </cell>
        </row>
        <row r="3682">
          <cell r="A3682" t="str">
            <v>WALarge C&amp;ITime-Of-UseWinter Peak Reduction @Generation (MW)High Participation Case0</v>
          </cell>
          <cell r="B3682" t="str">
            <v>WA</v>
          </cell>
          <cell r="C3682" t="str">
            <v>Large C&amp;I</v>
          </cell>
          <cell r="D3682" t="str">
            <v>Time-Of-Use</v>
          </cell>
          <cell r="E3682" t="str">
            <v>Winter Peak Reduction @Generation (MW)</v>
          </cell>
          <cell r="F3682" t="str">
            <v>High Participation Case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0</v>
          </cell>
          <cell r="AE3682">
            <v>0</v>
          </cell>
          <cell r="AF3682">
            <v>0</v>
          </cell>
          <cell r="AG3682">
            <v>0</v>
          </cell>
          <cell r="AH3682">
            <v>0</v>
          </cell>
          <cell r="AI3682">
            <v>0</v>
          </cell>
          <cell r="AJ3682">
            <v>0</v>
          </cell>
          <cell r="AK3682">
            <v>0</v>
          </cell>
          <cell r="AL3682">
            <v>0</v>
          </cell>
          <cell r="AM3682">
            <v>0</v>
          </cell>
          <cell r="AN3682">
            <v>0</v>
          </cell>
          <cell r="AO3682">
            <v>0</v>
          </cell>
          <cell r="AP3682">
            <v>0</v>
          </cell>
          <cell r="AQ3682">
            <v>0</v>
          </cell>
          <cell r="AR3682">
            <v>0</v>
          </cell>
          <cell r="AS3682">
            <v>0</v>
          </cell>
          <cell r="AT3682">
            <v>0</v>
          </cell>
          <cell r="AU3682">
            <v>0</v>
          </cell>
          <cell r="AV3682">
            <v>0</v>
          </cell>
          <cell r="AW3682">
            <v>0</v>
          </cell>
          <cell r="AX3682">
            <v>0</v>
          </cell>
          <cell r="AY3682">
            <v>0</v>
          </cell>
          <cell r="AZ3682">
            <v>0</v>
          </cell>
        </row>
        <row r="3683">
          <cell r="A3683" t="str">
            <v>WALarge C&amp;ITime-Of-UseProgram Annual BenefitsHigh Participation Case0</v>
          </cell>
          <cell r="B3683" t="str">
            <v>WA</v>
          </cell>
          <cell r="C3683" t="str">
            <v>Large C&amp;I</v>
          </cell>
          <cell r="D3683" t="str">
            <v>Time-Of-Use</v>
          </cell>
          <cell r="E3683" t="str">
            <v>Program Annual Benefits</v>
          </cell>
          <cell r="F3683" t="str">
            <v>High Participation Case</v>
          </cell>
          <cell r="G3683">
            <v>0</v>
          </cell>
        </row>
        <row r="3684">
          <cell r="A3684" t="str">
            <v>WALarge C&amp;ITime-Of-UseNew ParticipantsHigh Participation Case0</v>
          </cell>
          <cell r="B3684" t="str">
            <v>WA</v>
          </cell>
          <cell r="C3684" t="str">
            <v>Large C&amp;I</v>
          </cell>
          <cell r="D3684" t="str">
            <v>Time-Of-Use</v>
          </cell>
          <cell r="E3684" t="str">
            <v>New Participants</v>
          </cell>
          <cell r="F3684" t="str">
            <v>High Participation Case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16746.686550000006</v>
          </cell>
          <cell r="S3684">
            <v>34271.919000000009</v>
          </cell>
          <cell r="T3684">
            <v>69833.664450000011</v>
          </cell>
          <cell r="U3684">
            <v>36847.527750000037</v>
          </cell>
          <cell r="V3684">
            <v>20100.588749999937</v>
          </cell>
          <cell r="W3684">
            <v>2583.0255000000179</v>
          </cell>
          <cell r="X3684">
            <v>2585.7149999999965</v>
          </cell>
          <cell r="Y3684">
            <v>2585.2035000000324</v>
          </cell>
          <cell r="Z3684">
            <v>2584.5764999999665</v>
          </cell>
          <cell r="AA3684">
            <v>2584.3950000000186</v>
          </cell>
          <cell r="AB3684">
            <v>2584.7249999999767</v>
          </cell>
          <cell r="AC3684">
            <v>2592.8595000000205</v>
          </cell>
          <cell r="AD3684">
            <v>2694.0321599718882</v>
          </cell>
          <cell r="AE3684">
            <v>2731.0805338135397</v>
          </cell>
          <cell r="AF3684">
            <v>2768.6383974915661</v>
          </cell>
          <cell r="AG3684">
            <v>2806.7127575183695</v>
          </cell>
          <cell r="AH3684">
            <v>2845.3107167601411</v>
          </cell>
          <cell r="AI3684">
            <v>2884.4394757617847</v>
          </cell>
          <cell r="AJ3684">
            <v>2924.1063340901455</v>
          </cell>
          <cell r="AK3684">
            <v>2964.3186916958948</v>
          </cell>
          <cell r="AL3684">
            <v>0</v>
          </cell>
          <cell r="AM3684">
            <v>0</v>
          </cell>
          <cell r="AN3684">
            <v>0</v>
          </cell>
          <cell r="AO3684">
            <v>0</v>
          </cell>
          <cell r="AP3684">
            <v>0</v>
          </cell>
          <cell r="AQ3684">
            <v>0</v>
          </cell>
          <cell r="AR3684">
            <v>0</v>
          </cell>
          <cell r="AS3684">
            <v>0</v>
          </cell>
          <cell r="AT3684">
            <v>0</v>
          </cell>
          <cell r="AU3684">
            <v>0</v>
          </cell>
          <cell r="AV3684">
            <v>0</v>
          </cell>
          <cell r="AW3684">
            <v>0</v>
          </cell>
          <cell r="AX3684">
            <v>0</v>
          </cell>
          <cell r="AY3684">
            <v>0</v>
          </cell>
          <cell r="AZ3684">
            <v>0</v>
          </cell>
        </row>
        <row r="3685">
          <cell r="A3685" t="str">
            <v>WALarge C&amp;ITime-Of-UseIncentive CostsHigh Participation Case0</v>
          </cell>
          <cell r="B3685" t="str">
            <v>WA</v>
          </cell>
          <cell r="C3685" t="str">
            <v>Large C&amp;I</v>
          </cell>
          <cell r="D3685" t="str">
            <v>Time-Of-Use</v>
          </cell>
          <cell r="E3685" t="str">
            <v>Incentive Costs</v>
          </cell>
          <cell r="F3685" t="str">
            <v>High Participation Case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351680.42</v>
          </cell>
          <cell r="S3685">
            <v>1071390.72</v>
          </cell>
          <cell r="T3685">
            <v>2537897.67</v>
          </cell>
          <cell r="U3685">
            <v>3311695.75</v>
          </cell>
          <cell r="V3685">
            <v>3733808.12</v>
          </cell>
          <cell r="W3685">
            <v>3788051.65</v>
          </cell>
          <cell r="X3685">
            <v>3842351.67</v>
          </cell>
          <cell r="Y3685">
            <v>3896640.94</v>
          </cell>
          <cell r="Z3685">
            <v>3950917.05</v>
          </cell>
          <cell r="AA3685">
            <v>4005189.34</v>
          </cell>
          <cell r="AB3685">
            <v>4059468.57</v>
          </cell>
          <cell r="AC3685">
            <v>4113918.62</v>
          </cell>
          <cell r="AD3685">
            <v>4170493.29</v>
          </cell>
          <cell r="AE3685">
            <v>4227845.9800000004</v>
          </cell>
          <cell r="AF3685">
            <v>4285987.3899999997</v>
          </cell>
          <cell r="AG3685">
            <v>4344928.3600000003</v>
          </cell>
          <cell r="AH3685">
            <v>4404679.88</v>
          </cell>
          <cell r="AI3685">
            <v>4465253.1100000003</v>
          </cell>
          <cell r="AJ3685">
            <v>4526659.34</v>
          </cell>
          <cell r="AK3685">
            <v>4588910.04</v>
          </cell>
          <cell r="AL3685">
            <v>0</v>
          </cell>
          <cell r="AM3685">
            <v>0</v>
          </cell>
          <cell r="AN3685">
            <v>0</v>
          </cell>
          <cell r="AO3685">
            <v>0</v>
          </cell>
          <cell r="AP3685">
            <v>0</v>
          </cell>
          <cell r="AQ3685">
            <v>0</v>
          </cell>
          <cell r="AR3685">
            <v>0</v>
          </cell>
          <cell r="AS3685">
            <v>0</v>
          </cell>
          <cell r="AT3685">
            <v>0</v>
          </cell>
          <cell r="AU3685">
            <v>0</v>
          </cell>
          <cell r="AV3685">
            <v>0</v>
          </cell>
          <cell r="AW3685">
            <v>0</v>
          </cell>
          <cell r="AX3685">
            <v>0</v>
          </cell>
          <cell r="AY3685">
            <v>0</v>
          </cell>
          <cell r="AZ3685">
            <v>0</v>
          </cell>
        </row>
        <row r="3686">
          <cell r="A3686" t="str">
            <v>WALarge C&amp;ITime-Of-UseParticipantsHigh Participation Case0</v>
          </cell>
          <cell r="B3686" t="str">
            <v>WA</v>
          </cell>
          <cell r="C3686" t="str">
            <v>Large C&amp;I</v>
          </cell>
          <cell r="D3686" t="str">
            <v>Time-Of-Use</v>
          </cell>
          <cell r="E3686" t="str">
            <v>Participants</v>
          </cell>
          <cell r="F3686" t="str">
            <v>High Participation Case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16746.686550000006</v>
          </cell>
          <cell r="S3686">
            <v>51018.605550000015</v>
          </cell>
          <cell r="T3686">
            <v>120852.27000000002</v>
          </cell>
          <cell r="U3686">
            <v>157699.79775000006</v>
          </cell>
          <cell r="V3686">
            <v>177800.38649999999</v>
          </cell>
          <cell r="W3686">
            <v>180383.41200000001</v>
          </cell>
          <cell r="X3686">
            <v>182969.12700000001</v>
          </cell>
          <cell r="Y3686">
            <v>185554.33050000004</v>
          </cell>
          <cell r="Z3686">
            <v>188138.90700000001</v>
          </cell>
          <cell r="AA3686">
            <v>190723.30200000003</v>
          </cell>
          <cell r="AB3686">
            <v>193308.027</v>
          </cell>
          <cell r="AC3686">
            <v>195900.88650000002</v>
          </cell>
          <cell r="AD3686">
            <v>198594.91865997191</v>
          </cell>
          <cell r="AE3686">
            <v>201325.99919378545</v>
          </cell>
          <cell r="AF3686">
            <v>204094.63759127702</v>
          </cell>
          <cell r="AG3686">
            <v>206901.35034879539</v>
          </cell>
          <cell r="AH3686">
            <v>209746.66106555553</v>
          </cell>
          <cell r="AI3686">
            <v>212631.10054131731</v>
          </cell>
          <cell r="AJ3686">
            <v>215555.20687540746</v>
          </cell>
          <cell r="AK3686">
            <v>218519.52556710335</v>
          </cell>
          <cell r="AL3686">
            <v>0</v>
          </cell>
          <cell r="AM3686">
            <v>0</v>
          </cell>
          <cell r="AN3686">
            <v>0</v>
          </cell>
          <cell r="AO3686">
            <v>0</v>
          </cell>
          <cell r="AP3686">
            <v>0</v>
          </cell>
          <cell r="AQ3686">
            <v>0</v>
          </cell>
          <cell r="AR3686">
            <v>0</v>
          </cell>
          <cell r="AS3686">
            <v>0</v>
          </cell>
          <cell r="AT3686">
            <v>0</v>
          </cell>
          <cell r="AU3686">
            <v>0</v>
          </cell>
          <cell r="AV3686">
            <v>0</v>
          </cell>
          <cell r="AW3686">
            <v>0</v>
          </cell>
          <cell r="AX3686">
            <v>0</v>
          </cell>
          <cell r="AY3686">
            <v>0</v>
          </cell>
          <cell r="AZ3686">
            <v>0</v>
          </cell>
        </row>
        <row r="3687">
          <cell r="A3687" t="str">
            <v>WAMedium C&amp;ITime-Of-UseProgram Annual BenefitsHigh Participation Case0</v>
          </cell>
          <cell r="B3687" t="str">
            <v>WA</v>
          </cell>
          <cell r="C3687" t="str">
            <v>Medium C&amp;I</v>
          </cell>
          <cell r="D3687" t="str">
            <v>Time-Of-Use</v>
          </cell>
          <cell r="E3687" t="str">
            <v>Program Annual Benefits</v>
          </cell>
          <cell r="F3687" t="str">
            <v>High Participation Case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573231.01</v>
          </cell>
          <cell r="S3687">
            <v>1745288.43</v>
          </cell>
          <cell r="T3687">
            <v>4127886.26</v>
          </cell>
          <cell r="U3687">
            <v>5388069.9000000004</v>
          </cell>
          <cell r="V3687">
            <v>6066603.5300000003</v>
          </cell>
          <cell r="W3687">
            <v>6146956.6100000003</v>
          </cell>
          <cell r="X3687">
            <v>6226381.7599999998</v>
          </cell>
          <cell r="Y3687">
            <v>6305886.3200000003</v>
          </cell>
          <cell r="Z3687">
            <v>6389191.79</v>
          </cell>
          <cell r="AA3687">
            <v>6482465.1100000003</v>
          </cell>
          <cell r="AB3687">
            <v>6568214.9500000002</v>
          </cell>
          <cell r="AC3687">
            <v>6654117.0800000001</v>
          </cell>
          <cell r="AD3687">
            <v>6743128.8899999997</v>
          </cell>
          <cell r="AE3687">
            <v>6833331.4100000001</v>
          </cell>
          <cell r="AF3687">
            <v>6924740.5700000003</v>
          </cell>
          <cell r="AG3687">
            <v>7017372.5</v>
          </cell>
          <cell r="AH3687">
            <v>7111243.5700000003</v>
          </cell>
          <cell r="AI3687">
            <v>7206370.3399999999</v>
          </cell>
          <cell r="AJ3687">
            <v>7302769.6200000001</v>
          </cell>
          <cell r="AK3687">
            <v>7400458.4299999997</v>
          </cell>
          <cell r="AL3687">
            <v>0</v>
          </cell>
          <cell r="AM3687">
            <v>0</v>
          </cell>
          <cell r="AN3687">
            <v>0</v>
          </cell>
          <cell r="AO3687">
            <v>0</v>
          </cell>
          <cell r="AP3687">
            <v>0</v>
          </cell>
          <cell r="AQ3687">
            <v>0</v>
          </cell>
          <cell r="AR3687">
            <v>0</v>
          </cell>
          <cell r="AS3687">
            <v>0</v>
          </cell>
          <cell r="AT3687">
            <v>0</v>
          </cell>
          <cell r="AU3687">
            <v>0</v>
          </cell>
          <cell r="AV3687">
            <v>0</v>
          </cell>
          <cell r="AW3687">
            <v>0</v>
          </cell>
          <cell r="AX3687">
            <v>0</v>
          </cell>
          <cell r="AY3687">
            <v>0</v>
          </cell>
          <cell r="AZ3687">
            <v>0</v>
          </cell>
        </row>
        <row r="3688">
          <cell r="A3688" t="str">
            <v>WAMedium C&amp;ITime-Of-UseProgram Annual CostsHigh Participation Case0</v>
          </cell>
          <cell r="B3688" t="str">
            <v>WA</v>
          </cell>
          <cell r="C3688" t="str">
            <v>Medium C&amp;I</v>
          </cell>
          <cell r="D3688" t="str">
            <v>Time-Of-Use</v>
          </cell>
          <cell r="E3688" t="str">
            <v>Program Annual Costs</v>
          </cell>
          <cell r="F3688" t="str">
            <v>High Participation Case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5834317.1500000004</v>
          </cell>
          <cell r="S3688">
            <v>12509121.98</v>
          </cell>
          <cell r="T3688">
            <v>26286343.199999999</v>
          </cell>
          <cell r="U3688">
            <v>16130618.27</v>
          </cell>
          <cell r="V3688">
            <v>10911310.720000001</v>
          </cell>
          <cell r="W3688">
            <v>4823091.07</v>
          </cell>
          <cell r="X3688">
            <v>4899046.41</v>
          </cell>
          <cell r="Y3688">
            <v>4974249.76</v>
          </cell>
          <cell r="Z3688">
            <v>5049879.66</v>
          </cell>
          <cell r="AA3688">
            <v>5126289.05</v>
          </cell>
          <cell r="AB3688">
            <v>5203203.5</v>
          </cell>
          <cell r="AC3688">
            <v>5283869.59</v>
          </cell>
          <cell r="AD3688">
            <v>5405233.1200000001</v>
          </cell>
          <cell r="AE3688">
            <v>5502775.29</v>
          </cell>
          <cell r="AF3688">
            <v>5602414.6799999997</v>
          </cell>
          <cell r="AG3688">
            <v>5704204.7300000004</v>
          </cell>
          <cell r="AH3688">
            <v>5808200.4400000004</v>
          </cell>
          <cell r="AI3688">
            <v>5914458.3899999997</v>
          </cell>
          <cell r="AJ3688">
            <v>6023036.7800000003</v>
          </cell>
          <cell r="AK3688">
            <v>6133995.5099999998</v>
          </cell>
          <cell r="AL3688">
            <v>0</v>
          </cell>
          <cell r="AM3688">
            <v>0</v>
          </cell>
          <cell r="AN3688">
            <v>0</v>
          </cell>
          <cell r="AO3688">
            <v>0</v>
          </cell>
          <cell r="AP3688">
            <v>0</v>
          </cell>
          <cell r="AQ3688">
            <v>0</v>
          </cell>
          <cell r="AR3688">
            <v>0</v>
          </cell>
          <cell r="AS3688">
            <v>0</v>
          </cell>
          <cell r="AT3688">
            <v>0</v>
          </cell>
          <cell r="AU3688">
            <v>0</v>
          </cell>
          <cell r="AV3688">
            <v>0</v>
          </cell>
          <cell r="AW3688">
            <v>0</v>
          </cell>
          <cell r="AX3688">
            <v>0</v>
          </cell>
          <cell r="AY3688">
            <v>0</v>
          </cell>
          <cell r="AZ3688">
            <v>0</v>
          </cell>
        </row>
        <row r="3689">
          <cell r="A3689" t="str">
            <v>WAMedium C&amp;ITime-Of-UseNon-Incentive CostsHigh Participation Case0</v>
          </cell>
          <cell r="B3689" t="str">
            <v>WA</v>
          </cell>
          <cell r="C3689" t="str">
            <v>Medium C&amp;I</v>
          </cell>
          <cell r="D3689" t="str">
            <v>Time-Of-Use</v>
          </cell>
          <cell r="E3689" t="str">
            <v>Non-Incentive Costs</v>
          </cell>
          <cell r="F3689" t="str">
            <v>High Participation Case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5482636.7300000004</v>
          </cell>
          <cell r="S3689">
            <v>11437731.27</v>
          </cell>
          <cell r="T3689">
            <v>23748445.530000001</v>
          </cell>
          <cell r="U3689">
            <v>12818922.52</v>
          </cell>
          <cell r="V3689">
            <v>7177502.6100000003</v>
          </cell>
          <cell r="W3689">
            <v>1035039.42</v>
          </cell>
          <cell r="X3689">
            <v>1056694.75</v>
          </cell>
          <cell r="Y3689">
            <v>1077608.81</v>
          </cell>
          <cell r="Z3689">
            <v>1098962.6200000001</v>
          </cell>
          <cell r="AA3689">
            <v>1121099.71</v>
          </cell>
          <cell r="AB3689">
            <v>1143734.93</v>
          </cell>
          <cell r="AC3689">
            <v>1169950.97</v>
          </cell>
          <cell r="AD3689">
            <v>1234739.83</v>
          </cell>
          <cell r="AE3689">
            <v>1274929.31</v>
          </cell>
          <cell r="AF3689">
            <v>1316427.29</v>
          </cell>
          <cell r="AG3689">
            <v>1359276.37</v>
          </cell>
          <cell r="AH3689">
            <v>1403520.56</v>
          </cell>
          <cell r="AI3689">
            <v>1449205.28</v>
          </cell>
          <cell r="AJ3689">
            <v>1496377.44</v>
          </cell>
          <cell r="AK3689">
            <v>1545085.48</v>
          </cell>
          <cell r="AL3689">
            <v>0</v>
          </cell>
          <cell r="AM3689">
            <v>0</v>
          </cell>
          <cell r="AN3689">
            <v>0</v>
          </cell>
          <cell r="AO3689">
            <v>0</v>
          </cell>
          <cell r="AP3689">
            <v>0</v>
          </cell>
          <cell r="AQ3689">
            <v>0</v>
          </cell>
          <cell r="AR3689">
            <v>0</v>
          </cell>
          <cell r="AS3689">
            <v>0</v>
          </cell>
          <cell r="AT3689">
            <v>0</v>
          </cell>
          <cell r="AU3689">
            <v>0</v>
          </cell>
          <cell r="AV3689">
            <v>0</v>
          </cell>
          <cell r="AW3689">
            <v>0</v>
          </cell>
          <cell r="AX3689">
            <v>0</v>
          </cell>
          <cell r="AY3689">
            <v>0</v>
          </cell>
          <cell r="AZ3689">
            <v>0</v>
          </cell>
        </row>
        <row r="3690">
          <cell r="A3690" t="str">
            <v>WAMedium C&amp;ITime-Of-UseSummer Peak Reduction @Meter  (MW)High Participation Case0</v>
          </cell>
          <cell r="B3690" t="str">
            <v>WA</v>
          </cell>
          <cell r="C3690" t="str">
            <v>Medium C&amp;I</v>
          </cell>
          <cell r="D3690" t="str">
            <v>Time-Of-Use</v>
          </cell>
          <cell r="E3690" t="str">
            <v>Summer Peak Reduction @Meter  (MW)</v>
          </cell>
          <cell r="F3690" t="str">
            <v>High Participation Case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5.1061481672101516</v>
          </cell>
          <cell r="S3690">
            <v>15.546439584201273</v>
          </cell>
          <cell r="T3690">
            <v>36.769815927493447</v>
          </cell>
          <cell r="U3690">
            <v>47.99510590524666</v>
          </cell>
          <cell r="V3690">
            <v>54.039254216657497</v>
          </cell>
          <cell r="W3690">
            <v>54.75501228123791</v>
          </cell>
          <cell r="X3690">
            <v>55.462504704051796</v>
          </cell>
          <cell r="Y3690">
            <v>56.170704503007471</v>
          </cell>
          <cell r="Z3690">
            <v>56.91276145592839</v>
          </cell>
          <cell r="AA3690">
            <v>57.74360864977195</v>
          </cell>
          <cell r="AB3690">
            <v>58.507439221742665</v>
          </cell>
          <cell r="AC3690">
            <v>59.27262640549219</v>
          </cell>
          <cell r="AD3690">
            <v>60.065513565673378</v>
          </cell>
          <cell r="AE3690">
            <v>60.869007140432515</v>
          </cell>
          <cell r="AF3690">
            <v>61.683249011282939</v>
          </cell>
          <cell r="AG3690">
            <v>62.508382957680382</v>
          </cell>
          <cell r="AH3690">
            <v>63.344554682411669</v>
          </cell>
          <cell r="AI3690">
            <v>64.191911837323005</v>
          </cell>
          <cell r="AJ3690">
            <v>65.050604049392433</v>
          </cell>
          <cell r="AK3690">
            <v>65.920782947151125</v>
          </cell>
          <cell r="AL3690">
            <v>0</v>
          </cell>
          <cell r="AM3690">
            <v>0</v>
          </cell>
          <cell r="AN3690">
            <v>0</v>
          </cell>
          <cell r="AO3690">
            <v>0</v>
          </cell>
          <cell r="AP3690">
            <v>0</v>
          </cell>
          <cell r="AQ3690">
            <v>0</v>
          </cell>
          <cell r="AR3690">
            <v>0</v>
          </cell>
          <cell r="AS3690">
            <v>0</v>
          </cell>
          <cell r="AT3690">
            <v>0</v>
          </cell>
          <cell r="AU3690">
            <v>0</v>
          </cell>
          <cell r="AV3690">
            <v>0</v>
          </cell>
          <cell r="AW3690">
            <v>0</v>
          </cell>
          <cell r="AX3690">
            <v>0</v>
          </cell>
          <cell r="AY3690">
            <v>0</v>
          </cell>
          <cell r="AZ3690">
            <v>0</v>
          </cell>
        </row>
        <row r="3691">
          <cell r="A3691" t="str">
            <v>WAMedium C&amp;ITime-Of-UseSummer Peak Reduction @Generation (MW)High Participation Case0</v>
          </cell>
          <cell r="B3691" t="str">
            <v>WA</v>
          </cell>
          <cell r="C3691" t="str">
            <v>Medium C&amp;I</v>
          </cell>
          <cell r="D3691" t="str">
            <v>Time-Of-Use</v>
          </cell>
          <cell r="E3691" t="str">
            <v>Summer Peak Reduction @Generation (MW)</v>
          </cell>
          <cell r="F3691" t="str">
            <v>High Participation Case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5.6309529854545115</v>
          </cell>
          <cell r="S3691">
            <v>17.1442871462299</v>
          </cell>
          <cell r="T3691">
            <v>40.548980952242438</v>
          </cell>
          <cell r="U3691">
            <v>52.92799504328039</v>
          </cell>
          <cell r="V3691">
            <v>59.593354892652727</v>
          </cell>
          <cell r="W3691">
            <v>60.382677857562754</v>
          </cell>
          <cell r="X3691">
            <v>61.162885646285609</v>
          </cell>
          <cell r="Y3691">
            <v>61.94387351456492</v>
          </cell>
          <cell r="Z3691">
            <v>62.762198341341403</v>
          </cell>
          <cell r="AA3691">
            <v>63.678439181486489</v>
          </cell>
          <cell r="AB3691">
            <v>64.520775498172327</v>
          </cell>
          <cell r="AC3691">
            <v>65.364607857843168</v>
          </cell>
          <cell r="AD3691">
            <v>66.238987169908881</v>
          </cell>
          <cell r="AE3691">
            <v>67.125063013269198</v>
          </cell>
          <cell r="AF3691">
            <v>68.022991851877961</v>
          </cell>
          <cell r="AG3691">
            <v>68.932932242700019</v>
          </cell>
          <cell r="AH3691">
            <v>69.855044863709381</v>
          </cell>
          <cell r="AI3691">
            <v>70.789492542261797</v>
          </cell>
          <cell r="AJ3691">
            <v>71.73644028384696</v>
          </cell>
          <cell r="AK3691">
            <v>72.696055301225314</v>
          </cell>
          <cell r="AL3691">
            <v>0</v>
          </cell>
          <cell r="AM3691">
            <v>0</v>
          </cell>
          <cell r="AN3691">
            <v>0</v>
          </cell>
          <cell r="AO3691">
            <v>0</v>
          </cell>
          <cell r="AP3691">
            <v>0</v>
          </cell>
          <cell r="AQ3691">
            <v>0</v>
          </cell>
          <cell r="AR3691">
            <v>0</v>
          </cell>
          <cell r="AS3691">
            <v>0</v>
          </cell>
          <cell r="AT3691">
            <v>0</v>
          </cell>
          <cell r="AU3691">
            <v>0</v>
          </cell>
          <cell r="AV3691">
            <v>0</v>
          </cell>
          <cell r="AW3691">
            <v>0</v>
          </cell>
          <cell r="AX3691">
            <v>0</v>
          </cell>
          <cell r="AY3691">
            <v>0</v>
          </cell>
          <cell r="AZ3691">
            <v>0</v>
          </cell>
        </row>
        <row r="3692">
          <cell r="A3692" t="str">
            <v>WAMedium C&amp;ITime-Of-UseWinter Peak Reduction @Meter  (MW)High Participation Case0</v>
          </cell>
          <cell r="B3692" t="str">
            <v>WA</v>
          </cell>
          <cell r="C3692" t="str">
            <v>Medium C&amp;I</v>
          </cell>
          <cell r="D3692" t="str">
            <v>Time-Of-Use</v>
          </cell>
          <cell r="E3692" t="str">
            <v>Winter Peak Reduction @Meter  (MW)</v>
          </cell>
          <cell r="F3692" t="str">
            <v>High Participation Case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  <cell r="AE3692">
            <v>0</v>
          </cell>
          <cell r="AF3692">
            <v>0</v>
          </cell>
          <cell r="AG3692">
            <v>0</v>
          </cell>
          <cell r="AH3692">
            <v>0</v>
          </cell>
          <cell r="AI3692">
            <v>0</v>
          </cell>
          <cell r="AJ3692">
            <v>0</v>
          </cell>
          <cell r="AK3692">
            <v>0</v>
          </cell>
          <cell r="AL3692">
            <v>0</v>
          </cell>
          <cell r="AM3692">
            <v>0</v>
          </cell>
          <cell r="AN3692">
            <v>0</v>
          </cell>
          <cell r="AO3692">
            <v>0</v>
          </cell>
          <cell r="AP3692">
            <v>0</v>
          </cell>
          <cell r="AQ3692">
            <v>0</v>
          </cell>
          <cell r="AR3692">
            <v>0</v>
          </cell>
          <cell r="AS3692">
            <v>0</v>
          </cell>
          <cell r="AT3692">
            <v>0</v>
          </cell>
          <cell r="AU3692">
            <v>0</v>
          </cell>
          <cell r="AV3692">
            <v>0</v>
          </cell>
          <cell r="AW3692">
            <v>0</v>
          </cell>
          <cell r="AX3692">
            <v>0</v>
          </cell>
          <cell r="AY3692">
            <v>0</v>
          </cell>
          <cell r="AZ3692">
            <v>0</v>
          </cell>
        </row>
        <row r="3693">
          <cell r="A3693" t="str">
            <v>WAMedium C&amp;ITime-Of-UseWinter Peak Reduction @Generation (MW)High Participation Case0</v>
          </cell>
          <cell r="B3693" t="str">
            <v>WA</v>
          </cell>
          <cell r="C3693" t="str">
            <v>Medium C&amp;I</v>
          </cell>
          <cell r="D3693" t="str">
            <v>Time-Of-Use</v>
          </cell>
          <cell r="E3693" t="str">
            <v>Winter Peak Reduction @Generation (MW)</v>
          </cell>
          <cell r="F3693" t="str">
            <v>High Participation Case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E3693">
            <v>0</v>
          </cell>
          <cell r="AF3693">
            <v>0</v>
          </cell>
          <cell r="AG3693">
            <v>0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L3693">
            <v>0</v>
          </cell>
          <cell r="AM3693">
            <v>0</v>
          </cell>
          <cell r="AN3693">
            <v>0</v>
          </cell>
          <cell r="AO3693">
            <v>0</v>
          </cell>
          <cell r="AP3693">
            <v>0</v>
          </cell>
          <cell r="AQ3693">
            <v>0</v>
          </cell>
          <cell r="AR3693">
            <v>0</v>
          </cell>
          <cell r="AS3693">
            <v>0</v>
          </cell>
          <cell r="AT3693">
            <v>0</v>
          </cell>
          <cell r="AU3693">
            <v>0</v>
          </cell>
          <cell r="AV3693">
            <v>0</v>
          </cell>
          <cell r="AW3693">
            <v>0</v>
          </cell>
          <cell r="AX3693">
            <v>0</v>
          </cell>
          <cell r="AY3693">
            <v>0</v>
          </cell>
          <cell r="AZ3693">
            <v>0</v>
          </cell>
        </row>
        <row r="3694">
          <cell r="A3694" t="str">
            <v>WAMedium C&amp;ITime-Of-UseProgram Annual BenefitsHigh Participation Case0</v>
          </cell>
          <cell r="B3694" t="str">
            <v>WA</v>
          </cell>
          <cell r="C3694" t="str">
            <v>Medium C&amp;I</v>
          </cell>
          <cell r="D3694" t="str">
            <v>Time-Of-Use</v>
          </cell>
          <cell r="E3694" t="str">
            <v>Program Annual Benefits</v>
          </cell>
          <cell r="F3694" t="str">
            <v>High Participation Case</v>
          </cell>
          <cell r="G3694">
            <v>0</v>
          </cell>
        </row>
        <row r="3695">
          <cell r="A3695" t="str">
            <v>WAMedium C&amp;ITime-Of-UseNew ParticipantsHigh Participation Case0</v>
          </cell>
          <cell r="B3695" t="str">
            <v>WA</v>
          </cell>
          <cell r="C3695" t="str">
            <v>Medium C&amp;I</v>
          </cell>
          <cell r="D3695" t="str">
            <v>Time-Of-Use</v>
          </cell>
          <cell r="E3695" t="str">
            <v>New Participants</v>
          </cell>
          <cell r="F3695" t="str">
            <v>High Participation Case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16746.686550000006</v>
          </cell>
          <cell r="S3695">
            <v>34271.919000000009</v>
          </cell>
          <cell r="T3695">
            <v>69833.664450000011</v>
          </cell>
          <cell r="U3695">
            <v>36847.527750000037</v>
          </cell>
          <cell r="V3695">
            <v>20100.588749999937</v>
          </cell>
          <cell r="W3695">
            <v>2583.0255000000179</v>
          </cell>
          <cell r="X3695">
            <v>2585.7149999999965</v>
          </cell>
          <cell r="Y3695">
            <v>2585.2035000000324</v>
          </cell>
          <cell r="Z3695">
            <v>2584.5764999999665</v>
          </cell>
          <cell r="AA3695">
            <v>2584.3950000000186</v>
          </cell>
          <cell r="AB3695">
            <v>2584.7249999999767</v>
          </cell>
          <cell r="AC3695">
            <v>2592.8595000000205</v>
          </cell>
          <cell r="AD3695">
            <v>2694.0321599718882</v>
          </cell>
          <cell r="AE3695">
            <v>2731.0805338135397</v>
          </cell>
          <cell r="AF3695">
            <v>2768.6383974915661</v>
          </cell>
          <cell r="AG3695">
            <v>2806.7127575183695</v>
          </cell>
          <cell r="AH3695">
            <v>2845.3107167601411</v>
          </cell>
          <cell r="AI3695">
            <v>2884.4394757617847</v>
          </cell>
          <cell r="AJ3695">
            <v>2924.1063340901455</v>
          </cell>
          <cell r="AK3695">
            <v>2964.3186916958948</v>
          </cell>
          <cell r="AL3695">
            <v>0</v>
          </cell>
          <cell r="AM3695">
            <v>0</v>
          </cell>
          <cell r="AN3695">
            <v>0</v>
          </cell>
          <cell r="AO3695">
            <v>0</v>
          </cell>
          <cell r="AP3695">
            <v>0</v>
          </cell>
          <cell r="AQ3695">
            <v>0</v>
          </cell>
          <cell r="AR3695">
            <v>0</v>
          </cell>
          <cell r="AS3695">
            <v>0</v>
          </cell>
          <cell r="AT3695">
            <v>0</v>
          </cell>
          <cell r="AU3695">
            <v>0</v>
          </cell>
          <cell r="AV3695">
            <v>0</v>
          </cell>
          <cell r="AW3695">
            <v>0</v>
          </cell>
          <cell r="AX3695">
            <v>0</v>
          </cell>
          <cell r="AY3695">
            <v>0</v>
          </cell>
          <cell r="AZ3695">
            <v>0</v>
          </cell>
        </row>
        <row r="3696">
          <cell r="A3696" t="str">
            <v>WAMedium C&amp;ITime-Of-UseIncentive CostsHigh Participation Case0</v>
          </cell>
          <cell r="B3696" t="str">
            <v>WA</v>
          </cell>
          <cell r="C3696" t="str">
            <v>Medium C&amp;I</v>
          </cell>
          <cell r="D3696" t="str">
            <v>Time-Of-Use</v>
          </cell>
          <cell r="E3696" t="str">
            <v>Incentive Costs</v>
          </cell>
          <cell r="F3696" t="str">
            <v>High Participation Case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351680.42</v>
          </cell>
          <cell r="S3696">
            <v>1071390.72</v>
          </cell>
          <cell r="T3696">
            <v>2537897.67</v>
          </cell>
          <cell r="U3696">
            <v>3311695.75</v>
          </cell>
          <cell r="V3696">
            <v>3733808.12</v>
          </cell>
          <cell r="W3696">
            <v>3788051.65</v>
          </cell>
          <cell r="X3696">
            <v>3842351.67</v>
          </cell>
          <cell r="Y3696">
            <v>3896640.94</v>
          </cell>
          <cell r="Z3696">
            <v>3950917.05</v>
          </cell>
          <cell r="AA3696">
            <v>4005189.34</v>
          </cell>
          <cell r="AB3696">
            <v>4059468.57</v>
          </cell>
          <cell r="AC3696">
            <v>4113918.62</v>
          </cell>
          <cell r="AD3696">
            <v>4170493.29</v>
          </cell>
          <cell r="AE3696">
            <v>4227845.9800000004</v>
          </cell>
          <cell r="AF3696">
            <v>4285987.3899999997</v>
          </cell>
          <cell r="AG3696">
            <v>4344928.3600000003</v>
          </cell>
          <cell r="AH3696">
            <v>4404679.88</v>
          </cell>
          <cell r="AI3696">
            <v>4465253.1100000003</v>
          </cell>
          <cell r="AJ3696">
            <v>4526659.34</v>
          </cell>
          <cell r="AK3696">
            <v>4588910.04</v>
          </cell>
          <cell r="AL3696">
            <v>0</v>
          </cell>
          <cell r="AM3696">
            <v>0</v>
          </cell>
          <cell r="AN3696">
            <v>0</v>
          </cell>
          <cell r="AO3696">
            <v>0</v>
          </cell>
          <cell r="AP3696">
            <v>0</v>
          </cell>
          <cell r="AQ3696">
            <v>0</v>
          </cell>
          <cell r="AR3696">
            <v>0</v>
          </cell>
          <cell r="AS3696">
            <v>0</v>
          </cell>
          <cell r="AT3696">
            <v>0</v>
          </cell>
          <cell r="AU3696">
            <v>0</v>
          </cell>
          <cell r="AV3696">
            <v>0</v>
          </cell>
          <cell r="AW3696">
            <v>0</v>
          </cell>
          <cell r="AX3696">
            <v>0</v>
          </cell>
          <cell r="AY3696">
            <v>0</v>
          </cell>
          <cell r="AZ3696">
            <v>0</v>
          </cell>
        </row>
        <row r="3697">
          <cell r="A3697" t="str">
            <v>WAMedium C&amp;ITime-Of-UseParticipantsHigh Participation Case0</v>
          </cell>
          <cell r="B3697" t="str">
            <v>WA</v>
          </cell>
          <cell r="C3697" t="str">
            <v>Medium C&amp;I</v>
          </cell>
          <cell r="D3697" t="str">
            <v>Time-Of-Use</v>
          </cell>
          <cell r="E3697" t="str">
            <v>Participants</v>
          </cell>
          <cell r="F3697" t="str">
            <v>High Participation Case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16746.686550000006</v>
          </cell>
          <cell r="S3697">
            <v>51018.605550000015</v>
          </cell>
          <cell r="T3697">
            <v>120852.27000000002</v>
          </cell>
          <cell r="U3697">
            <v>157699.79775000006</v>
          </cell>
          <cell r="V3697">
            <v>177800.38649999999</v>
          </cell>
          <cell r="W3697">
            <v>180383.41200000001</v>
          </cell>
          <cell r="X3697">
            <v>182969.12700000001</v>
          </cell>
          <cell r="Y3697">
            <v>185554.33050000004</v>
          </cell>
          <cell r="Z3697">
            <v>188138.90700000001</v>
          </cell>
          <cell r="AA3697">
            <v>190723.30200000003</v>
          </cell>
          <cell r="AB3697">
            <v>193308.027</v>
          </cell>
          <cell r="AC3697">
            <v>195900.88650000002</v>
          </cell>
          <cell r="AD3697">
            <v>198594.91865997191</v>
          </cell>
          <cell r="AE3697">
            <v>201325.99919378545</v>
          </cell>
          <cell r="AF3697">
            <v>204094.63759127702</v>
          </cell>
          <cell r="AG3697">
            <v>206901.35034879539</v>
          </cell>
          <cell r="AH3697">
            <v>209746.66106555553</v>
          </cell>
          <cell r="AI3697">
            <v>212631.10054131731</v>
          </cell>
          <cell r="AJ3697">
            <v>215555.20687540746</v>
          </cell>
          <cell r="AK3697">
            <v>218519.52556710335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  <cell r="AP3697">
            <v>0</v>
          </cell>
          <cell r="AQ3697">
            <v>0</v>
          </cell>
          <cell r="AR3697">
            <v>0</v>
          </cell>
          <cell r="AS3697">
            <v>0</v>
          </cell>
          <cell r="AT3697">
            <v>0</v>
          </cell>
          <cell r="AU3697">
            <v>0</v>
          </cell>
          <cell r="AV3697">
            <v>0</v>
          </cell>
          <cell r="AW3697">
            <v>0</v>
          </cell>
          <cell r="AX3697">
            <v>0</v>
          </cell>
          <cell r="AY3697">
            <v>0</v>
          </cell>
          <cell r="AZ3697">
            <v>0</v>
          </cell>
        </row>
        <row r="3698">
          <cell r="A3698" t="str">
            <v>WAResidentialTime-Of-UseProgram Annual BenefitsHigh Participation Case0</v>
          </cell>
          <cell r="B3698" t="str">
            <v>WA</v>
          </cell>
          <cell r="C3698" t="str">
            <v>Residential</v>
          </cell>
          <cell r="D3698" t="str">
            <v>Time-Of-Use</v>
          </cell>
          <cell r="E3698" t="str">
            <v>Program Annual Benefits</v>
          </cell>
          <cell r="F3698" t="str">
            <v>High Participation Case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573231.01</v>
          </cell>
          <cell r="S3698">
            <v>1745288.43</v>
          </cell>
          <cell r="T3698">
            <v>4127886.26</v>
          </cell>
          <cell r="U3698">
            <v>5388069.9000000004</v>
          </cell>
          <cell r="V3698">
            <v>6066603.5300000003</v>
          </cell>
          <cell r="W3698">
            <v>6146956.6100000003</v>
          </cell>
          <cell r="X3698">
            <v>6226381.7599999998</v>
          </cell>
          <cell r="Y3698">
            <v>6305886.3200000003</v>
          </cell>
          <cell r="Z3698">
            <v>6389191.79</v>
          </cell>
          <cell r="AA3698">
            <v>6482465.1100000003</v>
          </cell>
          <cell r="AB3698">
            <v>6568214.9500000002</v>
          </cell>
          <cell r="AC3698">
            <v>6654117.0800000001</v>
          </cell>
          <cell r="AD3698">
            <v>6743128.8899999997</v>
          </cell>
          <cell r="AE3698">
            <v>6833331.4100000001</v>
          </cell>
          <cell r="AF3698">
            <v>6924740.5700000003</v>
          </cell>
          <cell r="AG3698">
            <v>7017372.5</v>
          </cell>
          <cell r="AH3698">
            <v>7111243.5700000003</v>
          </cell>
          <cell r="AI3698">
            <v>7206370.3399999999</v>
          </cell>
          <cell r="AJ3698">
            <v>7302769.6200000001</v>
          </cell>
          <cell r="AK3698">
            <v>7400458.4299999997</v>
          </cell>
          <cell r="AL3698">
            <v>0</v>
          </cell>
          <cell r="AM3698">
            <v>0</v>
          </cell>
          <cell r="AN3698">
            <v>0</v>
          </cell>
          <cell r="AO3698">
            <v>0</v>
          </cell>
          <cell r="AP3698">
            <v>0</v>
          </cell>
          <cell r="AQ3698">
            <v>0</v>
          </cell>
          <cell r="AR3698">
            <v>0</v>
          </cell>
          <cell r="AS3698">
            <v>0</v>
          </cell>
          <cell r="AT3698">
            <v>0</v>
          </cell>
          <cell r="AU3698">
            <v>0</v>
          </cell>
          <cell r="AV3698">
            <v>0</v>
          </cell>
          <cell r="AW3698">
            <v>0</v>
          </cell>
          <cell r="AX3698">
            <v>0</v>
          </cell>
          <cell r="AY3698">
            <v>0</v>
          </cell>
          <cell r="AZ3698">
            <v>0</v>
          </cell>
        </row>
        <row r="3699">
          <cell r="A3699" t="str">
            <v>WAResidentialTime-Of-UseProgram Annual CostsHigh Participation Case0</v>
          </cell>
          <cell r="B3699" t="str">
            <v>WA</v>
          </cell>
          <cell r="C3699" t="str">
            <v>Residential</v>
          </cell>
          <cell r="D3699" t="str">
            <v>Time-Of-Use</v>
          </cell>
          <cell r="E3699" t="str">
            <v>Program Annual Costs</v>
          </cell>
          <cell r="F3699" t="str">
            <v>High Participation Case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5834317.1500000004</v>
          </cell>
          <cell r="S3699">
            <v>12509121.98</v>
          </cell>
          <cell r="T3699">
            <v>26286343.199999999</v>
          </cell>
          <cell r="U3699">
            <v>16130618.27</v>
          </cell>
          <cell r="V3699">
            <v>10911310.720000001</v>
          </cell>
          <cell r="W3699">
            <v>4823091.07</v>
          </cell>
          <cell r="X3699">
            <v>4899046.41</v>
          </cell>
          <cell r="Y3699">
            <v>4974249.76</v>
          </cell>
          <cell r="Z3699">
            <v>5049879.66</v>
          </cell>
          <cell r="AA3699">
            <v>5126289.05</v>
          </cell>
          <cell r="AB3699">
            <v>5203203.5</v>
          </cell>
          <cell r="AC3699">
            <v>5283869.59</v>
          </cell>
          <cell r="AD3699">
            <v>5405233.1200000001</v>
          </cell>
          <cell r="AE3699">
            <v>5502775.29</v>
          </cell>
          <cell r="AF3699">
            <v>5602414.6799999997</v>
          </cell>
          <cell r="AG3699">
            <v>5704204.7300000004</v>
          </cell>
          <cell r="AH3699">
            <v>5808200.4400000004</v>
          </cell>
          <cell r="AI3699">
            <v>5914458.3899999997</v>
          </cell>
          <cell r="AJ3699">
            <v>6023036.7800000003</v>
          </cell>
          <cell r="AK3699">
            <v>6133995.5099999998</v>
          </cell>
          <cell r="AL3699">
            <v>0</v>
          </cell>
          <cell r="AM3699">
            <v>0</v>
          </cell>
          <cell r="AN3699">
            <v>0</v>
          </cell>
          <cell r="AO3699">
            <v>0</v>
          </cell>
          <cell r="AP3699">
            <v>0</v>
          </cell>
          <cell r="AQ3699">
            <v>0</v>
          </cell>
          <cell r="AR3699">
            <v>0</v>
          </cell>
          <cell r="AS3699">
            <v>0</v>
          </cell>
          <cell r="AT3699">
            <v>0</v>
          </cell>
          <cell r="AU3699">
            <v>0</v>
          </cell>
          <cell r="AV3699">
            <v>0</v>
          </cell>
          <cell r="AW3699">
            <v>0</v>
          </cell>
          <cell r="AX3699">
            <v>0</v>
          </cell>
          <cell r="AY3699">
            <v>0</v>
          </cell>
          <cell r="AZ3699">
            <v>0</v>
          </cell>
        </row>
        <row r="3700">
          <cell r="A3700" t="str">
            <v>WAResidentialTime-Of-UseNon-Incentive CostsHigh Participation Case0</v>
          </cell>
          <cell r="B3700" t="str">
            <v>WA</v>
          </cell>
          <cell r="C3700" t="str">
            <v>Residential</v>
          </cell>
          <cell r="D3700" t="str">
            <v>Time-Of-Use</v>
          </cell>
          <cell r="E3700" t="str">
            <v>Non-Incentive Costs</v>
          </cell>
          <cell r="F3700" t="str">
            <v>High Participation Case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5482636.7300000004</v>
          </cell>
          <cell r="S3700">
            <v>11437731.27</v>
          </cell>
          <cell r="T3700">
            <v>23748445.530000001</v>
          </cell>
          <cell r="U3700">
            <v>12818922.52</v>
          </cell>
          <cell r="V3700">
            <v>7177502.6100000003</v>
          </cell>
          <cell r="W3700">
            <v>1035039.42</v>
          </cell>
          <cell r="X3700">
            <v>1056694.75</v>
          </cell>
          <cell r="Y3700">
            <v>1077608.81</v>
          </cell>
          <cell r="Z3700">
            <v>1098962.6200000001</v>
          </cell>
          <cell r="AA3700">
            <v>1121099.71</v>
          </cell>
          <cell r="AB3700">
            <v>1143734.93</v>
          </cell>
          <cell r="AC3700">
            <v>1169950.97</v>
          </cell>
          <cell r="AD3700">
            <v>1234739.83</v>
          </cell>
          <cell r="AE3700">
            <v>1274929.31</v>
          </cell>
          <cell r="AF3700">
            <v>1316427.29</v>
          </cell>
          <cell r="AG3700">
            <v>1359276.37</v>
          </cell>
          <cell r="AH3700">
            <v>1403520.56</v>
          </cell>
          <cell r="AI3700">
            <v>1449205.28</v>
          </cell>
          <cell r="AJ3700">
            <v>1496377.44</v>
          </cell>
          <cell r="AK3700">
            <v>1545085.48</v>
          </cell>
          <cell r="AL3700">
            <v>0</v>
          </cell>
          <cell r="AM3700">
            <v>0</v>
          </cell>
          <cell r="AN3700">
            <v>0</v>
          </cell>
          <cell r="AO3700">
            <v>0</v>
          </cell>
          <cell r="AP3700">
            <v>0</v>
          </cell>
          <cell r="AQ3700">
            <v>0</v>
          </cell>
          <cell r="AR3700">
            <v>0</v>
          </cell>
          <cell r="AS3700">
            <v>0</v>
          </cell>
          <cell r="AT3700">
            <v>0</v>
          </cell>
          <cell r="AU3700">
            <v>0</v>
          </cell>
          <cell r="AV3700">
            <v>0</v>
          </cell>
          <cell r="AW3700">
            <v>0</v>
          </cell>
          <cell r="AX3700">
            <v>0</v>
          </cell>
          <cell r="AY3700">
            <v>0</v>
          </cell>
          <cell r="AZ3700">
            <v>0</v>
          </cell>
        </row>
        <row r="3701">
          <cell r="A3701" t="str">
            <v>WAResidentialTime-Of-UseSummer Peak Reduction @Meter  (MW)High Participation Case0</v>
          </cell>
          <cell r="B3701" t="str">
            <v>WA</v>
          </cell>
          <cell r="C3701" t="str">
            <v>Residential</v>
          </cell>
          <cell r="D3701" t="str">
            <v>Time-Of-Use</v>
          </cell>
          <cell r="E3701" t="str">
            <v>Summer Peak Reduction @Meter  (MW)</v>
          </cell>
          <cell r="F3701" t="str">
            <v>High Participation Case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5.1061481672101516</v>
          </cell>
          <cell r="S3701">
            <v>15.546439584201273</v>
          </cell>
          <cell r="T3701">
            <v>36.769815927493447</v>
          </cell>
          <cell r="U3701">
            <v>47.99510590524666</v>
          </cell>
          <cell r="V3701">
            <v>54.039254216657497</v>
          </cell>
          <cell r="W3701">
            <v>54.75501228123791</v>
          </cell>
          <cell r="X3701">
            <v>55.462504704051796</v>
          </cell>
          <cell r="Y3701">
            <v>56.170704503007471</v>
          </cell>
          <cell r="Z3701">
            <v>56.91276145592839</v>
          </cell>
          <cell r="AA3701">
            <v>57.74360864977195</v>
          </cell>
          <cell r="AB3701">
            <v>58.507439221742665</v>
          </cell>
          <cell r="AC3701">
            <v>59.27262640549219</v>
          </cell>
          <cell r="AD3701">
            <v>60.065513565673378</v>
          </cell>
          <cell r="AE3701">
            <v>60.869007140432515</v>
          </cell>
          <cell r="AF3701">
            <v>61.683249011282939</v>
          </cell>
          <cell r="AG3701">
            <v>62.508382957680382</v>
          </cell>
          <cell r="AH3701">
            <v>63.344554682411669</v>
          </cell>
          <cell r="AI3701">
            <v>64.191911837323005</v>
          </cell>
          <cell r="AJ3701">
            <v>65.050604049392433</v>
          </cell>
          <cell r="AK3701">
            <v>65.920782947151125</v>
          </cell>
          <cell r="AL3701">
            <v>0</v>
          </cell>
          <cell r="AM3701">
            <v>0</v>
          </cell>
          <cell r="AN3701">
            <v>0</v>
          </cell>
          <cell r="AO3701">
            <v>0</v>
          </cell>
          <cell r="AP3701">
            <v>0</v>
          </cell>
          <cell r="AQ3701">
            <v>0</v>
          </cell>
          <cell r="AR3701">
            <v>0</v>
          </cell>
          <cell r="AS3701">
            <v>0</v>
          </cell>
          <cell r="AT3701">
            <v>0</v>
          </cell>
          <cell r="AU3701">
            <v>0</v>
          </cell>
          <cell r="AV3701">
            <v>0</v>
          </cell>
          <cell r="AW3701">
            <v>0</v>
          </cell>
          <cell r="AX3701">
            <v>0</v>
          </cell>
          <cell r="AY3701">
            <v>0</v>
          </cell>
          <cell r="AZ3701">
            <v>0</v>
          </cell>
        </row>
        <row r="3702">
          <cell r="A3702" t="str">
            <v>WAResidentialTime-Of-UseSummer Peak Reduction @Generation (MW)High Participation Case0</v>
          </cell>
          <cell r="B3702" t="str">
            <v>WA</v>
          </cell>
          <cell r="C3702" t="str">
            <v>Residential</v>
          </cell>
          <cell r="D3702" t="str">
            <v>Time-Of-Use</v>
          </cell>
          <cell r="E3702" t="str">
            <v>Summer Peak Reduction @Generation (MW)</v>
          </cell>
          <cell r="F3702" t="str">
            <v>High Participation Case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5.6309529854545115</v>
          </cell>
          <cell r="S3702">
            <v>17.1442871462299</v>
          </cell>
          <cell r="T3702">
            <v>40.548980952242438</v>
          </cell>
          <cell r="U3702">
            <v>52.92799504328039</v>
          </cell>
          <cell r="V3702">
            <v>59.593354892652727</v>
          </cell>
          <cell r="W3702">
            <v>60.382677857562754</v>
          </cell>
          <cell r="X3702">
            <v>61.162885646285609</v>
          </cell>
          <cell r="Y3702">
            <v>61.94387351456492</v>
          </cell>
          <cell r="Z3702">
            <v>62.762198341341403</v>
          </cell>
          <cell r="AA3702">
            <v>63.678439181486489</v>
          </cell>
          <cell r="AB3702">
            <v>64.520775498172327</v>
          </cell>
          <cell r="AC3702">
            <v>65.364607857843168</v>
          </cell>
          <cell r="AD3702">
            <v>66.238987169908881</v>
          </cell>
          <cell r="AE3702">
            <v>67.125063013269198</v>
          </cell>
          <cell r="AF3702">
            <v>68.022991851877961</v>
          </cell>
          <cell r="AG3702">
            <v>68.932932242700019</v>
          </cell>
          <cell r="AH3702">
            <v>69.855044863709381</v>
          </cell>
          <cell r="AI3702">
            <v>70.789492542261797</v>
          </cell>
          <cell r="AJ3702">
            <v>71.73644028384696</v>
          </cell>
          <cell r="AK3702">
            <v>72.696055301225314</v>
          </cell>
          <cell r="AL3702">
            <v>0</v>
          </cell>
          <cell r="AM3702">
            <v>0</v>
          </cell>
          <cell r="AN3702">
            <v>0</v>
          </cell>
          <cell r="AO3702">
            <v>0</v>
          </cell>
          <cell r="AP3702">
            <v>0</v>
          </cell>
          <cell r="AQ3702">
            <v>0</v>
          </cell>
          <cell r="AR3702">
            <v>0</v>
          </cell>
          <cell r="AS3702">
            <v>0</v>
          </cell>
          <cell r="AT3702">
            <v>0</v>
          </cell>
          <cell r="AU3702">
            <v>0</v>
          </cell>
          <cell r="AV3702">
            <v>0</v>
          </cell>
          <cell r="AW3702">
            <v>0</v>
          </cell>
          <cell r="AX3702">
            <v>0</v>
          </cell>
          <cell r="AY3702">
            <v>0</v>
          </cell>
          <cell r="AZ3702">
            <v>0</v>
          </cell>
        </row>
        <row r="3703">
          <cell r="A3703" t="str">
            <v>WAResidentialTime-Of-UseWinter Peak Reduction @Meter  (MW)High Participation Case0</v>
          </cell>
          <cell r="B3703" t="str">
            <v>WA</v>
          </cell>
          <cell r="C3703" t="str">
            <v>Residential</v>
          </cell>
          <cell r="D3703" t="str">
            <v>Time-Of-Use</v>
          </cell>
          <cell r="E3703" t="str">
            <v>Winter Peak Reduction @Meter  (MW)</v>
          </cell>
          <cell r="F3703" t="str">
            <v>High Participation Case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0</v>
          </cell>
          <cell r="AE3703">
            <v>0</v>
          </cell>
          <cell r="AF3703">
            <v>0</v>
          </cell>
          <cell r="AG3703">
            <v>0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L3703">
            <v>0</v>
          </cell>
          <cell r="AM3703">
            <v>0</v>
          </cell>
          <cell r="AN3703">
            <v>0</v>
          </cell>
          <cell r="AO3703">
            <v>0</v>
          </cell>
          <cell r="AP3703">
            <v>0</v>
          </cell>
          <cell r="AQ3703">
            <v>0</v>
          </cell>
          <cell r="AR3703">
            <v>0</v>
          </cell>
          <cell r="AS3703">
            <v>0</v>
          </cell>
          <cell r="AT3703">
            <v>0</v>
          </cell>
          <cell r="AU3703">
            <v>0</v>
          </cell>
          <cell r="AV3703">
            <v>0</v>
          </cell>
          <cell r="AW3703">
            <v>0</v>
          </cell>
          <cell r="AX3703">
            <v>0</v>
          </cell>
          <cell r="AY3703">
            <v>0</v>
          </cell>
          <cell r="AZ3703">
            <v>0</v>
          </cell>
        </row>
        <row r="3704">
          <cell r="A3704" t="str">
            <v>WAResidentialTime-Of-UseWinter Peak Reduction @Generation (MW)High Participation Case0</v>
          </cell>
          <cell r="B3704" t="str">
            <v>WA</v>
          </cell>
          <cell r="C3704" t="str">
            <v>Residential</v>
          </cell>
          <cell r="D3704" t="str">
            <v>Time-Of-Use</v>
          </cell>
          <cell r="E3704" t="str">
            <v>Winter Peak Reduction @Generation (MW)</v>
          </cell>
          <cell r="F3704" t="str">
            <v>High Participation Case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E3704">
            <v>0</v>
          </cell>
          <cell r="AF3704">
            <v>0</v>
          </cell>
          <cell r="AG3704">
            <v>0</v>
          </cell>
          <cell r="AH3704">
            <v>0</v>
          </cell>
          <cell r="AI3704">
            <v>0</v>
          </cell>
          <cell r="AJ3704">
            <v>0</v>
          </cell>
          <cell r="AK3704">
            <v>0</v>
          </cell>
          <cell r="AL3704">
            <v>0</v>
          </cell>
          <cell r="AM3704">
            <v>0</v>
          </cell>
          <cell r="AN3704">
            <v>0</v>
          </cell>
          <cell r="AO3704">
            <v>0</v>
          </cell>
          <cell r="AP3704">
            <v>0</v>
          </cell>
          <cell r="AQ3704">
            <v>0</v>
          </cell>
          <cell r="AR3704">
            <v>0</v>
          </cell>
          <cell r="AS3704">
            <v>0</v>
          </cell>
          <cell r="AT3704">
            <v>0</v>
          </cell>
          <cell r="AU3704">
            <v>0</v>
          </cell>
          <cell r="AV3704">
            <v>0</v>
          </cell>
          <cell r="AW3704">
            <v>0</v>
          </cell>
          <cell r="AX3704">
            <v>0</v>
          </cell>
          <cell r="AY3704">
            <v>0</v>
          </cell>
          <cell r="AZ3704">
            <v>0</v>
          </cell>
        </row>
        <row r="3705">
          <cell r="A3705" t="str">
            <v>WAResidentialTime-Of-UseProgram Annual BenefitsHigh Participation Case0</v>
          </cell>
          <cell r="B3705" t="str">
            <v>WA</v>
          </cell>
          <cell r="C3705" t="str">
            <v>Residential</v>
          </cell>
          <cell r="D3705" t="str">
            <v>Time-Of-Use</v>
          </cell>
          <cell r="E3705" t="str">
            <v>Program Annual Benefits</v>
          </cell>
          <cell r="F3705" t="str">
            <v>High Participation Case</v>
          </cell>
          <cell r="G3705">
            <v>0</v>
          </cell>
        </row>
        <row r="3706">
          <cell r="A3706" t="str">
            <v>WAResidentialTime-Of-UseNew ParticipantsHigh Participation Case0</v>
          </cell>
          <cell r="B3706" t="str">
            <v>WA</v>
          </cell>
          <cell r="C3706" t="str">
            <v>Residential</v>
          </cell>
          <cell r="D3706" t="str">
            <v>Time-Of-Use</v>
          </cell>
          <cell r="E3706" t="str">
            <v>New Participants</v>
          </cell>
          <cell r="F3706" t="str">
            <v>High Participation Case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16746.686550000006</v>
          </cell>
          <cell r="S3706">
            <v>34271.919000000009</v>
          </cell>
          <cell r="T3706">
            <v>69833.664450000011</v>
          </cell>
          <cell r="U3706">
            <v>36847.527750000037</v>
          </cell>
          <cell r="V3706">
            <v>20100.588749999937</v>
          </cell>
          <cell r="W3706">
            <v>2583.0255000000179</v>
          </cell>
          <cell r="X3706">
            <v>2585.7149999999965</v>
          </cell>
          <cell r="Y3706">
            <v>2585.2035000000324</v>
          </cell>
          <cell r="Z3706">
            <v>2584.5764999999665</v>
          </cell>
          <cell r="AA3706">
            <v>2584.3950000000186</v>
          </cell>
          <cell r="AB3706">
            <v>2584.7249999999767</v>
          </cell>
          <cell r="AC3706">
            <v>2592.8595000000205</v>
          </cell>
          <cell r="AD3706">
            <v>2694.0321599718882</v>
          </cell>
          <cell r="AE3706">
            <v>2731.0805338135397</v>
          </cell>
          <cell r="AF3706">
            <v>2768.6383974915661</v>
          </cell>
          <cell r="AG3706">
            <v>2806.7127575183695</v>
          </cell>
          <cell r="AH3706">
            <v>2845.3107167601411</v>
          </cell>
          <cell r="AI3706">
            <v>2884.4394757617847</v>
          </cell>
          <cell r="AJ3706">
            <v>2924.1063340901455</v>
          </cell>
          <cell r="AK3706">
            <v>2964.3186916958948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  <cell r="AP3706">
            <v>0</v>
          </cell>
          <cell r="AQ3706">
            <v>0</v>
          </cell>
          <cell r="AR3706">
            <v>0</v>
          </cell>
          <cell r="AS3706">
            <v>0</v>
          </cell>
          <cell r="AT3706">
            <v>0</v>
          </cell>
          <cell r="AU3706">
            <v>0</v>
          </cell>
          <cell r="AV3706">
            <v>0</v>
          </cell>
          <cell r="AW3706">
            <v>0</v>
          </cell>
          <cell r="AX3706">
            <v>0</v>
          </cell>
          <cell r="AY3706">
            <v>0</v>
          </cell>
          <cell r="AZ3706">
            <v>0</v>
          </cell>
        </row>
        <row r="3707">
          <cell r="A3707" t="str">
            <v>WAResidentialTime-Of-UseIncentive CostsHigh Participation Case0</v>
          </cell>
          <cell r="B3707" t="str">
            <v>WA</v>
          </cell>
          <cell r="C3707" t="str">
            <v>Residential</v>
          </cell>
          <cell r="D3707" t="str">
            <v>Time-Of-Use</v>
          </cell>
          <cell r="E3707" t="str">
            <v>Incentive Costs</v>
          </cell>
          <cell r="F3707" t="str">
            <v>High Participation Case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351680.42</v>
          </cell>
          <cell r="S3707">
            <v>1071390.72</v>
          </cell>
          <cell r="T3707">
            <v>2537897.67</v>
          </cell>
          <cell r="U3707">
            <v>3311695.75</v>
          </cell>
          <cell r="V3707">
            <v>3733808.12</v>
          </cell>
          <cell r="W3707">
            <v>3788051.65</v>
          </cell>
          <cell r="X3707">
            <v>3842351.67</v>
          </cell>
          <cell r="Y3707">
            <v>3896640.94</v>
          </cell>
          <cell r="Z3707">
            <v>3950917.05</v>
          </cell>
          <cell r="AA3707">
            <v>4005189.34</v>
          </cell>
          <cell r="AB3707">
            <v>4059468.57</v>
          </cell>
          <cell r="AC3707">
            <v>4113918.62</v>
          </cell>
          <cell r="AD3707">
            <v>4170493.29</v>
          </cell>
          <cell r="AE3707">
            <v>4227845.9800000004</v>
          </cell>
          <cell r="AF3707">
            <v>4285987.3899999997</v>
          </cell>
          <cell r="AG3707">
            <v>4344928.3600000003</v>
          </cell>
          <cell r="AH3707">
            <v>4404679.88</v>
          </cell>
          <cell r="AI3707">
            <v>4465253.1100000003</v>
          </cell>
          <cell r="AJ3707">
            <v>4526659.34</v>
          </cell>
          <cell r="AK3707">
            <v>4588910.04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  <cell r="AP3707">
            <v>0</v>
          </cell>
          <cell r="AQ3707">
            <v>0</v>
          </cell>
          <cell r="AR3707">
            <v>0</v>
          </cell>
          <cell r="AS3707">
            <v>0</v>
          </cell>
          <cell r="AT3707">
            <v>0</v>
          </cell>
          <cell r="AU3707">
            <v>0</v>
          </cell>
          <cell r="AV3707">
            <v>0</v>
          </cell>
          <cell r="AW3707">
            <v>0</v>
          </cell>
          <cell r="AX3707">
            <v>0</v>
          </cell>
          <cell r="AY3707">
            <v>0</v>
          </cell>
          <cell r="AZ3707">
            <v>0</v>
          </cell>
        </row>
        <row r="3708">
          <cell r="A3708" t="str">
            <v>WAResidentialTime-Of-UseParticipantsHigh Participation Case0</v>
          </cell>
          <cell r="B3708" t="str">
            <v>WA</v>
          </cell>
          <cell r="C3708" t="str">
            <v>Residential</v>
          </cell>
          <cell r="D3708" t="str">
            <v>Time-Of-Use</v>
          </cell>
          <cell r="E3708" t="str">
            <v>Participants</v>
          </cell>
          <cell r="F3708" t="str">
            <v>High Participation Case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16746.686550000006</v>
          </cell>
          <cell r="S3708">
            <v>51018.605550000015</v>
          </cell>
          <cell r="T3708">
            <v>120852.27000000002</v>
          </cell>
          <cell r="U3708">
            <v>157699.79775000006</v>
          </cell>
          <cell r="V3708">
            <v>177800.38649999999</v>
          </cell>
          <cell r="W3708">
            <v>180383.41200000001</v>
          </cell>
          <cell r="X3708">
            <v>182969.12700000001</v>
          </cell>
          <cell r="Y3708">
            <v>185554.33050000004</v>
          </cell>
          <cell r="Z3708">
            <v>188138.90700000001</v>
          </cell>
          <cell r="AA3708">
            <v>190723.30200000003</v>
          </cell>
          <cell r="AB3708">
            <v>193308.027</v>
          </cell>
          <cell r="AC3708">
            <v>195900.88650000002</v>
          </cell>
          <cell r="AD3708">
            <v>198594.91865997191</v>
          </cell>
          <cell r="AE3708">
            <v>201325.99919378545</v>
          </cell>
          <cell r="AF3708">
            <v>204094.63759127702</v>
          </cell>
          <cell r="AG3708">
            <v>206901.35034879539</v>
          </cell>
          <cell r="AH3708">
            <v>209746.66106555553</v>
          </cell>
          <cell r="AI3708">
            <v>212631.10054131731</v>
          </cell>
          <cell r="AJ3708">
            <v>215555.20687540746</v>
          </cell>
          <cell r="AK3708">
            <v>218519.52556710335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  <cell r="AP3708">
            <v>0</v>
          </cell>
          <cell r="AQ3708">
            <v>0</v>
          </cell>
          <cell r="AR3708">
            <v>0</v>
          </cell>
          <cell r="AS3708">
            <v>0</v>
          </cell>
          <cell r="AT3708">
            <v>0</v>
          </cell>
          <cell r="AU3708">
            <v>0</v>
          </cell>
          <cell r="AV3708">
            <v>0</v>
          </cell>
          <cell r="AW3708">
            <v>0</v>
          </cell>
          <cell r="AX3708">
            <v>0</v>
          </cell>
          <cell r="AY3708">
            <v>0</v>
          </cell>
          <cell r="AZ3708">
            <v>0</v>
          </cell>
        </row>
        <row r="3709">
          <cell r="A3709" t="str">
            <v>WASmall C&amp;ITime-Of-UseProgram Annual BenefitsHigh Participation Case0</v>
          </cell>
          <cell r="B3709" t="str">
            <v>WA</v>
          </cell>
          <cell r="C3709" t="str">
            <v>Small C&amp;I</v>
          </cell>
          <cell r="D3709" t="str">
            <v>Time-Of-Use</v>
          </cell>
          <cell r="E3709" t="str">
            <v>Program Annual Benefits</v>
          </cell>
          <cell r="F3709" t="str">
            <v>High Participation Case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573231.01</v>
          </cell>
          <cell r="S3709">
            <v>1745288.43</v>
          </cell>
          <cell r="T3709">
            <v>4127886.26</v>
          </cell>
          <cell r="U3709">
            <v>5388069.9000000004</v>
          </cell>
          <cell r="V3709">
            <v>6066603.5300000003</v>
          </cell>
          <cell r="W3709">
            <v>6146956.6100000003</v>
          </cell>
          <cell r="X3709">
            <v>6226381.7599999998</v>
          </cell>
          <cell r="Y3709">
            <v>6305886.3200000003</v>
          </cell>
          <cell r="Z3709">
            <v>6389191.79</v>
          </cell>
          <cell r="AA3709">
            <v>6482465.1100000003</v>
          </cell>
          <cell r="AB3709">
            <v>6568214.9500000002</v>
          </cell>
          <cell r="AC3709">
            <v>6654117.0800000001</v>
          </cell>
          <cell r="AD3709">
            <v>6743128.8899999997</v>
          </cell>
          <cell r="AE3709">
            <v>6833331.4100000001</v>
          </cell>
          <cell r="AF3709">
            <v>6924740.5700000003</v>
          </cell>
          <cell r="AG3709">
            <v>7017372.5</v>
          </cell>
          <cell r="AH3709">
            <v>7111243.5700000003</v>
          </cell>
          <cell r="AI3709">
            <v>7206370.3399999999</v>
          </cell>
          <cell r="AJ3709">
            <v>7302769.6200000001</v>
          </cell>
          <cell r="AK3709">
            <v>7400458.4299999997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  <cell r="AP3709">
            <v>0</v>
          </cell>
          <cell r="AQ3709">
            <v>0</v>
          </cell>
          <cell r="AR3709">
            <v>0</v>
          </cell>
          <cell r="AS3709">
            <v>0</v>
          </cell>
          <cell r="AT3709">
            <v>0</v>
          </cell>
          <cell r="AU3709">
            <v>0</v>
          </cell>
          <cell r="AV3709">
            <v>0</v>
          </cell>
          <cell r="AW3709">
            <v>0</v>
          </cell>
          <cell r="AX3709">
            <v>0</v>
          </cell>
          <cell r="AY3709">
            <v>0</v>
          </cell>
          <cell r="AZ3709">
            <v>0</v>
          </cell>
        </row>
        <row r="3710">
          <cell r="A3710" t="str">
            <v>WASmall C&amp;ITime-Of-UseProgram Annual CostsHigh Participation Case0</v>
          </cell>
          <cell r="B3710" t="str">
            <v>WA</v>
          </cell>
          <cell r="C3710" t="str">
            <v>Small C&amp;I</v>
          </cell>
          <cell r="D3710" t="str">
            <v>Time-Of-Use</v>
          </cell>
          <cell r="E3710" t="str">
            <v>Program Annual Costs</v>
          </cell>
          <cell r="F3710" t="str">
            <v>High Participation Case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5834317.1500000004</v>
          </cell>
          <cell r="S3710">
            <v>12509121.98</v>
          </cell>
          <cell r="T3710">
            <v>26286343.199999999</v>
          </cell>
          <cell r="U3710">
            <v>16130618.27</v>
          </cell>
          <cell r="V3710">
            <v>10911310.720000001</v>
          </cell>
          <cell r="W3710">
            <v>4823091.07</v>
          </cell>
          <cell r="X3710">
            <v>4899046.41</v>
          </cell>
          <cell r="Y3710">
            <v>4974249.76</v>
          </cell>
          <cell r="Z3710">
            <v>5049879.66</v>
          </cell>
          <cell r="AA3710">
            <v>5126289.05</v>
          </cell>
          <cell r="AB3710">
            <v>5203203.5</v>
          </cell>
          <cell r="AC3710">
            <v>5283869.59</v>
          </cell>
          <cell r="AD3710">
            <v>5405233.1200000001</v>
          </cell>
          <cell r="AE3710">
            <v>5502775.29</v>
          </cell>
          <cell r="AF3710">
            <v>5602414.6799999997</v>
          </cell>
          <cell r="AG3710">
            <v>5704204.7300000004</v>
          </cell>
          <cell r="AH3710">
            <v>5808200.4400000004</v>
          </cell>
          <cell r="AI3710">
            <v>5914458.3899999997</v>
          </cell>
          <cell r="AJ3710">
            <v>6023036.7800000003</v>
          </cell>
          <cell r="AK3710">
            <v>6133995.5099999998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  <cell r="AP3710">
            <v>0</v>
          </cell>
          <cell r="AQ3710">
            <v>0</v>
          </cell>
          <cell r="AR3710">
            <v>0</v>
          </cell>
          <cell r="AS3710">
            <v>0</v>
          </cell>
          <cell r="AT3710">
            <v>0</v>
          </cell>
          <cell r="AU3710">
            <v>0</v>
          </cell>
          <cell r="AV3710">
            <v>0</v>
          </cell>
          <cell r="AW3710">
            <v>0</v>
          </cell>
          <cell r="AX3710">
            <v>0</v>
          </cell>
          <cell r="AY3710">
            <v>0</v>
          </cell>
          <cell r="AZ3710">
            <v>0</v>
          </cell>
        </row>
        <row r="3711">
          <cell r="A3711" t="str">
            <v>WASmall C&amp;ITime-Of-UseNon-Incentive CostsHigh Participation Case0</v>
          </cell>
          <cell r="B3711" t="str">
            <v>WA</v>
          </cell>
          <cell r="C3711" t="str">
            <v>Small C&amp;I</v>
          </cell>
          <cell r="D3711" t="str">
            <v>Time-Of-Use</v>
          </cell>
          <cell r="E3711" t="str">
            <v>Non-Incentive Costs</v>
          </cell>
          <cell r="F3711" t="str">
            <v>High Participation Case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5482636.7300000004</v>
          </cell>
          <cell r="S3711">
            <v>11437731.27</v>
          </cell>
          <cell r="T3711">
            <v>23748445.530000001</v>
          </cell>
          <cell r="U3711">
            <v>12818922.52</v>
          </cell>
          <cell r="V3711">
            <v>7177502.6100000003</v>
          </cell>
          <cell r="W3711">
            <v>1035039.42</v>
          </cell>
          <cell r="X3711">
            <v>1056694.75</v>
          </cell>
          <cell r="Y3711">
            <v>1077608.81</v>
          </cell>
          <cell r="Z3711">
            <v>1098962.6200000001</v>
          </cell>
          <cell r="AA3711">
            <v>1121099.71</v>
          </cell>
          <cell r="AB3711">
            <v>1143734.93</v>
          </cell>
          <cell r="AC3711">
            <v>1169950.97</v>
          </cell>
          <cell r="AD3711">
            <v>1234739.83</v>
          </cell>
          <cell r="AE3711">
            <v>1274929.31</v>
          </cell>
          <cell r="AF3711">
            <v>1316427.29</v>
          </cell>
          <cell r="AG3711">
            <v>1359276.37</v>
          </cell>
          <cell r="AH3711">
            <v>1403520.56</v>
          </cell>
          <cell r="AI3711">
            <v>1449205.28</v>
          </cell>
          <cell r="AJ3711">
            <v>1496377.44</v>
          </cell>
          <cell r="AK3711">
            <v>1545085.48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  <cell r="AP3711">
            <v>0</v>
          </cell>
          <cell r="AQ3711">
            <v>0</v>
          </cell>
          <cell r="AR3711">
            <v>0</v>
          </cell>
          <cell r="AS3711">
            <v>0</v>
          </cell>
          <cell r="AT3711">
            <v>0</v>
          </cell>
          <cell r="AU3711">
            <v>0</v>
          </cell>
          <cell r="AV3711">
            <v>0</v>
          </cell>
          <cell r="AW3711">
            <v>0</v>
          </cell>
          <cell r="AX3711">
            <v>0</v>
          </cell>
          <cell r="AY3711">
            <v>0</v>
          </cell>
          <cell r="AZ3711">
            <v>0</v>
          </cell>
        </row>
        <row r="3712">
          <cell r="A3712" t="str">
            <v>WASmall C&amp;ITime-Of-UseSummer Peak Reduction @Meter  (MW)High Participation Case0</v>
          </cell>
          <cell r="B3712" t="str">
            <v>WA</v>
          </cell>
          <cell r="C3712" t="str">
            <v>Small C&amp;I</v>
          </cell>
          <cell r="D3712" t="str">
            <v>Time-Of-Use</v>
          </cell>
          <cell r="E3712" t="str">
            <v>Summer Peak Reduction @Meter  (MW)</v>
          </cell>
          <cell r="F3712" t="str">
            <v>High Participation Case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5.1061481672101516</v>
          </cell>
          <cell r="S3712">
            <v>15.546439584201273</v>
          </cell>
          <cell r="T3712">
            <v>36.769815927493447</v>
          </cell>
          <cell r="U3712">
            <v>47.99510590524666</v>
          </cell>
          <cell r="V3712">
            <v>54.039254216657497</v>
          </cell>
          <cell r="W3712">
            <v>54.75501228123791</v>
          </cell>
          <cell r="X3712">
            <v>55.462504704051796</v>
          </cell>
          <cell r="Y3712">
            <v>56.170704503007471</v>
          </cell>
          <cell r="Z3712">
            <v>56.91276145592839</v>
          </cell>
          <cell r="AA3712">
            <v>57.74360864977195</v>
          </cell>
          <cell r="AB3712">
            <v>58.507439221742665</v>
          </cell>
          <cell r="AC3712">
            <v>59.27262640549219</v>
          </cell>
          <cell r="AD3712">
            <v>60.065513565673378</v>
          </cell>
          <cell r="AE3712">
            <v>60.869007140432515</v>
          </cell>
          <cell r="AF3712">
            <v>61.683249011282939</v>
          </cell>
          <cell r="AG3712">
            <v>62.508382957680382</v>
          </cell>
          <cell r="AH3712">
            <v>63.344554682411669</v>
          </cell>
          <cell r="AI3712">
            <v>64.191911837323005</v>
          </cell>
          <cell r="AJ3712">
            <v>65.050604049392433</v>
          </cell>
          <cell r="AK3712">
            <v>65.920782947151125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  <cell r="AP3712">
            <v>0</v>
          </cell>
          <cell r="AQ3712">
            <v>0</v>
          </cell>
          <cell r="AR3712">
            <v>0</v>
          </cell>
          <cell r="AS3712">
            <v>0</v>
          </cell>
          <cell r="AT3712">
            <v>0</v>
          </cell>
          <cell r="AU3712">
            <v>0</v>
          </cell>
          <cell r="AV3712">
            <v>0</v>
          </cell>
          <cell r="AW3712">
            <v>0</v>
          </cell>
          <cell r="AX3712">
            <v>0</v>
          </cell>
          <cell r="AY3712">
            <v>0</v>
          </cell>
          <cell r="AZ3712">
            <v>0</v>
          </cell>
        </row>
        <row r="3713">
          <cell r="A3713" t="str">
            <v>WASmall C&amp;ITime-Of-UseSummer Peak Reduction @Generation (MW)High Participation Case0</v>
          </cell>
          <cell r="B3713" t="str">
            <v>WA</v>
          </cell>
          <cell r="C3713" t="str">
            <v>Small C&amp;I</v>
          </cell>
          <cell r="D3713" t="str">
            <v>Time-Of-Use</v>
          </cell>
          <cell r="E3713" t="str">
            <v>Summer Peak Reduction @Generation (MW)</v>
          </cell>
          <cell r="F3713" t="str">
            <v>High Participation Case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5.6309529854545115</v>
          </cell>
          <cell r="S3713">
            <v>17.1442871462299</v>
          </cell>
          <cell r="T3713">
            <v>40.548980952242438</v>
          </cell>
          <cell r="U3713">
            <v>52.92799504328039</v>
          </cell>
          <cell r="V3713">
            <v>59.593354892652727</v>
          </cell>
          <cell r="W3713">
            <v>60.382677857562754</v>
          </cell>
          <cell r="X3713">
            <v>61.162885646285609</v>
          </cell>
          <cell r="Y3713">
            <v>61.94387351456492</v>
          </cell>
          <cell r="Z3713">
            <v>62.762198341341403</v>
          </cell>
          <cell r="AA3713">
            <v>63.678439181486489</v>
          </cell>
          <cell r="AB3713">
            <v>64.520775498172327</v>
          </cell>
          <cell r="AC3713">
            <v>65.364607857843168</v>
          </cell>
          <cell r="AD3713">
            <v>66.238987169908881</v>
          </cell>
          <cell r="AE3713">
            <v>67.125063013269198</v>
          </cell>
          <cell r="AF3713">
            <v>68.022991851877961</v>
          </cell>
          <cell r="AG3713">
            <v>68.932932242700019</v>
          </cell>
          <cell r="AH3713">
            <v>69.855044863709381</v>
          </cell>
          <cell r="AI3713">
            <v>70.789492542261797</v>
          </cell>
          <cell r="AJ3713">
            <v>71.73644028384696</v>
          </cell>
          <cell r="AK3713">
            <v>72.696055301225314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  <cell r="AP3713">
            <v>0</v>
          </cell>
          <cell r="AQ3713">
            <v>0</v>
          </cell>
          <cell r="AR3713">
            <v>0</v>
          </cell>
          <cell r="AS3713">
            <v>0</v>
          </cell>
          <cell r="AT3713">
            <v>0</v>
          </cell>
          <cell r="AU3713">
            <v>0</v>
          </cell>
          <cell r="AV3713">
            <v>0</v>
          </cell>
          <cell r="AW3713">
            <v>0</v>
          </cell>
          <cell r="AX3713">
            <v>0</v>
          </cell>
          <cell r="AY3713">
            <v>0</v>
          </cell>
          <cell r="AZ3713">
            <v>0</v>
          </cell>
        </row>
        <row r="3714">
          <cell r="A3714" t="str">
            <v>WASmall C&amp;ITime-Of-UseWinter Peak Reduction @Meter  (MW)High Participation Case0</v>
          </cell>
          <cell r="B3714" t="str">
            <v>WA</v>
          </cell>
          <cell r="C3714" t="str">
            <v>Small C&amp;I</v>
          </cell>
          <cell r="D3714" t="str">
            <v>Time-Of-Use</v>
          </cell>
          <cell r="E3714" t="str">
            <v>Winter Peak Reduction @Meter  (MW)</v>
          </cell>
          <cell r="F3714" t="str">
            <v>High Participation Case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0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  <cell r="AP3714">
            <v>0</v>
          </cell>
          <cell r="AQ3714">
            <v>0</v>
          </cell>
          <cell r="AR3714">
            <v>0</v>
          </cell>
          <cell r="AS3714">
            <v>0</v>
          </cell>
          <cell r="AT3714">
            <v>0</v>
          </cell>
          <cell r="AU3714">
            <v>0</v>
          </cell>
          <cell r="AV3714">
            <v>0</v>
          </cell>
          <cell r="AW3714">
            <v>0</v>
          </cell>
          <cell r="AX3714">
            <v>0</v>
          </cell>
          <cell r="AY3714">
            <v>0</v>
          </cell>
          <cell r="AZ3714">
            <v>0</v>
          </cell>
        </row>
        <row r="3715">
          <cell r="A3715" t="str">
            <v>WASmall C&amp;ITime-Of-UseWinter Peak Reduction @Generation (MW)High Participation Case0</v>
          </cell>
          <cell r="B3715" t="str">
            <v>WA</v>
          </cell>
          <cell r="C3715" t="str">
            <v>Small C&amp;I</v>
          </cell>
          <cell r="D3715" t="str">
            <v>Time-Of-Use</v>
          </cell>
          <cell r="E3715" t="str">
            <v>Winter Peak Reduction @Generation (MW)</v>
          </cell>
          <cell r="F3715" t="str">
            <v>High Participation Case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  <cell r="AP3715">
            <v>0</v>
          </cell>
          <cell r="AQ3715">
            <v>0</v>
          </cell>
          <cell r="AR3715">
            <v>0</v>
          </cell>
          <cell r="AS3715">
            <v>0</v>
          </cell>
          <cell r="AT3715">
            <v>0</v>
          </cell>
          <cell r="AU3715">
            <v>0</v>
          </cell>
          <cell r="AV3715">
            <v>0</v>
          </cell>
          <cell r="AW3715">
            <v>0</v>
          </cell>
          <cell r="AX3715">
            <v>0</v>
          </cell>
          <cell r="AY3715">
            <v>0</v>
          </cell>
          <cell r="AZ3715">
            <v>0</v>
          </cell>
        </row>
        <row r="3716">
          <cell r="A3716" t="str">
            <v>WASmall C&amp;ITime-Of-UseProgram Annual BenefitsHigh Participation Case0</v>
          </cell>
          <cell r="B3716" t="str">
            <v>WA</v>
          </cell>
          <cell r="C3716" t="str">
            <v>Small C&amp;I</v>
          </cell>
          <cell r="D3716" t="str">
            <v>Time-Of-Use</v>
          </cell>
          <cell r="E3716" t="str">
            <v>Program Annual Benefits</v>
          </cell>
          <cell r="F3716" t="str">
            <v>High Participation Case</v>
          </cell>
          <cell r="G3716">
            <v>0</v>
          </cell>
        </row>
        <row r="3717">
          <cell r="A3717" t="str">
            <v>WASmall C&amp;ITime-Of-UseNew ParticipantsHigh Participation Case0</v>
          </cell>
          <cell r="B3717" t="str">
            <v>WA</v>
          </cell>
          <cell r="C3717" t="str">
            <v>Small C&amp;I</v>
          </cell>
          <cell r="D3717" t="str">
            <v>Time-Of-Use</v>
          </cell>
          <cell r="E3717" t="str">
            <v>New Participants</v>
          </cell>
          <cell r="F3717" t="str">
            <v>High Participation Case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16746.686550000006</v>
          </cell>
          <cell r="S3717">
            <v>34271.919000000009</v>
          </cell>
          <cell r="T3717">
            <v>69833.664450000011</v>
          </cell>
          <cell r="U3717">
            <v>36847.527750000037</v>
          </cell>
          <cell r="V3717">
            <v>20100.588749999937</v>
          </cell>
          <cell r="W3717">
            <v>2583.0255000000179</v>
          </cell>
          <cell r="X3717">
            <v>2585.7149999999965</v>
          </cell>
          <cell r="Y3717">
            <v>2585.2035000000324</v>
          </cell>
          <cell r="Z3717">
            <v>2584.5764999999665</v>
          </cell>
          <cell r="AA3717">
            <v>2584.3950000000186</v>
          </cell>
          <cell r="AB3717">
            <v>2584.7249999999767</v>
          </cell>
          <cell r="AC3717">
            <v>2592.8595000000205</v>
          </cell>
          <cell r="AD3717">
            <v>2694.0321599718882</v>
          </cell>
          <cell r="AE3717">
            <v>2731.0805338135397</v>
          </cell>
          <cell r="AF3717">
            <v>2768.6383974915661</v>
          </cell>
          <cell r="AG3717">
            <v>2806.7127575183695</v>
          </cell>
          <cell r="AH3717">
            <v>2845.3107167601411</v>
          </cell>
          <cell r="AI3717">
            <v>2884.4394757617847</v>
          </cell>
          <cell r="AJ3717">
            <v>2924.1063340901455</v>
          </cell>
          <cell r="AK3717">
            <v>2964.3186916958948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  <cell r="AP3717">
            <v>0</v>
          </cell>
          <cell r="AQ3717">
            <v>0</v>
          </cell>
          <cell r="AR3717">
            <v>0</v>
          </cell>
          <cell r="AS3717">
            <v>0</v>
          </cell>
          <cell r="AT3717">
            <v>0</v>
          </cell>
          <cell r="AU3717">
            <v>0</v>
          </cell>
          <cell r="AV3717">
            <v>0</v>
          </cell>
          <cell r="AW3717">
            <v>0</v>
          </cell>
          <cell r="AX3717">
            <v>0</v>
          </cell>
          <cell r="AY3717">
            <v>0</v>
          </cell>
          <cell r="AZ3717">
            <v>0</v>
          </cell>
        </row>
        <row r="3718">
          <cell r="A3718" t="str">
            <v>WASmall C&amp;ITime-Of-UseIncentive CostsHigh Participation Case0</v>
          </cell>
          <cell r="B3718" t="str">
            <v>WA</v>
          </cell>
          <cell r="C3718" t="str">
            <v>Small C&amp;I</v>
          </cell>
          <cell r="D3718" t="str">
            <v>Time-Of-Use</v>
          </cell>
          <cell r="E3718" t="str">
            <v>Incentive Costs</v>
          </cell>
          <cell r="F3718" t="str">
            <v>High Participation Case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351680.42</v>
          </cell>
          <cell r="S3718">
            <v>1071390.72</v>
          </cell>
          <cell r="T3718">
            <v>2537897.67</v>
          </cell>
          <cell r="U3718">
            <v>3311695.75</v>
          </cell>
          <cell r="V3718">
            <v>3733808.12</v>
          </cell>
          <cell r="W3718">
            <v>3788051.65</v>
          </cell>
          <cell r="X3718">
            <v>3842351.67</v>
          </cell>
          <cell r="Y3718">
            <v>3896640.94</v>
          </cell>
          <cell r="Z3718">
            <v>3950917.05</v>
          </cell>
          <cell r="AA3718">
            <v>4005189.34</v>
          </cell>
          <cell r="AB3718">
            <v>4059468.57</v>
          </cell>
          <cell r="AC3718">
            <v>4113918.62</v>
          </cell>
          <cell r="AD3718">
            <v>4170493.29</v>
          </cell>
          <cell r="AE3718">
            <v>4227845.9800000004</v>
          </cell>
          <cell r="AF3718">
            <v>4285987.3899999997</v>
          </cell>
          <cell r="AG3718">
            <v>4344928.3600000003</v>
          </cell>
          <cell r="AH3718">
            <v>4404679.88</v>
          </cell>
          <cell r="AI3718">
            <v>4465253.1100000003</v>
          </cell>
          <cell r="AJ3718">
            <v>4526659.34</v>
          </cell>
          <cell r="AK3718">
            <v>4588910.04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  <cell r="AP3718">
            <v>0</v>
          </cell>
          <cell r="AQ3718">
            <v>0</v>
          </cell>
          <cell r="AR3718">
            <v>0</v>
          </cell>
          <cell r="AS3718">
            <v>0</v>
          </cell>
          <cell r="AT3718">
            <v>0</v>
          </cell>
          <cell r="AU3718">
            <v>0</v>
          </cell>
          <cell r="AV3718">
            <v>0</v>
          </cell>
          <cell r="AW3718">
            <v>0</v>
          </cell>
          <cell r="AX3718">
            <v>0</v>
          </cell>
          <cell r="AY3718">
            <v>0</v>
          </cell>
          <cell r="AZ3718">
            <v>0</v>
          </cell>
        </row>
        <row r="3719">
          <cell r="A3719" t="str">
            <v>WASmall C&amp;ITime-Of-UseParticipantsHigh Participation Case0</v>
          </cell>
          <cell r="B3719" t="str">
            <v>WA</v>
          </cell>
          <cell r="C3719" t="str">
            <v>Small C&amp;I</v>
          </cell>
          <cell r="D3719" t="str">
            <v>Time-Of-Use</v>
          </cell>
          <cell r="E3719" t="str">
            <v>Participants</v>
          </cell>
          <cell r="F3719" t="str">
            <v>High Participation Case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16746.686550000006</v>
          </cell>
          <cell r="S3719">
            <v>51018.605550000015</v>
          </cell>
          <cell r="T3719">
            <v>120852.27000000002</v>
          </cell>
          <cell r="U3719">
            <v>157699.79775000006</v>
          </cell>
          <cell r="V3719">
            <v>177800.38649999999</v>
          </cell>
          <cell r="W3719">
            <v>180383.41200000001</v>
          </cell>
          <cell r="X3719">
            <v>182969.12700000001</v>
          </cell>
          <cell r="Y3719">
            <v>185554.33050000004</v>
          </cell>
          <cell r="Z3719">
            <v>188138.90700000001</v>
          </cell>
          <cell r="AA3719">
            <v>190723.30200000003</v>
          </cell>
          <cell r="AB3719">
            <v>193308.027</v>
          </cell>
          <cell r="AC3719">
            <v>195900.88650000002</v>
          </cell>
          <cell r="AD3719">
            <v>198594.91865997191</v>
          </cell>
          <cell r="AE3719">
            <v>201325.99919378545</v>
          </cell>
          <cell r="AF3719">
            <v>204094.63759127702</v>
          </cell>
          <cell r="AG3719">
            <v>206901.35034879539</v>
          </cell>
          <cell r="AH3719">
            <v>209746.66106555553</v>
          </cell>
          <cell r="AI3719">
            <v>212631.10054131731</v>
          </cell>
          <cell r="AJ3719">
            <v>215555.20687540746</v>
          </cell>
          <cell r="AK3719">
            <v>218519.52556710335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  <cell r="AP3719">
            <v>0</v>
          </cell>
          <cell r="AQ3719">
            <v>0</v>
          </cell>
          <cell r="AR3719">
            <v>0</v>
          </cell>
          <cell r="AS3719">
            <v>0</v>
          </cell>
          <cell r="AT3719">
            <v>0</v>
          </cell>
          <cell r="AU3719">
            <v>0</v>
          </cell>
          <cell r="AV3719">
            <v>0</v>
          </cell>
          <cell r="AW3719">
            <v>0</v>
          </cell>
          <cell r="AX3719">
            <v>0</v>
          </cell>
          <cell r="AY3719">
            <v>0</v>
          </cell>
          <cell r="AZ3719">
            <v>0</v>
          </cell>
        </row>
        <row r="3720">
          <cell r="A3720" t="str">
            <v>WAResidentialDemand ChargeProgram Annual BenefitsHigh Participation Case0</v>
          </cell>
          <cell r="B3720" t="str">
            <v>WA</v>
          </cell>
          <cell r="C3720" t="str">
            <v>Residential</v>
          </cell>
          <cell r="D3720" t="str">
            <v>Demand Charge</v>
          </cell>
          <cell r="E3720" t="str">
            <v>Program Annual Benefits</v>
          </cell>
          <cell r="F3720" t="str">
            <v>High Participation Case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573231.01</v>
          </cell>
          <cell r="S3720">
            <v>1745288.43</v>
          </cell>
          <cell r="T3720">
            <v>4127886.26</v>
          </cell>
          <cell r="U3720">
            <v>5388069.9000000004</v>
          </cell>
          <cell r="V3720">
            <v>6066603.5300000003</v>
          </cell>
          <cell r="W3720">
            <v>6146956.6100000003</v>
          </cell>
          <cell r="X3720">
            <v>6226381.7599999998</v>
          </cell>
          <cell r="Y3720">
            <v>6305886.3200000003</v>
          </cell>
          <cell r="Z3720">
            <v>6389191.79</v>
          </cell>
          <cell r="AA3720">
            <v>6482465.1100000003</v>
          </cell>
          <cell r="AB3720">
            <v>6568214.9500000002</v>
          </cell>
          <cell r="AC3720">
            <v>6654117.0800000001</v>
          </cell>
          <cell r="AD3720">
            <v>6743128.8899999997</v>
          </cell>
          <cell r="AE3720">
            <v>6833331.4100000001</v>
          </cell>
          <cell r="AF3720">
            <v>6924740.5700000003</v>
          </cell>
          <cell r="AG3720">
            <v>7017372.5</v>
          </cell>
          <cell r="AH3720">
            <v>7111243.5700000003</v>
          </cell>
          <cell r="AI3720">
            <v>7206370.3399999999</v>
          </cell>
          <cell r="AJ3720">
            <v>7302769.6200000001</v>
          </cell>
          <cell r="AK3720">
            <v>7400458.4299999997</v>
          </cell>
          <cell r="AL3720">
            <v>0</v>
          </cell>
          <cell r="AM3720">
            <v>0</v>
          </cell>
          <cell r="AN3720">
            <v>0</v>
          </cell>
          <cell r="AO3720">
            <v>0</v>
          </cell>
          <cell r="AP3720">
            <v>0</v>
          </cell>
          <cell r="AQ3720">
            <v>0</v>
          </cell>
          <cell r="AR3720">
            <v>0</v>
          </cell>
          <cell r="AS3720">
            <v>0</v>
          </cell>
          <cell r="AT3720">
            <v>0</v>
          </cell>
          <cell r="AU3720">
            <v>0</v>
          </cell>
          <cell r="AV3720">
            <v>0</v>
          </cell>
          <cell r="AW3720">
            <v>0</v>
          </cell>
          <cell r="AX3720">
            <v>0</v>
          </cell>
          <cell r="AY3720">
            <v>0</v>
          </cell>
          <cell r="AZ3720">
            <v>0</v>
          </cell>
        </row>
        <row r="3721">
          <cell r="A3721" t="str">
            <v>WAResidentialDemand ChargeProgram Annual CostsHigh Participation Case0</v>
          </cell>
          <cell r="B3721" t="str">
            <v>WA</v>
          </cell>
          <cell r="C3721" t="str">
            <v>Residential</v>
          </cell>
          <cell r="D3721" t="str">
            <v>Demand Charge</v>
          </cell>
          <cell r="E3721" t="str">
            <v>Program Annual Costs</v>
          </cell>
          <cell r="F3721" t="str">
            <v>High Participation Case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5834317.1500000004</v>
          </cell>
          <cell r="S3721">
            <v>12509121.98</v>
          </cell>
          <cell r="T3721">
            <v>26286343.199999999</v>
          </cell>
          <cell r="U3721">
            <v>16130618.27</v>
          </cell>
          <cell r="V3721">
            <v>10911310.720000001</v>
          </cell>
          <cell r="W3721">
            <v>4823091.07</v>
          </cell>
          <cell r="X3721">
            <v>4899046.41</v>
          </cell>
          <cell r="Y3721">
            <v>4974249.76</v>
          </cell>
          <cell r="Z3721">
            <v>5049879.66</v>
          </cell>
          <cell r="AA3721">
            <v>5126289.05</v>
          </cell>
          <cell r="AB3721">
            <v>5203203.5</v>
          </cell>
          <cell r="AC3721">
            <v>5283869.59</v>
          </cell>
          <cell r="AD3721">
            <v>5405233.1200000001</v>
          </cell>
          <cell r="AE3721">
            <v>5502775.29</v>
          </cell>
          <cell r="AF3721">
            <v>5602414.6799999997</v>
          </cell>
          <cell r="AG3721">
            <v>5704204.7300000004</v>
          </cell>
          <cell r="AH3721">
            <v>5808200.4400000004</v>
          </cell>
          <cell r="AI3721">
            <v>5914458.3899999997</v>
          </cell>
          <cell r="AJ3721">
            <v>6023036.7800000003</v>
          </cell>
          <cell r="AK3721">
            <v>6133995.5099999998</v>
          </cell>
          <cell r="AL3721">
            <v>0</v>
          </cell>
          <cell r="AM3721">
            <v>0</v>
          </cell>
          <cell r="AN3721">
            <v>0</v>
          </cell>
          <cell r="AO3721">
            <v>0</v>
          </cell>
          <cell r="AP3721">
            <v>0</v>
          </cell>
          <cell r="AQ3721">
            <v>0</v>
          </cell>
          <cell r="AR3721">
            <v>0</v>
          </cell>
          <cell r="AS3721">
            <v>0</v>
          </cell>
          <cell r="AT3721">
            <v>0</v>
          </cell>
          <cell r="AU3721">
            <v>0</v>
          </cell>
          <cell r="AV3721">
            <v>0</v>
          </cell>
          <cell r="AW3721">
            <v>0</v>
          </cell>
          <cell r="AX3721">
            <v>0</v>
          </cell>
          <cell r="AY3721">
            <v>0</v>
          </cell>
          <cell r="AZ3721">
            <v>0</v>
          </cell>
        </row>
        <row r="3722">
          <cell r="A3722" t="str">
            <v>WAResidentialDemand ChargeNon-Incentive CostsHigh Participation Case0</v>
          </cell>
          <cell r="B3722" t="str">
            <v>WA</v>
          </cell>
          <cell r="C3722" t="str">
            <v>Residential</v>
          </cell>
          <cell r="D3722" t="str">
            <v>Demand Charge</v>
          </cell>
          <cell r="E3722" t="str">
            <v>Non-Incentive Costs</v>
          </cell>
          <cell r="F3722" t="str">
            <v>High Participation Case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5482636.7300000004</v>
          </cell>
          <cell r="S3722">
            <v>11437731.27</v>
          </cell>
          <cell r="T3722">
            <v>23748445.530000001</v>
          </cell>
          <cell r="U3722">
            <v>12818922.52</v>
          </cell>
          <cell r="V3722">
            <v>7177502.6100000003</v>
          </cell>
          <cell r="W3722">
            <v>1035039.42</v>
          </cell>
          <cell r="X3722">
            <v>1056694.75</v>
          </cell>
          <cell r="Y3722">
            <v>1077608.81</v>
          </cell>
          <cell r="Z3722">
            <v>1098962.6200000001</v>
          </cell>
          <cell r="AA3722">
            <v>1121099.71</v>
          </cell>
          <cell r="AB3722">
            <v>1143734.93</v>
          </cell>
          <cell r="AC3722">
            <v>1169950.97</v>
          </cell>
          <cell r="AD3722">
            <v>1234739.83</v>
          </cell>
          <cell r="AE3722">
            <v>1274929.31</v>
          </cell>
          <cell r="AF3722">
            <v>1316427.29</v>
          </cell>
          <cell r="AG3722">
            <v>1359276.37</v>
          </cell>
          <cell r="AH3722">
            <v>1403520.56</v>
          </cell>
          <cell r="AI3722">
            <v>1449205.28</v>
          </cell>
          <cell r="AJ3722">
            <v>1496377.44</v>
          </cell>
          <cell r="AK3722">
            <v>1545085.48</v>
          </cell>
          <cell r="AL3722">
            <v>0</v>
          </cell>
          <cell r="AM3722">
            <v>0</v>
          </cell>
          <cell r="AN3722">
            <v>0</v>
          </cell>
          <cell r="AO3722">
            <v>0</v>
          </cell>
          <cell r="AP3722">
            <v>0</v>
          </cell>
          <cell r="AQ3722">
            <v>0</v>
          </cell>
          <cell r="AR3722">
            <v>0</v>
          </cell>
          <cell r="AS3722">
            <v>0</v>
          </cell>
          <cell r="AT3722">
            <v>0</v>
          </cell>
          <cell r="AU3722">
            <v>0</v>
          </cell>
          <cell r="AV3722">
            <v>0</v>
          </cell>
          <cell r="AW3722">
            <v>0</v>
          </cell>
          <cell r="AX3722">
            <v>0</v>
          </cell>
          <cell r="AY3722">
            <v>0</v>
          </cell>
          <cell r="AZ3722">
            <v>0</v>
          </cell>
        </row>
        <row r="3723">
          <cell r="A3723" t="str">
            <v>WAResidentialDemand ChargeSummer Peak Reduction @Meter  (MW)High Participation Case0</v>
          </cell>
          <cell r="B3723" t="str">
            <v>WA</v>
          </cell>
          <cell r="C3723" t="str">
            <v>Residential</v>
          </cell>
          <cell r="D3723" t="str">
            <v>Demand Charge</v>
          </cell>
          <cell r="E3723" t="str">
            <v>Summer Peak Reduction @Meter  (MW)</v>
          </cell>
          <cell r="F3723" t="str">
            <v>High Participation Case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5.1061481672101516</v>
          </cell>
          <cell r="S3723">
            <v>15.546439584201273</v>
          </cell>
          <cell r="T3723">
            <v>36.769815927493447</v>
          </cell>
          <cell r="U3723">
            <v>47.99510590524666</v>
          </cell>
          <cell r="V3723">
            <v>54.039254216657497</v>
          </cell>
          <cell r="W3723">
            <v>54.75501228123791</v>
          </cell>
          <cell r="X3723">
            <v>55.462504704051796</v>
          </cell>
          <cell r="Y3723">
            <v>56.170704503007471</v>
          </cell>
          <cell r="Z3723">
            <v>56.91276145592839</v>
          </cell>
          <cell r="AA3723">
            <v>57.74360864977195</v>
          </cell>
          <cell r="AB3723">
            <v>58.507439221742665</v>
          </cell>
          <cell r="AC3723">
            <v>59.27262640549219</v>
          </cell>
          <cell r="AD3723">
            <v>60.065513565673378</v>
          </cell>
          <cell r="AE3723">
            <v>60.869007140432515</v>
          </cell>
          <cell r="AF3723">
            <v>61.683249011282939</v>
          </cell>
          <cell r="AG3723">
            <v>62.508382957680382</v>
          </cell>
          <cell r="AH3723">
            <v>63.344554682411669</v>
          </cell>
          <cell r="AI3723">
            <v>64.191911837323005</v>
          </cell>
          <cell r="AJ3723">
            <v>65.050604049392433</v>
          </cell>
          <cell r="AK3723">
            <v>65.920782947151125</v>
          </cell>
          <cell r="AL3723">
            <v>0</v>
          </cell>
          <cell r="AM3723">
            <v>0</v>
          </cell>
          <cell r="AN3723">
            <v>0</v>
          </cell>
          <cell r="AO3723">
            <v>0</v>
          </cell>
          <cell r="AP3723">
            <v>0</v>
          </cell>
          <cell r="AQ3723">
            <v>0</v>
          </cell>
          <cell r="AR3723">
            <v>0</v>
          </cell>
          <cell r="AS3723">
            <v>0</v>
          </cell>
          <cell r="AT3723">
            <v>0</v>
          </cell>
          <cell r="AU3723">
            <v>0</v>
          </cell>
          <cell r="AV3723">
            <v>0</v>
          </cell>
          <cell r="AW3723">
            <v>0</v>
          </cell>
          <cell r="AX3723">
            <v>0</v>
          </cell>
          <cell r="AY3723">
            <v>0</v>
          </cell>
          <cell r="AZ3723">
            <v>0</v>
          </cell>
        </row>
        <row r="3724">
          <cell r="A3724" t="str">
            <v>WAResidentialDemand ChargeSummer Peak Reduction @Generation (MW)High Participation Case0</v>
          </cell>
          <cell r="B3724" t="str">
            <v>WA</v>
          </cell>
          <cell r="C3724" t="str">
            <v>Residential</v>
          </cell>
          <cell r="D3724" t="str">
            <v>Demand Charge</v>
          </cell>
          <cell r="E3724" t="str">
            <v>Summer Peak Reduction @Generation (MW)</v>
          </cell>
          <cell r="F3724" t="str">
            <v>High Participation Case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5.6309529854545115</v>
          </cell>
          <cell r="S3724">
            <v>17.1442871462299</v>
          </cell>
          <cell r="T3724">
            <v>40.548980952242438</v>
          </cell>
          <cell r="U3724">
            <v>52.92799504328039</v>
          </cell>
          <cell r="V3724">
            <v>59.593354892652727</v>
          </cell>
          <cell r="W3724">
            <v>60.382677857562754</v>
          </cell>
          <cell r="X3724">
            <v>61.162885646285609</v>
          </cell>
          <cell r="Y3724">
            <v>61.94387351456492</v>
          </cell>
          <cell r="Z3724">
            <v>62.762198341341403</v>
          </cell>
          <cell r="AA3724">
            <v>63.678439181486489</v>
          </cell>
          <cell r="AB3724">
            <v>64.520775498172327</v>
          </cell>
          <cell r="AC3724">
            <v>65.364607857843168</v>
          </cell>
          <cell r="AD3724">
            <v>66.238987169908881</v>
          </cell>
          <cell r="AE3724">
            <v>67.125063013269198</v>
          </cell>
          <cell r="AF3724">
            <v>68.022991851877961</v>
          </cell>
          <cell r="AG3724">
            <v>68.932932242700019</v>
          </cell>
          <cell r="AH3724">
            <v>69.855044863709381</v>
          </cell>
          <cell r="AI3724">
            <v>70.789492542261797</v>
          </cell>
          <cell r="AJ3724">
            <v>71.73644028384696</v>
          </cell>
          <cell r="AK3724">
            <v>72.696055301225314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  <cell r="AP3724">
            <v>0</v>
          </cell>
          <cell r="AQ3724">
            <v>0</v>
          </cell>
          <cell r="AR3724">
            <v>0</v>
          </cell>
          <cell r="AS3724">
            <v>0</v>
          </cell>
          <cell r="AT3724">
            <v>0</v>
          </cell>
          <cell r="AU3724">
            <v>0</v>
          </cell>
          <cell r="AV3724">
            <v>0</v>
          </cell>
          <cell r="AW3724">
            <v>0</v>
          </cell>
          <cell r="AX3724">
            <v>0</v>
          </cell>
          <cell r="AY3724">
            <v>0</v>
          </cell>
          <cell r="AZ3724">
            <v>0</v>
          </cell>
        </row>
        <row r="3725">
          <cell r="A3725" t="str">
            <v>WAResidentialDemand ChargeWinter Peak Reduction @Meter  (MW)High Participation Case0</v>
          </cell>
          <cell r="B3725" t="str">
            <v>WA</v>
          </cell>
          <cell r="C3725" t="str">
            <v>Residential</v>
          </cell>
          <cell r="D3725" t="str">
            <v>Demand Charge</v>
          </cell>
          <cell r="E3725" t="str">
            <v>Winter Peak Reduction @Meter  (MW)</v>
          </cell>
          <cell r="F3725" t="str">
            <v>High Participation Case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L3725">
            <v>0</v>
          </cell>
          <cell r="AM3725">
            <v>0</v>
          </cell>
          <cell r="AN3725">
            <v>0</v>
          </cell>
          <cell r="AO3725">
            <v>0</v>
          </cell>
          <cell r="AP3725">
            <v>0</v>
          </cell>
          <cell r="AQ3725">
            <v>0</v>
          </cell>
          <cell r="AR3725">
            <v>0</v>
          </cell>
          <cell r="AS3725">
            <v>0</v>
          </cell>
          <cell r="AT3725">
            <v>0</v>
          </cell>
          <cell r="AU3725">
            <v>0</v>
          </cell>
          <cell r="AV3725">
            <v>0</v>
          </cell>
          <cell r="AW3725">
            <v>0</v>
          </cell>
          <cell r="AX3725">
            <v>0</v>
          </cell>
          <cell r="AY3725">
            <v>0</v>
          </cell>
          <cell r="AZ3725">
            <v>0</v>
          </cell>
        </row>
        <row r="3726">
          <cell r="A3726" t="str">
            <v>WAResidentialDemand ChargeWinter Peak Reduction @Generation (MW)High Participation Case0</v>
          </cell>
          <cell r="B3726" t="str">
            <v>WA</v>
          </cell>
          <cell r="C3726" t="str">
            <v>Residential</v>
          </cell>
          <cell r="D3726" t="str">
            <v>Demand Charge</v>
          </cell>
          <cell r="E3726" t="str">
            <v>Winter Peak Reduction @Generation (MW)</v>
          </cell>
          <cell r="F3726" t="str">
            <v>High Participation Case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0</v>
          </cell>
          <cell r="AG3726">
            <v>0</v>
          </cell>
          <cell r="AH3726">
            <v>0</v>
          </cell>
          <cell r="AI3726">
            <v>0</v>
          </cell>
          <cell r="AJ3726">
            <v>0</v>
          </cell>
          <cell r="AK3726">
            <v>0</v>
          </cell>
          <cell r="AL3726">
            <v>0</v>
          </cell>
          <cell r="AM3726">
            <v>0</v>
          </cell>
          <cell r="AN3726">
            <v>0</v>
          </cell>
          <cell r="AO3726">
            <v>0</v>
          </cell>
          <cell r="AP3726">
            <v>0</v>
          </cell>
          <cell r="AQ3726">
            <v>0</v>
          </cell>
          <cell r="AR3726">
            <v>0</v>
          </cell>
          <cell r="AS3726">
            <v>0</v>
          </cell>
          <cell r="AT3726">
            <v>0</v>
          </cell>
          <cell r="AU3726">
            <v>0</v>
          </cell>
          <cell r="AV3726">
            <v>0</v>
          </cell>
          <cell r="AW3726">
            <v>0</v>
          </cell>
          <cell r="AX3726">
            <v>0</v>
          </cell>
          <cell r="AY3726">
            <v>0</v>
          </cell>
          <cell r="AZ3726">
            <v>0</v>
          </cell>
        </row>
        <row r="3727">
          <cell r="A3727" t="str">
            <v>WAResidentialDemand ChargeProgram Annual BenefitsHigh Participation Case0</v>
          </cell>
          <cell r="B3727" t="str">
            <v>WA</v>
          </cell>
          <cell r="C3727" t="str">
            <v>Residential</v>
          </cell>
          <cell r="D3727" t="str">
            <v>Demand Charge</v>
          </cell>
          <cell r="E3727" t="str">
            <v>Program Annual Benefits</v>
          </cell>
          <cell r="F3727" t="str">
            <v>High Participation Case</v>
          </cell>
          <cell r="G3727">
            <v>0</v>
          </cell>
        </row>
        <row r="3728">
          <cell r="A3728" t="str">
            <v>WAResidentialDemand ChargeNew ParticipantsHigh Participation Case0</v>
          </cell>
          <cell r="B3728" t="str">
            <v>WA</v>
          </cell>
          <cell r="C3728" t="str">
            <v>Residential</v>
          </cell>
          <cell r="D3728" t="str">
            <v>Demand Charge</v>
          </cell>
          <cell r="E3728" t="str">
            <v>New Participants</v>
          </cell>
          <cell r="F3728" t="str">
            <v>High Participation Case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16746.686550000006</v>
          </cell>
          <cell r="S3728">
            <v>34271.919000000009</v>
          </cell>
          <cell r="T3728">
            <v>69833.664450000011</v>
          </cell>
          <cell r="U3728">
            <v>36847.527750000037</v>
          </cell>
          <cell r="V3728">
            <v>20100.588749999937</v>
          </cell>
          <cell r="W3728">
            <v>2583.0255000000179</v>
          </cell>
          <cell r="X3728">
            <v>2585.7149999999965</v>
          </cell>
          <cell r="Y3728">
            <v>2585.2035000000324</v>
          </cell>
          <cell r="Z3728">
            <v>2584.5764999999665</v>
          </cell>
          <cell r="AA3728">
            <v>2584.3950000000186</v>
          </cell>
          <cell r="AB3728">
            <v>2584.7249999999767</v>
          </cell>
          <cell r="AC3728">
            <v>2592.8595000000205</v>
          </cell>
          <cell r="AD3728">
            <v>2694.0321599718882</v>
          </cell>
          <cell r="AE3728">
            <v>2731.0805338135397</v>
          </cell>
          <cell r="AF3728">
            <v>2768.6383974915661</v>
          </cell>
          <cell r="AG3728">
            <v>2806.7127575183695</v>
          </cell>
          <cell r="AH3728">
            <v>2845.3107167601411</v>
          </cell>
          <cell r="AI3728">
            <v>2884.4394757617847</v>
          </cell>
          <cell r="AJ3728">
            <v>2924.1063340901455</v>
          </cell>
          <cell r="AK3728">
            <v>2964.3186916958948</v>
          </cell>
          <cell r="AL3728">
            <v>0</v>
          </cell>
          <cell r="AM3728">
            <v>0</v>
          </cell>
          <cell r="AN3728">
            <v>0</v>
          </cell>
          <cell r="AO3728">
            <v>0</v>
          </cell>
          <cell r="AP3728">
            <v>0</v>
          </cell>
          <cell r="AQ3728">
            <v>0</v>
          </cell>
          <cell r="AR3728">
            <v>0</v>
          </cell>
          <cell r="AS3728">
            <v>0</v>
          </cell>
          <cell r="AT3728">
            <v>0</v>
          </cell>
          <cell r="AU3728">
            <v>0</v>
          </cell>
          <cell r="AV3728">
            <v>0</v>
          </cell>
          <cell r="AW3728">
            <v>0</v>
          </cell>
          <cell r="AX3728">
            <v>0</v>
          </cell>
          <cell r="AY3728">
            <v>0</v>
          </cell>
          <cell r="AZ3728">
            <v>0</v>
          </cell>
        </row>
        <row r="3729">
          <cell r="A3729" t="str">
            <v>WAResidentialDemand ChargeIncentive CostsHigh Participation Case0</v>
          </cell>
          <cell r="B3729" t="str">
            <v>WA</v>
          </cell>
          <cell r="C3729" t="str">
            <v>Residential</v>
          </cell>
          <cell r="D3729" t="str">
            <v>Demand Charge</v>
          </cell>
          <cell r="E3729" t="str">
            <v>Incentive Costs</v>
          </cell>
          <cell r="F3729" t="str">
            <v>High Participation Case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351680.42</v>
          </cell>
          <cell r="S3729">
            <v>1071390.72</v>
          </cell>
          <cell r="T3729">
            <v>2537897.67</v>
          </cell>
          <cell r="U3729">
            <v>3311695.75</v>
          </cell>
          <cell r="V3729">
            <v>3733808.12</v>
          </cell>
          <cell r="W3729">
            <v>3788051.65</v>
          </cell>
          <cell r="X3729">
            <v>3842351.67</v>
          </cell>
          <cell r="Y3729">
            <v>3896640.94</v>
          </cell>
          <cell r="Z3729">
            <v>3950917.05</v>
          </cell>
          <cell r="AA3729">
            <v>4005189.34</v>
          </cell>
          <cell r="AB3729">
            <v>4059468.57</v>
          </cell>
          <cell r="AC3729">
            <v>4113918.62</v>
          </cell>
          <cell r="AD3729">
            <v>4170493.29</v>
          </cell>
          <cell r="AE3729">
            <v>4227845.9800000004</v>
          </cell>
          <cell r="AF3729">
            <v>4285987.3899999997</v>
          </cell>
          <cell r="AG3729">
            <v>4344928.3600000003</v>
          </cell>
          <cell r="AH3729">
            <v>4404679.88</v>
          </cell>
          <cell r="AI3729">
            <v>4465253.1100000003</v>
          </cell>
          <cell r="AJ3729">
            <v>4526659.34</v>
          </cell>
          <cell r="AK3729">
            <v>4588910.04</v>
          </cell>
          <cell r="AL3729">
            <v>0</v>
          </cell>
          <cell r="AM3729">
            <v>0</v>
          </cell>
          <cell r="AN3729">
            <v>0</v>
          </cell>
          <cell r="AO3729">
            <v>0</v>
          </cell>
          <cell r="AP3729">
            <v>0</v>
          </cell>
          <cell r="AQ3729">
            <v>0</v>
          </cell>
          <cell r="AR3729">
            <v>0</v>
          </cell>
          <cell r="AS3729">
            <v>0</v>
          </cell>
          <cell r="AT3729">
            <v>0</v>
          </cell>
          <cell r="AU3729">
            <v>0</v>
          </cell>
          <cell r="AV3729">
            <v>0</v>
          </cell>
          <cell r="AW3729">
            <v>0</v>
          </cell>
          <cell r="AX3729">
            <v>0</v>
          </cell>
          <cell r="AY3729">
            <v>0</v>
          </cell>
          <cell r="AZ3729">
            <v>0</v>
          </cell>
        </row>
        <row r="3730">
          <cell r="A3730" t="str">
            <v>WAResidentialDemand ChargeParticipantsHigh Participation Case0</v>
          </cell>
          <cell r="B3730" t="str">
            <v>WA</v>
          </cell>
          <cell r="C3730" t="str">
            <v>Residential</v>
          </cell>
          <cell r="D3730" t="str">
            <v>Demand Charge</v>
          </cell>
          <cell r="E3730" t="str">
            <v>Participants</v>
          </cell>
          <cell r="F3730" t="str">
            <v>High Participation Case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16746.686550000006</v>
          </cell>
          <cell r="S3730">
            <v>51018.605550000015</v>
          </cell>
          <cell r="T3730">
            <v>120852.27000000002</v>
          </cell>
          <cell r="U3730">
            <v>157699.79775000006</v>
          </cell>
          <cell r="V3730">
            <v>177800.38649999999</v>
          </cell>
          <cell r="W3730">
            <v>180383.41200000001</v>
          </cell>
          <cell r="X3730">
            <v>182969.12700000001</v>
          </cell>
          <cell r="Y3730">
            <v>185554.33050000004</v>
          </cell>
          <cell r="Z3730">
            <v>188138.90700000001</v>
          </cell>
          <cell r="AA3730">
            <v>190723.30200000003</v>
          </cell>
          <cell r="AB3730">
            <v>193308.027</v>
          </cell>
          <cell r="AC3730">
            <v>195900.88650000002</v>
          </cell>
          <cell r="AD3730">
            <v>198594.91865997191</v>
          </cell>
          <cell r="AE3730">
            <v>201325.99919378545</v>
          </cell>
          <cell r="AF3730">
            <v>204094.63759127702</v>
          </cell>
          <cell r="AG3730">
            <v>206901.35034879539</v>
          </cell>
          <cell r="AH3730">
            <v>209746.66106555553</v>
          </cell>
          <cell r="AI3730">
            <v>212631.10054131731</v>
          </cell>
          <cell r="AJ3730">
            <v>215555.20687540746</v>
          </cell>
          <cell r="AK3730">
            <v>218519.52556710335</v>
          </cell>
          <cell r="AL3730">
            <v>0</v>
          </cell>
          <cell r="AM3730">
            <v>0</v>
          </cell>
          <cell r="AN3730">
            <v>0</v>
          </cell>
          <cell r="AO3730">
            <v>0</v>
          </cell>
          <cell r="AP3730">
            <v>0</v>
          </cell>
          <cell r="AQ3730">
            <v>0</v>
          </cell>
          <cell r="AR3730">
            <v>0</v>
          </cell>
          <cell r="AS3730">
            <v>0</v>
          </cell>
          <cell r="AT3730">
            <v>0</v>
          </cell>
          <cell r="AU3730">
            <v>0</v>
          </cell>
          <cell r="AV3730">
            <v>0</v>
          </cell>
          <cell r="AW3730">
            <v>0</v>
          </cell>
          <cell r="AX3730">
            <v>0</v>
          </cell>
          <cell r="AY3730">
            <v>0</v>
          </cell>
          <cell r="AZ3730">
            <v>0</v>
          </cell>
        </row>
        <row r="3731">
          <cell r="A3731" t="str">
            <v>WAResidentialTime-Of-Use EV ChargingProgram Annual BenefitsHigh Participation Case0</v>
          </cell>
          <cell r="B3731" t="str">
            <v>WA</v>
          </cell>
          <cell r="C3731" t="str">
            <v>Residential</v>
          </cell>
          <cell r="D3731" t="str">
            <v>Time-Of-Use EV Charging</v>
          </cell>
          <cell r="E3731" t="str">
            <v>Program Annual Benefits</v>
          </cell>
          <cell r="F3731" t="str">
            <v>High Participation Case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573231.01</v>
          </cell>
          <cell r="S3731">
            <v>1745288.43</v>
          </cell>
          <cell r="T3731">
            <v>4127886.26</v>
          </cell>
          <cell r="U3731">
            <v>5388069.9000000004</v>
          </cell>
          <cell r="V3731">
            <v>6066603.5300000003</v>
          </cell>
          <cell r="W3731">
            <v>6146956.6100000003</v>
          </cell>
          <cell r="X3731">
            <v>6226381.7599999998</v>
          </cell>
          <cell r="Y3731">
            <v>6305886.3200000003</v>
          </cell>
          <cell r="Z3731">
            <v>6389191.79</v>
          </cell>
          <cell r="AA3731">
            <v>6482465.1100000003</v>
          </cell>
          <cell r="AB3731">
            <v>6568214.9500000002</v>
          </cell>
          <cell r="AC3731">
            <v>6654117.0800000001</v>
          </cell>
          <cell r="AD3731">
            <v>6743128.8899999997</v>
          </cell>
          <cell r="AE3731">
            <v>6833331.4100000001</v>
          </cell>
          <cell r="AF3731">
            <v>6924740.5700000003</v>
          </cell>
          <cell r="AG3731">
            <v>7017372.5</v>
          </cell>
          <cell r="AH3731">
            <v>7111243.5700000003</v>
          </cell>
          <cell r="AI3731">
            <v>7206370.3399999999</v>
          </cell>
          <cell r="AJ3731">
            <v>7302769.6200000001</v>
          </cell>
          <cell r="AK3731">
            <v>7400458.4299999997</v>
          </cell>
          <cell r="AL3731">
            <v>0</v>
          </cell>
          <cell r="AM3731">
            <v>0</v>
          </cell>
          <cell r="AN3731">
            <v>0</v>
          </cell>
          <cell r="AO3731">
            <v>0</v>
          </cell>
          <cell r="AP3731">
            <v>0</v>
          </cell>
          <cell r="AQ3731">
            <v>0</v>
          </cell>
          <cell r="AR3731">
            <v>0</v>
          </cell>
          <cell r="AS3731">
            <v>0</v>
          </cell>
          <cell r="AT3731">
            <v>0</v>
          </cell>
          <cell r="AU3731">
            <v>0</v>
          </cell>
          <cell r="AV3731">
            <v>0</v>
          </cell>
          <cell r="AW3731">
            <v>0</v>
          </cell>
          <cell r="AX3731">
            <v>0</v>
          </cell>
          <cell r="AY3731">
            <v>0</v>
          </cell>
          <cell r="AZ3731">
            <v>0</v>
          </cell>
        </row>
        <row r="3732">
          <cell r="A3732" t="str">
            <v>WAResidentialTime-Of-Use EV ChargingProgram Annual CostsHigh Participation Case0</v>
          </cell>
          <cell r="B3732" t="str">
            <v>WA</v>
          </cell>
          <cell r="C3732" t="str">
            <v>Residential</v>
          </cell>
          <cell r="D3732" t="str">
            <v>Time-Of-Use EV Charging</v>
          </cell>
          <cell r="E3732" t="str">
            <v>Program Annual Costs</v>
          </cell>
          <cell r="F3732" t="str">
            <v>High Participation Case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5834317.1500000004</v>
          </cell>
          <cell r="S3732">
            <v>12509121.98</v>
          </cell>
          <cell r="T3732">
            <v>26286343.199999999</v>
          </cell>
          <cell r="U3732">
            <v>16130618.27</v>
          </cell>
          <cell r="V3732">
            <v>10911310.720000001</v>
          </cell>
          <cell r="W3732">
            <v>4823091.07</v>
          </cell>
          <cell r="X3732">
            <v>4899046.41</v>
          </cell>
          <cell r="Y3732">
            <v>4974249.76</v>
          </cell>
          <cell r="Z3732">
            <v>5049879.66</v>
          </cell>
          <cell r="AA3732">
            <v>5126289.05</v>
          </cell>
          <cell r="AB3732">
            <v>5203203.5</v>
          </cell>
          <cell r="AC3732">
            <v>5283869.59</v>
          </cell>
          <cell r="AD3732">
            <v>5405233.1200000001</v>
          </cell>
          <cell r="AE3732">
            <v>5502775.29</v>
          </cell>
          <cell r="AF3732">
            <v>5602414.6799999997</v>
          </cell>
          <cell r="AG3732">
            <v>5704204.7300000004</v>
          </cell>
          <cell r="AH3732">
            <v>5808200.4400000004</v>
          </cell>
          <cell r="AI3732">
            <v>5914458.3899999997</v>
          </cell>
          <cell r="AJ3732">
            <v>6023036.7800000003</v>
          </cell>
          <cell r="AK3732">
            <v>6133995.5099999998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  <cell r="AP3732">
            <v>0</v>
          </cell>
          <cell r="AQ3732">
            <v>0</v>
          </cell>
          <cell r="AR3732">
            <v>0</v>
          </cell>
          <cell r="AS3732">
            <v>0</v>
          </cell>
          <cell r="AT3732">
            <v>0</v>
          </cell>
          <cell r="AU3732">
            <v>0</v>
          </cell>
          <cell r="AV3732">
            <v>0</v>
          </cell>
          <cell r="AW3732">
            <v>0</v>
          </cell>
          <cell r="AX3732">
            <v>0</v>
          </cell>
          <cell r="AY3732">
            <v>0</v>
          </cell>
          <cell r="AZ3732">
            <v>0</v>
          </cell>
        </row>
        <row r="3733">
          <cell r="A3733" t="str">
            <v>WAResidentialTime-Of-Use EV ChargingNon-Incentive CostsHigh Participation Case0</v>
          </cell>
          <cell r="B3733" t="str">
            <v>WA</v>
          </cell>
          <cell r="C3733" t="str">
            <v>Residential</v>
          </cell>
          <cell r="D3733" t="str">
            <v>Time-Of-Use EV Charging</v>
          </cell>
          <cell r="E3733" t="str">
            <v>Non-Incentive Costs</v>
          </cell>
          <cell r="F3733" t="str">
            <v>High Participation Case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5482636.7300000004</v>
          </cell>
          <cell r="S3733">
            <v>11437731.27</v>
          </cell>
          <cell r="T3733">
            <v>23748445.530000001</v>
          </cell>
          <cell r="U3733">
            <v>12818922.52</v>
          </cell>
          <cell r="V3733">
            <v>7177502.6100000003</v>
          </cell>
          <cell r="W3733">
            <v>1035039.42</v>
          </cell>
          <cell r="X3733">
            <v>1056694.75</v>
          </cell>
          <cell r="Y3733">
            <v>1077608.81</v>
          </cell>
          <cell r="Z3733">
            <v>1098962.6200000001</v>
          </cell>
          <cell r="AA3733">
            <v>1121099.71</v>
          </cell>
          <cell r="AB3733">
            <v>1143734.93</v>
          </cell>
          <cell r="AC3733">
            <v>1169950.97</v>
          </cell>
          <cell r="AD3733">
            <v>1234739.83</v>
          </cell>
          <cell r="AE3733">
            <v>1274929.31</v>
          </cell>
          <cell r="AF3733">
            <v>1316427.29</v>
          </cell>
          <cell r="AG3733">
            <v>1359276.37</v>
          </cell>
          <cell r="AH3733">
            <v>1403520.56</v>
          </cell>
          <cell r="AI3733">
            <v>1449205.28</v>
          </cell>
          <cell r="AJ3733">
            <v>1496377.44</v>
          </cell>
          <cell r="AK3733">
            <v>1545085.48</v>
          </cell>
          <cell r="AL3733">
            <v>0</v>
          </cell>
          <cell r="AM3733">
            <v>0</v>
          </cell>
          <cell r="AN3733">
            <v>0</v>
          </cell>
          <cell r="AO3733">
            <v>0</v>
          </cell>
          <cell r="AP3733">
            <v>0</v>
          </cell>
          <cell r="AQ3733">
            <v>0</v>
          </cell>
          <cell r="AR3733">
            <v>0</v>
          </cell>
          <cell r="AS3733">
            <v>0</v>
          </cell>
          <cell r="AT3733">
            <v>0</v>
          </cell>
          <cell r="AU3733">
            <v>0</v>
          </cell>
          <cell r="AV3733">
            <v>0</v>
          </cell>
          <cell r="AW3733">
            <v>0</v>
          </cell>
          <cell r="AX3733">
            <v>0</v>
          </cell>
          <cell r="AY3733">
            <v>0</v>
          </cell>
          <cell r="AZ3733">
            <v>0</v>
          </cell>
        </row>
        <row r="3734">
          <cell r="A3734" t="str">
            <v>WAResidentialTime-Of-Use EV ChargingSummer Peak Reduction @Meter  (MW)High Participation Case0</v>
          </cell>
          <cell r="B3734" t="str">
            <v>WA</v>
          </cell>
          <cell r="C3734" t="str">
            <v>Residential</v>
          </cell>
          <cell r="D3734" t="str">
            <v>Time-Of-Use EV Charging</v>
          </cell>
          <cell r="E3734" t="str">
            <v>Summer Peak Reduction @Meter  (MW)</v>
          </cell>
          <cell r="F3734" t="str">
            <v>High Participation Case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5.1061481672101516</v>
          </cell>
          <cell r="S3734">
            <v>15.546439584201273</v>
          </cell>
          <cell r="T3734">
            <v>36.769815927493447</v>
          </cell>
          <cell r="U3734">
            <v>47.99510590524666</v>
          </cell>
          <cell r="V3734">
            <v>54.039254216657497</v>
          </cell>
          <cell r="W3734">
            <v>54.75501228123791</v>
          </cell>
          <cell r="X3734">
            <v>55.462504704051796</v>
          </cell>
          <cell r="Y3734">
            <v>56.170704503007471</v>
          </cell>
          <cell r="Z3734">
            <v>56.91276145592839</v>
          </cell>
          <cell r="AA3734">
            <v>57.74360864977195</v>
          </cell>
          <cell r="AB3734">
            <v>58.507439221742665</v>
          </cell>
          <cell r="AC3734">
            <v>59.27262640549219</v>
          </cell>
          <cell r="AD3734">
            <v>60.065513565673378</v>
          </cell>
          <cell r="AE3734">
            <v>60.869007140432515</v>
          </cell>
          <cell r="AF3734">
            <v>61.683249011282939</v>
          </cell>
          <cell r="AG3734">
            <v>62.508382957680382</v>
          </cell>
          <cell r="AH3734">
            <v>63.344554682411669</v>
          </cell>
          <cell r="AI3734">
            <v>64.191911837323005</v>
          </cell>
          <cell r="AJ3734">
            <v>65.050604049392433</v>
          </cell>
          <cell r="AK3734">
            <v>65.920782947151125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  <cell r="AP3734">
            <v>0</v>
          </cell>
          <cell r="AQ3734">
            <v>0</v>
          </cell>
          <cell r="AR3734">
            <v>0</v>
          </cell>
          <cell r="AS3734">
            <v>0</v>
          </cell>
          <cell r="AT3734">
            <v>0</v>
          </cell>
          <cell r="AU3734">
            <v>0</v>
          </cell>
          <cell r="AV3734">
            <v>0</v>
          </cell>
          <cell r="AW3734">
            <v>0</v>
          </cell>
          <cell r="AX3734">
            <v>0</v>
          </cell>
          <cell r="AY3734">
            <v>0</v>
          </cell>
          <cell r="AZ3734">
            <v>0</v>
          </cell>
        </row>
        <row r="3735">
          <cell r="A3735" t="str">
            <v>WAResidentialTime-Of-Use EV ChargingSummer Peak Reduction @Generation (MW)High Participation Case0</v>
          </cell>
          <cell r="B3735" t="str">
            <v>WA</v>
          </cell>
          <cell r="C3735" t="str">
            <v>Residential</v>
          </cell>
          <cell r="D3735" t="str">
            <v>Time-Of-Use EV Charging</v>
          </cell>
          <cell r="E3735" t="str">
            <v>Summer Peak Reduction @Generation (MW)</v>
          </cell>
          <cell r="F3735" t="str">
            <v>High Participation Case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5.6309529854545115</v>
          </cell>
          <cell r="S3735">
            <v>17.1442871462299</v>
          </cell>
          <cell r="T3735">
            <v>40.548980952242438</v>
          </cell>
          <cell r="U3735">
            <v>52.92799504328039</v>
          </cell>
          <cell r="V3735">
            <v>59.593354892652727</v>
          </cell>
          <cell r="W3735">
            <v>60.382677857562754</v>
          </cell>
          <cell r="X3735">
            <v>61.162885646285609</v>
          </cell>
          <cell r="Y3735">
            <v>61.94387351456492</v>
          </cell>
          <cell r="Z3735">
            <v>62.762198341341403</v>
          </cell>
          <cell r="AA3735">
            <v>63.678439181486489</v>
          </cell>
          <cell r="AB3735">
            <v>64.520775498172327</v>
          </cell>
          <cell r="AC3735">
            <v>65.364607857843168</v>
          </cell>
          <cell r="AD3735">
            <v>66.238987169908881</v>
          </cell>
          <cell r="AE3735">
            <v>67.125063013269198</v>
          </cell>
          <cell r="AF3735">
            <v>68.022991851877961</v>
          </cell>
          <cell r="AG3735">
            <v>68.932932242700019</v>
          </cell>
          <cell r="AH3735">
            <v>69.855044863709381</v>
          </cell>
          <cell r="AI3735">
            <v>70.789492542261797</v>
          </cell>
          <cell r="AJ3735">
            <v>71.73644028384696</v>
          </cell>
          <cell r="AK3735">
            <v>72.696055301225314</v>
          </cell>
          <cell r="AL3735">
            <v>0</v>
          </cell>
          <cell r="AM3735">
            <v>0</v>
          </cell>
          <cell r="AN3735">
            <v>0</v>
          </cell>
          <cell r="AO3735">
            <v>0</v>
          </cell>
          <cell r="AP3735">
            <v>0</v>
          </cell>
          <cell r="AQ3735">
            <v>0</v>
          </cell>
          <cell r="AR3735">
            <v>0</v>
          </cell>
          <cell r="AS3735">
            <v>0</v>
          </cell>
          <cell r="AT3735">
            <v>0</v>
          </cell>
          <cell r="AU3735">
            <v>0</v>
          </cell>
          <cell r="AV3735">
            <v>0</v>
          </cell>
          <cell r="AW3735">
            <v>0</v>
          </cell>
          <cell r="AX3735">
            <v>0</v>
          </cell>
          <cell r="AY3735">
            <v>0</v>
          </cell>
          <cell r="AZ3735">
            <v>0</v>
          </cell>
        </row>
        <row r="3736">
          <cell r="A3736" t="str">
            <v>WAResidentialTime-Of-Use EV ChargingWinter Peak Reduction @Meter  (MW)High Participation Case0</v>
          </cell>
          <cell r="B3736" t="str">
            <v>WA</v>
          </cell>
          <cell r="C3736" t="str">
            <v>Residential</v>
          </cell>
          <cell r="D3736" t="str">
            <v>Time-Of-Use EV Charging</v>
          </cell>
          <cell r="E3736" t="str">
            <v>Winter Peak Reduction @Meter  (MW)</v>
          </cell>
          <cell r="F3736" t="str">
            <v>High Participation Case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0</v>
          </cell>
          <cell r="AD3736">
            <v>0</v>
          </cell>
          <cell r="AE3736">
            <v>0</v>
          </cell>
          <cell r="AF3736">
            <v>0</v>
          </cell>
          <cell r="AG3736">
            <v>0</v>
          </cell>
          <cell r="AH3736">
            <v>0</v>
          </cell>
          <cell r="AI3736">
            <v>0</v>
          </cell>
          <cell r="AJ3736">
            <v>0</v>
          </cell>
          <cell r="AK3736">
            <v>0</v>
          </cell>
          <cell r="AL3736">
            <v>0</v>
          </cell>
          <cell r="AM3736">
            <v>0</v>
          </cell>
          <cell r="AN3736">
            <v>0</v>
          </cell>
          <cell r="AO3736">
            <v>0</v>
          </cell>
          <cell r="AP3736">
            <v>0</v>
          </cell>
          <cell r="AQ3736">
            <v>0</v>
          </cell>
          <cell r="AR3736">
            <v>0</v>
          </cell>
          <cell r="AS3736">
            <v>0</v>
          </cell>
          <cell r="AT3736">
            <v>0</v>
          </cell>
          <cell r="AU3736">
            <v>0</v>
          </cell>
          <cell r="AV3736">
            <v>0</v>
          </cell>
          <cell r="AW3736">
            <v>0</v>
          </cell>
          <cell r="AX3736">
            <v>0</v>
          </cell>
          <cell r="AY3736">
            <v>0</v>
          </cell>
          <cell r="AZ3736">
            <v>0</v>
          </cell>
        </row>
        <row r="3737">
          <cell r="A3737" t="str">
            <v>WAResidentialTime-Of-Use EV ChargingWinter Peak Reduction @Generation (MW)High Participation Case0</v>
          </cell>
          <cell r="B3737" t="str">
            <v>WA</v>
          </cell>
          <cell r="C3737" t="str">
            <v>Residential</v>
          </cell>
          <cell r="D3737" t="str">
            <v>Time-Of-Use EV Charging</v>
          </cell>
          <cell r="E3737" t="str">
            <v>Winter Peak Reduction @Generation (MW)</v>
          </cell>
          <cell r="F3737" t="str">
            <v>High Participation Case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0</v>
          </cell>
          <cell r="AE3737">
            <v>0</v>
          </cell>
          <cell r="AF3737">
            <v>0</v>
          </cell>
          <cell r="AG3737">
            <v>0</v>
          </cell>
          <cell r="AH3737">
            <v>0</v>
          </cell>
          <cell r="AI3737">
            <v>0</v>
          </cell>
          <cell r="AJ3737">
            <v>0</v>
          </cell>
          <cell r="AK3737">
            <v>0</v>
          </cell>
          <cell r="AL3737">
            <v>0</v>
          </cell>
          <cell r="AM3737">
            <v>0</v>
          </cell>
          <cell r="AN3737">
            <v>0</v>
          </cell>
          <cell r="AO3737">
            <v>0</v>
          </cell>
          <cell r="AP3737">
            <v>0</v>
          </cell>
          <cell r="AQ3737">
            <v>0</v>
          </cell>
          <cell r="AR3737">
            <v>0</v>
          </cell>
          <cell r="AS3737">
            <v>0</v>
          </cell>
          <cell r="AT3737">
            <v>0</v>
          </cell>
          <cell r="AU3737">
            <v>0</v>
          </cell>
          <cell r="AV3737">
            <v>0</v>
          </cell>
          <cell r="AW3737">
            <v>0</v>
          </cell>
          <cell r="AX3737">
            <v>0</v>
          </cell>
          <cell r="AY3737">
            <v>0</v>
          </cell>
          <cell r="AZ3737">
            <v>0</v>
          </cell>
        </row>
        <row r="3738">
          <cell r="A3738" t="str">
            <v>WAResidentialTime-Of-Use EV ChargingProgram Annual BenefitsHigh Participation Case0</v>
          </cell>
          <cell r="B3738" t="str">
            <v>WA</v>
          </cell>
          <cell r="C3738" t="str">
            <v>Residential</v>
          </cell>
          <cell r="D3738" t="str">
            <v>Time-Of-Use EV Charging</v>
          </cell>
          <cell r="E3738" t="str">
            <v>Program Annual Benefits</v>
          </cell>
          <cell r="F3738" t="str">
            <v>High Participation Case</v>
          </cell>
          <cell r="G3738">
            <v>0</v>
          </cell>
        </row>
        <row r="3739">
          <cell r="A3739" t="str">
            <v>WAResidentialTime-Of-Use EV ChargingNew ParticipantsHigh Participation Case0</v>
          </cell>
          <cell r="B3739" t="str">
            <v>WA</v>
          </cell>
          <cell r="C3739" t="str">
            <v>Residential</v>
          </cell>
          <cell r="D3739" t="str">
            <v>Time-Of-Use EV Charging</v>
          </cell>
          <cell r="E3739" t="str">
            <v>New Participants</v>
          </cell>
          <cell r="F3739" t="str">
            <v>High Participation Case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16746.686550000006</v>
          </cell>
          <cell r="S3739">
            <v>34271.919000000009</v>
          </cell>
          <cell r="T3739">
            <v>69833.664450000011</v>
          </cell>
          <cell r="U3739">
            <v>36847.527750000037</v>
          </cell>
          <cell r="V3739">
            <v>20100.588749999937</v>
          </cell>
          <cell r="W3739">
            <v>2583.0255000000179</v>
          </cell>
          <cell r="X3739">
            <v>2585.7149999999965</v>
          </cell>
          <cell r="Y3739">
            <v>2585.2035000000324</v>
          </cell>
          <cell r="Z3739">
            <v>2584.5764999999665</v>
          </cell>
          <cell r="AA3739">
            <v>2584.3950000000186</v>
          </cell>
          <cell r="AB3739">
            <v>2584.7249999999767</v>
          </cell>
          <cell r="AC3739">
            <v>2592.8595000000205</v>
          </cell>
          <cell r="AD3739">
            <v>2694.0321599718882</v>
          </cell>
          <cell r="AE3739">
            <v>2731.0805338135397</v>
          </cell>
          <cell r="AF3739">
            <v>2768.6383974915661</v>
          </cell>
          <cell r="AG3739">
            <v>2806.7127575183695</v>
          </cell>
          <cell r="AH3739">
            <v>2845.3107167601411</v>
          </cell>
          <cell r="AI3739">
            <v>2884.4394757617847</v>
          </cell>
          <cell r="AJ3739">
            <v>2924.1063340901455</v>
          </cell>
          <cell r="AK3739">
            <v>2964.3186916958948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  <cell r="AP3739">
            <v>0</v>
          </cell>
          <cell r="AQ3739">
            <v>0</v>
          </cell>
          <cell r="AR3739">
            <v>0</v>
          </cell>
          <cell r="AS3739">
            <v>0</v>
          </cell>
          <cell r="AT3739">
            <v>0</v>
          </cell>
          <cell r="AU3739">
            <v>0</v>
          </cell>
          <cell r="AV3739">
            <v>0</v>
          </cell>
          <cell r="AW3739">
            <v>0</v>
          </cell>
          <cell r="AX3739">
            <v>0</v>
          </cell>
          <cell r="AY3739">
            <v>0</v>
          </cell>
          <cell r="AZ3739">
            <v>0</v>
          </cell>
        </row>
        <row r="3740">
          <cell r="A3740" t="str">
            <v>WAResidentialTime-Of-Use EV ChargingIncentive CostsHigh Participation Case0</v>
          </cell>
          <cell r="B3740" t="str">
            <v>WA</v>
          </cell>
          <cell r="C3740" t="str">
            <v>Residential</v>
          </cell>
          <cell r="D3740" t="str">
            <v>Time-Of-Use EV Charging</v>
          </cell>
          <cell r="E3740" t="str">
            <v>Incentive Costs</v>
          </cell>
          <cell r="F3740" t="str">
            <v>High Participation Case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351680.42</v>
          </cell>
          <cell r="S3740">
            <v>1071390.72</v>
          </cell>
          <cell r="T3740">
            <v>2537897.67</v>
          </cell>
          <cell r="U3740">
            <v>3311695.75</v>
          </cell>
          <cell r="V3740">
            <v>3733808.12</v>
          </cell>
          <cell r="W3740">
            <v>3788051.65</v>
          </cell>
          <cell r="X3740">
            <v>3842351.67</v>
          </cell>
          <cell r="Y3740">
            <v>3896640.94</v>
          </cell>
          <cell r="Z3740">
            <v>3950917.05</v>
          </cell>
          <cell r="AA3740">
            <v>4005189.34</v>
          </cell>
          <cell r="AB3740">
            <v>4059468.57</v>
          </cell>
          <cell r="AC3740">
            <v>4113918.62</v>
          </cell>
          <cell r="AD3740">
            <v>4170493.29</v>
          </cell>
          <cell r="AE3740">
            <v>4227845.9800000004</v>
          </cell>
          <cell r="AF3740">
            <v>4285987.3899999997</v>
          </cell>
          <cell r="AG3740">
            <v>4344928.3600000003</v>
          </cell>
          <cell r="AH3740">
            <v>4404679.88</v>
          </cell>
          <cell r="AI3740">
            <v>4465253.1100000003</v>
          </cell>
          <cell r="AJ3740">
            <v>4526659.34</v>
          </cell>
          <cell r="AK3740">
            <v>4588910.04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  <cell r="AP3740">
            <v>0</v>
          </cell>
          <cell r="AQ3740">
            <v>0</v>
          </cell>
          <cell r="AR3740">
            <v>0</v>
          </cell>
          <cell r="AS3740">
            <v>0</v>
          </cell>
          <cell r="AT3740">
            <v>0</v>
          </cell>
          <cell r="AU3740">
            <v>0</v>
          </cell>
          <cell r="AV3740">
            <v>0</v>
          </cell>
          <cell r="AW3740">
            <v>0</v>
          </cell>
          <cell r="AX3740">
            <v>0</v>
          </cell>
          <cell r="AY3740">
            <v>0</v>
          </cell>
          <cell r="AZ3740">
            <v>0</v>
          </cell>
        </row>
        <row r="3741">
          <cell r="A3741" t="str">
            <v>WAResidentialTime-Of-Use EV ChargingParticipantsHigh Participation Case0</v>
          </cell>
          <cell r="B3741" t="str">
            <v>WA</v>
          </cell>
          <cell r="C3741" t="str">
            <v>Residential</v>
          </cell>
          <cell r="D3741" t="str">
            <v>Time-Of-Use EV Charging</v>
          </cell>
          <cell r="E3741" t="str">
            <v>Participants</v>
          </cell>
          <cell r="F3741" t="str">
            <v>High Participation Case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16746.686550000006</v>
          </cell>
          <cell r="S3741">
            <v>51018.605550000015</v>
          </cell>
          <cell r="T3741">
            <v>120852.27000000002</v>
          </cell>
          <cell r="U3741">
            <v>157699.79775000006</v>
          </cell>
          <cell r="V3741">
            <v>177800.38649999999</v>
          </cell>
          <cell r="W3741">
            <v>180383.41200000001</v>
          </cell>
          <cell r="X3741">
            <v>182969.12700000001</v>
          </cell>
          <cell r="Y3741">
            <v>185554.33050000004</v>
          </cell>
          <cell r="Z3741">
            <v>188138.90700000001</v>
          </cell>
          <cell r="AA3741">
            <v>190723.30200000003</v>
          </cell>
          <cell r="AB3741">
            <v>193308.027</v>
          </cell>
          <cell r="AC3741">
            <v>195900.88650000002</v>
          </cell>
          <cell r="AD3741">
            <v>198594.91865997191</v>
          </cell>
          <cell r="AE3741">
            <v>201325.99919378545</v>
          </cell>
          <cell r="AF3741">
            <v>204094.63759127702</v>
          </cell>
          <cell r="AG3741">
            <v>206901.35034879539</v>
          </cell>
          <cell r="AH3741">
            <v>209746.66106555553</v>
          </cell>
          <cell r="AI3741">
            <v>212631.10054131731</v>
          </cell>
          <cell r="AJ3741">
            <v>215555.20687540746</v>
          </cell>
          <cell r="AK3741">
            <v>218519.52556710335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  <cell r="AP3741">
            <v>0</v>
          </cell>
          <cell r="AQ3741">
            <v>0</v>
          </cell>
          <cell r="AR3741">
            <v>0</v>
          </cell>
          <cell r="AS3741">
            <v>0</v>
          </cell>
          <cell r="AT3741">
            <v>0</v>
          </cell>
          <cell r="AU3741">
            <v>0</v>
          </cell>
          <cell r="AV3741">
            <v>0</v>
          </cell>
          <cell r="AW3741">
            <v>0</v>
          </cell>
          <cell r="AX3741">
            <v>0</v>
          </cell>
          <cell r="AY3741">
            <v>0</v>
          </cell>
          <cell r="AZ3741">
            <v>0</v>
          </cell>
        </row>
        <row r="3742">
          <cell r="A3742" t="str">
            <v>WYExtra Large C&amp;ICritical Peak PricingProgram Annual BenefitsLow Participation Case0</v>
          </cell>
          <cell r="B3742" t="str">
            <v>WY</v>
          </cell>
          <cell r="C3742" t="str">
            <v>Extra Large C&amp;I</v>
          </cell>
          <cell r="D3742" t="str">
            <v>Critical Peak Pricing</v>
          </cell>
          <cell r="E3742" t="str">
            <v>Program Annual Benefits</v>
          </cell>
          <cell r="F3742" t="str">
            <v>Low Participation Case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573231.01</v>
          </cell>
          <cell r="S3742">
            <v>1745288.43</v>
          </cell>
          <cell r="T3742">
            <v>4127886.26</v>
          </cell>
          <cell r="U3742">
            <v>5388069.9000000004</v>
          </cell>
          <cell r="V3742">
            <v>6066603.5300000003</v>
          </cell>
          <cell r="W3742">
            <v>6146956.6100000003</v>
          </cell>
          <cell r="X3742">
            <v>6226381.7599999998</v>
          </cell>
          <cell r="Y3742">
            <v>6305886.3200000003</v>
          </cell>
          <cell r="Z3742">
            <v>6389191.79</v>
          </cell>
          <cell r="AA3742">
            <v>6482465.1100000003</v>
          </cell>
          <cell r="AB3742">
            <v>6568214.9500000002</v>
          </cell>
          <cell r="AC3742">
            <v>6654117.0800000001</v>
          </cell>
          <cell r="AD3742">
            <v>6743128.8899999997</v>
          </cell>
          <cell r="AE3742">
            <v>6833331.4100000001</v>
          </cell>
          <cell r="AF3742">
            <v>6924740.5700000003</v>
          </cell>
          <cell r="AG3742">
            <v>7017372.5</v>
          </cell>
          <cell r="AH3742">
            <v>7111243.5700000003</v>
          </cell>
          <cell r="AI3742">
            <v>7206370.3399999999</v>
          </cell>
          <cell r="AJ3742">
            <v>7302769.6200000001</v>
          </cell>
          <cell r="AK3742">
            <v>7400458.4299999997</v>
          </cell>
          <cell r="AL3742">
            <v>0</v>
          </cell>
          <cell r="AM3742">
            <v>0</v>
          </cell>
          <cell r="AN3742">
            <v>0</v>
          </cell>
          <cell r="AO3742">
            <v>0</v>
          </cell>
          <cell r="AP3742">
            <v>0</v>
          </cell>
          <cell r="AQ3742">
            <v>0</v>
          </cell>
          <cell r="AR3742">
            <v>0</v>
          </cell>
          <cell r="AS3742">
            <v>0</v>
          </cell>
          <cell r="AT3742">
            <v>0</v>
          </cell>
          <cell r="AU3742">
            <v>0</v>
          </cell>
          <cell r="AV3742">
            <v>0</v>
          </cell>
          <cell r="AW3742">
            <v>0</v>
          </cell>
          <cell r="AX3742">
            <v>0</v>
          </cell>
          <cell r="AY3742">
            <v>0</v>
          </cell>
          <cell r="AZ3742">
            <v>0</v>
          </cell>
        </row>
        <row r="3743">
          <cell r="A3743" t="str">
            <v>WYExtra Large C&amp;ICritical Peak PricingProgram Annual CostsLow Participation Case0</v>
          </cell>
          <cell r="B3743" t="str">
            <v>WY</v>
          </cell>
          <cell r="C3743" t="str">
            <v>Extra Large C&amp;I</v>
          </cell>
          <cell r="D3743" t="str">
            <v>Critical Peak Pricing</v>
          </cell>
          <cell r="E3743" t="str">
            <v>Program Annual Costs</v>
          </cell>
          <cell r="F3743" t="str">
            <v>Low Participation Case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5834317.1500000004</v>
          </cell>
          <cell r="S3743">
            <v>12509121.98</v>
          </cell>
          <cell r="T3743">
            <v>26286343.199999999</v>
          </cell>
          <cell r="U3743">
            <v>16130618.27</v>
          </cell>
          <cell r="V3743">
            <v>10911310.720000001</v>
          </cell>
          <cell r="W3743">
            <v>4823091.07</v>
          </cell>
          <cell r="X3743">
            <v>4899046.41</v>
          </cell>
          <cell r="Y3743">
            <v>4974249.76</v>
          </cell>
          <cell r="Z3743">
            <v>5049879.66</v>
          </cell>
          <cell r="AA3743">
            <v>5126289.05</v>
          </cell>
          <cell r="AB3743">
            <v>5203203.5</v>
          </cell>
          <cell r="AC3743">
            <v>5283869.59</v>
          </cell>
          <cell r="AD3743">
            <v>5405233.1200000001</v>
          </cell>
          <cell r="AE3743">
            <v>5502775.29</v>
          </cell>
          <cell r="AF3743">
            <v>5602414.6799999997</v>
          </cell>
          <cell r="AG3743">
            <v>5704204.7300000004</v>
          </cell>
          <cell r="AH3743">
            <v>5808200.4400000004</v>
          </cell>
          <cell r="AI3743">
            <v>5914458.3899999997</v>
          </cell>
          <cell r="AJ3743">
            <v>6023036.7800000003</v>
          </cell>
          <cell r="AK3743">
            <v>6133995.5099999998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  <cell r="AP3743">
            <v>0</v>
          </cell>
          <cell r="AQ3743">
            <v>0</v>
          </cell>
          <cell r="AR3743">
            <v>0</v>
          </cell>
          <cell r="AS3743">
            <v>0</v>
          </cell>
          <cell r="AT3743">
            <v>0</v>
          </cell>
          <cell r="AU3743">
            <v>0</v>
          </cell>
          <cell r="AV3743">
            <v>0</v>
          </cell>
          <cell r="AW3743">
            <v>0</v>
          </cell>
          <cell r="AX3743">
            <v>0</v>
          </cell>
          <cell r="AY3743">
            <v>0</v>
          </cell>
          <cell r="AZ3743">
            <v>0</v>
          </cell>
        </row>
        <row r="3744">
          <cell r="A3744" t="str">
            <v>WYExtra Large C&amp;ICritical Peak PricingNon-Incentive CostsLow Participation Case0</v>
          </cell>
          <cell r="B3744" t="str">
            <v>WY</v>
          </cell>
          <cell r="C3744" t="str">
            <v>Extra Large C&amp;I</v>
          </cell>
          <cell r="D3744" t="str">
            <v>Critical Peak Pricing</v>
          </cell>
          <cell r="E3744" t="str">
            <v>Non-Incentive Costs</v>
          </cell>
          <cell r="F3744" t="str">
            <v>Low Participation Case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5482636.7300000004</v>
          </cell>
          <cell r="S3744">
            <v>11437731.27</v>
          </cell>
          <cell r="T3744">
            <v>23748445.530000001</v>
          </cell>
          <cell r="U3744">
            <v>12818922.52</v>
          </cell>
          <cell r="V3744">
            <v>7177502.6100000003</v>
          </cell>
          <cell r="W3744">
            <v>1035039.42</v>
          </cell>
          <cell r="X3744">
            <v>1056694.75</v>
          </cell>
          <cell r="Y3744">
            <v>1077608.81</v>
          </cell>
          <cell r="Z3744">
            <v>1098962.6200000001</v>
          </cell>
          <cell r="AA3744">
            <v>1121099.71</v>
          </cell>
          <cell r="AB3744">
            <v>1143734.93</v>
          </cell>
          <cell r="AC3744">
            <v>1169950.97</v>
          </cell>
          <cell r="AD3744">
            <v>1234739.83</v>
          </cell>
          <cell r="AE3744">
            <v>1274929.31</v>
          </cell>
          <cell r="AF3744">
            <v>1316427.29</v>
          </cell>
          <cell r="AG3744">
            <v>1359276.37</v>
          </cell>
          <cell r="AH3744">
            <v>1403520.56</v>
          </cell>
          <cell r="AI3744">
            <v>1449205.28</v>
          </cell>
          <cell r="AJ3744">
            <v>1496377.44</v>
          </cell>
          <cell r="AK3744">
            <v>1545085.48</v>
          </cell>
          <cell r="AL3744">
            <v>0</v>
          </cell>
          <cell r="AM3744">
            <v>0</v>
          </cell>
          <cell r="AN3744">
            <v>0</v>
          </cell>
          <cell r="AO3744">
            <v>0</v>
          </cell>
          <cell r="AP3744">
            <v>0</v>
          </cell>
          <cell r="AQ3744">
            <v>0</v>
          </cell>
          <cell r="AR3744">
            <v>0</v>
          </cell>
          <cell r="AS3744">
            <v>0</v>
          </cell>
          <cell r="AT3744">
            <v>0</v>
          </cell>
          <cell r="AU3744">
            <v>0</v>
          </cell>
          <cell r="AV3744">
            <v>0</v>
          </cell>
          <cell r="AW3744">
            <v>0</v>
          </cell>
          <cell r="AX3744">
            <v>0</v>
          </cell>
          <cell r="AY3744">
            <v>0</v>
          </cell>
          <cell r="AZ3744">
            <v>0</v>
          </cell>
        </row>
        <row r="3745">
          <cell r="A3745" t="str">
            <v>WYExtra Large C&amp;ICritical Peak PricingSummer Peak Reduction @Meter  (MW)Low Participation Case0</v>
          </cell>
          <cell r="B3745" t="str">
            <v>WY</v>
          </cell>
          <cell r="C3745" t="str">
            <v>Extra Large C&amp;I</v>
          </cell>
          <cell r="D3745" t="str">
            <v>Critical Peak Pricing</v>
          </cell>
          <cell r="E3745" t="str">
            <v>Summer Peak Reduction @Meter  (MW)</v>
          </cell>
          <cell r="F3745" t="str">
            <v>Low Participation Case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5.1061481672101516</v>
          </cell>
          <cell r="S3745">
            <v>15.546439584201273</v>
          </cell>
          <cell r="T3745">
            <v>36.769815927493447</v>
          </cell>
          <cell r="U3745">
            <v>47.99510590524666</v>
          </cell>
          <cell r="V3745">
            <v>54.039254216657497</v>
          </cell>
          <cell r="W3745">
            <v>54.75501228123791</v>
          </cell>
          <cell r="X3745">
            <v>55.462504704051796</v>
          </cell>
          <cell r="Y3745">
            <v>56.170704503007471</v>
          </cell>
          <cell r="Z3745">
            <v>56.91276145592839</v>
          </cell>
          <cell r="AA3745">
            <v>57.74360864977195</v>
          </cell>
          <cell r="AB3745">
            <v>58.507439221742665</v>
          </cell>
          <cell r="AC3745">
            <v>59.27262640549219</v>
          </cell>
          <cell r="AD3745">
            <v>60.065513565673378</v>
          </cell>
          <cell r="AE3745">
            <v>60.869007140432515</v>
          </cell>
          <cell r="AF3745">
            <v>61.683249011282939</v>
          </cell>
          <cell r="AG3745">
            <v>62.508382957680382</v>
          </cell>
          <cell r="AH3745">
            <v>63.344554682411669</v>
          </cell>
          <cell r="AI3745">
            <v>64.191911837323005</v>
          </cell>
          <cell r="AJ3745">
            <v>65.050604049392433</v>
          </cell>
          <cell r="AK3745">
            <v>65.920782947151125</v>
          </cell>
          <cell r="AL3745">
            <v>0</v>
          </cell>
          <cell r="AM3745">
            <v>0</v>
          </cell>
          <cell r="AN3745">
            <v>0</v>
          </cell>
          <cell r="AO3745">
            <v>0</v>
          </cell>
          <cell r="AP3745">
            <v>0</v>
          </cell>
          <cell r="AQ3745">
            <v>0</v>
          </cell>
          <cell r="AR3745">
            <v>0</v>
          </cell>
          <cell r="AS3745">
            <v>0</v>
          </cell>
          <cell r="AT3745">
            <v>0</v>
          </cell>
          <cell r="AU3745">
            <v>0</v>
          </cell>
          <cell r="AV3745">
            <v>0</v>
          </cell>
          <cell r="AW3745">
            <v>0</v>
          </cell>
          <cell r="AX3745">
            <v>0</v>
          </cell>
          <cell r="AY3745">
            <v>0</v>
          </cell>
          <cell r="AZ3745">
            <v>0</v>
          </cell>
        </row>
        <row r="3746">
          <cell r="A3746" t="str">
            <v>WYExtra Large C&amp;ICritical Peak PricingSummer Peak Reduction @Generation (MW)Low Participation Case0</v>
          </cell>
          <cell r="B3746" t="str">
            <v>WY</v>
          </cell>
          <cell r="C3746" t="str">
            <v>Extra Large C&amp;I</v>
          </cell>
          <cell r="D3746" t="str">
            <v>Critical Peak Pricing</v>
          </cell>
          <cell r="E3746" t="str">
            <v>Summer Peak Reduction @Generation (MW)</v>
          </cell>
          <cell r="F3746" t="str">
            <v>Low Participation Case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5.6309529854545115</v>
          </cell>
          <cell r="S3746">
            <v>17.1442871462299</v>
          </cell>
          <cell r="T3746">
            <v>40.548980952242438</v>
          </cell>
          <cell r="U3746">
            <v>52.92799504328039</v>
          </cell>
          <cell r="V3746">
            <v>59.593354892652727</v>
          </cell>
          <cell r="W3746">
            <v>60.382677857562754</v>
          </cell>
          <cell r="X3746">
            <v>61.162885646285609</v>
          </cell>
          <cell r="Y3746">
            <v>61.94387351456492</v>
          </cell>
          <cell r="Z3746">
            <v>62.762198341341403</v>
          </cell>
          <cell r="AA3746">
            <v>63.678439181486489</v>
          </cell>
          <cell r="AB3746">
            <v>64.520775498172327</v>
          </cell>
          <cell r="AC3746">
            <v>65.364607857843168</v>
          </cell>
          <cell r="AD3746">
            <v>66.238987169908881</v>
          </cell>
          <cell r="AE3746">
            <v>67.125063013269198</v>
          </cell>
          <cell r="AF3746">
            <v>68.022991851877961</v>
          </cell>
          <cell r="AG3746">
            <v>68.932932242700019</v>
          </cell>
          <cell r="AH3746">
            <v>69.855044863709381</v>
          </cell>
          <cell r="AI3746">
            <v>70.789492542261797</v>
          </cell>
          <cell r="AJ3746">
            <v>71.73644028384696</v>
          </cell>
          <cell r="AK3746">
            <v>72.696055301225314</v>
          </cell>
          <cell r="AL3746">
            <v>0</v>
          </cell>
          <cell r="AM3746">
            <v>0</v>
          </cell>
          <cell r="AN3746">
            <v>0</v>
          </cell>
          <cell r="AO3746">
            <v>0</v>
          </cell>
          <cell r="AP3746">
            <v>0</v>
          </cell>
          <cell r="AQ3746">
            <v>0</v>
          </cell>
          <cell r="AR3746">
            <v>0</v>
          </cell>
          <cell r="AS3746">
            <v>0</v>
          </cell>
          <cell r="AT3746">
            <v>0</v>
          </cell>
          <cell r="AU3746">
            <v>0</v>
          </cell>
          <cell r="AV3746">
            <v>0</v>
          </cell>
          <cell r="AW3746">
            <v>0</v>
          </cell>
          <cell r="AX3746">
            <v>0</v>
          </cell>
          <cell r="AY3746">
            <v>0</v>
          </cell>
          <cell r="AZ3746">
            <v>0</v>
          </cell>
        </row>
        <row r="3747">
          <cell r="A3747" t="str">
            <v>WYExtra Large C&amp;ICritical Peak PricingWinter Peak Reduction @Meter  (MW)Low Participation Case0</v>
          </cell>
          <cell r="B3747" t="str">
            <v>WY</v>
          </cell>
          <cell r="C3747" t="str">
            <v>Extra Large C&amp;I</v>
          </cell>
          <cell r="D3747" t="str">
            <v>Critical Peak Pricing</v>
          </cell>
          <cell r="E3747" t="str">
            <v>Winter Peak Reduction @Meter  (MW)</v>
          </cell>
          <cell r="F3747" t="str">
            <v>Low Participation Case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  <cell r="AP3747">
            <v>0</v>
          </cell>
          <cell r="AQ3747">
            <v>0</v>
          </cell>
          <cell r="AR3747">
            <v>0</v>
          </cell>
          <cell r="AS3747">
            <v>0</v>
          </cell>
          <cell r="AT3747">
            <v>0</v>
          </cell>
          <cell r="AU3747">
            <v>0</v>
          </cell>
          <cell r="AV3747">
            <v>0</v>
          </cell>
          <cell r="AW3747">
            <v>0</v>
          </cell>
          <cell r="AX3747">
            <v>0</v>
          </cell>
          <cell r="AY3747">
            <v>0</v>
          </cell>
          <cell r="AZ3747">
            <v>0</v>
          </cell>
        </row>
        <row r="3748">
          <cell r="A3748" t="str">
            <v>WYExtra Large C&amp;ICritical Peak PricingWinter Peak Reduction @Generation (MW)Low Participation Case0</v>
          </cell>
          <cell r="B3748" t="str">
            <v>WY</v>
          </cell>
          <cell r="C3748" t="str">
            <v>Extra Large C&amp;I</v>
          </cell>
          <cell r="D3748" t="str">
            <v>Critical Peak Pricing</v>
          </cell>
          <cell r="E3748" t="str">
            <v>Winter Peak Reduction @Generation (MW)</v>
          </cell>
          <cell r="F3748" t="str">
            <v>Low Participation Case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0</v>
          </cell>
          <cell r="AE3748">
            <v>0</v>
          </cell>
          <cell r="AF3748">
            <v>0</v>
          </cell>
          <cell r="AG3748">
            <v>0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L3748">
            <v>0</v>
          </cell>
          <cell r="AM3748">
            <v>0</v>
          </cell>
          <cell r="AN3748">
            <v>0</v>
          </cell>
          <cell r="AO3748">
            <v>0</v>
          </cell>
          <cell r="AP3748">
            <v>0</v>
          </cell>
          <cell r="AQ3748">
            <v>0</v>
          </cell>
          <cell r="AR3748">
            <v>0</v>
          </cell>
          <cell r="AS3748">
            <v>0</v>
          </cell>
          <cell r="AT3748">
            <v>0</v>
          </cell>
          <cell r="AU3748">
            <v>0</v>
          </cell>
          <cell r="AV3748">
            <v>0</v>
          </cell>
          <cell r="AW3748">
            <v>0</v>
          </cell>
          <cell r="AX3748">
            <v>0</v>
          </cell>
          <cell r="AY3748">
            <v>0</v>
          </cell>
          <cell r="AZ3748">
            <v>0</v>
          </cell>
        </row>
        <row r="3749">
          <cell r="A3749" t="str">
            <v>WYExtra Large C&amp;ICritical Peak PricingProgram Annual BenefitsLow Participation Case0</v>
          </cell>
          <cell r="B3749" t="str">
            <v>WY</v>
          </cell>
          <cell r="C3749" t="str">
            <v>Extra Large C&amp;I</v>
          </cell>
          <cell r="D3749" t="str">
            <v>Critical Peak Pricing</v>
          </cell>
          <cell r="E3749" t="str">
            <v>Program Annual Benefits</v>
          </cell>
          <cell r="F3749" t="str">
            <v>Low Participation Case</v>
          </cell>
          <cell r="G3749">
            <v>0</v>
          </cell>
        </row>
        <row r="3750">
          <cell r="A3750" t="str">
            <v>WYExtra Large C&amp;ICritical Peak PricingNew ParticipantsLow Participation Case0</v>
          </cell>
          <cell r="B3750" t="str">
            <v>WY</v>
          </cell>
          <cell r="C3750" t="str">
            <v>Extra Large C&amp;I</v>
          </cell>
          <cell r="D3750" t="str">
            <v>Critical Peak Pricing</v>
          </cell>
          <cell r="E3750" t="str">
            <v>New Participants</v>
          </cell>
          <cell r="F3750" t="str">
            <v>Low Participation Case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16746.686550000006</v>
          </cell>
          <cell r="S3750">
            <v>34271.919000000009</v>
          </cell>
          <cell r="T3750">
            <v>69833.664450000011</v>
          </cell>
          <cell r="U3750">
            <v>36847.527750000037</v>
          </cell>
          <cell r="V3750">
            <v>20100.588749999937</v>
          </cell>
          <cell r="W3750">
            <v>2583.0255000000179</v>
          </cell>
          <cell r="X3750">
            <v>2585.7149999999965</v>
          </cell>
          <cell r="Y3750">
            <v>2585.2035000000324</v>
          </cell>
          <cell r="Z3750">
            <v>2584.5764999999665</v>
          </cell>
          <cell r="AA3750">
            <v>2584.3950000000186</v>
          </cell>
          <cell r="AB3750">
            <v>2584.7249999999767</v>
          </cell>
          <cell r="AC3750">
            <v>2592.8595000000205</v>
          </cell>
          <cell r="AD3750">
            <v>2694.0321599718882</v>
          </cell>
          <cell r="AE3750">
            <v>2731.0805338135397</v>
          </cell>
          <cell r="AF3750">
            <v>2768.6383974915661</v>
          </cell>
          <cell r="AG3750">
            <v>2806.7127575183695</v>
          </cell>
          <cell r="AH3750">
            <v>2845.3107167601411</v>
          </cell>
          <cell r="AI3750">
            <v>2884.4394757617847</v>
          </cell>
          <cell r="AJ3750">
            <v>2924.1063340901455</v>
          </cell>
          <cell r="AK3750">
            <v>2964.3186916958948</v>
          </cell>
          <cell r="AL3750">
            <v>0</v>
          </cell>
          <cell r="AM3750">
            <v>0</v>
          </cell>
          <cell r="AN3750">
            <v>0</v>
          </cell>
          <cell r="AO3750">
            <v>0</v>
          </cell>
          <cell r="AP3750">
            <v>0</v>
          </cell>
          <cell r="AQ3750">
            <v>0</v>
          </cell>
          <cell r="AR3750">
            <v>0</v>
          </cell>
          <cell r="AS3750">
            <v>0</v>
          </cell>
          <cell r="AT3750">
            <v>0</v>
          </cell>
          <cell r="AU3750">
            <v>0</v>
          </cell>
          <cell r="AV3750">
            <v>0</v>
          </cell>
          <cell r="AW3750">
            <v>0</v>
          </cell>
          <cell r="AX3750">
            <v>0</v>
          </cell>
          <cell r="AY3750">
            <v>0</v>
          </cell>
          <cell r="AZ3750">
            <v>0</v>
          </cell>
        </row>
        <row r="3751">
          <cell r="A3751" t="str">
            <v>WYExtra Large C&amp;ICritical Peak PricingIncentive CostsLow Participation Case0</v>
          </cell>
          <cell r="B3751" t="str">
            <v>WY</v>
          </cell>
          <cell r="C3751" t="str">
            <v>Extra Large C&amp;I</v>
          </cell>
          <cell r="D3751" t="str">
            <v>Critical Peak Pricing</v>
          </cell>
          <cell r="E3751" t="str">
            <v>Incentive Costs</v>
          </cell>
          <cell r="F3751" t="str">
            <v>Low Participation Case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351680.42</v>
          </cell>
          <cell r="S3751">
            <v>1071390.72</v>
          </cell>
          <cell r="T3751">
            <v>2537897.67</v>
          </cell>
          <cell r="U3751">
            <v>3311695.75</v>
          </cell>
          <cell r="V3751">
            <v>3733808.12</v>
          </cell>
          <cell r="W3751">
            <v>3788051.65</v>
          </cell>
          <cell r="X3751">
            <v>3842351.67</v>
          </cell>
          <cell r="Y3751">
            <v>3896640.94</v>
          </cell>
          <cell r="Z3751">
            <v>3950917.05</v>
          </cell>
          <cell r="AA3751">
            <v>4005189.34</v>
          </cell>
          <cell r="AB3751">
            <v>4059468.57</v>
          </cell>
          <cell r="AC3751">
            <v>4113918.62</v>
          </cell>
          <cell r="AD3751">
            <v>4170493.29</v>
          </cell>
          <cell r="AE3751">
            <v>4227845.9800000004</v>
          </cell>
          <cell r="AF3751">
            <v>4285987.3899999997</v>
          </cell>
          <cell r="AG3751">
            <v>4344928.3600000003</v>
          </cell>
          <cell r="AH3751">
            <v>4404679.88</v>
          </cell>
          <cell r="AI3751">
            <v>4465253.1100000003</v>
          </cell>
          <cell r="AJ3751">
            <v>4526659.34</v>
          </cell>
          <cell r="AK3751">
            <v>4588910.04</v>
          </cell>
          <cell r="AL3751">
            <v>0</v>
          </cell>
          <cell r="AM3751">
            <v>0</v>
          </cell>
          <cell r="AN3751">
            <v>0</v>
          </cell>
          <cell r="AO3751">
            <v>0</v>
          </cell>
          <cell r="AP3751">
            <v>0</v>
          </cell>
          <cell r="AQ3751">
            <v>0</v>
          </cell>
          <cell r="AR3751">
            <v>0</v>
          </cell>
          <cell r="AS3751">
            <v>0</v>
          </cell>
          <cell r="AT3751">
            <v>0</v>
          </cell>
          <cell r="AU3751">
            <v>0</v>
          </cell>
          <cell r="AV3751">
            <v>0</v>
          </cell>
          <cell r="AW3751">
            <v>0</v>
          </cell>
          <cell r="AX3751">
            <v>0</v>
          </cell>
          <cell r="AY3751">
            <v>0</v>
          </cell>
          <cell r="AZ3751">
            <v>0</v>
          </cell>
        </row>
        <row r="3752">
          <cell r="A3752" t="str">
            <v>WYExtra Large C&amp;ICritical Peak PricingParticipantsLow Participation Case0</v>
          </cell>
          <cell r="B3752" t="str">
            <v>WY</v>
          </cell>
          <cell r="C3752" t="str">
            <v>Extra Large C&amp;I</v>
          </cell>
          <cell r="D3752" t="str">
            <v>Critical Peak Pricing</v>
          </cell>
          <cell r="E3752" t="str">
            <v>Participants</v>
          </cell>
          <cell r="F3752" t="str">
            <v>Low Participation Case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16746.686550000006</v>
          </cell>
          <cell r="S3752">
            <v>51018.605550000015</v>
          </cell>
          <cell r="T3752">
            <v>120852.27000000002</v>
          </cell>
          <cell r="U3752">
            <v>157699.79775000006</v>
          </cell>
          <cell r="V3752">
            <v>177800.38649999999</v>
          </cell>
          <cell r="W3752">
            <v>180383.41200000001</v>
          </cell>
          <cell r="X3752">
            <v>182969.12700000001</v>
          </cell>
          <cell r="Y3752">
            <v>185554.33050000004</v>
          </cell>
          <cell r="Z3752">
            <v>188138.90700000001</v>
          </cell>
          <cell r="AA3752">
            <v>190723.30200000003</v>
          </cell>
          <cell r="AB3752">
            <v>193308.027</v>
          </cell>
          <cell r="AC3752">
            <v>195900.88650000002</v>
          </cell>
          <cell r="AD3752">
            <v>198594.91865997191</v>
          </cell>
          <cell r="AE3752">
            <v>201325.99919378545</v>
          </cell>
          <cell r="AF3752">
            <v>204094.63759127702</v>
          </cell>
          <cell r="AG3752">
            <v>206901.35034879539</v>
          </cell>
          <cell r="AH3752">
            <v>209746.66106555553</v>
          </cell>
          <cell r="AI3752">
            <v>212631.10054131731</v>
          </cell>
          <cell r="AJ3752">
            <v>215555.20687540746</v>
          </cell>
          <cell r="AK3752">
            <v>218519.52556710335</v>
          </cell>
          <cell r="AL3752">
            <v>0</v>
          </cell>
          <cell r="AM3752">
            <v>0</v>
          </cell>
          <cell r="AN3752">
            <v>0</v>
          </cell>
          <cell r="AO3752">
            <v>0</v>
          </cell>
          <cell r="AP3752">
            <v>0</v>
          </cell>
          <cell r="AQ3752">
            <v>0</v>
          </cell>
          <cell r="AR3752">
            <v>0</v>
          </cell>
          <cell r="AS3752">
            <v>0</v>
          </cell>
          <cell r="AT3752">
            <v>0</v>
          </cell>
          <cell r="AU3752">
            <v>0</v>
          </cell>
          <cell r="AV3752">
            <v>0</v>
          </cell>
          <cell r="AW3752">
            <v>0</v>
          </cell>
          <cell r="AX3752">
            <v>0</v>
          </cell>
          <cell r="AY3752">
            <v>0</v>
          </cell>
          <cell r="AZ3752">
            <v>0</v>
          </cell>
        </row>
        <row r="3753">
          <cell r="A3753" t="str">
            <v>WYIrrigationCritical Peak PricingProgram Annual BenefitsLow Participation Case0</v>
          </cell>
          <cell r="B3753" t="str">
            <v>WY</v>
          </cell>
          <cell r="C3753" t="str">
            <v>Irrigation</v>
          </cell>
          <cell r="D3753" t="str">
            <v>Critical Peak Pricing</v>
          </cell>
          <cell r="E3753" t="str">
            <v>Program Annual Benefits</v>
          </cell>
          <cell r="F3753" t="str">
            <v>Low Participation Case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573231.01</v>
          </cell>
          <cell r="S3753">
            <v>1745288.43</v>
          </cell>
          <cell r="T3753">
            <v>4127886.26</v>
          </cell>
          <cell r="U3753">
            <v>5388069.9000000004</v>
          </cell>
          <cell r="V3753">
            <v>6066603.5300000003</v>
          </cell>
          <cell r="W3753">
            <v>6146956.6100000003</v>
          </cell>
          <cell r="X3753">
            <v>6226381.7599999998</v>
          </cell>
          <cell r="Y3753">
            <v>6305886.3200000003</v>
          </cell>
          <cell r="Z3753">
            <v>6389191.79</v>
          </cell>
          <cell r="AA3753">
            <v>6482465.1100000003</v>
          </cell>
          <cell r="AB3753">
            <v>6568214.9500000002</v>
          </cell>
          <cell r="AC3753">
            <v>6654117.0800000001</v>
          </cell>
          <cell r="AD3753">
            <v>6743128.8899999997</v>
          </cell>
          <cell r="AE3753">
            <v>6833331.4100000001</v>
          </cell>
          <cell r="AF3753">
            <v>6924740.5700000003</v>
          </cell>
          <cell r="AG3753">
            <v>7017372.5</v>
          </cell>
          <cell r="AH3753">
            <v>7111243.5700000003</v>
          </cell>
          <cell r="AI3753">
            <v>7206370.3399999999</v>
          </cell>
          <cell r="AJ3753">
            <v>7302769.6200000001</v>
          </cell>
          <cell r="AK3753">
            <v>7400458.4299999997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  <cell r="AP3753">
            <v>0</v>
          </cell>
          <cell r="AQ3753">
            <v>0</v>
          </cell>
          <cell r="AR3753">
            <v>0</v>
          </cell>
          <cell r="AS3753">
            <v>0</v>
          </cell>
          <cell r="AT3753">
            <v>0</v>
          </cell>
          <cell r="AU3753">
            <v>0</v>
          </cell>
          <cell r="AV3753">
            <v>0</v>
          </cell>
          <cell r="AW3753">
            <v>0</v>
          </cell>
          <cell r="AX3753">
            <v>0</v>
          </cell>
          <cell r="AY3753">
            <v>0</v>
          </cell>
          <cell r="AZ3753">
            <v>0</v>
          </cell>
        </row>
        <row r="3754">
          <cell r="A3754" t="str">
            <v>WYIrrigationCritical Peak PricingProgram Annual CostsLow Participation Case0</v>
          </cell>
          <cell r="B3754" t="str">
            <v>WY</v>
          </cell>
          <cell r="C3754" t="str">
            <v>Irrigation</v>
          </cell>
          <cell r="D3754" t="str">
            <v>Critical Peak Pricing</v>
          </cell>
          <cell r="E3754" t="str">
            <v>Program Annual Costs</v>
          </cell>
          <cell r="F3754" t="str">
            <v>Low Participation Case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5834317.1500000004</v>
          </cell>
          <cell r="S3754">
            <v>12509121.98</v>
          </cell>
          <cell r="T3754">
            <v>26286343.199999999</v>
          </cell>
          <cell r="U3754">
            <v>16130618.27</v>
          </cell>
          <cell r="V3754">
            <v>10911310.720000001</v>
          </cell>
          <cell r="W3754">
            <v>4823091.07</v>
          </cell>
          <cell r="X3754">
            <v>4899046.41</v>
          </cell>
          <cell r="Y3754">
            <v>4974249.76</v>
          </cell>
          <cell r="Z3754">
            <v>5049879.66</v>
          </cell>
          <cell r="AA3754">
            <v>5126289.05</v>
          </cell>
          <cell r="AB3754">
            <v>5203203.5</v>
          </cell>
          <cell r="AC3754">
            <v>5283869.59</v>
          </cell>
          <cell r="AD3754">
            <v>5405233.1200000001</v>
          </cell>
          <cell r="AE3754">
            <v>5502775.29</v>
          </cell>
          <cell r="AF3754">
            <v>5602414.6799999997</v>
          </cell>
          <cell r="AG3754">
            <v>5704204.7300000004</v>
          </cell>
          <cell r="AH3754">
            <v>5808200.4400000004</v>
          </cell>
          <cell r="AI3754">
            <v>5914458.3899999997</v>
          </cell>
          <cell r="AJ3754">
            <v>6023036.7800000003</v>
          </cell>
          <cell r="AK3754">
            <v>6133995.5099999998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  <cell r="AP3754">
            <v>0</v>
          </cell>
          <cell r="AQ3754">
            <v>0</v>
          </cell>
          <cell r="AR3754">
            <v>0</v>
          </cell>
          <cell r="AS3754">
            <v>0</v>
          </cell>
          <cell r="AT3754">
            <v>0</v>
          </cell>
          <cell r="AU3754">
            <v>0</v>
          </cell>
          <cell r="AV3754">
            <v>0</v>
          </cell>
          <cell r="AW3754">
            <v>0</v>
          </cell>
          <cell r="AX3754">
            <v>0</v>
          </cell>
          <cell r="AY3754">
            <v>0</v>
          </cell>
          <cell r="AZ3754">
            <v>0</v>
          </cell>
        </row>
        <row r="3755">
          <cell r="A3755" t="str">
            <v>WYIrrigationCritical Peak PricingNon-Incentive CostsLow Participation Case0</v>
          </cell>
          <cell r="B3755" t="str">
            <v>WY</v>
          </cell>
          <cell r="C3755" t="str">
            <v>Irrigation</v>
          </cell>
          <cell r="D3755" t="str">
            <v>Critical Peak Pricing</v>
          </cell>
          <cell r="E3755" t="str">
            <v>Non-Incentive Costs</v>
          </cell>
          <cell r="F3755" t="str">
            <v>Low Participation Case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5482636.7300000004</v>
          </cell>
          <cell r="S3755">
            <v>11437731.27</v>
          </cell>
          <cell r="T3755">
            <v>23748445.530000001</v>
          </cell>
          <cell r="U3755">
            <v>12818922.52</v>
          </cell>
          <cell r="V3755">
            <v>7177502.6100000003</v>
          </cell>
          <cell r="W3755">
            <v>1035039.42</v>
          </cell>
          <cell r="X3755">
            <v>1056694.75</v>
          </cell>
          <cell r="Y3755">
            <v>1077608.81</v>
          </cell>
          <cell r="Z3755">
            <v>1098962.6200000001</v>
          </cell>
          <cell r="AA3755">
            <v>1121099.71</v>
          </cell>
          <cell r="AB3755">
            <v>1143734.93</v>
          </cell>
          <cell r="AC3755">
            <v>1169950.97</v>
          </cell>
          <cell r="AD3755">
            <v>1234739.83</v>
          </cell>
          <cell r="AE3755">
            <v>1274929.31</v>
          </cell>
          <cell r="AF3755">
            <v>1316427.29</v>
          </cell>
          <cell r="AG3755">
            <v>1359276.37</v>
          </cell>
          <cell r="AH3755">
            <v>1403520.56</v>
          </cell>
          <cell r="AI3755">
            <v>1449205.28</v>
          </cell>
          <cell r="AJ3755">
            <v>1496377.44</v>
          </cell>
          <cell r="AK3755">
            <v>1545085.48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  <cell r="AP3755">
            <v>0</v>
          </cell>
          <cell r="AQ3755">
            <v>0</v>
          </cell>
          <cell r="AR3755">
            <v>0</v>
          </cell>
          <cell r="AS3755">
            <v>0</v>
          </cell>
          <cell r="AT3755">
            <v>0</v>
          </cell>
          <cell r="AU3755">
            <v>0</v>
          </cell>
          <cell r="AV3755">
            <v>0</v>
          </cell>
          <cell r="AW3755">
            <v>0</v>
          </cell>
          <cell r="AX3755">
            <v>0</v>
          </cell>
          <cell r="AY3755">
            <v>0</v>
          </cell>
          <cell r="AZ3755">
            <v>0</v>
          </cell>
        </row>
        <row r="3756">
          <cell r="A3756" t="str">
            <v>WYIrrigationCritical Peak PricingSummer Peak Reduction @Meter  (MW)Low Participation Case0</v>
          </cell>
          <cell r="B3756" t="str">
            <v>WY</v>
          </cell>
          <cell r="C3756" t="str">
            <v>Irrigation</v>
          </cell>
          <cell r="D3756" t="str">
            <v>Critical Peak Pricing</v>
          </cell>
          <cell r="E3756" t="str">
            <v>Summer Peak Reduction @Meter  (MW)</v>
          </cell>
          <cell r="F3756" t="str">
            <v>Low Participation Case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5.1061481672101516</v>
          </cell>
          <cell r="S3756">
            <v>15.546439584201273</v>
          </cell>
          <cell r="T3756">
            <v>36.769815927493447</v>
          </cell>
          <cell r="U3756">
            <v>47.99510590524666</v>
          </cell>
          <cell r="V3756">
            <v>54.039254216657497</v>
          </cell>
          <cell r="W3756">
            <v>54.75501228123791</v>
          </cell>
          <cell r="X3756">
            <v>55.462504704051796</v>
          </cell>
          <cell r="Y3756">
            <v>56.170704503007471</v>
          </cell>
          <cell r="Z3756">
            <v>56.91276145592839</v>
          </cell>
          <cell r="AA3756">
            <v>57.74360864977195</v>
          </cell>
          <cell r="AB3756">
            <v>58.507439221742665</v>
          </cell>
          <cell r="AC3756">
            <v>59.27262640549219</v>
          </cell>
          <cell r="AD3756">
            <v>60.065513565673378</v>
          </cell>
          <cell r="AE3756">
            <v>60.869007140432515</v>
          </cell>
          <cell r="AF3756">
            <v>61.683249011282939</v>
          </cell>
          <cell r="AG3756">
            <v>62.508382957680382</v>
          </cell>
          <cell r="AH3756">
            <v>63.344554682411669</v>
          </cell>
          <cell r="AI3756">
            <v>64.191911837323005</v>
          </cell>
          <cell r="AJ3756">
            <v>65.050604049392433</v>
          </cell>
          <cell r="AK3756">
            <v>65.920782947151125</v>
          </cell>
          <cell r="AL3756">
            <v>0</v>
          </cell>
          <cell r="AM3756">
            <v>0</v>
          </cell>
          <cell r="AN3756">
            <v>0</v>
          </cell>
          <cell r="AO3756">
            <v>0</v>
          </cell>
          <cell r="AP3756">
            <v>0</v>
          </cell>
          <cell r="AQ3756">
            <v>0</v>
          </cell>
          <cell r="AR3756">
            <v>0</v>
          </cell>
          <cell r="AS3756">
            <v>0</v>
          </cell>
          <cell r="AT3756">
            <v>0</v>
          </cell>
          <cell r="AU3756">
            <v>0</v>
          </cell>
          <cell r="AV3756">
            <v>0</v>
          </cell>
          <cell r="AW3756">
            <v>0</v>
          </cell>
          <cell r="AX3756">
            <v>0</v>
          </cell>
          <cell r="AY3756">
            <v>0</v>
          </cell>
          <cell r="AZ3756">
            <v>0</v>
          </cell>
        </row>
        <row r="3757">
          <cell r="A3757" t="str">
            <v>WYIrrigationCritical Peak PricingSummer Peak Reduction @Generation (MW)Low Participation Case0</v>
          </cell>
          <cell r="B3757" t="str">
            <v>WY</v>
          </cell>
          <cell r="C3757" t="str">
            <v>Irrigation</v>
          </cell>
          <cell r="D3757" t="str">
            <v>Critical Peak Pricing</v>
          </cell>
          <cell r="E3757" t="str">
            <v>Summer Peak Reduction @Generation (MW)</v>
          </cell>
          <cell r="F3757" t="str">
            <v>Low Participation Case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5.6309529854545115</v>
          </cell>
          <cell r="S3757">
            <v>17.1442871462299</v>
          </cell>
          <cell r="T3757">
            <v>40.548980952242438</v>
          </cell>
          <cell r="U3757">
            <v>52.92799504328039</v>
          </cell>
          <cell r="V3757">
            <v>59.593354892652727</v>
          </cell>
          <cell r="W3757">
            <v>60.382677857562754</v>
          </cell>
          <cell r="X3757">
            <v>61.162885646285609</v>
          </cell>
          <cell r="Y3757">
            <v>61.94387351456492</v>
          </cell>
          <cell r="Z3757">
            <v>62.762198341341403</v>
          </cell>
          <cell r="AA3757">
            <v>63.678439181486489</v>
          </cell>
          <cell r="AB3757">
            <v>64.520775498172327</v>
          </cell>
          <cell r="AC3757">
            <v>65.364607857843168</v>
          </cell>
          <cell r="AD3757">
            <v>66.238987169908881</v>
          </cell>
          <cell r="AE3757">
            <v>67.125063013269198</v>
          </cell>
          <cell r="AF3757">
            <v>68.022991851877961</v>
          </cell>
          <cell r="AG3757">
            <v>68.932932242700019</v>
          </cell>
          <cell r="AH3757">
            <v>69.855044863709381</v>
          </cell>
          <cell r="AI3757">
            <v>70.789492542261797</v>
          </cell>
          <cell r="AJ3757">
            <v>71.73644028384696</v>
          </cell>
          <cell r="AK3757">
            <v>72.696055301225314</v>
          </cell>
          <cell r="AL3757">
            <v>0</v>
          </cell>
          <cell r="AM3757">
            <v>0</v>
          </cell>
          <cell r="AN3757">
            <v>0</v>
          </cell>
          <cell r="AO3757">
            <v>0</v>
          </cell>
          <cell r="AP3757">
            <v>0</v>
          </cell>
          <cell r="AQ3757">
            <v>0</v>
          </cell>
          <cell r="AR3757">
            <v>0</v>
          </cell>
          <cell r="AS3757">
            <v>0</v>
          </cell>
          <cell r="AT3757">
            <v>0</v>
          </cell>
          <cell r="AU3757">
            <v>0</v>
          </cell>
          <cell r="AV3757">
            <v>0</v>
          </cell>
          <cell r="AW3757">
            <v>0</v>
          </cell>
          <cell r="AX3757">
            <v>0</v>
          </cell>
          <cell r="AY3757">
            <v>0</v>
          </cell>
          <cell r="AZ3757">
            <v>0</v>
          </cell>
        </row>
        <row r="3758">
          <cell r="A3758" t="str">
            <v>WYIrrigationCritical Peak PricingWinter Peak Reduction @Meter  (MW)Low Participation Case0</v>
          </cell>
          <cell r="B3758" t="str">
            <v>WY</v>
          </cell>
          <cell r="C3758" t="str">
            <v>Irrigation</v>
          </cell>
          <cell r="D3758" t="str">
            <v>Critical Peak Pricing</v>
          </cell>
          <cell r="E3758" t="str">
            <v>Winter Peak Reduction @Meter  (MW)</v>
          </cell>
          <cell r="F3758" t="str">
            <v>Low Participation Case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0</v>
          </cell>
          <cell r="AE3758">
            <v>0</v>
          </cell>
          <cell r="AF3758">
            <v>0</v>
          </cell>
          <cell r="AG3758">
            <v>0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0</v>
          </cell>
          <cell r="AP3758">
            <v>0</v>
          </cell>
          <cell r="AQ3758">
            <v>0</v>
          </cell>
          <cell r="AR3758">
            <v>0</v>
          </cell>
          <cell r="AS3758">
            <v>0</v>
          </cell>
          <cell r="AT3758">
            <v>0</v>
          </cell>
          <cell r="AU3758">
            <v>0</v>
          </cell>
          <cell r="AV3758">
            <v>0</v>
          </cell>
          <cell r="AW3758">
            <v>0</v>
          </cell>
          <cell r="AX3758">
            <v>0</v>
          </cell>
          <cell r="AY3758">
            <v>0</v>
          </cell>
          <cell r="AZ3758">
            <v>0</v>
          </cell>
        </row>
        <row r="3759">
          <cell r="A3759" t="str">
            <v>WYIrrigationCritical Peak PricingWinter Peak Reduction @Generation (MW)Low Participation Case0</v>
          </cell>
          <cell r="B3759" t="str">
            <v>WY</v>
          </cell>
          <cell r="C3759" t="str">
            <v>Irrigation</v>
          </cell>
          <cell r="D3759" t="str">
            <v>Critical Peak Pricing</v>
          </cell>
          <cell r="E3759" t="str">
            <v>Winter Peak Reduction @Generation (MW)</v>
          </cell>
          <cell r="F3759" t="str">
            <v>Low Participation Case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0</v>
          </cell>
          <cell r="AE3759">
            <v>0</v>
          </cell>
          <cell r="AF3759">
            <v>0</v>
          </cell>
          <cell r="AG3759">
            <v>0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0</v>
          </cell>
          <cell r="AP3759">
            <v>0</v>
          </cell>
          <cell r="AQ3759">
            <v>0</v>
          </cell>
          <cell r="AR3759">
            <v>0</v>
          </cell>
          <cell r="AS3759">
            <v>0</v>
          </cell>
          <cell r="AT3759">
            <v>0</v>
          </cell>
          <cell r="AU3759">
            <v>0</v>
          </cell>
          <cell r="AV3759">
            <v>0</v>
          </cell>
          <cell r="AW3759">
            <v>0</v>
          </cell>
          <cell r="AX3759">
            <v>0</v>
          </cell>
          <cell r="AY3759">
            <v>0</v>
          </cell>
          <cell r="AZ3759">
            <v>0</v>
          </cell>
        </row>
        <row r="3760">
          <cell r="A3760" t="str">
            <v>WYIrrigationCritical Peak PricingProgram Annual BenefitsLow Participation Case0</v>
          </cell>
          <cell r="B3760" t="str">
            <v>WY</v>
          </cell>
          <cell r="C3760" t="str">
            <v>Irrigation</v>
          </cell>
          <cell r="D3760" t="str">
            <v>Critical Peak Pricing</v>
          </cell>
          <cell r="E3760" t="str">
            <v>Program Annual Benefits</v>
          </cell>
          <cell r="F3760" t="str">
            <v>Low Participation Case</v>
          </cell>
          <cell r="G3760">
            <v>0</v>
          </cell>
        </row>
        <row r="3761">
          <cell r="A3761" t="str">
            <v>WYIrrigationCritical Peak PricingNew ParticipantsLow Participation Case0</v>
          </cell>
          <cell r="B3761" t="str">
            <v>WY</v>
          </cell>
          <cell r="C3761" t="str">
            <v>Irrigation</v>
          </cell>
          <cell r="D3761" t="str">
            <v>Critical Peak Pricing</v>
          </cell>
          <cell r="E3761" t="str">
            <v>New Participants</v>
          </cell>
          <cell r="F3761" t="str">
            <v>Low Participation Case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16746.686550000006</v>
          </cell>
          <cell r="S3761">
            <v>34271.919000000009</v>
          </cell>
          <cell r="T3761">
            <v>69833.664450000011</v>
          </cell>
          <cell r="U3761">
            <v>36847.527750000037</v>
          </cell>
          <cell r="V3761">
            <v>20100.588749999937</v>
          </cell>
          <cell r="W3761">
            <v>2583.0255000000179</v>
          </cell>
          <cell r="X3761">
            <v>2585.7149999999965</v>
          </cell>
          <cell r="Y3761">
            <v>2585.2035000000324</v>
          </cell>
          <cell r="Z3761">
            <v>2584.5764999999665</v>
          </cell>
          <cell r="AA3761">
            <v>2584.3950000000186</v>
          </cell>
          <cell r="AB3761">
            <v>2584.7249999999767</v>
          </cell>
          <cell r="AC3761">
            <v>2592.8595000000205</v>
          </cell>
          <cell r="AD3761">
            <v>2694.0321599718882</v>
          </cell>
          <cell r="AE3761">
            <v>2731.0805338135397</v>
          </cell>
          <cell r="AF3761">
            <v>2768.6383974915661</v>
          </cell>
          <cell r="AG3761">
            <v>2806.7127575183695</v>
          </cell>
          <cell r="AH3761">
            <v>2845.3107167601411</v>
          </cell>
          <cell r="AI3761">
            <v>2884.4394757617847</v>
          </cell>
          <cell r="AJ3761">
            <v>2924.1063340901455</v>
          </cell>
          <cell r="AK3761">
            <v>2964.3186916958948</v>
          </cell>
          <cell r="AL3761">
            <v>0</v>
          </cell>
          <cell r="AM3761">
            <v>0</v>
          </cell>
          <cell r="AN3761">
            <v>0</v>
          </cell>
          <cell r="AO3761">
            <v>0</v>
          </cell>
          <cell r="AP3761">
            <v>0</v>
          </cell>
          <cell r="AQ3761">
            <v>0</v>
          </cell>
          <cell r="AR3761">
            <v>0</v>
          </cell>
          <cell r="AS3761">
            <v>0</v>
          </cell>
          <cell r="AT3761">
            <v>0</v>
          </cell>
          <cell r="AU3761">
            <v>0</v>
          </cell>
          <cell r="AV3761">
            <v>0</v>
          </cell>
          <cell r="AW3761">
            <v>0</v>
          </cell>
          <cell r="AX3761">
            <v>0</v>
          </cell>
          <cell r="AY3761">
            <v>0</v>
          </cell>
          <cell r="AZ3761">
            <v>0</v>
          </cell>
        </row>
        <row r="3762">
          <cell r="A3762" t="str">
            <v>WYIrrigationCritical Peak PricingIncentive CostsLow Participation Case0</v>
          </cell>
          <cell r="B3762" t="str">
            <v>WY</v>
          </cell>
          <cell r="C3762" t="str">
            <v>Irrigation</v>
          </cell>
          <cell r="D3762" t="str">
            <v>Critical Peak Pricing</v>
          </cell>
          <cell r="E3762" t="str">
            <v>Incentive Costs</v>
          </cell>
          <cell r="F3762" t="str">
            <v>Low Participation Case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351680.42</v>
          </cell>
          <cell r="S3762">
            <v>1071390.72</v>
          </cell>
          <cell r="T3762">
            <v>2537897.67</v>
          </cell>
          <cell r="U3762">
            <v>3311695.75</v>
          </cell>
          <cell r="V3762">
            <v>3733808.12</v>
          </cell>
          <cell r="W3762">
            <v>3788051.65</v>
          </cell>
          <cell r="X3762">
            <v>3842351.67</v>
          </cell>
          <cell r="Y3762">
            <v>3896640.94</v>
          </cell>
          <cell r="Z3762">
            <v>3950917.05</v>
          </cell>
          <cell r="AA3762">
            <v>4005189.34</v>
          </cell>
          <cell r="AB3762">
            <v>4059468.57</v>
          </cell>
          <cell r="AC3762">
            <v>4113918.62</v>
          </cell>
          <cell r="AD3762">
            <v>4170493.29</v>
          </cell>
          <cell r="AE3762">
            <v>4227845.9800000004</v>
          </cell>
          <cell r="AF3762">
            <v>4285987.3899999997</v>
          </cell>
          <cell r="AG3762">
            <v>4344928.3600000003</v>
          </cell>
          <cell r="AH3762">
            <v>4404679.88</v>
          </cell>
          <cell r="AI3762">
            <v>4465253.1100000003</v>
          </cell>
          <cell r="AJ3762">
            <v>4526659.34</v>
          </cell>
          <cell r="AK3762">
            <v>4588910.04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  <cell r="AP3762">
            <v>0</v>
          </cell>
          <cell r="AQ3762">
            <v>0</v>
          </cell>
          <cell r="AR3762">
            <v>0</v>
          </cell>
          <cell r="AS3762">
            <v>0</v>
          </cell>
          <cell r="AT3762">
            <v>0</v>
          </cell>
          <cell r="AU3762">
            <v>0</v>
          </cell>
          <cell r="AV3762">
            <v>0</v>
          </cell>
          <cell r="AW3762">
            <v>0</v>
          </cell>
          <cell r="AX3762">
            <v>0</v>
          </cell>
          <cell r="AY3762">
            <v>0</v>
          </cell>
          <cell r="AZ3762">
            <v>0</v>
          </cell>
        </row>
        <row r="3763">
          <cell r="A3763" t="str">
            <v>WYIrrigationCritical Peak PricingParticipantsLow Participation Case0</v>
          </cell>
          <cell r="B3763" t="str">
            <v>WY</v>
          </cell>
          <cell r="C3763" t="str">
            <v>Irrigation</v>
          </cell>
          <cell r="D3763" t="str">
            <v>Critical Peak Pricing</v>
          </cell>
          <cell r="E3763" t="str">
            <v>Participants</v>
          </cell>
          <cell r="F3763" t="str">
            <v>Low Participation Case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16746.686550000006</v>
          </cell>
          <cell r="S3763">
            <v>51018.605550000015</v>
          </cell>
          <cell r="T3763">
            <v>120852.27000000002</v>
          </cell>
          <cell r="U3763">
            <v>157699.79775000006</v>
          </cell>
          <cell r="V3763">
            <v>177800.38649999999</v>
          </cell>
          <cell r="W3763">
            <v>180383.41200000001</v>
          </cell>
          <cell r="X3763">
            <v>182969.12700000001</v>
          </cell>
          <cell r="Y3763">
            <v>185554.33050000004</v>
          </cell>
          <cell r="Z3763">
            <v>188138.90700000001</v>
          </cell>
          <cell r="AA3763">
            <v>190723.30200000003</v>
          </cell>
          <cell r="AB3763">
            <v>193308.027</v>
          </cell>
          <cell r="AC3763">
            <v>195900.88650000002</v>
          </cell>
          <cell r="AD3763">
            <v>198594.91865997191</v>
          </cell>
          <cell r="AE3763">
            <v>201325.99919378545</v>
          </cell>
          <cell r="AF3763">
            <v>204094.63759127702</v>
          </cell>
          <cell r="AG3763">
            <v>206901.35034879539</v>
          </cell>
          <cell r="AH3763">
            <v>209746.66106555553</v>
          </cell>
          <cell r="AI3763">
            <v>212631.10054131731</v>
          </cell>
          <cell r="AJ3763">
            <v>215555.20687540746</v>
          </cell>
          <cell r="AK3763">
            <v>218519.52556710335</v>
          </cell>
          <cell r="AL3763">
            <v>0</v>
          </cell>
          <cell r="AM3763">
            <v>0</v>
          </cell>
          <cell r="AN3763">
            <v>0</v>
          </cell>
          <cell r="AO3763">
            <v>0</v>
          </cell>
          <cell r="AP3763">
            <v>0</v>
          </cell>
          <cell r="AQ3763">
            <v>0</v>
          </cell>
          <cell r="AR3763">
            <v>0</v>
          </cell>
          <cell r="AS3763">
            <v>0</v>
          </cell>
          <cell r="AT3763">
            <v>0</v>
          </cell>
          <cell r="AU3763">
            <v>0</v>
          </cell>
          <cell r="AV3763">
            <v>0</v>
          </cell>
          <cell r="AW3763">
            <v>0</v>
          </cell>
          <cell r="AX3763">
            <v>0</v>
          </cell>
          <cell r="AY3763">
            <v>0</v>
          </cell>
          <cell r="AZ3763">
            <v>0</v>
          </cell>
        </row>
        <row r="3764">
          <cell r="A3764" t="str">
            <v>WYLarge C&amp;ICritical Peak PricingProgram Annual BenefitsLow Participation Case0</v>
          </cell>
          <cell r="B3764" t="str">
            <v>WY</v>
          </cell>
          <cell r="C3764" t="str">
            <v>Large C&amp;I</v>
          </cell>
          <cell r="D3764" t="str">
            <v>Critical Peak Pricing</v>
          </cell>
          <cell r="E3764" t="str">
            <v>Program Annual Benefits</v>
          </cell>
          <cell r="F3764" t="str">
            <v>Low Participation Case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573231.01</v>
          </cell>
          <cell r="S3764">
            <v>1745288.43</v>
          </cell>
          <cell r="T3764">
            <v>4127886.26</v>
          </cell>
          <cell r="U3764">
            <v>5388069.9000000004</v>
          </cell>
          <cell r="V3764">
            <v>6066603.5300000003</v>
          </cell>
          <cell r="W3764">
            <v>6146956.6100000003</v>
          </cell>
          <cell r="X3764">
            <v>6226381.7599999998</v>
          </cell>
          <cell r="Y3764">
            <v>6305886.3200000003</v>
          </cell>
          <cell r="Z3764">
            <v>6389191.79</v>
          </cell>
          <cell r="AA3764">
            <v>6482465.1100000003</v>
          </cell>
          <cell r="AB3764">
            <v>6568214.9500000002</v>
          </cell>
          <cell r="AC3764">
            <v>6654117.0800000001</v>
          </cell>
          <cell r="AD3764">
            <v>6743128.8899999997</v>
          </cell>
          <cell r="AE3764">
            <v>6833331.4100000001</v>
          </cell>
          <cell r="AF3764">
            <v>6924740.5700000003</v>
          </cell>
          <cell r="AG3764">
            <v>7017372.5</v>
          </cell>
          <cell r="AH3764">
            <v>7111243.5700000003</v>
          </cell>
          <cell r="AI3764">
            <v>7206370.3399999999</v>
          </cell>
          <cell r="AJ3764">
            <v>7302769.6200000001</v>
          </cell>
          <cell r="AK3764">
            <v>7400458.4299999997</v>
          </cell>
          <cell r="AL3764">
            <v>0</v>
          </cell>
          <cell r="AM3764">
            <v>0</v>
          </cell>
          <cell r="AN3764">
            <v>0</v>
          </cell>
          <cell r="AO3764">
            <v>0</v>
          </cell>
          <cell r="AP3764">
            <v>0</v>
          </cell>
          <cell r="AQ3764">
            <v>0</v>
          </cell>
          <cell r="AR3764">
            <v>0</v>
          </cell>
          <cell r="AS3764">
            <v>0</v>
          </cell>
          <cell r="AT3764">
            <v>0</v>
          </cell>
          <cell r="AU3764">
            <v>0</v>
          </cell>
          <cell r="AV3764">
            <v>0</v>
          </cell>
          <cell r="AW3764">
            <v>0</v>
          </cell>
          <cell r="AX3764">
            <v>0</v>
          </cell>
          <cell r="AY3764">
            <v>0</v>
          </cell>
          <cell r="AZ3764">
            <v>0</v>
          </cell>
        </row>
        <row r="3765">
          <cell r="A3765" t="str">
            <v>WYLarge C&amp;ICritical Peak PricingProgram Annual CostsLow Participation Case0</v>
          </cell>
          <cell r="B3765" t="str">
            <v>WY</v>
          </cell>
          <cell r="C3765" t="str">
            <v>Large C&amp;I</v>
          </cell>
          <cell r="D3765" t="str">
            <v>Critical Peak Pricing</v>
          </cell>
          <cell r="E3765" t="str">
            <v>Program Annual Costs</v>
          </cell>
          <cell r="F3765" t="str">
            <v>Low Participation Case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5834317.1500000004</v>
          </cell>
          <cell r="S3765">
            <v>12509121.98</v>
          </cell>
          <cell r="T3765">
            <v>26286343.199999999</v>
          </cell>
          <cell r="U3765">
            <v>16130618.27</v>
          </cell>
          <cell r="V3765">
            <v>10911310.720000001</v>
          </cell>
          <cell r="W3765">
            <v>4823091.07</v>
          </cell>
          <cell r="X3765">
            <v>4899046.41</v>
          </cell>
          <cell r="Y3765">
            <v>4974249.76</v>
          </cell>
          <cell r="Z3765">
            <v>5049879.66</v>
          </cell>
          <cell r="AA3765">
            <v>5126289.05</v>
          </cell>
          <cell r="AB3765">
            <v>5203203.5</v>
          </cell>
          <cell r="AC3765">
            <v>5283869.59</v>
          </cell>
          <cell r="AD3765">
            <v>5405233.1200000001</v>
          </cell>
          <cell r="AE3765">
            <v>5502775.29</v>
          </cell>
          <cell r="AF3765">
            <v>5602414.6799999997</v>
          </cell>
          <cell r="AG3765">
            <v>5704204.7300000004</v>
          </cell>
          <cell r="AH3765">
            <v>5808200.4400000004</v>
          </cell>
          <cell r="AI3765">
            <v>5914458.3899999997</v>
          </cell>
          <cell r="AJ3765">
            <v>6023036.7800000003</v>
          </cell>
          <cell r="AK3765">
            <v>6133995.5099999998</v>
          </cell>
          <cell r="AL3765">
            <v>0</v>
          </cell>
          <cell r="AM3765">
            <v>0</v>
          </cell>
          <cell r="AN3765">
            <v>0</v>
          </cell>
          <cell r="AO3765">
            <v>0</v>
          </cell>
          <cell r="AP3765">
            <v>0</v>
          </cell>
          <cell r="AQ3765">
            <v>0</v>
          </cell>
          <cell r="AR3765">
            <v>0</v>
          </cell>
          <cell r="AS3765">
            <v>0</v>
          </cell>
          <cell r="AT3765">
            <v>0</v>
          </cell>
          <cell r="AU3765">
            <v>0</v>
          </cell>
          <cell r="AV3765">
            <v>0</v>
          </cell>
          <cell r="AW3765">
            <v>0</v>
          </cell>
          <cell r="AX3765">
            <v>0</v>
          </cell>
          <cell r="AY3765">
            <v>0</v>
          </cell>
          <cell r="AZ3765">
            <v>0</v>
          </cell>
        </row>
        <row r="3766">
          <cell r="A3766" t="str">
            <v>WYLarge C&amp;ICritical Peak PricingNon-Incentive CostsLow Participation Case0</v>
          </cell>
          <cell r="B3766" t="str">
            <v>WY</v>
          </cell>
          <cell r="C3766" t="str">
            <v>Large C&amp;I</v>
          </cell>
          <cell r="D3766" t="str">
            <v>Critical Peak Pricing</v>
          </cell>
          <cell r="E3766" t="str">
            <v>Non-Incentive Costs</v>
          </cell>
          <cell r="F3766" t="str">
            <v>Low Participation Case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5482636.7300000004</v>
          </cell>
          <cell r="S3766">
            <v>11437731.27</v>
          </cell>
          <cell r="T3766">
            <v>23748445.530000001</v>
          </cell>
          <cell r="U3766">
            <v>12818922.52</v>
          </cell>
          <cell r="V3766">
            <v>7177502.6100000003</v>
          </cell>
          <cell r="W3766">
            <v>1035039.42</v>
          </cell>
          <cell r="X3766">
            <v>1056694.75</v>
          </cell>
          <cell r="Y3766">
            <v>1077608.81</v>
          </cell>
          <cell r="Z3766">
            <v>1098962.6200000001</v>
          </cell>
          <cell r="AA3766">
            <v>1121099.71</v>
          </cell>
          <cell r="AB3766">
            <v>1143734.93</v>
          </cell>
          <cell r="AC3766">
            <v>1169950.97</v>
          </cell>
          <cell r="AD3766">
            <v>1234739.83</v>
          </cell>
          <cell r="AE3766">
            <v>1274929.31</v>
          </cell>
          <cell r="AF3766">
            <v>1316427.29</v>
          </cell>
          <cell r="AG3766">
            <v>1359276.37</v>
          </cell>
          <cell r="AH3766">
            <v>1403520.56</v>
          </cell>
          <cell r="AI3766">
            <v>1449205.28</v>
          </cell>
          <cell r="AJ3766">
            <v>1496377.44</v>
          </cell>
          <cell r="AK3766">
            <v>1545085.48</v>
          </cell>
          <cell r="AL3766">
            <v>0</v>
          </cell>
          <cell r="AM3766">
            <v>0</v>
          </cell>
          <cell r="AN3766">
            <v>0</v>
          </cell>
          <cell r="AO3766">
            <v>0</v>
          </cell>
          <cell r="AP3766">
            <v>0</v>
          </cell>
          <cell r="AQ3766">
            <v>0</v>
          </cell>
          <cell r="AR3766">
            <v>0</v>
          </cell>
          <cell r="AS3766">
            <v>0</v>
          </cell>
          <cell r="AT3766">
            <v>0</v>
          </cell>
          <cell r="AU3766">
            <v>0</v>
          </cell>
          <cell r="AV3766">
            <v>0</v>
          </cell>
          <cell r="AW3766">
            <v>0</v>
          </cell>
          <cell r="AX3766">
            <v>0</v>
          </cell>
          <cell r="AY3766">
            <v>0</v>
          </cell>
          <cell r="AZ3766">
            <v>0</v>
          </cell>
        </row>
        <row r="3767">
          <cell r="A3767" t="str">
            <v>WYLarge C&amp;ICritical Peak PricingSummer Peak Reduction @Meter  (MW)Low Participation Case0</v>
          </cell>
          <cell r="B3767" t="str">
            <v>WY</v>
          </cell>
          <cell r="C3767" t="str">
            <v>Large C&amp;I</v>
          </cell>
          <cell r="D3767" t="str">
            <v>Critical Peak Pricing</v>
          </cell>
          <cell r="E3767" t="str">
            <v>Summer Peak Reduction @Meter  (MW)</v>
          </cell>
          <cell r="F3767" t="str">
            <v>Low Participation Case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5.1061481672101516</v>
          </cell>
          <cell r="S3767">
            <v>15.546439584201273</v>
          </cell>
          <cell r="T3767">
            <v>36.769815927493447</v>
          </cell>
          <cell r="U3767">
            <v>47.99510590524666</v>
          </cell>
          <cell r="V3767">
            <v>54.039254216657497</v>
          </cell>
          <cell r="W3767">
            <v>54.75501228123791</v>
          </cell>
          <cell r="X3767">
            <v>55.462504704051796</v>
          </cell>
          <cell r="Y3767">
            <v>56.170704503007471</v>
          </cell>
          <cell r="Z3767">
            <v>56.91276145592839</v>
          </cell>
          <cell r="AA3767">
            <v>57.74360864977195</v>
          </cell>
          <cell r="AB3767">
            <v>58.507439221742665</v>
          </cell>
          <cell r="AC3767">
            <v>59.27262640549219</v>
          </cell>
          <cell r="AD3767">
            <v>60.065513565673378</v>
          </cell>
          <cell r="AE3767">
            <v>60.869007140432515</v>
          </cell>
          <cell r="AF3767">
            <v>61.683249011282939</v>
          </cell>
          <cell r="AG3767">
            <v>62.508382957680382</v>
          </cell>
          <cell r="AH3767">
            <v>63.344554682411669</v>
          </cell>
          <cell r="AI3767">
            <v>64.191911837323005</v>
          </cell>
          <cell r="AJ3767">
            <v>65.050604049392433</v>
          </cell>
          <cell r="AK3767">
            <v>65.920782947151125</v>
          </cell>
          <cell r="AL3767">
            <v>0</v>
          </cell>
          <cell r="AM3767">
            <v>0</v>
          </cell>
          <cell r="AN3767">
            <v>0</v>
          </cell>
          <cell r="AO3767">
            <v>0</v>
          </cell>
          <cell r="AP3767">
            <v>0</v>
          </cell>
          <cell r="AQ3767">
            <v>0</v>
          </cell>
          <cell r="AR3767">
            <v>0</v>
          </cell>
          <cell r="AS3767">
            <v>0</v>
          </cell>
          <cell r="AT3767">
            <v>0</v>
          </cell>
          <cell r="AU3767">
            <v>0</v>
          </cell>
          <cell r="AV3767">
            <v>0</v>
          </cell>
          <cell r="AW3767">
            <v>0</v>
          </cell>
          <cell r="AX3767">
            <v>0</v>
          </cell>
          <cell r="AY3767">
            <v>0</v>
          </cell>
          <cell r="AZ3767">
            <v>0</v>
          </cell>
        </row>
        <row r="3768">
          <cell r="A3768" t="str">
            <v>WYLarge C&amp;ICritical Peak PricingSummer Peak Reduction @Generation (MW)Low Participation Case0</v>
          </cell>
          <cell r="B3768" t="str">
            <v>WY</v>
          </cell>
          <cell r="C3768" t="str">
            <v>Large C&amp;I</v>
          </cell>
          <cell r="D3768" t="str">
            <v>Critical Peak Pricing</v>
          </cell>
          <cell r="E3768" t="str">
            <v>Summer Peak Reduction @Generation (MW)</v>
          </cell>
          <cell r="F3768" t="str">
            <v>Low Participation Case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5.6309529854545115</v>
          </cell>
          <cell r="S3768">
            <v>17.1442871462299</v>
          </cell>
          <cell r="T3768">
            <v>40.548980952242438</v>
          </cell>
          <cell r="U3768">
            <v>52.92799504328039</v>
          </cell>
          <cell r="V3768">
            <v>59.593354892652727</v>
          </cell>
          <cell r="W3768">
            <v>60.382677857562754</v>
          </cell>
          <cell r="X3768">
            <v>61.162885646285609</v>
          </cell>
          <cell r="Y3768">
            <v>61.94387351456492</v>
          </cell>
          <cell r="Z3768">
            <v>62.762198341341403</v>
          </cell>
          <cell r="AA3768">
            <v>63.678439181486489</v>
          </cell>
          <cell r="AB3768">
            <v>64.520775498172327</v>
          </cell>
          <cell r="AC3768">
            <v>65.364607857843168</v>
          </cell>
          <cell r="AD3768">
            <v>66.238987169908881</v>
          </cell>
          <cell r="AE3768">
            <v>67.125063013269198</v>
          </cell>
          <cell r="AF3768">
            <v>68.022991851877961</v>
          </cell>
          <cell r="AG3768">
            <v>68.932932242700019</v>
          </cell>
          <cell r="AH3768">
            <v>69.855044863709381</v>
          </cell>
          <cell r="AI3768">
            <v>70.789492542261797</v>
          </cell>
          <cell r="AJ3768">
            <v>71.73644028384696</v>
          </cell>
          <cell r="AK3768">
            <v>72.696055301225314</v>
          </cell>
          <cell r="AL3768">
            <v>0</v>
          </cell>
          <cell r="AM3768">
            <v>0</v>
          </cell>
          <cell r="AN3768">
            <v>0</v>
          </cell>
          <cell r="AO3768">
            <v>0</v>
          </cell>
          <cell r="AP3768">
            <v>0</v>
          </cell>
          <cell r="AQ3768">
            <v>0</v>
          </cell>
          <cell r="AR3768">
            <v>0</v>
          </cell>
          <cell r="AS3768">
            <v>0</v>
          </cell>
          <cell r="AT3768">
            <v>0</v>
          </cell>
          <cell r="AU3768">
            <v>0</v>
          </cell>
          <cell r="AV3768">
            <v>0</v>
          </cell>
          <cell r="AW3768">
            <v>0</v>
          </cell>
          <cell r="AX3768">
            <v>0</v>
          </cell>
          <cell r="AY3768">
            <v>0</v>
          </cell>
          <cell r="AZ3768">
            <v>0</v>
          </cell>
        </row>
        <row r="3769">
          <cell r="A3769" t="str">
            <v>WYLarge C&amp;ICritical Peak PricingWinter Peak Reduction @Meter  (MW)Low Participation Case0</v>
          </cell>
          <cell r="B3769" t="str">
            <v>WY</v>
          </cell>
          <cell r="C3769" t="str">
            <v>Large C&amp;I</v>
          </cell>
          <cell r="D3769" t="str">
            <v>Critical Peak Pricing</v>
          </cell>
          <cell r="E3769" t="str">
            <v>Winter Peak Reduction @Meter  (MW)</v>
          </cell>
          <cell r="F3769" t="str">
            <v>Low Participation Case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  <cell r="AP3769">
            <v>0</v>
          </cell>
          <cell r="AQ3769">
            <v>0</v>
          </cell>
          <cell r="AR3769">
            <v>0</v>
          </cell>
          <cell r="AS3769">
            <v>0</v>
          </cell>
          <cell r="AT3769">
            <v>0</v>
          </cell>
          <cell r="AU3769">
            <v>0</v>
          </cell>
          <cell r="AV3769">
            <v>0</v>
          </cell>
          <cell r="AW3769">
            <v>0</v>
          </cell>
          <cell r="AX3769">
            <v>0</v>
          </cell>
          <cell r="AY3769">
            <v>0</v>
          </cell>
          <cell r="AZ3769">
            <v>0</v>
          </cell>
        </row>
        <row r="3770">
          <cell r="A3770" t="str">
            <v>WYLarge C&amp;ICritical Peak PricingWinter Peak Reduction @Generation (MW)Low Participation Case0</v>
          </cell>
          <cell r="B3770" t="str">
            <v>WY</v>
          </cell>
          <cell r="C3770" t="str">
            <v>Large C&amp;I</v>
          </cell>
          <cell r="D3770" t="str">
            <v>Critical Peak Pricing</v>
          </cell>
          <cell r="E3770" t="str">
            <v>Winter Peak Reduction @Generation (MW)</v>
          </cell>
          <cell r="F3770" t="str">
            <v>Low Participation Case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  <cell r="AP3770">
            <v>0</v>
          </cell>
          <cell r="AQ3770">
            <v>0</v>
          </cell>
          <cell r="AR3770">
            <v>0</v>
          </cell>
          <cell r="AS3770">
            <v>0</v>
          </cell>
          <cell r="AT3770">
            <v>0</v>
          </cell>
          <cell r="AU3770">
            <v>0</v>
          </cell>
          <cell r="AV3770">
            <v>0</v>
          </cell>
          <cell r="AW3770">
            <v>0</v>
          </cell>
          <cell r="AX3770">
            <v>0</v>
          </cell>
          <cell r="AY3770">
            <v>0</v>
          </cell>
          <cell r="AZ3770">
            <v>0</v>
          </cell>
        </row>
        <row r="3771">
          <cell r="A3771" t="str">
            <v>WYLarge C&amp;ICritical Peak PricingProgram Annual BenefitsLow Participation Case0</v>
          </cell>
          <cell r="B3771" t="str">
            <v>WY</v>
          </cell>
          <cell r="C3771" t="str">
            <v>Large C&amp;I</v>
          </cell>
          <cell r="D3771" t="str">
            <v>Critical Peak Pricing</v>
          </cell>
          <cell r="E3771" t="str">
            <v>Program Annual Benefits</v>
          </cell>
          <cell r="F3771" t="str">
            <v>Low Participation Case</v>
          </cell>
          <cell r="G3771">
            <v>0</v>
          </cell>
        </row>
        <row r="3772">
          <cell r="A3772" t="str">
            <v>WYLarge C&amp;ICritical Peak PricingNew ParticipantsLow Participation Case0</v>
          </cell>
          <cell r="B3772" t="str">
            <v>WY</v>
          </cell>
          <cell r="C3772" t="str">
            <v>Large C&amp;I</v>
          </cell>
          <cell r="D3772" t="str">
            <v>Critical Peak Pricing</v>
          </cell>
          <cell r="E3772" t="str">
            <v>New Participants</v>
          </cell>
          <cell r="F3772" t="str">
            <v>Low Participation Case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16746.686550000006</v>
          </cell>
          <cell r="S3772">
            <v>34271.919000000009</v>
          </cell>
          <cell r="T3772">
            <v>69833.664450000011</v>
          </cell>
          <cell r="U3772">
            <v>36847.527750000037</v>
          </cell>
          <cell r="V3772">
            <v>20100.588749999937</v>
          </cell>
          <cell r="W3772">
            <v>2583.0255000000179</v>
          </cell>
          <cell r="X3772">
            <v>2585.7149999999965</v>
          </cell>
          <cell r="Y3772">
            <v>2585.2035000000324</v>
          </cell>
          <cell r="Z3772">
            <v>2584.5764999999665</v>
          </cell>
          <cell r="AA3772">
            <v>2584.3950000000186</v>
          </cell>
          <cell r="AB3772">
            <v>2584.7249999999767</v>
          </cell>
          <cell r="AC3772">
            <v>2592.8595000000205</v>
          </cell>
          <cell r="AD3772">
            <v>2694.0321599718882</v>
          </cell>
          <cell r="AE3772">
            <v>2731.0805338135397</v>
          </cell>
          <cell r="AF3772">
            <v>2768.6383974915661</v>
          </cell>
          <cell r="AG3772">
            <v>2806.7127575183695</v>
          </cell>
          <cell r="AH3772">
            <v>2845.3107167601411</v>
          </cell>
          <cell r="AI3772">
            <v>2884.4394757617847</v>
          </cell>
          <cell r="AJ3772">
            <v>2924.1063340901455</v>
          </cell>
          <cell r="AK3772">
            <v>2964.3186916958948</v>
          </cell>
          <cell r="AL3772">
            <v>0</v>
          </cell>
          <cell r="AM3772">
            <v>0</v>
          </cell>
          <cell r="AN3772">
            <v>0</v>
          </cell>
          <cell r="AO3772">
            <v>0</v>
          </cell>
          <cell r="AP3772">
            <v>0</v>
          </cell>
          <cell r="AQ3772">
            <v>0</v>
          </cell>
          <cell r="AR3772">
            <v>0</v>
          </cell>
          <cell r="AS3772">
            <v>0</v>
          </cell>
          <cell r="AT3772">
            <v>0</v>
          </cell>
          <cell r="AU3772">
            <v>0</v>
          </cell>
          <cell r="AV3772">
            <v>0</v>
          </cell>
          <cell r="AW3772">
            <v>0</v>
          </cell>
          <cell r="AX3772">
            <v>0</v>
          </cell>
          <cell r="AY3772">
            <v>0</v>
          </cell>
          <cell r="AZ3772">
            <v>0</v>
          </cell>
        </row>
        <row r="3773">
          <cell r="A3773" t="str">
            <v>WYLarge C&amp;ICritical Peak PricingIncentive CostsLow Participation Case0</v>
          </cell>
          <cell r="B3773" t="str">
            <v>WY</v>
          </cell>
          <cell r="C3773" t="str">
            <v>Large C&amp;I</v>
          </cell>
          <cell r="D3773" t="str">
            <v>Critical Peak Pricing</v>
          </cell>
          <cell r="E3773" t="str">
            <v>Incentive Costs</v>
          </cell>
          <cell r="F3773" t="str">
            <v>Low Participation Case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351680.42</v>
          </cell>
          <cell r="S3773">
            <v>1071390.72</v>
          </cell>
          <cell r="T3773">
            <v>2537897.67</v>
          </cell>
          <cell r="U3773">
            <v>3311695.75</v>
          </cell>
          <cell r="V3773">
            <v>3733808.12</v>
          </cell>
          <cell r="W3773">
            <v>3788051.65</v>
          </cell>
          <cell r="X3773">
            <v>3842351.67</v>
          </cell>
          <cell r="Y3773">
            <v>3896640.94</v>
          </cell>
          <cell r="Z3773">
            <v>3950917.05</v>
          </cell>
          <cell r="AA3773">
            <v>4005189.34</v>
          </cell>
          <cell r="AB3773">
            <v>4059468.57</v>
          </cell>
          <cell r="AC3773">
            <v>4113918.62</v>
          </cell>
          <cell r="AD3773">
            <v>4170493.29</v>
          </cell>
          <cell r="AE3773">
            <v>4227845.9800000004</v>
          </cell>
          <cell r="AF3773">
            <v>4285987.3899999997</v>
          </cell>
          <cell r="AG3773">
            <v>4344928.3600000003</v>
          </cell>
          <cell r="AH3773">
            <v>4404679.88</v>
          </cell>
          <cell r="AI3773">
            <v>4465253.1100000003</v>
          </cell>
          <cell r="AJ3773">
            <v>4526659.34</v>
          </cell>
          <cell r="AK3773">
            <v>4588910.04</v>
          </cell>
          <cell r="AL3773">
            <v>0</v>
          </cell>
          <cell r="AM3773">
            <v>0</v>
          </cell>
          <cell r="AN3773">
            <v>0</v>
          </cell>
          <cell r="AO3773">
            <v>0</v>
          </cell>
          <cell r="AP3773">
            <v>0</v>
          </cell>
          <cell r="AQ3773">
            <v>0</v>
          </cell>
          <cell r="AR3773">
            <v>0</v>
          </cell>
          <cell r="AS3773">
            <v>0</v>
          </cell>
          <cell r="AT3773">
            <v>0</v>
          </cell>
          <cell r="AU3773">
            <v>0</v>
          </cell>
          <cell r="AV3773">
            <v>0</v>
          </cell>
          <cell r="AW3773">
            <v>0</v>
          </cell>
          <cell r="AX3773">
            <v>0</v>
          </cell>
          <cell r="AY3773">
            <v>0</v>
          </cell>
          <cell r="AZ3773">
            <v>0</v>
          </cell>
        </row>
        <row r="3774">
          <cell r="A3774" t="str">
            <v>WYLarge C&amp;ICritical Peak PricingParticipantsLow Participation Case0</v>
          </cell>
          <cell r="B3774" t="str">
            <v>WY</v>
          </cell>
          <cell r="C3774" t="str">
            <v>Large C&amp;I</v>
          </cell>
          <cell r="D3774" t="str">
            <v>Critical Peak Pricing</v>
          </cell>
          <cell r="E3774" t="str">
            <v>Participants</v>
          </cell>
          <cell r="F3774" t="str">
            <v>Low Participation Case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16746.686550000006</v>
          </cell>
          <cell r="S3774">
            <v>51018.605550000015</v>
          </cell>
          <cell r="T3774">
            <v>120852.27000000002</v>
          </cell>
          <cell r="U3774">
            <v>157699.79775000006</v>
          </cell>
          <cell r="V3774">
            <v>177800.38649999999</v>
          </cell>
          <cell r="W3774">
            <v>180383.41200000001</v>
          </cell>
          <cell r="X3774">
            <v>182969.12700000001</v>
          </cell>
          <cell r="Y3774">
            <v>185554.33050000004</v>
          </cell>
          <cell r="Z3774">
            <v>188138.90700000001</v>
          </cell>
          <cell r="AA3774">
            <v>190723.30200000003</v>
          </cell>
          <cell r="AB3774">
            <v>193308.027</v>
          </cell>
          <cell r="AC3774">
            <v>195900.88650000002</v>
          </cell>
          <cell r="AD3774">
            <v>198594.91865997191</v>
          </cell>
          <cell r="AE3774">
            <v>201325.99919378545</v>
          </cell>
          <cell r="AF3774">
            <v>204094.63759127702</v>
          </cell>
          <cell r="AG3774">
            <v>206901.35034879539</v>
          </cell>
          <cell r="AH3774">
            <v>209746.66106555553</v>
          </cell>
          <cell r="AI3774">
            <v>212631.10054131731</v>
          </cell>
          <cell r="AJ3774">
            <v>215555.20687540746</v>
          </cell>
          <cell r="AK3774">
            <v>218519.52556710335</v>
          </cell>
          <cell r="AL3774">
            <v>0</v>
          </cell>
          <cell r="AM3774">
            <v>0</v>
          </cell>
          <cell r="AN3774">
            <v>0</v>
          </cell>
          <cell r="AO3774">
            <v>0</v>
          </cell>
          <cell r="AP3774">
            <v>0</v>
          </cell>
          <cell r="AQ3774">
            <v>0</v>
          </cell>
          <cell r="AR3774">
            <v>0</v>
          </cell>
          <cell r="AS3774">
            <v>0</v>
          </cell>
          <cell r="AT3774">
            <v>0</v>
          </cell>
          <cell r="AU3774">
            <v>0</v>
          </cell>
          <cell r="AV3774">
            <v>0</v>
          </cell>
          <cell r="AW3774">
            <v>0</v>
          </cell>
          <cell r="AX3774">
            <v>0</v>
          </cell>
          <cell r="AY3774">
            <v>0</v>
          </cell>
          <cell r="AZ3774">
            <v>0</v>
          </cell>
        </row>
        <row r="3775">
          <cell r="A3775" t="str">
            <v>WYMedium C&amp;ICritical Peak PricingProgram Annual BenefitsLow Participation Case0</v>
          </cell>
          <cell r="B3775" t="str">
            <v>WY</v>
          </cell>
          <cell r="C3775" t="str">
            <v>Medium C&amp;I</v>
          </cell>
          <cell r="D3775" t="str">
            <v>Critical Peak Pricing</v>
          </cell>
          <cell r="E3775" t="str">
            <v>Program Annual Benefits</v>
          </cell>
          <cell r="F3775" t="str">
            <v>Low Participation Case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573231.01</v>
          </cell>
          <cell r="S3775">
            <v>1745288.43</v>
          </cell>
          <cell r="T3775">
            <v>4127886.26</v>
          </cell>
          <cell r="U3775">
            <v>5388069.9000000004</v>
          </cell>
          <cell r="V3775">
            <v>6066603.5300000003</v>
          </cell>
          <cell r="W3775">
            <v>6146956.6100000003</v>
          </cell>
          <cell r="X3775">
            <v>6226381.7599999998</v>
          </cell>
          <cell r="Y3775">
            <v>6305886.3200000003</v>
          </cell>
          <cell r="Z3775">
            <v>6389191.79</v>
          </cell>
          <cell r="AA3775">
            <v>6482465.1100000003</v>
          </cell>
          <cell r="AB3775">
            <v>6568214.9500000002</v>
          </cell>
          <cell r="AC3775">
            <v>6654117.0800000001</v>
          </cell>
          <cell r="AD3775">
            <v>6743128.8899999997</v>
          </cell>
          <cell r="AE3775">
            <v>6833331.4100000001</v>
          </cell>
          <cell r="AF3775">
            <v>6924740.5700000003</v>
          </cell>
          <cell r="AG3775">
            <v>7017372.5</v>
          </cell>
          <cell r="AH3775">
            <v>7111243.5700000003</v>
          </cell>
          <cell r="AI3775">
            <v>7206370.3399999999</v>
          </cell>
          <cell r="AJ3775">
            <v>7302769.6200000001</v>
          </cell>
          <cell r="AK3775">
            <v>7400458.4299999997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  <cell r="AP3775">
            <v>0</v>
          </cell>
          <cell r="AQ3775">
            <v>0</v>
          </cell>
          <cell r="AR3775">
            <v>0</v>
          </cell>
          <cell r="AS3775">
            <v>0</v>
          </cell>
          <cell r="AT3775">
            <v>0</v>
          </cell>
          <cell r="AU3775">
            <v>0</v>
          </cell>
          <cell r="AV3775">
            <v>0</v>
          </cell>
          <cell r="AW3775">
            <v>0</v>
          </cell>
          <cell r="AX3775">
            <v>0</v>
          </cell>
          <cell r="AY3775">
            <v>0</v>
          </cell>
          <cell r="AZ3775">
            <v>0</v>
          </cell>
        </row>
        <row r="3776">
          <cell r="A3776" t="str">
            <v>WYMedium C&amp;ICritical Peak PricingProgram Annual CostsLow Participation Case0</v>
          </cell>
          <cell r="B3776" t="str">
            <v>WY</v>
          </cell>
          <cell r="C3776" t="str">
            <v>Medium C&amp;I</v>
          </cell>
          <cell r="D3776" t="str">
            <v>Critical Peak Pricing</v>
          </cell>
          <cell r="E3776" t="str">
            <v>Program Annual Costs</v>
          </cell>
          <cell r="F3776" t="str">
            <v>Low Participation Case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5834317.1500000004</v>
          </cell>
          <cell r="S3776">
            <v>12509121.98</v>
          </cell>
          <cell r="T3776">
            <v>26286343.199999999</v>
          </cell>
          <cell r="U3776">
            <v>16130618.27</v>
          </cell>
          <cell r="V3776">
            <v>10911310.720000001</v>
          </cell>
          <cell r="W3776">
            <v>4823091.07</v>
          </cell>
          <cell r="X3776">
            <v>4899046.41</v>
          </cell>
          <cell r="Y3776">
            <v>4974249.76</v>
          </cell>
          <cell r="Z3776">
            <v>5049879.66</v>
          </cell>
          <cell r="AA3776">
            <v>5126289.05</v>
          </cell>
          <cell r="AB3776">
            <v>5203203.5</v>
          </cell>
          <cell r="AC3776">
            <v>5283869.59</v>
          </cell>
          <cell r="AD3776">
            <v>5405233.1200000001</v>
          </cell>
          <cell r="AE3776">
            <v>5502775.29</v>
          </cell>
          <cell r="AF3776">
            <v>5602414.6799999997</v>
          </cell>
          <cell r="AG3776">
            <v>5704204.7300000004</v>
          </cell>
          <cell r="AH3776">
            <v>5808200.4400000004</v>
          </cell>
          <cell r="AI3776">
            <v>5914458.3899999997</v>
          </cell>
          <cell r="AJ3776">
            <v>6023036.7800000003</v>
          </cell>
          <cell r="AK3776">
            <v>6133995.5099999998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  <cell r="AP3776">
            <v>0</v>
          </cell>
          <cell r="AQ3776">
            <v>0</v>
          </cell>
          <cell r="AR3776">
            <v>0</v>
          </cell>
          <cell r="AS3776">
            <v>0</v>
          </cell>
          <cell r="AT3776">
            <v>0</v>
          </cell>
          <cell r="AU3776">
            <v>0</v>
          </cell>
          <cell r="AV3776">
            <v>0</v>
          </cell>
          <cell r="AW3776">
            <v>0</v>
          </cell>
          <cell r="AX3776">
            <v>0</v>
          </cell>
          <cell r="AY3776">
            <v>0</v>
          </cell>
          <cell r="AZ3776">
            <v>0</v>
          </cell>
        </row>
        <row r="3777">
          <cell r="A3777" t="str">
            <v>WYMedium C&amp;ICritical Peak PricingNon-Incentive CostsLow Participation Case0</v>
          </cell>
          <cell r="B3777" t="str">
            <v>WY</v>
          </cell>
          <cell r="C3777" t="str">
            <v>Medium C&amp;I</v>
          </cell>
          <cell r="D3777" t="str">
            <v>Critical Peak Pricing</v>
          </cell>
          <cell r="E3777" t="str">
            <v>Non-Incentive Costs</v>
          </cell>
          <cell r="F3777" t="str">
            <v>Low Participation Case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5482636.7300000004</v>
          </cell>
          <cell r="S3777">
            <v>11437731.27</v>
          </cell>
          <cell r="T3777">
            <v>23748445.530000001</v>
          </cell>
          <cell r="U3777">
            <v>12818922.52</v>
          </cell>
          <cell r="V3777">
            <v>7177502.6100000003</v>
          </cell>
          <cell r="W3777">
            <v>1035039.42</v>
          </cell>
          <cell r="X3777">
            <v>1056694.75</v>
          </cell>
          <cell r="Y3777">
            <v>1077608.81</v>
          </cell>
          <cell r="Z3777">
            <v>1098962.6200000001</v>
          </cell>
          <cell r="AA3777">
            <v>1121099.71</v>
          </cell>
          <cell r="AB3777">
            <v>1143734.93</v>
          </cell>
          <cell r="AC3777">
            <v>1169950.97</v>
          </cell>
          <cell r="AD3777">
            <v>1234739.83</v>
          </cell>
          <cell r="AE3777">
            <v>1274929.31</v>
          </cell>
          <cell r="AF3777">
            <v>1316427.29</v>
          </cell>
          <cell r="AG3777">
            <v>1359276.37</v>
          </cell>
          <cell r="AH3777">
            <v>1403520.56</v>
          </cell>
          <cell r="AI3777">
            <v>1449205.28</v>
          </cell>
          <cell r="AJ3777">
            <v>1496377.44</v>
          </cell>
          <cell r="AK3777">
            <v>1545085.48</v>
          </cell>
          <cell r="AL3777">
            <v>0</v>
          </cell>
          <cell r="AM3777">
            <v>0</v>
          </cell>
          <cell r="AN3777">
            <v>0</v>
          </cell>
          <cell r="AO3777">
            <v>0</v>
          </cell>
          <cell r="AP3777">
            <v>0</v>
          </cell>
          <cell r="AQ3777">
            <v>0</v>
          </cell>
          <cell r="AR3777">
            <v>0</v>
          </cell>
          <cell r="AS3777">
            <v>0</v>
          </cell>
          <cell r="AT3777">
            <v>0</v>
          </cell>
          <cell r="AU3777">
            <v>0</v>
          </cell>
          <cell r="AV3777">
            <v>0</v>
          </cell>
          <cell r="AW3777">
            <v>0</v>
          </cell>
          <cell r="AX3777">
            <v>0</v>
          </cell>
          <cell r="AY3777">
            <v>0</v>
          </cell>
          <cell r="AZ3777">
            <v>0</v>
          </cell>
        </row>
        <row r="3778">
          <cell r="A3778" t="str">
            <v>WYMedium C&amp;ICritical Peak PricingSummer Peak Reduction @Meter  (MW)Low Participation Case0</v>
          </cell>
          <cell r="B3778" t="str">
            <v>WY</v>
          </cell>
          <cell r="C3778" t="str">
            <v>Medium C&amp;I</v>
          </cell>
          <cell r="D3778" t="str">
            <v>Critical Peak Pricing</v>
          </cell>
          <cell r="E3778" t="str">
            <v>Summer Peak Reduction @Meter  (MW)</v>
          </cell>
          <cell r="F3778" t="str">
            <v>Low Participation Case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5.1061481672101516</v>
          </cell>
          <cell r="S3778">
            <v>15.546439584201273</v>
          </cell>
          <cell r="T3778">
            <v>36.769815927493447</v>
          </cell>
          <cell r="U3778">
            <v>47.99510590524666</v>
          </cell>
          <cell r="V3778">
            <v>54.039254216657497</v>
          </cell>
          <cell r="W3778">
            <v>54.75501228123791</v>
          </cell>
          <cell r="X3778">
            <v>55.462504704051796</v>
          </cell>
          <cell r="Y3778">
            <v>56.170704503007471</v>
          </cell>
          <cell r="Z3778">
            <v>56.91276145592839</v>
          </cell>
          <cell r="AA3778">
            <v>57.74360864977195</v>
          </cell>
          <cell r="AB3778">
            <v>58.507439221742665</v>
          </cell>
          <cell r="AC3778">
            <v>59.27262640549219</v>
          </cell>
          <cell r="AD3778">
            <v>60.065513565673378</v>
          </cell>
          <cell r="AE3778">
            <v>60.869007140432515</v>
          </cell>
          <cell r="AF3778">
            <v>61.683249011282939</v>
          </cell>
          <cell r="AG3778">
            <v>62.508382957680382</v>
          </cell>
          <cell r="AH3778">
            <v>63.344554682411669</v>
          </cell>
          <cell r="AI3778">
            <v>64.191911837323005</v>
          </cell>
          <cell r="AJ3778">
            <v>65.050604049392433</v>
          </cell>
          <cell r="AK3778">
            <v>65.920782947151125</v>
          </cell>
          <cell r="AL3778">
            <v>0</v>
          </cell>
          <cell r="AM3778">
            <v>0</v>
          </cell>
          <cell r="AN3778">
            <v>0</v>
          </cell>
          <cell r="AO3778">
            <v>0</v>
          </cell>
          <cell r="AP3778">
            <v>0</v>
          </cell>
          <cell r="AQ3778">
            <v>0</v>
          </cell>
          <cell r="AR3778">
            <v>0</v>
          </cell>
          <cell r="AS3778">
            <v>0</v>
          </cell>
          <cell r="AT3778">
            <v>0</v>
          </cell>
          <cell r="AU3778">
            <v>0</v>
          </cell>
          <cell r="AV3778">
            <v>0</v>
          </cell>
          <cell r="AW3778">
            <v>0</v>
          </cell>
          <cell r="AX3778">
            <v>0</v>
          </cell>
          <cell r="AY3778">
            <v>0</v>
          </cell>
          <cell r="AZ3778">
            <v>0</v>
          </cell>
        </row>
        <row r="3779">
          <cell r="A3779" t="str">
            <v>WYMedium C&amp;ICritical Peak PricingSummer Peak Reduction @Generation (MW)Low Participation Case0</v>
          </cell>
          <cell r="B3779" t="str">
            <v>WY</v>
          </cell>
          <cell r="C3779" t="str">
            <v>Medium C&amp;I</v>
          </cell>
          <cell r="D3779" t="str">
            <v>Critical Peak Pricing</v>
          </cell>
          <cell r="E3779" t="str">
            <v>Summer Peak Reduction @Generation (MW)</v>
          </cell>
          <cell r="F3779" t="str">
            <v>Low Participation Case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5.6309529854545115</v>
          </cell>
          <cell r="S3779">
            <v>17.1442871462299</v>
          </cell>
          <cell r="T3779">
            <v>40.548980952242438</v>
          </cell>
          <cell r="U3779">
            <v>52.92799504328039</v>
          </cell>
          <cell r="V3779">
            <v>59.593354892652727</v>
          </cell>
          <cell r="W3779">
            <v>60.382677857562754</v>
          </cell>
          <cell r="X3779">
            <v>61.162885646285609</v>
          </cell>
          <cell r="Y3779">
            <v>61.94387351456492</v>
          </cell>
          <cell r="Z3779">
            <v>62.762198341341403</v>
          </cell>
          <cell r="AA3779">
            <v>63.678439181486489</v>
          </cell>
          <cell r="AB3779">
            <v>64.520775498172327</v>
          </cell>
          <cell r="AC3779">
            <v>65.364607857843168</v>
          </cell>
          <cell r="AD3779">
            <v>66.238987169908881</v>
          </cell>
          <cell r="AE3779">
            <v>67.125063013269198</v>
          </cell>
          <cell r="AF3779">
            <v>68.022991851877961</v>
          </cell>
          <cell r="AG3779">
            <v>68.932932242700019</v>
          </cell>
          <cell r="AH3779">
            <v>69.855044863709381</v>
          </cell>
          <cell r="AI3779">
            <v>70.789492542261797</v>
          </cell>
          <cell r="AJ3779">
            <v>71.73644028384696</v>
          </cell>
          <cell r="AK3779">
            <v>72.696055301225314</v>
          </cell>
          <cell r="AL3779">
            <v>0</v>
          </cell>
          <cell r="AM3779">
            <v>0</v>
          </cell>
          <cell r="AN3779">
            <v>0</v>
          </cell>
          <cell r="AO3779">
            <v>0</v>
          </cell>
          <cell r="AP3779">
            <v>0</v>
          </cell>
          <cell r="AQ3779">
            <v>0</v>
          </cell>
          <cell r="AR3779">
            <v>0</v>
          </cell>
          <cell r="AS3779">
            <v>0</v>
          </cell>
          <cell r="AT3779">
            <v>0</v>
          </cell>
          <cell r="AU3779">
            <v>0</v>
          </cell>
          <cell r="AV3779">
            <v>0</v>
          </cell>
          <cell r="AW3779">
            <v>0</v>
          </cell>
          <cell r="AX3779">
            <v>0</v>
          </cell>
          <cell r="AY3779">
            <v>0</v>
          </cell>
          <cell r="AZ3779">
            <v>0</v>
          </cell>
        </row>
        <row r="3780">
          <cell r="A3780" t="str">
            <v>WYMedium C&amp;ICritical Peak PricingWinter Peak Reduction @Meter  (MW)Low Participation Case0</v>
          </cell>
          <cell r="B3780" t="str">
            <v>WY</v>
          </cell>
          <cell r="C3780" t="str">
            <v>Medium C&amp;I</v>
          </cell>
          <cell r="D3780" t="str">
            <v>Critical Peak Pricing</v>
          </cell>
          <cell r="E3780" t="str">
            <v>Winter Peak Reduction @Meter  (MW)</v>
          </cell>
          <cell r="F3780" t="str">
            <v>Low Participation Case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E3780">
            <v>0</v>
          </cell>
          <cell r="AF3780">
            <v>0</v>
          </cell>
          <cell r="AG3780">
            <v>0</v>
          </cell>
          <cell r="AH3780">
            <v>0</v>
          </cell>
          <cell r="AI3780">
            <v>0</v>
          </cell>
          <cell r="AJ3780">
            <v>0</v>
          </cell>
          <cell r="AK3780">
            <v>0</v>
          </cell>
          <cell r="AL3780">
            <v>0</v>
          </cell>
          <cell r="AM3780">
            <v>0</v>
          </cell>
          <cell r="AN3780">
            <v>0</v>
          </cell>
          <cell r="AO3780">
            <v>0</v>
          </cell>
          <cell r="AP3780">
            <v>0</v>
          </cell>
          <cell r="AQ3780">
            <v>0</v>
          </cell>
          <cell r="AR3780">
            <v>0</v>
          </cell>
          <cell r="AS3780">
            <v>0</v>
          </cell>
          <cell r="AT3780">
            <v>0</v>
          </cell>
          <cell r="AU3780">
            <v>0</v>
          </cell>
          <cell r="AV3780">
            <v>0</v>
          </cell>
          <cell r="AW3780">
            <v>0</v>
          </cell>
          <cell r="AX3780">
            <v>0</v>
          </cell>
          <cell r="AY3780">
            <v>0</v>
          </cell>
          <cell r="AZ3780">
            <v>0</v>
          </cell>
        </row>
        <row r="3781">
          <cell r="A3781" t="str">
            <v>WYMedium C&amp;ICritical Peak PricingWinter Peak Reduction @Generation (MW)Low Participation Case0</v>
          </cell>
          <cell r="B3781" t="str">
            <v>WY</v>
          </cell>
          <cell r="C3781" t="str">
            <v>Medium C&amp;I</v>
          </cell>
          <cell r="D3781" t="str">
            <v>Critical Peak Pricing</v>
          </cell>
          <cell r="E3781" t="str">
            <v>Winter Peak Reduction @Generation (MW)</v>
          </cell>
          <cell r="F3781" t="str">
            <v>Low Participation Case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0</v>
          </cell>
          <cell r="AJ3781">
            <v>0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0</v>
          </cell>
          <cell r="AP3781">
            <v>0</v>
          </cell>
          <cell r="AQ3781">
            <v>0</v>
          </cell>
          <cell r="AR3781">
            <v>0</v>
          </cell>
          <cell r="AS3781">
            <v>0</v>
          </cell>
          <cell r="AT3781">
            <v>0</v>
          </cell>
          <cell r="AU3781">
            <v>0</v>
          </cell>
          <cell r="AV3781">
            <v>0</v>
          </cell>
          <cell r="AW3781">
            <v>0</v>
          </cell>
          <cell r="AX3781">
            <v>0</v>
          </cell>
          <cell r="AY3781">
            <v>0</v>
          </cell>
          <cell r="AZ3781">
            <v>0</v>
          </cell>
        </row>
        <row r="3782">
          <cell r="A3782" t="str">
            <v>WYMedium C&amp;ICritical Peak PricingProgram Annual BenefitsLow Participation Case0</v>
          </cell>
          <cell r="B3782" t="str">
            <v>WY</v>
          </cell>
          <cell r="C3782" t="str">
            <v>Medium C&amp;I</v>
          </cell>
          <cell r="D3782" t="str">
            <v>Critical Peak Pricing</v>
          </cell>
          <cell r="E3782" t="str">
            <v>Program Annual Benefits</v>
          </cell>
          <cell r="F3782" t="str">
            <v>Low Participation Case</v>
          </cell>
          <cell r="G3782">
            <v>0</v>
          </cell>
        </row>
        <row r="3783">
          <cell r="A3783" t="str">
            <v>WYMedium C&amp;ICritical Peak PricingNew ParticipantsLow Participation Case0</v>
          </cell>
          <cell r="B3783" t="str">
            <v>WY</v>
          </cell>
          <cell r="C3783" t="str">
            <v>Medium C&amp;I</v>
          </cell>
          <cell r="D3783" t="str">
            <v>Critical Peak Pricing</v>
          </cell>
          <cell r="E3783" t="str">
            <v>New Participants</v>
          </cell>
          <cell r="F3783" t="str">
            <v>Low Participation Case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16746.686550000006</v>
          </cell>
          <cell r="S3783">
            <v>34271.919000000009</v>
          </cell>
          <cell r="T3783">
            <v>69833.664450000011</v>
          </cell>
          <cell r="U3783">
            <v>36847.527750000037</v>
          </cell>
          <cell r="V3783">
            <v>20100.588749999937</v>
          </cell>
          <cell r="W3783">
            <v>2583.0255000000179</v>
          </cell>
          <cell r="X3783">
            <v>2585.7149999999965</v>
          </cell>
          <cell r="Y3783">
            <v>2585.2035000000324</v>
          </cell>
          <cell r="Z3783">
            <v>2584.5764999999665</v>
          </cell>
          <cell r="AA3783">
            <v>2584.3950000000186</v>
          </cell>
          <cell r="AB3783">
            <v>2584.7249999999767</v>
          </cell>
          <cell r="AC3783">
            <v>2592.8595000000205</v>
          </cell>
          <cell r="AD3783">
            <v>2694.0321599718882</v>
          </cell>
          <cell r="AE3783">
            <v>2731.0805338135397</v>
          </cell>
          <cell r="AF3783">
            <v>2768.6383974915661</v>
          </cell>
          <cell r="AG3783">
            <v>2806.7127575183695</v>
          </cell>
          <cell r="AH3783">
            <v>2845.3107167601411</v>
          </cell>
          <cell r="AI3783">
            <v>2884.4394757617847</v>
          </cell>
          <cell r="AJ3783">
            <v>2924.1063340901455</v>
          </cell>
          <cell r="AK3783">
            <v>2964.3186916958948</v>
          </cell>
          <cell r="AL3783">
            <v>0</v>
          </cell>
          <cell r="AM3783">
            <v>0</v>
          </cell>
          <cell r="AN3783">
            <v>0</v>
          </cell>
          <cell r="AO3783">
            <v>0</v>
          </cell>
          <cell r="AP3783">
            <v>0</v>
          </cell>
          <cell r="AQ3783">
            <v>0</v>
          </cell>
          <cell r="AR3783">
            <v>0</v>
          </cell>
          <cell r="AS3783">
            <v>0</v>
          </cell>
          <cell r="AT3783">
            <v>0</v>
          </cell>
          <cell r="AU3783">
            <v>0</v>
          </cell>
          <cell r="AV3783">
            <v>0</v>
          </cell>
          <cell r="AW3783">
            <v>0</v>
          </cell>
          <cell r="AX3783">
            <v>0</v>
          </cell>
          <cell r="AY3783">
            <v>0</v>
          </cell>
          <cell r="AZ3783">
            <v>0</v>
          </cell>
        </row>
        <row r="3784">
          <cell r="A3784" t="str">
            <v>WYMedium C&amp;ICritical Peak PricingIncentive CostsLow Participation Case0</v>
          </cell>
          <cell r="B3784" t="str">
            <v>WY</v>
          </cell>
          <cell r="C3784" t="str">
            <v>Medium C&amp;I</v>
          </cell>
          <cell r="D3784" t="str">
            <v>Critical Peak Pricing</v>
          </cell>
          <cell r="E3784" t="str">
            <v>Incentive Costs</v>
          </cell>
          <cell r="F3784" t="str">
            <v>Low Participation Case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351680.42</v>
          </cell>
          <cell r="S3784">
            <v>1071390.72</v>
          </cell>
          <cell r="T3784">
            <v>2537897.67</v>
          </cell>
          <cell r="U3784">
            <v>3311695.75</v>
          </cell>
          <cell r="V3784">
            <v>3733808.12</v>
          </cell>
          <cell r="W3784">
            <v>3788051.65</v>
          </cell>
          <cell r="X3784">
            <v>3842351.67</v>
          </cell>
          <cell r="Y3784">
            <v>3896640.94</v>
          </cell>
          <cell r="Z3784">
            <v>3950917.05</v>
          </cell>
          <cell r="AA3784">
            <v>4005189.34</v>
          </cell>
          <cell r="AB3784">
            <v>4059468.57</v>
          </cell>
          <cell r="AC3784">
            <v>4113918.62</v>
          </cell>
          <cell r="AD3784">
            <v>4170493.29</v>
          </cell>
          <cell r="AE3784">
            <v>4227845.9800000004</v>
          </cell>
          <cell r="AF3784">
            <v>4285987.3899999997</v>
          </cell>
          <cell r="AG3784">
            <v>4344928.3600000003</v>
          </cell>
          <cell r="AH3784">
            <v>4404679.88</v>
          </cell>
          <cell r="AI3784">
            <v>4465253.1100000003</v>
          </cell>
          <cell r="AJ3784">
            <v>4526659.34</v>
          </cell>
          <cell r="AK3784">
            <v>4588910.04</v>
          </cell>
          <cell r="AL3784">
            <v>0</v>
          </cell>
          <cell r="AM3784">
            <v>0</v>
          </cell>
          <cell r="AN3784">
            <v>0</v>
          </cell>
          <cell r="AO3784">
            <v>0</v>
          </cell>
          <cell r="AP3784">
            <v>0</v>
          </cell>
          <cell r="AQ3784">
            <v>0</v>
          </cell>
          <cell r="AR3784">
            <v>0</v>
          </cell>
          <cell r="AS3784">
            <v>0</v>
          </cell>
          <cell r="AT3784">
            <v>0</v>
          </cell>
          <cell r="AU3784">
            <v>0</v>
          </cell>
          <cell r="AV3784">
            <v>0</v>
          </cell>
          <cell r="AW3784">
            <v>0</v>
          </cell>
          <cell r="AX3784">
            <v>0</v>
          </cell>
          <cell r="AY3784">
            <v>0</v>
          </cell>
          <cell r="AZ3784">
            <v>0</v>
          </cell>
        </row>
        <row r="3785">
          <cell r="A3785" t="str">
            <v>WYMedium C&amp;ICritical Peak PricingParticipantsLow Participation Case0</v>
          </cell>
          <cell r="B3785" t="str">
            <v>WY</v>
          </cell>
          <cell r="C3785" t="str">
            <v>Medium C&amp;I</v>
          </cell>
          <cell r="D3785" t="str">
            <v>Critical Peak Pricing</v>
          </cell>
          <cell r="E3785" t="str">
            <v>Participants</v>
          </cell>
          <cell r="F3785" t="str">
            <v>Low Participation Case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16746.686550000006</v>
          </cell>
          <cell r="S3785">
            <v>51018.605550000015</v>
          </cell>
          <cell r="T3785">
            <v>120852.27000000002</v>
          </cell>
          <cell r="U3785">
            <v>157699.79775000006</v>
          </cell>
          <cell r="V3785">
            <v>177800.38649999999</v>
          </cell>
          <cell r="W3785">
            <v>180383.41200000001</v>
          </cell>
          <cell r="X3785">
            <v>182969.12700000001</v>
          </cell>
          <cell r="Y3785">
            <v>185554.33050000004</v>
          </cell>
          <cell r="Z3785">
            <v>188138.90700000001</v>
          </cell>
          <cell r="AA3785">
            <v>190723.30200000003</v>
          </cell>
          <cell r="AB3785">
            <v>193308.027</v>
          </cell>
          <cell r="AC3785">
            <v>195900.88650000002</v>
          </cell>
          <cell r="AD3785">
            <v>198594.91865997191</v>
          </cell>
          <cell r="AE3785">
            <v>201325.99919378545</v>
          </cell>
          <cell r="AF3785">
            <v>204094.63759127702</v>
          </cell>
          <cell r="AG3785">
            <v>206901.35034879539</v>
          </cell>
          <cell r="AH3785">
            <v>209746.66106555553</v>
          </cell>
          <cell r="AI3785">
            <v>212631.10054131731</v>
          </cell>
          <cell r="AJ3785">
            <v>215555.20687540746</v>
          </cell>
          <cell r="AK3785">
            <v>218519.52556710335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  <cell r="AP3785">
            <v>0</v>
          </cell>
          <cell r="AQ3785">
            <v>0</v>
          </cell>
          <cell r="AR3785">
            <v>0</v>
          </cell>
          <cell r="AS3785">
            <v>0</v>
          </cell>
          <cell r="AT3785">
            <v>0</v>
          </cell>
          <cell r="AU3785">
            <v>0</v>
          </cell>
          <cell r="AV3785">
            <v>0</v>
          </cell>
          <cell r="AW3785">
            <v>0</v>
          </cell>
          <cell r="AX3785">
            <v>0</v>
          </cell>
          <cell r="AY3785">
            <v>0</v>
          </cell>
          <cell r="AZ3785">
            <v>0</v>
          </cell>
        </row>
        <row r="3786">
          <cell r="A3786" t="str">
            <v>WYResidentialCritical Peak PricingProgram Annual BenefitsLow Participation Case0</v>
          </cell>
          <cell r="B3786" t="str">
            <v>WY</v>
          </cell>
          <cell r="C3786" t="str">
            <v>Residential</v>
          </cell>
          <cell r="D3786" t="str">
            <v>Critical Peak Pricing</v>
          </cell>
          <cell r="E3786" t="str">
            <v>Program Annual Benefits</v>
          </cell>
          <cell r="F3786" t="str">
            <v>Low Participation Case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573231.01</v>
          </cell>
          <cell r="S3786">
            <v>1745288.43</v>
          </cell>
          <cell r="T3786">
            <v>4127886.26</v>
          </cell>
          <cell r="U3786">
            <v>5388069.9000000004</v>
          </cell>
          <cell r="V3786">
            <v>6066603.5300000003</v>
          </cell>
          <cell r="W3786">
            <v>6146956.6100000003</v>
          </cell>
          <cell r="X3786">
            <v>6226381.7599999998</v>
          </cell>
          <cell r="Y3786">
            <v>6305886.3200000003</v>
          </cell>
          <cell r="Z3786">
            <v>6389191.79</v>
          </cell>
          <cell r="AA3786">
            <v>6482465.1100000003</v>
          </cell>
          <cell r="AB3786">
            <v>6568214.9500000002</v>
          </cell>
          <cell r="AC3786">
            <v>6654117.0800000001</v>
          </cell>
          <cell r="AD3786">
            <v>6743128.8899999997</v>
          </cell>
          <cell r="AE3786">
            <v>6833331.4100000001</v>
          </cell>
          <cell r="AF3786">
            <v>6924740.5700000003</v>
          </cell>
          <cell r="AG3786">
            <v>7017372.5</v>
          </cell>
          <cell r="AH3786">
            <v>7111243.5700000003</v>
          </cell>
          <cell r="AI3786">
            <v>7206370.3399999999</v>
          </cell>
          <cell r="AJ3786">
            <v>7302769.6200000001</v>
          </cell>
          <cell r="AK3786">
            <v>7400458.4299999997</v>
          </cell>
          <cell r="AL3786">
            <v>0</v>
          </cell>
          <cell r="AM3786">
            <v>0</v>
          </cell>
          <cell r="AN3786">
            <v>0</v>
          </cell>
          <cell r="AO3786">
            <v>0</v>
          </cell>
          <cell r="AP3786">
            <v>0</v>
          </cell>
          <cell r="AQ3786">
            <v>0</v>
          </cell>
          <cell r="AR3786">
            <v>0</v>
          </cell>
          <cell r="AS3786">
            <v>0</v>
          </cell>
          <cell r="AT3786">
            <v>0</v>
          </cell>
          <cell r="AU3786">
            <v>0</v>
          </cell>
          <cell r="AV3786">
            <v>0</v>
          </cell>
          <cell r="AW3786">
            <v>0</v>
          </cell>
          <cell r="AX3786">
            <v>0</v>
          </cell>
          <cell r="AY3786">
            <v>0</v>
          </cell>
          <cell r="AZ3786">
            <v>0</v>
          </cell>
        </row>
        <row r="3787">
          <cell r="A3787" t="str">
            <v>WYResidentialCritical Peak PricingProgram Annual CostsLow Participation Case0</v>
          </cell>
          <cell r="B3787" t="str">
            <v>WY</v>
          </cell>
          <cell r="C3787" t="str">
            <v>Residential</v>
          </cell>
          <cell r="D3787" t="str">
            <v>Critical Peak Pricing</v>
          </cell>
          <cell r="E3787" t="str">
            <v>Program Annual Costs</v>
          </cell>
          <cell r="F3787" t="str">
            <v>Low Participation Case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5834317.1500000004</v>
          </cell>
          <cell r="S3787">
            <v>12509121.98</v>
          </cell>
          <cell r="T3787">
            <v>26286343.199999999</v>
          </cell>
          <cell r="U3787">
            <v>16130618.27</v>
          </cell>
          <cell r="V3787">
            <v>10911310.720000001</v>
          </cell>
          <cell r="W3787">
            <v>4823091.07</v>
          </cell>
          <cell r="X3787">
            <v>4899046.41</v>
          </cell>
          <cell r="Y3787">
            <v>4974249.76</v>
          </cell>
          <cell r="Z3787">
            <v>5049879.66</v>
          </cell>
          <cell r="AA3787">
            <v>5126289.05</v>
          </cell>
          <cell r="AB3787">
            <v>5203203.5</v>
          </cell>
          <cell r="AC3787">
            <v>5283869.59</v>
          </cell>
          <cell r="AD3787">
            <v>5405233.1200000001</v>
          </cell>
          <cell r="AE3787">
            <v>5502775.29</v>
          </cell>
          <cell r="AF3787">
            <v>5602414.6799999997</v>
          </cell>
          <cell r="AG3787">
            <v>5704204.7300000004</v>
          </cell>
          <cell r="AH3787">
            <v>5808200.4400000004</v>
          </cell>
          <cell r="AI3787">
            <v>5914458.3899999997</v>
          </cell>
          <cell r="AJ3787">
            <v>6023036.7800000003</v>
          </cell>
          <cell r="AK3787">
            <v>6133995.5099999998</v>
          </cell>
          <cell r="AL3787">
            <v>0</v>
          </cell>
          <cell r="AM3787">
            <v>0</v>
          </cell>
          <cell r="AN3787">
            <v>0</v>
          </cell>
          <cell r="AO3787">
            <v>0</v>
          </cell>
          <cell r="AP3787">
            <v>0</v>
          </cell>
          <cell r="AQ3787">
            <v>0</v>
          </cell>
          <cell r="AR3787">
            <v>0</v>
          </cell>
          <cell r="AS3787">
            <v>0</v>
          </cell>
          <cell r="AT3787">
            <v>0</v>
          </cell>
          <cell r="AU3787">
            <v>0</v>
          </cell>
          <cell r="AV3787">
            <v>0</v>
          </cell>
          <cell r="AW3787">
            <v>0</v>
          </cell>
          <cell r="AX3787">
            <v>0</v>
          </cell>
          <cell r="AY3787">
            <v>0</v>
          </cell>
          <cell r="AZ3787">
            <v>0</v>
          </cell>
        </row>
        <row r="3788">
          <cell r="A3788" t="str">
            <v>WYResidentialCritical Peak PricingNon-Incentive CostsLow Participation Case0</v>
          </cell>
          <cell r="B3788" t="str">
            <v>WY</v>
          </cell>
          <cell r="C3788" t="str">
            <v>Residential</v>
          </cell>
          <cell r="D3788" t="str">
            <v>Critical Peak Pricing</v>
          </cell>
          <cell r="E3788" t="str">
            <v>Non-Incentive Costs</v>
          </cell>
          <cell r="F3788" t="str">
            <v>Low Participation Case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5482636.7300000004</v>
          </cell>
          <cell r="S3788">
            <v>11437731.27</v>
          </cell>
          <cell r="T3788">
            <v>23748445.530000001</v>
          </cell>
          <cell r="U3788">
            <v>12818922.52</v>
          </cell>
          <cell r="V3788">
            <v>7177502.6100000003</v>
          </cell>
          <cell r="W3788">
            <v>1035039.42</v>
          </cell>
          <cell r="X3788">
            <v>1056694.75</v>
          </cell>
          <cell r="Y3788">
            <v>1077608.81</v>
          </cell>
          <cell r="Z3788">
            <v>1098962.6200000001</v>
          </cell>
          <cell r="AA3788">
            <v>1121099.71</v>
          </cell>
          <cell r="AB3788">
            <v>1143734.93</v>
          </cell>
          <cell r="AC3788">
            <v>1169950.97</v>
          </cell>
          <cell r="AD3788">
            <v>1234739.83</v>
          </cell>
          <cell r="AE3788">
            <v>1274929.31</v>
          </cell>
          <cell r="AF3788">
            <v>1316427.29</v>
          </cell>
          <cell r="AG3788">
            <v>1359276.37</v>
          </cell>
          <cell r="AH3788">
            <v>1403520.56</v>
          </cell>
          <cell r="AI3788">
            <v>1449205.28</v>
          </cell>
          <cell r="AJ3788">
            <v>1496377.44</v>
          </cell>
          <cell r="AK3788">
            <v>1545085.48</v>
          </cell>
          <cell r="AL3788">
            <v>0</v>
          </cell>
          <cell r="AM3788">
            <v>0</v>
          </cell>
          <cell r="AN3788">
            <v>0</v>
          </cell>
          <cell r="AO3788">
            <v>0</v>
          </cell>
          <cell r="AP3788">
            <v>0</v>
          </cell>
          <cell r="AQ3788">
            <v>0</v>
          </cell>
          <cell r="AR3788">
            <v>0</v>
          </cell>
          <cell r="AS3788">
            <v>0</v>
          </cell>
          <cell r="AT3788">
            <v>0</v>
          </cell>
          <cell r="AU3788">
            <v>0</v>
          </cell>
          <cell r="AV3788">
            <v>0</v>
          </cell>
          <cell r="AW3788">
            <v>0</v>
          </cell>
          <cell r="AX3788">
            <v>0</v>
          </cell>
          <cell r="AY3788">
            <v>0</v>
          </cell>
          <cell r="AZ3788">
            <v>0</v>
          </cell>
        </row>
        <row r="3789">
          <cell r="A3789" t="str">
            <v>WYResidentialCritical Peak PricingSummer Peak Reduction @Meter  (MW)Low Participation Case0</v>
          </cell>
          <cell r="B3789" t="str">
            <v>WY</v>
          </cell>
          <cell r="C3789" t="str">
            <v>Residential</v>
          </cell>
          <cell r="D3789" t="str">
            <v>Critical Peak Pricing</v>
          </cell>
          <cell r="E3789" t="str">
            <v>Summer Peak Reduction @Meter  (MW)</v>
          </cell>
          <cell r="F3789" t="str">
            <v>Low Participation Case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5.1061481672101516</v>
          </cell>
          <cell r="S3789">
            <v>15.546439584201273</v>
          </cell>
          <cell r="T3789">
            <v>36.769815927493447</v>
          </cell>
          <cell r="U3789">
            <v>47.99510590524666</v>
          </cell>
          <cell r="V3789">
            <v>54.039254216657497</v>
          </cell>
          <cell r="W3789">
            <v>54.75501228123791</v>
          </cell>
          <cell r="X3789">
            <v>55.462504704051796</v>
          </cell>
          <cell r="Y3789">
            <v>56.170704503007471</v>
          </cell>
          <cell r="Z3789">
            <v>56.91276145592839</v>
          </cell>
          <cell r="AA3789">
            <v>57.74360864977195</v>
          </cell>
          <cell r="AB3789">
            <v>58.507439221742665</v>
          </cell>
          <cell r="AC3789">
            <v>59.27262640549219</v>
          </cell>
          <cell r="AD3789">
            <v>60.065513565673378</v>
          </cell>
          <cell r="AE3789">
            <v>60.869007140432515</v>
          </cell>
          <cell r="AF3789">
            <v>61.683249011282939</v>
          </cell>
          <cell r="AG3789">
            <v>62.508382957680382</v>
          </cell>
          <cell r="AH3789">
            <v>63.344554682411669</v>
          </cell>
          <cell r="AI3789">
            <v>64.191911837323005</v>
          </cell>
          <cell r="AJ3789">
            <v>65.050604049392433</v>
          </cell>
          <cell r="AK3789">
            <v>65.920782947151125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  <cell r="AP3789">
            <v>0</v>
          </cell>
          <cell r="AQ3789">
            <v>0</v>
          </cell>
          <cell r="AR3789">
            <v>0</v>
          </cell>
          <cell r="AS3789">
            <v>0</v>
          </cell>
          <cell r="AT3789">
            <v>0</v>
          </cell>
          <cell r="AU3789">
            <v>0</v>
          </cell>
          <cell r="AV3789">
            <v>0</v>
          </cell>
          <cell r="AW3789">
            <v>0</v>
          </cell>
          <cell r="AX3789">
            <v>0</v>
          </cell>
          <cell r="AY3789">
            <v>0</v>
          </cell>
          <cell r="AZ3789">
            <v>0</v>
          </cell>
        </row>
        <row r="3790">
          <cell r="A3790" t="str">
            <v>WYResidentialCritical Peak PricingSummer Peak Reduction @Generation (MW)Low Participation Case0</v>
          </cell>
          <cell r="B3790" t="str">
            <v>WY</v>
          </cell>
          <cell r="C3790" t="str">
            <v>Residential</v>
          </cell>
          <cell r="D3790" t="str">
            <v>Critical Peak Pricing</v>
          </cell>
          <cell r="E3790" t="str">
            <v>Summer Peak Reduction @Generation (MW)</v>
          </cell>
          <cell r="F3790" t="str">
            <v>Low Participation Case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5.6309529854545115</v>
          </cell>
          <cell r="S3790">
            <v>17.1442871462299</v>
          </cell>
          <cell r="T3790">
            <v>40.548980952242438</v>
          </cell>
          <cell r="U3790">
            <v>52.92799504328039</v>
          </cell>
          <cell r="V3790">
            <v>59.593354892652727</v>
          </cell>
          <cell r="W3790">
            <v>60.382677857562754</v>
          </cell>
          <cell r="X3790">
            <v>61.162885646285609</v>
          </cell>
          <cell r="Y3790">
            <v>61.94387351456492</v>
          </cell>
          <cell r="Z3790">
            <v>62.762198341341403</v>
          </cell>
          <cell r="AA3790">
            <v>63.678439181486489</v>
          </cell>
          <cell r="AB3790">
            <v>64.520775498172327</v>
          </cell>
          <cell r="AC3790">
            <v>65.364607857843168</v>
          </cell>
          <cell r="AD3790">
            <v>66.238987169908881</v>
          </cell>
          <cell r="AE3790">
            <v>67.125063013269198</v>
          </cell>
          <cell r="AF3790">
            <v>68.022991851877961</v>
          </cell>
          <cell r="AG3790">
            <v>68.932932242700019</v>
          </cell>
          <cell r="AH3790">
            <v>69.855044863709381</v>
          </cell>
          <cell r="AI3790">
            <v>70.789492542261797</v>
          </cell>
          <cell r="AJ3790">
            <v>71.73644028384696</v>
          </cell>
          <cell r="AK3790">
            <v>72.696055301225314</v>
          </cell>
          <cell r="AL3790">
            <v>0</v>
          </cell>
          <cell r="AM3790">
            <v>0</v>
          </cell>
          <cell r="AN3790">
            <v>0</v>
          </cell>
          <cell r="AO3790">
            <v>0</v>
          </cell>
          <cell r="AP3790">
            <v>0</v>
          </cell>
          <cell r="AQ3790">
            <v>0</v>
          </cell>
          <cell r="AR3790">
            <v>0</v>
          </cell>
          <cell r="AS3790">
            <v>0</v>
          </cell>
          <cell r="AT3790">
            <v>0</v>
          </cell>
          <cell r="AU3790">
            <v>0</v>
          </cell>
          <cell r="AV3790">
            <v>0</v>
          </cell>
          <cell r="AW3790">
            <v>0</v>
          </cell>
          <cell r="AX3790">
            <v>0</v>
          </cell>
          <cell r="AY3790">
            <v>0</v>
          </cell>
          <cell r="AZ3790">
            <v>0</v>
          </cell>
        </row>
        <row r="3791">
          <cell r="A3791" t="str">
            <v>WYResidentialCritical Peak PricingWinter Peak Reduction @Meter  (MW)Low Participation Case0</v>
          </cell>
          <cell r="B3791" t="str">
            <v>WY</v>
          </cell>
          <cell r="C3791" t="str">
            <v>Residential</v>
          </cell>
          <cell r="D3791" t="str">
            <v>Critical Peak Pricing</v>
          </cell>
          <cell r="E3791" t="str">
            <v>Winter Peak Reduction @Meter  (MW)</v>
          </cell>
          <cell r="F3791" t="str">
            <v>Low Participation Case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  <cell r="AP3791">
            <v>0</v>
          </cell>
          <cell r="AQ3791">
            <v>0</v>
          </cell>
          <cell r="AR3791">
            <v>0</v>
          </cell>
          <cell r="AS3791">
            <v>0</v>
          </cell>
          <cell r="AT3791">
            <v>0</v>
          </cell>
          <cell r="AU3791">
            <v>0</v>
          </cell>
          <cell r="AV3791">
            <v>0</v>
          </cell>
          <cell r="AW3791">
            <v>0</v>
          </cell>
          <cell r="AX3791">
            <v>0</v>
          </cell>
          <cell r="AY3791">
            <v>0</v>
          </cell>
          <cell r="AZ3791">
            <v>0</v>
          </cell>
        </row>
        <row r="3792">
          <cell r="A3792" t="str">
            <v>WYResidentialCritical Peak PricingWinter Peak Reduction @Generation (MW)Low Participation Case0</v>
          </cell>
          <cell r="B3792" t="str">
            <v>WY</v>
          </cell>
          <cell r="C3792" t="str">
            <v>Residential</v>
          </cell>
          <cell r="D3792" t="str">
            <v>Critical Peak Pricing</v>
          </cell>
          <cell r="E3792" t="str">
            <v>Winter Peak Reduction @Generation (MW)</v>
          </cell>
          <cell r="F3792" t="str">
            <v>Low Participation Case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  <cell r="AP3792">
            <v>0</v>
          </cell>
          <cell r="AQ3792">
            <v>0</v>
          </cell>
          <cell r="AR3792">
            <v>0</v>
          </cell>
          <cell r="AS3792">
            <v>0</v>
          </cell>
          <cell r="AT3792">
            <v>0</v>
          </cell>
          <cell r="AU3792">
            <v>0</v>
          </cell>
          <cell r="AV3792">
            <v>0</v>
          </cell>
          <cell r="AW3792">
            <v>0</v>
          </cell>
          <cell r="AX3792">
            <v>0</v>
          </cell>
          <cell r="AY3792">
            <v>0</v>
          </cell>
          <cell r="AZ3792">
            <v>0</v>
          </cell>
        </row>
        <row r="3793">
          <cell r="A3793" t="str">
            <v>WYResidentialCritical Peak PricingProgram Annual BenefitsLow Participation Case0</v>
          </cell>
          <cell r="B3793" t="str">
            <v>WY</v>
          </cell>
          <cell r="C3793" t="str">
            <v>Residential</v>
          </cell>
          <cell r="D3793" t="str">
            <v>Critical Peak Pricing</v>
          </cell>
          <cell r="E3793" t="str">
            <v>Program Annual Benefits</v>
          </cell>
          <cell r="F3793" t="str">
            <v>Low Participation Case</v>
          </cell>
          <cell r="G3793">
            <v>0</v>
          </cell>
        </row>
        <row r="3794">
          <cell r="A3794" t="str">
            <v>WYResidentialCritical Peak PricingNew ParticipantsLow Participation Case0</v>
          </cell>
          <cell r="B3794" t="str">
            <v>WY</v>
          </cell>
          <cell r="C3794" t="str">
            <v>Residential</v>
          </cell>
          <cell r="D3794" t="str">
            <v>Critical Peak Pricing</v>
          </cell>
          <cell r="E3794" t="str">
            <v>New Participants</v>
          </cell>
          <cell r="F3794" t="str">
            <v>Low Participation Case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16746.686550000006</v>
          </cell>
          <cell r="S3794">
            <v>34271.919000000009</v>
          </cell>
          <cell r="T3794">
            <v>69833.664450000011</v>
          </cell>
          <cell r="U3794">
            <v>36847.527750000037</v>
          </cell>
          <cell r="V3794">
            <v>20100.588749999937</v>
          </cell>
          <cell r="W3794">
            <v>2583.0255000000179</v>
          </cell>
          <cell r="X3794">
            <v>2585.7149999999965</v>
          </cell>
          <cell r="Y3794">
            <v>2585.2035000000324</v>
          </cell>
          <cell r="Z3794">
            <v>2584.5764999999665</v>
          </cell>
          <cell r="AA3794">
            <v>2584.3950000000186</v>
          </cell>
          <cell r="AB3794">
            <v>2584.7249999999767</v>
          </cell>
          <cell r="AC3794">
            <v>2592.8595000000205</v>
          </cell>
          <cell r="AD3794">
            <v>2694.0321599718882</v>
          </cell>
          <cell r="AE3794">
            <v>2731.0805338135397</v>
          </cell>
          <cell r="AF3794">
            <v>2768.6383974915661</v>
          </cell>
          <cell r="AG3794">
            <v>2806.7127575183695</v>
          </cell>
          <cell r="AH3794">
            <v>2845.3107167601411</v>
          </cell>
          <cell r="AI3794">
            <v>2884.4394757617847</v>
          </cell>
          <cell r="AJ3794">
            <v>2924.1063340901455</v>
          </cell>
          <cell r="AK3794">
            <v>2964.3186916958948</v>
          </cell>
          <cell r="AL3794">
            <v>0</v>
          </cell>
          <cell r="AM3794">
            <v>0</v>
          </cell>
          <cell r="AN3794">
            <v>0</v>
          </cell>
          <cell r="AO3794">
            <v>0</v>
          </cell>
          <cell r="AP3794">
            <v>0</v>
          </cell>
          <cell r="AQ3794">
            <v>0</v>
          </cell>
          <cell r="AR3794">
            <v>0</v>
          </cell>
          <cell r="AS3794">
            <v>0</v>
          </cell>
          <cell r="AT3794">
            <v>0</v>
          </cell>
          <cell r="AU3794">
            <v>0</v>
          </cell>
          <cell r="AV3794">
            <v>0</v>
          </cell>
          <cell r="AW3794">
            <v>0</v>
          </cell>
          <cell r="AX3794">
            <v>0</v>
          </cell>
          <cell r="AY3794">
            <v>0</v>
          </cell>
          <cell r="AZ3794">
            <v>0</v>
          </cell>
        </row>
        <row r="3795">
          <cell r="A3795" t="str">
            <v>WYResidentialCritical Peak PricingIncentive CostsLow Participation Case0</v>
          </cell>
          <cell r="B3795" t="str">
            <v>WY</v>
          </cell>
          <cell r="C3795" t="str">
            <v>Residential</v>
          </cell>
          <cell r="D3795" t="str">
            <v>Critical Peak Pricing</v>
          </cell>
          <cell r="E3795" t="str">
            <v>Incentive Costs</v>
          </cell>
          <cell r="F3795" t="str">
            <v>Low Participation Case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351680.42</v>
          </cell>
          <cell r="S3795">
            <v>1071390.72</v>
          </cell>
          <cell r="T3795">
            <v>2537897.67</v>
          </cell>
          <cell r="U3795">
            <v>3311695.75</v>
          </cell>
          <cell r="V3795">
            <v>3733808.12</v>
          </cell>
          <cell r="W3795">
            <v>3788051.65</v>
          </cell>
          <cell r="X3795">
            <v>3842351.67</v>
          </cell>
          <cell r="Y3795">
            <v>3896640.94</v>
          </cell>
          <cell r="Z3795">
            <v>3950917.05</v>
          </cell>
          <cell r="AA3795">
            <v>4005189.34</v>
          </cell>
          <cell r="AB3795">
            <v>4059468.57</v>
          </cell>
          <cell r="AC3795">
            <v>4113918.62</v>
          </cell>
          <cell r="AD3795">
            <v>4170493.29</v>
          </cell>
          <cell r="AE3795">
            <v>4227845.9800000004</v>
          </cell>
          <cell r="AF3795">
            <v>4285987.3899999997</v>
          </cell>
          <cell r="AG3795">
            <v>4344928.3600000003</v>
          </cell>
          <cell r="AH3795">
            <v>4404679.88</v>
          </cell>
          <cell r="AI3795">
            <v>4465253.1100000003</v>
          </cell>
          <cell r="AJ3795">
            <v>4526659.34</v>
          </cell>
          <cell r="AK3795">
            <v>4588910.04</v>
          </cell>
          <cell r="AL3795">
            <v>0</v>
          </cell>
          <cell r="AM3795">
            <v>0</v>
          </cell>
          <cell r="AN3795">
            <v>0</v>
          </cell>
          <cell r="AO3795">
            <v>0</v>
          </cell>
          <cell r="AP3795">
            <v>0</v>
          </cell>
          <cell r="AQ3795">
            <v>0</v>
          </cell>
          <cell r="AR3795">
            <v>0</v>
          </cell>
          <cell r="AS3795">
            <v>0</v>
          </cell>
          <cell r="AT3795">
            <v>0</v>
          </cell>
          <cell r="AU3795">
            <v>0</v>
          </cell>
          <cell r="AV3795">
            <v>0</v>
          </cell>
          <cell r="AW3795">
            <v>0</v>
          </cell>
          <cell r="AX3795">
            <v>0</v>
          </cell>
          <cell r="AY3795">
            <v>0</v>
          </cell>
          <cell r="AZ3795">
            <v>0</v>
          </cell>
        </row>
        <row r="3796">
          <cell r="A3796" t="str">
            <v>WYResidentialCritical Peak PricingParticipantsLow Participation Case0</v>
          </cell>
          <cell r="B3796" t="str">
            <v>WY</v>
          </cell>
          <cell r="C3796" t="str">
            <v>Residential</v>
          </cell>
          <cell r="D3796" t="str">
            <v>Critical Peak Pricing</v>
          </cell>
          <cell r="E3796" t="str">
            <v>Participants</v>
          </cell>
          <cell r="F3796" t="str">
            <v>Low Participation Case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16746.686550000006</v>
          </cell>
          <cell r="S3796">
            <v>51018.605550000015</v>
          </cell>
          <cell r="T3796">
            <v>120852.27000000002</v>
          </cell>
          <cell r="U3796">
            <v>157699.79775000006</v>
          </cell>
          <cell r="V3796">
            <v>177800.38649999999</v>
          </cell>
          <cell r="W3796">
            <v>180383.41200000001</v>
          </cell>
          <cell r="X3796">
            <v>182969.12700000001</v>
          </cell>
          <cell r="Y3796">
            <v>185554.33050000004</v>
          </cell>
          <cell r="Z3796">
            <v>188138.90700000001</v>
          </cell>
          <cell r="AA3796">
            <v>190723.30200000003</v>
          </cell>
          <cell r="AB3796">
            <v>193308.027</v>
          </cell>
          <cell r="AC3796">
            <v>195900.88650000002</v>
          </cell>
          <cell r="AD3796">
            <v>198594.91865997191</v>
          </cell>
          <cell r="AE3796">
            <v>201325.99919378545</v>
          </cell>
          <cell r="AF3796">
            <v>204094.63759127702</v>
          </cell>
          <cell r="AG3796">
            <v>206901.35034879539</v>
          </cell>
          <cell r="AH3796">
            <v>209746.66106555553</v>
          </cell>
          <cell r="AI3796">
            <v>212631.10054131731</v>
          </cell>
          <cell r="AJ3796">
            <v>215555.20687540746</v>
          </cell>
          <cell r="AK3796">
            <v>218519.52556710335</v>
          </cell>
          <cell r="AL3796">
            <v>0</v>
          </cell>
          <cell r="AM3796">
            <v>0</v>
          </cell>
          <cell r="AN3796">
            <v>0</v>
          </cell>
          <cell r="AO3796">
            <v>0</v>
          </cell>
          <cell r="AP3796">
            <v>0</v>
          </cell>
          <cell r="AQ3796">
            <v>0</v>
          </cell>
          <cell r="AR3796">
            <v>0</v>
          </cell>
          <cell r="AS3796">
            <v>0</v>
          </cell>
          <cell r="AT3796">
            <v>0</v>
          </cell>
          <cell r="AU3796">
            <v>0</v>
          </cell>
          <cell r="AV3796">
            <v>0</v>
          </cell>
          <cell r="AW3796">
            <v>0</v>
          </cell>
          <cell r="AX3796">
            <v>0</v>
          </cell>
          <cell r="AY3796">
            <v>0</v>
          </cell>
          <cell r="AZ3796">
            <v>0</v>
          </cell>
        </row>
        <row r="3797">
          <cell r="A3797" t="str">
            <v>WYSmall C&amp;ICritical Peak PricingProgram Annual BenefitsLow Participation Case0</v>
          </cell>
          <cell r="B3797" t="str">
            <v>WY</v>
          </cell>
          <cell r="C3797" t="str">
            <v>Small C&amp;I</v>
          </cell>
          <cell r="D3797" t="str">
            <v>Critical Peak Pricing</v>
          </cell>
          <cell r="E3797" t="str">
            <v>Program Annual Benefits</v>
          </cell>
          <cell r="F3797" t="str">
            <v>Low Participation Case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573231.01</v>
          </cell>
          <cell r="S3797">
            <v>1745288.43</v>
          </cell>
          <cell r="T3797">
            <v>4127886.26</v>
          </cell>
          <cell r="U3797">
            <v>5388069.9000000004</v>
          </cell>
          <cell r="V3797">
            <v>6066603.5300000003</v>
          </cell>
          <cell r="W3797">
            <v>6146956.6100000003</v>
          </cell>
          <cell r="X3797">
            <v>6226381.7599999998</v>
          </cell>
          <cell r="Y3797">
            <v>6305886.3200000003</v>
          </cell>
          <cell r="Z3797">
            <v>6389191.79</v>
          </cell>
          <cell r="AA3797">
            <v>6482465.1100000003</v>
          </cell>
          <cell r="AB3797">
            <v>6568214.9500000002</v>
          </cell>
          <cell r="AC3797">
            <v>6654117.0800000001</v>
          </cell>
          <cell r="AD3797">
            <v>6743128.8899999997</v>
          </cell>
          <cell r="AE3797">
            <v>6833331.4100000001</v>
          </cell>
          <cell r="AF3797">
            <v>6924740.5700000003</v>
          </cell>
          <cell r="AG3797">
            <v>7017372.5</v>
          </cell>
          <cell r="AH3797">
            <v>7111243.5700000003</v>
          </cell>
          <cell r="AI3797">
            <v>7206370.3399999999</v>
          </cell>
          <cell r="AJ3797">
            <v>7302769.6200000001</v>
          </cell>
          <cell r="AK3797">
            <v>7400458.4299999997</v>
          </cell>
          <cell r="AL3797">
            <v>0</v>
          </cell>
          <cell r="AM3797">
            <v>0</v>
          </cell>
          <cell r="AN3797">
            <v>0</v>
          </cell>
          <cell r="AO3797">
            <v>0</v>
          </cell>
          <cell r="AP3797">
            <v>0</v>
          </cell>
          <cell r="AQ3797">
            <v>0</v>
          </cell>
          <cell r="AR3797">
            <v>0</v>
          </cell>
          <cell r="AS3797">
            <v>0</v>
          </cell>
          <cell r="AT3797">
            <v>0</v>
          </cell>
          <cell r="AU3797">
            <v>0</v>
          </cell>
          <cell r="AV3797">
            <v>0</v>
          </cell>
          <cell r="AW3797">
            <v>0</v>
          </cell>
          <cell r="AX3797">
            <v>0</v>
          </cell>
          <cell r="AY3797">
            <v>0</v>
          </cell>
          <cell r="AZ3797">
            <v>0</v>
          </cell>
        </row>
        <row r="3798">
          <cell r="A3798" t="str">
            <v>WYSmall C&amp;ICritical Peak PricingProgram Annual CostsLow Participation Case0</v>
          </cell>
          <cell r="B3798" t="str">
            <v>WY</v>
          </cell>
          <cell r="C3798" t="str">
            <v>Small C&amp;I</v>
          </cell>
          <cell r="D3798" t="str">
            <v>Critical Peak Pricing</v>
          </cell>
          <cell r="E3798" t="str">
            <v>Program Annual Costs</v>
          </cell>
          <cell r="F3798" t="str">
            <v>Low Participation Case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5834317.1500000004</v>
          </cell>
          <cell r="S3798">
            <v>12509121.98</v>
          </cell>
          <cell r="T3798">
            <v>26286343.199999999</v>
          </cell>
          <cell r="U3798">
            <v>16130618.27</v>
          </cell>
          <cell r="V3798">
            <v>10911310.720000001</v>
          </cell>
          <cell r="W3798">
            <v>4823091.07</v>
          </cell>
          <cell r="X3798">
            <v>4899046.41</v>
          </cell>
          <cell r="Y3798">
            <v>4974249.76</v>
          </cell>
          <cell r="Z3798">
            <v>5049879.66</v>
          </cell>
          <cell r="AA3798">
            <v>5126289.05</v>
          </cell>
          <cell r="AB3798">
            <v>5203203.5</v>
          </cell>
          <cell r="AC3798">
            <v>5283869.59</v>
          </cell>
          <cell r="AD3798">
            <v>5405233.1200000001</v>
          </cell>
          <cell r="AE3798">
            <v>5502775.29</v>
          </cell>
          <cell r="AF3798">
            <v>5602414.6799999997</v>
          </cell>
          <cell r="AG3798">
            <v>5704204.7300000004</v>
          </cell>
          <cell r="AH3798">
            <v>5808200.4400000004</v>
          </cell>
          <cell r="AI3798">
            <v>5914458.3899999997</v>
          </cell>
          <cell r="AJ3798">
            <v>6023036.7800000003</v>
          </cell>
          <cell r="AK3798">
            <v>6133995.5099999998</v>
          </cell>
          <cell r="AL3798">
            <v>0</v>
          </cell>
          <cell r="AM3798">
            <v>0</v>
          </cell>
          <cell r="AN3798">
            <v>0</v>
          </cell>
          <cell r="AO3798">
            <v>0</v>
          </cell>
          <cell r="AP3798">
            <v>0</v>
          </cell>
          <cell r="AQ3798">
            <v>0</v>
          </cell>
          <cell r="AR3798">
            <v>0</v>
          </cell>
          <cell r="AS3798">
            <v>0</v>
          </cell>
          <cell r="AT3798">
            <v>0</v>
          </cell>
          <cell r="AU3798">
            <v>0</v>
          </cell>
          <cell r="AV3798">
            <v>0</v>
          </cell>
          <cell r="AW3798">
            <v>0</v>
          </cell>
          <cell r="AX3798">
            <v>0</v>
          </cell>
          <cell r="AY3798">
            <v>0</v>
          </cell>
          <cell r="AZ3798">
            <v>0</v>
          </cell>
        </row>
        <row r="3799">
          <cell r="A3799" t="str">
            <v>WYSmall C&amp;ICritical Peak PricingNon-Incentive CostsLow Participation Case0</v>
          </cell>
          <cell r="B3799" t="str">
            <v>WY</v>
          </cell>
          <cell r="C3799" t="str">
            <v>Small C&amp;I</v>
          </cell>
          <cell r="D3799" t="str">
            <v>Critical Peak Pricing</v>
          </cell>
          <cell r="E3799" t="str">
            <v>Non-Incentive Costs</v>
          </cell>
          <cell r="F3799" t="str">
            <v>Low Participation Case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5482636.7300000004</v>
          </cell>
          <cell r="S3799">
            <v>11437731.27</v>
          </cell>
          <cell r="T3799">
            <v>23748445.530000001</v>
          </cell>
          <cell r="U3799">
            <v>12818922.52</v>
          </cell>
          <cell r="V3799">
            <v>7177502.6100000003</v>
          </cell>
          <cell r="W3799">
            <v>1035039.42</v>
          </cell>
          <cell r="X3799">
            <v>1056694.75</v>
          </cell>
          <cell r="Y3799">
            <v>1077608.81</v>
          </cell>
          <cell r="Z3799">
            <v>1098962.6200000001</v>
          </cell>
          <cell r="AA3799">
            <v>1121099.71</v>
          </cell>
          <cell r="AB3799">
            <v>1143734.93</v>
          </cell>
          <cell r="AC3799">
            <v>1169950.97</v>
          </cell>
          <cell r="AD3799">
            <v>1234739.83</v>
          </cell>
          <cell r="AE3799">
            <v>1274929.31</v>
          </cell>
          <cell r="AF3799">
            <v>1316427.29</v>
          </cell>
          <cell r="AG3799">
            <v>1359276.37</v>
          </cell>
          <cell r="AH3799">
            <v>1403520.56</v>
          </cell>
          <cell r="AI3799">
            <v>1449205.28</v>
          </cell>
          <cell r="AJ3799">
            <v>1496377.44</v>
          </cell>
          <cell r="AK3799">
            <v>1545085.48</v>
          </cell>
          <cell r="AL3799">
            <v>0</v>
          </cell>
          <cell r="AM3799">
            <v>0</v>
          </cell>
          <cell r="AN3799">
            <v>0</v>
          </cell>
          <cell r="AO3799">
            <v>0</v>
          </cell>
          <cell r="AP3799">
            <v>0</v>
          </cell>
          <cell r="AQ3799">
            <v>0</v>
          </cell>
          <cell r="AR3799">
            <v>0</v>
          </cell>
          <cell r="AS3799">
            <v>0</v>
          </cell>
          <cell r="AT3799">
            <v>0</v>
          </cell>
          <cell r="AU3799">
            <v>0</v>
          </cell>
          <cell r="AV3799">
            <v>0</v>
          </cell>
          <cell r="AW3799">
            <v>0</v>
          </cell>
          <cell r="AX3799">
            <v>0</v>
          </cell>
          <cell r="AY3799">
            <v>0</v>
          </cell>
          <cell r="AZ3799">
            <v>0</v>
          </cell>
        </row>
        <row r="3800">
          <cell r="A3800" t="str">
            <v>WYSmall C&amp;ICritical Peak PricingSummer Peak Reduction @Meter  (MW)Low Participation Case0</v>
          </cell>
          <cell r="B3800" t="str">
            <v>WY</v>
          </cell>
          <cell r="C3800" t="str">
            <v>Small C&amp;I</v>
          </cell>
          <cell r="D3800" t="str">
            <v>Critical Peak Pricing</v>
          </cell>
          <cell r="E3800" t="str">
            <v>Summer Peak Reduction @Meter  (MW)</v>
          </cell>
          <cell r="F3800" t="str">
            <v>Low Participation Case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5.1061481672101516</v>
          </cell>
          <cell r="S3800">
            <v>15.546439584201273</v>
          </cell>
          <cell r="T3800">
            <v>36.769815927493447</v>
          </cell>
          <cell r="U3800">
            <v>47.99510590524666</v>
          </cell>
          <cell r="V3800">
            <v>54.039254216657497</v>
          </cell>
          <cell r="W3800">
            <v>54.75501228123791</v>
          </cell>
          <cell r="X3800">
            <v>55.462504704051796</v>
          </cell>
          <cell r="Y3800">
            <v>56.170704503007471</v>
          </cell>
          <cell r="Z3800">
            <v>56.91276145592839</v>
          </cell>
          <cell r="AA3800">
            <v>57.74360864977195</v>
          </cell>
          <cell r="AB3800">
            <v>58.507439221742665</v>
          </cell>
          <cell r="AC3800">
            <v>59.27262640549219</v>
          </cell>
          <cell r="AD3800">
            <v>60.065513565673378</v>
          </cell>
          <cell r="AE3800">
            <v>60.869007140432515</v>
          </cell>
          <cell r="AF3800">
            <v>61.683249011282939</v>
          </cell>
          <cell r="AG3800">
            <v>62.508382957680382</v>
          </cell>
          <cell r="AH3800">
            <v>63.344554682411669</v>
          </cell>
          <cell r="AI3800">
            <v>64.191911837323005</v>
          </cell>
          <cell r="AJ3800">
            <v>65.050604049392433</v>
          </cell>
          <cell r="AK3800">
            <v>65.920782947151125</v>
          </cell>
          <cell r="AL3800">
            <v>0</v>
          </cell>
          <cell r="AM3800">
            <v>0</v>
          </cell>
          <cell r="AN3800">
            <v>0</v>
          </cell>
          <cell r="AO3800">
            <v>0</v>
          </cell>
          <cell r="AP3800">
            <v>0</v>
          </cell>
          <cell r="AQ3800">
            <v>0</v>
          </cell>
          <cell r="AR3800">
            <v>0</v>
          </cell>
          <cell r="AS3800">
            <v>0</v>
          </cell>
          <cell r="AT3800">
            <v>0</v>
          </cell>
          <cell r="AU3800">
            <v>0</v>
          </cell>
          <cell r="AV3800">
            <v>0</v>
          </cell>
          <cell r="AW3800">
            <v>0</v>
          </cell>
          <cell r="AX3800">
            <v>0</v>
          </cell>
          <cell r="AY3800">
            <v>0</v>
          </cell>
          <cell r="AZ3800">
            <v>0</v>
          </cell>
        </row>
        <row r="3801">
          <cell r="A3801" t="str">
            <v>WYSmall C&amp;ICritical Peak PricingSummer Peak Reduction @Generation (MW)Low Participation Case0</v>
          </cell>
          <cell r="B3801" t="str">
            <v>WY</v>
          </cell>
          <cell r="C3801" t="str">
            <v>Small C&amp;I</v>
          </cell>
          <cell r="D3801" t="str">
            <v>Critical Peak Pricing</v>
          </cell>
          <cell r="E3801" t="str">
            <v>Summer Peak Reduction @Generation (MW)</v>
          </cell>
          <cell r="F3801" t="str">
            <v>Low Participation Case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5.6309529854545115</v>
          </cell>
          <cell r="S3801">
            <v>17.1442871462299</v>
          </cell>
          <cell r="T3801">
            <v>40.548980952242438</v>
          </cell>
          <cell r="U3801">
            <v>52.92799504328039</v>
          </cell>
          <cell r="V3801">
            <v>59.593354892652727</v>
          </cell>
          <cell r="W3801">
            <v>60.382677857562754</v>
          </cell>
          <cell r="X3801">
            <v>61.162885646285609</v>
          </cell>
          <cell r="Y3801">
            <v>61.94387351456492</v>
          </cell>
          <cell r="Z3801">
            <v>62.762198341341403</v>
          </cell>
          <cell r="AA3801">
            <v>63.678439181486489</v>
          </cell>
          <cell r="AB3801">
            <v>64.520775498172327</v>
          </cell>
          <cell r="AC3801">
            <v>65.364607857843168</v>
          </cell>
          <cell r="AD3801">
            <v>66.238987169908881</v>
          </cell>
          <cell r="AE3801">
            <v>67.125063013269198</v>
          </cell>
          <cell r="AF3801">
            <v>68.022991851877961</v>
          </cell>
          <cell r="AG3801">
            <v>68.932932242700019</v>
          </cell>
          <cell r="AH3801">
            <v>69.855044863709381</v>
          </cell>
          <cell r="AI3801">
            <v>70.789492542261797</v>
          </cell>
          <cell r="AJ3801">
            <v>71.73644028384696</v>
          </cell>
          <cell r="AK3801">
            <v>72.696055301225314</v>
          </cell>
          <cell r="AL3801">
            <v>0</v>
          </cell>
          <cell r="AM3801">
            <v>0</v>
          </cell>
          <cell r="AN3801">
            <v>0</v>
          </cell>
          <cell r="AO3801">
            <v>0</v>
          </cell>
          <cell r="AP3801">
            <v>0</v>
          </cell>
          <cell r="AQ3801">
            <v>0</v>
          </cell>
          <cell r="AR3801">
            <v>0</v>
          </cell>
          <cell r="AS3801">
            <v>0</v>
          </cell>
          <cell r="AT3801">
            <v>0</v>
          </cell>
          <cell r="AU3801">
            <v>0</v>
          </cell>
          <cell r="AV3801">
            <v>0</v>
          </cell>
          <cell r="AW3801">
            <v>0</v>
          </cell>
          <cell r="AX3801">
            <v>0</v>
          </cell>
          <cell r="AY3801">
            <v>0</v>
          </cell>
          <cell r="AZ3801">
            <v>0</v>
          </cell>
        </row>
        <row r="3802">
          <cell r="A3802" t="str">
            <v>WYSmall C&amp;ICritical Peak PricingWinter Peak Reduction @Meter  (MW)Low Participation Case0</v>
          </cell>
          <cell r="B3802" t="str">
            <v>WY</v>
          </cell>
          <cell r="C3802" t="str">
            <v>Small C&amp;I</v>
          </cell>
          <cell r="D3802" t="str">
            <v>Critical Peak Pricing</v>
          </cell>
          <cell r="E3802" t="str">
            <v>Winter Peak Reduction @Meter  (MW)</v>
          </cell>
          <cell r="F3802" t="str">
            <v>Low Participation Case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0</v>
          </cell>
          <cell r="AE3802">
            <v>0</v>
          </cell>
          <cell r="AF3802">
            <v>0</v>
          </cell>
          <cell r="AG3802">
            <v>0</v>
          </cell>
          <cell r="AH3802">
            <v>0</v>
          </cell>
          <cell r="AI3802">
            <v>0</v>
          </cell>
          <cell r="AJ3802">
            <v>0</v>
          </cell>
          <cell r="AK3802">
            <v>0</v>
          </cell>
          <cell r="AL3802">
            <v>0</v>
          </cell>
          <cell r="AM3802">
            <v>0</v>
          </cell>
          <cell r="AN3802">
            <v>0</v>
          </cell>
          <cell r="AO3802">
            <v>0</v>
          </cell>
          <cell r="AP3802">
            <v>0</v>
          </cell>
          <cell r="AQ3802">
            <v>0</v>
          </cell>
          <cell r="AR3802">
            <v>0</v>
          </cell>
          <cell r="AS3802">
            <v>0</v>
          </cell>
          <cell r="AT3802">
            <v>0</v>
          </cell>
          <cell r="AU3802">
            <v>0</v>
          </cell>
          <cell r="AV3802">
            <v>0</v>
          </cell>
          <cell r="AW3802">
            <v>0</v>
          </cell>
          <cell r="AX3802">
            <v>0</v>
          </cell>
          <cell r="AY3802">
            <v>0</v>
          </cell>
          <cell r="AZ3802">
            <v>0</v>
          </cell>
        </row>
        <row r="3803">
          <cell r="A3803" t="str">
            <v>WYSmall C&amp;ICritical Peak PricingWinter Peak Reduction @Generation (MW)Low Participation Case0</v>
          </cell>
          <cell r="B3803" t="str">
            <v>WY</v>
          </cell>
          <cell r="C3803" t="str">
            <v>Small C&amp;I</v>
          </cell>
          <cell r="D3803" t="str">
            <v>Critical Peak Pricing</v>
          </cell>
          <cell r="E3803" t="str">
            <v>Winter Peak Reduction @Generation (MW)</v>
          </cell>
          <cell r="F3803" t="str">
            <v>Low Participation Case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0</v>
          </cell>
          <cell r="AE3803">
            <v>0</v>
          </cell>
          <cell r="AF3803">
            <v>0</v>
          </cell>
          <cell r="AG3803">
            <v>0</v>
          </cell>
          <cell r="AH3803">
            <v>0</v>
          </cell>
          <cell r="AI3803">
            <v>0</v>
          </cell>
          <cell r="AJ3803">
            <v>0</v>
          </cell>
          <cell r="AK3803">
            <v>0</v>
          </cell>
          <cell r="AL3803">
            <v>0</v>
          </cell>
          <cell r="AM3803">
            <v>0</v>
          </cell>
          <cell r="AN3803">
            <v>0</v>
          </cell>
          <cell r="AO3803">
            <v>0</v>
          </cell>
          <cell r="AP3803">
            <v>0</v>
          </cell>
          <cell r="AQ3803">
            <v>0</v>
          </cell>
          <cell r="AR3803">
            <v>0</v>
          </cell>
          <cell r="AS3803">
            <v>0</v>
          </cell>
          <cell r="AT3803">
            <v>0</v>
          </cell>
          <cell r="AU3803">
            <v>0</v>
          </cell>
          <cell r="AV3803">
            <v>0</v>
          </cell>
          <cell r="AW3803">
            <v>0</v>
          </cell>
          <cell r="AX3803">
            <v>0</v>
          </cell>
          <cell r="AY3803">
            <v>0</v>
          </cell>
          <cell r="AZ3803">
            <v>0</v>
          </cell>
        </row>
        <row r="3804">
          <cell r="A3804" t="str">
            <v>WYSmall C&amp;ICritical Peak PricingProgram Annual BenefitsLow Participation Case0</v>
          </cell>
          <cell r="B3804" t="str">
            <v>WY</v>
          </cell>
          <cell r="C3804" t="str">
            <v>Small C&amp;I</v>
          </cell>
          <cell r="D3804" t="str">
            <v>Critical Peak Pricing</v>
          </cell>
          <cell r="E3804" t="str">
            <v>Program Annual Benefits</v>
          </cell>
          <cell r="F3804" t="str">
            <v>Low Participation Case</v>
          </cell>
          <cell r="G3804">
            <v>0</v>
          </cell>
        </row>
        <row r="3805">
          <cell r="A3805" t="str">
            <v>WYSmall C&amp;ICritical Peak PricingNew ParticipantsLow Participation Case0</v>
          </cell>
          <cell r="B3805" t="str">
            <v>WY</v>
          </cell>
          <cell r="C3805" t="str">
            <v>Small C&amp;I</v>
          </cell>
          <cell r="D3805" t="str">
            <v>Critical Peak Pricing</v>
          </cell>
          <cell r="E3805" t="str">
            <v>New Participants</v>
          </cell>
          <cell r="F3805" t="str">
            <v>Low Participation Case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16746.686550000006</v>
          </cell>
          <cell r="S3805">
            <v>34271.919000000009</v>
          </cell>
          <cell r="T3805">
            <v>69833.664450000011</v>
          </cell>
          <cell r="U3805">
            <v>36847.527750000037</v>
          </cell>
          <cell r="V3805">
            <v>20100.588749999937</v>
          </cell>
          <cell r="W3805">
            <v>2583.0255000000179</v>
          </cell>
          <cell r="X3805">
            <v>2585.7149999999965</v>
          </cell>
          <cell r="Y3805">
            <v>2585.2035000000324</v>
          </cell>
          <cell r="Z3805">
            <v>2584.5764999999665</v>
          </cell>
          <cell r="AA3805">
            <v>2584.3950000000186</v>
          </cell>
          <cell r="AB3805">
            <v>2584.7249999999767</v>
          </cell>
          <cell r="AC3805">
            <v>2592.8595000000205</v>
          </cell>
          <cell r="AD3805">
            <v>2694.0321599718882</v>
          </cell>
          <cell r="AE3805">
            <v>2731.0805338135397</v>
          </cell>
          <cell r="AF3805">
            <v>2768.6383974915661</v>
          </cell>
          <cell r="AG3805">
            <v>2806.7127575183695</v>
          </cell>
          <cell r="AH3805">
            <v>2845.3107167601411</v>
          </cell>
          <cell r="AI3805">
            <v>2884.4394757617847</v>
          </cell>
          <cell r="AJ3805">
            <v>2924.1063340901455</v>
          </cell>
          <cell r="AK3805">
            <v>2964.3186916958948</v>
          </cell>
          <cell r="AL3805">
            <v>0</v>
          </cell>
          <cell r="AM3805">
            <v>0</v>
          </cell>
          <cell r="AN3805">
            <v>0</v>
          </cell>
          <cell r="AO3805">
            <v>0</v>
          </cell>
          <cell r="AP3805">
            <v>0</v>
          </cell>
          <cell r="AQ3805">
            <v>0</v>
          </cell>
          <cell r="AR3805">
            <v>0</v>
          </cell>
          <cell r="AS3805">
            <v>0</v>
          </cell>
          <cell r="AT3805">
            <v>0</v>
          </cell>
          <cell r="AU3805">
            <v>0</v>
          </cell>
          <cell r="AV3805">
            <v>0</v>
          </cell>
          <cell r="AW3805">
            <v>0</v>
          </cell>
          <cell r="AX3805">
            <v>0</v>
          </cell>
          <cell r="AY3805">
            <v>0</v>
          </cell>
          <cell r="AZ3805">
            <v>0</v>
          </cell>
        </row>
        <row r="3806">
          <cell r="A3806" t="str">
            <v>WYSmall C&amp;ICritical Peak PricingIncentive CostsLow Participation Case0</v>
          </cell>
          <cell r="B3806" t="str">
            <v>WY</v>
          </cell>
          <cell r="C3806" t="str">
            <v>Small C&amp;I</v>
          </cell>
          <cell r="D3806" t="str">
            <v>Critical Peak Pricing</v>
          </cell>
          <cell r="E3806" t="str">
            <v>Incentive Costs</v>
          </cell>
          <cell r="F3806" t="str">
            <v>Low Participation Case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351680.42</v>
          </cell>
          <cell r="S3806">
            <v>1071390.72</v>
          </cell>
          <cell r="T3806">
            <v>2537897.67</v>
          </cell>
          <cell r="U3806">
            <v>3311695.75</v>
          </cell>
          <cell r="V3806">
            <v>3733808.12</v>
          </cell>
          <cell r="W3806">
            <v>3788051.65</v>
          </cell>
          <cell r="X3806">
            <v>3842351.67</v>
          </cell>
          <cell r="Y3806">
            <v>3896640.94</v>
          </cell>
          <cell r="Z3806">
            <v>3950917.05</v>
          </cell>
          <cell r="AA3806">
            <v>4005189.34</v>
          </cell>
          <cell r="AB3806">
            <v>4059468.57</v>
          </cell>
          <cell r="AC3806">
            <v>4113918.62</v>
          </cell>
          <cell r="AD3806">
            <v>4170493.29</v>
          </cell>
          <cell r="AE3806">
            <v>4227845.9800000004</v>
          </cell>
          <cell r="AF3806">
            <v>4285987.3899999997</v>
          </cell>
          <cell r="AG3806">
            <v>4344928.3600000003</v>
          </cell>
          <cell r="AH3806">
            <v>4404679.88</v>
          </cell>
          <cell r="AI3806">
            <v>4465253.1100000003</v>
          </cell>
          <cell r="AJ3806">
            <v>4526659.34</v>
          </cell>
          <cell r="AK3806">
            <v>4588910.04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  <cell r="AP3806">
            <v>0</v>
          </cell>
          <cell r="AQ3806">
            <v>0</v>
          </cell>
          <cell r="AR3806">
            <v>0</v>
          </cell>
          <cell r="AS3806">
            <v>0</v>
          </cell>
          <cell r="AT3806">
            <v>0</v>
          </cell>
          <cell r="AU3806">
            <v>0</v>
          </cell>
          <cell r="AV3806">
            <v>0</v>
          </cell>
          <cell r="AW3806">
            <v>0</v>
          </cell>
          <cell r="AX3806">
            <v>0</v>
          </cell>
          <cell r="AY3806">
            <v>0</v>
          </cell>
          <cell r="AZ3806">
            <v>0</v>
          </cell>
        </row>
        <row r="3807">
          <cell r="A3807" t="str">
            <v>WYSmall C&amp;ICritical Peak PricingParticipantsLow Participation Case0</v>
          </cell>
          <cell r="B3807" t="str">
            <v>WY</v>
          </cell>
          <cell r="C3807" t="str">
            <v>Small C&amp;I</v>
          </cell>
          <cell r="D3807" t="str">
            <v>Critical Peak Pricing</v>
          </cell>
          <cell r="E3807" t="str">
            <v>Participants</v>
          </cell>
          <cell r="F3807" t="str">
            <v>Low Participation Case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16746.686550000006</v>
          </cell>
          <cell r="S3807">
            <v>51018.605550000015</v>
          </cell>
          <cell r="T3807">
            <v>120852.27000000002</v>
          </cell>
          <cell r="U3807">
            <v>157699.79775000006</v>
          </cell>
          <cell r="V3807">
            <v>177800.38649999999</v>
          </cell>
          <cell r="W3807">
            <v>180383.41200000001</v>
          </cell>
          <cell r="X3807">
            <v>182969.12700000001</v>
          </cell>
          <cell r="Y3807">
            <v>185554.33050000004</v>
          </cell>
          <cell r="Z3807">
            <v>188138.90700000001</v>
          </cell>
          <cell r="AA3807">
            <v>190723.30200000003</v>
          </cell>
          <cell r="AB3807">
            <v>193308.027</v>
          </cell>
          <cell r="AC3807">
            <v>195900.88650000002</v>
          </cell>
          <cell r="AD3807">
            <v>198594.91865997191</v>
          </cell>
          <cell r="AE3807">
            <v>201325.99919378545</v>
          </cell>
          <cell r="AF3807">
            <v>204094.63759127702</v>
          </cell>
          <cell r="AG3807">
            <v>206901.35034879539</v>
          </cell>
          <cell r="AH3807">
            <v>209746.66106555553</v>
          </cell>
          <cell r="AI3807">
            <v>212631.10054131731</v>
          </cell>
          <cell r="AJ3807">
            <v>215555.20687540746</v>
          </cell>
          <cell r="AK3807">
            <v>218519.52556710335</v>
          </cell>
          <cell r="AL3807">
            <v>0</v>
          </cell>
          <cell r="AM3807">
            <v>0</v>
          </cell>
          <cell r="AN3807">
            <v>0</v>
          </cell>
          <cell r="AO3807">
            <v>0</v>
          </cell>
          <cell r="AP3807">
            <v>0</v>
          </cell>
          <cell r="AQ3807">
            <v>0</v>
          </cell>
          <cell r="AR3807">
            <v>0</v>
          </cell>
          <cell r="AS3807">
            <v>0</v>
          </cell>
          <cell r="AT3807">
            <v>0</v>
          </cell>
          <cell r="AU3807">
            <v>0</v>
          </cell>
          <cell r="AV3807">
            <v>0</v>
          </cell>
          <cell r="AW3807">
            <v>0</v>
          </cell>
          <cell r="AX3807">
            <v>0</v>
          </cell>
          <cell r="AY3807">
            <v>0</v>
          </cell>
          <cell r="AZ3807">
            <v>0</v>
          </cell>
        </row>
        <row r="3808">
          <cell r="A3808" t="str">
            <v>WYExtra Large C&amp;ICurtail AgreementsProgram Annual BenefitsLow Participation Case0</v>
          </cell>
          <cell r="B3808" t="str">
            <v>WY</v>
          </cell>
          <cell r="C3808" t="str">
            <v>Extra Large C&amp;I</v>
          </cell>
          <cell r="D3808" t="str">
            <v>Curtail Agreements</v>
          </cell>
          <cell r="E3808" t="str">
            <v>Program Annual Benefits</v>
          </cell>
          <cell r="F3808" t="str">
            <v>Low Participation Case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573231.01</v>
          </cell>
          <cell r="S3808">
            <v>1745288.43</v>
          </cell>
          <cell r="T3808">
            <v>4127886.26</v>
          </cell>
          <cell r="U3808">
            <v>5388069.9000000004</v>
          </cell>
          <cell r="V3808">
            <v>6066603.5300000003</v>
          </cell>
          <cell r="W3808">
            <v>6146956.6100000003</v>
          </cell>
          <cell r="X3808">
            <v>6226381.7599999998</v>
          </cell>
          <cell r="Y3808">
            <v>6305886.3200000003</v>
          </cell>
          <cell r="Z3808">
            <v>6389191.79</v>
          </cell>
          <cell r="AA3808">
            <v>6482465.1100000003</v>
          </cell>
          <cell r="AB3808">
            <v>6568214.9500000002</v>
          </cell>
          <cell r="AC3808">
            <v>6654117.0800000001</v>
          </cell>
          <cell r="AD3808">
            <v>6743128.8899999997</v>
          </cell>
          <cell r="AE3808">
            <v>6833331.4100000001</v>
          </cell>
          <cell r="AF3808">
            <v>6924740.5700000003</v>
          </cell>
          <cell r="AG3808">
            <v>7017372.5</v>
          </cell>
          <cell r="AH3808">
            <v>7111243.5700000003</v>
          </cell>
          <cell r="AI3808">
            <v>7206370.3399999999</v>
          </cell>
          <cell r="AJ3808">
            <v>7302769.6200000001</v>
          </cell>
          <cell r="AK3808">
            <v>7400458.4299999997</v>
          </cell>
          <cell r="AL3808">
            <v>0</v>
          </cell>
          <cell r="AM3808">
            <v>0</v>
          </cell>
          <cell r="AN3808">
            <v>0</v>
          </cell>
          <cell r="AO3808">
            <v>0</v>
          </cell>
          <cell r="AP3808">
            <v>0</v>
          </cell>
          <cell r="AQ3808">
            <v>0</v>
          </cell>
          <cell r="AR3808">
            <v>0</v>
          </cell>
          <cell r="AS3808">
            <v>0</v>
          </cell>
          <cell r="AT3808">
            <v>0</v>
          </cell>
          <cell r="AU3808">
            <v>0</v>
          </cell>
          <cell r="AV3808">
            <v>0</v>
          </cell>
          <cell r="AW3808">
            <v>0</v>
          </cell>
          <cell r="AX3808">
            <v>0</v>
          </cell>
          <cell r="AY3808">
            <v>0</v>
          </cell>
          <cell r="AZ3808">
            <v>0</v>
          </cell>
        </row>
        <row r="3809">
          <cell r="A3809" t="str">
            <v>WYExtra Large C&amp;ICurtail AgreementsProgram Annual CostsLow Participation Case0</v>
          </cell>
          <cell r="B3809" t="str">
            <v>WY</v>
          </cell>
          <cell r="C3809" t="str">
            <v>Extra Large C&amp;I</v>
          </cell>
          <cell r="D3809" t="str">
            <v>Curtail Agreements</v>
          </cell>
          <cell r="E3809" t="str">
            <v>Program Annual Costs</v>
          </cell>
          <cell r="F3809" t="str">
            <v>Low Participation Case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5834317.1500000004</v>
          </cell>
          <cell r="S3809">
            <v>12509121.98</v>
          </cell>
          <cell r="T3809">
            <v>26286343.199999999</v>
          </cell>
          <cell r="U3809">
            <v>16130618.27</v>
          </cell>
          <cell r="V3809">
            <v>10911310.720000001</v>
          </cell>
          <cell r="W3809">
            <v>4823091.07</v>
          </cell>
          <cell r="X3809">
            <v>4899046.41</v>
          </cell>
          <cell r="Y3809">
            <v>4974249.76</v>
          </cell>
          <cell r="Z3809">
            <v>5049879.66</v>
          </cell>
          <cell r="AA3809">
            <v>5126289.05</v>
          </cell>
          <cell r="AB3809">
            <v>5203203.5</v>
          </cell>
          <cell r="AC3809">
            <v>5283869.59</v>
          </cell>
          <cell r="AD3809">
            <v>5405233.1200000001</v>
          </cell>
          <cell r="AE3809">
            <v>5502775.29</v>
          </cell>
          <cell r="AF3809">
            <v>5602414.6799999997</v>
          </cell>
          <cell r="AG3809">
            <v>5704204.7300000004</v>
          </cell>
          <cell r="AH3809">
            <v>5808200.4400000004</v>
          </cell>
          <cell r="AI3809">
            <v>5914458.3899999997</v>
          </cell>
          <cell r="AJ3809">
            <v>6023036.7800000003</v>
          </cell>
          <cell r="AK3809">
            <v>6133995.5099999998</v>
          </cell>
          <cell r="AL3809">
            <v>0</v>
          </cell>
          <cell r="AM3809">
            <v>0</v>
          </cell>
          <cell r="AN3809">
            <v>0</v>
          </cell>
          <cell r="AO3809">
            <v>0</v>
          </cell>
          <cell r="AP3809">
            <v>0</v>
          </cell>
          <cell r="AQ3809">
            <v>0</v>
          </cell>
          <cell r="AR3809">
            <v>0</v>
          </cell>
          <cell r="AS3809">
            <v>0</v>
          </cell>
          <cell r="AT3809">
            <v>0</v>
          </cell>
          <cell r="AU3809">
            <v>0</v>
          </cell>
          <cell r="AV3809">
            <v>0</v>
          </cell>
          <cell r="AW3809">
            <v>0</v>
          </cell>
          <cell r="AX3809">
            <v>0</v>
          </cell>
          <cell r="AY3809">
            <v>0</v>
          </cell>
          <cell r="AZ3809">
            <v>0</v>
          </cell>
        </row>
        <row r="3810">
          <cell r="A3810" t="str">
            <v>WYExtra Large C&amp;ICurtail AgreementsNon-Incentive CostsLow Participation Case0</v>
          </cell>
          <cell r="B3810" t="str">
            <v>WY</v>
          </cell>
          <cell r="C3810" t="str">
            <v>Extra Large C&amp;I</v>
          </cell>
          <cell r="D3810" t="str">
            <v>Curtail Agreements</v>
          </cell>
          <cell r="E3810" t="str">
            <v>Non-Incentive Costs</v>
          </cell>
          <cell r="F3810" t="str">
            <v>Low Participation Case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5482636.7300000004</v>
          </cell>
          <cell r="S3810">
            <v>11437731.27</v>
          </cell>
          <cell r="T3810">
            <v>23748445.530000001</v>
          </cell>
          <cell r="U3810">
            <v>12818922.52</v>
          </cell>
          <cell r="V3810">
            <v>7177502.6100000003</v>
          </cell>
          <cell r="W3810">
            <v>1035039.42</v>
          </cell>
          <cell r="X3810">
            <v>1056694.75</v>
          </cell>
          <cell r="Y3810">
            <v>1077608.81</v>
          </cell>
          <cell r="Z3810">
            <v>1098962.6200000001</v>
          </cell>
          <cell r="AA3810">
            <v>1121099.71</v>
          </cell>
          <cell r="AB3810">
            <v>1143734.93</v>
          </cell>
          <cell r="AC3810">
            <v>1169950.97</v>
          </cell>
          <cell r="AD3810">
            <v>1234739.83</v>
          </cell>
          <cell r="AE3810">
            <v>1274929.31</v>
          </cell>
          <cell r="AF3810">
            <v>1316427.29</v>
          </cell>
          <cell r="AG3810">
            <v>1359276.37</v>
          </cell>
          <cell r="AH3810">
            <v>1403520.56</v>
          </cell>
          <cell r="AI3810">
            <v>1449205.28</v>
          </cell>
          <cell r="AJ3810">
            <v>1496377.44</v>
          </cell>
          <cell r="AK3810">
            <v>1545085.48</v>
          </cell>
          <cell r="AL3810">
            <v>0</v>
          </cell>
          <cell r="AM3810">
            <v>0</v>
          </cell>
          <cell r="AN3810">
            <v>0</v>
          </cell>
          <cell r="AO3810">
            <v>0</v>
          </cell>
          <cell r="AP3810">
            <v>0</v>
          </cell>
          <cell r="AQ3810">
            <v>0</v>
          </cell>
          <cell r="AR3810">
            <v>0</v>
          </cell>
          <cell r="AS3810">
            <v>0</v>
          </cell>
          <cell r="AT3810">
            <v>0</v>
          </cell>
          <cell r="AU3810">
            <v>0</v>
          </cell>
          <cell r="AV3810">
            <v>0</v>
          </cell>
          <cell r="AW3810">
            <v>0</v>
          </cell>
          <cell r="AX3810">
            <v>0</v>
          </cell>
          <cell r="AY3810">
            <v>0</v>
          </cell>
          <cell r="AZ3810">
            <v>0</v>
          </cell>
        </row>
        <row r="3811">
          <cell r="A3811" t="str">
            <v>WYExtra Large C&amp;ICurtail AgreementsSummer Peak Reduction @Meter  (MW)Low Participation Case0</v>
          </cell>
          <cell r="B3811" t="str">
            <v>WY</v>
          </cell>
          <cell r="C3811" t="str">
            <v>Extra Large C&amp;I</v>
          </cell>
          <cell r="D3811" t="str">
            <v>Curtail Agreements</v>
          </cell>
          <cell r="E3811" t="str">
            <v>Summer Peak Reduction @Meter  (MW)</v>
          </cell>
          <cell r="F3811" t="str">
            <v>Low Participation Case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5.1061481672101516</v>
          </cell>
          <cell r="S3811">
            <v>15.546439584201273</v>
          </cell>
          <cell r="T3811">
            <v>36.769815927493447</v>
          </cell>
          <cell r="U3811">
            <v>47.99510590524666</v>
          </cell>
          <cell r="V3811">
            <v>54.039254216657497</v>
          </cell>
          <cell r="W3811">
            <v>54.75501228123791</v>
          </cell>
          <cell r="X3811">
            <v>55.462504704051796</v>
          </cell>
          <cell r="Y3811">
            <v>56.170704503007471</v>
          </cell>
          <cell r="Z3811">
            <v>56.91276145592839</v>
          </cell>
          <cell r="AA3811">
            <v>57.74360864977195</v>
          </cell>
          <cell r="AB3811">
            <v>58.507439221742665</v>
          </cell>
          <cell r="AC3811">
            <v>59.27262640549219</v>
          </cell>
          <cell r="AD3811">
            <v>60.065513565673378</v>
          </cell>
          <cell r="AE3811">
            <v>60.869007140432515</v>
          </cell>
          <cell r="AF3811">
            <v>61.683249011282939</v>
          </cell>
          <cell r="AG3811">
            <v>62.508382957680382</v>
          </cell>
          <cell r="AH3811">
            <v>63.344554682411669</v>
          </cell>
          <cell r="AI3811">
            <v>64.191911837323005</v>
          </cell>
          <cell r="AJ3811">
            <v>65.050604049392433</v>
          </cell>
          <cell r="AK3811">
            <v>65.920782947151125</v>
          </cell>
          <cell r="AL3811">
            <v>0</v>
          </cell>
          <cell r="AM3811">
            <v>0</v>
          </cell>
          <cell r="AN3811">
            <v>0</v>
          </cell>
          <cell r="AO3811">
            <v>0</v>
          </cell>
          <cell r="AP3811">
            <v>0</v>
          </cell>
          <cell r="AQ3811">
            <v>0</v>
          </cell>
          <cell r="AR3811">
            <v>0</v>
          </cell>
          <cell r="AS3811">
            <v>0</v>
          </cell>
          <cell r="AT3811">
            <v>0</v>
          </cell>
          <cell r="AU3811">
            <v>0</v>
          </cell>
          <cell r="AV3811">
            <v>0</v>
          </cell>
          <cell r="AW3811">
            <v>0</v>
          </cell>
          <cell r="AX3811">
            <v>0</v>
          </cell>
          <cell r="AY3811">
            <v>0</v>
          </cell>
          <cell r="AZ3811">
            <v>0</v>
          </cell>
        </row>
        <row r="3812">
          <cell r="A3812" t="str">
            <v>WYExtra Large C&amp;ICurtail AgreementsSummer Peak Reduction @Generation (MW)Low Participation Case0</v>
          </cell>
          <cell r="B3812" t="str">
            <v>WY</v>
          </cell>
          <cell r="C3812" t="str">
            <v>Extra Large C&amp;I</v>
          </cell>
          <cell r="D3812" t="str">
            <v>Curtail Agreements</v>
          </cell>
          <cell r="E3812" t="str">
            <v>Summer Peak Reduction @Generation (MW)</v>
          </cell>
          <cell r="F3812" t="str">
            <v>Low Participation Case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5.6309529854545115</v>
          </cell>
          <cell r="S3812">
            <v>17.1442871462299</v>
          </cell>
          <cell r="T3812">
            <v>40.548980952242438</v>
          </cell>
          <cell r="U3812">
            <v>52.92799504328039</v>
          </cell>
          <cell r="V3812">
            <v>59.593354892652727</v>
          </cell>
          <cell r="W3812">
            <v>60.382677857562754</v>
          </cell>
          <cell r="X3812">
            <v>61.162885646285609</v>
          </cell>
          <cell r="Y3812">
            <v>61.94387351456492</v>
          </cell>
          <cell r="Z3812">
            <v>62.762198341341403</v>
          </cell>
          <cell r="AA3812">
            <v>63.678439181486489</v>
          </cell>
          <cell r="AB3812">
            <v>64.520775498172327</v>
          </cell>
          <cell r="AC3812">
            <v>65.364607857843168</v>
          </cell>
          <cell r="AD3812">
            <v>66.238987169908881</v>
          </cell>
          <cell r="AE3812">
            <v>67.125063013269198</v>
          </cell>
          <cell r="AF3812">
            <v>68.022991851877961</v>
          </cell>
          <cell r="AG3812">
            <v>68.932932242700019</v>
          </cell>
          <cell r="AH3812">
            <v>69.855044863709381</v>
          </cell>
          <cell r="AI3812">
            <v>70.789492542261797</v>
          </cell>
          <cell r="AJ3812">
            <v>71.73644028384696</v>
          </cell>
          <cell r="AK3812">
            <v>72.696055301225314</v>
          </cell>
          <cell r="AL3812">
            <v>0</v>
          </cell>
          <cell r="AM3812">
            <v>0</v>
          </cell>
          <cell r="AN3812">
            <v>0</v>
          </cell>
          <cell r="AO3812">
            <v>0</v>
          </cell>
          <cell r="AP3812">
            <v>0</v>
          </cell>
          <cell r="AQ3812">
            <v>0</v>
          </cell>
          <cell r="AR3812">
            <v>0</v>
          </cell>
          <cell r="AS3812">
            <v>0</v>
          </cell>
          <cell r="AT3812">
            <v>0</v>
          </cell>
          <cell r="AU3812">
            <v>0</v>
          </cell>
          <cell r="AV3812">
            <v>0</v>
          </cell>
          <cell r="AW3812">
            <v>0</v>
          </cell>
          <cell r="AX3812">
            <v>0</v>
          </cell>
          <cell r="AY3812">
            <v>0</v>
          </cell>
          <cell r="AZ3812">
            <v>0</v>
          </cell>
        </row>
        <row r="3813">
          <cell r="A3813" t="str">
            <v>WYExtra Large C&amp;ICurtail AgreementsWinter Peak Reduction @Meter  (MW)Low Participation Case0</v>
          </cell>
          <cell r="B3813" t="str">
            <v>WY</v>
          </cell>
          <cell r="C3813" t="str">
            <v>Extra Large C&amp;I</v>
          </cell>
          <cell r="D3813" t="str">
            <v>Curtail Agreements</v>
          </cell>
          <cell r="E3813" t="str">
            <v>Winter Peak Reduction @Meter  (MW)</v>
          </cell>
          <cell r="F3813" t="str">
            <v>Low Participation Case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E3813">
            <v>0</v>
          </cell>
          <cell r="AF3813">
            <v>0</v>
          </cell>
          <cell r="AG3813">
            <v>0</v>
          </cell>
          <cell r="AH3813">
            <v>0</v>
          </cell>
          <cell r="AI3813">
            <v>0</v>
          </cell>
          <cell r="AJ3813">
            <v>0</v>
          </cell>
          <cell r="AK3813">
            <v>0</v>
          </cell>
          <cell r="AL3813">
            <v>0</v>
          </cell>
          <cell r="AM3813">
            <v>0</v>
          </cell>
          <cell r="AN3813">
            <v>0</v>
          </cell>
          <cell r="AO3813">
            <v>0</v>
          </cell>
          <cell r="AP3813">
            <v>0</v>
          </cell>
          <cell r="AQ3813">
            <v>0</v>
          </cell>
          <cell r="AR3813">
            <v>0</v>
          </cell>
          <cell r="AS3813">
            <v>0</v>
          </cell>
          <cell r="AT3813">
            <v>0</v>
          </cell>
          <cell r="AU3813">
            <v>0</v>
          </cell>
          <cell r="AV3813">
            <v>0</v>
          </cell>
          <cell r="AW3813">
            <v>0</v>
          </cell>
          <cell r="AX3813">
            <v>0</v>
          </cell>
          <cell r="AY3813">
            <v>0</v>
          </cell>
          <cell r="AZ3813">
            <v>0</v>
          </cell>
        </row>
        <row r="3814">
          <cell r="A3814" t="str">
            <v>WYExtra Large C&amp;ICurtail AgreementsWinter Peak Reduction @Generation (MW)Low Participation Case0</v>
          </cell>
          <cell r="B3814" t="str">
            <v>WY</v>
          </cell>
          <cell r="C3814" t="str">
            <v>Extra Large C&amp;I</v>
          </cell>
          <cell r="D3814" t="str">
            <v>Curtail Agreements</v>
          </cell>
          <cell r="E3814" t="str">
            <v>Winter Peak Reduction @Generation (MW)</v>
          </cell>
          <cell r="F3814" t="str">
            <v>Low Participation Case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0</v>
          </cell>
          <cell r="AE3814">
            <v>0</v>
          </cell>
          <cell r="AF3814">
            <v>0</v>
          </cell>
          <cell r="AG3814">
            <v>0</v>
          </cell>
          <cell r="AH3814">
            <v>0</v>
          </cell>
          <cell r="AI3814">
            <v>0</v>
          </cell>
          <cell r="AJ3814">
            <v>0</v>
          </cell>
          <cell r="AK3814">
            <v>0</v>
          </cell>
          <cell r="AL3814">
            <v>0</v>
          </cell>
          <cell r="AM3814">
            <v>0</v>
          </cell>
          <cell r="AN3814">
            <v>0</v>
          </cell>
          <cell r="AO3814">
            <v>0</v>
          </cell>
          <cell r="AP3814">
            <v>0</v>
          </cell>
          <cell r="AQ3814">
            <v>0</v>
          </cell>
          <cell r="AR3814">
            <v>0</v>
          </cell>
          <cell r="AS3814">
            <v>0</v>
          </cell>
          <cell r="AT3814">
            <v>0</v>
          </cell>
          <cell r="AU3814">
            <v>0</v>
          </cell>
          <cell r="AV3814">
            <v>0</v>
          </cell>
          <cell r="AW3814">
            <v>0</v>
          </cell>
          <cell r="AX3814">
            <v>0</v>
          </cell>
          <cell r="AY3814">
            <v>0</v>
          </cell>
          <cell r="AZ3814">
            <v>0</v>
          </cell>
        </row>
        <row r="3815">
          <cell r="A3815" t="str">
            <v>WYExtra Large C&amp;ICurtail AgreementsProgram Annual BenefitsLow Participation Case0</v>
          </cell>
          <cell r="B3815" t="str">
            <v>WY</v>
          </cell>
          <cell r="C3815" t="str">
            <v>Extra Large C&amp;I</v>
          </cell>
          <cell r="D3815" t="str">
            <v>Curtail Agreements</v>
          </cell>
          <cell r="E3815" t="str">
            <v>Program Annual Benefits</v>
          </cell>
          <cell r="F3815" t="str">
            <v>Low Participation Case</v>
          </cell>
          <cell r="G3815">
            <v>0</v>
          </cell>
        </row>
        <row r="3816">
          <cell r="A3816" t="str">
            <v>WYExtra Large C&amp;ICurtail AgreementsNew ParticipantsLow Participation Case0</v>
          </cell>
          <cell r="B3816" t="str">
            <v>WY</v>
          </cell>
          <cell r="C3816" t="str">
            <v>Extra Large C&amp;I</v>
          </cell>
          <cell r="D3816" t="str">
            <v>Curtail Agreements</v>
          </cell>
          <cell r="E3816" t="str">
            <v>New Participants</v>
          </cell>
          <cell r="F3816" t="str">
            <v>Low Participation Case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16746.686550000006</v>
          </cell>
          <cell r="S3816">
            <v>34271.919000000009</v>
          </cell>
          <cell r="T3816">
            <v>69833.664450000011</v>
          </cell>
          <cell r="U3816">
            <v>36847.527750000037</v>
          </cell>
          <cell r="V3816">
            <v>20100.588749999937</v>
          </cell>
          <cell r="W3816">
            <v>2583.0255000000179</v>
          </cell>
          <cell r="X3816">
            <v>2585.7149999999965</v>
          </cell>
          <cell r="Y3816">
            <v>2585.2035000000324</v>
          </cell>
          <cell r="Z3816">
            <v>2584.5764999999665</v>
          </cell>
          <cell r="AA3816">
            <v>2584.3950000000186</v>
          </cell>
          <cell r="AB3816">
            <v>2584.7249999999767</v>
          </cell>
          <cell r="AC3816">
            <v>2592.8595000000205</v>
          </cell>
          <cell r="AD3816">
            <v>2694.0321599718882</v>
          </cell>
          <cell r="AE3816">
            <v>2731.0805338135397</v>
          </cell>
          <cell r="AF3816">
            <v>2768.6383974915661</v>
          </cell>
          <cell r="AG3816">
            <v>2806.7127575183695</v>
          </cell>
          <cell r="AH3816">
            <v>2845.3107167601411</v>
          </cell>
          <cell r="AI3816">
            <v>2884.4394757617847</v>
          </cell>
          <cell r="AJ3816">
            <v>2924.1063340901455</v>
          </cell>
          <cell r="AK3816">
            <v>2964.3186916958948</v>
          </cell>
          <cell r="AL3816">
            <v>0</v>
          </cell>
          <cell r="AM3816">
            <v>0</v>
          </cell>
          <cell r="AN3816">
            <v>0</v>
          </cell>
          <cell r="AO3816">
            <v>0</v>
          </cell>
          <cell r="AP3816">
            <v>0</v>
          </cell>
          <cell r="AQ3816">
            <v>0</v>
          </cell>
          <cell r="AR3816">
            <v>0</v>
          </cell>
          <cell r="AS3816">
            <v>0</v>
          </cell>
          <cell r="AT3816">
            <v>0</v>
          </cell>
          <cell r="AU3816">
            <v>0</v>
          </cell>
          <cell r="AV3816">
            <v>0</v>
          </cell>
          <cell r="AW3816">
            <v>0</v>
          </cell>
          <cell r="AX3816">
            <v>0</v>
          </cell>
          <cell r="AY3816">
            <v>0</v>
          </cell>
          <cell r="AZ3816">
            <v>0</v>
          </cell>
        </row>
        <row r="3817">
          <cell r="A3817" t="str">
            <v>WYExtra Large C&amp;ICurtail AgreementsIncentive CostsLow Participation Case0</v>
          </cell>
          <cell r="B3817" t="str">
            <v>WY</v>
          </cell>
          <cell r="C3817" t="str">
            <v>Extra Large C&amp;I</v>
          </cell>
          <cell r="D3817" t="str">
            <v>Curtail Agreements</v>
          </cell>
          <cell r="E3817" t="str">
            <v>Incentive Costs</v>
          </cell>
          <cell r="F3817" t="str">
            <v>Low Participation Case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351680.42</v>
          </cell>
          <cell r="S3817">
            <v>1071390.72</v>
          </cell>
          <cell r="T3817">
            <v>2537897.67</v>
          </cell>
          <cell r="U3817">
            <v>3311695.75</v>
          </cell>
          <cell r="V3817">
            <v>3733808.12</v>
          </cell>
          <cell r="W3817">
            <v>3788051.65</v>
          </cell>
          <cell r="X3817">
            <v>3842351.67</v>
          </cell>
          <cell r="Y3817">
            <v>3896640.94</v>
          </cell>
          <cell r="Z3817">
            <v>3950917.05</v>
          </cell>
          <cell r="AA3817">
            <v>4005189.34</v>
          </cell>
          <cell r="AB3817">
            <v>4059468.57</v>
          </cell>
          <cell r="AC3817">
            <v>4113918.62</v>
          </cell>
          <cell r="AD3817">
            <v>4170493.29</v>
          </cell>
          <cell r="AE3817">
            <v>4227845.9800000004</v>
          </cell>
          <cell r="AF3817">
            <v>4285987.3899999997</v>
          </cell>
          <cell r="AG3817">
            <v>4344928.3600000003</v>
          </cell>
          <cell r="AH3817">
            <v>4404679.88</v>
          </cell>
          <cell r="AI3817">
            <v>4465253.1100000003</v>
          </cell>
          <cell r="AJ3817">
            <v>4526659.34</v>
          </cell>
          <cell r="AK3817">
            <v>4588910.04</v>
          </cell>
          <cell r="AL3817">
            <v>0</v>
          </cell>
          <cell r="AM3817">
            <v>0</v>
          </cell>
          <cell r="AN3817">
            <v>0</v>
          </cell>
          <cell r="AO3817">
            <v>0</v>
          </cell>
          <cell r="AP3817">
            <v>0</v>
          </cell>
          <cell r="AQ3817">
            <v>0</v>
          </cell>
          <cell r="AR3817">
            <v>0</v>
          </cell>
          <cell r="AS3817">
            <v>0</v>
          </cell>
          <cell r="AT3817">
            <v>0</v>
          </cell>
          <cell r="AU3817">
            <v>0</v>
          </cell>
          <cell r="AV3817">
            <v>0</v>
          </cell>
          <cell r="AW3817">
            <v>0</v>
          </cell>
          <cell r="AX3817">
            <v>0</v>
          </cell>
          <cell r="AY3817">
            <v>0</v>
          </cell>
          <cell r="AZ3817">
            <v>0</v>
          </cell>
        </row>
        <row r="3818">
          <cell r="A3818" t="str">
            <v>WYExtra Large C&amp;ICurtail AgreementsParticipantsLow Participation Case0</v>
          </cell>
          <cell r="B3818" t="str">
            <v>WY</v>
          </cell>
          <cell r="C3818" t="str">
            <v>Extra Large C&amp;I</v>
          </cell>
          <cell r="D3818" t="str">
            <v>Curtail Agreements</v>
          </cell>
          <cell r="E3818" t="str">
            <v>Participants</v>
          </cell>
          <cell r="F3818" t="str">
            <v>Low Participation Case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16746.686550000006</v>
          </cell>
          <cell r="S3818">
            <v>51018.605550000015</v>
          </cell>
          <cell r="T3818">
            <v>120852.27000000002</v>
          </cell>
          <cell r="U3818">
            <v>157699.79775000006</v>
          </cell>
          <cell r="V3818">
            <v>177800.38649999999</v>
          </cell>
          <cell r="W3818">
            <v>180383.41200000001</v>
          </cell>
          <cell r="X3818">
            <v>182969.12700000001</v>
          </cell>
          <cell r="Y3818">
            <v>185554.33050000004</v>
          </cell>
          <cell r="Z3818">
            <v>188138.90700000001</v>
          </cell>
          <cell r="AA3818">
            <v>190723.30200000003</v>
          </cell>
          <cell r="AB3818">
            <v>193308.027</v>
          </cell>
          <cell r="AC3818">
            <v>195900.88650000002</v>
          </cell>
          <cell r="AD3818">
            <v>198594.91865997191</v>
          </cell>
          <cell r="AE3818">
            <v>201325.99919378545</v>
          </cell>
          <cell r="AF3818">
            <v>204094.63759127702</v>
          </cell>
          <cell r="AG3818">
            <v>206901.35034879539</v>
          </cell>
          <cell r="AH3818">
            <v>209746.66106555553</v>
          </cell>
          <cell r="AI3818">
            <v>212631.10054131731</v>
          </cell>
          <cell r="AJ3818">
            <v>215555.20687540746</v>
          </cell>
          <cell r="AK3818">
            <v>218519.52556710335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  <cell r="AP3818">
            <v>0</v>
          </cell>
          <cell r="AQ3818">
            <v>0</v>
          </cell>
          <cell r="AR3818">
            <v>0</v>
          </cell>
          <cell r="AS3818">
            <v>0</v>
          </cell>
          <cell r="AT3818">
            <v>0</v>
          </cell>
          <cell r="AU3818">
            <v>0</v>
          </cell>
          <cell r="AV3818">
            <v>0</v>
          </cell>
          <cell r="AW3818">
            <v>0</v>
          </cell>
          <cell r="AX3818">
            <v>0</v>
          </cell>
          <cell r="AY3818">
            <v>0</v>
          </cell>
          <cell r="AZ3818">
            <v>0</v>
          </cell>
        </row>
        <row r="3819">
          <cell r="A3819" t="str">
            <v>WYLarge C&amp;ICurtail AgreementsProgram Annual BenefitsLow Participation Case0</v>
          </cell>
          <cell r="B3819" t="str">
            <v>WY</v>
          </cell>
          <cell r="C3819" t="str">
            <v>Large C&amp;I</v>
          </cell>
          <cell r="D3819" t="str">
            <v>Curtail Agreements</v>
          </cell>
          <cell r="E3819" t="str">
            <v>Program Annual Benefits</v>
          </cell>
          <cell r="F3819" t="str">
            <v>Low Participation Case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573231.01</v>
          </cell>
          <cell r="S3819">
            <v>1745288.43</v>
          </cell>
          <cell r="T3819">
            <v>4127886.26</v>
          </cell>
          <cell r="U3819">
            <v>5388069.9000000004</v>
          </cell>
          <cell r="V3819">
            <v>6066603.5300000003</v>
          </cell>
          <cell r="W3819">
            <v>6146956.6100000003</v>
          </cell>
          <cell r="X3819">
            <v>6226381.7599999998</v>
          </cell>
          <cell r="Y3819">
            <v>6305886.3200000003</v>
          </cell>
          <cell r="Z3819">
            <v>6389191.79</v>
          </cell>
          <cell r="AA3819">
            <v>6482465.1100000003</v>
          </cell>
          <cell r="AB3819">
            <v>6568214.9500000002</v>
          </cell>
          <cell r="AC3819">
            <v>6654117.0800000001</v>
          </cell>
          <cell r="AD3819">
            <v>6743128.8899999997</v>
          </cell>
          <cell r="AE3819">
            <v>6833331.4100000001</v>
          </cell>
          <cell r="AF3819">
            <v>6924740.5700000003</v>
          </cell>
          <cell r="AG3819">
            <v>7017372.5</v>
          </cell>
          <cell r="AH3819">
            <v>7111243.5700000003</v>
          </cell>
          <cell r="AI3819">
            <v>7206370.3399999999</v>
          </cell>
          <cell r="AJ3819">
            <v>7302769.6200000001</v>
          </cell>
          <cell r="AK3819">
            <v>7400458.4299999997</v>
          </cell>
          <cell r="AL3819">
            <v>0</v>
          </cell>
          <cell r="AM3819">
            <v>0</v>
          </cell>
          <cell r="AN3819">
            <v>0</v>
          </cell>
          <cell r="AO3819">
            <v>0</v>
          </cell>
          <cell r="AP3819">
            <v>0</v>
          </cell>
          <cell r="AQ3819">
            <v>0</v>
          </cell>
          <cell r="AR3819">
            <v>0</v>
          </cell>
          <cell r="AS3819">
            <v>0</v>
          </cell>
          <cell r="AT3819">
            <v>0</v>
          </cell>
          <cell r="AU3819">
            <v>0</v>
          </cell>
          <cell r="AV3819">
            <v>0</v>
          </cell>
          <cell r="AW3819">
            <v>0</v>
          </cell>
          <cell r="AX3819">
            <v>0</v>
          </cell>
          <cell r="AY3819">
            <v>0</v>
          </cell>
          <cell r="AZ3819">
            <v>0</v>
          </cell>
        </row>
        <row r="3820">
          <cell r="A3820" t="str">
            <v>WYLarge C&amp;ICurtail AgreementsProgram Annual CostsLow Participation Case0</v>
          </cell>
          <cell r="B3820" t="str">
            <v>WY</v>
          </cell>
          <cell r="C3820" t="str">
            <v>Large C&amp;I</v>
          </cell>
          <cell r="D3820" t="str">
            <v>Curtail Agreements</v>
          </cell>
          <cell r="E3820" t="str">
            <v>Program Annual Costs</v>
          </cell>
          <cell r="F3820" t="str">
            <v>Low Participation Case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5834317.1500000004</v>
          </cell>
          <cell r="S3820">
            <v>12509121.98</v>
          </cell>
          <cell r="T3820">
            <v>26286343.199999999</v>
          </cell>
          <cell r="U3820">
            <v>16130618.27</v>
          </cell>
          <cell r="V3820">
            <v>10911310.720000001</v>
          </cell>
          <cell r="W3820">
            <v>4823091.07</v>
          </cell>
          <cell r="X3820">
            <v>4899046.41</v>
          </cell>
          <cell r="Y3820">
            <v>4974249.76</v>
          </cell>
          <cell r="Z3820">
            <v>5049879.66</v>
          </cell>
          <cell r="AA3820">
            <v>5126289.05</v>
          </cell>
          <cell r="AB3820">
            <v>5203203.5</v>
          </cell>
          <cell r="AC3820">
            <v>5283869.59</v>
          </cell>
          <cell r="AD3820">
            <v>5405233.1200000001</v>
          </cell>
          <cell r="AE3820">
            <v>5502775.29</v>
          </cell>
          <cell r="AF3820">
            <v>5602414.6799999997</v>
          </cell>
          <cell r="AG3820">
            <v>5704204.7300000004</v>
          </cell>
          <cell r="AH3820">
            <v>5808200.4400000004</v>
          </cell>
          <cell r="AI3820">
            <v>5914458.3899999997</v>
          </cell>
          <cell r="AJ3820">
            <v>6023036.7800000003</v>
          </cell>
          <cell r="AK3820">
            <v>6133995.5099999998</v>
          </cell>
          <cell r="AL3820">
            <v>0</v>
          </cell>
          <cell r="AM3820">
            <v>0</v>
          </cell>
          <cell r="AN3820">
            <v>0</v>
          </cell>
          <cell r="AO3820">
            <v>0</v>
          </cell>
          <cell r="AP3820">
            <v>0</v>
          </cell>
          <cell r="AQ3820">
            <v>0</v>
          </cell>
          <cell r="AR3820">
            <v>0</v>
          </cell>
          <cell r="AS3820">
            <v>0</v>
          </cell>
          <cell r="AT3820">
            <v>0</v>
          </cell>
          <cell r="AU3820">
            <v>0</v>
          </cell>
          <cell r="AV3820">
            <v>0</v>
          </cell>
          <cell r="AW3820">
            <v>0</v>
          </cell>
          <cell r="AX3820">
            <v>0</v>
          </cell>
          <cell r="AY3820">
            <v>0</v>
          </cell>
          <cell r="AZ3820">
            <v>0</v>
          </cell>
        </row>
        <row r="3821">
          <cell r="A3821" t="str">
            <v>WYLarge C&amp;ICurtail AgreementsNon-Incentive CostsLow Participation Case0</v>
          </cell>
          <cell r="B3821" t="str">
            <v>WY</v>
          </cell>
          <cell r="C3821" t="str">
            <v>Large C&amp;I</v>
          </cell>
          <cell r="D3821" t="str">
            <v>Curtail Agreements</v>
          </cell>
          <cell r="E3821" t="str">
            <v>Non-Incentive Costs</v>
          </cell>
          <cell r="F3821" t="str">
            <v>Low Participation Case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5482636.7300000004</v>
          </cell>
          <cell r="S3821">
            <v>11437731.27</v>
          </cell>
          <cell r="T3821">
            <v>23748445.530000001</v>
          </cell>
          <cell r="U3821">
            <v>12818922.52</v>
          </cell>
          <cell r="V3821">
            <v>7177502.6100000003</v>
          </cell>
          <cell r="W3821">
            <v>1035039.42</v>
          </cell>
          <cell r="X3821">
            <v>1056694.75</v>
          </cell>
          <cell r="Y3821">
            <v>1077608.81</v>
          </cell>
          <cell r="Z3821">
            <v>1098962.6200000001</v>
          </cell>
          <cell r="AA3821">
            <v>1121099.71</v>
          </cell>
          <cell r="AB3821">
            <v>1143734.93</v>
          </cell>
          <cell r="AC3821">
            <v>1169950.97</v>
          </cell>
          <cell r="AD3821">
            <v>1234739.83</v>
          </cell>
          <cell r="AE3821">
            <v>1274929.31</v>
          </cell>
          <cell r="AF3821">
            <v>1316427.29</v>
          </cell>
          <cell r="AG3821">
            <v>1359276.37</v>
          </cell>
          <cell r="AH3821">
            <v>1403520.56</v>
          </cell>
          <cell r="AI3821">
            <v>1449205.28</v>
          </cell>
          <cell r="AJ3821">
            <v>1496377.44</v>
          </cell>
          <cell r="AK3821">
            <v>1545085.48</v>
          </cell>
          <cell r="AL3821">
            <v>0</v>
          </cell>
          <cell r="AM3821">
            <v>0</v>
          </cell>
          <cell r="AN3821">
            <v>0</v>
          </cell>
          <cell r="AO3821">
            <v>0</v>
          </cell>
          <cell r="AP3821">
            <v>0</v>
          </cell>
          <cell r="AQ3821">
            <v>0</v>
          </cell>
          <cell r="AR3821">
            <v>0</v>
          </cell>
          <cell r="AS3821">
            <v>0</v>
          </cell>
          <cell r="AT3821">
            <v>0</v>
          </cell>
          <cell r="AU3821">
            <v>0</v>
          </cell>
          <cell r="AV3821">
            <v>0</v>
          </cell>
          <cell r="AW3821">
            <v>0</v>
          </cell>
          <cell r="AX3821">
            <v>0</v>
          </cell>
          <cell r="AY3821">
            <v>0</v>
          </cell>
          <cell r="AZ3821">
            <v>0</v>
          </cell>
        </row>
        <row r="3822">
          <cell r="A3822" t="str">
            <v>WYLarge C&amp;ICurtail AgreementsSummer Peak Reduction @Meter  (MW)Low Participation Case0</v>
          </cell>
          <cell r="B3822" t="str">
            <v>WY</v>
          </cell>
          <cell r="C3822" t="str">
            <v>Large C&amp;I</v>
          </cell>
          <cell r="D3822" t="str">
            <v>Curtail Agreements</v>
          </cell>
          <cell r="E3822" t="str">
            <v>Summer Peak Reduction @Meter  (MW)</v>
          </cell>
          <cell r="F3822" t="str">
            <v>Low Participation Case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5.1061481672101516</v>
          </cell>
          <cell r="S3822">
            <v>15.546439584201273</v>
          </cell>
          <cell r="T3822">
            <v>36.769815927493447</v>
          </cell>
          <cell r="U3822">
            <v>47.99510590524666</v>
          </cell>
          <cell r="V3822">
            <v>54.039254216657497</v>
          </cell>
          <cell r="W3822">
            <v>54.75501228123791</v>
          </cell>
          <cell r="X3822">
            <v>55.462504704051796</v>
          </cell>
          <cell r="Y3822">
            <v>56.170704503007471</v>
          </cell>
          <cell r="Z3822">
            <v>56.91276145592839</v>
          </cell>
          <cell r="AA3822">
            <v>57.74360864977195</v>
          </cell>
          <cell r="AB3822">
            <v>58.507439221742665</v>
          </cell>
          <cell r="AC3822">
            <v>59.27262640549219</v>
          </cell>
          <cell r="AD3822">
            <v>60.065513565673378</v>
          </cell>
          <cell r="AE3822">
            <v>60.869007140432515</v>
          </cell>
          <cell r="AF3822">
            <v>61.683249011282939</v>
          </cell>
          <cell r="AG3822">
            <v>62.508382957680382</v>
          </cell>
          <cell r="AH3822">
            <v>63.344554682411669</v>
          </cell>
          <cell r="AI3822">
            <v>64.191911837323005</v>
          </cell>
          <cell r="AJ3822">
            <v>65.050604049392433</v>
          </cell>
          <cell r="AK3822">
            <v>65.920782947151125</v>
          </cell>
          <cell r="AL3822">
            <v>0</v>
          </cell>
          <cell r="AM3822">
            <v>0</v>
          </cell>
          <cell r="AN3822">
            <v>0</v>
          </cell>
          <cell r="AO3822">
            <v>0</v>
          </cell>
          <cell r="AP3822">
            <v>0</v>
          </cell>
          <cell r="AQ3822">
            <v>0</v>
          </cell>
          <cell r="AR3822">
            <v>0</v>
          </cell>
          <cell r="AS3822">
            <v>0</v>
          </cell>
          <cell r="AT3822">
            <v>0</v>
          </cell>
          <cell r="AU3822">
            <v>0</v>
          </cell>
          <cell r="AV3822">
            <v>0</v>
          </cell>
          <cell r="AW3822">
            <v>0</v>
          </cell>
          <cell r="AX3822">
            <v>0</v>
          </cell>
          <cell r="AY3822">
            <v>0</v>
          </cell>
          <cell r="AZ3822">
            <v>0</v>
          </cell>
        </row>
        <row r="3823">
          <cell r="A3823" t="str">
            <v>WYLarge C&amp;ICurtail AgreementsSummer Peak Reduction @Generation (MW)Low Participation Case0</v>
          </cell>
          <cell r="B3823" t="str">
            <v>WY</v>
          </cell>
          <cell r="C3823" t="str">
            <v>Large C&amp;I</v>
          </cell>
          <cell r="D3823" t="str">
            <v>Curtail Agreements</v>
          </cell>
          <cell r="E3823" t="str">
            <v>Summer Peak Reduction @Generation (MW)</v>
          </cell>
          <cell r="F3823" t="str">
            <v>Low Participation Case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5.6309529854545115</v>
          </cell>
          <cell r="S3823">
            <v>17.1442871462299</v>
          </cell>
          <cell r="T3823">
            <v>40.548980952242438</v>
          </cell>
          <cell r="U3823">
            <v>52.92799504328039</v>
          </cell>
          <cell r="V3823">
            <v>59.593354892652727</v>
          </cell>
          <cell r="W3823">
            <v>60.382677857562754</v>
          </cell>
          <cell r="X3823">
            <v>61.162885646285609</v>
          </cell>
          <cell r="Y3823">
            <v>61.94387351456492</v>
          </cell>
          <cell r="Z3823">
            <v>62.762198341341403</v>
          </cell>
          <cell r="AA3823">
            <v>63.678439181486489</v>
          </cell>
          <cell r="AB3823">
            <v>64.520775498172327</v>
          </cell>
          <cell r="AC3823">
            <v>65.364607857843168</v>
          </cell>
          <cell r="AD3823">
            <v>66.238987169908881</v>
          </cell>
          <cell r="AE3823">
            <v>67.125063013269198</v>
          </cell>
          <cell r="AF3823">
            <v>68.022991851877961</v>
          </cell>
          <cell r="AG3823">
            <v>68.932932242700019</v>
          </cell>
          <cell r="AH3823">
            <v>69.855044863709381</v>
          </cell>
          <cell r="AI3823">
            <v>70.789492542261797</v>
          </cell>
          <cell r="AJ3823">
            <v>71.73644028384696</v>
          </cell>
          <cell r="AK3823">
            <v>72.696055301225314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  <cell r="AP3823">
            <v>0</v>
          </cell>
          <cell r="AQ3823">
            <v>0</v>
          </cell>
          <cell r="AR3823">
            <v>0</v>
          </cell>
          <cell r="AS3823">
            <v>0</v>
          </cell>
          <cell r="AT3823">
            <v>0</v>
          </cell>
          <cell r="AU3823">
            <v>0</v>
          </cell>
          <cell r="AV3823">
            <v>0</v>
          </cell>
          <cell r="AW3823">
            <v>0</v>
          </cell>
          <cell r="AX3823">
            <v>0</v>
          </cell>
          <cell r="AY3823">
            <v>0</v>
          </cell>
          <cell r="AZ3823">
            <v>0</v>
          </cell>
        </row>
        <row r="3824">
          <cell r="A3824" t="str">
            <v>WYLarge C&amp;ICurtail AgreementsWinter Peak Reduction @Meter  (MW)Low Participation Case0</v>
          </cell>
          <cell r="B3824" t="str">
            <v>WY</v>
          </cell>
          <cell r="C3824" t="str">
            <v>Large C&amp;I</v>
          </cell>
          <cell r="D3824" t="str">
            <v>Curtail Agreements</v>
          </cell>
          <cell r="E3824" t="str">
            <v>Winter Peak Reduction @Meter  (MW)</v>
          </cell>
          <cell r="F3824" t="str">
            <v>Low Participation Case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E3824">
            <v>0</v>
          </cell>
          <cell r="AF3824">
            <v>0</v>
          </cell>
          <cell r="AG3824">
            <v>0</v>
          </cell>
          <cell r="AH3824">
            <v>0</v>
          </cell>
          <cell r="AI3824">
            <v>0</v>
          </cell>
          <cell r="AJ3824">
            <v>0</v>
          </cell>
          <cell r="AK3824">
            <v>0</v>
          </cell>
          <cell r="AL3824">
            <v>0</v>
          </cell>
          <cell r="AM3824">
            <v>0</v>
          </cell>
          <cell r="AN3824">
            <v>0</v>
          </cell>
          <cell r="AO3824">
            <v>0</v>
          </cell>
          <cell r="AP3824">
            <v>0</v>
          </cell>
          <cell r="AQ3824">
            <v>0</v>
          </cell>
          <cell r="AR3824">
            <v>0</v>
          </cell>
          <cell r="AS3824">
            <v>0</v>
          </cell>
          <cell r="AT3824">
            <v>0</v>
          </cell>
          <cell r="AU3824">
            <v>0</v>
          </cell>
          <cell r="AV3824">
            <v>0</v>
          </cell>
          <cell r="AW3824">
            <v>0</v>
          </cell>
          <cell r="AX3824">
            <v>0</v>
          </cell>
          <cell r="AY3824">
            <v>0</v>
          </cell>
          <cell r="AZ3824">
            <v>0</v>
          </cell>
        </row>
        <row r="3825">
          <cell r="A3825" t="str">
            <v>WYLarge C&amp;ICurtail AgreementsWinter Peak Reduction @Generation (MW)Low Participation Case0</v>
          </cell>
          <cell r="B3825" t="str">
            <v>WY</v>
          </cell>
          <cell r="C3825" t="str">
            <v>Large C&amp;I</v>
          </cell>
          <cell r="D3825" t="str">
            <v>Curtail Agreements</v>
          </cell>
          <cell r="E3825" t="str">
            <v>Winter Peak Reduction @Generation (MW)</v>
          </cell>
          <cell r="F3825" t="str">
            <v>Low Participation Case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0</v>
          </cell>
          <cell r="AE3825">
            <v>0</v>
          </cell>
          <cell r="AF3825">
            <v>0</v>
          </cell>
          <cell r="AG3825">
            <v>0</v>
          </cell>
          <cell r="AH3825">
            <v>0</v>
          </cell>
          <cell r="AI3825">
            <v>0</v>
          </cell>
          <cell r="AJ3825">
            <v>0</v>
          </cell>
          <cell r="AK3825">
            <v>0</v>
          </cell>
          <cell r="AL3825">
            <v>0</v>
          </cell>
          <cell r="AM3825">
            <v>0</v>
          </cell>
          <cell r="AN3825">
            <v>0</v>
          </cell>
          <cell r="AO3825">
            <v>0</v>
          </cell>
          <cell r="AP3825">
            <v>0</v>
          </cell>
          <cell r="AQ3825">
            <v>0</v>
          </cell>
          <cell r="AR3825">
            <v>0</v>
          </cell>
          <cell r="AS3825">
            <v>0</v>
          </cell>
          <cell r="AT3825">
            <v>0</v>
          </cell>
          <cell r="AU3825">
            <v>0</v>
          </cell>
          <cell r="AV3825">
            <v>0</v>
          </cell>
          <cell r="AW3825">
            <v>0</v>
          </cell>
          <cell r="AX3825">
            <v>0</v>
          </cell>
          <cell r="AY3825">
            <v>0</v>
          </cell>
          <cell r="AZ3825">
            <v>0</v>
          </cell>
        </row>
        <row r="3826">
          <cell r="A3826" t="str">
            <v>WYLarge C&amp;ICurtail AgreementsProgram Annual BenefitsLow Participation Case0</v>
          </cell>
          <cell r="B3826" t="str">
            <v>WY</v>
          </cell>
          <cell r="C3826" t="str">
            <v>Large C&amp;I</v>
          </cell>
          <cell r="D3826" t="str">
            <v>Curtail Agreements</v>
          </cell>
          <cell r="E3826" t="str">
            <v>Program Annual Benefits</v>
          </cell>
          <cell r="F3826" t="str">
            <v>Low Participation Case</v>
          </cell>
          <cell r="G3826">
            <v>0</v>
          </cell>
        </row>
        <row r="3827">
          <cell r="A3827" t="str">
            <v>WYLarge C&amp;ICurtail AgreementsNew ParticipantsLow Participation Case0</v>
          </cell>
          <cell r="B3827" t="str">
            <v>WY</v>
          </cell>
          <cell r="C3827" t="str">
            <v>Large C&amp;I</v>
          </cell>
          <cell r="D3827" t="str">
            <v>Curtail Agreements</v>
          </cell>
          <cell r="E3827" t="str">
            <v>New Participants</v>
          </cell>
          <cell r="F3827" t="str">
            <v>Low Participation Case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16746.686550000006</v>
          </cell>
          <cell r="S3827">
            <v>34271.919000000009</v>
          </cell>
          <cell r="T3827">
            <v>69833.664450000011</v>
          </cell>
          <cell r="U3827">
            <v>36847.527750000037</v>
          </cell>
          <cell r="V3827">
            <v>20100.588749999937</v>
          </cell>
          <cell r="W3827">
            <v>2583.0255000000179</v>
          </cell>
          <cell r="X3827">
            <v>2585.7149999999965</v>
          </cell>
          <cell r="Y3827">
            <v>2585.2035000000324</v>
          </cell>
          <cell r="Z3827">
            <v>2584.5764999999665</v>
          </cell>
          <cell r="AA3827">
            <v>2584.3950000000186</v>
          </cell>
          <cell r="AB3827">
            <v>2584.7249999999767</v>
          </cell>
          <cell r="AC3827">
            <v>2592.8595000000205</v>
          </cell>
          <cell r="AD3827">
            <v>2694.0321599718882</v>
          </cell>
          <cell r="AE3827">
            <v>2731.0805338135397</v>
          </cell>
          <cell r="AF3827">
            <v>2768.6383974915661</v>
          </cell>
          <cell r="AG3827">
            <v>2806.7127575183695</v>
          </cell>
          <cell r="AH3827">
            <v>2845.3107167601411</v>
          </cell>
          <cell r="AI3827">
            <v>2884.4394757617847</v>
          </cell>
          <cell r="AJ3827">
            <v>2924.1063340901455</v>
          </cell>
          <cell r="AK3827">
            <v>2964.3186916958948</v>
          </cell>
          <cell r="AL3827">
            <v>0</v>
          </cell>
          <cell r="AM3827">
            <v>0</v>
          </cell>
          <cell r="AN3827">
            <v>0</v>
          </cell>
          <cell r="AO3827">
            <v>0</v>
          </cell>
          <cell r="AP3827">
            <v>0</v>
          </cell>
          <cell r="AQ3827">
            <v>0</v>
          </cell>
          <cell r="AR3827">
            <v>0</v>
          </cell>
          <cell r="AS3827">
            <v>0</v>
          </cell>
          <cell r="AT3827">
            <v>0</v>
          </cell>
          <cell r="AU3827">
            <v>0</v>
          </cell>
          <cell r="AV3827">
            <v>0</v>
          </cell>
          <cell r="AW3827">
            <v>0</v>
          </cell>
          <cell r="AX3827">
            <v>0</v>
          </cell>
          <cell r="AY3827">
            <v>0</v>
          </cell>
          <cell r="AZ3827">
            <v>0</v>
          </cell>
        </row>
        <row r="3828">
          <cell r="A3828" t="str">
            <v>WYLarge C&amp;ICurtail AgreementsIncentive CostsLow Participation Case0</v>
          </cell>
          <cell r="B3828" t="str">
            <v>WY</v>
          </cell>
          <cell r="C3828" t="str">
            <v>Large C&amp;I</v>
          </cell>
          <cell r="D3828" t="str">
            <v>Curtail Agreements</v>
          </cell>
          <cell r="E3828" t="str">
            <v>Incentive Costs</v>
          </cell>
          <cell r="F3828" t="str">
            <v>Low Participation Case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351680.42</v>
          </cell>
          <cell r="S3828">
            <v>1071390.72</v>
          </cell>
          <cell r="T3828">
            <v>2537897.67</v>
          </cell>
          <cell r="U3828">
            <v>3311695.75</v>
          </cell>
          <cell r="V3828">
            <v>3733808.12</v>
          </cell>
          <cell r="W3828">
            <v>3788051.65</v>
          </cell>
          <cell r="X3828">
            <v>3842351.67</v>
          </cell>
          <cell r="Y3828">
            <v>3896640.94</v>
          </cell>
          <cell r="Z3828">
            <v>3950917.05</v>
          </cell>
          <cell r="AA3828">
            <v>4005189.34</v>
          </cell>
          <cell r="AB3828">
            <v>4059468.57</v>
          </cell>
          <cell r="AC3828">
            <v>4113918.62</v>
          </cell>
          <cell r="AD3828">
            <v>4170493.29</v>
          </cell>
          <cell r="AE3828">
            <v>4227845.9800000004</v>
          </cell>
          <cell r="AF3828">
            <v>4285987.3899999997</v>
          </cell>
          <cell r="AG3828">
            <v>4344928.3600000003</v>
          </cell>
          <cell r="AH3828">
            <v>4404679.88</v>
          </cell>
          <cell r="AI3828">
            <v>4465253.1100000003</v>
          </cell>
          <cell r="AJ3828">
            <v>4526659.34</v>
          </cell>
          <cell r="AK3828">
            <v>4588910.04</v>
          </cell>
          <cell r="AL3828">
            <v>0</v>
          </cell>
          <cell r="AM3828">
            <v>0</v>
          </cell>
          <cell r="AN3828">
            <v>0</v>
          </cell>
          <cell r="AO3828">
            <v>0</v>
          </cell>
          <cell r="AP3828">
            <v>0</v>
          </cell>
          <cell r="AQ3828">
            <v>0</v>
          </cell>
          <cell r="AR3828">
            <v>0</v>
          </cell>
          <cell r="AS3828">
            <v>0</v>
          </cell>
          <cell r="AT3828">
            <v>0</v>
          </cell>
          <cell r="AU3828">
            <v>0</v>
          </cell>
          <cell r="AV3828">
            <v>0</v>
          </cell>
          <cell r="AW3828">
            <v>0</v>
          </cell>
          <cell r="AX3828">
            <v>0</v>
          </cell>
          <cell r="AY3828">
            <v>0</v>
          </cell>
          <cell r="AZ3828">
            <v>0</v>
          </cell>
        </row>
        <row r="3829">
          <cell r="A3829" t="str">
            <v>WYLarge C&amp;ICurtail AgreementsParticipantsLow Participation Case0</v>
          </cell>
          <cell r="B3829" t="str">
            <v>WY</v>
          </cell>
          <cell r="C3829" t="str">
            <v>Large C&amp;I</v>
          </cell>
          <cell r="D3829" t="str">
            <v>Curtail Agreements</v>
          </cell>
          <cell r="E3829" t="str">
            <v>Participants</v>
          </cell>
          <cell r="F3829" t="str">
            <v>Low Participation Case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16746.686550000006</v>
          </cell>
          <cell r="S3829">
            <v>51018.605550000015</v>
          </cell>
          <cell r="T3829">
            <v>120852.27000000002</v>
          </cell>
          <cell r="U3829">
            <v>157699.79775000006</v>
          </cell>
          <cell r="V3829">
            <v>177800.38649999999</v>
          </cell>
          <cell r="W3829">
            <v>180383.41200000001</v>
          </cell>
          <cell r="X3829">
            <v>182969.12700000001</v>
          </cell>
          <cell r="Y3829">
            <v>185554.33050000004</v>
          </cell>
          <cell r="Z3829">
            <v>188138.90700000001</v>
          </cell>
          <cell r="AA3829">
            <v>190723.30200000003</v>
          </cell>
          <cell r="AB3829">
            <v>193308.027</v>
          </cell>
          <cell r="AC3829">
            <v>195900.88650000002</v>
          </cell>
          <cell r="AD3829">
            <v>198594.91865997191</v>
          </cell>
          <cell r="AE3829">
            <v>201325.99919378545</v>
          </cell>
          <cell r="AF3829">
            <v>204094.63759127702</v>
          </cell>
          <cell r="AG3829">
            <v>206901.35034879539</v>
          </cell>
          <cell r="AH3829">
            <v>209746.66106555553</v>
          </cell>
          <cell r="AI3829">
            <v>212631.10054131731</v>
          </cell>
          <cell r="AJ3829">
            <v>215555.20687540746</v>
          </cell>
          <cell r="AK3829">
            <v>218519.52556710335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  <cell r="AP3829">
            <v>0</v>
          </cell>
          <cell r="AQ3829">
            <v>0</v>
          </cell>
          <cell r="AR3829">
            <v>0</v>
          </cell>
          <cell r="AS3829">
            <v>0</v>
          </cell>
          <cell r="AT3829">
            <v>0</v>
          </cell>
          <cell r="AU3829">
            <v>0</v>
          </cell>
          <cell r="AV3829">
            <v>0</v>
          </cell>
          <cell r="AW3829">
            <v>0</v>
          </cell>
          <cell r="AX3829">
            <v>0</v>
          </cell>
          <cell r="AY3829">
            <v>0</v>
          </cell>
          <cell r="AZ3829">
            <v>0</v>
          </cell>
        </row>
        <row r="3830">
          <cell r="A3830" t="str">
            <v>WYExtra Large C&amp;ICurtail Agreements - Non-FirmProgram Annual BenefitsLow Participation Case0</v>
          </cell>
          <cell r="B3830" t="str">
            <v>WY</v>
          </cell>
          <cell r="C3830" t="str">
            <v>Extra Large C&amp;I</v>
          </cell>
          <cell r="D3830" t="str">
            <v>Curtail Agreements - Non-Firm</v>
          </cell>
          <cell r="E3830" t="str">
            <v>Program Annual Benefits</v>
          </cell>
          <cell r="F3830" t="str">
            <v>Low Participation Case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573231.01</v>
          </cell>
          <cell r="S3830">
            <v>1745288.43</v>
          </cell>
          <cell r="T3830">
            <v>4127886.26</v>
          </cell>
          <cell r="U3830">
            <v>5388069.9000000004</v>
          </cell>
          <cell r="V3830">
            <v>6066603.5300000003</v>
          </cell>
          <cell r="W3830">
            <v>6146956.6100000003</v>
          </cell>
          <cell r="X3830">
            <v>6226381.7599999998</v>
          </cell>
          <cell r="Y3830">
            <v>6305886.3200000003</v>
          </cell>
          <cell r="Z3830">
            <v>6389191.79</v>
          </cell>
          <cell r="AA3830">
            <v>6482465.1100000003</v>
          </cell>
          <cell r="AB3830">
            <v>6568214.9500000002</v>
          </cell>
          <cell r="AC3830">
            <v>6654117.0800000001</v>
          </cell>
          <cell r="AD3830">
            <v>6743128.8899999997</v>
          </cell>
          <cell r="AE3830">
            <v>6833331.4100000001</v>
          </cell>
          <cell r="AF3830">
            <v>6924740.5700000003</v>
          </cell>
          <cell r="AG3830">
            <v>7017372.5</v>
          </cell>
          <cell r="AH3830">
            <v>7111243.5700000003</v>
          </cell>
          <cell r="AI3830">
            <v>7206370.3399999999</v>
          </cell>
          <cell r="AJ3830">
            <v>7302769.6200000001</v>
          </cell>
          <cell r="AK3830">
            <v>7400458.4299999997</v>
          </cell>
          <cell r="AL3830">
            <v>0</v>
          </cell>
          <cell r="AM3830">
            <v>0</v>
          </cell>
          <cell r="AN3830">
            <v>0</v>
          </cell>
          <cell r="AO3830">
            <v>0</v>
          </cell>
          <cell r="AP3830">
            <v>0</v>
          </cell>
          <cell r="AQ3830">
            <v>0</v>
          </cell>
          <cell r="AR3830">
            <v>0</v>
          </cell>
          <cell r="AS3830">
            <v>0</v>
          </cell>
          <cell r="AT3830">
            <v>0</v>
          </cell>
          <cell r="AU3830">
            <v>0</v>
          </cell>
          <cell r="AV3830">
            <v>0</v>
          </cell>
          <cell r="AW3830">
            <v>0</v>
          </cell>
          <cell r="AX3830">
            <v>0</v>
          </cell>
          <cell r="AY3830">
            <v>0</v>
          </cell>
          <cell r="AZ3830">
            <v>0</v>
          </cell>
        </row>
        <row r="3831">
          <cell r="A3831" t="str">
            <v>WYExtra Large C&amp;ICurtail Agreements - Non-FirmProgram Annual CostsLow Participation Case0</v>
          </cell>
          <cell r="B3831" t="str">
            <v>WY</v>
          </cell>
          <cell r="C3831" t="str">
            <v>Extra Large C&amp;I</v>
          </cell>
          <cell r="D3831" t="str">
            <v>Curtail Agreements - Non-Firm</v>
          </cell>
          <cell r="E3831" t="str">
            <v>Program Annual Costs</v>
          </cell>
          <cell r="F3831" t="str">
            <v>Low Participation Case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5834317.1500000004</v>
          </cell>
          <cell r="S3831">
            <v>12509121.98</v>
          </cell>
          <cell r="T3831">
            <v>26286343.199999999</v>
          </cell>
          <cell r="U3831">
            <v>16130618.27</v>
          </cell>
          <cell r="V3831">
            <v>10911310.720000001</v>
          </cell>
          <cell r="W3831">
            <v>4823091.07</v>
          </cell>
          <cell r="X3831">
            <v>4899046.41</v>
          </cell>
          <cell r="Y3831">
            <v>4974249.76</v>
          </cell>
          <cell r="Z3831">
            <v>5049879.66</v>
          </cell>
          <cell r="AA3831">
            <v>5126289.05</v>
          </cell>
          <cell r="AB3831">
            <v>5203203.5</v>
          </cell>
          <cell r="AC3831">
            <v>5283869.59</v>
          </cell>
          <cell r="AD3831">
            <v>5405233.1200000001</v>
          </cell>
          <cell r="AE3831">
            <v>5502775.29</v>
          </cell>
          <cell r="AF3831">
            <v>5602414.6799999997</v>
          </cell>
          <cell r="AG3831">
            <v>5704204.7300000004</v>
          </cell>
          <cell r="AH3831">
            <v>5808200.4400000004</v>
          </cell>
          <cell r="AI3831">
            <v>5914458.3899999997</v>
          </cell>
          <cell r="AJ3831">
            <v>6023036.7800000003</v>
          </cell>
          <cell r="AK3831">
            <v>6133995.5099999998</v>
          </cell>
          <cell r="AL3831">
            <v>0</v>
          </cell>
          <cell r="AM3831">
            <v>0</v>
          </cell>
          <cell r="AN3831">
            <v>0</v>
          </cell>
          <cell r="AO3831">
            <v>0</v>
          </cell>
          <cell r="AP3831">
            <v>0</v>
          </cell>
          <cell r="AQ3831">
            <v>0</v>
          </cell>
          <cell r="AR3831">
            <v>0</v>
          </cell>
          <cell r="AS3831">
            <v>0</v>
          </cell>
          <cell r="AT3831">
            <v>0</v>
          </cell>
          <cell r="AU3831">
            <v>0</v>
          </cell>
          <cell r="AV3831">
            <v>0</v>
          </cell>
          <cell r="AW3831">
            <v>0</v>
          </cell>
          <cell r="AX3831">
            <v>0</v>
          </cell>
          <cell r="AY3831">
            <v>0</v>
          </cell>
          <cell r="AZ3831">
            <v>0</v>
          </cell>
        </row>
        <row r="3832">
          <cell r="A3832" t="str">
            <v>WYExtra Large C&amp;ICurtail Agreements - Non-FirmNon-Incentive CostsLow Participation Case0</v>
          </cell>
          <cell r="B3832" t="str">
            <v>WY</v>
          </cell>
          <cell r="C3832" t="str">
            <v>Extra Large C&amp;I</v>
          </cell>
          <cell r="D3832" t="str">
            <v>Curtail Agreements - Non-Firm</v>
          </cell>
          <cell r="E3832" t="str">
            <v>Non-Incentive Costs</v>
          </cell>
          <cell r="F3832" t="str">
            <v>Low Participation Case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5482636.7300000004</v>
          </cell>
          <cell r="S3832">
            <v>11437731.27</v>
          </cell>
          <cell r="T3832">
            <v>23748445.530000001</v>
          </cell>
          <cell r="U3832">
            <v>12818922.52</v>
          </cell>
          <cell r="V3832">
            <v>7177502.6100000003</v>
          </cell>
          <cell r="W3832">
            <v>1035039.42</v>
          </cell>
          <cell r="X3832">
            <v>1056694.75</v>
          </cell>
          <cell r="Y3832">
            <v>1077608.81</v>
          </cell>
          <cell r="Z3832">
            <v>1098962.6200000001</v>
          </cell>
          <cell r="AA3832">
            <v>1121099.71</v>
          </cell>
          <cell r="AB3832">
            <v>1143734.93</v>
          </cell>
          <cell r="AC3832">
            <v>1169950.97</v>
          </cell>
          <cell r="AD3832">
            <v>1234739.83</v>
          </cell>
          <cell r="AE3832">
            <v>1274929.31</v>
          </cell>
          <cell r="AF3832">
            <v>1316427.29</v>
          </cell>
          <cell r="AG3832">
            <v>1359276.37</v>
          </cell>
          <cell r="AH3832">
            <v>1403520.56</v>
          </cell>
          <cell r="AI3832">
            <v>1449205.28</v>
          </cell>
          <cell r="AJ3832">
            <v>1496377.44</v>
          </cell>
          <cell r="AK3832">
            <v>1545085.48</v>
          </cell>
          <cell r="AL3832">
            <v>0</v>
          </cell>
          <cell r="AM3832">
            <v>0</v>
          </cell>
          <cell r="AN3832">
            <v>0</v>
          </cell>
          <cell r="AO3832">
            <v>0</v>
          </cell>
          <cell r="AP3832">
            <v>0</v>
          </cell>
          <cell r="AQ3832">
            <v>0</v>
          </cell>
          <cell r="AR3832">
            <v>0</v>
          </cell>
          <cell r="AS3832">
            <v>0</v>
          </cell>
          <cell r="AT3832">
            <v>0</v>
          </cell>
          <cell r="AU3832">
            <v>0</v>
          </cell>
          <cell r="AV3832">
            <v>0</v>
          </cell>
          <cell r="AW3832">
            <v>0</v>
          </cell>
          <cell r="AX3832">
            <v>0</v>
          </cell>
          <cell r="AY3832">
            <v>0</v>
          </cell>
          <cell r="AZ3832">
            <v>0</v>
          </cell>
        </row>
        <row r="3833">
          <cell r="A3833" t="str">
            <v>WYExtra Large C&amp;ICurtail Agreements - Non-FirmSummer Peak Reduction @Meter  (MW)Low Participation Case0</v>
          </cell>
          <cell r="B3833" t="str">
            <v>WY</v>
          </cell>
          <cell r="C3833" t="str">
            <v>Extra Large C&amp;I</v>
          </cell>
          <cell r="D3833" t="str">
            <v>Curtail Agreements - Non-Firm</v>
          </cell>
          <cell r="E3833" t="str">
            <v>Summer Peak Reduction @Meter  (MW)</v>
          </cell>
          <cell r="F3833" t="str">
            <v>Low Participation Case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5.1061481672101516</v>
          </cell>
          <cell r="S3833">
            <v>15.546439584201273</v>
          </cell>
          <cell r="T3833">
            <v>36.769815927493447</v>
          </cell>
          <cell r="U3833">
            <v>47.99510590524666</v>
          </cell>
          <cell r="V3833">
            <v>54.039254216657497</v>
          </cell>
          <cell r="W3833">
            <v>54.75501228123791</v>
          </cell>
          <cell r="X3833">
            <v>55.462504704051796</v>
          </cell>
          <cell r="Y3833">
            <v>56.170704503007471</v>
          </cell>
          <cell r="Z3833">
            <v>56.91276145592839</v>
          </cell>
          <cell r="AA3833">
            <v>57.74360864977195</v>
          </cell>
          <cell r="AB3833">
            <v>58.507439221742665</v>
          </cell>
          <cell r="AC3833">
            <v>59.27262640549219</v>
          </cell>
          <cell r="AD3833">
            <v>60.065513565673378</v>
          </cell>
          <cell r="AE3833">
            <v>60.869007140432515</v>
          </cell>
          <cell r="AF3833">
            <v>61.683249011282939</v>
          </cell>
          <cell r="AG3833">
            <v>62.508382957680382</v>
          </cell>
          <cell r="AH3833">
            <v>63.344554682411669</v>
          </cell>
          <cell r="AI3833">
            <v>64.191911837323005</v>
          </cell>
          <cell r="AJ3833">
            <v>65.050604049392433</v>
          </cell>
          <cell r="AK3833">
            <v>65.920782947151125</v>
          </cell>
          <cell r="AL3833">
            <v>0</v>
          </cell>
          <cell r="AM3833">
            <v>0</v>
          </cell>
          <cell r="AN3833">
            <v>0</v>
          </cell>
          <cell r="AO3833">
            <v>0</v>
          </cell>
          <cell r="AP3833">
            <v>0</v>
          </cell>
          <cell r="AQ3833">
            <v>0</v>
          </cell>
          <cell r="AR3833">
            <v>0</v>
          </cell>
          <cell r="AS3833">
            <v>0</v>
          </cell>
          <cell r="AT3833">
            <v>0</v>
          </cell>
          <cell r="AU3833">
            <v>0</v>
          </cell>
          <cell r="AV3833">
            <v>0</v>
          </cell>
          <cell r="AW3833">
            <v>0</v>
          </cell>
          <cell r="AX3833">
            <v>0</v>
          </cell>
          <cell r="AY3833">
            <v>0</v>
          </cell>
          <cell r="AZ3833">
            <v>0</v>
          </cell>
        </row>
        <row r="3834">
          <cell r="A3834" t="str">
            <v>WYExtra Large C&amp;ICurtail Agreements - Non-FirmSummer Peak Reduction @Generation (MW)Low Participation Case0</v>
          </cell>
          <cell r="B3834" t="str">
            <v>WY</v>
          </cell>
          <cell r="C3834" t="str">
            <v>Extra Large C&amp;I</v>
          </cell>
          <cell r="D3834" t="str">
            <v>Curtail Agreements - Non-Firm</v>
          </cell>
          <cell r="E3834" t="str">
            <v>Summer Peak Reduction @Generation (MW)</v>
          </cell>
          <cell r="F3834" t="str">
            <v>Low Participation Case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5.6309529854545115</v>
          </cell>
          <cell r="S3834">
            <v>17.1442871462299</v>
          </cell>
          <cell r="T3834">
            <v>40.548980952242438</v>
          </cell>
          <cell r="U3834">
            <v>52.92799504328039</v>
          </cell>
          <cell r="V3834">
            <v>59.593354892652727</v>
          </cell>
          <cell r="W3834">
            <v>60.382677857562754</v>
          </cell>
          <cell r="X3834">
            <v>61.162885646285609</v>
          </cell>
          <cell r="Y3834">
            <v>61.94387351456492</v>
          </cell>
          <cell r="Z3834">
            <v>62.762198341341403</v>
          </cell>
          <cell r="AA3834">
            <v>63.678439181486489</v>
          </cell>
          <cell r="AB3834">
            <v>64.520775498172327</v>
          </cell>
          <cell r="AC3834">
            <v>65.364607857843168</v>
          </cell>
          <cell r="AD3834">
            <v>66.238987169908881</v>
          </cell>
          <cell r="AE3834">
            <v>67.125063013269198</v>
          </cell>
          <cell r="AF3834">
            <v>68.022991851877961</v>
          </cell>
          <cell r="AG3834">
            <v>68.932932242700019</v>
          </cell>
          <cell r="AH3834">
            <v>69.855044863709381</v>
          </cell>
          <cell r="AI3834">
            <v>70.789492542261797</v>
          </cell>
          <cell r="AJ3834">
            <v>71.73644028384696</v>
          </cell>
          <cell r="AK3834">
            <v>72.696055301225314</v>
          </cell>
          <cell r="AL3834">
            <v>0</v>
          </cell>
          <cell r="AM3834">
            <v>0</v>
          </cell>
          <cell r="AN3834">
            <v>0</v>
          </cell>
          <cell r="AO3834">
            <v>0</v>
          </cell>
          <cell r="AP3834">
            <v>0</v>
          </cell>
          <cell r="AQ3834">
            <v>0</v>
          </cell>
          <cell r="AR3834">
            <v>0</v>
          </cell>
          <cell r="AS3834">
            <v>0</v>
          </cell>
          <cell r="AT3834">
            <v>0</v>
          </cell>
          <cell r="AU3834">
            <v>0</v>
          </cell>
          <cell r="AV3834">
            <v>0</v>
          </cell>
          <cell r="AW3834">
            <v>0</v>
          </cell>
          <cell r="AX3834">
            <v>0</v>
          </cell>
          <cell r="AY3834">
            <v>0</v>
          </cell>
          <cell r="AZ3834">
            <v>0</v>
          </cell>
        </row>
        <row r="3835">
          <cell r="A3835" t="str">
            <v>WYExtra Large C&amp;ICurtail Agreements - Non-FirmWinter Peak Reduction @Meter  (MW)Low Participation Case0</v>
          </cell>
          <cell r="B3835" t="str">
            <v>WY</v>
          </cell>
          <cell r="C3835" t="str">
            <v>Extra Large C&amp;I</v>
          </cell>
          <cell r="D3835" t="str">
            <v>Curtail Agreements - Non-Firm</v>
          </cell>
          <cell r="E3835" t="str">
            <v>Winter Peak Reduction @Meter  (MW)</v>
          </cell>
          <cell r="F3835" t="str">
            <v>Low Participation Case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E3835">
            <v>0</v>
          </cell>
          <cell r="AF3835">
            <v>0</v>
          </cell>
          <cell r="AG3835">
            <v>0</v>
          </cell>
          <cell r="AH3835">
            <v>0</v>
          </cell>
          <cell r="AI3835">
            <v>0</v>
          </cell>
          <cell r="AJ3835">
            <v>0</v>
          </cell>
          <cell r="AK3835">
            <v>0</v>
          </cell>
          <cell r="AL3835">
            <v>0</v>
          </cell>
          <cell r="AM3835">
            <v>0</v>
          </cell>
          <cell r="AN3835">
            <v>0</v>
          </cell>
          <cell r="AO3835">
            <v>0</v>
          </cell>
          <cell r="AP3835">
            <v>0</v>
          </cell>
          <cell r="AQ3835">
            <v>0</v>
          </cell>
          <cell r="AR3835">
            <v>0</v>
          </cell>
          <cell r="AS3835">
            <v>0</v>
          </cell>
          <cell r="AT3835">
            <v>0</v>
          </cell>
          <cell r="AU3835">
            <v>0</v>
          </cell>
          <cell r="AV3835">
            <v>0</v>
          </cell>
          <cell r="AW3835">
            <v>0</v>
          </cell>
          <cell r="AX3835">
            <v>0</v>
          </cell>
          <cell r="AY3835">
            <v>0</v>
          </cell>
          <cell r="AZ3835">
            <v>0</v>
          </cell>
        </row>
        <row r="3836">
          <cell r="A3836" t="str">
            <v>WYExtra Large C&amp;ICurtail Agreements - Non-FirmWinter Peak Reduction @Generation (MW)Low Participation Case0</v>
          </cell>
          <cell r="B3836" t="str">
            <v>WY</v>
          </cell>
          <cell r="C3836" t="str">
            <v>Extra Large C&amp;I</v>
          </cell>
          <cell r="D3836" t="str">
            <v>Curtail Agreements - Non-Firm</v>
          </cell>
          <cell r="E3836" t="str">
            <v>Winter Peak Reduction @Generation (MW)</v>
          </cell>
          <cell r="F3836" t="str">
            <v>Low Participation Case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  <cell r="AP3836">
            <v>0</v>
          </cell>
          <cell r="AQ3836">
            <v>0</v>
          </cell>
          <cell r="AR3836">
            <v>0</v>
          </cell>
          <cell r="AS3836">
            <v>0</v>
          </cell>
          <cell r="AT3836">
            <v>0</v>
          </cell>
          <cell r="AU3836">
            <v>0</v>
          </cell>
          <cell r="AV3836">
            <v>0</v>
          </cell>
          <cell r="AW3836">
            <v>0</v>
          </cell>
          <cell r="AX3836">
            <v>0</v>
          </cell>
          <cell r="AY3836">
            <v>0</v>
          </cell>
          <cell r="AZ3836">
            <v>0</v>
          </cell>
        </row>
        <row r="3837">
          <cell r="A3837" t="str">
            <v>WYExtra Large C&amp;ICurtail Agreements - Non-FirmProgram Annual BenefitsLow Participation Case0</v>
          </cell>
          <cell r="B3837" t="str">
            <v>WY</v>
          </cell>
          <cell r="C3837" t="str">
            <v>Extra Large C&amp;I</v>
          </cell>
          <cell r="D3837" t="str">
            <v>Curtail Agreements - Non-Firm</v>
          </cell>
          <cell r="E3837" t="str">
            <v>Program Annual Benefits</v>
          </cell>
          <cell r="F3837" t="str">
            <v>Low Participation Case</v>
          </cell>
          <cell r="G3837">
            <v>0</v>
          </cell>
        </row>
        <row r="3838">
          <cell r="A3838" t="str">
            <v>WYExtra Large C&amp;ICurtail Agreements - Non-FirmNew ParticipantsLow Participation Case0</v>
          </cell>
          <cell r="B3838" t="str">
            <v>WY</v>
          </cell>
          <cell r="C3838" t="str">
            <v>Extra Large C&amp;I</v>
          </cell>
          <cell r="D3838" t="str">
            <v>Curtail Agreements - Non-Firm</v>
          </cell>
          <cell r="E3838" t="str">
            <v>New Participants</v>
          </cell>
          <cell r="F3838" t="str">
            <v>Low Participation Case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16746.686550000006</v>
          </cell>
          <cell r="S3838">
            <v>34271.919000000009</v>
          </cell>
          <cell r="T3838">
            <v>69833.664450000011</v>
          </cell>
          <cell r="U3838">
            <v>36847.527750000037</v>
          </cell>
          <cell r="V3838">
            <v>20100.588749999937</v>
          </cell>
          <cell r="W3838">
            <v>2583.0255000000179</v>
          </cell>
          <cell r="X3838">
            <v>2585.7149999999965</v>
          </cell>
          <cell r="Y3838">
            <v>2585.2035000000324</v>
          </cell>
          <cell r="Z3838">
            <v>2584.5764999999665</v>
          </cell>
          <cell r="AA3838">
            <v>2584.3950000000186</v>
          </cell>
          <cell r="AB3838">
            <v>2584.7249999999767</v>
          </cell>
          <cell r="AC3838">
            <v>2592.8595000000205</v>
          </cell>
          <cell r="AD3838">
            <v>2694.0321599718882</v>
          </cell>
          <cell r="AE3838">
            <v>2731.0805338135397</v>
          </cell>
          <cell r="AF3838">
            <v>2768.6383974915661</v>
          </cell>
          <cell r="AG3838">
            <v>2806.7127575183695</v>
          </cell>
          <cell r="AH3838">
            <v>2845.3107167601411</v>
          </cell>
          <cell r="AI3838">
            <v>2884.4394757617847</v>
          </cell>
          <cell r="AJ3838">
            <v>2924.1063340901455</v>
          </cell>
          <cell r="AK3838">
            <v>2964.3186916958948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  <cell r="AP3838">
            <v>0</v>
          </cell>
          <cell r="AQ3838">
            <v>0</v>
          </cell>
          <cell r="AR3838">
            <v>0</v>
          </cell>
          <cell r="AS3838">
            <v>0</v>
          </cell>
          <cell r="AT3838">
            <v>0</v>
          </cell>
          <cell r="AU3838">
            <v>0</v>
          </cell>
          <cell r="AV3838">
            <v>0</v>
          </cell>
          <cell r="AW3838">
            <v>0</v>
          </cell>
          <cell r="AX3838">
            <v>0</v>
          </cell>
          <cell r="AY3838">
            <v>0</v>
          </cell>
          <cell r="AZ3838">
            <v>0</v>
          </cell>
        </row>
        <row r="3839">
          <cell r="A3839" t="str">
            <v>WYExtra Large C&amp;ICurtail Agreements - Non-FirmIncentive CostsLow Participation Case0</v>
          </cell>
          <cell r="B3839" t="str">
            <v>WY</v>
          </cell>
          <cell r="C3839" t="str">
            <v>Extra Large C&amp;I</v>
          </cell>
          <cell r="D3839" t="str">
            <v>Curtail Agreements - Non-Firm</v>
          </cell>
          <cell r="E3839" t="str">
            <v>Incentive Costs</v>
          </cell>
          <cell r="F3839" t="str">
            <v>Low Participation Case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351680.42</v>
          </cell>
          <cell r="S3839">
            <v>1071390.72</v>
          </cell>
          <cell r="T3839">
            <v>2537897.67</v>
          </cell>
          <cell r="U3839">
            <v>3311695.75</v>
          </cell>
          <cell r="V3839">
            <v>3733808.12</v>
          </cell>
          <cell r="W3839">
            <v>3788051.65</v>
          </cell>
          <cell r="X3839">
            <v>3842351.67</v>
          </cell>
          <cell r="Y3839">
            <v>3896640.94</v>
          </cell>
          <cell r="Z3839">
            <v>3950917.05</v>
          </cell>
          <cell r="AA3839">
            <v>4005189.34</v>
          </cell>
          <cell r="AB3839">
            <v>4059468.57</v>
          </cell>
          <cell r="AC3839">
            <v>4113918.62</v>
          </cell>
          <cell r="AD3839">
            <v>4170493.29</v>
          </cell>
          <cell r="AE3839">
            <v>4227845.9800000004</v>
          </cell>
          <cell r="AF3839">
            <v>4285987.3899999997</v>
          </cell>
          <cell r="AG3839">
            <v>4344928.3600000003</v>
          </cell>
          <cell r="AH3839">
            <v>4404679.88</v>
          </cell>
          <cell r="AI3839">
            <v>4465253.1100000003</v>
          </cell>
          <cell r="AJ3839">
            <v>4526659.34</v>
          </cell>
          <cell r="AK3839">
            <v>4588910.04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  <cell r="AP3839">
            <v>0</v>
          </cell>
          <cell r="AQ3839">
            <v>0</v>
          </cell>
          <cell r="AR3839">
            <v>0</v>
          </cell>
          <cell r="AS3839">
            <v>0</v>
          </cell>
          <cell r="AT3839">
            <v>0</v>
          </cell>
          <cell r="AU3839">
            <v>0</v>
          </cell>
          <cell r="AV3839">
            <v>0</v>
          </cell>
          <cell r="AW3839">
            <v>0</v>
          </cell>
          <cell r="AX3839">
            <v>0</v>
          </cell>
          <cell r="AY3839">
            <v>0</v>
          </cell>
          <cell r="AZ3839">
            <v>0</v>
          </cell>
        </row>
        <row r="3840">
          <cell r="A3840" t="str">
            <v>WYExtra Large C&amp;ICurtail Agreements - Non-FirmParticipantsLow Participation Case0</v>
          </cell>
          <cell r="B3840" t="str">
            <v>WY</v>
          </cell>
          <cell r="C3840" t="str">
            <v>Extra Large C&amp;I</v>
          </cell>
          <cell r="D3840" t="str">
            <v>Curtail Agreements - Non-Firm</v>
          </cell>
          <cell r="E3840" t="str">
            <v>Participants</v>
          </cell>
          <cell r="F3840" t="str">
            <v>Low Participation Case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16746.686550000006</v>
          </cell>
          <cell r="S3840">
            <v>51018.605550000015</v>
          </cell>
          <cell r="T3840">
            <v>120852.27000000002</v>
          </cell>
          <cell r="U3840">
            <v>157699.79775000006</v>
          </cell>
          <cell r="V3840">
            <v>177800.38649999999</v>
          </cell>
          <cell r="W3840">
            <v>180383.41200000001</v>
          </cell>
          <cell r="X3840">
            <v>182969.12700000001</v>
          </cell>
          <cell r="Y3840">
            <v>185554.33050000004</v>
          </cell>
          <cell r="Z3840">
            <v>188138.90700000001</v>
          </cell>
          <cell r="AA3840">
            <v>190723.30200000003</v>
          </cell>
          <cell r="AB3840">
            <v>193308.027</v>
          </cell>
          <cell r="AC3840">
            <v>195900.88650000002</v>
          </cell>
          <cell r="AD3840">
            <v>198594.91865997191</v>
          </cell>
          <cell r="AE3840">
            <v>201325.99919378545</v>
          </cell>
          <cell r="AF3840">
            <v>204094.63759127702</v>
          </cell>
          <cell r="AG3840">
            <v>206901.35034879539</v>
          </cell>
          <cell r="AH3840">
            <v>209746.66106555553</v>
          </cell>
          <cell r="AI3840">
            <v>212631.10054131731</v>
          </cell>
          <cell r="AJ3840">
            <v>215555.20687540746</v>
          </cell>
          <cell r="AK3840">
            <v>218519.52556710335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  <cell r="AP3840">
            <v>0</v>
          </cell>
          <cell r="AQ3840">
            <v>0</v>
          </cell>
          <cell r="AR3840">
            <v>0</v>
          </cell>
          <cell r="AS3840">
            <v>0</v>
          </cell>
          <cell r="AT3840">
            <v>0</v>
          </cell>
          <cell r="AU3840">
            <v>0</v>
          </cell>
          <cell r="AV3840">
            <v>0</v>
          </cell>
          <cell r="AW3840">
            <v>0</v>
          </cell>
          <cell r="AX3840">
            <v>0</v>
          </cell>
          <cell r="AY3840">
            <v>0</v>
          </cell>
          <cell r="AZ3840">
            <v>0</v>
          </cell>
        </row>
        <row r="3841">
          <cell r="A3841" t="str">
            <v>WYLarge C&amp;ICurtail Agreements - Non-FirmProgram Annual BenefitsLow Participation Case0</v>
          </cell>
          <cell r="B3841" t="str">
            <v>WY</v>
          </cell>
          <cell r="C3841" t="str">
            <v>Large C&amp;I</v>
          </cell>
          <cell r="D3841" t="str">
            <v>Curtail Agreements - Non-Firm</v>
          </cell>
          <cell r="E3841" t="str">
            <v>Program Annual Benefits</v>
          </cell>
          <cell r="F3841" t="str">
            <v>Low Participation Case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573231.01</v>
          </cell>
          <cell r="S3841">
            <v>1745288.43</v>
          </cell>
          <cell r="T3841">
            <v>4127886.26</v>
          </cell>
          <cell r="U3841">
            <v>5388069.9000000004</v>
          </cell>
          <cell r="V3841">
            <v>6066603.5300000003</v>
          </cell>
          <cell r="W3841">
            <v>6146956.6100000003</v>
          </cell>
          <cell r="X3841">
            <v>6226381.7599999998</v>
          </cell>
          <cell r="Y3841">
            <v>6305886.3200000003</v>
          </cell>
          <cell r="Z3841">
            <v>6389191.79</v>
          </cell>
          <cell r="AA3841">
            <v>6482465.1100000003</v>
          </cell>
          <cell r="AB3841">
            <v>6568214.9500000002</v>
          </cell>
          <cell r="AC3841">
            <v>6654117.0800000001</v>
          </cell>
          <cell r="AD3841">
            <v>6743128.8899999997</v>
          </cell>
          <cell r="AE3841">
            <v>6833331.4100000001</v>
          </cell>
          <cell r="AF3841">
            <v>6924740.5700000003</v>
          </cell>
          <cell r="AG3841">
            <v>7017372.5</v>
          </cell>
          <cell r="AH3841">
            <v>7111243.5700000003</v>
          </cell>
          <cell r="AI3841">
            <v>7206370.3399999999</v>
          </cell>
          <cell r="AJ3841">
            <v>7302769.6200000001</v>
          </cell>
          <cell r="AK3841">
            <v>7400458.4299999997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  <cell r="AP3841">
            <v>0</v>
          </cell>
          <cell r="AQ3841">
            <v>0</v>
          </cell>
          <cell r="AR3841">
            <v>0</v>
          </cell>
          <cell r="AS3841">
            <v>0</v>
          </cell>
          <cell r="AT3841">
            <v>0</v>
          </cell>
          <cell r="AU3841">
            <v>0</v>
          </cell>
          <cell r="AV3841">
            <v>0</v>
          </cell>
          <cell r="AW3841">
            <v>0</v>
          </cell>
          <cell r="AX3841">
            <v>0</v>
          </cell>
          <cell r="AY3841">
            <v>0</v>
          </cell>
          <cell r="AZ3841">
            <v>0</v>
          </cell>
        </row>
        <row r="3842">
          <cell r="A3842" t="str">
            <v>WYLarge C&amp;ICurtail Agreements - Non-FirmProgram Annual CostsLow Participation Case0</v>
          </cell>
          <cell r="B3842" t="str">
            <v>WY</v>
          </cell>
          <cell r="C3842" t="str">
            <v>Large C&amp;I</v>
          </cell>
          <cell r="D3842" t="str">
            <v>Curtail Agreements - Non-Firm</v>
          </cell>
          <cell r="E3842" t="str">
            <v>Program Annual Costs</v>
          </cell>
          <cell r="F3842" t="str">
            <v>Low Participation Case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5834317.1500000004</v>
          </cell>
          <cell r="S3842">
            <v>12509121.98</v>
          </cell>
          <cell r="T3842">
            <v>26286343.199999999</v>
          </cell>
          <cell r="U3842">
            <v>16130618.27</v>
          </cell>
          <cell r="V3842">
            <v>10911310.720000001</v>
          </cell>
          <cell r="W3842">
            <v>4823091.07</v>
          </cell>
          <cell r="X3842">
            <v>4899046.41</v>
          </cell>
          <cell r="Y3842">
            <v>4974249.76</v>
          </cell>
          <cell r="Z3842">
            <v>5049879.66</v>
          </cell>
          <cell r="AA3842">
            <v>5126289.05</v>
          </cell>
          <cell r="AB3842">
            <v>5203203.5</v>
          </cell>
          <cell r="AC3842">
            <v>5283869.59</v>
          </cell>
          <cell r="AD3842">
            <v>5405233.1200000001</v>
          </cell>
          <cell r="AE3842">
            <v>5502775.29</v>
          </cell>
          <cell r="AF3842">
            <v>5602414.6799999997</v>
          </cell>
          <cell r="AG3842">
            <v>5704204.7300000004</v>
          </cell>
          <cell r="AH3842">
            <v>5808200.4400000004</v>
          </cell>
          <cell r="AI3842">
            <v>5914458.3899999997</v>
          </cell>
          <cell r="AJ3842">
            <v>6023036.7800000003</v>
          </cell>
          <cell r="AK3842">
            <v>6133995.5099999998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  <cell r="AP3842">
            <v>0</v>
          </cell>
          <cell r="AQ3842">
            <v>0</v>
          </cell>
          <cell r="AR3842">
            <v>0</v>
          </cell>
          <cell r="AS3842">
            <v>0</v>
          </cell>
          <cell r="AT3842">
            <v>0</v>
          </cell>
          <cell r="AU3842">
            <v>0</v>
          </cell>
          <cell r="AV3842">
            <v>0</v>
          </cell>
          <cell r="AW3842">
            <v>0</v>
          </cell>
          <cell r="AX3842">
            <v>0</v>
          </cell>
          <cell r="AY3842">
            <v>0</v>
          </cell>
          <cell r="AZ3842">
            <v>0</v>
          </cell>
        </row>
        <row r="3843">
          <cell r="A3843" t="str">
            <v>WYLarge C&amp;ICurtail Agreements - Non-FirmNon-Incentive CostsLow Participation Case0</v>
          </cell>
          <cell r="B3843" t="str">
            <v>WY</v>
          </cell>
          <cell r="C3843" t="str">
            <v>Large C&amp;I</v>
          </cell>
          <cell r="D3843" t="str">
            <v>Curtail Agreements - Non-Firm</v>
          </cell>
          <cell r="E3843" t="str">
            <v>Non-Incentive Costs</v>
          </cell>
          <cell r="F3843" t="str">
            <v>Low Participation Case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5482636.7300000004</v>
          </cell>
          <cell r="S3843">
            <v>11437731.27</v>
          </cell>
          <cell r="T3843">
            <v>23748445.530000001</v>
          </cell>
          <cell r="U3843">
            <v>12818922.52</v>
          </cell>
          <cell r="V3843">
            <v>7177502.6100000003</v>
          </cell>
          <cell r="W3843">
            <v>1035039.42</v>
          </cell>
          <cell r="X3843">
            <v>1056694.75</v>
          </cell>
          <cell r="Y3843">
            <v>1077608.81</v>
          </cell>
          <cell r="Z3843">
            <v>1098962.6200000001</v>
          </cell>
          <cell r="AA3843">
            <v>1121099.71</v>
          </cell>
          <cell r="AB3843">
            <v>1143734.93</v>
          </cell>
          <cell r="AC3843">
            <v>1169950.97</v>
          </cell>
          <cell r="AD3843">
            <v>1234739.83</v>
          </cell>
          <cell r="AE3843">
            <v>1274929.31</v>
          </cell>
          <cell r="AF3843">
            <v>1316427.29</v>
          </cell>
          <cell r="AG3843">
            <v>1359276.37</v>
          </cell>
          <cell r="AH3843">
            <v>1403520.56</v>
          </cell>
          <cell r="AI3843">
            <v>1449205.28</v>
          </cell>
          <cell r="AJ3843">
            <v>1496377.44</v>
          </cell>
          <cell r="AK3843">
            <v>1545085.48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  <cell r="AP3843">
            <v>0</v>
          </cell>
          <cell r="AQ3843">
            <v>0</v>
          </cell>
          <cell r="AR3843">
            <v>0</v>
          </cell>
          <cell r="AS3843">
            <v>0</v>
          </cell>
          <cell r="AT3843">
            <v>0</v>
          </cell>
          <cell r="AU3843">
            <v>0</v>
          </cell>
          <cell r="AV3843">
            <v>0</v>
          </cell>
          <cell r="AW3843">
            <v>0</v>
          </cell>
          <cell r="AX3843">
            <v>0</v>
          </cell>
          <cell r="AY3843">
            <v>0</v>
          </cell>
          <cell r="AZ3843">
            <v>0</v>
          </cell>
        </row>
        <row r="3844">
          <cell r="A3844" t="str">
            <v>WYLarge C&amp;ICurtail Agreements - Non-FirmSummer Peak Reduction @Meter  (MW)Low Participation Case0</v>
          </cell>
          <cell r="B3844" t="str">
            <v>WY</v>
          </cell>
          <cell r="C3844" t="str">
            <v>Large C&amp;I</v>
          </cell>
          <cell r="D3844" t="str">
            <v>Curtail Agreements - Non-Firm</v>
          </cell>
          <cell r="E3844" t="str">
            <v>Summer Peak Reduction @Meter  (MW)</v>
          </cell>
          <cell r="F3844" t="str">
            <v>Low Participation Case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5.1061481672101516</v>
          </cell>
          <cell r="S3844">
            <v>15.546439584201273</v>
          </cell>
          <cell r="T3844">
            <v>36.769815927493447</v>
          </cell>
          <cell r="U3844">
            <v>47.99510590524666</v>
          </cell>
          <cell r="V3844">
            <v>54.039254216657497</v>
          </cell>
          <cell r="W3844">
            <v>54.75501228123791</v>
          </cell>
          <cell r="X3844">
            <v>55.462504704051796</v>
          </cell>
          <cell r="Y3844">
            <v>56.170704503007471</v>
          </cell>
          <cell r="Z3844">
            <v>56.91276145592839</v>
          </cell>
          <cell r="AA3844">
            <v>57.74360864977195</v>
          </cell>
          <cell r="AB3844">
            <v>58.507439221742665</v>
          </cell>
          <cell r="AC3844">
            <v>59.27262640549219</v>
          </cell>
          <cell r="AD3844">
            <v>60.065513565673378</v>
          </cell>
          <cell r="AE3844">
            <v>60.869007140432515</v>
          </cell>
          <cell r="AF3844">
            <v>61.683249011282939</v>
          </cell>
          <cell r="AG3844">
            <v>62.508382957680382</v>
          </cell>
          <cell r="AH3844">
            <v>63.344554682411669</v>
          </cell>
          <cell r="AI3844">
            <v>64.191911837323005</v>
          </cell>
          <cell r="AJ3844">
            <v>65.050604049392433</v>
          </cell>
          <cell r="AK3844">
            <v>65.920782947151125</v>
          </cell>
          <cell r="AL3844">
            <v>0</v>
          </cell>
          <cell r="AM3844">
            <v>0</v>
          </cell>
          <cell r="AN3844">
            <v>0</v>
          </cell>
          <cell r="AO3844">
            <v>0</v>
          </cell>
          <cell r="AP3844">
            <v>0</v>
          </cell>
          <cell r="AQ3844">
            <v>0</v>
          </cell>
          <cell r="AR3844">
            <v>0</v>
          </cell>
          <cell r="AS3844">
            <v>0</v>
          </cell>
          <cell r="AT3844">
            <v>0</v>
          </cell>
          <cell r="AU3844">
            <v>0</v>
          </cell>
          <cell r="AV3844">
            <v>0</v>
          </cell>
          <cell r="AW3844">
            <v>0</v>
          </cell>
          <cell r="AX3844">
            <v>0</v>
          </cell>
          <cell r="AY3844">
            <v>0</v>
          </cell>
          <cell r="AZ3844">
            <v>0</v>
          </cell>
        </row>
        <row r="3845">
          <cell r="A3845" t="str">
            <v>WYLarge C&amp;ICurtail Agreements - Non-FirmSummer Peak Reduction @Generation (MW)Low Participation Case0</v>
          </cell>
          <cell r="B3845" t="str">
            <v>WY</v>
          </cell>
          <cell r="C3845" t="str">
            <v>Large C&amp;I</v>
          </cell>
          <cell r="D3845" t="str">
            <v>Curtail Agreements - Non-Firm</v>
          </cell>
          <cell r="E3845" t="str">
            <v>Summer Peak Reduction @Generation (MW)</v>
          </cell>
          <cell r="F3845" t="str">
            <v>Low Participation Case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5.6309529854545115</v>
          </cell>
          <cell r="S3845">
            <v>17.1442871462299</v>
          </cell>
          <cell r="T3845">
            <v>40.548980952242438</v>
          </cell>
          <cell r="U3845">
            <v>52.92799504328039</v>
          </cell>
          <cell r="V3845">
            <v>59.593354892652727</v>
          </cell>
          <cell r="W3845">
            <v>60.382677857562754</v>
          </cell>
          <cell r="X3845">
            <v>61.162885646285609</v>
          </cell>
          <cell r="Y3845">
            <v>61.94387351456492</v>
          </cell>
          <cell r="Z3845">
            <v>62.762198341341403</v>
          </cell>
          <cell r="AA3845">
            <v>63.678439181486489</v>
          </cell>
          <cell r="AB3845">
            <v>64.520775498172327</v>
          </cell>
          <cell r="AC3845">
            <v>65.364607857843168</v>
          </cell>
          <cell r="AD3845">
            <v>66.238987169908881</v>
          </cell>
          <cell r="AE3845">
            <v>67.125063013269198</v>
          </cell>
          <cell r="AF3845">
            <v>68.022991851877961</v>
          </cell>
          <cell r="AG3845">
            <v>68.932932242700019</v>
          </cell>
          <cell r="AH3845">
            <v>69.855044863709381</v>
          </cell>
          <cell r="AI3845">
            <v>70.789492542261797</v>
          </cell>
          <cell r="AJ3845">
            <v>71.73644028384696</v>
          </cell>
          <cell r="AK3845">
            <v>72.696055301225314</v>
          </cell>
          <cell r="AL3845">
            <v>0</v>
          </cell>
          <cell r="AM3845">
            <v>0</v>
          </cell>
          <cell r="AN3845">
            <v>0</v>
          </cell>
          <cell r="AO3845">
            <v>0</v>
          </cell>
          <cell r="AP3845">
            <v>0</v>
          </cell>
          <cell r="AQ3845">
            <v>0</v>
          </cell>
          <cell r="AR3845">
            <v>0</v>
          </cell>
          <cell r="AS3845">
            <v>0</v>
          </cell>
          <cell r="AT3845">
            <v>0</v>
          </cell>
          <cell r="AU3845">
            <v>0</v>
          </cell>
          <cell r="AV3845">
            <v>0</v>
          </cell>
          <cell r="AW3845">
            <v>0</v>
          </cell>
          <cell r="AX3845">
            <v>0</v>
          </cell>
          <cell r="AY3845">
            <v>0</v>
          </cell>
          <cell r="AZ3845">
            <v>0</v>
          </cell>
        </row>
        <row r="3846">
          <cell r="A3846" t="str">
            <v>WYLarge C&amp;ICurtail Agreements - Non-FirmWinter Peak Reduction @Meter  (MW)Low Participation Case0</v>
          </cell>
          <cell r="B3846" t="str">
            <v>WY</v>
          </cell>
          <cell r="C3846" t="str">
            <v>Large C&amp;I</v>
          </cell>
          <cell r="D3846" t="str">
            <v>Curtail Agreements - Non-Firm</v>
          </cell>
          <cell r="E3846" t="str">
            <v>Winter Peak Reduction @Meter  (MW)</v>
          </cell>
          <cell r="F3846" t="str">
            <v>Low Participation Case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  <cell r="AE3846">
            <v>0</v>
          </cell>
          <cell r="AF3846">
            <v>0</v>
          </cell>
          <cell r="AG3846">
            <v>0</v>
          </cell>
          <cell r="AH3846">
            <v>0</v>
          </cell>
          <cell r="AI3846">
            <v>0</v>
          </cell>
          <cell r="AJ3846">
            <v>0</v>
          </cell>
          <cell r="AK3846">
            <v>0</v>
          </cell>
          <cell r="AL3846">
            <v>0</v>
          </cell>
          <cell r="AM3846">
            <v>0</v>
          </cell>
          <cell r="AN3846">
            <v>0</v>
          </cell>
          <cell r="AO3846">
            <v>0</v>
          </cell>
          <cell r="AP3846">
            <v>0</v>
          </cell>
          <cell r="AQ3846">
            <v>0</v>
          </cell>
          <cell r="AR3846">
            <v>0</v>
          </cell>
          <cell r="AS3846">
            <v>0</v>
          </cell>
          <cell r="AT3846">
            <v>0</v>
          </cell>
          <cell r="AU3846">
            <v>0</v>
          </cell>
          <cell r="AV3846">
            <v>0</v>
          </cell>
          <cell r="AW3846">
            <v>0</v>
          </cell>
          <cell r="AX3846">
            <v>0</v>
          </cell>
          <cell r="AY3846">
            <v>0</v>
          </cell>
          <cell r="AZ3846">
            <v>0</v>
          </cell>
        </row>
        <row r="3847">
          <cell r="A3847" t="str">
            <v>WYLarge C&amp;ICurtail Agreements - Non-FirmWinter Peak Reduction @Generation (MW)Low Participation Case0</v>
          </cell>
          <cell r="B3847" t="str">
            <v>WY</v>
          </cell>
          <cell r="C3847" t="str">
            <v>Large C&amp;I</v>
          </cell>
          <cell r="D3847" t="str">
            <v>Curtail Agreements - Non-Firm</v>
          </cell>
          <cell r="E3847" t="str">
            <v>Winter Peak Reduction @Generation (MW)</v>
          </cell>
          <cell r="F3847" t="str">
            <v>Low Participation Case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  <cell r="AE3847">
            <v>0</v>
          </cell>
          <cell r="AF3847">
            <v>0</v>
          </cell>
          <cell r="AG3847">
            <v>0</v>
          </cell>
          <cell r="AH3847">
            <v>0</v>
          </cell>
          <cell r="AI3847">
            <v>0</v>
          </cell>
          <cell r="AJ3847">
            <v>0</v>
          </cell>
          <cell r="AK3847">
            <v>0</v>
          </cell>
          <cell r="AL3847">
            <v>0</v>
          </cell>
          <cell r="AM3847">
            <v>0</v>
          </cell>
          <cell r="AN3847">
            <v>0</v>
          </cell>
          <cell r="AO3847">
            <v>0</v>
          </cell>
          <cell r="AP3847">
            <v>0</v>
          </cell>
          <cell r="AQ3847">
            <v>0</v>
          </cell>
          <cell r="AR3847">
            <v>0</v>
          </cell>
          <cell r="AS3847">
            <v>0</v>
          </cell>
          <cell r="AT3847">
            <v>0</v>
          </cell>
          <cell r="AU3847">
            <v>0</v>
          </cell>
          <cell r="AV3847">
            <v>0</v>
          </cell>
          <cell r="AW3847">
            <v>0</v>
          </cell>
          <cell r="AX3847">
            <v>0</v>
          </cell>
          <cell r="AY3847">
            <v>0</v>
          </cell>
          <cell r="AZ3847">
            <v>0</v>
          </cell>
        </row>
        <row r="3848">
          <cell r="A3848" t="str">
            <v>WYLarge C&amp;ICurtail Agreements - Non-FirmProgram Annual BenefitsLow Participation Case0</v>
          </cell>
          <cell r="B3848" t="str">
            <v>WY</v>
          </cell>
          <cell r="C3848" t="str">
            <v>Large C&amp;I</v>
          </cell>
          <cell r="D3848" t="str">
            <v>Curtail Agreements - Non-Firm</v>
          </cell>
          <cell r="E3848" t="str">
            <v>Program Annual Benefits</v>
          </cell>
          <cell r="F3848" t="str">
            <v>Low Participation Case</v>
          </cell>
          <cell r="G3848">
            <v>0</v>
          </cell>
        </row>
        <row r="3849">
          <cell r="A3849" t="str">
            <v>WYLarge C&amp;ICurtail Agreements - Non-FirmNew ParticipantsLow Participation Case0</v>
          </cell>
          <cell r="B3849" t="str">
            <v>WY</v>
          </cell>
          <cell r="C3849" t="str">
            <v>Large C&amp;I</v>
          </cell>
          <cell r="D3849" t="str">
            <v>Curtail Agreements - Non-Firm</v>
          </cell>
          <cell r="E3849" t="str">
            <v>New Participants</v>
          </cell>
          <cell r="F3849" t="str">
            <v>Low Participation Case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16746.686550000006</v>
          </cell>
          <cell r="S3849">
            <v>34271.919000000009</v>
          </cell>
          <cell r="T3849">
            <v>69833.664450000011</v>
          </cell>
          <cell r="U3849">
            <v>36847.527750000037</v>
          </cell>
          <cell r="V3849">
            <v>20100.588749999937</v>
          </cell>
          <cell r="W3849">
            <v>2583.0255000000179</v>
          </cell>
          <cell r="X3849">
            <v>2585.7149999999965</v>
          </cell>
          <cell r="Y3849">
            <v>2585.2035000000324</v>
          </cell>
          <cell r="Z3849">
            <v>2584.5764999999665</v>
          </cell>
          <cell r="AA3849">
            <v>2584.3950000000186</v>
          </cell>
          <cell r="AB3849">
            <v>2584.7249999999767</v>
          </cell>
          <cell r="AC3849">
            <v>2592.8595000000205</v>
          </cell>
          <cell r="AD3849">
            <v>2694.0321599718882</v>
          </cell>
          <cell r="AE3849">
            <v>2731.0805338135397</v>
          </cell>
          <cell r="AF3849">
            <v>2768.6383974915661</v>
          </cell>
          <cell r="AG3849">
            <v>2806.7127575183695</v>
          </cell>
          <cell r="AH3849">
            <v>2845.3107167601411</v>
          </cell>
          <cell r="AI3849">
            <v>2884.4394757617847</v>
          </cell>
          <cell r="AJ3849">
            <v>2924.1063340901455</v>
          </cell>
          <cell r="AK3849">
            <v>2964.3186916958948</v>
          </cell>
          <cell r="AL3849">
            <v>0</v>
          </cell>
          <cell r="AM3849">
            <v>0</v>
          </cell>
          <cell r="AN3849">
            <v>0</v>
          </cell>
          <cell r="AO3849">
            <v>0</v>
          </cell>
          <cell r="AP3849">
            <v>0</v>
          </cell>
          <cell r="AQ3849">
            <v>0</v>
          </cell>
          <cell r="AR3849">
            <v>0</v>
          </cell>
          <cell r="AS3849">
            <v>0</v>
          </cell>
          <cell r="AT3849">
            <v>0</v>
          </cell>
          <cell r="AU3849">
            <v>0</v>
          </cell>
          <cell r="AV3849">
            <v>0</v>
          </cell>
          <cell r="AW3849">
            <v>0</v>
          </cell>
          <cell r="AX3849">
            <v>0</v>
          </cell>
          <cell r="AY3849">
            <v>0</v>
          </cell>
          <cell r="AZ3849">
            <v>0</v>
          </cell>
        </row>
        <row r="3850">
          <cell r="A3850" t="str">
            <v>WYLarge C&amp;ICurtail Agreements - Non-FirmIncentive CostsLow Participation Case0</v>
          </cell>
          <cell r="B3850" t="str">
            <v>WY</v>
          </cell>
          <cell r="C3850" t="str">
            <v>Large C&amp;I</v>
          </cell>
          <cell r="D3850" t="str">
            <v>Curtail Agreements - Non-Firm</v>
          </cell>
          <cell r="E3850" t="str">
            <v>Incentive Costs</v>
          </cell>
          <cell r="F3850" t="str">
            <v>Low Participation Case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351680.42</v>
          </cell>
          <cell r="S3850">
            <v>1071390.72</v>
          </cell>
          <cell r="T3850">
            <v>2537897.67</v>
          </cell>
          <cell r="U3850">
            <v>3311695.75</v>
          </cell>
          <cell r="V3850">
            <v>3733808.12</v>
          </cell>
          <cell r="W3850">
            <v>3788051.65</v>
          </cell>
          <cell r="X3850">
            <v>3842351.67</v>
          </cell>
          <cell r="Y3850">
            <v>3896640.94</v>
          </cell>
          <cell r="Z3850">
            <v>3950917.05</v>
          </cell>
          <cell r="AA3850">
            <v>4005189.34</v>
          </cell>
          <cell r="AB3850">
            <v>4059468.57</v>
          </cell>
          <cell r="AC3850">
            <v>4113918.62</v>
          </cell>
          <cell r="AD3850">
            <v>4170493.29</v>
          </cell>
          <cell r="AE3850">
            <v>4227845.9800000004</v>
          </cell>
          <cell r="AF3850">
            <v>4285987.3899999997</v>
          </cell>
          <cell r="AG3850">
            <v>4344928.3600000003</v>
          </cell>
          <cell r="AH3850">
            <v>4404679.88</v>
          </cell>
          <cell r="AI3850">
            <v>4465253.1100000003</v>
          </cell>
          <cell r="AJ3850">
            <v>4526659.34</v>
          </cell>
          <cell r="AK3850">
            <v>4588910.04</v>
          </cell>
          <cell r="AL3850">
            <v>0</v>
          </cell>
          <cell r="AM3850">
            <v>0</v>
          </cell>
          <cell r="AN3850">
            <v>0</v>
          </cell>
          <cell r="AO3850">
            <v>0</v>
          </cell>
          <cell r="AP3850">
            <v>0</v>
          </cell>
          <cell r="AQ3850">
            <v>0</v>
          </cell>
          <cell r="AR3850">
            <v>0</v>
          </cell>
          <cell r="AS3850">
            <v>0</v>
          </cell>
          <cell r="AT3850">
            <v>0</v>
          </cell>
          <cell r="AU3850">
            <v>0</v>
          </cell>
          <cell r="AV3850">
            <v>0</v>
          </cell>
          <cell r="AW3850">
            <v>0</v>
          </cell>
          <cell r="AX3850">
            <v>0</v>
          </cell>
          <cell r="AY3850">
            <v>0</v>
          </cell>
          <cell r="AZ3850">
            <v>0</v>
          </cell>
        </row>
        <row r="3851">
          <cell r="A3851" t="str">
            <v>WYLarge C&amp;ICurtail Agreements - Non-FirmParticipantsLow Participation Case0</v>
          </cell>
          <cell r="B3851" t="str">
            <v>WY</v>
          </cell>
          <cell r="C3851" t="str">
            <v>Large C&amp;I</v>
          </cell>
          <cell r="D3851" t="str">
            <v>Curtail Agreements - Non-Firm</v>
          </cell>
          <cell r="E3851" t="str">
            <v>Participants</v>
          </cell>
          <cell r="F3851" t="str">
            <v>Low Participation Case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16746.686550000006</v>
          </cell>
          <cell r="S3851">
            <v>51018.605550000015</v>
          </cell>
          <cell r="T3851">
            <v>120852.27000000002</v>
          </cell>
          <cell r="U3851">
            <v>157699.79775000006</v>
          </cell>
          <cell r="V3851">
            <v>177800.38649999999</v>
          </cell>
          <cell r="W3851">
            <v>180383.41200000001</v>
          </cell>
          <cell r="X3851">
            <v>182969.12700000001</v>
          </cell>
          <cell r="Y3851">
            <v>185554.33050000004</v>
          </cell>
          <cell r="Z3851">
            <v>188138.90700000001</v>
          </cell>
          <cell r="AA3851">
            <v>190723.30200000003</v>
          </cell>
          <cell r="AB3851">
            <v>193308.027</v>
          </cell>
          <cell r="AC3851">
            <v>195900.88650000002</v>
          </cell>
          <cell r="AD3851">
            <v>198594.91865997191</v>
          </cell>
          <cell r="AE3851">
            <v>201325.99919378545</v>
          </cell>
          <cell r="AF3851">
            <v>204094.63759127702</v>
          </cell>
          <cell r="AG3851">
            <v>206901.35034879539</v>
          </cell>
          <cell r="AH3851">
            <v>209746.66106555553</v>
          </cell>
          <cell r="AI3851">
            <v>212631.10054131731</v>
          </cell>
          <cell r="AJ3851">
            <v>215555.20687540746</v>
          </cell>
          <cell r="AK3851">
            <v>218519.52556710335</v>
          </cell>
          <cell r="AL3851">
            <v>0</v>
          </cell>
          <cell r="AM3851">
            <v>0</v>
          </cell>
          <cell r="AN3851">
            <v>0</v>
          </cell>
          <cell r="AO3851">
            <v>0</v>
          </cell>
          <cell r="AP3851">
            <v>0</v>
          </cell>
          <cell r="AQ3851">
            <v>0</v>
          </cell>
          <cell r="AR3851">
            <v>0</v>
          </cell>
          <cell r="AS3851">
            <v>0</v>
          </cell>
          <cell r="AT3851">
            <v>0</v>
          </cell>
          <cell r="AU3851">
            <v>0</v>
          </cell>
          <cell r="AV3851">
            <v>0</v>
          </cell>
          <cell r="AW3851">
            <v>0</v>
          </cell>
          <cell r="AX3851">
            <v>0</v>
          </cell>
          <cell r="AY3851">
            <v>0</v>
          </cell>
          <cell r="AZ3851">
            <v>0</v>
          </cell>
        </row>
        <row r="3852">
          <cell r="A3852" t="str">
            <v>WYMedium C&amp;IDLC Central ACProgram Annual BenefitsLow Participation Case0</v>
          </cell>
          <cell r="B3852" t="str">
            <v>WY</v>
          </cell>
          <cell r="C3852" t="str">
            <v>Medium C&amp;I</v>
          </cell>
          <cell r="D3852" t="str">
            <v>DLC Central AC</v>
          </cell>
          <cell r="E3852" t="str">
            <v>Program Annual Benefits</v>
          </cell>
          <cell r="F3852" t="str">
            <v>Low Participation Case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573231.01</v>
          </cell>
          <cell r="S3852">
            <v>1745288.43</v>
          </cell>
          <cell r="T3852">
            <v>4127886.26</v>
          </cell>
          <cell r="U3852">
            <v>5388069.9000000004</v>
          </cell>
          <cell r="V3852">
            <v>6066603.5300000003</v>
          </cell>
          <cell r="W3852">
            <v>6146956.6100000003</v>
          </cell>
          <cell r="X3852">
            <v>6226381.7599999998</v>
          </cell>
          <cell r="Y3852">
            <v>6305886.3200000003</v>
          </cell>
          <cell r="Z3852">
            <v>6389191.79</v>
          </cell>
          <cell r="AA3852">
            <v>6482465.1100000003</v>
          </cell>
          <cell r="AB3852">
            <v>6568214.9500000002</v>
          </cell>
          <cell r="AC3852">
            <v>6654117.0800000001</v>
          </cell>
          <cell r="AD3852">
            <v>6743128.8899999997</v>
          </cell>
          <cell r="AE3852">
            <v>6833331.4100000001</v>
          </cell>
          <cell r="AF3852">
            <v>6924740.5700000003</v>
          </cell>
          <cell r="AG3852">
            <v>7017372.5</v>
          </cell>
          <cell r="AH3852">
            <v>7111243.5700000003</v>
          </cell>
          <cell r="AI3852">
            <v>7206370.3399999999</v>
          </cell>
          <cell r="AJ3852">
            <v>7302769.6200000001</v>
          </cell>
          <cell r="AK3852">
            <v>7400458.4299999997</v>
          </cell>
          <cell r="AL3852">
            <v>0</v>
          </cell>
          <cell r="AM3852">
            <v>0</v>
          </cell>
          <cell r="AN3852">
            <v>0</v>
          </cell>
          <cell r="AO3852">
            <v>0</v>
          </cell>
          <cell r="AP3852">
            <v>0</v>
          </cell>
          <cell r="AQ3852">
            <v>0</v>
          </cell>
          <cell r="AR3852">
            <v>0</v>
          </cell>
          <cell r="AS3852">
            <v>0</v>
          </cell>
          <cell r="AT3852">
            <v>0</v>
          </cell>
          <cell r="AU3852">
            <v>0</v>
          </cell>
          <cell r="AV3852">
            <v>0</v>
          </cell>
          <cell r="AW3852">
            <v>0</v>
          </cell>
          <cell r="AX3852">
            <v>0</v>
          </cell>
          <cell r="AY3852">
            <v>0</v>
          </cell>
          <cell r="AZ3852">
            <v>0</v>
          </cell>
        </row>
        <row r="3853">
          <cell r="A3853" t="str">
            <v>WYMedium C&amp;IDLC Central ACProgram Annual CostsLow Participation Case0</v>
          </cell>
          <cell r="B3853" t="str">
            <v>WY</v>
          </cell>
          <cell r="C3853" t="str">
            <v>Medium C&amp;I</v>
          </cell>
          <cell r="D3853" t="str">
            <v>DLC Central AC</v>
          </cell>
          <cell r="E3853" t="str">
            <v>Program Annual Costs</v>
          </cell>
          <cell r="F3853" t="str">
            <v>Low Participation Case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5834317.1500000004</v>
          </cell>
          <cell r="S3853">
            <v>12509121.98</v>
          </cell>
          <cell r="T3853">
            <v>26286343.199999999</v>
          </cell>
          <cell r="U3853">
            <v>16130618.27</v>
          </cell>
          <cell r="V3853">
            <v>10911310.720000001</v>
          </cell>
          <cell r="W3853">
            <v>4823091.07</v>
          </cell>
          <cell r="X3853">
            <v>4899046.41</v>
          </cell>
          <cell r="Y3853">
            <v>4974249.76</v>
          </cell>
          <cell r="Z3853">
            <v>5049879.66</v>
          </cell>
          <cell r="AA3853">
            <v>5126289.05</v>
          </cell>
          <cell r="AB3853">
            <v>5203203.5</v>
          </cell>
          <cell r="AC3853">
            <v>5283869.59</v>
          </cell>
          <cell r="AD3853">
            <v>5405233.1200000001</v>
          </cell>
          <cell r="AE3853">
            <v>5502775.29</v>
          </cell>
          <cell r="AF3853">
            <v>5602414.6799999997</v>
          </cell>
          <cell r="AG3853">
            <v>5704204.7300000004</v>
          </cell>
          <cell r="AH3853">
            <v>5808200.4400000004</v>
          </cell>
          <cell r="AI3853">
            <v>5914458.3899999997</v>
          </cell>
          <cell r="AJ3853">
            <v>6023036.7800000003</v>
          </cell>
          <cell r="AK3853">
            <v>6133995.5099999998</v>
          </cell>
          <cell r="AL3853">
            <v>0</v>
          </cell>
          <cell r="AM3853">
            <v>0</v>
          </cell>
          <cell r="AN3853">
            <v>0</v>
          </cell>
          <cell r="AO3853">
            <v>0</v>
          </cell>
          <cell r="AP3853">
            <v>0</v>
          </cell>
          <cell r="AQ3853">
            <v>0</v>
          </cell>
          <cell r="AR3853">
            <v>0</v>
          </cell>
          <cell r="AS3853">
            <v>0</v>
          </cell>
          <cell r="AT3853">
            <v>0</v>
          </cell>
          <cell r="AU3853">
            <v>0</v>
          </cell>
          <cell r="AV3853">
            <v>0</v>
          </cell>
          <cell r="AW3853">
            <v>0</v>
          </cell>
          <cell r="AX3853">
            <v>0</v>
          </cell>
          <cell r="AY3853">
            <v>0</v>
          </cell>
          <cell r="AZ3853">
            <v>0</v>
          </cell>
        </row>
        <row r="3854">
          <cell r="A3854" t="str">
            <v>WYMedium C&amp;IDLC Central ACNon-Incentive CostsLow Participation Case0</v>
          </cell>
          <cell r="B3854" t="str">
            <v>WY</v>
          </cell>
          <cell r="C3854" t="str">
            <v>Medium C&amp;I</v>
          </cell>
          <cell r="D3854" t="str">
            <v>DLC Central AC</v>
          </cell>
          <cell r="E3854" t="str">
            <v>Non-Incentive Costs</v>
          </cell>
          <cell r="F3854" t="str">
            <v>Low Participation Case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5482636.7300000004</v>
          </cell>
          <cell r="S3854">
            <v>11437731.27</v>
          </cell>
          <cell r="T3854">
            <v>23748445.530000001</v>
          </cell>
          <cell r="U3854">
            <v>12818922.52</v>
          </cell>
          <cell r="V3854">
            <v>7177502.6100000003</v>
          </cell>
          <cell r="W3854">
            <v>1035039.42</v>
          </cell>
          <cell r="X3854">
            <v>1056694.75</v>
          </cell>
          <cell r="Y3854">
            <v>1077608.81</v>
          </cell>
          <cell r="Z3854">
            <v>1098962.6200000001</v>
          </cell>
          <cell r="AA3854">
            <v>1121099.71</v>
          </cell>
          <cell r="AB3854">
            <v>1143734.93</v>
          </cell>
          <cell r="AC3854">
            <v>1169950.97</v>
          </cell>
          <cell r="AD3854">
            <v>1234739.83</v>
          </cell>
          <cell r="AE3854">
            <v>1274929.31</v>
          </cell>
          <cell r="AF3854">
            <v>1316427.29</v>
          </cell>
          <cell r="AG3854">
            <v>1359276.37</v>
          </cell>
          <cell r="AH3854">
            <v>1403520.56</v>
          </cell>
          <cell r="AI3854">
            <v>1449205.28</v>
          </cell>
          <cell r="AJ3854">
            <v>1496377.44</v>
          </cell>
          <cell r="AK3854">
            <v>1545085.48</v>
          </cell>
          <cell r="AL3854">
            <v>0</v>
          </cell>
          <cell r="AM3854">
            <v>0</v>
          </cell>
          <cell r="AN3854">
            <v>0</v>
          </cell>
          <cell r="AO3854">
            <v>0</v>
          </cell>
          <cell r="AP3854">
            <v>0</v>
          </cell>
          <cell r="AQ3854">
            <v>0</v>
          </cell>
          <cell r="AR3854">
            <v>0</v>
          </cell>
          <cell r="AS3854">
            <v>0</v>
          </cell>
          <cell r="AT3854">
            <v>0</v>
          </cell>
          <cell r="AU3854">
            <v>0</v>
          </cell>
          <cell r="AV3854">
            <v>0</v>
          </cell>
          <cell r="AW3854">
            <v>0</v>
          </cell>
          <cell r="AX3854">
            <v>0</v>
          </cell>
          <cell r="AY3854">
            <v>0</v>
          </cell>
          <cell r="AZ3854">
            <v>0</v>
          </cell>
        </row>
        <row r="3855">
          <cell r="A3855" t="str">
            <v>WYMedium C&amp;IDLC Central ACSummer Peak Reduction @Meter  (MW)Low Participation Case0</v>
          </cell>
          <cell r="B3855" t="str">
            <v>WY</v>
          </cell>
          <cell r="C3855" t="str">
            <v>Medium C&amp;I</v>
          </cell>
          <cell r="D3855" t="str">
            <v>DLC Central AC</v>
          </cell>
          <cell r="E3855" t="str">
            <v>Summer Peak Reduction @Meter  (MW)</v>
          </cell>
          <cell r="F3855" t="str">
            <v>Low Participation Case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5.1061481672101516</v>
          </cell>
          <cell r="S3855">
            <v>15.546439584201273</v>
          </cell>
          <cell r="T3855">
            <v>36.769815927493447</v>
          </cell>
          <cell r="U3855">
            <v>47.99510590524666</v>
          </cell>
          <cell r="V3855">
            <v>54.039254216657497</v>
          </cell>
          <cell r="W3855">
            <v>54.75501228123791</v>
          </cell>
          <cell r="X3855">
            <v>55.462504704051796</v>
          </cell>
          <cell r="Y3855">
            <v>56.170704503007471</v>
          </cell>
          <cell r="Z3855">
            <v>56.91276145592839</v>
          </cell>
          <cell r="AA3855">
            <v>57.74360864977195</v>
          </cell>
          <cell r="AB3855">
            <v>58.507439221742665</v>
          </cell>
          <cell r="AC3855">
            <v>59.27262640549219</v>
          </cell>
          <cell r="AD3855">
            <v>60.065513565673378</v>
          </cell>
          <cell r="AE3855">
            <v>60.869007140432515</v>
          </cell>
          <cell r="AF3855">
            <v>61.683249011282939</v>
          </cell>
          <cell r="AG3855">
            <v>62.508382957680382</v>
          </cell>
          <cell r="AH3855">
            <v>63.344554682411669</v>
          </cell>
          <cell r="AI3855">
            <v>64.191911837323005</v>
          </cell>
          <cell r="AJ3855">
            <v>65.050604049392433</v>
          </cell>
          <cell r="AK3855">
            <v>65.920782947151125</v>
          </cell>
          <cell r="AL3855">
            <v>0</v>
          </cell>
          <cell r="AM3855">
            <v>0</v>
          </cell>
          <cell r="AN3855">
            <v>0</v>
          </cell>
          <cell r="AO3855">
            <v>0</v>
          </cell>
          <cell r="AP3855">
            <v>0</v>
          </cell>
          <cell r="AQ3855">
            <v>0</v>
          </cell>
          <cell r="AR3855">
            <v>0</v>
          </cell>
          <cell r="AS3855">
            <v>0</v>
          </cell>
          <cell r="AT3855">
            <v>0</v>
          </cell>
          <cell r="AU3855">
            <v>0</v>
          </cell>
          <cell r="AV3855">
            <v>0</v>
          </cell>
          <cell r="AW3855">
            <v>0</v>
          </cell>
          <cell r="AX3855">
            <v>0</v>
          </cell>
          <cell r="AY3855">
            <v>0</v>
          </cell>
          <cell r="AZ3855">
            <v>0</v>
          </cell>
        </row>
        <row r="3856">
          <cell r="A3856" t="str">
            <v>WYMedium C&amp;IDLC Central ACSummer Peak Reduction @Generation (MW)Low Participation Case0</v>
          </cell>
          <cell r="B3856" t="str">
            <v>WY</v>
          </cell>
          <cell r="C3856" t="str">
            <v>Medium C&amp;I</v>
          </cell>
          <cell r="D3856" t="str">
            <v>DLC Central AC</v>
          </cell>
          <cell r="E3856" t="str">
            <v>Summer Peak Reduction @Generation (MW)</v>
          </cell>
          <cell r="F3856" t="str">
            <v>Low Participation Case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5.6309529854545115</v>
          </cell>
          <cell r="S3856">
            <v>17.1442871462299</v>
          </cell>
          <cell r="T3856">
            <v>40.548980952242438</v>
          </cell>
          <cell r="U3856">
            <v>52.92799504328039</v>
          </cell>
          <cell r="V3856">
            <v>59.593354892652727</v>
          </cell>
          <cell r="W3856">
            <v>60.382677857562754</v>
          </cell>
          <cell r="X3856">
            <v>61.162885646285609</v>
          </cell>
          <cell r="Y3856">
            <v>61.94387351456492</v>
          </cell>
          <cell r="Z3856">
            <v>62.762198341341403</v>
          </cell>
          <cell r="AA3856">
            <v>63.678439181486489</v>
          </cell>
          <cell r="AB3856">
            <v>64.520775498172327</v>
          </cell>
          <cell r="AC3856">
            <v>65.364607857843168</v>
          </cell>
          <cell r="AD3856">
            <v>66.238987169908881</v>
          </cell>
          <cell r="AE3856">
            <v>67.125063013269198</v>
          </cell>
          <cell r="AF3856">
            <v>68.022991851877961</v>
          </cell>
          <cell r="AG3856">
            <v>68.932932242700019</v>
          </cell>
          <cell r="AH3856">
            <v>69.855044863709381</v>
          </cell>
          <cell r="AI3856">
            <v>70.789492542261797</v>
          </cell>
          <cell r="AJ3856">
            <v>71.73644028384696</v>
          </cell>
          <cell r="AK3856">
            <v>72.696055301225314</v>
          </cell>
          <cell r="AL3856">
            <v>0</v>
          </cell>
          <cell r="AM3856">
            <v>0</v>
          </cell>
          <cell r="AN3856">
            <v>0</v>
          </cell>
          <cell r="AO3856">
            <v>0</v>
          </cell>
          <cell r="AP3856">
            <v>0</v>
          </cell>
          <cell r="AQ3856">
            <v>0</v>
          </cell>
          <cell r="AR3856">
            <v>0</v>
          </cell>
          <cell r="AS3856">
            <v>0</v>
          </cell>
          <cell r="AT3856">
            <v>0</v>
          </cell>
          <cell r="AU3856">
            <v>0</v>
          </cell>
          <cell r="AV3856">
            <v>0</v>
          </cell>
          <cell r="AW3856">
            <v>0</v>
          </cell>
          <cell r="AX3856">
            <v>0</v>
          </cell>
          <cell r="AY3856">
            <v>0</v>
          </cell>
          <cell r="AZ3856">
            <v>0</v>
          </cell>
        </row>
        <row r="3857">
          <cell r="A3857" t="str">
            <v>WYMedium C&amp;IDLC Central ACWinter Peak Reduction @Meter  (MW)Low Participation Case0</v>
          </cell>
          <cell r="B3857" t="str">
            <v>WY</v>
          </cell>
          <cell r="C3857" t="str">
            <v>Medium C&amp;I</v>
          </cell>
          <cell r="D3857" t="str">
            <v>DLC Central AC</v>
          </cell>
          <cell r="E3857" t="str">
            <v>Winter Peak Reduction @Meter  (MW)</v>
          </cell>
          <cell r="F3857" t="str">
            <v>Low Participation Case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0</v>
          </cell>
          <cell r="AE3857">
            <v>0</v>
          </cell>
          <cell r="AF3857">
            <v>0</v>
          </cell>
          <cell r="AG3857">
            <v>0</v>
          </cell>
          <cell r="AH3857">
            <v>0</v>
          </cell>
          <cell r="AI3857">
            <v>0</v>
          </cell>
          <cell r="AJ3857">
            <v>0</v>
          </cell>
          <cell r="AK3857">
            <v>0</v>
          </cell>
          <cell r="AL3857">
            <v>0</v>
          </cell>
          <cell r="AM3857">
            <v>0</v>
          </cell>
          <cell r="AN3857">
            <v>0</v>
          </cell>
          <cell r="AO3857">
            <v>0</v>
          </cell>
          <cell r="AP3857">
            <v>0</v>
          </cell>
          <cell r="AQ3857">
            <v>0</v>
          </cell>
          <cell r="AR3857">
            <v>0</v>
          </cell>
          <cell r="AS3857">
            <v>0</v>
          </cell>
          <cell r="AT3857">
            <v>0</v>
          </cell>
          <cell r="AU3857">
            <v>0</v>
          </cell>
          <cell r="AV3857">
            <v>0</v>
          </cell>
          <cell r="AW3857">
            <v>0</v>
          </cell>
          <cell r="AX3857">
            <v>0</v>
          </cell>
          <cell r="AY3857">
            <v>0</v>
          </cell>
          <cell r="AZ3857">
            <v>0</v>
          </cell>
        </row>
        <row r="3858">
          <cell r="A3858" t="str">
            <v>WYMedium C&amp;IDLC Central ACWinter Peak Reduction @Generation (MW)Low Participation Case0</v>
          </cell>
          <cell r="B3858" t="str">
            <v>WY</v>
          </cell>
          <cell r="C3858" t="str">
            <v>Medium C&amp;I</v>
          </cell>
          <cell r="D3858" t="str">
            <v>DLC Central AC</v>
          </cell>
          <cell r="E3858" t="str">
            <v>Winter Peak Reduction @Generation (MW)</v>
          </cell>
          <cell r="F3858" t="str">
            <v>Low Participation Case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0</v>
          </cell>
          <cell r="AE3858">
            <v>0</v>
          </cell>
          <cell r="AF3858">
            <v>0</v>
          </cell>
          <cell r="AG3858">
            <v>0</v>
          </cell>
          <cell r="AH3858">
            <v>0</v>
          </cell>
          <cell r="AI3858">
            <v>0</v>
          </cell>
          <cell r="AJ3858">
            <v>0</v>
          </cell>
          <cell r="AK3858">
            <v>0</v>
          </cell>
          <cell r="AL3858">
            <v>0</v>
          </cell>
          <cell r="AM3858">
            <v>0</v>
          </cell>
          <cell r="AN3858">
            <v>0</v>
          </cell>
          <cell r="AO3858">
            <v>0</v>
          </cell>
          <cell r="AP3858">
            <v>0</v>
          </cell>
          <cell r="AQ3858">
            <v>0</v>
          </cell>
          <cell r="AR3858">
            <v>0</v>
          </cell>
          <cell r="AS3858">
            <v>0</v>
          </cell>
          <cell r="AT3858">
            <v>0</v>
          </cell>
          <cell r="AU3858">
            <v>0</v>
          </cell>
          <cell r="AV3858">
            <v>0</v>
          </cell>
          <cell r="AW3858">
            <v>0</v>
          </cell>
          <cell r="AX3858">
            <v>0</v>
          </cell>
          <cell r="AY3858">
            <v>0</v>
          </cell>
          <cell r="AZ3858">
            <v>0</v>
          </cell>
        </row>
        <row r="3859">
          <cell r="A3859" t="str">
            <v>WYMedium C&amp;IDLC Central ACProgram Annual BenefitsLow Participation Case0</v>
          </cell>
          <cell r="B3859" t="str">
            <v>WY</v>
          </cell>
          <cell r="C3859" t="str">
            <v>Medium C&amp;I</v>
          </cell>
          <cell r="D3859" t="str">
            <v>DLC Central AC</v>
          </cell>
          <cell r="E3859" t="str">
            <v>Program Annual Benefits</v>
          </cell>
          <cell r="F3859" t="str">
            <v>Low Participation Case</v>
          </cell>
          <cell r="G3859">
            <v>0</v>
          </cell>
        </row>
        <row r="3860">
          <cell r="A3860" t="str">
            <v>WYMedium C&amp;IDLC Central ACNew ParticipantsLow Participation Case0</v>
          </cell>
          <cell r="B3860" t="str">
            <v>WY</v>
          </cell>
          <cell r="C3860" t="str">
            <v>Medium C&amp;I</v>
          </cell>
          <cell r="D3860" t="str">
            <v>DLC Central AC</v>
          </cell>
          <cell r="E3860" t="str">
            <v>New Participants</v>
          </cell>
          <cell r="F3860" t="str">
            <v>Low Participation Case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16746.686550000006</v>
          </cell>
          <cell r="S3860">
            <v>34271.919000000009</v>
          </cell>
          <cell r="T3860">
            <v>69833.664450000011</v>
          </cell>
          <cell r="U3860">
            <v>36847.527750000037</v>
          </cell>
          <cell r="V3860">
            <v>20100.588749999937</v>
          </cell>
          <cell r="W3860">
            <v>2583.0255000000179</v>
          </cell>
          <cell r="X3860">
            <v>2585.7149999999965</v>
          </cell>
          <cell r="Y3860">
            <v>2585.2035000000324</v>
          </cell>
          <cell r="Z3860">
            <v>2584.5764999999665</v>
          </cell>
          <cell r="AA3860">
            <v>2584.3950000000186</v>
          </cell>
          <cell r="AB3860">
            <v>2584.7249999999767</v>
          </cell>
          <cell r="AC3860">
            <v>2592.8595000000205</v>
          </cell>
          <cell r="AD3860">
            <v>2694.0321599718882</v>
          </cell>
          <cell r="AE3860">
            <v>2731.0805338135397</v>
          </cell>
          <cell r="AF3860">
            <v>2768.6383974915661</v>
          </cell>
          <cell r="AG3860">
            <v>2806.7127575183695</v>
          </cell>
          <cell r="AH3860">
            <v>2845.3107167601411</v>
          </cell>
          <cell r="AI3860">
            <v>2884.4394757617847</v>
          </cell>
          <cell r="AJ3860">
            <v>2924.1063340901455</v>
          </cell>
          <cell r="AK3860">
            <v>2964.3186916958948</v>
          </cell>
          <cell r="AL3860">
            <v>0</v>
          </cell>
          <cell r="AM3860">
            <v>0</v>
          </cell>
          <cell r="AN3860">
            <v>0</v>
          </cell>
          <cell r="AO3860">
            <v>0</v>
          </cell>
          <cell r="AP3860">
            <v>0</v>
          </cell>
          <cell r="AQ3860">
            <v>0</v>
          </cell>
          <cell r="AR3860">
            <v>0</v>
          </cell>
          <cell r="AS3860">
            <v>0</v>
          </cell>
          <cell r="AT3860">
            <v>0</v>
          </cell>
          <cell r="AU3860">
            <v>0</v>
          </cell>
          <cell r="AV3860">
            <v>0</v>
          </cell>
          <cell r="AW3860">
            <v>0</v>
          </cell>
          <cell r="AX3860">
            <v>0</v>
          </cell>
          <cell r="AY3860">
            <v>0</v>
          </cell>
          <cell r="AZ3860">
            <v>0</v>
          </cell>
        </row>
        <row r="3861">
          <cell r="A3861" t="str">
            <v>WYMedium C&amp;IDLC Central ACIncentive CostsLow Participation Case0</v>
          </cell>
          <cell r="B3861" t="str">
            <v>WY</v>
          </cell>
          <cell r="C3861" t="str">
            <v>Medium C&amp;I</v>
          </cell>
          <cell r="D3861" t="str">
            <v>DLC Central AC</v>
          </cell>
          <cell r="E3861" t="str">
            <v>Incentive Costs</v>
          </cell>
          <cell r="F3861" t="str">
            <v>Low Participation Case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351680.42</v>
          </cell>
          <cell r="S3861">
            <v>1071390.72</v>
          </cell>
          <cell r="T3861">
            <v>2537897.67</v>
          </cell>
          <cell r="U3861">
            <v>3311695.75</v>
          </cell>
          <cell r="V3861">
            <v>3733808.12</v>
          </cell>
          <cell r="W3861">
            <v>3788051.65</v>
          </cell>
          <cell r="X3861">
            <v>3842351.67</v>
          </cell>
          <cell r="Y3861">
            <v>3896640.94</v>
          </cell>
          <cell r="Z3861">
            <v>3950917.05</v>
          </cell>
          <cell r="AA3861">
            <v>4005189.34</v>
          </cell>
          <cell r="AB3861">
            <v>4059468.57</v>
          </cell>
          <cell r="AC3861">
            <v>4113918.62</v>
          </cell>
          <cell r="AD3861">
            <v>4170493.29</v>
          </cell>
          <cell r="AE3861">
            <v>4227845.9800000004</v>
          </cell>
          <cell r="AF3861">
            <v>4285987.3899999997</v>
          </cell>
          <cell r="AG3861">
            <v>4344928.3600000003</v>
          </cell>
          <cell r="AH3861">
            <v>4404679.88</v>
          </cell>
          <cell r="AI3861">
            <v>4465253.1100000003</v>
          </cell>
          <cell r="AJ3861">
            <v>4526659.34</v>
          </cell>
          <cell r="AK3861">
            <v>4588910.04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  <cell r="AP3861">
            <v>0</v>
          </cell>
          <cell r="AQ3861">
            <v>0</v>
          </cell>
          <cell r="AR3861">
            <v>0</v>
          </cell>
          <cell r="AS3861">
            <v>0</v>
          </cell>
          <cell r="AT3861">
            <v>0</v>
          </cell>
          <cell r="AU3861">
            <v>0</v>
          </cell>
          <cell r="AV3861">
            <v>0</v>
          </cell>
          <cell r="AW3861">
            <v>0</v>
          </cell>
          <cell r="AX3861">
            <v>0</v>
          </cell>
          <cell r="AY3861">
            <v>0</v>
          </cell>
          <cell r="AZ3861">
            <v>0</v>
          </cell>
        </row>
        <row r="3862">
          <cell r="A3862" t="str">
            <v>WYMedium C&amp;IDLC Central ACParticipantsLow Participation Case0</v>
          </cell>
          <cell r="B3862" t="str">
            <v>WY</v>
          </cell>
          <cell r="C3862" t="str">
            <v>Medium C&amp;I</v>
          </cell>
          <cell r="D3862" t="str">
            <v>DLC Central AC</v>
          </cell>
          <cell r="E3862" t="str">
            <v>Participants</v>
          </cell>
          <cell r="F3862" t="str">
            <v>Low Participation Case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16746.686550000006</v>
          </cell>
          <cell r="S3862">
            <v>51018.605550000015</v>
          </cell>
          <cell r="T3862">
            <v>120852.27000000002</v>
          </cell>
          <cell r="U3862">
            <v>157699.79775000006</v>
          </cell>
          <cell r="V3862">
            <v>177800.38649999999</v>
          </cell>
          <cell r="W3862">
            <v>180383.41200000001</v>
          </cell>
          <cell r="X3862">
            <v>182969.12700000001</v>
          </cell>
          <cell r="Y3862">
            <v>185554.33050000004</v>
          </cell>
          <cell r="Z3862">
            <v>188138.90700000001</v>
          </cell>
          <cell r="AA3862">
            <v>190723.30200000003</v>
          </cell>
          <cell r="AB3862">
            <v>193308.027</v>
          </cell>
          <cell r="AC3862">
            <v>195900.88650000002</v>
          </cell>
          <cell r="AD3862">
            <v>198594.91865997191</v>
          </cell>
          <cell r="AE3862">
            <v>201325.99919378545</v>
          </cell>
          <cell r="AF3862">
            <v>204094.63759127702</v>
          </cell>
          <cell r="AG3862">
            <v>206901.35034879539</v>
          </cell>
          <cell r="AH3862">
            <v>209746.66106555553</v>
          </cell>
          <cell r="AI3862">
            <v>212631.10054131731</v>
          </cell>
          <cell r="AJ3862">
            <v>215555.20687540746</v>
          </cell>
          <cell r="AK3862">
            <v>218519.52556710335</v>
          </cell>
          <cell r="AL3862">
            <v>0</v>
          </cell>
          <cell r="AM3862">
            <v>0</v>
          </cell>
          <cell r="AN3862">
            <v>0</v>
          </cell>
          <cell r="AO3862">
            <v>0</v>
          </cell>
          <cell r="AP3862">
            <v>0</v>
          </cell>
          <cell r="AQ3862">
            <v>0</v>
          </cell>
          <cell r="AR3862">
            <v>0</v>
          </cell>
          <cell r="AS3862">
            <v>0</v>
          </cell>
          <cell r="AT3862">
            <v>0</v>
          </cell>
          <cell r="AU3862">
            <v>0</v>
          </cell>
          <cell r="AV3862">
            <v>0</v>
          </cell>
          <cell r="AW3862">
            <v>0</v>
          </cell>
          <cell r="AX3862">
            <v>0</v>
          </cell>
          <cell r="AY3862">
            <v>0</v>
          </cell>
          <cell r="AZ3862">
            <v>0</v>
          </cell>
        </row>
        <row r="3863">
          <cell r="A3863" t="str">
            <v>WYResidentialDLC Central ACProgram Annual BenefitsLow Participation Case0</v>
          </cell>
          <cell r="B3863" t="str">
            <v>WY</v>
          </cell>
          <cell r="C3863" t="str">
            <v>Residential</v>
          </cell>
          <cell r="D3863" t="str">
            <v>DLC Central AC</v>
          </cell>
          <cell r="E3863" t="str">
            <v>Program Annual Benefits</v>
          </cell>
          <cell r="F3863" t="str">
            <v>Low Participation Case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573231.01</v>
          </cell>
          <cell r="S3863">
            <v>1745288.43</v>
          </cell>
          <cell r="T3863">
            <v>4127886.26</v>
          </cell>
          <cell r="U3863">
            <v>5388069.9000000004</v>
          </cell>
          <cell r="V3863">
            <v>6066603.5300000003</v>
          </cell>
          <cell r="W3863">
            <v>6146956.6100000003</v>
          </cell>
          <cell r="X3863">
            <v>6226381.7599999998</v>
          </cell>
          <cell r="Y3863">
            <v>6305886.3200000003</v>
          </cell>
          <cell r="Z3863">
            <v>6389191.79</v>
          </cell>
          <cell r="AA3863">
            <v>6482465.1100000003</v>
          </cell>
          <cell r="AB3863">
            <v>6568214.9500000002</v>
          </cell>
          <cell r="AC3863">
            <v>6654117.0800000001</v>
          </cell>
          <cell r="AD3863">
            <v>6743128.8899999997</v>
          </cell>
          <cell r="AE3863">
            <v>6833331.4100000001</v>
          </cell>
          <cell r="AF3863">
            <v>6924740.5700000003</v>
          </cell>
          <cell r="AG3863">
            <v>7017372.5</v>
          </cell>
          <cell r="AH3863">
            <v>7111243.5700000003</v>
          </cell>
          <cell r="AI3863">
            <v>7206370.3399999999</v>
          </cell>
          <cell r="AJ3863">
            <v>7302769.6200000001</v>
          </cell>
          <cell r="AK3863">
            <v>7400458.4299999997</v>
          </cell>
          <cell r="AL3863">
            <v>0</v>
          </cell>
          <cell r="AM3863">
            <v>0</v>
          </cell>
          <cell r="AN3863">
            <v>0</v>
          </cell>
          <cell r="AO3863">
            <v>0</v>
          </cell>
          <cell r="AP3863">
            <v>0</v>
          </cell>
          <cell r="AQ3863">
            <v>0</v>
          </cell>
          <cell r="AR3863">
            <v>0</v>
          </cell>
          <cell r="AS3863">
            <v>0</v>
          </cell>
          <cell r="AT3863">
            <v>0</v>
          </cell>
          <cell r="AU3863">
            <v>0</v>
          </cell>
          <cell r="AV3863">
            <v>0</v>
          </cell>
          <cell r="AW3863">
            <v>0</v>
          </cell>
          <cell r="AX3863">
            <v>0</v>
          </cell>
          <cell r="AY3863">
            <v>0</v>
          </cell>
          <cell r="AZ3863">
            <v>0</v>
          </cell>
        </row>
        <row r="3864">
          <cell r="A3864" t="str">
            <v>WYResidentialDLC Central ACProgram Annual CostsLow Participation Case0</v>
          </cell>
          <cell r="B3864" t="str">
            <v>WY</v>
          </cell>
          <cell r="C3864" t="str">
            <v>Residential</v>
          </cell>
          <cell r="D3864" t="str">
            <v>DLC Central AC</v>
          </cell>
          <cell r="E3864" t="str">
            <v>Program Annual Costs</v>
          </cell>
          <cell r="F3864" t="str">
            <v>Low Participation Case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5834317.1500000004</v>
          </cell>
          <cell r="S3864">
            <v>12509121.98</v>
          </cell>
          <cell r="T3864">
            <v>26286343.199999999</v>
          </cell>
          <cell r="U3864">
            <v>16130618.27</v>
          </cell>
          <cell r="V3864">
            <v>10911310.720000001</v>
          </cell>
          <cell r="W3864">
            <v>4823091.07</v>
          </cell>
          <cell r="X3864">
            <v>4899046.41</v>
          </cell>
          <cell r="Y3864">
            <v>4974249.76</v>
          </cell>
          <cell r="Z3864">
            <v>5049879.66</v>
          </cell>
          <cell r="AA3864">
            <v>5126289.05</v>
          </cell>
          <cell r="AB3864">
            <v>5203203.5</v>
          </cell>
          <cell r="AC3864">
            <v>5283869.59</v>
          </cell>
          <cell r="AD3864">
            <v>5405233.1200000001</v>
          </cell>
          <cell r="AE3864">
            <v>5502775.29</v>
          </cell>
          <cell r="AF3864">
            <v>5602414.6799999997</v>
          </cell>
          <cell r="AG3864">
            <v>5704204.7300000004</v>
          </cell>
          <cell r="AH3864">
            <v>5808200.4400000004</v>
          </cell>
          <cell r="AI3864">
            <v>5914458.3899999997</v>
          </cell>
          <cell r="AJ3864">
            <v>6023036.7800000003</v>
          </cell>
          <cell r="AK3864">
            <v>6133995.5099999998</v>
          </cell>
          <cell r="AL3864">
            <v>0</v>
          </cell>
          <cell r="AM3864">
            <v>0</v>
          </cell>
          <cell r="AN3864">
            <v>0</v>
          </cell>
          <cell r="AO3864">
            <v>0</v>
          </cell>
          <cell r="AP3864">
            <v>0</v>
          </cell>
          <cell r="AQ3864">
            <v>0</v>
          </cell>
          <cell r="AR3864">
            <v>0</v>
          </cell>
          <cell r="AS3864">
            <v>0</v>
          </cell>
          <cell r="AT3864">
            <v>0</v>
          </cell>
          <cell r="AU3864">
            <v>0</v>
          </cell>
          <cell r="AV3864">
            <v>0</v>
          </cell>
          <cell r="AW3864">
            <v>0</v>
          </cell>
          <cell r="AX3864">
            <v>0</v>
          </cell>
          <cell r="AY3864">
            <v>0</v>
          </cell>
          <cell r="AZ3864">
            <v>0</v>
          </cell>
        </row>
        <row r="3865">
          <cell r="A3865" t="str">
            <v>WYResidentialDLC Central ACNon-Incentive CostsLow Participation Case0</v>
          </cell>
          <cell r="B3865" t="str">
            <v>WY</v>
          </cell>
          <cell r="C3865" t="str">
            <v>Residential</v>
          </cell>
          <cell r="D3865" t="str">
            <v>DLC Central AC</v>
          </cell>
          <cell r="E3865" t="str">
            <v>Non-Incentive Costs</v>
          </cell>
          <cell r="F3865" t="str">
            <v>Low Participation Case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5482636.7300000004</v>
          </cell>
          <cell r="S3865">
            <v>11437731.27</v>
          </cell>
          <cell r="T3865">
            <v>23748445.530000001</v>
          </cell>
          <cell r="U3865">
            <v>12818922.52</v>
          </cell>
          <cell r="V3865">
            <v>7177502.6100000003</v>
          </cell>
          <cell r="W3865">
            <v>1035039.42</v>
          </cell>
          <cell r="X3865">
            <v>1056694.75</v>
          </cell>
          <cell r="Y3865">
            <v>1077608.81</v>
          </cell>
          <cell r="Z3865">
            <v>1098962.6200000001</v>
          </cell>
          <cell r="AA3865">
            <v>1121099.71</v>
          </cell>
          <cell r="AB3865">
            <v>1143734.93</v>
          </cell>
          <cell r="AC3865">
            <v>1169950.97</v>
          </cell>
          <cell r="AD3865">
            <v>1234739.83</v>
          </cell>
          <cell r="AE3865">
            <v>1274929.31</v>
          </cell>
          <cell r="AF3865">
            <v>1316427.29</v>
          </cell>
          <cell r="AG3865">
            <v>1359276.37</v>
          </cell>
          <cell r="AH3865">
            <v>1403520.56</v>
          </cell>
          <cell r="AI3865">
            <v>1449205.28</v>
          </cell>
          <cell r="AJ3865">
            <v>1496377.44</v>
          </cell>
          <cell r="AK3865">
            <v>1545085.48</v>
          </cell>
          <cell r="AL3865">
            <v>0</v>
          </cell>
          <cell r="AM3865">
            <v>0</v>
          </cell>
          <cell r="AN3865">
            <v>0</v>
          </cell>
          <cell r="AO3865">
            <v>0</v>
          </cell>
          <cell r="AP3865">
            <v>0</v>
          </cell>
          <cell r="AQ3865">
            <v>0</v>
          </cell>
          <cell r="AR3865">
            <v>0</v>
          </cell>
          <cell r="AS3865">
            <v>0</v>
          </cell>
          <cell r="AT3865">
            <v>0</v>
          </cell>
          <cell r="AU3865">
            <v>0</v>
          </cell>
          <cell r="AV3865">
            <v>0</v>
          </cell>
          <cell r="AW3865">
            <v>0</v>
          </cell>
          <cell r="AX3865">
            <v>0</v>
          </cell>
          <cell r="AY3865">
            <v>0</v>
          </cell>
          <cell r="AZ3865">
            <v>0</v>
          </cell>
        </row>
        <row r="3866">
          <cell r="A3866" t="str">
            <v>WYResidentialDLC Central ACSummer Peak Reduction @Meter  (MW)Low Participation Case0</v>
          </cell>
          <cell r="B3866" t="str">
            <v>WY</v>
          </cell>
          <cell r="C3866" t="str">
            <v>Residential</v>
          </cell>
          <cell r="D3866" t="str">
            <v>DLC Central AC</v>
          </cell>
          <cell r="E3866" t="str">
            <v>Summer Peak Reduction @Meter  (MW)</v>
          </cell>
          <cell r="F3866" t="str">
            <v>Low Participation Case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5.1061481672101516</v>
          </cell>
          <cell r="S3866">
            <v>15.546439584201273</v>
          </cell>
          <cell r="T3866">
            <v>36.769815927493447</v>
          </cell>
          <cell r="U3866">
            <v>47.99510590524666</v>
          </cell>
          <cell r="V3866">
            <v>54.039254216657497</v>
          </cell>
          <cell r="W3866">
            <v>54.75501228123791</v>
          </cell>
          <cell r="X3866">
            <v>55.462504704051796</v>
          </cell>
          <cell r="Y3866">
            <v>56.170704503007471</v>
          </cell>
          <cell r="Z3866">
            <v>56.91276145592839</v>
          </cell>
          <cell r="AA3866">
            <v>57.74360864977195</v>
          </cell>
          <cell r="AB3866">
            <v>58.507439221742665</v>
          </cell>
          <cell r="AC3866">
            <v>59.27262640549219</v>
          </cell>
          <cell r="AD3866">
            <v>60.065513565673378</v>
          </cell>
          <cell r="AE3866">
            <v>60.869007140432515</v>
          </cell>
          <cell r="AF3866">
            <v>61.683249011282939</v>
          </cell>
          <cell r="AG3866">
            <v>62.508382957680382</v>
          </cell>
          <cell r="AH3866">
            <v>63.344554682411669</v>
          </cell>
          <cell r="AI3866">
            <v>64.191911837323005</v>
          </cell>
          <cell r="AJ3866">
            <v>65.050604049392433</v>
          </cell>
          <cell r="AK3866">
            <v>65.920782947151125</v>
          </cell>
          <cell r="AL3866">
            <v>0</v>
          </cell>
          <cell r="AM3866">
            <v>0</v>
          </cell>
          <cell r="AN3866">
            <v>0</v>
          </cell>
          <cell r="AO3866">
            <v>0</v>
          </cell>
          <cell r="AP3866">
            <v>0</v>
          </cell>
          <cell r="AQ3866">
            <v>0</v>
          </cell>
          <cell r="AR3866">
            <v>0</v>
          </cell>
          <cell r="AS3866">
            <v>0</v>
          </cell>
          <cell r="AT3866">
            <v>0</v>
          </cell>
          <cell r="AU3866">
            <v>0</v>
          </cell>
          <cell r="AV3866">
            <v>0</v>
          </cell>
          <cell r="AW3866">
            <v>0</v>
          </cell>
          <cell r="AX3866">
            <v>0</v>
          </cell>
          <cell r="AY3866">
            <v>0</v>
          </cell>
          <cell r="AZ3866">
            <v>0</v>
          </cell>
        </row>
        <row r="3867">
          <cell r="A3867" t="str">
            <v>WYResidentialDLC Central ACSummer Peak Reduction @Generation (MW)Low Participation Case0</v>
          </cell>
          <cell r="B3867" t="str">
            <v>WY</v>
          </cell>
          <cell r="C3867" t="str">
            <v>Residential</v>
          </cell>
          <cell r="D3867" t="str">
            <v>DLC Central AC</v>
          </cell>
          <cell r="E3867" t="str">
            <v>Summer Peak Reduction @Generation (MW)</v>
          </cell>
          <cell r="F3867" t="str">
            <v>Low Participation Case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5.6309529854545115</v>
          </cell>
          <cell r="S3867">
            <v>17.1442871462299</v>
          </cell>
          <cell r="T3867">
            <v>40.548980952242438</v>
          </cell>
          <cell r="U3867">
            <v>52.92799504328039</v>
          </cell>
          <cell r="V3867">
            <v>59.593354892652727</v>
          </cell>
          <cell r="W3867">
            <v>60.382677857562754</v>
          </cell>
          <cell r="X3867">
            <v>61.162885646285609</v>
          </cell>
          <cell r="Y3867">
            <v>61.94387351456492</v>
          </cell>
          <cell r="Z3867">
            <v>62.762198341341403</v>
          </cell>
          <cell r="AA3867">
            <v>63.678439181486489</v>
          </cell>
          <cell r="AB3867">
            <v>64.520775498172327</v>
          </cell>
          <cell r="AC3867">
            <v>65.364607857843168</v>
          </cell>
          <cell r="AD3867">
            <v>66.238987169908881</v>
          </cell>
          <cell r="AE3867">
            <v>67.125063013269198</v>
          </cell>
          <cell r="AF3867">
            <v>68.022991851877961</v>
          </cell>
          <cell r="AG3867">
            <v>68.932932242700019</v>
          </cell>
          <cell r="AH3867">
            <v>69.855044863709381</v>
          </cell>
          <cell r="AI3867">
            <v>70.789492542261797</v>
          </cell>
          <cell r="AJ3867">
            <v>71.73644028384696</v>
          </cell>
          <cell r="AK3867">
            <v>72.696055301225314</v>
          </cell>
          <cell r="AL3867">
            <v>0</v>
          </cell>
          <cell r="AM3867">
            <v>0</v>
          </cell>
          <cell r="AN3867">
            <v>0</v>
          </cell>
          <cell r="AO3867">
            <v>0</v>
          </cell>
          <cell r="AP3867">
            <v>0</v>
          </cell>
          <cell r="AQ3867">
            <v>0</v>
          </cell>
          <cell r="AR3867">
            <v>0</v>
          </cell>
          <cell r="AS3867">
            <v>0</v>
          </cell>
          <cell r="AT3867">
            <v>0</v>
          </cell>
          <cell r="AU3867">
            <v>0</v>
          </cell>
          <cell r="AV3867">
            <v>0</v>
          </cell>
          <cell r="AW3867">
            <v>0</v>
          </cell>
          <cell r="AX3867">
            <v>0</v>
          </cell>
          <cell r="AY3867">
            <v>0</v>
          </cell>
          <cell r="AZ3867">
            <v>0</v>
          </cell>
        </row>
        <row r="3868">
          <cell r="A3868" t="str">
            <v>WYResidentialDLC Central ACWinter Peak Reduction @Meter  (MW)Low Participation Case0</v>
          </cell>
          <cell r="B3868" t="str">
            <v>WY</v>
          </cell>
          <cell r="C3868" t="str">
            <v>Residential</v>
          </cell>
          <cell r="D3868" t="str">
            <v>DLC Central AC</v>
          </cell>
          <cell r="E3868" t="str">
            <v>Winter Peak Reduction @Meter  (MW)</v>
          </cell>
          <cell r="F3868" t="str">
            <v>Low Participation Case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0</v>
          </cell>
          <cell r="AE3868">
            <v>0</v>
          </cell>
          <cell r="AF3868">
            <v>0</v>
          </cell>
          <cell r="AG3868">
            <v>0</v>
          </cell>
          <cell r="AH3868">
            <v>0</v>
          </cell>
          <cell r="AI3868">
            <v>0</v>
          </cell>
          <cell r="AJ3868">
            <v>0</v>
          </cell>
          <cell r="AK3868">
            <v>0</v>
          </cell>
          <cell r="AL3868">
            <v>0</v>
          </cell>
          <cell r="AM3868">
            <v>0</v>
          </cell>
          <cell r="AN3868">
            <v>0</v>
          </cell>
          <cell r="AO3868">
            <v>0</v>
          </cell>
          <cell r="AP3868">
            <v>0</v>
          </cell>
          <cell r="AQ3868">
            <v>0</v>
          </cell>
          <cell r="AR3868">
            <v>0</v>
          </cell>
          <cell r="AS3868">
            <v>0</v>
          </cell>
          <cell r="AT3868">
            <v>0</v>
          </cell>
          <cell r="AU3868">
            <v>0</v>
          </cell>
          <cell r="AV3868">
            <v>0</v>
          </cell>
          <cell r="AW3868">
            <v>0</v>
          </cell>
          <cell r="AX3868">
            <v>0</v>
          </cell>
          <cell r="AY3868">
            <v>0</v>
          </cell>
          <cell r="AZ3868">
            <v>0</v>
          </cell>
        </row>
        <row r="3869">
          <cell r="A3869" t="str">
            <v>WYResidentialDLC Central ACWinter Peak Reduction @Generation (MW)Low Participation Case0</v>
          </cell>
          <cell r="B3869" t="str">
            <v>WY</v>
          </cell>
          <cell r="C3869" t="str">
            <v>Residential</v>
          </cell>
          <cell r="D3869" t="str">
            <v>DLC Central AC</v>
          </cell>
          <cell r="E3869" t="str">
            <v>Winter Peak Reduction @Generation (MW)</v>
          </cell>
          <cell r="F3869" t="str">
            <v>Low Participation Case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0</v>
          </cell>
          <cell r="AE3869">
            <v>0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  <cell r="AP3869">
            <v>0</v>
          </cell>
          <cell r="AQ3869">
            <v>0</v>
          </cell>
          <cell r="AR3869">
            <v>0</v>
          </cell>
          <cell r="AS3869">
            <v>0</v>
          </cell>
          <cell r="AT3869">
            <v>0</v>
          </cell>
          <cell r="AU3869">
            <v>0</v>
          </cell>
          <cell r="AV3869">
            <v>0</v>
          </cell>
          <cell r="AW3869">
            <v>0</v>
          </cell>
          <cell r="AX3869">
            <v>0</v>
          </cell>
          <cell r="AY3869">
            <v>0</v>
          </cell>
          <cell r="AZ3869">
            <v>0</v>
          </cell>
        </row>
        <row r="3870">
          <cell r="A3870" t="str">
            <v>WYResidentialDLC Central ACProgram Annual BenefitsLow Participation Case0</v>
          </cell>
          <cell r="B3870" t="str">
            <v>WY</v>
          </cell>
          <cell r="C3870" t="str">
            <v>Residential</v>
          </cell>
          <cell r="D3870" t="str">
            <v>DLC Central AC</v>
          </cell>
          <cell r="E3870" t="str">
            <v>Program Annual Benefits</v>
          </cell>
          <cell r="F3870" t="str">
            <v>Low Participation Case</v>
          </cell>
          <cell r="G3870">
            <v>0</v>
          </cell>
        </row>
        <row r="3871">
          <cell r="A3871" t="str">
            <v>WYResidentialDLC Central ACNew ParticipantsLow Participation Case0</v>
          </cell>
          <cell r="B3871" t="str">
            <v>WY</v>
          </cell>
          <cell r="C3871" t="str">
            <v>Residential</v>
          </cell>
          <cell r="D3871" t="str">
            <v>DLC Central AC</v>
          </cell>
          <cell r="E3871" t="str">
            <v>New Participants</v>
          </cell>
          <cell r="F3871" t="str">
            <v>Low Participation Case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16746.686550000006</v>
          </cell>
          <cell r="S3871">
            <v>34271.919000000009</v>
          </cell>
          <cell r="T3871">
            <v>69833.664450000011</v>
          </cell>
          <cell r="U3871">
            <v>36847.527750000037</v>
          </cell>
          <cell r="V3871">
            <v>20100.588749999937</v>
          </cell>
          <cell r="W3871">
            <v>2583.0255000000179</v>
          </cell>
          <cell r="X3871">
            <v>2585.7149999999965</v>
          </cell>
          <cell r="Y3871">
            <v>2585.2035000000324</v>
          </cell>
          <cell r="Z3871">
            <v>2584.5764999999665</v>
          </cell>
          <cell r="AA3871">
            <v>2584.3950000000186</v>
          </cell>
          <cell r="AB3871">
            <v>2584.7249999999767</v>
          </cell>
          <cell r="AC3871">
            <v>2592.8595000000205</v>
          </cell>
          <cell r="AD3871">
            <v>2694.0321599718882</v>
          </cell>
          <cell r="AE3871">
            <v>2731.0805338135397</v>
          </cell>
          <cell r="AF3871">
            <v>2768.6383974915661</v>
          </cell>
          <cell r="AG3871">
            <v>2806.7127575183695</v>
          </cell>
          <cell r="AH3871">
            <v>2845.3107167601411</v>
          </cell>
          <cell r="AI3871">
            <v>2884.4394757617847</v>
          </cell>
          <cell r="AJ3871">
            <v>2924.1063340901455</v>
          </cell>
          <cell r="AK3871">
            <v>2964.3186916958948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  <cell r="AP3871">
            <v>0</v>
          </cell>
          <cell r="AQ3871">
            <v>0</v>
          </cell>
          <cell r="AR3871">
            <v>0</v>
          </cell>
          <cell r="AS3871">
            <v>0</v>
          </cell>
          <cell r="AT3871">
            <v>0</v>
          </cell>
          <cell r="AU3871">
            <v>0</v>
          </cell>
          <cell r="AV3871">
            <v>0</v>
          </cell>
          <cell r="AW3871">
            <v>0</v>
          </cell>
          <cell r="AX3871">
            <v>0</v>
          </cell>
          <cell r="AY3871">
            <v>0</v>
          </cell>
          <cell r="AZ3871">
            <v>0</v>
          </cell>
        </row>
        <row r="3872">
          <cell r="A3872" t="str">
            <v>WYResidentialDLC Central ACIncentive CostsLow Participation Case0</v>
          </cell>
          <cell r="B3872" t="str">
            <v>WY</v>
          </cell>
          <cell r="C3872" t="str">
            <v>Residential</v>
          </cell>
          <cell r="D3872" t="str">
            <v>DLC Central AC</v>
          </cell>
          <cell r="E3872" t="str">
            <v>Incentive Costs</v>
          </cell>
          <cell r="F3872" t="str">
            <v>Low Participation Case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351680.42</v>
          </cell>
          <cell r="S3872">
            <v>1071390.72</v>
          </cell>
          <cell r="T3872">
            <v>2537897.67</v>
          </cell>
          <cell r="U3872">
            <v>3311695.75</v>
          </cell>
          <cell r="V3872">
            <v>3733808.12</v>
          </cell>
          <cell r="W3872">
            <v>3788051.65</v>
          </cell>
          <cell r="X3872">
            <v>3842351.67</v>
          </cell>
          <cell r="Y3872">
            <v>3896640.94</v>
          </cell>
          <cell r="Z3872">
            <v>3950917.05</v>
          </cell>
          <cell r="AA3872">
            <v>4005189.34</v>
          </cell>
          <cell r="AB3872">
            <v>4059468.57</v>
          </cell>
          <cell r="AC3872">
            <v>4113918.62</v>
          </cell>
          <cell r="AD3872">
            <v>4170493.29</v>
          </cell>
          <cell r="AE3872">
            <v>4227845.9800000004</v>
          </cell>
          <cell r="AF3872">
            <v>4285987.3899999997</v>
          </cell>
          <cell r="AG3872">
            <v>4344928.3600000003</v>
          </cell>
          <cell r="AH3872">
            <v>4404679.88</v>
          </cell>
          <cell r="AI3872">
            <v>4465253.1100000003</v>
          </cell>
          <cell r="AJ3872">
            <v>4526659.34</v>
          </cell>
          <cell r="AK3872">
            <v>4588910.04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  <cell r="AP3872">
            <v>0</v>
          </cell>
          <cell r="AQ3872">
            <v>0</v>
          </cell>
          <cell r="AR3872">
            <v>0</v>
          </cell>
          <cell r="AS3872">
            <v>0</v>
          </cell>
          <cell r="AT3872">
            <v>0</v>
          </cell>
          <cell r="AU3872">
            <v>0</v>
          </cell>
          <cell r="AV3872">
            <v>0</v>
          </cell>
          <cell r="AW3872">
            <v>0</v>
          </cell>
          <cell r="AX3872">
            <v>0</v>
          </cell>
          <cell r="AY3872">
            <v>0</v>
          </cell>
          <cell r="AZ3872">
            <v>0</v>
          </cell>
        </row>
        <row r="3873">
          <cell r="A3873" t="str">
            <v>WYResidentialDLC Central ACParticipantsLow Participation Case0</v>
          </cell>
          <cell r="B3873" t="str">
            <v>WY</v>
          </cell>
          <cell r="C3873" t="str">
            <v>Residential</v>
          </cell>
          <cell r="D3873" t="str">
            <v>DLC Central AC</v>
          </cell>
          <cell r="E3873" t="str">
            <v>Participants</v>
          </cell>
          <cell r="F3873" t="str">
            <v>Low Participation Case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16746.686550000006</v>
          </cell>
          <cell r="S3873">
            <v>51018.605550000015</v>
          </cell>
          <cell r="T3873">
            <v>120852.27000000002</v>
          </cell>
          <cell r="U3873">
            <v>157699.79775000006</v>
          </cell>
          <cell r="V3873">
            <v>177800.38649999999</v>
          </cell>
          <cell r="W3873">
            <v>180383.41200000001</v>
          </cell>
          <cell r="X3873">
            <v>182969.12700000001</v>
          </cell>
          <cell r="Y3873">
            <v>185554.33050000004</v>
          </cell>
          <cell r="Z3873">
            <v>188138.90700000001</v>
          </cell>
          <cell r="AA3873">
            <v>190723.30200000003</v>
          </cell>
          <cell r="AB3873">
            <v>193308.027</v>
          </cell>
          <cell r="AC3873">
            <v>195900.88650000002</v>
          </cell>
          <cell r="AD3873">
            <v>198594.91865997191</v>
          </cell>
          <cell r="AE3873">
            <v>201325.99919378545</v>
          </cell>
          <cell r="AF3873">
            <v>204094.63759127702</v>
          </cell>
          <cell r="AG3873">
            <v>206901.35034879539</v>
          </cell>
          <cell r="AH3873">
            <v>209746.66106555553</v>
          </cell>
          <cell r="AI3873">
            <v>212631.10054131731</v>
          </cell>
          <cell r="AJ3873">
            <v>215555.20687540746</v>
          </cell>
          <cell r="AK3873">
            <v>218519.52556710335</v>
          </cell>
          <cell r="AL3873">
            <v>0</v>
          </cell>
          <cell r="AM3873">
            <v>0</v>
          </cell>
          <cell r="AN3873">
            <v>0</v>
          </cell>
          <cell r="AO3873">
            <v>0</v>
          </cell>
          <cell r="AP3873">
            <v>0</v>
          </cell>
          <cell r="AQ3873">
            <v>0</v>
          </cell>
          <cell r="AR3873">
            <v>0</v>
          </cell>
          <cell r="AS3873">
            <v>0</v>
          </cell>
          <cell r="AT3873">
            <v>0</v>
          </cell>
          <cell r="AU3873">
            <v>0</v>
          </cell>
          <cell r="AV3873">
            <v>0</v>
          </cell>
          <cell r="AW3873">
            <v>0</v>
          </cell>
          <cell r="AX3873">
            <v>0</v>
          </cell>
          <cell r="AY3873">
            <v>0</v>
          </cell>
          <cell r="AZ3873">
            <v>0</v>
          </cell>
        </row>
        <row r="3874">
          <cell r="A3874" t="str">
            <v>WYSmall C&amp;IDLC Central ACProgram Annual BenefitsLow Participation Case0</v>
          </cell>
          <cell r="B3874" t="str">
            <v>WY</v>
          </cell>
          <cell r="C3874" t="str">
            <v>Small C&amp;I</v>
          </cell>
          <cell r="D3874" t="str">
            <v>DLC Central AC</v>
          </cell>
          <cell r="E3874" t="str">
            <v>Program Annual Benefits</v>
          </cell>
          <cell r="F3874" t="str">
            <v>Low Participation Case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573231.01</v>
          </cell>
          <cell r="S3874">
            <v>1745288.43</v>
          </cell>
          <cell r="T3874">
            <v>4127886.26</v>
          </cell>
          <cell r="U3874">
            <v>5388069.9000000004</v>
          </cell>
          <cell r="V3874">
            <v>6066603.5300000003</v>
          </cell>
          <cell r="W3874">
            <v>6146956.6100000003</v>
          </cell>
          <cell r="X3874">
            <v>6226381.7599999998</v>
          </cell>
          <cell r="Y3874">
            <v>6305886.3200000003</v>
          </cell>
          <cell r="Z3874">
            <v>6389191.79</v>
          </cell>
          <cell r="AA3874">
            <v>6482465.1100000003</v>
          </cell>
          <cell r="AB3874">
            <v>6568214.9500000002</v>
          </cell>
          <cell r="AC3874">
            <v>6654117.0800000001</v>
          </cell>
          <cell r="AD3874">
            <v>6743128.8899999997</v>
          </cell>
          <cell r="AE3874">
            <v>6833331.4100000001</v>
          </cell>
          <cell r="AF3874">
            <v>6924740.5700000003</v>
          </cell>
          <cell r="AG3874">
            <v>7017372.5</v>
          </cell>
          <cell r="AH3874">
            <v>7111243.5700000003</v>
          </cell>
          <cell r="AI3874">
            <v>7206370.3399999999</v>
          </cell>
          <cell r="AJ3874">
            <v>7302769.6200000001</v>
          </cell>
          <cell r="AK3874">
            <v>7400458.4299999997</v>
          </cell>
          <cell r="AL3874">
            <v>0</v>
          </cell>
          <cell r="AM3874">
            <v>0</v>
          </cell>
          <cell r="AN3874">
            <v>0</v>
          </cell>
          <cell r="AO3874">
            <v>0</v>
          </cell>
          <cell r="AP3874">
            <v>0</v>
          </cell>
          <cell r="AQ3874">
            <v>0</v>
          </cell>
          <cell r="AR3874">
            <v>0</v>
          </cell>
          <cell r="AS3874">
            <v>0</v>
          </cell>
          <cell r="AT3874">
            <v>0</v>
          </cell>
          <cell r="AU3874">
            <v>0</v>
          </cell>
          <cell r="AV3874">
            <v>0</v>
          </cell>
          <cell r="AW3874">
            <v>0</v>
          </cell>
          <cell r="AX3874">
            <v>0</v>
          </cell>
          <cell r="AY3874">
            <v>0</v>
          </cell>
          <cell r="AZ3874">
            <v>0</v>
          </cell>
        </row>
        <row r="3875">
          <cell r="A3875" t="str">
            <v>WYSmall C&amp;IDLC Central ACProgram Annual CostsLow Participation Case0</v>
          </cell>
          <cell r="B3875" t="str">
            <v>WY</v>
          </cell>
          <cell r="C3875" t="str">
            <v>Small C&amp;I</v>
          </cell>
          <cell r="D3875" t="str">
            <v>DLC Central AC</v>
          </cell>
          <cell r="E3875" t="str">
            <v>Program Annual Costs</v>
          </cell>
          <cell r="F3875" t="str">
            <v>Low Participation Case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5834317.1500000004</v>
          </cell>
          <cell r="S3875">
            <v>12509121.98</v>
          </cell>
          <cell r="T3875">
            <v>26286343.199999999</v>
          </cell>
          <cell r="U3875">
            <v>16130618.27</v>
          </cell>
          <cell r="V3875">
            <v>10911310.720000001</v>
          </cell>
          <cell r="W3875">
            <v>4823091.07</v>
          </cell>
          <cell r="X3875">
            <v>4899046.41</v>
          </cell>
          <cell r="Y3875">
            <v>4974249.76</v>
          </cell>
          <cell r="Z3875">
            <v>5049879.66</v>
          </cell>
          <cell r="AA3875">
            <v>5126289.05</v>
          </cell>
          <cell r="AB3875">
            <v>5203203.5</v>
          </cell>
          <cell r="AC3875">
            <v>5283869.59</v>
          </cell>
          <cell r="AD3875">
            <v>5405233.1200000001</v>
          </cell>
          <cell r="AE3875">
            <v>5502775.29</v>
          </cell>
          <cell r="AF3875">
            <v>5602414.6799999997</v>
          </cell>
          <cell r="AG3875">
            <v>5704204.7300000004</v>
          </cell>
          <cell r="AH3875">
            <v>5808200.4400000004</v>
          </cell>
          <cell r="AI3875">
            <v>5914458.3899999997</v>
          </cell>
          <cell r="AJ3875">
            <v>6023036.7800000003</v>
          </cell>
          <cell r="AK3875">
            <v>6133995.5099999998</v>
          </cell>
          <cell r="AL3875">
            <v>0</v>
          </cell>
          <cell r="AM3875">
            <v>0</v>
          </cell>
          <cell r="AN3875">
            <v>0</v>
          </cell>
          <cell r="AO3875">
            <v>0</v>
          </cell>
          <cell r="AP3875">
            <v>0</v>
          </cell>
          <cell r="AQ3875">
            <v>0</v>
          </cell>
          <cell r="AR3875">
            <v>0</v>
          </cell>
          <cell r="AS3875">
            <v>0</v>
          </cell>
          <cell r="AT3875">
            <v>0</v>
          </cell>
          <cell r="AU3875">
            <v>0</v>
          </cell>
          <cell r="AV3875">
            <v>0</v>
          </cell>
          <cell r="AW3875">
            <v>0</v>
          </cell>
          <cell r="AX3875">
            <v>0</v>
          </cell>
          <cell r="AY3875">
            <v>0</v>
          </cell>
          <cell r="AZ3875">
            <v>0</v>
          </cell>
        </row>
        <row r="3876">
          <cell r="A3876" t="str">
            <v>WYSmall C&amp;IDLC Central ACNon-Incentive CostsLow Participation Case0</v>
          </cell>
          <cell r="B3876" t="str">
            <v>WY</v>
          </cell>
          <cell r="C3876" t="str">
            <v>Small C&amp;I</v>
          </cell>
          <cell r="D3876" t="str">
            <v>DLC Central AC</v>
          </cell>
          <cell r="E3876" t="str">
            <v>Non-Incentive Costs</v>
          </cell>
          <cell r="F3876" t="str">
            <v>Low Participation Case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5482636.7300000004</v>
          </cell>
          <cell r="S3876">
            <v>11437731.27</v>
          </cell>
          <cell r="T3876">
            <v>23748445.530000001</v>
          </cell>
          <cell r="U3876">
            <v>12818922.52</v>
          </cell>
          <cell r="V3876">
            <v>7177502.6100000003</v>
          </cell>
          <cell r="W3876">
            <v>1035039.42</v>
          </cell>
          <cell r="X3876">
            <v>1056694.75</v>
          </cell>
          <cell r="Y3876">
            <v>1077608.81</v>
          </cell>
          <cell r="Z3876">
            <v>1098962.6200000001</v>
          </cell>
          <cell r="AA3876">
            <v>1121099.71</v>
          </cell>
          <cell r="AB3876">
            <v>1143734.93</v>
          </cell>
          <cell r="AC3876">
            <v>1169950.97</v>
          </cell>
          <cell r="AD3876">
            <v>1234739.83</v>
          </cell>
          <cell r="AE3876">
            <v>1274929.31</v>
          </cell>
          <cell r="AF3876">
            <v>1316427.29</v>
          </cell>
          <cell r="AG3876">
            <v>1359276.37</v>
          </cell>
          <cell r="AH3876">
            <v>1403520.56</v>
          </cell>
          <cell r="AI3876">
            <v>1449205.28</v>
          </cell>
          <cell r="AJ3876">
            <v>1496377.44</v>
          </cell>
          <cell r="AK3876">
            <v>1545085.48</v>
          </cell>
          <cell r="AL3876">
            <v>0</v>
          </cell>
          <cell r="AM3876">
            <v>0</v>
          </cell>
          <cell r="AN3876">
            <v>0</v>
          </cell>
          <cell r="AO3876">
            <v>0</v>
          </cell>
          <cell r="AP3876">
            <v>0</v>
          </cell>
          <cell r="AQ3876">
            <v>0</v>
          </cell>
          <cell r="AR3876">
            <v>0</v>
          </cell>
          <cell r="AS3876">
            <v>0</v>
          </cell>
          <cell r="AT3876">
            <v>0</v>
          </cell>
          <cell r="AU3876">
            <v>0</v>
          </cell>
          <cell r="AV3876">
            <v>0</v>
          </cell>
          <cell r="AW3876">
            <v>0</v>
          </cell>
          <cell r="AX3876">
            <v>0</v>
          </cell>
          <cell r="AY3876">
            <v>0</v>
          </cell>
          <cell r="AZ3876">
            <v>0</v>
          </cell>
        </row>
        <row r="3877">
          <cell r="A3877" t="str">
            <v>WYSmall C&amp;IDLC Central ACSummer Peak Reduction @Meter  (MW)Low Participation Case0</v>
          </cell>
          <cell r="B3877" t="str">
            <v>WY</v>
          </cell>
          <cell r="C3877" t="str">
            <v>Small C&amp;I</v>
          </cell>
          <cell r="D3877" t="str">
            <v>DLC Central AC</v>
          </cell>
          <cell r="E3877" t="str">
            <v>Summer Peak Reduction @Meter  (MW)</v>
          </cell>
          <cell r="F3877" t="str">
            <v>Low Participation Case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5.1061481672101516</v>
          </cell>
          <cell r="S3877">
            <v>15.546439584201273</v>
          </cell>
          <cell r="T3877">
            <v>36.769815927493447</v>
          </cell>
          <cell r="U3877">
            <v>47.99510590524666</v>
          </cell>
          <cell r="V3877">
            <v>54.039254216657497</v>
          </cell>
          <cell r="W3877">
            <v>54.75501228123791</v>
          </cell>
          <cell r="X3877">
            <v>55.462504704051796</v>
          </cell>
          <cell r="Y3877">
            <v>56.170704503007471</v>
          </cell>
          <cell r="Z3877">
            <v>56.91276145592839</v>
          </cell>
          <cell r="AA3877">
            <v>57.74360864977195</v>
          </cell>
          <cell r="AB3877">
            <v>58.507439221742665</v>
          </cell>
          <cell r="AC3877">
            <v>59.27262640549219</v>
          </cell>
          <cell r="AD3877">
            <v>60.065513565673378</v>
          </cell>
          <cell r="AE3877">
            <v>60.869007140432515</v>
          </cell>
          <cell r="AF3877">
            <v>61.683249011282939</v>
          </cell>
          <cell r="AG3877">
            <v>62.508382957680382</v>
          </cell>
          <cell r="AH3877">
            <v>63.344554682411669</v>
          </cell>
          <cell r="AI3877">
            <v>64.191911837323005</v>
          </cell>
          <cell r="AJ3877">
            <v>65.050604049392433</v>
          </cell>
          <cell r="AK3877">
            <v>65.920782947151125</v>
          </cell>
          <cell r="AL3877">
            <v>0</v>
          </cell>
          <cell r="AM3877">
            <v>0</v>
          </cell>
          <cell r="AN3877">
            <v>0</v>
          </cell>
          <cell r="AO3877">
            <v>0</v>
          </cell>
          <cell r="AP3877">
            <v>0</v>
          </cell>
          <cell r="AQ3877">
            <v>0</v>
          </cell>
          <cell r="AR3877">
            <v>0</v>
          </cell>
          <cell r="AS3877">
            <v>0</v>
          </cell>
          <cell r="AT3877">
            <v>0</v>
          </cell>
          <cell r="AU3877">
            <v>0</v>
          </cell>
          <cell r="AV3877">
            <v>0</v>
          </cell>
          <cell r="AW3877">
            <v>0</v>
          </cell>
          <cell r="AX3877">
            <v>0</v>
          </cell>
          <cell r="AY3877">
            <v>0</v>
          </cell>
          <cell r="AZ3877">
            <v>0</v>
          </cell>
        </row>
        <row r="3878">
          <cell r="A3878" t="str">
            <v>WYSmall C&amp;IDLC Central ACSummer Peak Reduction @Generation (MW)Low Participation Case0</v>
          </cell>
          <cell r="B3878" t="str">
            <v>WY</v>
          </cell>
          <cell r="C3878" t="str">
            <v>Small C&amp;I</v>
          </cell>
          <cell r="D3878" t="str">
            <v>DLC Central AC</v>
          </cell>
          <cell r="E3878" t="str">
            <v>Summer Peak Reduction @Generation (MW)</v>
          </cell>
          <cell r="F3878" t="str">
            <v>Low Participation Case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5.6309529854545115</v>
          </cell>
          <cell r="S3878">
            <v>17.1442871462299</v>
          </cell>
          <cell r="T3878">
            <v>40.548980952242438</v>
          </cell>
          <cell r="U3878">
            <v>52.92799504328039</v>
          </cell>
          <cell r="V3878">
            <v>59.593354892652727</v>
          </cell>
          <cell r="W3878">
            <v>60.382677857562754</v>
          </cell>
          <cell r="X3878">
            <v>61.162885646285609</v>
          </cell>
          <cell r="Y3878">
            <v>61.94387351456492</v>
          </cell>
          <cell r="Z3878">
            <v>62.762198341341403</v>
          </cell>
          <cell r="AA3878">
            <v>63.678439181486489</v>
          </cell>
          <cell r="AB3878">
            <v>64.520775498172327</v>
          </cell>
          <cell r="AC3878">
            <v>65.364607857843168</v>
          </cell>
          <cell r="AD3878">
            <v>66.238987169908881</v>
          </cell>
          <cell r="AE3878">
            <v>67.125063013269198</v>
          </cell>
          <cell r="AF3878">
            <v>68.022991851877961</v>
          </cell>
          <cell r="AG3878">
            <v>68.932932242700019</v>
          </cell>
          <cell r="AH3878">
            <v>69.855044863709381</v>
          </cell>
          <cell r="AI3878">
            <v>70.789492542261797</v>
          </cell>
          <cell r="AJ3878">
            <v>71.73644028384696</v>
          </cell>
          <cell r="AK3878">
            <v>72.696055301225314</v>
          </cell>
          <cell r="AL3878">
            <v>0</v>
          </cell>
          <cell r="AM3878">
            <v>0</v>
          </cell>
          <cell r="AN3878">
            <v>0</v>
          </cell>
          <cell r="AO3878">
            <v>0</v>
          </cell>
          <cell r="AP3878">
            <v>0</v>
          </cell>
          <cell r="AQ3878">
            <v>0</v>
          </cell>
          <cell r="AR3878">
            <v>0</v>
          </cell>
          <cell r="AS3878">
            <v>0</v>
          </cell>
          <cell r="AT3878">
            <v>0</v>
          </cell>
          <cell r="AU3878">
            <v>0</v>
          </cell>
          <cell r="AV3878">
            <v>0</v>
          </cell>
          <cell r="AW3878">
            <v>0</v>
          </cell>
          <cell r="AX3878">
            <v>0</v>
          </cell>
          <cell r="AY3878">
            <v>0</v>
          </cell>
          <cell r="AZ3878">
            <v>0</v>
          </cell>
        </row>
        <row r="3879">
          <cell r="A3879" t="str">
            <v>WYSmall C&amp;IDLC Central ACWinter Peak Reduction @Meter  (MW)Low Participation Case0</v>
          </cell>
          <cell r="B3879" t="str">
            <v>WY</v>
          </cell>
          <cell r="C3879" t="str">
            <v>Small C&amp;I</v>
          </cell>
          <cell r="D3879" t="str">
            <v>DLC Central AC</v>
          </cell>
          <cell r="E3879" t="str">
            <v>Winter Peak Reduction @Meter  (MW)</v>
          </cell>
          <cell r="F3879" t="str">
            <v>Low Participation Case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E3879">
            <v>0</v>
          </cell>
          <cell r="AF3879">
            <v>0</v>
          </cell>
          <cell r="AG3879">
            <v>0</v>
          </cell>
          <cell r="AH3879">
            <v>0</v>
          </cell>
          <cell r="AI3879">
            <v>0</v>
          </cell>
          <cell r="AJ3879">
            <v>0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0</v>
          </cell>
          <cell r="AP3879">
            <v>0</v>
          </cell>
          <cell r="AQ3879">
            <v>0</v>
          </cell>
          <cell r="AR3879">
            <v>0</v>
          </cell>
          <cell r="AS3879">
            <v>0</v>
          </cell>
          <cell r="AT3879">
            <v>0</v>
          </cell>
          <cell r="AU3879">
            <v>0</v>
          </cell>
          <cell r="AV3879">
            <v>0</v>
          </cell>
          <cell r="AW3879">
            <v>0</v>
          </cell>
          <cell r="AX3879">
            <v>0</v>
          </cell>
          <cell r="AY3879">
            <v>0</v>
          </cell>
          <cell r="AZ3879">
            <v>0</v>
          </cell>
        </row>
        <row r="3880">
          <cell r="A3880" t="str">
            <v>WYSmall C&amp;IDLC Central ACWinter Peak Reduction @Generation (MW)Low Participation Case0</v>
          </cell>
          <cell r="B3880" t="str">
            <v>WY</v>
          </cell>
          <cell r="C3880" t="str">
            <v>Small C&amp;I</v>
          </cell>
          <cell r="D3880" t="str">
            <v>DLC Central AC</v>
          </cell>
          <cell r="E3880" t="str">
            <v>Winter Peak Reduction @Generation (MW)</v>
          </cell>
          <cell r="F3880" t="str">
            <v>Low Participation Case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E3880">
            <v>0</v>
          </cell>
          <cell r="AF3880">
            <v>0</v>
          </cell>
          <cell r="AG3880">
            <v>0</v>
          </cell>
          <cell r="AH3880">
            <v>0</v>
          </cell>
          <cell r="AI3880">
            <v>0</v>
          </cell>
          <cell r="AJ3880">
            <v>0</v>
          </cell>
          <cell r="AK3880">
            <v>0</v>
          </cell>
          <cell r="AL3880">
            <v>0</v>
          </cell>
          <cell r="AM3880">
            <v>0</v>
          </cell>
          <cell r="AN3880">
            <v>0</v>
          </cell>
          <cell r="AO3880">
            <v>0</v>
          </cell>
          <cell r="AP3880">
            <v>0</v>
          </cell>
          <cell r="AQ3880">
            <v>0</v>
          </cell>
          <cell r="AR3880">
            <v>0</v>
          </cell>
          <cell r="AS3880">
            <v>0</v>
          </cell>
          <cell r="AT3880">
            <v>0</v>
          </cell>
          <cell r="AU3880">
            <v>0</v>
          </cell>
          <cell r="AV3880">
            <v>0</v>
          </cell>
          <cell r="AW3880">
            <v>0</v>
          </cell>
          <cell r="AX3880">
            <v>0</v>
          </cell>
          <cell r="AY3880">
            <v>0</v>
          </cell>
          <cell r="AZ3880">
            <v>0</v>
          </cell>
        </row>
        <row r="3881">
          <cell r="A3881" t="str">
            <v>WYSmall C&amp;IDLC Central ACProgram Annual BenefitsLow Participation Case0</v>
          </cell>
          <cell r="B3881" t="str">
            <v>WY</v>
          </cell>
          <cell r="C3881" t="str">
            <v>Small C&amp;I</v>
          </cell>
          <cell r="D3881" t="str">
            <v>DLC Central AC</v>
          </cell>
          <cell r="E3881" t="str">
            <v>Program Annual Benefits</v>
          </cell>
          <cell r="F3881" t="str">
            <v>Low Participation Case</v>
          </cell>
          <cell r="G3881">
            <v>0</v>
          </cell>
        </row>
        <row r="3882">
          <cell r="A3882" t="str">
            <v>WYSmall C&amp;IDLC Central ACNew ParticipantsLow Participation Case0</v>
          </cell>
          <cell r="B3882" t="str">
            <v>WY</v>
          </cell>
          <cell r="C3882" t="str">
            <v>Small C&amp;I</v>
          </cell>
          <cell r="D3882" t="str">
            <v>DLC Central AC</v>
          </cell>
          <cell r="E3882" t="str">
            <v>New Participants</v>
          </cell>
          <cell r="F3882" t="str">
            <v>Low Participation Case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16746.686550000006</v>
          </cell>
          <cell r="S3882">
            <v>34271.919000000009</v>
          </cell>
          <cell r="T3882">
            <v>69833.664450000011</v>
          </cell>
          <cell r="U3882">
            <v>36847.527750000037</v>
          </cell>
          <cell r="V3882">
            <v>20100.588749999937</v>
          </cell>
          <cell r="W3882">
            <v>2583.0255000000179</v>
          </cell>
          <cell r="X3882">
            <v>2585.7149999999965</v>
          </cell>
          <cell r="Y3882">
            <v>2585.2035000000324</v>
          </cell>
          <cell r="Z3882">
            <v>2584.5764999999665</v>
          </cell>
          <cell r="AA3882">
            <v>2584.3950000000186</v>
          </cell>
          <cell r="AB3882">
            <v>2584.7249999999767</v>
          </cell>
          <cell r="AC3882">
            <v>2592.8595000000205</v>
          </cell>
          <cell r="AD3882">
            <v>2694.0321599718882</v>
          </cell>
          <cell r="AE3882">
            <v>2731.0805338135397</v>
          </cell>
          <cell r="AF3882">
            <v>2768.6383974915661</v>
          </cell>
          <cell r="AG3882">
            <v>2806.7127575183695</v>
          </cell>
          <cell r="AH3882">
            <v>2845.3107167601411</v>
          </cell>
          <cell r="AI3882">
            <v>2884.4394757617847</v>
          </cell>
          <cell r="AJ3882">
            <v>2924.1063340901455</v>
          </cell>
          <cell r="AK3882">
            <v>2964.3186916958948</v>
          </cell>
          <cell r="AL3882">
            <v>0</v>
          </cell>
          <cell r="AM3882">
            <v>0</v>
          </cell>
          <cell r="AN3882">
            <v>0</v>
          </cell>
          <cell r="AO3882">
            <v>0</v>
          </cell>
          <cell r="AP3882">
            <v>0</v>
          </cell>
          <cell r="AQ3882">
            <v>0</v>
          </cell>
          <cell r="AR3882">
            <v>0</v>
          </cell>
          <cell r="AS3882">
            <v>0</v>
          </cell>
          <cell r="AT3882">
            <v>0</v>
          </cell>
          <cell r="AU3882">
            <v>0</v>
          </cell>
          <cell r="AV3882">
            <v>0</v>
          </cell>
          <cell r="AW3882">
            <v>0</v>
          </cell>
          <cell r="AX3882">
            <v>0</v>
          </cell>
          <cell r="AY3882">
            <v>0</v>
          </cell>
          <cell r="AZ3882">
            <v>0</v>
          </cell>
        </row>
        <row r="3883">
          <cell r="A3883" t="str">
            <v>WYSmall C&amp;IDLC Central ACIncentive CostsLow Participation Case0</v>
          </cell>
          <cell r="B3883" t="str">
            <v>WY</v>
          </cell>
          <cell r="C3883" t="str">
            <v>Small C&amp;I</v>
          </cell>
          <cell r="D3883" t="str">
            <v>DLC Central AC</v>
          </cell>
          <cell r="E3883" t="str">
            <v>Incentive Costs</v>
          </cell>
          <cell r="F3883" t="str">
            <v>Low Participation Case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351680.42</v>
          </cell>
          <cell r="S3883">
            <v>1071390.72</v>
          </cell>
          <cell r="T3883">
            <v>2537897.67</v>
          </cell>
          <cell r="U3883">
            <v>3311695.75</v>
          </cell>
          <cell r="V3883">
            <v>3733808.12</v>
          </cell>
          <cell r="W3883">
            <v>3788051.65</v>
          </cell>
          <cell r="X3883">
            <v>3842351.67</v>
          </cell>
          <cell r="Y3883">
            <v>3896640.94</v>
          </cell>
          <cell r="Z3883">
            <v>3950917.05</v>
          </cell>
          <cell r="AA3883">
            <v>4005189.34</v>
          </cell>
          <cell r="AB3883">
            <v>4059468.57</v>
          </cell>
          <cell r="AC3883">
            <v>4113918.62</v>
          </cell>
          <cell r="AD3883">
            <v>4170493.29</v>
          </cell>
          <cell r="AE3883">
            <v>4227845.9800000004</v>
          </cell>
          <cell r="AF3883">
            <v>4285987.3899999997</v>
          </cell>
          <cell r="AG3883">
            <v>4344928.3600000003</v>
          </cell>
          <cell r="AH3883">
            <v>4404679.88</v>
          </cell>
          <cell r="AI3883">
            <v>4465253.1100000003</v>
          </cell>
          <cell r="AJ3883">
            <v>4526659.34</v>
          </cell>
          <cell r="AK3883">
            <v>4588910.04</v>
          </cell>
          <cell r="AL3883">
            <v>0</v>
          </cell>
          <cell r="AM3883">
            <v>0</v>
          </cell>
          <cell r="AN3883">
            <v>0</v>
          </cell>
          <cell r="AO3883">
            <v>0</v>
          </cell>
          <cell r="AP3883">
            <v>0</v>
          </cell>
          <cell r="AQ3883">
            <v>0</v>
          </cell>
          <cell r="AR3883">
            <v>0</v>
          </cell>
          <cell r="AS3883">
            <v>0</v>
          </cell>
          <cell r="AT3883">
            <v>0</v>
          </cell>
          <cell r="AU3883">
            <v>0</v>
          </cell>
          <cell r="AV3883">
            <v>0</v>
          </cell>
          <cell r="AW3883">
            <v>0</v>
          </cell>
          <cell r="AX3883">
            <v>0</v>
          </cell>
          <cell r="AY3883">
            <v>0</v>
          </cell>
          <cell r="AZ3883">
            <v>0</v>
          </cell>
        </row>
        <row r="3884">
          <cell r="A3884" t="str">
            <v>WYSmall C&amp;IDLC Central ACParticipantsLow Participation Case0</v>
          </cell>
          <cell r="B3884" t="str">
            <v>WY</v>
          </cell>
          <cell r="C3884" t="str">
            <v>Small C&amp;I</v>
          </cell>
          <cell r="D3884" t="str">
            <v>DLC Central AC</v>
          </cell>
          <cell r="E3884" t="str">
            <v>Participants</v>
          </cell>
          <cell r="F3884" t="str">
            <v>Low Participation Case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16746.686550000006</v>
          </cell>
          <cell r="S3884">
            <v>51018.605550000015</v>
          </cell>
          <cell r="T3884">
            <v>120852.27000000002</v>
          </cell>
          <cell r="U3884">
            <v>157699.79775000006</v>
          </cell>
          <cell r="V3884">
            <v>177800.38649999999</v>
          </cell>
          <cell r="W3884">
            <v>180383.41200000001</v>
          </cell>
          <cell r="X3884">
            <v>182969.12700000001</v>
          </cell>
          <cell r="Y3884">
            <v>185554.33050000004</v>
          </cell>
          <cell r="Z3884">
            <v>188138.90700000001</v>
          </cell>
          <cell r="AA3884">
            <v>190723.30200000003</v>
          </cell>
          <cell r="AB3884">
            <v>193308.027</v>
          </cell>
          <cell r="AC3884">
            <v>195900.88650000002</v>
          </cell>
          <cell r="AD3884">
            <v>198594.91865997191</v>
          </cell>
          <cell r="AE3884">
            <v>201325.99919378545</v>
          </cell>
          <cell r="AF3884">
            <v>204094.63759127702</v>
          </cell>
          <cell r="AG3884">
            <v>206901.35034879539</v>
          </cell>
          <cell r="AH3884">
            <v>209746.66106555553</v>
          </cell>
          <cell r="AI3884">
            <v>212631.10054131731</v>
          </cell>
          <cell r="AJ3884">
            <v>215555.20687540746</v>
          </cell>
          <cell r="AK3884">
            <v>218519.52556710335</v>
          </cell>
          <cell r="AL3884">
            <v>0</v>
          </cell>
          <cell r="AM3884">
            <v>0</v>
          </cell>
          <cell r="AN3884">
            <v>0</v>
          </cell>
          <cell r="AO3884">
            <v>0</v>
          </cell>
          <cell r="AP3884">
            <v>0</v>
          </cell>
          <cell r="AQ3884">
            <v>0</v>
          </cell>
          <cell r="AR3884">
            <v>0</v>
          </cell>
          <cell r="AS3884">
            <v>0</v>
          </cell>
          <cell r="AT3884">
            <v>0</v>
          </cell>
          <cell r="AU3884">
            <v>0</v>
          </cell>
          <cell r="AV3884">
            <v>0</v>
          </cell>
          <cell r="AW3884">
            <v>0</v>
          </cell>
          <cell r="AX3884">
            <v>0</v>
          </cell>
          <cell r="AY3884">
            <v>0</v>
          </cell>
          <cell r="AZ3884">
            <v>0</v>
          </cell>
        </row>
        <row r="3885">
          <cell r="A3885" t="str">
            <v>WYResidentialDLC Elec Vehicle ChargingProgram Annual BenefitsLow Participation Case0</v>
          </cell>
          <cell r="B3885" t="str">
            <v>WY</v>
          </cell>
          <cell r="C3885" t="str">
            <v>Residential</v>
          </cell>
          <cell r="D3885" t="str">
            <v>DLC Elec Vehicle Charging</v>
          </cell>
          <cell r="E3885" t="str">
            <v>Program Annual Benefits</v>
          </cell>
          <cell r="F3885" t="str">
            <v>Low Participation Case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573231.01</v>
          </cell>
          <cell r="S3885">
            <v>1745288.43</v>
          </cell>
          <cell r="T3885">
            <v>4127886.26</v>
          </cell>
          <cell r="U3885">
            <v>5388069.9000000004</v>
          </cell>
          <cell r="V3885">
            <v>6066603.5300000003</v>
          </cell>
          <cell r="W3885">
            <v>6146956.6100000003</v>
          </cell>
          <cell r="X3885">
            <v>6226381.7599999998</v>
          </cell>
          <cell r="Y3885">
            <v>6305886.3200000003</v>
          </cell>
          <cell r="Z3885">
            <v>6389191.79</v>
          </cell>
          <cell r="AA3885">
            <v>6482465.1100000003</v>
          </cell>
          <cell r="AB3885">
            <v>6568214.9500000002</v>
          </cell>
          <cell r="AC3885">
            <v>6654117.0800000001</v>
          </cell>
          <cell r="AD3885">
            <v>6743128.8899999997</v>
          </cell>
          <cell r="AE3885">
            <v>6833331.4100000001</v>
          </cell>
          <cell r="AF3885">
            <v>6924740.5700000003</v>
          </cell>
          <cell r="AG3885">
            <v>7017372.5</v>
          </cell>
          <cell r="AH3885">
            <v>7111243.5700000003</v>
          </cell>
          <cell r="AI3885">
            <v>7206370.3399999999</v>
          </cell>
          <cell r="AJ3885">
            <v>7302769.6200000001</v>
          </cell>
          <cell r="AK3885">
            <v>7400458.4299999997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  <cell r="AP3885">
            <v>0</v>
          </cell>
          <cell r="AQ3885">
            <v>0</v>
          </cell>
          <cell r="AR3885">
            <v>0</v>
          </cell>
          <cell r="AS3885">
            <v>0</v>
          </cell>
          <cell r="AT3885">
            <v>0</v>
          </cell>
          <cell r="AU3885">
            <v>0</v>
          </cell>
          <cell r="AV3885">
            <v>0</v>
          </cell>
          <cell r="AW3885">
            <v>0</v>
          </cell>
          <cell r="AX3885">
            <v>0</v>
          </cell>
          <cell r="AY3885">
            <v>0</v>
          </cell>
          <cell r="AZ3885">
            <v>0</v>
          </cell>
        </row>
        <row r="3886">
          <cell r="A3886" t="str">
            <v>WYResidentialDLC Elec Vehicle ChargingProgram Annual CostsLow Participation Case0</v>
          </cell>
          <cell r="B3886" t="str">
            <v>WY</v>
          </cell>
          <cell r="C3886" t="str">
            <v>Residential</v>
          </cell>
          <cell r="D3886" t="str">
            <v>DLC Elec Vehicle Charging</v>
          </cell>
          <cell r="E3886" t="str">
            <v>Program Annual Costs</v>
          </cell>
          <cell r="F3886" t="str">
            <v>Low Participation Case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5834317.1500000004</v>
          </cell>
          <cell r="S3886">
            <v>12509121.98</v>
          </cell>
          <cell r="T3886">
            <v>26286343.199999999</v>
          </cell>
          <cell r="U3886">
            <v>16130618.27</v>
          </cell>
          <cell r="V3886">
            <v>10911310.720000001</v>
          </cell>
          <cell r="W3886">
            <v>4823091.07</v>
          </cell>
          <cell r="X3886">
            <v>4899046.41</v>
          </cell>
          <cell r="Y3886">
            <v>4974249.76</v>
          </cell>
          <cell r="Z3886">
            <v>5049879.66</v>
          </cell>
          <cell r="AA3886">
            <v>5126289.05</v>
          </cell>
          <cell r="AB3886">
            <v>5203203.5</v>
          </cell>
          <cell r="AC3886">
            <v>5283869.59</v>
          </cell>
          <cell r="AD3886">
            <v>5405233.1200000001</v>
          </cell>
          <cell r="AE3886">
            <v>5502775.29</v>
          </cell>
          <cell r="AF3886">
            <v>5602414.6799999997</v>
          </cell>
          <cell r="AG3886">
            <v>5704204.7300000004</v>
          </cell>
          <cell r="AH3886">
            <v>5808200.4400000004</v>
          </cell>
          <cell r="AI3886">
            <v>5914458.3899999997</v>
          </cell>
          <cell r="AJ3886">
            <v>6023036.7800000003</v>
          </cell>
          <cell r="AK3886">
            <v>6133995.5099999998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  <cell r="AP3886">
            <v>0</v>
          </cell>
          <cell r="AQ3886">
            <v>0</v>
          </cell>
          <cell r="AR3886">
            <v>0</v>
          </cell>
          <cell r="AS3886">
            <v>0</v>
          </cell>
          <cell r="AT3886">
            <v>0</v>
          </cell>
          <cell r="AU3886">
            <v>0</v>
          </cell>
          <cell r="AV3886">
            <v>0</v>
          </cell>
          <cell r="AW3886">
            <v>0</v>
          </cell>
          <cell r="AX3886">
            <v>0</v>
          </cell>
          <cell r="AY3886">
            <v>0</v>
          </cell>
          <cell r="AZ3886">
            <v>0</v>
          </cell>
        </row>
        <row r="3887">
          <cell r="A3887" t="str">
            <v>WYResidentialDLC Elec Vehicle ChargingNon-Incentive CostsLow Participation Case0</v>
          </cell>
          <cell r="B3887" t="str">
            <v>WY</v>
          </cell>
          <cell r="C3887" t="str">
            <v>Residential</v>
          </cell>
          <cell r="D3887" t="str">
            <v>DLC Elec Vehicle Charging</v>
          </cell>
          <cell r="E3887" t="str">
            <v>Non-Incentive Costs</v>
          </cell>
          <cell r="F3887" t="str">
            <v>Low Participation Case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5482636.7300000004</v>
          </cell>
          <cell r="S3887">
            <v>11437731.27</v>
          </cell>
          <cell r="T3887">
            <v>23748445.530000001</v>
          </cell>
          <cell r="U3887">
            <v>12818922.52</v>
          </cell>
          <cell r="V3887">
            <v>7177502.6100000003</v>
          </cell>
          <cell r="W3887">
            <v>1035039.42</v>
          </cell>
          <cell r="X3887">
            <v>1056694.75</v>
          </cell>
          <cell r="Y3887">
            <v>1077608.81</v>
          </cell>
          <cell r="Z3887">
            <v>1098962.6200000001</v>
          </cell>
          <cell r="AA3887">
            <v>1121099.71</v>
          </cell>
          <cell r="AB3887">
            <v>1143734.93</v>
          </cell>
          <cell r="AC3887">
            <v>1169950.97</v>
          </cell>
          <cell r="AD3887">
            <v>1234739.83</v>
          </cell>
          <cell r="AE3887">
            <v>1274929.31</v>
          </cell>
          <cell r="AF3887">
            <v>1316427.29</v>
          </cell>
          <cell r="AG3887">
            <v>1359276.37</v>
          </cell>
          <cell r="AH3887">
            <v>1403520.56</v>
          </cell>
          <cell r="AI3887">
            <v>1449205.28</v>
          </cell>
          <cell r="AJ3887">
            <v>1496377.44</v>
          </cell>
          <cell r="AK3887">
            <v>1545085.48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  <cell r="AP3887">
            <v>0</v>
          </cell>
          <cell r="AQ3887">
            <v>0</v>
          </cell>
          <cell r="AR3887">
            <v>0</v>
          </cell>
          <cell r="AS3887">
            <v>0</v>
          </cell>
          <cell r="AT3887">
            <v>0</v>
          </cell>
          <cell r="AU3887">
            <v>0</v>
          </cell>
          <cell r="AV3887">
            <v>0</v>
          </cell>
          <cell r="AW3887">
            <v>0</v>
          </cell>
          <cell r="AX3887">
            <v>0</v>
          </cell>
          <cell r="AY3887">
            <v>0</v>
          </cell>
          <cell r="AZ3887">
            <v>0</v>
          </cell>
        </row>
        <row r="3888">
          <cell r="A3888" t="str">
            <v>WYResidentialDLC Elec Vehicle ChargingSummer Peak Reduction @Meter  (MW)Low Participation Case0</v>
          </cell>
          <cell r="B3888" t="str">
            <v>WY</v>
          </cell>
          <cell r="C3888" t="str">
            <v>Residential</v>
          </cell>
          <cell r="D3888" t="str">
            <v>DLC Elec Vehicle Charging</v>
          </cell>
          <cell r="E3888" t="str">
            <v>Summer Peak Reduction @Meter  (MW)</v>
          </cell>
          <cell r="F3888" t="str">
            <v>Low Participation Case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5.1061481672101516</v>
          </cell>
          <cell r="S3888">
            <v>15.546439584201273</v>
          </cell>
          <cell r="T3888">
            <v>36.769815927493447</v>
          </cell>
          <cell r="U3888">
            <v>47.99510590524666</v>
          </cell>
          <cell r="V3888">
            <v>54.039254216657497</v>
          </cell>
          <cell r="W3888">
            <v>54.75501228123791</v>
          </cell>
          <cell r="X3888">
            <v>55.462504704051796</v>
          </cell>
          <cell r="Y3888">
            <v>56.170704503007471</v>
          </cell>
          <cell r="Z3888">
            <v>56.91276145592839</v>
          </cell>
          <cell r="AA3888">
            <v>57.74360864977195</v>
          </cell>
          <cell r="AB3888">
            <v>58.507439221742665</v>
          </cell>
          <cell r="AC3888">
            <v>59.27262640549219</v>
          </cell>
          <cell r="AD3888">
            <v>60.065513565673378</v>
          </cell>
          <cell r="AE3888">
            <v>60.869007140432515</v>
          </cell>
          <cell r="AF3888">
            <v>61.683249011282939</v>
          </cell>
          <cell r="AG3888">
            <v>62.508382957680382</v>
          </cell>
          <cell r="AH3888">
            <v>63.344554682411669</v>
          </cell>
          <cell r="AI3888">
            <v>64.191911837323005</v>
          </cell>
          <cell r="AJ3888">
            <v>65.050604049392433</v>
          </cell>
          <cell r="AK3888">
            <v>65.920782947151125</v>
          </cell>
          <cell r="AL3888">
            <v>0</v>
          </cell>
          <cell r="AM3888">
            <v>0</v>
          </cell>
          <cell r="AN3888">
            <v>0</v>
          </cell>
          <cell r="AO3888">
            <v>0</v>
          </cell>
          <cell r="AP3888">
            <v>0</v>
          </cell>
          <cell r="AQ3888">
            <v>0</v>
          </cell>
          <cell r="AR3888">
            <v>0</v>
          </cell>
          <cell r="AS3888">
            <v>0</v>
          </cell>
          <cell r="AT3888">
            <v>0</v>
          </cell>
          <cell r="AU3888">
            <v>0</v>
          </cell>
          <cell r="AV3888">
            <v>0</v>
          </cell>
          <cell r="AW3888">
            <v>0</v>
          </cell>
          <cell r="AX3888">
            <v>0</v>
          </cell>
          <cell r="AY3888">
            <v>0</v>
          </cell>
          <cell r="AZ3888">
            <v>0</v>
          </cell>
        </row>
        <row r="3889">
          <cell r="A3889" t="str">
            <v>WYResidentialDLC Elec Vehicle ChargingSummer Peak Reduction @Generation (MW)Low Participation Case0</v>
          </cell>
          <cell r="B3889" t="str">
            <v>WY</v>
          </cell>
          <cell r="C3889" t="str">
            <v>Residential</v>
          </cell>
          <cell r="D3889" t="str">
            <v>DLC Elec Vehicle Charging</v>
          </cell>
          <cell r="E3889" t="str">
            <v>Summer Peak Reduction @Generation (MW)</v>
          </cell>
          <cell r="F3889" t="str">
            <v>Low Participation Case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5.6309529854545115</v>
          </cell>
          <cell r="S3889">
            <v>17.1442871462299</v>
          </cell>
          <cell r="T3889">
            <v>40.548980952242438</v>
          </cell>
          <cell r="U3889">
            <v>52.92799504328039</v>
          </cell>
          <cell r="V3889">
            <v>59.593354892652727</v>
          </cell>
          <cell r="W3889">
            <v>60.382677857562754</v>
          </cell>
          <cell r="X3889">
            <v>61.162885646285609</v>
          </cell>
          <cell r="Y3889">
            <v>61.94387351456492</v>
          </cell>
          <cell r="Z3889">
            <v>62.762198341341403</v>
          </cell>
          <cell r="AA3889">
            <v>63.678439181486489</v>
          </cell>
          <cell r="AB3889">
            <v>64.520775498172327</v>
          </cell>
          <cell r="AC3889">
            <v>65.364607857843168</v>
          </cell>
          <cell r="AD3889">
            <v>66.238987169908881</v>
          </cell>
          <cell r="AE3889">
            <v>67.125063013269198</v>
          </cell>
          <cell r="AF3889">
            <v>68.022991851877961</v>
          </cell>
          <cell r="AG3889">
            <v>68.932932242700019</v>
          </cell>
          <cell r="AH3889">
            <v>69.855044863709381</v>
          </cell>
          <cell r="AI3889">
            <v>70.789492542261797</v>
          </cell>
          <cell r="AJ3889">
            <v>71.73644028384696</v>
          </cell>
          <cell r="AK3889">
            <v>72.696055301225314</v>
          </cell>
          <cell r="AL3889">
            <v>0</v>
          </cell>
          <cell r="AM3889">
            <v>0</v>
          </cell>
          <cell r="AN3889">
            <v>0</v>
          </cell>
          <cell r="AO3889">
            <v>0</v>
          </cell>
          <cell r="AP3889">
            <v>0</v>
          </cell>
          <cell r="AQ3889">
            <v>0</v>
          </cell>
          <cell r="AR3889">
            <v>0</v>
          </cell>
          <cell r="AS3889">
            <v>0</v>
          </cell>
          <cell r="AT3889">
            <v>0</v>
          </cell>
          <cell r="AU3889">
            <v>0</v>
          </cell>
          <cell r="AV3889">
            <v>0</v>
          </cell>
          <cell r="AW3889">
            <v>0</v>
          </cell>
          <cell r="AX3889">
            <v>0</v>
          </cell>
          <cell r="AY3889">
            <v>0</v>
          </cell>
          <cell r="AZ3889">
            <v>0</v>
          </cell>
        </row>
        <row r="3890">
          <cell r="A3890" t="str">
            <v>WYResidentialDLC Elec Vehicle ChargingWinter Peak Reduction @Meter  (MW)Low Participation Case0</v>
          </cell>
          <cell r="B3890" t="str">
            <v>WY</v>
          </cell>
          <cell r="C3890" t="str">
            <v>Residential</v>
          </cell>
          <cell r="D3890" t="str">
            <v>DLC Elec Vehicle Charging</v>
          </cell>
          <cell r="E3890" t="str">
            <v>Winter Peak Reduction @Meter  (MW)</v>
          </cell>
          <cell r="F3890" t="str">
            <v>Low Participation Case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  <cell r="AE3890">
            <v>0</v>
          </cell>
          <cell r="AF3890">
            <v>0</v>
          </cell>
          <cell r="AG3890">
            <v>0</v>
          </cell>
          <cell r="AH3890">
            <v>0</v>
          </cell>
          <cell r="AI3890">
            <v>0</v>
          </cell>
          <cell r="AJ3890">
            <v>0</v>
          </cell>
          <cell r="AK3890">
            <v>0</v>
          </cell>
          <cell r="AL3890">
            <v>0</v>
          </cell>
          <cell r="AM3890">
            <v>0</v>
          </cell>
          <cell r="AN3890">
            <v>0</v>
          </cell>
          <cell r="AO3890">
            <v>0</v>
          </cell>
          <cell r="AP3890">
            <v>0</v>
          </cell>
          <cell r="AQ3890">
            <v>0</v>
          </cell>
          <cell r="AR3890">
            <v>0</v>
          </cell>
          <cell r="AS3890">
            <v>0</v>
          </cell>
          <cell r="AT3890">
            <v>0</v>
          </cell>
          <cell r="AU3890">
            <v>0</v>
          </cell>
          <cell r="AV3890">
            <v>0</v>
          </cell>
          <cell r="AW3890">
            <v>0</v>
          </cell>
          <cell r="AX3890">
            <v>0</v>
          </cell>
          <cell r="AY3890">
            <v>0</v>
          </cell>
          <cell r="AZ3890">
            <v>0</v>
          </cell>
        </row>
        <row r="3891">
          <cell r="A3891" t="str">
            <v>WYResidentialDLC Elec Vehicle ChargingWinter Peak Reduction @Generation (MW)Low Participation Case0</v>
          </cell>
          <cell r="B3891" t="str">
            <v>WY</v>
          </cell>
          <cell r="C3891" t="str">
            <v>Residential</v>
          </cell>
          <cell r="D3891" t="str">
            <v>DLC Elec Vehicle Charging</v>
          </cell>
          <cell r="E3891" t="str">
            <v>Winter Peak Reduction @Generation (MW)</v>
          </cell>
          <cell r="F3891" t="str">
            <v>Low Participation Case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  <cell r="AE3891">
            <v>0</v>
          </cell>
          <cell r="AF3891">
            <v>0</v>
          </cell>
          <cell r="AG3891">
            <v>0</v>
          </cell>
          <cell r="AH3891">
            <v>0</v>
          </cell>
          <cell r="AI3891">
            <v>0</v>
          </cell>
          <cell r="AJ3891">
            <v>0</v>
          </cell>
          <cell r="AK3891">
            <v>0</v>
          </cell>
          <cell r="AL3891">
            <v>0</v>
          </cell>
          <cell r="AM3891">
            <v>0</v>
          </cell>
          <cell r="AN3891">
            <v>0</v>
          </cell>
          <cell r="AO3891">
            <v>0</v>
          </cell>
          <cell r="AP3891">
            <v>0</v>
          </cell>
          <cell r="AQ3891">
            <v>0</v>
          </cell>
          <cell r="AR3891">
            <v>0</v>
          </cell>
          <cell r="AS3891">
            <v>0</v>
          </cell>
          <cell r="AT3891">
            <v>0</v>
          </cell>
          <cell r="AU3891">
            <v>0</v>
          </cell>
          <cell r="AV3891">
            <v>0</v>
          </cell>
          <cell r="AW3891">
            <v>0</v>
          </cell>
          <cell r="AX3891">
            <v>0</v>
          </cell>
          <cell r="AY3891">
            <v>0</v>
          </cell>
          <cell r="AZ3891">
            <v>0</v>
          </cell>
        </row>
        <row r="3892">
          <cell r="A3892" t="str">
            <v>WYResidentialDLC Elec Vehicle ChargingProgram Annual BenefitsLow Participation Case0</v>
          </cell>
          <cell r="B3892" t="str">
            <v>WY</v>
          </cell>
          <cell r="C3892" t="str">
            <v>Residential</v>
          </cell>
          <cell r="D3892" t="str">
            <v>DLC Elec Vehicle Charging</v>
          </cell>
          <cell r="E3892" t="str">
            <v>Program Annual Benefits</v>
          </cell>
          <cell r="F3892" t="str">
            <v>Low Participation Case</v>
          </cell>
          <cell r="G3892">
            <v>0</v>
          </cell>
        </row>
        <row r="3893">
          <cell r="A3893" t="str">
            <v>WYResidentialDLC Elec Vehicle ChargingNew ParticipantsLow Participation Case0</v>
          </cell>
          <cell r="B3893" t="str">
            <v>WY</v>
          </cell>
          <cell r="C3893" t="str">
            <v>Residential</v>
          </cell>
          <cell r="D3893" t="str">
            <v>DLC Elec Vehicle Charging</v>
          </cell>
          <cell r="E3893" t="str">
            <v>New Participants</v>
          </cell>
          <cell r="F3893" t="str">
            <v>Low Participation Case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16746.686550000006</v>
          </cell>
          <cell r="S3893">
            <v>34271.919000000009</v>
          </cell>
          <cell r="T3893">
            <v>69833.664450000011</v>
          </cell>
          <cell r="U3893">
            <v>36847.527750000037</v>
          </cell>
          <cell r="V3893">
            <v>20100.588749999937</v>
          </cell>
          <cell r="W3893">
            <v>2583.0255000000179</v>
          </cell>
          <cell r="X3893">
            <v>2585.7149999999965</v>
          </cell>
          <cell r="Y3893">
            <v>2585.2035000000324</v>
          </cell>
          <cell r="Z3893">
            <v>2584.5764999999665</v>
          </cell>
          <cell r="AA3893">
            <v>2584.3950000000186</v>
          </cell>
          <cell r="AB3893">
            <v>2584.7249999999767</v>
          </cell>
          <cell r="AC3893">
            <v>2592.8595000000205</v>
          </cell>
          <cell r="AD3893">
            <v>2694.0321599718882</v>
          </cell>
          <cell r="AE3893">
            <v>2731.0805338135397</v>
          </cell>
          <cell r="AF3893">
            <v>2768.6383974915661</v>
          </cell>
          <cell r="AG3893">
            <v>2806.7127575183695</v>
          </cell>
          <cell r="AH3893">
            <v>2845.3107167601411</v>
          </cell>
          <cell r="AI3893">
            <v>2884.4394757617847</v>
          </cell>
          <cell r="AJ3893">
            <v>2924.1063340901455</v>
          </cell>
          <cell r="AK3893">
            <v>2964.3186916958948</v>
          </cell>
          <cell r="AL3893">
            <v>0</v>
          </cell>
          <cell r="AM3893">
            <v>0</v>
          </cell>
          <cell r="AN3893">
            <v>0</v>
          </cell>
          <cell r="AO3893">
            <v>0</v>
          </cell>
          <cell r="AP3893">
            <v>0</v>
          </cell>
          <cell r="AQ3893">
            <v>0</v>
          </cell>
          <cell r="AR3893">
            <v>0</v>
          </cell>
          <cell r="AS3893">
            <v>0</v>
          </cell>
          <cell r="AT3893">
            <v>0</v>
          </cell>
          <cell r="AU3893">
            <v>0</v>
          </cell>
          <cell r="AV3893">
            <v>0</v>
          </cell>
          <cell r="AW3893">
            <v>0</v>
          </cell>
          <cell r="AX3893">
            <v>0</v>
          </cell>
          <cell r="AY3893">
            <v>0</v>
          </cell>
          <cell r="AZ3893">
            <v>0</v>
          </cell>
        </row>
        <row r="3894">
          <cell r="A3894" t="str">
            <v>WYResidentialDLC Elec Vehicle ChargingIncentive CostsLow Participation Case0</v>
          </cell>
          <cell r="B3894" t="str">
            <v>WY</v>
          </cell>
          <cell r="C3894" t="str">
            <v>Residential</v>
          </cell>
          <cell r="D3894" t="str">
            <v>DLC Elec Vehicle Charging</v>
          </cell>
          <cell r="E3894" t="str">
            <v>Incentive Costs</v>
          </cell>
          <cell r="F3894" t="str">
            <v>Low Participation Case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351680.42</v>
          </cell>
          <cell r="S3894">
            <v>1071390.72</v>
          </cell>
          <cell r="T3894">
            <v>2537897.67</v>
          </cell>
          <cell r="U3894">
            <v>3311695.75</v>
          </cell>
          <cell r="V3894">
            <v>3733808.12</v>
          </cell>
          <cell r="W3894">
            <v>3788051.65</v>
          </cell>
          <cell r="X3894">
            <v>3842351.67</v>
          </cell>
          <cell r="Y3894">
            <v>3896640.94</v>
          </cell>
          <cell r="Z3894">
            <v>3950917.05</v>
          </cell>
          <cell r="AA3894">
            <v>4005189.34</v>
          </cell>
          <cell r="AB3894">
            <v>4059468.57</v>
          </cell>
          <cell r="AC3894">
            <v>4113918.62</v>
          </cell>
          <cell r="AD3894">
            <v>4170493.29</v>
          </cell>
          <cell r="AE3894">
            <v>4227845.9800000004</v>
          </cell>
          <cell r="AF3894">
            <v>4285987.3899999997</v>
          </cell>
          <cell r="AG3894">
            <v>4344928.3600000003</v>
          </cell>
          <cell r="AH3894">
            <v>4404679.88</v>
          </cell>
          <cell r="AI3894">
            <v>4465253.1100000003</v>
          </cell>
          <cell r="AJ3894">
            <v>4526659.34</v>
          </cell>
          <cell r="AK3894">
            <v>4588910.04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  <cell r="AP3894">
            <v>0</v>
          </cell>
          <cell r="AQ3894">
            <v>0</v>
          </cell>
          <cell r="AR3894">
            <v>0</v>
          </cell>
          <cell r="AS3894">
            <v>0</v>
          </cell>
          <cell r="AT3894">
            <v>0</v>
          </cell>
          <cell r="AU3894">
            <v>0</v>
          </cell>
          <cell r="AV3894">
            <v>0</v>
          </cell>
          <cell r="AW3894">
            <v>0</v>
          </cell>
          <cell r="AX3894">
            <v>0</v>
          </cell>
          <cell r="AY3894">
            <v>0</v>
          </cell>
          <cell r="AZ3894">
            <v>0</v>
          </cell>
        </row>
        <row r="3895">
          <cell r="A3895" t="str">
            <v>WYResidentialDLC Elec Vehicle ChargingParticipantsLow Participation Case0</v>
          </cell>
          <cell r="B3895" t="str">
            <v>WY</v>
          </cell>
          <cell r="C3895" t="str">
            <v>Residential</v>
          </cell>
          <cell r="D3895" t="str">
            <v>DLC Elec Vehicle Charging</v>
          </cell>
          <cell r="E3895" t="str">
            <v>Participants</v>
          </cell>
          <cell r="F3895" t="str">
            <v>Low Participation Case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16746.686550000006</v>
          </cell>
          <cell r="S3895">
            <v>51018.605550000015</v>
          </cell>
          <cell r="T3895">
            <v>120852.27000000002</v>
          </cell>
          <cell r="U3895">
            <v>157699.79775000006</v>
          </cell>
          <cell r="V3895">
            <v>177800.38649999999</v>
          </cell>
          <cell r="W3895">
            <v>180383.41200000001</v>
          </cell>
          <cell r="X3895">
            <v>182969.12700000001</v>
          </cell>
          <cell r="Y3895">
            <v>185554.33050000004</v>
          </cell>
          <cell r="Z3895">
            <v>188138.90700000001</v>
          </cell>
          <cell r="AA3895">
            <v>190723.30200000003</v>
          </cell>
          <cell r="AB3895">
            <v>193308.027</v>
          </cell>
          <cell r="AC3895">
            <v>195900.88650000002</v>
          </cell>
          <cell r="AD3895">
            <v>198594.91865997191</v>
          </cell>
          <cell r="AE3895">
            <v>201325.99919378545</v>
          </cell>
          <cell r="AF3895">
            <v>204094.63759127702</v>
          </cell>
          <cell r="AG3895">
            <v>206901.35034879539</v>
          </cell>
          <cell r="AH3895">
            <v>209746.66106555553</v>
          </cell>
          <cell r="AI3895">
            <v>212631.10054131731</v>
          </cell>
          <cell r="AJ3895">
            <v>215555.20687540746</v>
          </cell>
          <cell r="AK3895">
            <v>218519.52556710335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  <cell r="AP3895">
            <v>0</v>
          </cell>
          <cell r="AQ3895">
            <v>0</v>
          </cell>
          <cell r="AR3895">
            <v>0</v>
          </cell>
          <cell r="AS3895">
            <v>0</v>
          </cell>
          <cell r="AT3895">
            <v>0</v>
          </cell>
          <cell r="AU3895">
            <v>0</v>
          </cell>
          <cell r="AV3895">
            <v>0</v>
          </cell>
          <cell r="AW3895">
            <v>0</v>
          </cell>
          <cell r="AX3895">
            <v>0</v>
          </cell>
          <cell r="AY3895">
            <v>0</v>
          </cell>
          <cell r="AZ3895">
            <v>0</v>
          </cell>
        </row>
        <row r="3896">
          <cell r="A3896" t="str">
            <v>WYIrrigationDLC IrrigationProgram Annual BenefitsLow Participation Case0</v>
          </cell>
          <cell r="B3896" t="str">
            <v>WY</v>
          </cell>
          <cell r="C3896" t="str">
            <v>Irrigation</v>
          </cell>
          <cell r="D3896" t="str">
            <v>DLC Irrigation</v>
          </cell>
          <cell r="E3896" t="str">
            <v>Program Annual Benefits</v>
          </cell>
          <cell r="F3896" t="str">
            <v>Low Participation Case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573231.01</v>
          </cell>
          <cell r="S3896">
            <v>1745288.43</v>
          </cell>
          <cell r="T3896">
            <v>4127886.26</v>
          </cell>
          <cell r="U3896">
            <v>5388069.9000000004</v>
          </cell>
          <cell r="V3896">
            <v>6066603.5300000003</v>
          </cell>
          <cell r="W3896">
            <v>6146956.6100000003</v>
          </cell>
          <cell r="X3896">
            <v>6226381.7599999998</v>
          </cell>
          <cell r="Y3896">
            <v>6305886.3200000003</v>
          </cell>
          <cell r="Z3896">
            <v>6389191.79</v>
          </cell>
          <cell r="AA3896">
            <v>6482465.1100000003</v>
          </cell>
          <cell r="AB3896">
            <v>6568214.9500000002</v>
          </cell>
          <cell r="AC3896">
            <v>6654117.0800000001</v>
          </cell>
          <cell r="AD3896">
            <v>6743128.8899999997</v>
          </cell>
          <cell r="AE3896">
            <v>6833331.4100000001</v>
          </cell>
          <cell r="AF3896">
            <v>6924740.5700000003</v>
          </cell>
          <cell r="AG3896">
            <v>7017372.5</v>
          </cell>
          <cell r="AH3896">
            <v>7111243.5700000003</v>
          </cell>
          <cell r="AI3896">
            <v>7206370.3399999999</v>
          </cell>
          <cell r="AJ3896">
            <v>7302769.6200000001</v>
          </cell>
          <cell r="AK3896">
            <v>7400458.4299999997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  <cell r="AP3896">
            <v>0</v>
          </cell>
          <cell r="AQ3896">
            <v>0</v>
          </cell>
          <cell r="AR3896">
            <v>0</v>
          </cell>
          <cell r="AS3896">
            <v>0</v>
          </cell>
          <cell r="AT3896">
            <v>0</v>
          </cell>
          <cell r="AU3896">
            <v>0</v>
          </cell>
          <cell r="AV3896">
            <v>0</v>
          </cell>
          <cell r="AW3896">
            <v>0</v>
          </cell>
          <cell r="AX3896">
            <v>0</v>
          </cell>
          <cell r="AY3896">
            <v>0</v>
          </cell>
          <cell r="AZ3896">
            <v>0</v>
          </cell>
        </row>
        <row r="3897">
          <cell r="A3897" t="str">
            <v>WYIrrigationDLC IrrigationProgram Annual CostsLow Participation Case0</v>
          </cell>
          <cell r="B3897" t="str">
            <v>WY</v>
          </cell>
          <cell r="C3897" t="str">
            <v>Irrigation</v>
          </cell>
          <cell r="D3897" t="str">
            <v>DLC Irrigation</v>
          </cell>
          <cell r="E3897" t="str">
            <v>Program Annual Costs</v>
          </cell>
          <cell r="F3897" t="str">
            <v>Low Participation Case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5834317.1500000004</v>
          </cell>
          <cell r="S3897">
            <v>12509121.98</v>
          </cell>
          <cell r="T3897">
            <v>26286343.199999999</v>
          </cell>
          <cell r="U3897">
            <v>16130618.27</v>
          </cell>
          <cell r="V3897">
            <v>10911310.720000001</v>
          </cell>
          <cell r="W3897">
            <v>4823091.07</v>
          </cell>
          <cell r="X3897">
            <v>4899046.41</v>
          </cell>
          <cell r="Y3897">
            <v>4974249.76</v>
          </cell>
          <cell r="Z3897">
            <v>5049879.66</v>
          </cell>
          <cell r="AA3897">
            <v>5126289.05</v>
          </cell>
          <cell r="AB3897">
            <v>5203203.5</v>
          </cell>
          <cell r="AC3897">
            <v>5283869.59</v>
          </cell>
          <cell r="AD3897">
            <v>5405233.1200000001</v>
          </cell>
          <cell r="AE3897">
            <v>5502775.29</v>
          </cell>
          <cell r="AF3897">
            <v>5602414.6799999997</v>
          </cell>
          <cell r="AG3897">
            <v>5704204.7300000004</v>
          </cell>
          <cell r="AH3897">
            <v>5808200.4400000004</v>
          </cell>
          <cell r="AI3897">
            <v>5914458.3899999997</v>
          </cell>
          <cell r="AJ3897">
            <v>6023036.7800000003</v>
          </cell>
          <cell r="AK3897">
            <v>6133995.5099999998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  <cell r="AP3897">
            <v>0</v>
          </cell>
          <cell r="AQ3897">
            <v>0</v>
          </cell>
          <cell r="AR3897">
            <v>0</v>
          </cell>
          <cell r="AS3897">
            <v>0</v>
          </cell>
          <cell r="AT3897">
            <v>0</v>
          </cell>
          <cell r="AU3897">
            <v>0</v>
          </cell>
          <cell r="AV3897">
            <v>0</v>
          </cell>
          <cell r="AW3897">
            <v>0</v>
          </cell>
          <cell r="AX3897">
            <v>0</v>
          </cell>
          <cell r="AY3897">
            <v>0</v>
          </cell>
          <cell r="AZ3897">
            <v>0</v>
          </cell>
        </row>
        <row r="3898">
          <cell r="A3898" t="str">
            <v>WYIrrigationDLC IrrigationNon-Incentive CostsLow Participation Case0</v>
          </cell>
          <cell r="B3898" t="str">
            <v>WY</v>
          </cell>
          <cell r="C3898" t="str">
            <v>Irrigation</v>
          </cell>
          <cell r="D3898" t="str">
            <v>DLC Irrigation</v>
          </cell>
          <cell r="E3898" t="str">
            <v>Non-Incentive Costs</v>
          </cell>
          <cell r="F3898" t="str">
            <v>Low Participation Case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5482636.7300000004</v>
          </cell>
          <cell r="S3898">
            <v>11437731.27</v>
          </cell>
          <cell r="T3898">
            <v>23748445.530000001</v>
          </cell>
          <cell r="U3898">
            <v>12818922.52</v>
          </cell>
          <cell r="V3898">
            <v>7177502.6100000003</v>
          </cell>
          <cell r="W3898">
            <v>1035039.42</v>
          </cell>
          <cell r="X3898">
            <v>1056694.75</v>
          </cell>
          <cell r="Y3898">
            <v>1077608.81</v>
          </cell>
          <cell r="Z3898">
            <v>1098962.6200000001</v>
          </cell>
          <cell r="AA3898">
            <v>1121099.71</v>
          </cell>
          <cell r="AB3898">
            <v>1143734.93</v>
          </cell>
          <cell r="AC3898">
            <v>1169950.97</v>
          </cell>
          <cell r="AD3898">
            <v>1234739.83</v>
          </cell>
          <cell r="AE3898">
            <v>1274929.31</v>
          </cell>
          <cell r="AF3898">
            <v>1316427.29</v>
          </cell>
          <cell r="AG3898">
            <v>1359276.37</v>
          </cell>
          <cell r="AH3898">
            <v>1403520.56</v>
          </cell>
          <cell r="AI3898">
            <v>1449205.28</v>
          </cell>
          <cell r="AJ3898">
            <v>1496377.44</v>
          </cell>
          <cell r="AK3898">
            <v>1545085.48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  <cell r="AP3898">
            <v>0</v>
          </cell>
          <cell r="AQ3898">
            <v>0</v>
          </cell>
          <cell r="AR3898">
            <v>0</v>
          </cell>
          <cell r="AS3898">
            <v>0</v>
          </cell>
          <cell r="AT3898">
            <v>0</v>
          </cell>
          <cell r="AU3898">
            <v>0</v>
          </cell>
          <cell r="AV3898">
            <v>0</v>
          </cell>
          <cell r="AW3898">
            <v>0</v>
          </cell>
          <cell r="AX3898">
            <v>0</v>
          </cell>
          <cell r="AY3898">
            <v>0</v>
          </cell>
          <cell r="AZ3898">
            <v>0</v>
          </cell>
        </row>
        <row r="3899">
          <cell r="A3899" t="str">
            <v>WYIrrigationDLC IrrigationSummer Peak Reduction @Meter  (MW)Low Participation Case0</v>
          </cell>
          <cell r="B3899" t="str">
            <v>WY</v>
          </cell>
          <cell r="C3899" t="str">
            <v>Irrigation</v>
          </cell>
          <cell r="D3899" t="str">
            <v>DLC Irrigation</v>
          </cell>
          <cell r="E3899" t="str">
            <v>Summer Peak Reduction @Meter  (MW)</v>
          </cell>
          <cell r="F3899" t="str">
            <v>Low Participation Case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5.1061481672101516</v>
          </cell>
          <cell r="S3899">
            <v>15.546439584201273</v>
          </cell>
          <cell r="T3899">
            <v>36.769815927493447</v>
          </cell>
          <cell r="U3899">
            <v>47.99510590524666</v>
          </cell>
          <cell r="V3899">
            <v>54.039254216657497</v>
          </cell>
          <cell r="W3899">
            <v>54.75501228123791</v>
          </cell>
          <cell r="X3899">
            <v>55.462504704051796</v>
          </cell>
          <cell r="Y3899">
            <v>56.170704503007471</v>
          </cell>
          <cell r="Z3899">
            <v>56.91276145592839</v>
          </cell>
          <cell r="AA3899">
            <v>57.74360864977195</v>
          </cell>
          <cell r="AB3899">
            <v>58.507439221742665</v>
          </cell>
          <cell r="AC3899">
            <v>59.27262640549219</v>
          </cell>
          <cell r="AD3899">
            <v>60.065513565673378</v>
          </cell>
          <cell r="AE3899">
            <v>60.869007140432515</v>
          </cell>
          <cell r="AF3899">
            <v>61.683249011282939</v>
          </cell>
          <cell r="AG3899">
            <v>62.508382957680382</v>
          </cell>
          <cell r="AH3899">
            <v>63.344554682411669</v>
          </cell>
          <cell r="AI3899">
            <v>64.191911837323005</v>
          </cell>
          <cell r="AJ3899">
            <v>65.050604049392433</v>
          </cell>
          <cell r="AK3899">
            <v>65.920782947151125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  <cell r="AP3899">
            <v>0</v>
          </cell>
          <cell r="AQ3899">
            <v>0</v>
          </cell>
          <cell r="AR3899">
            <v>0</v>
          </cell>
          <cell r="AS3899">
            <v>0</v>
          </cell>
          <cell r="AT3899">
            <v>0</v>
          </cell>
          <cell r="AU3899">
            <v>0</v>
          </cell>
          <cell r="AV3899">
            <v>0</v>
          </cell>
          <cell r="AW3899">
            <v>0</v>
          </cell>
          <cell r="AX3899">
            <v>0</v>
          </cell>
          <cell r="AY3899">
            <v>0</v>
          </cell>
          <cell r="AZ3899">
            <v>0</v>
          </cell>
        </row>
        <row r="3900">
          <cell r="A3900" t="str">
            <v>WYIrrigationDLC IrrigationSummer Peak Reduction @Generation (MW)Low Participation Case0</v>
          </cell>
          <cell r="B3900" t="str">
            <v>WY</v>
          </cell>
          <cell r="C3900" t="str">
            <v>Irrigation</v>
          </cell>
          <cell r="D3900" t="str">
            <v>DLC Irrigation</v>
          </cell>
          <cell r="E3900" t="str">
            <v>Summer Peak Reduction @Generation (MW)</v>
          </cell>
          <cell r="F3900" t="str">
            <v>Low Participation Case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5.6309529854545115</v>
          </cell>
          <cell r="S3900">
            <v>17.1442871462299</v>
          </cell>
          <cell r="T3900">
            <v>40.548980952242438</v>
          </cell>
          <cell r="U3900">
            <v>52.92799504328039</v>
          </cell>
          <cell r="V3900">
            <v>59.593354892652727</v>
          </cell>
          <cell r="W3900">
            <v>60.382677857562754</v>
          </cell>
          <cell r="X3900">
            <v>61.162885646285609</v>
          </cell>
          <cell r="Y3900">
            <v>61.94387351456492</v>
          </cell>
          <cell r="Z3900">
            <v>62.762198341341403</v>
          </cell>
          <cell r="AA3900">
            <v>63.678439181486489</v>
          </cell>
          <cell r="AB3900">
            <v>64.520775498172327</v>
          </cell>
          <cell r="AC3900">
            <v>65.364607857843168</v>
          </cell>
          <cell r="AD3900">
            <v>66.238987169908881</v>
          </cell>
          <cell r="AE3900">
            <v>67.125063013269198</v>
          </cell>
          <cell r="AF3900">
            <v>68.022991851877961</v>
          </cell>
          <cell r="AG3900">
            <v>68.932932242700019</v>
          </cell>
          <cell r="AH3900">
            <v>69.855044863709381</v>
          </cell>
          <cell r="AI3900">
            <v>70.789492542261797</v>
          </cell>
          <cell r="AJ3900">
            <v>71.73644028384696</v>
          </cell>
          <cell r="AK3900">
            <v>72.696055301225314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  <cell r="AP3900">
            <v>0</v>
          </cell>
          <cell r="AQ3900">
            <v>0</v>
          </cell>
          <cell r="AR3900">
            <v>0</v>
          </cell>
          <cell r="AS3900">
            <v>0</v>
          </cell>
          <cell r="AT3900">
            <v>0</v>
          </cell>
          <cell r="AU3900">
            <v>0</v>
          </cell>
          <cell r="AV3900">
            <v>0</v>
          </cell>
          <cell r="AW3900">
            <v>0</v>
          </cell>
          <cell r="AX3900">
            <v>0</v>
          </cell>
          <cell r="AY3900">
            <v>0</v>
          </cell>
          <cell r="AZ3900">
            <v>0</v>
          </cell>
        </row>
        <row r="3901">
          <cell r="A3901" t="str">
            <v>WYIrrigationDLC IrrigationWinter Peak Reduction @Meter  (MW)Low Participation Case0</v>
          </cell>
          <cell r="B3901" t="str">
            <v>WY</v>
          </cell>
          <cell r="C3901" t="str">
            <v>Irrigation</v>
          </cell>
          <cell r="D3901" t="str">
            <v>DLC Irrigation</v>
          </cell>
          <cell r="E3901" t="str">
            <v>Winter Peak Reduction @Meter  (MW)</v>
          </cell>
          <cell r="F3901" t="str">
            <v>Low Participation Case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  <cell r="AP3901">
            <v>0</v>
          </cell>
          <cell r="AQ3901">
            <v>0</v>
          </cell>
          <cell r="AR3901">
            <v>0</v>
          </cell>
          <cell r="AS3901">
            <v>0</v>
          </cell>
          <cell r="AT3901">
            <v>0</v>
          </cell>
          <cell r="AU3901">
            <v>0</v>
          </cell>
          <cell r="AV3901">
            <v>0</v>
          </cell>
          <cell r="AW3901">
            <v>0</v>
          </cell>
          <cell r="AX3901">
            <v>0</v>
          </cell>
          <cell r="AY3901">
            <v>0</v>
          </cell>
          <cell r="AZ3901">
            <v>0</v>
          </cell>
        </row>
        <row r="3902">
          <cell r="A3902" t="str">
            <v>WYIrrigationDLC IrrigationWinter Peak Reduction @Generation (MW)Low Participation Case0</v>
          </cell>
          <cell r="B3902" t="str">
            <v>WY</v>
          </cell>
          <cell r="C3902" t="str">
            <v>Irrigation</v>
          </cell>
          <cell r="D3902" t="str">
            <v>DLC Irrigation</v>
          </cell>
          <cell r="E3902" t="str">
            <v>Winter Peak Reduction @Generation (MW)</v>
          </cell>
          <cell r="F3902" t="str">
            <v>Low Participation Case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  <cell r="AP3902">
            <v>0</v>
          </cell>
          <cell r="AQ3902">
            <v>0</v>
          </cell>
          <cell r="AR3902">
            <v>0</v>
          </cell>
          <cell r="AS3902">
            <v>0</v>
          </cell>
          <cell r="AT3902">
            <v>0</v>
          </cell>
          <cell r="AU3902">
            <v>0</v>
          </cell>
          <cell r="AV3902">
            <v>0</v>
          </cell>
          <cell r="AW3902">
            <v>0</v>
          </cell>
          <cell r="AX3902">
            <v>0</v>
          </cell>
          <cell r="AY3902">
            <v>0</v>
          </cell>
          <cell r="AZ3902">
            <v>0</v>
          </cell>
        </row>
        <row r="3903">
          <cell r="A3903" t="str">
            <v>WYIrrigationDLC IrrigationProgram Annual BenefitsLow Participation Case0</v>
          </cell>
          <cell r="B3903" t="str">
            <v>WY</v>
          </cell>
          <cell r="C3903" t="str">
            <v>Irrigation</v>
          </cell>
          <cell r="D3903" t="str">
            <v>DLC Irrigation</v>
          </cell>
          <cell r="E3903" t="str">
            <v>Program Annual Benefits</v>
          </cell>
          <cell r="F3903" t="str">
            <v>Low Participation Case</v>
          </cell>
          <cell r="G3903">
            <v>0</v>
          </cell>
        </row>
        <row r="3904">
          <cell r="A3904" t="str">
            <v>WYIrrigationDLC IrrigationNew ParticipantsLow Participation Case0</v>
          </cell>
          <cell r="B3904" t="str">
            <v>WY</v>
          </cell>
          <cell r="C3904" t="str">
            <v>Irrigation</v>
          </cell>
          <cell r="D3904" t="str">
            <v>DLC Irrigation</v>
          </cell>
          <cell r="E3904" t="str">
            <v>New Participants</v>
          </cell>
          <cell r="F3904" t="str">
            <v>Low Participation Case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16746.686550000006</v>
          </cell>
          <cell r="S3904">
            <v>34271.919000000009</v>
          </cell>
          <cell r="T3904">
            <v>69833.664450000011</v>
          </cell>
          <cell r="U3904">
            <v>36847.527750000037</v>
          </cell>
          <cell r="V3904">
            <v>20100.588749999937</v>
          </cell>
          <cell r="W3904">
            <v>2583.0255000000179</v>
          </cell>
          <cell r="X3904">
            <v>2585.7149999999965</v>
          </cell>
          <cell r="Y3904">
            <v>2585.2035000000324</v>
          </cell>
          <cell r="Z3904">
            <v>2584.5764999999665</v>
          </cell>
          <cell r="AA3904">
            <v>2584.3950000000186</v>
          </cell>
          <cell r="AB3904">
            <v>2584.7249999999767</v>
          </cell>
          <cell r="AC3904">
            <v>2592.8595000000205</v>
          </cell>
          <cell r="AD3904">
            <v>2694.0321599718882</v>
          </cell>
          <cell r="AE3904">
            <v>2731.0805338135397</v>
          </cell>
          <cell r="AF3904">
            <v>2768.6383974915661</v>
          </cell>
          <cell r="AG3904">
            <v>2806.7127575183695</v>
          </cell>
          <cell r="AH3904">
            <v>2845.3107167601411</v>
          </cell>
          <cell r="AI3904">
            <v>2884.4394757617847</v>
          </cell>
          <cell r="AJ3904">
            <v>2924.1063340901455</v>
          </cell>
          <cell r="AK3904">
            <v>2964.3186916958948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  <cell r="AP3904">
            <v>0</v>
          </cell>
          <cell r="AQ3904">
            <v>0</v>
          </cell>
          <cell r="AR3904">
            <v>0</v>
          </cell>
          <cell r="AS3904">
            <v>0</v>
          </cell>
          <cell r="AT3904">
            <v>0</v>
          </cell>
          <cell r="AU3904">
            <v>0</v>
          </cell>
          <cell r="AV3904">
            <v>0</v>
          </cell>
          <cell r="AW3904">
            <v>0</v>
          </cell>
          <cell r="AX3904">
            <v>0</v>
          </cell>
          <cell r="AY3904">
            <v>0</v>
          </cell>
          <cell r="AZ3904">
            <v>0</v>
          </cell>
        </row>
        <row r="3905">
          <cell r="A3905" t="str">
            <v>WYIrrigationDLC IrrigationIncentive CostsLow Participation Case0</v>
          </cell>
          <cell r="B3905" t="str">
            <v>WY</v>
          </cell>
          <cell r="C3905" t="str">
            <v>Irrigation</v>
          </cell>
          <cell r="D3905" t="str">
            <v>DLC Irrigation</v>
          </cell>
          <cell r="E3905" t="str">
            <v>Incentive Costs</v>
          </cell>
          <cell r="F3905" t="str">
            <v>Low Participation Case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351680.42</v>
          </cell>
          <cell r="S3905">
            <v>1071390.72</v>
          </cell>
          <cell r="T3905">
            <v>2537897.67</v>
          </cell>
          <cell r="U3905">
            <v>3311695.75</v>
          </cell>
          <cell r="V3905">
            <v>3733808.12</v>
          </cell>
          <cell r="W3905">
            <v>3788051.65</v>
          </cell>
          <cell r="X3905">
            <v>3842351.67</v>
          </cell>
          <cell r="Y3905">
            <v>3896640.94</v>
          </cell>
          <cell r="Z3905">
            <v>3950917.05</v>
          </cell>
          <cell r="AA3905">
            <v>4005189.34</v>
          </cell>
          <cell r="AB3905">
            <v>4059468.57</v>
          </cell>
          <cell r="AC3905">
            <v>4113918.62</v>
          </cell>
          <cell r="AD3905">
            <v>4170493.29</v>
          </cell>
          <cell r="AE3905">
            <v>4227845.9800000004</v>
          </cell>
          <cell r="AF3905">
            <v>4285987.3899999997</v>
          </cell>
          <cell r="AG3905">
            <v>4344928.3600000003</v>
          </cell>
          <cell r="AH3905">
            <v>4404679.88</v>
          </cell>
          <cell r="AI3905">
            <v>4465253.1100000003</v>
          </cell>
          <cell r="AJ3905">
            <v>4526659.34</v>
          </cell>
          <cell r="AK3905">
            <v>4588910.04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  <cell r="AP3905">
            <v>0</v>
          </cell>
          <cell r="AQ3905">
            <v>0</v>
          </cell>
          <cell r="AR3905">
            <v>0</v>
          </cell>
          <cell r="AS3905">
            <v>0</v>
          </cell>
          <cell r="AT3905">
            <v>0</v>
          </cell>
          <cell r="AU3905">
            <v>0</v>
          </cell>
          <cell r="AV3905">
            <v>0</v>
          </cell>
          <cell r="AW3905">
            <v>0</v>
          </cell>
          <cell r="AX3905">
            <v>0</v>
          </cell>
          <cell r="AY3905">
            <v>0</v>
          </cell>
          <cell r="AZ3905">
            <v>0</v>
          </cell>
        </row>
        <row r="3906">
          <cell r="A3906" t="str">
            <v>WYIrrigationDLC IrrigationParticipantsLow Participation Case0</v>
          </cell>
          <cell r="B3906" t="str">
            <v>WY</v>
          </cell>
          <cell r="C3906" t="str">
            <v>Irrigation</v>
          </cell>
          <cell r="D3906" t="str">
            <v>DLC Irrigation</v>
          </cell>
          <cell r="E3906" t="str">
            <v>Participants</v>
          </cell>
          <cell r="F3906" t="str">
            <v>Low Participation Case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16746.686550000006</v>
          </cell>
          <cell r="S3906">
            <v>51018.605550000015</v>
          </cell>
          <cell r="T3906">
            <v>120852.27000000002</v>
          </cell>
          <cell r="U3906">
            <v>157699.79775000006</v>
          </cell>
          <cell r="V3906">
            <v>177800.38649999999</v>
          </cell>
          <cell r="W3906">
            <v>180383.41200000001</v>
          </cell>
          <cell r="X3906">
            <v>182969.12700000001</v>
          </cell>
          <cell r="Y3906">
            <v>185554.33050000004</v>
          </cell>
          <cell r="Z3906">
            <v>188138.90700000001</v>
          </cell>
          <cell r="AA3906">
            <v>190723.30200000003</v>
          </cell>
          <cell r="AB3906">
            <v>193308.027</v>
          </cell>
          <cell r="AC3906">
            <v>195900.88650000002</v>
          </cell>
          <cell r="AD3906">
            <v>198594.91865997191</v>
          </cell>
          <cell r="AE3906">
            <v>201325.99919378545</v>
          </cell>
          <cell r="AF3906">
            <v>204094.63759127702</v>
          </cell>
          <cell r="AG3906">
            <v>206901.35034879539</v>
          </cell>
          <cell r="AH3906">
            <v>209746.66106555553</v>
          </cell>
          <cell r="AI3906">
            <v>212631.10054131731</v>
          </cell>
          <cell r="AJ3906">
            <v>215555.20687540746</v>
          </cell>
          <cell r="AK3906">
            <v>218519.52556710335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  <cell r="AP3906">
            <v>0</v>
          </cell>
          <cell r="AQ3906">
            <v>0</v>
          </cell>
          <cell r="AR3906">
            <v>0</v>
          </cell>
          <cell r="AS3906">
            <v>0</v>
          </cell>
          <cell r="AT3906">
            <v>0</v>
          </cell>
          <cell r="AU3906">
            <v>0</v>
          </cell>
          <cell r="AV3906">
            <v>0</v>
          </cell>
          <cell r="AW3906">
            <v>0</v>
          </cell>
          <cell r="AX3906">
            <v>0</v>
          </cell>
          <cell r="AY3906">
            <v>0</v>
          </cell>
          <cell r="AZ3906">
            <v>0</v>
          </cell>
        </row>
        <row r="3907">
          <cell r="A3907" t="str">
            <v>WYResidentialDLC Room ACProgram Annual BenefitsLow Participation Case0</v>
          </cell>
          <cell r="B3907" t="str">
            <v>WY</v>
          </cell>
          <cell r="C3907" t="str">
            <v>Residential</v>
          </cell>
          <cell r="D3907" t="str">
            <v>DLC Room AC</v>
          </cell>
          <cell r="E3907" t="str">
            <v>Program Annual Benefits</v>
          </cell>
          <cell r="F3907" t="str">
            <v>Low Participation Case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573231.01</v>
          </cell>
          <cell r="S3907">
            <v>1745288.43</v>
          </cell>
          <cell r="T3907">
            <v>4127886.26</v>
          </cell>
          <cell r="U3907">
            <v>5388069.9000000004</v>
          </cell>
          <cell r="V3907">
            <v>6066603.5300000003</v>
          </cell>
          <cell r="W3907">
            <v>6146956.6100000003</v>
          </cell>
          <cell r="X3907">
            <v>6226381.7599999998</v>
          </cell>
          <cell r="Y3907">
            <v>6305886.3200000003</v>
          </cell>
          <cell r="Z3907">
            <v>6389191.79</v>
          </cell>
          <cell r="AA3907">
            <v>6482465.1100000003</v>
          </cell>
          <cell r="AB3907">
            <v>6568214.9500000002</v>
          </cell>
          <cell r="AC3907">
            <v>6654117.0800000001</v>
          </cell>
          <cell r="AD3907">
            <v>6743128.8899999997</v>
          </cell>
          <cell r="AE3907">
            <v>6833331.4100000001</v>
          </cell>
          <cell r="AF3907">
            <v>6924740.5700000003</v>
          </cell>
          <cell r="AG3907">
            <v>7017372.5</v>
          </cell>
          <cell r="AH3907">
            <v>7111243.5700000003</v>
          </cell>
          <cell r="AI3907">
            <v>7206370.3399999999</v>
          </cell>
          <cell r="AJ3907">
            <v>7302769.6200000001</v>
          </cell>
          <cell r="AK3907">
            <v>7400458.4299999997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  <cell r="AP3907">
            <v>0</v>
          </cell>
          <cell r="AQ3907">
            <v>0</v>
          </cell>
          <cell r="AR3907">
            <v>0</v>
          </cell>
          <cell r="AS3907">
            <v>0</v>
          </cell>
          <cell r="AT3907">
            <v>0</v>
          </cell>
          <cell r="AU3907">
            <v>0</v>
          </cell>
          <cell r="AV3907">
            <v>0</v>
          </cell>
          <cell r="AW3907">
            <v>0</v>
          </cell>
          <cell r="AX3907">
            <v>0</v>
          </cell>
          <cell r="AY3907">
            <v>0</v>
          </cell>
          <cell r="AZ3907">
            <v>0</v>
          </cell>
        </row>
        <row r="3908">
          <cell r="A3908" t="str">
            <v>WYResidentialDLC Room ACProgram Annual CostsLow Participation Case0</v>
          </cell>
          <cell r="B3908" t="str">
            <v>WY</v>
          </cell>
          <cell r="C3908" t="str">
            <v>Residential</v>
          </cell>
          <cell r="D3908" t="str">
            <v>DLC Room AC</v>
          </cell>
          <cell r="E3908" t="str">
            <v>Program Annual Costs</v>
          </cell>
          <cell r="F3908" t="str">
            <v>Low Participation Case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5834317.1500000004</v>
          </cell>
          <cell r="S3908">
            <v>12509121.98</v>
          </cell>
          <cell r="T3908">
            <v>26286343.199999999</v>
          </cell>
          <cell r="U3908">
            <v>16130618.27</v>
          </cell>
          <cell r="V3908">
            <v>10911310.720000001</v>
          </cell>
          <cell r="W3908">
            <v>4823091.07</v>
          </cell>
          <cell r="X3908">
            <v>4899046.41</v>
          </cell>
          <cell r="Y3908">
            <v>4974249.76</v>
          </cell>
          <cell r="Z3908">
            <v>5049879.66</v>
          </cell>
          <cell r="AA3908">
            <v>5126289.05</v>
          </cell>
          <cell r="AB3908">
            <v>5203203.5</v>
          </cell>
          <cell r="AC3908">
            <v>5283869.59</v>
          </cell>
          <cell r="AD3908">
            <v>5405233.1200000001</v>
          </cell>
          <cell r="AE3908">
            <v>5502775.29</v>
          </cell>
          <cell r="AF3908">
            <v>5602414.6799999997</v>
          </cell>
          <cell r="AG3908">
            <v>5704204.7300000004</v>
          </cell>
          <cell r="AH3908">
            <v>5808200.4400000004</v>
          </cell>
          <cell r="AI3908">
            <v>5914458.3899999997</v>
          </cell>
          <cell r="AJ3908">
            <v>6023036.7800000003</v>
          </cell>
          <cell r="AK3908">
            <v>6133995.5099999998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  <cell r="AP3908">
            <v>0</v>
          </cell>
          <cell r="AQ3908">
            <v>0</v>
          </cell>
          <cell r="AR3908">
            <v>0</v>
          </cell>
          <cell r="AS3908">
            <v>0</v>
          </cell>
          <cell r="AT3908">
            <v>0</v>
          </cell>
          <cell r="AU3908">
            <v>0</v>
          </cell>
          <cell r="AV3908">
            <v>0</v>
          </cell>
          <cell r="AW3908">
            <v>0</v>
          </cell>
          <cell r="AX3908">
            <v>0</v>
          </cell>
          <cell r="AY3908">
            <v>0</v>
          </cell>
          <cell r="AZ3908">
            <v>0</v>
          </cell>
        </row>
        <row r="3909">
          <cell r="A3909" t="str">
            <v>WYResidentialDLC Room ACNon-Incentive CostsLow Participation Case0</v>
          </cell>
          <cell r="B3909" t="str">
            <v>WY</v>
          </cell>
          <cell r="C3909" t="str">
            <v>Residential</v>
          </cell>
          <cell r="D3909" t="str">
            <v>DLC Room AC</v>
          </cell>
          <cell r="E3909" t="str">
            <v>Non-Incentive Costs</v>
          </cell>
          <cell r="F3909" t="str">
            <v>Low Participation Case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5482636.7300000004</v>
          </cell>
          <cell r="S3909">
            <v>11437731.27</v>
          </cell>
          <cell r="T3909">
            <v>23748445.530000001</v>
          </cell>
          <cell r="U3909">
            <v>12818922.52</v>
          </cell>
          <cell r="V3909">
            <v>7177502.6100000003</v>
          </cell>
          <cell r="W3909">
            <v>1035039.42</v>
          </cell>
          <cell r="X3909">
            <v>1056694.75</v>
          </cell>
          <cell r="Y3909">
            <v>1077608.81</v>
          </cell>
          <cell r="Z3909">
            <v>1098962.6200000001</v>
          </cell>
          <cell r="AA3909">
            <v>1121099.71</v>
          </cell>
          <cell r="AB3909">
            <v>1143734.93</v>
          </cell>
          <cell r="AC3909">
            <v>1169950.97</v>
          </cell>
          <cell r="AD3909">
            <v>1234739.83</v>
          </cell>
          <cell r="AE3909">
            <v>1274929.31</v>
          </cell>
          <cell r="AF3909">
            <v>1316427.29</v>
          </cell>
          <cell r="AG3909">
            <v>1359276.37</v>
          </cell>
          <cell r="AH3909">
            <v>1403520.56</v>
          </cell>
          <cell r="AI3909">
            <v>1449205.28</v>
          </cell>
          <cell r="AJ3909">
            <v>1496377.44</v>
          </cell>
          <cell r="AK3909">
            <v>1545085.48</v>
          </cell>
          <cell r="AL3909">
            <v>0</v>
          </cell>
          <cell r="AM3909">
            <v>0</v>
          </cell>
          <cell r="AN3909">
            <v>0</v>
          </cell>
          <cell r="AO3909">
            <v>0</v>
          </cell>
          <cell r="AP3909">
            <v>0</v>
          </cell>
          <cell r="AQ3909">
            <v>0</v>
          </cell>
          <cell r="AR3909">
            <v>0</v>
          </cell>
          <cell r="AS3909">
            <v>0</v>
          </cell>
          <cell r="AT3909">
            <v>0</v>
          </cell>
          <cell r="AU3909">
            <v>0</v>
          </cell>
          <cell r="AV3909">
            <v>0</v>
          </cell>
          <cell r="AW3909">
            <v>0</v>
          </cell>
          <cell r="AX3909">
            <v>0</v>
          </cell>
          <cell r="AY3909">
            <v>0</v>
          </cell>
          <cell r="AZ3909">
            <v>0</v>
          </cell>
        </row>
        <row r="3910">
          <cell r="A3910" t="str">
            <v>WYResidentialDLC Room ACSummer Peak Reduction @Meter  (MW)Low Participation Case0</v>
          </cell>
          <cell r="B3910" t="str">
            <v>WY</v>
          </cell>
          <cell r="C3910" t="str">
            <v>Residential</v>
          </cell>
          <cell r="D3910" t="str">
            <v>DLC Room AC</v>
          </cell>
          <cell r="E3910" t="str">
            <v>Summer Peak Reduction @Meter  (MW)</v>
          </cell>
          <cell r="F3910" t="str">
            <v>Low Participation Case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5.1061481672101516</v>
          </cell>
          <cell r="S3910">
            <v>15.546439584201273</v>
          </cell>
          <cell r="T3910">
            <v>36.769815927493447</v>
          </cell>
          <cell r="U3910">
            <v>47.99510590524666</v>
          </cell>
          <cell r="V3910">
            <v>54.039254216657497</v>
          </cell>
          <cell r="W3910">
            <v>54.75501228123791</v>
          </cell>
          <cell r="X3910">
            <v>55.462504704051796</v>
          </cell>
          <cell r="Y3910">
            <v>56.170704503007471</v>
          </cell>
          <cell r="Z3910">
            <v>56.91276145592839</v>
          </cell>
          <cell r="AA3910">
            <v>57.74360864977195</v>
          </cell>
          <cell r="AB3910">
            <v>58.507439221742665</v>
          </cell>
          <cell r="AC3910">
            <v>59.27262640549219</v>
          </cell>
          <cell r="AD3910">
            <v>60.065513565673378</v>
          </cell>
          <cell r="AE3910">
            <v>60.869007140432515</v>
          </cell>
          <cell r="AF3910">
            <v>61.683249011282939</v>
          </cell>
          <cell r="AG3910">
            <v>62.508382957680382</v>
          </cell>
          <cell r="AH3910">
            <v>63.344554682411669</v>
          </cell>
          <cell r="AI3910">
            <v>64.191911837323005</v>
          </cell>
          <cell r="AJ3910">
            <v>65.050604049392433</v>
          </cell>
          <cell r="AK3910">
            <v>65.920782947151125</v>
          </cell>
          <cell r="AL3910">
            <v>0</v>
          </cell>
          <cell r="AM3910">
            <v>0</v>
          </cell>
          <cell r="AN3910">
            <v>0</v>
          </cell>
          <cell r="AO3910">
            <v>0</v>
          </cell>
          <cell r="AP3910">
            <v>0</v>
          </cell>
          <cell r="AQ3910">
            <v>0</v>
          </cell>
          <cell r="AR3910">
            <v>0</v>
          </cell>
          <cell r="AS3910">
            <v>0</v>
          </cell>
          <cell r="AT3910">
            <v>0</v>
          </cell>
          <cell r="AU3910">
            <v>0</v>
          </cell>
          <cell r="AV3910">
            <v>0</v>
          </cell>
          <cell r="AW3910">
            <v>0</v>
          </cell>
          <cell r="AX3910">
            <v>0</v>
          </cell>
          <cell r="AY3910">
            <v>0</v>
          </cell>
          <cell r="AZ3910">
            <v>0</v>
          </cell>
        </row>
        <row r="3911">
          <cell r="A3911" t="str">
            <v>WYResidentialDLC Room ACSummer Peak Reduction @Generation (MW)Low Participation Case0</v>
          </cell>
          <cell r="B3911" t="str">
            <v>WY</v>
          </cell>
          <cell r="C3911" t="str">
            <v>Residential</v>
          </cell>
          <cell r="D3911" t="str">
            <v>DLC Room AC</v>
          </cell>
          <cell r="E3911" t="str">
            <v>Summer Peak Reduction @Generation (MW)</v>
          </cell>
          <cell r="F3911" t="str">
            <v>Low Participation Case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5.6309529854545115</v>
          </cell>
          <cell r="S3911">
            <v>17.1442871462299</v>
          </cell>
          <cell r="T3911">
            <v>40.548980952242438</v>
          </cell>
          <cell r="U3911">
            <v>52.92799504328039</v>
          </cell>
          <cell r="V3911">
            <v>59.593354892652727</v>
          </cell>
          <cell r="W3911">
            <v>60.382677857562754</v>
          </cell>
          <cell r="X3911">
            <v>61.162885646285609</v>
          </cell>
          <cell r="Y3911">
            <v>61.94387351456492</v>
          </cell>
          <cell r="Z3911">
            <v>62.762198341341403</v>
          </cell>
          <cell r="AA3911">
            <v>63.678439181486489</v>
          </cell>
          <cell r="AB3911">
            <v>64.520775498172327</v>
          </cell>
          <cell r="AC3911">
            <v>65.364607857843168</v>
          </cell>
          <cell r="AD3911">
            <v>66.238987169908881</v>
          </cell>
          <cell r="AE3911">
            <v>67.125063013269198</v>
          </cell>
          <cell r="AF3911">
            <v>68.022991851877961</v>
          </cell>
          <cell r="AG3911">
            <v>68.932932242700019</v>
          </cell>
          <cell r="AH3911">
            <v>69.855044863709381</v>
          </cell>
          <cell r="AI3911">
            <v>70.789492542261797</v>
          </cell>
          <cell r="AJ3911">
            <v>71.73644028384696</v>
          </cell>
          <cell r="AK3911">
            <v>72.696055301225314</v>
          </cell>
          <cell r="AL3911">
            <v>0</v>
          </cell>
          <cell r="AM3911">
            <v>0</v>
          </cell>
          <cell r="AN3911">
            <v>0</v>
          </cell>
          <cell r="AO3911">
            <v>0</v>
          </cell>
          <cell r="AP3911">
            <v>0</v>
          </cell>
          <cell r="AQ3911">
            <v>0</v>
          </cell>
          <cell r="AR3911">
            <v>0</v>
          </cell>
          <cell r="AS3911">
            <v>0</v>
          </cell>
          <cell r="AT3911">
            <v>0</v>
          </cell>
          <cell r="AU3911">
            <v>0</v>
          </cell>
          <cell r="AV3911">
            <v>0</v>
          </cell>
          <cell r="AW3911">
            <v>0</v>
          </cell>
          <cell r="AX3911">
            <v>0</v>
          </cell>
          <cell r="AY3911">
            <v>0</v>
          </cell>
          <cell r="AZ3911">
            <v>0</v>
          </cell>
        </row>
        <row r="3912">
          <cell r="A3912" t="str">
            <v>WYResidentialDLC Room ACWinter Peak Reduction @Meter  (MW)Low Participation Case0</v>
          </cell>
          <cell r="B3912" t="str">
            <v>WY</v>
          </cell>
          <cell r="C3912" t="str">
            <v>Residential</v>
          </cell>
          <cell r="D3912" t="str">
            <v>DLC Room AC</v>
          </cell>
          <cell r="E3912" t="str">
            <v>Winter Peak Reduction @Meter  (MW)</v>
          </cell>
          <cell r="F3912" t="str">
            <v>Low Participation Case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0</v>
          </cell>
          <cell r="AE3912">
            <v>0</v>
          </cell>
          <cell r="AF3912">
            <v>0</v>
          </cell>
          <cell r="AG3912">
            <v>0</v>
          </cell>
          <cell r="AH3912">
            <v>0</v>
          </cell>
          <cell r="AI3912">
            <v>0</v>
          </cell>
          <cell r="AJ3912">
            <v>0</v>
          </cell>
          <cell r="AK3912">
            <v>0</v>
          </cell>
          <cell r="AL3912">
            <v>0</v>
          </cell>
          <cell r="AM3912">
            <v>0</v>
          </cell>
          <cell r="AN3912">
            <v>0</v>
          </cell>
          <cell r="AO3912">
            <v>0</v>
          </cell>
          <cell r="AP3912">
            <v>0</v>
          </cell>
          <cell r="AQ3912">
            <v>0</v>
          </cell>
          <cell r="AR3912">
            <v>0</v>
          </cell>
          <cell r="AS3912">
            <v>0</v>
          </cell>
          <cell r="AT3912">
            <v>0</v>
          </cell>
          <cell r="AU3912">
            <v>0</v>
          </cell>
          <cell r="AV3912">
            <v>0</v>
          </cell>
          <cell r="AW3912">
            <v>0</v>
          </cell>
          <cell r="AX3912">
            <v>0</v>
          </cell>
          <cell r="AY3912">
            <v>0</v>
          </cell>
          <cell r="AZ3912">
            <v>0</v>
          </cell>
        </row>
        <row r="3913">
          <cell r="A3913" t="str">
            <v>WYResidentialDLC Room ACWinter Peak Reduction @Generation (MW)Low Participation Case0</v>
          </cell>
          <cell r="B3913" t="str">
            <v>WY</v>
          </cell>
          <cell r="C3913" t="str">
            <v>Residential</v>
          </cell>
          <cell r="D3913" t="str">
            <v>DLC Room AC</v>
          </cell>
          <cell r="E3913" t="str">
            <v>Winter Peak Reduction @Generation (MW)</v>
          </cell>
          <cell r="F3913" t="str">
            <v>Low Participation Case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E3913">
            <v>0</v>
          </cell>
          <cell r="AF3913">
            <v>0</v>
          </cell>
          <cell r="AG3913">
            <v>0</v>
          </cell>
          <cell r="AH3913">
            <v>0</v>
          </cell>
          <cell r="AI3913">
            <v>0</v>
          </cell>
          <cell r="AJ3913">
            <v>0</v>
          </cell>
          <cell r="AK3913">
            <v>0</v>
          </cell>
          <cell r="AL3913">
            <v>0</v>
          </cell>
          <cell r="AM3913">
            <v>0</v>
          </cell>
          <cell r="AN3913">
            <v>0</v>
          </cell>
          <cell r="AO3913">
            <v>0</v>
          </cell>
          <cell r="AP3913">
            <v>0</v>
          </cell>
          <cell r="AQ3913">
            <v>0</v>
          </cell>
          <cell r="AR3913">
            <v>0</v>
          </cell>
          <cell r="AS3913">
            <v>0</v>
          </cell>
          <cell r="AT3913">
            <v>0</v>
          </cell>
          <cell r="AU3913">
            <v>0</v>
          </cell>
          <cell r="AV3913">
            <v>0</v>
          </cell>
          <cell r="AW3913">
            <v>0</v>
          </cell>
          <cell r="AX3913">
            <v>0</v>
          </cell>
          <cell r="AY3913">
            <v>0</v>
          </cell>
          <cell r="AZ3913">
            <v>0</v>
          </cell>
        </row>
        <row r="3914">
          <cell r="A3914" t="str">
            <v>WYResidentialDLC Room ACProgram Annual BenefitsLow Participation Case0</v>
          </cell>
          <cell r="B3914" t="str">
            <v>WY</v>
          </cell>
          <cell r="C3914" t="str">
            <v>Residential</v>
          </cell>
          <cell r="D3914" t="str">
            <v>DLC Room AC</v>
          </cell>
          <cell r="E3914" t="str">
            <v>Program Annual Benefits</v>
          </cell>
          <cell r="F3914" t="str">
            <v>Low Participation Case</v>
          </cell>
          <cell r="G3914">
            <v>0</v>
          </cell>
        </row>
        <row r="3915">
          <cell r="A3915" t="str">
            <v>WYResidentialDLC Room ACNew ParticipantsLow Participation Case0</v>
          </cell>
          <cell r="B3915" t="str">
            <v>WY</v>
          </cell>
          <cell r="C3915" t="str">
            <v>Residential</v>
          </cell>
          <cell r="D3915" t="str">
            <v>DLC Room AC</v>
          </cell>
          <cell r="E3915" t="str">
            <v>New Participants</v>
          </cell>
          <cell r="F3915" t="str">
            <v>Low Participation Case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16746.686550000006</v>
          </cell>
          <cell r="S3915">
            <v>34271.919000000009</v>
          </cell>
          <cell r="T3915">
            <v>69833.664450000011</v>
          </cell>
          <cell r="U3915">
            <v>36847.527750000037</v>
          </cell>
          <cell r="V3915">
            <v>20100.588749999937</v>
          </cell>
          <cell r="W3915">
            <v>2583.0255000000179</v>
          </cell>
          <cell r="X3915">
            <v>2585.7149999999965</v>
          </cell>
          <cell r="Y3915">
            <v>2585.2035000000324</v>
          </cell>
          <cell r="Z3915">
            <v>2584.5764999999665</v>
          </cell>
          <cell r="AA3915">
            <v>2584.3950000000186</v>
          </cell>
          <cell r="AB3915">
            <v>2584.7249999999767</v>
          </cell>
          <cell r="AC3915">
            <v>2592.8595000000205</v>
          </cell>
          <cell r="AD3915">
            <v>2694.0321599718882</v>
          </cell>
          <cell r="AE3915">
            <v>2731.0805338135397</v>
          </cell>
          <cell r="AF3915">
            <v>2768.6383974915661</v>
          </cell>
          <cell r="AG3915">
            <v>2806.7127575183695</v>
          </cell>
          <cell r="AH3915">
            <v>2845.3107167601411</v>
          </cell>
          <cell r="AI3915">
            <v>2884.4394757617847</v>
          </cell>
          <cell r="AJ3915">
            <v>2924.1063340901455</v>
          </cell>
          <cell r="AK3915">
            <v>2964.3186916958948</v>
          </cell>
          <cell r="AL3915">
            <v>0</v>
          </cell>
          <cell r="AM3915">
            <v>0</v>
          </cell>
          <cell r="AN3915">
            <v>0</v>
          </cell>
          <cell r="AO3915">
            <v>0</v>
          </cell>
          <cell r="AP3915">
            <v>0</v>
          </cell>
          <cell r="AQ3915">
            <v>0</v>
          </cell>
          <cell r="AR3915">
            <v>0</v>
          </cell>
          <cell r="AS3915">
            <v>0</v>
          </cell>
          <cell r="AT3915">
            <v>0</v>
          </cell>
          <cell r="AU3915">
            <v>0</v>
          </cell>
          <cell r="AV3915">
            <v>0</v>
          </cell>
          <cell r="AW3915">
            <v>0</v>
          </cell>
          <cell r="AX3915">
            <v>0</v>
          </cell>
          <cell r="AY3915">
            <v>0</v>
          </cell>
          <cell r="AZ3915">
            <v>0</v>
          </cell>
        </row>
        <row r="3916">
          <cell r="A3916" t="str">
            <v>WYResidentialDLC Room ACIncentive CostsLow Participation Case0</v>
          </cell>
          <cell r="B3916" t="str">
            <v>WY</v>
          </cell>
          <cell r="C3916" t="str">
            <v>Residential</v>
          </cell>
          <cell r="D3916" t="str">
            <v>DLC Room AC</v>
          </cell>
          <cell r="E3916" t="str">
            <v>Incentive Costs</v>
          </cell>
          <cell r="F3916" t="str">
            <v>Low Participation Case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351680.42</v>
          </cell>
          <cell r="S3916">
            <v>1071390.72</v>
          </cell>
          <cell r="T3916">
            <v>2537897.67</v>
          </cell>
          <cell r="U3916">
            <v>3311695.75</v>
          </cell>
          <cell r="V3916">
            <v>3733808.12</v>
          </cell>
          <cell r="W3916">
            <v>3788051.65</v>
          </cell>
          <cell r="X3916">
            <v>3842351.67</v>
          </cell>
          <cell r="Y3916">
            <v>3896640.94</v>
          </cell>
          <cell r="Z3916">
            <v>3950917.05</v>
          </cell>
          <cell r="AA3916">
            <v>4005189.34</v>
          </cell>
          <cell r="AB3916">
            <v>4059468.57</v>
          </cell>
          <cell r="AC3916">
            <v>4113918.62</v>
          </cell>
          <cell r="AD3916">
            <v>4170493.29</v>
          </cell>
          <cell r="AE3916">
            <v>4227845.9800000004</v>
          </cell>
          <cell r="AF3916">
            <v>4285987.3899999997</v>
          </cell>
          <cell r="AG3916">
            <v>4344928.3600000003</v>
          </cell>
          <cell r="AH3916">
            <v>4404679.88</v>
          </cell>
          <cell r="AI3916">
            <v>4465253.1100000003</v>
          </cell>
          <cell r="AJ3916">
            <v>4526659.34</v>
          </cell>
          <cell r="AK3916">
            <v>4588910.04</v>
          </cell>
          <cell r="AL3916">
            <v>0</v>
          </cell>
          <cell r="AM3916">
            <v>0</v>
          </cell>
          <cell r="AN3916">
            <v>0</v>
          </cell>
          <cell r="AO3916">
            <v>0</v>
          </cell>
          <cell r="AP3916">
            <v>0</v>
          </cell>
          <cell r="AQ3916">
            <v>0</v>
          </cell>
          <cell r="AR3916">
            <v>0</v>
          </cell>
          <cell r="AS3916">
            <v>0</v>
          </cell>
          <cell r="AT3916">
            <v>0</v>
          </cell>
          <cell r="AU3916">
            <v>0</v>
          </cell>
          <cell r="AV3916">
            <v>0</v>
          </cell>
          <cell r="AW3916">
            <v>0</v>
          </cell>
          <cell r="AX3916">
            <v>0</v>
          </cell>
          <cell r="AY3916">
            <v>0</v>
          </cell>
          <cell r="AZ3916">
            <v>0</v>
          </cell>
        </row>
        <row r="3917">
          <cell r="A3917" t="str">
            <v>WYResidentialDLC Room ACParticipantsLow Participation Case0</v>
          </cell>
          <cell r="B3917" t="str">
            <v>WY</v>
          </cell>
          <cell r="C3917" t="str">
            <v>Residential</v>
          </cell>
          <cell r="D3917" t="str">
            <v>DLC Room AC</v>
          </cell>
          <cell r="E3917" t="str">
            <v>Participants</v>
          </cell>
          <cell r="F3917" t="str">
            <v>Low Participation Case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16746.686550000006</v>
          </cell>
          <cell r="S3917">
            <v>51018.605550000015</v>
          </cell>
          <cell r="T3917">
            <v>120852.27000000002</v>
          </cell>
          <cell r="U3917">
            <v>157699.79775000006</v>
          </cell>
          <cell r="V3917">
            <v>177800.38649999999</v>
          </cell>
          <cell r="W3917">
            <v>180383.41200000001</v>
          </cell>
          <cell r="X3917">
            <v>182969.12700000001</v>
          </cell>
          <cell r="Y3917">
            <v>185554.33050000004</v>
          </cell>
          <cell r="Z3917">
            <v>188138.90700000001</v>
          </cell>
          <cell r="AA3917">
            <v>190723.30200000003</v>
          </cell>
          <cell r="AB3917">
            <v>193308.027</v>
          </cell>
          <cell r="AC3917">
            <v>195900.88650000002</v>
          </cell>
          <cell r="AD3917">
            <v>198594.91865997191</v>
          </cell>
          <cell r="AE3917">
            <v>201325.99919378545</v>
          </cell>
          <cell r="AF3917">
            <v>204094.63759127702</v>
          </cell>
          <cell r="AG3917">
            <v>206901.35034879539</v>
          </cell>
          <cell r="AH3917">
            <v>209746.66106555553</v>
          </cell>
          <cell r="AI3917">
            <v>212631.10054131731</v>
          </cell>
          <cell r="AJ3917">
            <v>215555.20687540746</v>
          </cell>
          <cell r="AK3917">
            <v>218519.52556710335</v>
          </cell>
          <cell r="AL3917">
            <v>0</v>
          </cell>
          <cell r="AM3917">
            <v>0</v>
          </cell>
          <cell r="AN3917">
            <v>0</v>
          </cell>
          <cell r="AO3917">
            <v>0</v>
          </cell>
          <cell r="AP3917">
            <v>0</v>
          </cell>
          <cell r="AQ3917">
            <v>0</v>
          </cell>
          <cell r="AR3917">
            <v>0</v>
          </cell>
          <cell r="AS3917">
            <v>0</v>
          </cell>
          <cell r="AT3917">
            <v>0</v>
          </cell>
          <cell r="AU3917">
            <v>0</v>
          </cell>
          <cell r="AV3917">
            <v>0</v>
          </cell>
          <cell r="AW3917">
            <v>0</v>
          </cell>
          <cell r="AX3917">
            <v>0</v>
          </cell>
          <cell r="AY3917">
            <v>0</v>
          </cell>
          <cell r="AZ3917">
            <v>0</v>
          </cell>
        </row>
        <row r="3918">
          <cell r="A3918" t="str">
            <v>WYResidentialDLC Smart AppliancesProgram Annual BenefitsLow Participation Case0</v>
          </cell>
          <cell r="B3918" t="str">
            <v>WY</v>
          </cell>
          <cell r="C3918" t="str">
            <v>Residential</v>
          </cell>
          <cell r="D3918" t="str">
            <v>DLC Smart Appliances</v>
          </cell>
          <cell r="E3918" t="str">
            <v>Program Annual Benefits</v>
          </cell>
          <cell r="F3918" t="str">
            <v>Low Participation Case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573231.01</v>
          </cell>
          <cell r="S3918">
            <v>1745288.43</v>
          </cell>
          <cell r="T3918">
            <v>4127886.26</v>
          </cell>
          <cell r="U3918">
            <v>5388069.9000000004</v>
          </cell>
          <cell r="V3918">
            <v>6066603.5300000003</v>
          </cell>
          <cell r="W3918">
            <v>6146956.6100000003</v>
          </cell>
          <cell r="X3918">
            <v>6226381.7599999998</v>
          </cell>
          <cell r="Y3918">
            <v>6305886.3200000003</v>
          </cell>
          <cell r="Z3918">
            <v>6389191.79</v>
          </cell>
          <cell r="AA3918">
            <v>6482465.1100000003</v>
          </cell>
          <cell r="AB3918">
            <v>6568214.9500000002</v>
          </cell>
          <cell r="AC3918">
            <v>6654117.0800000001</v>
          </cell>
          <cell r="AD3918">
            <v>6743128.8899999997</v>
          </cell>
          <cell r="AE3918">
            <v>6833331.4100000001</v>
          </cell>
          <cell r="AF3918">
            <v>6924740.5700000003</v>
          </cell>
          <cell r="AG3918">
            <v>7017372.5</v>
          </cell>
          <cell r="AH3918">
            <v>7111243.5700000003</v>
          </cell>
          <cell r="AI3918">
            <v>7206370.3399999999</v>
          </cell>
          <cell r="AJ3918">
            <v>7302769.6200000001</v>
          </cell>
          <cell r="AK3918">
            <v>7400458.4299999997</v>
          </cell>
          <cell r="AL3918">
            <v>0</v>
          </cell>
          <cell r="AM3918">
            <v>0</v>
          </cell>
          <cell r="AN3918">
            <v>0</v>
          </cell>
          <cell r="AO3918">
            <v>0</v>
          </cell>
          <cell r="AP3918">
            <v>0</v>
          </cell>
          <cell r="AQ3918">
            <v>0</v>
          </cell>
          <cell r="AR3918">
            <v>0</v>
          </cell>
          <cell r="AS3918">
            <v>0</v>
          </cell>
          <cell r="AT3918">
            <v>0</v>
          </cell>
          <cell r="AU3918">
            <v>0</v>
          </cell>
          <cell r="AV3918">
            <v>0</v>
          </cell>
          <cell r="AW3918">
            <v>0</v>
          </cell>
          <cell r="AX3918">
            <v>0</v>
          </cell>
          <cell r="AY3918">
            <v>0</v>
          </cell>
          <cell r="AZ3918">
            <v>0</v>
          </cell>
        </row>
        <row r="3919">
          <cell r="A3919" t="str">
            <v>WYResidentialDLC Smart AppliancesProgram Annual CostsLow Participation Case0</v>
          </cell>
          <cell r="B3919" t="str">
            <v>WY</v>
          </cell>
          <cell r="C3919" t="str">
            <v>Residential</v>
          </cell>
          <cell r="D3919" t="str">
            <v>DLC Smart Appliances</v>
          </cell>
          <cell r="E3919" t="str">
            <v>Program Annual Costs</v>
          </cell>
          <cell r="F3919" t="str">
            <v>Low Participation Case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5834317.1500000004</v>
          </cell>
          <cell r="S3919">
            <v>12509121.98</v>
          </cell>
          <cell r="T3919">
            <v>26286343.199999999</v>
          </cell>
          <cell r="U3919">
            <v>16130618.27</v>
          </cell>
          <cell r="V3919">
            <v>10911310.720000001</v>
          </cell>
          <cell r="W3919">
            <v>4823091.07</v>
          </cell>
          <cell r="X3919">
            <v>4899046.41</v>
          </cell>
          <cell r="Y3919">
            <v>4974249.76</v>
          </cell>
          <cell r="Z3919">
            <v>5049879.66</v>
          </cell>
          <cell r="AA3919">
            <v>5126289.05</v>
          </cell>
          <cell r="AB3919">
            <v>5203203.5</v>
          </cell>
          <cell r="AC3919">
            <v>5283869.59</v>
          </cell>
          <cell r="AD3919">
            <v>5405233.1200000001</v>
          </cell>
          <cell r="AE3919">
            <v>5502775.29</v>
          </cell>
          <cell r="AF3919">
            <v>5602414.6799999997</v>
          </cell>
          <cell r="AG3919">
            <v>5704204.7300000004</v>
          </cell>
          <cell r="AH3919">
            <v>5808200.4400000004</v>
          </cell>
          <cell r="AI3919">
            <v>5914458.3899999997</v>
          </cell>
          <cell r="AJ3919">
            <v>6023036.7800000003</v>
          </cell>
          <cell r="AK3919">
            <v>6133995.5099999998</v>
          </cell>
          <cell r="AL3919">
            <v>0</v>
          </cell>
          <cell r="AM3919">
            <v>0</v>
          </cell>
          <cell r="AN3919">
            <v>0</v>
          </cell>
          <cell r="AO3919">
            <v>0</v>
          </cell>
          <cell r="AP3919">
            <v>0</v>
          </cell>
          <cell r="AQ3919">
            <v>0</v>
          </cell>
          <cell r="AR3919">
            <v>0</v>
          </cell>
          <cell r="AS3919">
            <v>0</v>
          </cell>
          <cell r="AT3919">
            <v>0</v>
          </cell>
          <cell r="AU3919">
            <v>0</v>
          </cell>
          <cell r="AV3919">
            <v>0</v>
          </cell>
          <cell r="AW3919">
            <v>0</v>
          </cell>
          <cell r="AX3919">
            <v>0</v>
          </cell>
          <cell r="AY3919">
            <v>0</v>
          </cell>
          <cell r="AZ3919">
            <v>0</v>
          </cell>
        </row>
        <row r="3920">
          <cell r="A3920" t="str">
            <v>WYResidentialDLC Smart AppliancesNon-Incentive CostsLow Participation Case0</v>
          </cell>
          <cell r="B3920" t="str">
            <v>WY</v>
          </cell>
          <cell r="C3920" t="str">
            <v>Residential</v>
          </cell>
          <cell r="D3920" t="str">
            <v>DLC Smart Appliances</v>
          </cell>
          <cell r="E3920" t="str">
            <v>Non-Incentive Costs</v>
          </cell>
          <cell r="F3920" t="str">
            <v>Low Participation Case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5482636.7300000004</v>
          </cell>
          <cell r="S3920">
            <v>11437731.27</v>
          </cell>
          <cell r="T3920">
            <v>23748445.530000001</v>
          </cell>
          <cell r="U3920">
            <v>12818922.52</v>
          </cell>
          <cell r="V3920">
            <v>7177502.6100000003</v>
          </cell>
          <cell r="W3920">
            <v>1035039.42</v>
          </cell>
          <cell r="X3920">
            <v>1056694.75</v>
          </cell>
          <cell r="Y3920">
            <v>1077608.81</v>
          </cell>
          <cell r="Z3920">
            <v>1098962.6200000001</v>
          </cell>
          <cell r="AA3920">
            <v>1121099.71</v>
          </cell>
          <cell r="AB3920">
            <v>1143734.93</v>
          </cell>
          <cell r="AC3920">
            <v>1169950.97</v>
          </cell>
          <cell r="AD3920">
            <v>1234739.83</v>
          </cell>
          <cell r="AE3920">
            <v>1274929.31</v>
          </cell>
          <cell r="AF3920">
            <v>1316427.29</v>
          </cell>
          <cell r="AG3920">
            <v>1359276.37</v>
          </cell>
          <cell r="AH3920">
            <v>1403520.56</v>
          </cell>
          <cell r="AI3920">
            <v>1449205.28</v>
          </cell>
          <cell r="AJ3920">
            <v>1496377.44</v>
          </cell>
          <cell r="AK3920">
            <v>1545085.48</v>
          </cell>
          <cell r="AL3920">
            <v>0</v>
          </cell>
          <cell r="AM3920">
            <v>0</v>
          </cell>
          <cell r="AN3920">
            <v>0</v>
          </cell>
          <cell r="AO3920">
            <v>0</v>
          </cell>
          <cell r="AP3920">
            <v>0</v>
          </cell>
          <cell r="AQ3920">
            <v>0</v>
          </cell>
          <cell r="AR3920">
            <v>0</v>
          </cell>
          <cell r="AS3920">
            <v>0</v>
          </cell>
          <cell r="AT3920">
            <v>0</v>
          </cell>
          <cell r="AU3920">
            <v>0</v>
          </cell>
          <cell r="AV3920">
            <v>0</v>
          </cell>
          <cell r="AW3920">
            <v>0</v>
          </cell>
          <cell r="AX3920">
            <v>0</v>
          </cell>
          <cell r="AY3920">
            <v>0</v>
          </cell>
          <cell r="AZ3920">
            <v>0</v>
          </cell>
        </row>
        <row r="3921">
          <cell r="A3921" t="str">
            <v>WYResidentialDLC Smart AppliancesSummer Peak Reduction @Meter  (MW)Low Participation Case0</v>
          </cell>
          <cell r="B3921" t="str">
            <v>WY</v>
          </cell>
          <cell r="C3921" t="str">
            <v>Residential</v>
          </cell>
          <cell r="D3921" t="str">
            <v>DLC Smart Appliances</v>
          </cell>
          <cell r="E3921" t="str">
            <v>Summer Peak Reduction @Meter  (MW)</v>
          </cell>
          <cell r="F3921" t="str">
            <v>Low Participation Case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5.1061481672101516</v>
          </cell>
          <cell r="S3921">
            <v>15.546439584201273</v>
          </cell>
          <cell r="T3921">
            <v>36.769815927493447</v>
          </cell>
          <cell r="U3921">
            <v>47.99510590524666</v>
          </cell>
          <cell r="V3921">
            <v>54.039254216657497</v>
          </cell>
          <cell r="W3921">
            <v>54.75501228123791</v>
          </cell>
          <cell r="X3921">
            <v>55.462504704051796</v>
          </cell>
          <cell r="Y3921">
            <v>56.170704503007471</v>
          </cell>
          <cell r="Z3921">
            <v>56.91276145592839</v>
          </cell>
          <cell r="AA3921">
            <v>57.74360864977195</v>
          </cell>
          <cell r="AB3921">
            <v>58.507439221742665</v>
          </cell>
          <cell r="AC3921">
            <v>59.27262640549219</v>
          </cell>
          <cell r="AD3921">
            <v>60.065513565673378</v>
          </cell>
          <cell r="AE3921">
            <v>60.869007140432515</v>
          </cell>
          <cell r="AF3921">
            <v>61.683249011282939</v>
          </cell>
          <cell r="AG3921">
            <v>62.508382957680382</v>
          </cell>
          <cell r="AH3921">
            <v>63.344554682411669</v>
          </cell>
          <cell r="AI3921">
            <v>64.191911837323005</v>
          </cell>
          <cell r="AJ3921">
            <v>65.050604049392433</v>
          </cell>
          <cell r="AK3921">
            <v>65.920782947151125</v>
          </cell>
          <cell r="AL3921">
            <v>0</v>
          </cell>
          <cell r="AM3921">
            <v>0</v>
          </cell>
          <cell r="AN3921">
            <v>0</v>
          </cell>
          <cell r="AO3921">
            <v>0</v>
          </cell>
          <cell r="AP3921">
            <v>0</v>
          </cell>
          <cell r="AQ3921">
            <v>0</v>
          </cell>
          <cell r="AR3921">
            <v>0</v>
          </cell>
          <cell r="AS3921">
            <v>0</v>
          </cell>
          <cell r="AT3921">
            <v>0</v>
          </cell>
          <cell r="AU3921">
            <v>0</v>
          </cell>
          <cell r="AV3921">
            <v>0</v>
          </cell>
          <cell r="AW3921">
            <v>0</v>
          </cell>
          <cell r="AX3921">
            <v>0</v>
          </cell>
          <cell r="AY3921">
            <v>0</v>
          </cell>
          <cell r="AZ3921">
            <v>0</v>
          </cell>
        </row>
        <row r="3922">
          <cell r="A3922" t="str">
            <v>WYResidentialDLC Smart AppliancesSummer Peak Reduction @Generation (MW)Low Participation Case0</v>
          </cell>
          <cell r="B3922" t="str">
            <v>WY</v>
          </cell>
          <cell r="C3922" t="str">
            <v>Residential</v>
          </cell>
          <cell r="D3922" t="str">
            <v>DLC Smart Appliances</v>
          </cell>
          <cell r="E3922" t="str">
            <v>Summer Peak Reduction @Generation (MW)</v>
          </cell>
          <cell r="F3922" t="str">
            <v>Low Participation Case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5.6309529854545115</v>
          </cell>
          <cell r="S3922">
            <v>17.1442871462299</v>
          </cell>
          <cell r="T3922">
            <v>40.548980952242438</v>
          </cell>
          <cell r="U3922">
            <v>52.92799504328039</v>
          </cell>
          <cell r="V3922">
            <v>59.593354892652727</v>
          </cell>
          <cell r="W3922">
            <v>60.382677857562754</v>
          </cell>
          <cell r="X3922">
            <v>61.162885646285609</v>
          </cell>
          <cell r="Y3922">
            <v>61.94387351456492</v>
          </cell>
          <cell r="Z3922">
            <v>62.762198341341403</v>
          </cell>
          <cell r="AA3922">
            <v>63.678439181486489</v>
          </cell>
          <cell r="AB3922">
            <v>64.520775498172327</v>
          </cell>
          <cell r="AC3922">
            <v>65.364607857843168</v>
          </cell>
          <cell r="AD3922">
            <v>66.238987169908881</v>
          </cell>
          <cell r="AE3922">
            <v>67.125063013269198</v>
          </cell>
          <cell r="AF3922">
            <v>68.022991851877961</v>
          </cell>
          <cell r="AG3922">
            <v>68.932932242700019</v>
          </cell>
          <cell r="AH3922">
            <v>69.855044863709381</v>
          </cell>
          <cell r="AI3922">
            <v>70.789492542261797</v>
          </cell>
          <cell r="AJ3922">
            <v>71.73644028384696</v>
          </cell>
          <cell r="AK3922">
            <v>72.696055301225314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  <cell r="AP3922">
            <v>0</v>
          </cell>
          <cell r="AQ3922">
            <v>0</v>
          </cell>
          <cell r="AR3922">
            <v>0</v>
          </cell>
          <cell r="AS3922">
            <v>0</v>
          </cell>
          <cell r="AT3922">
            <v>0</v>
          </cell>
          <cell r="AU3922">
            <v>0</v>
          </cell>
          <cell r="AV3922">
            <v>0</v>
          </cell>
          <cell r="AW3922">
            <v>0</v>
          </cell>
          <cell r="AX3922">
            <v>0</v>
          </cell>
          <cell r="AY3922">
            <v>0</v>
          </cell>
          <cell r="AZ3922">
            <v>0</v>
          </cell>
        </row>
        <row r="3923">
          <cell r="A3923" t="str">
            <v>WYResidentialDLC Smart AppliancesWinter Peak Reduction @Meter  (MW)Low Participation Case0</v>
          </cell>
          <cell r="B3923" t="str">
            <v>WY</v>
          </cell>
          <cell r="C3923" t="str">
            <v>Residential</v>
          </cell>
          <cell r="D3923" t="str">
            <v>DLC Smart Appliances</v>
          </cell>
          <cell r="E3923" t="str">
            <v>Winter Peak Reduction @Meter  (MW)</v>
          </cell>
          <cell r="F3923" t="str">
            <v>Low Participation Case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  <cell r="AP3923">
            <v>0</v>
          </cell>
          <cell r="AQ3923">
            <v>0</v>
          </cell>
          <cell r="AR3923">
            <v>0</v>
          </cell>
          <cell r="AS3923">
            <v>0</v>
          </cell>
          <cell r="AT3923">
            <v>0</v>
          </cell>
          <cell r="AU3923">
            <v>0</v>
          </cell>
          <cell r="AV3923">
            <v>0</v>
          </cell>
          <cell r="AW3923">
            <v>0</v>
          </cell>
          <cell r="AX3923">
            <v>0</v>
          </cell>
          <cell r="AY3923">
            <v>0</v>
          </cell>
          <cell r="AZ3923">
            <v>0</v>
          </cell>
        </row>
        <row r="3924">
          <cell r="A3924" t="str">
            <v>WYResidentialDLC Smart AppliancesWinter Peak Reduction @Generation (MW)Low Participation Case0</v>
          </cell>
          <cell r="B3924" t="str">
            <v>WY</v>
          </cell>
          <cell r="C3924" t="str">
            <v>Residential</v>
          </cell>
          <cell r="D3924" t="str">
            <v>DLC Smart Appliances</v>
          </cell>
          <cell r="E3924" t="str">
            <v>Winter Peak Reduction @Generation (MW)</v>
          </cell>
          <cell r="F3924" t="str">
            <v>Low Participation Case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  <cell r="AP3924">
            <v>0</v>
          </cell>
          <cell r="AQ3924">
            <v>0</v>
          </cell>
          <cell r="AR3924">
            <v>0</v>
          </cell>
          <cell r="AS3924">
            <v>0</v>
          </cell>
          <cell r="AT3924">
            <v>0</v>
          </cell>
          <cell r="AU3924">
            <v>0</v>
          </cell>
          <cell r="AV3924">
            <v>0</v>
          </cell>
          <cell r="AW3924">
            <v>0</v>
          </cell>
          <cell r="AX3924">
            <v>0</v>
          </cell>
          <cell r="AY3924">
            <v>0</v>
          </cell>
          <cell r="AZ3924">
            <v>0</v>
          </cell>
        </row>
        <row r="3925">
          <cell r="A3925" t="str">
            <v>WYResidentialDLC Smart AppliancesProgram Annual BenefitsLow Participation Case0</v>
          </cell>
          <cell r="B3925" t="str">
            <v>WY</v>
          </cell>
          <cell r="C3925" t="str">
            <v>Residential</v>
          </cell>
          <cell r="D3925" t="str">
            <v>DLC Smart Appliances</v>
          </cell>
          <cell r="E3925" t="str">
            <v>Program Annual Benefits</v>
          </cell>
          <cell r="F3925" t="str">
            <v>Low Participation Case</v>
          </cell>
          <cell r="G3925">
            <v>0</v>
          </cell>
        </row>
        <row r="3926">
          <cell r="A3926" t="str">
            <v>WYResidentialDLC Smart AppliancesNew ParticipantsLow Participation Case0</v>
          </cell>
          <cell r="B3926" t="str">
            <v>WY</v>
          </cell>
          <cell r="C3926" t="str">
            <v>Residential</v>
          </cell>
          <cell r="D3926" t="str">
            <v>DLC Smart Appliances</v>
          </cell>
          <cell r="E3926" t="str">
            <v>New Participants</v>
          </cell>
          <cell r="F3926" t="str">
            <v>Low Participation Case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16746.686550000006</v>
          </cell>
          <cell r="S3926">
            <v>34271.919000000009</v>
          </cell>
          <cell r="T3926">
            <v>69833.664450000011</v>
          </cell>
          <cell r="U3926">
            <v>36847.527750000037</v>
          </cell>
          <cell r="V3926">
            <v>20100.588749999937</v>
          </cell>
          <cell r="W3926">
            <v>2583.0255000000179</v>
          </cell>
          <cell r="X3926">
            <v>2585.7149999999965</v>
          </cell>
          <cell r="Y3926">
            <v>2585.2035000000324</v>
          </cell>
          <cell r="Z3926">
            <v>2584.5764999999665</v>
          </cell>
          <cell r="AA3926">
            <v>2584.3950000000186</v>
          </cell>
          <cell r="AB3926">
            <v>2584.7249999999767</v>
          </cell>
          <cell r="AC3926">
            <v>2592.8595000000205</v>
          </cell>
          <cell r="AD3926">
            <v>2694.0321599718882</v>
          </cell>
          <cell r="AE3926">
            <v>2731.0805338135397</v>
          </cell>
          <cell r="AF3926">
            <v>2768.6383974915661</v>
          </cell>
          <cell r="AG3926">
            <v>2806.7127575183695</v>
          </cell>
          <cell r="AH3926">
            <v>2845.3107167601411</v>
          </cell>
          <cell r="AI3926">
            <v>2884.4394757617847</v>
          </cell>
          <cell r="AJ3926">
            <v>2924.1063340901455</v>
          </cell>
          <cell r="AK3926">
            <v>2964.3186916958948</v>
          </cell>
          <cell r="AL3926">
            <v>0</v>
          </cell>
          <cell r="AM3926">
            <v>0</v>
          </cell>
          <cell r="AN3926">
            <v>0</v>
          </cell>
          <cell r="AO3926">
            <v>0</v>
          </cell>
          <cell r="AP3926">
            <v>0</v>
          </cell>
          <cell r="AQ3926">
            <v>0</v>
          </cell>
          <cell r="AR3926">
            <v>0</v>
          </cell>
          <cell r="AS3926">
            <v>0</v>
          </cell>
          <cell r="AT3926">
            <v>0</v>
          </cell>
          <cell r="AU3926">
            <v>0</v>
          </cell>
          <cell r="AV3926">
            <v>0</v>
          </cell>
          <cell r="AW3926">
            <v>0</v>
          </cell>
          <cell r="AX3926">
            <v>0</v>
          </cell>
          <cell r="AY3926">
            <v>0</v>
          </cell>
          <cell r="AZ3926">
            <v>0</v>
          </cell>
        </row>
        <row r="3927">
          <cell r="A3927" t="str">
            <v>WYResidentialDLC Smart AppliancesIncentive CostsLow Participation Case0</v>
          </cell>
          <cell r="B3927" t="str">
            <v>WY</v>
          </cell>
          <cell r="C3927" t="str">
            <v>Residential</v>
          </cell>
          <cell r="D3927" t="str">
            <v>DLC Smart Appliances</v>
          </cell>
          <cell r="E3927" t="str">
            <v>Incentive Costs</v>
          </cell>
          <cell r="F3927" t="str">
            <v>Low Participation Case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351680.42</v>
          </cell>
          <cell r="S3927">
            <v>1071390.72</v>
          </cell>
          <cell r="T3927">
            <v>2537897.67</v>
          </cell>
          <cell r="U3927">
            <v>3311695.75</v>
          </cell>
          <cell r="V3927">
            <v>3733808.12</v>
          </cell>
          <cell r="W3927">
            <v>3788051.65</v>
          </cell>
          <cell r="X3927">
            <v>3842351.67</v>
          </cell>
          <cell r="Y3927">
            <v>3896640.94</v>
          </cell>
          <cell r="Z3927">
            <v>3950917.05</v>
          </cell>
          <cell r="AA3927">
            <v>4005189.34</v>
          </cell>
          <cell r="AB3927">
            <v>4059468.57</v>
          </cell>
          <cell r="AC3927">
            <v>4113918.62</v>
          </cell>
          <cell r="AD3927">
            <v>4170493.29</v>
          </cell>
          <cell r="AE3927">
            <v>4227845.9800000004</v>
          </cell>
          <cell r="AF3927">
            <v>4285987.3899999997</v>
          </cell>
          <cell r="AG3927">
            <v>4344928.3600000003</v>
          </cell>
          <cell r="AH3927">
            <v>4404679.88</v>
          </cell>
          <cell r="AI3927">
            <v>4465253.1100000003</v>
          </cell>
          <cell r="AJ3927">
            <v>4526659.34</v>
          </cell>
          <cell r="AK3927">
            <v>4588910.04</v>
          </cell>
          <cell r="AL3927">
            <v>0</v>
          </cell>
          <cell r="AM3927">
            <v>0</v>
          </cell>
          <cell r="AN3927">
            <v>0</v>
          </cell>
          <cell r="AO3927">
            <v>0</v>
          </cell>
          <cell r="AP3927">
            <v>0</v>
          </cell>
          <cell r="AQ3927">
            <v>0</v>
          </cell>
          <cell r="AR3927">
            <v>0</v>
          </cell>
          <cell r="AS3927">
            <v>0</v>
          </cell>
          <cell r="AT3927">
            <v>0</v>
          </cell>
          <cell r="AU3927">
            <v>0</v>
          </cell>
          <cell r="AV3927">
            <v>0</v>
          </cell>
          <cell r="AW3927">
            <v>0</v>
          </cell>
          <cell r="AX3927">
            <v>0</v>
          </cell>
          <cell r="AY3927">
            <v>0</v>
          </cell>
          <cell r="AZ3927">
            <v>0</v>
          </cell>
        </row>
        <row r="3928">
          <cell r="A3928" t="str">
            <v>WYResidentialDLC Smart AppliancesParticipantsLow Participation Case0</v>
          </cell>
          <cell r="B3928" t="str">
            <v>WY</v>
          </cell>
          <cell r="C3928" t="str">
            <v>Residential</v>
          </cell>
          <cell r="D3928" t="str">
            <v>DLC Smart Appliances</v>
          </cell>
          <cell r="E3928" t="str">
            <v>Participants</v>
          </cell>
          <cell r="F3928" t="str">
            <v>Low Participation Case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16746.686550000006</v>
          </cell>
          <cell r="S3928">
            <v>51018.605550000015</v>
          </cell>
          <cell r="T3928">
            <v>120852.27000000002</v>
          </cell>
          <cell r="U3928">
            <v>157699.79775000006</v>
          </cell>
          <cell r="V3928">
            <v>177800.38649999999</v>
          </cell>
          <cell r="W3928">
            <v>180383.41200000001</v>
          </cell>
          <cell r="X3928">
            <v>182969.12700000001</v>
          </cell>
          <cell r="Y3928">
            <v>185554.33050000004</v>
          </cell>
          <cell r="Z3928">
            <v>188138.90700000001</v>
          </cell>
          <cell r="AA3928">
            <v>190723.30200000003</v>
          </cell>
          <cell r="AB3928">
            <v>193308.027</v>
          </cell>
          <cell r="AC3928">
            <v>195900.88650000002</v>
          </cell>
          <cell r="AD3928">
            <v>198594.91865997191</v>
          </cell>
          <cell r="AE3928">
            <v>201325.99919378545</v>
          </cell>
          <cell r="AF3928">
            <v>204094.63759127702</v>
          </cell>
          <cell r="AG3928">
            <v>206901.35034879539</v>
          </cell>
          <cell r="AH3928">
            <v>209746.66106555553</v>
          </cell>
          <cell r="AI3928">
            <v>212631.10054131731</v>
          </cell>
          <cell r="AJ3928">
            <v>215555.20687540746</v>
          </cell>
          <cell r="AK3928">
            <v>218519.52556710335</v>
          </cell>
          <cell r="AL3928">
            <v>0</v>
          </cell>
          <cell r="AM3928">
            <v>0</v>
          </cell>
          <cell r="AN3928">
            <v>0</v>
          </cell>
          <cell r="AO3928">
            <v>0</v>
          </cell>
          <cell r="AP3928">
            <v>0</v>
          </cell>
          <cell r="AQ3928">
            <v>0</v>
          </cell>
          <cell r="AR3928">
            <v>0</v>
          </cell>
          <cell r="AS3928">
            <v>0</v>
          </cell>
          <cell r="AT3928">
            <v>0</v>
          </cell>
          <cell r="AU3928">
            <v>0</v>
          </cell>
          <cell r="AV3928">
            <v>0</v>
          </cell>
          <cell r="AW3928">
            <v>0</v>
          </cell>
          <cell r="AX3928">
            <v>0</v>
          </cell>
          <cell r="AY3928">
            <v>0</v>
          </cell>
          <cell r="AZ3928">
            <v>0</v>
          </cell>
        </row>
        <row r="3929">
          <cell r="A3929" t="str">
            <v>WYResidentialDLC Smart ThermostatsProgram Annual BenefitsLow Participation Case0</v>
          </cell>
          <cell r="B3929" t="str">
            <v>WY</v>
          </cell>
          <cell r="C3929" t="str">
            <v>Residential</v>
          </cell>
          <cell r="D3929" t="str">
            <v>DLC Smart Thermostats</v>
          </cell>
          <cell r="E3929" t="str">
            <v>Program Annual Benefits</v>
          </cell>
          <cell r="F3929" t="str">
            <v>Low Participation Case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573231.01</v>
          </cell>
          <cell r="S3929">
            <v>1745288.43</v>
          </cell>
          <cell r="T3929">
            <v>4127886.26</v>
          </cell>
          <cell r="U3929">
            <v>5388069.9000000004</v>
          </cell>
          <cell r="V3929">
            <v>6066603.5300000003</v>
          </cell>
          <cell r="W3929">
            <v>6146956.6100000003</v>
          </cell>
          <cell r="X3929">
            <v>6226381.7599999998</v>
          </cell>
          <cell r="Y3929">
            <v>6305886.3200000003</v>
          </cell>
          <cell r="Z3929">
            <v>6389191.79</v>
          </cell>
          <cell r="AA3929">
            <v>6482465.1100000003</v>
          </cell>
          <cell r="AB3929">
            <v>6568214.9500000002</v>
          </cell>
          <cell r="AC3929">
            <v>6654117.0800000001</v>
          </cell>
          <cell r="AD3929">
            <v>6743128.8899999997</v>
          </cell>
          <cell r="AE3929">
            <v>6833331.4100000001</v>
          </cell>
          <cell r="AF3929">
            <v>6924740.5700000003</v>
          </cell>
          <cell r="AG3929">
            <v>7017372.5</v>
          </cell>
          <cell r="AH3929">
            <v>7111243.5700000003</v>
          </cell>
          <cell r="AI3929">
            <v>7206370.3399999999</v>
          </cell>
          <cell r="AJ3929">
            <v>7302769.6200000001</v>
          </cell>
          <cell r="AK3929">
            <v>7400458.4299999997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  <cell r="AP3929">
            <v>0</v>
          </cell>
          <cell r="AQ3929">
            <v>0</v>
          </cell>
          <cell r="AR3929">
            <v>0</v>
          </cell>
          <cell r="AS3929">
            <v>0</v>
          </cell>
          <cell r="AT3929">
            <v>0</v>
          </cell>
          <cell r="AU3929">
            <v>0</v>
          </cell>
          <cell r="AV3929">
            <v>0</v>
          </cell>
          <cell r="AW3929">
            <v>0</v>
          </cell>
          <cell r="AX3929">
            <v>0</v>
          </cell>
          <cell r="AY3929">
            <v>0</v>
          </cell>
          <cell r="AZ3929">
            <v>0</v>
          </cell>
        </row>
        <row r="3930">
          <cell r="A3930" t="str">
            <v>WYResidentialDLC Smart ThermostatsProgram Annual CostsLow Participation Case0</v>
          </cell>
          <cell r="B3930" t="str">
            <v>WY</v>
          </cell>
          <cell r="C3930" t="str">
            <v>Residential</v>
          </cell>
          <cell r="D3930" t="str">
            <v>DLC Smart Thermostats</v>
          </cell>
          <cell r="E3930" t="str">
            <v>Program Annual Costs</v>
          </cell>
          <cell r="F3930" t="str">
            <v>Low Participation Case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5834317.1500000004</v>
          </cell>
          <cell r="S3930">
            <v>12509121.98</v>
          </cell>
          <cell r="T3930">
            <v>26286343.199999999</v>
          </cell>
          <cell r="U3930">
            <v>16130618.27</v>
          </cell>
          <cell r="V3930">
            <v>10911310.720000001</v>
          </cell>
          <cell r="W3930">
            <v>4823091.07</v>
          </cell>
          <cell r="X3930">
            <v>4899046.41</v>
          </cell>
          <cell r="Y3930">
            <v>4974249.76</v>
          </cell>
          <cell r="Z3930">
            <v>5049879.66</v>
          </cell>
          <cell r="AA3930">
            <v>5126289.05</v>
          </cell>
          <cell r="AB3930">
            <v>5203203.5</v>
          </cell>
          <cell r="AC3930">
            <v>5283869.59</v>
          </cell>
          <cell r="AD3930">
            <v>5405233.1200000001</v>
          </cell>
          <cell r="AE3930">
            <v>5502775.29</v>
          </cell>
          <cell r="AF3930">
            <v>5602414.6799999997</v>
          </cell>
          <cell r="AG3930">
            <v>5704204.7300000004</v>
          </cell>
          <cell r="AH3930">
            <v>5808200.4400000004</v>
          </cell>
          <cell r="AI3930">
            <v>5914458.3899999997</v>
          </cell>
          <cell r="AJ3930">
            <v>6023036.7800000003</v>
          </cell>
          <cell r="AK3930">
            <v>6133995.5099999998</v>
          </cell>
          <cell r="AL3930">
            <v>0</v>
          </cell>
          <cell r="AM3930">
            <v>0</v>
          </cell>
          <cell r="AN3930">
            <v>0</v>
          </cell>
          <cell r="AO3930">
            <v>0</v>
          </cell>
          <cell r="AP3930">
            <v>0</v>
          </cell>
          <cell r="AQ3930">
            <v>0</v>
          </cell>
          <cell r="AR3930">
            <v>0</v>
          </cell>
          <cell r="AS3930">
            <v>0</v>
          </cell>
          <cell r="AT3930">
            <v>0</v>
          </cell>
          <cell r="AU3930">
            <v>0</v>
          </cell>
          <cell r="AV3930">
            <v>0</v>
          </cell>
          <cell r="AW3930">
            <v>0</v>
          </cell>
          <cell r="AX3930">
            <v>0</v>
          </cell>
          <cell r="AY3930">
            <v>0</v>
          </cell>
          <cell r="AZ3930">
            <v>0</v>
          </cell>
        </row>
        <row r="3931">
          <cell r="A3931" t="str">
            <v>WYResidentialDLC Smart ThermostatsNon-Incentive CostsLow Participation Case0</v>
          </cell>
          <cell r="B3931" t="str">
            <v>WY</v>
          </cell>
          <cell r="C3931" t="str">
            <v>Residential</v>
          </cell>
          <cell r="D3931" t="str">
            <v>DLC Smart Thermostats</v>
          </cell>
          <cell r="E3931" t="str">
            <v>Non-Incentive Costs</v>
          </cell>
          <cell r="F3931" t="str">
            <v>Low Participation Case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5482636.7300000004</v>
          </cell>
          <cell r="S3931">
            <v>11437731.27</v>
          </cell>
          <cell r="T3931">
            <v>23748445.530000001</v>
          </cell>
          <cell r="U3931">
            <v>12818922.52</v>
          </cell>
          <cell r="V3931">
            <v>7177502.6100000003</v>
          </cell>
          <cell r="W3931">
            <v>1035039.42</v>
          </cell>
          <cell r="X3931">
            <v>1056694.75</v>
          </cell>
          <cell r="Y3931">
            <v>1077608.81</v>
          </cell>
          <cell r="Z3931">
            <v>1098962.6200000001</v>
          </cell>
          <cell r="AA3931">
            <v>1121099.71</v>
          </cell>
          <cell r="AB3931">
            <v>1143734.93</v>
          </cell>
          <cell r="AC3931">
            <v>1169950.97</v>
          </cell>
          <cell r="AD3931">
            <v>1234739.83</v>
          </cell>
          <cell r="AE3931">
            <v>1274929.31</v>
          </cell>
          <cell r="AF3931">
            <v>1316427.29</v>
          </cell>
          <cell r="AG3931">
            <v>1359276.37</v>
          </cell>
          <cell r="AH3931">
            <v>1403520.56</v>
          </cell>
          <cell r="AI3931">
            <v>1449205.28</v>
          </cell>
          <cell r="AJ3931">
            <v>1496377.44</v>
          </cell>
          <cell r="AK3931">
            <v>1545085.48</v>
          </cell>
          <cell r="AL3931">
            <v>0</v>
          </cell>
          <cell r="AM3931">
            <v>0</v>
          </cell>
          <cell r="AN3931">
            <v>0</v>
          </cell>
          <cell r="AO3931">
            <v>0</v>
          </cell>
          <cell r="AP3931">
            <v>0</v>
          </cell>
          <cell r="AQ3931">
            <v>0</v>
          </cell>
          <cell r="AR3931">
            <v>0</v>
          </cell>
          <cell r="AS3931">
            <v>0</v>
          </cell>
          <cell r="AT3931">
            <v>0</v>
          </cell>
          <cell r="AU3931">
            <v>0</v>
          </cell>
          <cell r="AV3931">
            <v>0</v>
          </cell>
          <cell r="AW3931">
            <v>0</v>
          </cell>
          <cell r="AX3931">
            <v>0</v>
          </cell>
          <cell r="AY3931">
            <v>0</v>
          </cell>
          <cell r="AZ3931">
            <v>0</v>
          </cell>
        </row>
        <row r="3932">
          <cell r="A3932" t="str">
            <v>WYResidentialDLC Smart ThermostatsSummer Peak Reduction @Meter  (MW)Low Participation Case0</v>
          </cell>
          <cell r="B3932" t="str">
            <v>WY</v>
          </cell>
          <cell r="C3932" t="str">
            <v>Residential</v>
          </cell>
          <cell r="D3932" t="str">
            <v>DLC Smart Thermostats</v>
          </cell>
          <cell r="E3932" t="str">
            <v>Summer Peak Reduction @Meter  (MW)</v>
          </cell>
          <cell r="F3932" t="str">
            <v>Low Participation Case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5.1061481672101516</v>
          </cell>
          <cell r="S3932">
            <v>15.546439584201273</v>
          </cell>
          <cell r="T3932">
            <v>36.769815927493447</v>
          </cell>
          <cell r="U3932">
            <v>47.99510590524666</v>
          </cell>
          <cell r="V3932">
            <v>54.039254216657497</v>
          </cell>
          <cell r="W3932">
            <v>54.75501228123791</v>
          </cell>
          <cell r="X3932">
            <v>55.462504704051796</v>
          </cell>
          <cell r="Y3932">
            <v>56.170704503007471</v>
          </cell>
          <cell r="Z3932">
            <v>56.91276145592839</v>
          </cell>
          <cell r="AA3932">
            <v>57.74360864977195</v>
          </cell>
          <cell r="AB3932">
            <v>58.507439221742665</v>
          </cell>
          <cell r="AC3932">
            <v>59.27262640549219</v>
          </cell>
          <cell r="AD3932">
            <v>60.065513565673378</v>
          </cell>
          <cell r="AE3932">
            <v>60.869007140432515</v>
          </cell>
          <cell r="AF3932">
            <v>61.683249011282939</v>
          </cell>
          <cell r="AG3932">
            <v>62.508382957680382</v>
          </cell>
          <cell r="AH3932">
            <v>63.344554682411669</v>
          </cell>
          <cell r="AI3932">
            <v>64.191911837323005</v>
          </cell>
          <cell r="AJ3932">
            <v>65.050604049392433</v>
          </cell>
          <cell r="AK3932">
            <v>65.920782947151125</v>
          </cell>
          <cell r="AL3932">
            <v>0</v>
          </cell>
          <cell r="AM3932">
            <v>0</v>
          </cell>
          <cell r="AN3932">
            <v>0</v>
          </cell>
          <cell r="AO3932">
            <v>0</v>
          </cell>
          <cell r="AP3932">
            <v>0</v>
          </cell>
          <cell r="AQ3932">
            <v>0</v>
          </cell>
          <cell r="AR3932">
            <v>0</v>
          </cell>
          <cell r="AS3932">
            <v>0</v>
          </cell>
          <cell r="AT3932">
            <v>0</v>
          </cell>
          <cell r="AU3932">
            <v>0</v>
          </cell>
          <cell r="AV3932">
            <v>0</v>
          </cell>
          <cell r="AW3932">
            <v>0</v>
          </cell>
          <cell r="AX3932">
            <v>0</v>
          </cell>
          <cell r="AY3932">
            <v>0</v>
          </cell>
          <cell r="AZ3932">
            <v>0</v>
          </cell>
        </row>
        <row r="3933">
          <cell r="A3933" t="str">
            <v>WYResidentialDLC Smart ThermostatsSummer Peak Reduction @Generation (MW)Low Participation Case0</v>
          </cell>
          <cell r="B3933" t="str">
            <v>WY</v>
          </cell>
          <cell r="C3933" t="str">
            <v>Residential</v>
          </cell>
          <cell r="D3933" t="str">
            <v>DLC Smart Thermostats</v>
          </cell>
          <cell r="E3933" t="str">
            <v>Summer Peak Reduction @Generation (MW)</v>
          </cell>
          <cell r="F3933" t="str">
            <v>Low Participation Case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R3933">
            <v>5.6309529854545115</v>
          </cell>
          <cell r="S3933">
            <v>17.1442871462299</v>
          </cell>
          <cell r="T3933">
            <v>40.548980952242438</v>
          </cell>
          <cell r="U3933">
            <v>52.92799504328039</v>
          </cell>
          <cell r="V3933">
            <v>59.593354892652727</v>
          </cell>
          <cell r="W3933">
            <v>60.382677857562754</v>
          </cell>
          <cell r="X3933">
            <v>61.162885646285609</v>
          </cell>
          <cell r="Y3933">
            <v>61.94387351456492</v>
          </cell>
          <cell r="Z3933">
            <v>62.762198341341403</v>
          </cell>
          <cell r="AA3933">
            <v>63.678439181486489</v>
          </cell>
          <cell r="AB3933">
            <v>64.520775498172327</v>
          </cell>
          <cell r="AC3933">
            <v>65.364607857843168</v>
          </cell>
          <cell r="AD3933">
            <v>66.238987169908881</v>
          </cell>
          <cell r="AE3933">
            <v>67.125063013269198</v>
          </cell>
          <cell r="AF3933">
            <v>68.022991851877961</v>
          </cell>
          <cell r="AG3933">
            <v>68.932932242700019</v>
          </cell>
          <cell r="AH3933">
            <v>69.855044863709381</v>
          </cell>
          <cell r="AI3933">
            <v>70.789492542261797</v>
          </cell>
          <cell r="AJ3933">
            <v>71.73644028384696</v>
          </cell>
          <cell r="AK3933">
            <v>72.696055301225314</v>
          </cell>
          <cell r="AL3933">
            <v>0</v>
          </cell>
          <cell r="AM3933">
            <v>0</v>
          </cell>
          <cell r="AN3933">
            <v>0</v>
          </cell>
          <cell r="AO3933">
            <v>0</v>
          </cell>
          <cell r="AP3933">
            <v>0</v>
          </cell>
          <cell r="AQ3933">
            <v>0</v>
          </cell>
          <cell r="AR3933">
            <v>0</v>
          </cell>
          <cell r="AS3933">
            <v>0</v>
          </cell>
          <cell r="AT3933">
            <v>0</v>
          </cell>
          <cell r="AU3933">
            <v>0</v>
          </cell>
          <cell r="AV3933">
            <v>0</v>
          </cell>
          <cell r="AW3933">
            <v>0</v>
          </cell>
          <cell r="AX3933">
            <v>0</v>
          </cell>
          <cell r="AY3933">
            <v>0</v>
          </cell>
          <cell r="AZ3933">
            <v>0</v>
          </cell>
        </row>
        <row r="3934">
          <cell r="A3934" t="str">
            <v>WYResidentialDLC Smart ThermostatsWinter Peak Reduction @Meter  (MW)Low Participation Case0</v>
          </cell>
          <cell r="B3934" t="str">
            <v>WY</v>
          </cell>
          <cell r="C3934" t="str">
            <v>Residential</v>
          </cell>
          <cell r="D3934" t="str">
            <v>DLC Smart Thermostats</v>
          </cell>
          <cell r="E3934" t="str">
            <v>Winter Peak Reduction @Meter  (MW)</v>
          </cell>
          <cell r="F3934" t="str">
            <v>Low Participation Case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E3934">
            <v>0</v>
          </cell>
          <cell r="AF3934">
            <v>0</v>
          </cell>
          <cell r="AG3934">
            <v>0</v>
          </cell>
          <cell r="AH3934">
            <v>0</v>
          </cell>
          <cell r="AI3934">
            <v>0</v>
          </cell>
          <cell r="AJ3934">
            <v>0</v>
          </cell>
          <cell r="AK3934">
            <v>0</v>
          </cell>
          <cell r="AL3934">
            <v>0</v>
          </cell>
          <cell r="AM3934">
            <v>0</v>
          </cell>
          <cell r="AN3934">
            <v>0</v>
          </cell>
          <cell r="AO3934">
            <v>0</v>
          </cell>
          <cell r="AP3934">
            <v>0</v>
          </cell>
          <cell r="AQ3934">
            <v>0</v>
          </cell>
          <cell r="AR3934">
            <v>0</v>
          </cell>
          <cell r="AS3934">
            <v>0</v>
          </cell>
          <cell r="AT3934">
            <v>0</v>
          </cell>
          <cell r="AU3934">
            <v>0</v>
          </cell>
          <cell r="AV3934">
            <v>0</v>
          </cell>
          <cell r="AW3934">
            <v>0</v>
          </cell>
          <cell r="AX3934">
            <v>0</v>
          </cell>
          <cell r="AY3934">
            <v>0</v>
          </cell>
          <cell r="AZ3934">
            <v>0</v>
          </cell>
        </row>
        <row r="3935">
          <cell r="A3935" t="str">
            <v>WYResidentialDLC Smart ThermostatsWinter Peak Reduction @Generation (MW)Low Participation Case0</v>
          </cell>
          <cell r="B3935" t="str">
            <v>WY</v>
          </cell>
          <cell r="C3935" t="str">
            <v>Residential</v>
          </cell>
          <cell r="D3935" t="str">
            <v>DLC Smart Thermostats</v>
          </cell>
          <cell r="E3935" t="str">
            <v>Winter Peak Reduction @Generation (MW)</v>
          </cell>
          <cell r="F3935" t="str">
            <v>Low Participation Case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E3935">
            <v>0</v>
          </cell>
          <cell r="AF3935">
            <v>0</v>
          </cell>
          <cell r="AG3935">
            <v>0</v>
          </cell>
          <cell r="AH3935">
            <v>0</v>
          </cell>
          <cell r="AI3935">
            <v>0</v>
          </cell>
          <cell r="AJ3935">
            <v>0</v>
          </cell>
          <cell r="AK3935">
            <v>0</v>
          </cell>
          <cell r="AL3935">
            <v>0</v>
          </cell>
          <cell r="AM3935">
            <v>0</v>
          </cell>
          <cell r="AN3935">
            <v>0</v>
          </cell>
          <cell r="AO3935">
            <v>0</v>
          </cell>
          <cell r="AP3935">
            <v>0</v>
          </cell>
          <cell r="AQ3935">
            <v>0</v>
          </cell>
          <cell r="AR3935">
            <v>0</v>
          </cell>
          <cell r="AS3935">
            <v>0</v>
          </cell>
          <cell r="AT3935">
            <v>0</v>
          </cell>
          <cell r="AU3935">
            <v>0</v>
          </cell>
          <cell r="AV3935">
            <v>0</v>
          </cell>
          <cell r="AW3935">
            <v>0</v>
          </cell>
          <cell r="AX3935">
            <v>0</v>
          </cell>
          <cell r="AY3935">
            <v>0</v>
          </cell>
          <cell r="AZ3935">
            <v>0</v>
          </cell>
        </row>
        <row r="3936">
          <cell r="A3936" t="str">
            <v>WYResidentialDLC Smart ThermostatsProgram Annual BenefitsLow Participation Case0</v>
          </cell>
          <cell r="B3936" t="str">
            <v>WY</v>
          </cell>
          <cell r="C3936" t="str">
            <v>Residential</v>
          </cell>
          <cell r="D3936" t="str">
            <v>DLC Smart Thermostats</v>
          </cell>
          <cell r="E3936" t="str">
            <v>Program Annual Benefits</v>
          </cell>
          <cell r="F3936" t="str">
            <v>Low Participation Case</v>
          </cell>
          <cell r="G3936">
            <v>0</v>
          </cell>
        </row>
        <row r="3937">
          <cell r="A3937" t="str">
            <v>WYResidentialDLC Smart ThermostatsNew ParticipantsLow Participation Case0</v>
          </cell>
          <cell r="B3937" t="str">
            <v>WY</v>
          </cell>
          <cell r="C3937" t="str">
            <v>Residential</v>
          </cell>
          <cell r="D3937" t="str">
            <v>DLC Smart Thermostats</v>
          </cell>
          <cell r="E3937" t="str">
            <v>New Participants</v>
          </cell>
          <cell r="F3937" t="str">
            <v>Low Participation Case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16746.686550000006</v>
          </cell>
          <cell r="S3937">
            <v>34271.919000000009</v>
          </cell>
          <cell r="T3937">
            <v>69833.664450000011</v>
          </cell>
          <cell r="U3937">
            <v>36847.527750000037</v>
          </cell>
          <cell r="V3937">
            <v>20100.588749999937</v>
          </cell>
          <cell r="W3937">
            <v>2583.0255000000179</v>
          </cell>
          <cell r="X3937">
            <v>2585.7149999999965</v>
          </cell>
          <cell r="Y3937">
            <v>2585.2035000000324</v>
          </cell>
          <cell r="Z3937">
            <v>2584.5764999999665</v>
          </cell>
          <cell r="AA3937">
            <v>2584.3950000000186</v>
          </cell>
          <cell r="AB3937">
            <v>2584.7249999999767</v>
          </cell>
          <cell r="AC3937">
            <v>2592.8595000000205</v>
          </cell>
          <cell r="AD3937">
            <v>2694.0321599718882</v>
          </cell>
          <cell r="AE3937">
            <v>2731.0805338135397</v>
          </cell>
          <cell r="AF3937">
            <v>2768.6383974915661</v>
          </cell>
          <cell r="AG3937">
            <v>2806.7127575183695</v>
          </cell>
          <cell r="AH3937">
            <v>2845.3107167601411</v>
          </cell>
          <cell r="AI3937">
            <v>2884.4394757617847</v>
          </cell>
          <cell r="AJ3937">
            <v>2924.1063340901455</v>
          </cell>
          <cell r="AK3937">
            <v>2964.3186916958948</v>
          </cell>
          <cell r="AL3937">
            <v>0</v>
          </cell>
          <cell r="AM3937">
            <v>0</v>
          </cell>
          <cell r="AN3937">
            <v>0</v>
          </cell>
          <cell r="AO3937">
            <v>0</v>
          </cell>
          <cell r="AP3937">
            <v>0</v>
          </cell>
          <cell r="AQ3937">
            <v>0</v>
          </cell>
          <cell r="AR3937">
            <v>0</v>
          </cell>
          <cell r="AS3937">
            <v>0</v>
          </cell>
          <cell r="AT3937">
            <v>0</v>
          </cell>
          <cell r="AU3937">
            <v>0</v>
          </cell>
          <cell r="AV3937">
            <v>0</v>
          </cell>
          <cell r="AW3937">
            <v>0</v>
          </cell>
          <cell r="AX3937">
            <v>0</v>
          </cell>
          <cell r="AY3937">
            <v>0</v>
          </cell>
          <cell r="AZ3937">
            <v>0</v>
          </cell>
        </row>
        <row r="3938">
          <cell r="A3938" t="str">
            <v>WYResidentialDLC Smart ThermostatsIncentive CostsLow Participation Case0</v>
          </cell>
          <cell r="B3938" t="str">
            <v>WY</v>
          </cell>
          <cell r="C3938" t="str">
            <v>Residential</v>
          </cell>
          <cell r="D3938" t="str">
            <v>DLC Smart Thermostats</v>
          </cell>
          <cell r="E3938" t="str">
            <v>Incentive Costs</v>
          </cell>
          <cell r="F3938" t="str">
            <v>Low Participation Case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351680.42</v>
          </cell>
          <cell r="S3938">
            <v>1071390.72</v>
          </cell>
          <cell r="T3938">
            <v>2537897.67</v>
          </cell>
          <cell r="U3938">
            <v>3311695.75</v>
          </cell>
          <cell r="V3938">
            <v>3733808.12</v>
          </cell>
          <cell r="W3938">
            <v>3788051.65</v>
          </cell>
          <cell r="X3938">
            <v>3842351.67</v>
          </cell>
          <cell r="Y3938">
            <v>3896640.94</v>
          </cell>
          <cell r="Z3938">
            <v>3950917.05</v>
          </cell>
          <cell r="AA3938">
            <v>4005189.34</v>
          </cell>
          <cell r="AB3938">
            <v>4059468.57</v>
          </cell>
          <cell r="AC3938">
            <v>4113918.62</v>
          </cell>
          <cell r="AD3938">
            <v>4170493.29</v>
          </cell>
          <cell r="AE3938">
            <v>4227845.9800000004</v>
          </cell>
          <cell r="AF3938">
            <v>4285987.3899999997</v>
          </cell>
          <cell r="AG3938">
            <v>4344928.3600000003</v>
          </cell>
          <cell r="AH3938">
            <v>4404679.88</v>
          </cell>
          <cell r="AI3938">
            <v>4465253.1100000003</v>
          </cell>
          <cell r="AJ3938">
            <v>4526659.34</v>
          </cell>
          <cell r="AK3938">
            <v>4588910.04</v>
          </cell>
          <cell r="AL3938">
            <v>0</v>
          </cell>
          <cell r="AM3938">
            <v>0</v>
          </cell>
          <cell r="AN3938">
            <v>0</v>
          </cell>
          <cell r="AO3938">
            <v>0</v>
          </cell>
          <cell r="AP3938">
            <v>0</v>
          </cell>
          <cell r="AQ3938">
            <v>0</v>
          </cell>
          <cell r="AR3938">
            <v>0</v>
          </cell>
          <cell r="AS3938">
            <v>0</v>
          </cell>
          <cell r="AT3938">
            <v>0</v>
          </cell>
          <cell r="AU3938">
            <v>0</v>
          </cell>
          <cell r="AV3938">
            <v>0</v>
          </cell>
          <cell r="AW3938">
            <v>0</v>
          </cell>
          <cell r="AX3938">
            <v>0</v>
          </cell>
          <cell r="AY3938">
            <v>0</v>
          </cell>
          <cell r="AZ3938">
            <v>0</v>
          </cell>
        </row>
        <row r="3939">
          <cell r="A3939" t="str">
            <v>WYResidentialDLC Smart ThermostatsParticipantsLow Participation Case0</v>
          </cell>
          <cell r="B3939" t="str">
            <v>WY</v>
          </cell>
          <cell r="C3939" t="str">
            <v>Residential</v>
          </cell>
          <cell r="D3939" t="str">
            <v>DLC Smart Thermostats</v>
          </cell>
          <cell r="E3939" t="str">
            <v>Participants</v>
          </cell>
          <cell r="F3939" t="str">
            <v>Low Participation Case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16746.686550000006</v>
          </cell>
          <cell r="S3939">
            <v>51018.605550000015</v>
          </cell>
          <cell r="T3939">
            <v>120852.27000000002</v>
          </cell>
          <cell r="U3939">
            <v>157699.79775000006</v>
          </cell>
          <cell r="V3939">
            <v>177800.38649999999</v>
          </cell>
          <cell r="W3939">
            <v>180383.41200000001</v>
          </cell>
          <cell r="X3939">
            <v>182969.12700000001</v>
          </cell>
          <cell r="Y3939">
            <v>185554.33050000004</v>
          </cell>
          <cell r="Z3939">
            <v>188138.90700000001</v>
          </cell>
          <cell r="AA3939">
            <v>190723.30200000003</v>
          </cell>
          <cell r="AB3939">
            <v>193308.027</v>
          </cell>
          <cell r="AC3939">
            <v>195900.88650000002</v>
          </cell>
          <cell r="AD3939">
            <v>198594.91865997191</v>
          </cell>
          <cell r="AE3939">
            <v>201325.99919378545</v>
          </cell>
          <cell r="AF3939">
            <v>204094.63759127702</v>
          </cell>
          <cell r="AG3939">
            <v>206901.35034879539</v>
          </cell>
          <cell r="AH3939">
            <v>209746.66106555553</v>
          </cell>
          <cell r="AI3939">
            <v>212631.10054131731</v>
          </cell>
          <cell r="AJ3939">
            <v>215555.20687540746</v>
          </cell>
          <cell r="AK3939">
            <v>218519.52556710335</v>
          </cell>
          <cell r="AL3939">
            <v>0</v>
          </cell>
          <cell r="AM3939">
            <v>0</v>
          </cell>
          <cell r="AN3939">
            <v>0</v>
          </cell>
          <cell r="AO3939">
            <v>0</v>
          </cell>
          <cell r="AP3939">
            <v>0</v>
          </cell>
          <cell r="AQ3939">
            <v>0</v>
          </cell>
          <cell r="AR3939">
            <v>0</v>
          </cell>
          <cell r="AS3939">
            <v>0</v>
          </cell>
          <cell r="AT3939">
            <v>0</v>
          </cell>
          <cell r="AU3939">
            <v>0</v>
          </cell>
          <cell r="AV3939">
            <v>0</v>
          </cell>
          <cell r="AW3939">
            <v>0</v>
          </cell>
          <cell r="AX3939">
            <v>0</v>
          </cell>
          <cell r="AY3939">
            <v>0</v>
          </cell>
          <cell r="AZ3939">
            <v>0</v>
          </cell>
        </row>
        <row r="3940">
          <cell r="A3940" t="str">
            <v>WYMedium C&amp;IDLC Space HeatingProgram Annual BenefitsLow Participation Case0</v>
          </cell>
          <cell r="B3940" t="str">
            <v>WY</v>
          </cell>
          <cell r="C3940" t="str">
            <v>Medium C&amp;I</v>
          </cell>
          <cell r="D3940" t="str">
            <v>DLC Space Heating</v>
          </cell>
          <cell r="E3940" t="str">
            <v>Program Annual Benefits</v>
          </cell>
          <cell r="F3940" t="str">
            <v>Low Participation Case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573231.01</v>
          </cell>
          <cell r="S3940">
            <v>1745288.43</v>
          </cell>
          <cell r="T3940">
            <v>4127886.26</v>
          </cell>
          <cell r="U3940">
            <v>5388069.9000000004</v>
          </cell>
          <cell r="V3940">
            <v>6066603.5300000003</v>
          </cell>
          <cell r="W3940">
            <v>6146956.6100000003</v>
          </cell>
          <cell r="X3940">
            <v>6226381.7599999998</v>
          </cell>
          <cell r="Y3940">
            <v>6305886.3200000003</v>
          </cell>
          <cell r="Z3940">
            <v>6389191.79</v>
          </cell>
          <cell r="AA3940">
            <v>6482465.1100000003</v>
          </cell>
          <cell r="AB3940">
            <v>6568214.9500000002</v>
          </cell>
          <cell r="AC3940">
            <v>6654117.0800000001</v>
          </cell>
          <cell r="AD3940">
            <v>6743128.8899999997</v>
          </cell>
          <cell r="AE3940">
            <v>6833331.4100000001</v>
          </cell>
          <cell r="AF3940">
            <v>6924740.5700000003</v>
          </cell>
          <cell r="AG3940">
            <v>7017372.5</v>
          </cell>
          <cell r="AH3940">
            <v>7111243.5700000003</v>
          </cell>
          <cell r="AI3940">
            <v>7206370.3399999999</v>
          </cell>
          <cell r="AJ3940">
            <v>7302769.6200000001</v>
          </cell>
          <cell r="AK3940">
            <v>7400458.4299999997</v>
          </cell>
          <cell r="AL3940">
            <v>0</v>
          </cell>
          <cell r="AM3940">
            <v>0</v>
          </cell>
          <cell r="AN3940">
            <v>0</v>
          </cell>
          <cell r="AO3940">
            <v>0</v>
          </cell>
          <cell r="AP3940">
            <v>0</v>
          </cell>
          <cell r="AQ3940">
            <v>0</v>
          </cell>
          <cell r="AR3940">
            <v>0</v>
          </cell>
          <cell r="AS3940">
            <v>0</v>
          </cell>
          <cell r="AT3940">
            <v>0</v>
          </cell>
          <cell r="AU3940">
            <v>0</v>
          </cell>
          <cell r="AV3940">
            <v>0</v>
          </cell>
          <cell r="AW3940">
            <v>0</v>
          </cell>
          <cell r="AX3940">
            <v>0</v>
          </cell>
          <cell r="AY3940">
            <v>0</v>
          </cell>
          <cell r="AZ3940">
            <v>0</v>
          </cell>
        </row>
        <row r="3941">
          <cell r="A3941" t="str">
            <v>WYMedium C&amp;IDLC Space HeatingProgram Annual CostsLow Participation Case0</v>
          </cell>
          <cell r="B3941" t="str">
            <v>WY</v>
          </cell>
          <cell r="C3941" t="str">
            <v>Medium C&amp;I</v>
          </cell>
          <cell r="D3941" t="str">
            <v>DLC Space Heating</v>
          </cell>
          <cell r="E3941" t="str">
            <v>Program Annual Costs</v>
          </cell>
          <cell r="F3941" t="str">
            <v>Low Participation Case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5834317.1500000004</v>
          </cell>
          <cell r="S3941">
            <v>12509121.98</v>
          </cell>
          <cell r="T3941">
            <v>26286343.199999999</v>
          </cell>
          <cell r="U3941">
            <v>16130618.27</v>
          </cell>
          <cell r="V3941">
            <v>10911310.720000001</v>
          </cell>
          <cell r="W3941">
            <v>4823091.07</v>
          </cell>
          <cell r="X3941">
            <v>4899046.41</v>
          </cell>
          <cell r="Y3941">
            <v>4974249.76</v>
          </cell>
          <cell r="Z3941">
            <v>5049879.66</v>
          </cell>
          <cell r="AA3941">
            <v>5126289.05</v>
          </cell>
          <cell r="AB3941">
            <v>5203203.5</v>
          </cell>
          <cell r="AC3941">
            <v>5283869.59</v>
          </cell>
          <cell r="AD3941">
            <v>5405233.1200000001</v>
          </cell>
          <cell r="AE3941">
            <v>5502775.29</v>
          </cell>
          <cell r="AF3941">
            <v>5602414.6799999997</v>
          </cell>
          <cell r="AG3941">
            <v>5704204.7300000004</v>
          </cell>
          <cell r="AH3941">
            <v>5808200.4400000004</v>
          </cell>
          <cell r="AI3941">
            <v>5914458.3899999997</v>
          </cell>
          <cell r="AJ3941">
            <v>6023036.7800000003</v>
          </cell>
          <cell r="AK3941">
            <v>6133995.5099999998</v>
          </cell>
          <cell r="AL3941">
            <v>0</v>
          </cell>
          <cell r="AM3941">
            <v>0</v>
          </cell>
          <cell r="AN3941">
            <v>0</v>
          </cell>
          <cell r="AO3941">
            <v>0</v>
          </cell>
          <cell r="AP3941">
            <v>0</v>
          </cell>
          <cell r="AQ3941">
            <v>0</v>
          </cell>
          <cell r="AR3941">
            <v>0</v>
          </cell>
          <cell r="AS3941">
            <v>0</v>
          </cell>
          <cell r="AT3941">
            <v>0</v>
          </cell>
          <cell r="AU3941">
            <v>0</v>
          </cell>
          <cell r="AV3941">
            <v>0</v>
          </cell>
          <cell r="AW3941">
            <v>0</v>
          </cell>
          <cell r="AX3941">
            <v>0</v>
          </cell>
          <cell r="AY3941">
            <v>0</v>
          </cell>
          <cell r="AZ3941">
            <v>0</v>
          </cell>
        </row>
        <row r="3942">
          <cell r="A3942" t="str">
            <v>WYMedium C&amp;IDLC Space HeatingNon-Incentive CostsLow Participation Case0</v>
          </cell>
          <cell r="B3942" t="str">
            <v>WY</v>
          </cell>
          <cell r="C3942" t="str">
            <v>Medium C&amp;I</v>
          </cell>
          <cell r="D3942" t="str">
            <v>DLC Space Heating</v>
          </cell>
          <cell r="E3942" t="str">
            <v>Non-Incentive Costs</v>
          </cell>
          <cell r="F3942" t="str">
            <v>Low Participation Case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5482636.7300000004</v>
          </cell>
          <cell r="S3942">
            <v>11437731.27</v>
          </cell>
          <cell r="T3942">
            <v>23748445.530000001</v>
          </cell>
          <cell r="U3942">
            <v>12818922.52</v>
          </cell>
          <cell r="V3942">
            <v>7177502.6100000003</v>
          </cell>
          <cell r="W3942">
            <v>1035039.42</v>
          </cell>
          <cell r="X3942">
            <v>1056694.75</v>
          </cell>
          <cell r="Y3942">
            <v>1077608.81</v>
          </cell>
          <cell r="Z3942">
            <v>1098962.6200000001</v>
          </cell>
          <cell r="AA3942">
            <v>1121099.71</v>
          </cell>
          <cell r="AB3942">
            <v>1143734.93</v>
          </cell>
          <cell r="AC3942">
            <v>1169950.97</v>
          </cell>
          <cell r="AD3942">
            <v>1234739.83</v>
          </cell>
          <cell r="AE3942">
            <v>1274929.31</v>
          </cell>
          <cell r="AF3942">
            <v>1316427.29</v>
          </cell>
          <cell r="AG3942">
            <v>1359276.37</v>
          </cell>
          <cell r="AH3942">
            <v>1403520.56</v>
          </cell>
          <cell r="AI3942">
            <v>1449205.28</v>
          </cell>
          <cell r="AJ3942">
            <v>1496377.44</v>
          </cell>
          <cell r="AK3942">
            <v>1545085.48</v>
          </cell>
          <cell r="AL3942">
            <v>0</v>
          </cell>
          <cell r="AM3942">
            <v>0</v>
          </cell>
          <cell r="AN3942">
            <v>0</v>
          </cell>
          <cell r="AO3942">
            <v>0</v>
          </cell>
          <cell r="AP3942">
            <v>0</v>
          </cell>
          <cell r="AQ3942">
            <v>0</v>
          </cell>
          <cell r="AR3942">
            <v>0</v>
          </cell>
          <cell r="AS3942">
            <v>0</v>
          </cell>
          <cell r="AT3942">
            <v>0</v>
          </cell>
          <cell r="AU3942">
            <v>0</v>
          </cell>
          <cell r="AV3942">
            <v>0</v>
          </cell>
          <cell r="AW3942">
            <v>0</v>
          </cell>
          <cell r="AX3942">
            <v>0</v>
          </cell>
          <cell r="AY3942">
            <v>0</v>
          </cell>
          <cell r="AZ3942">
            <v>0</v>
          </cell>
        </row>
        <row r="3943">
          <cell r="A3943" t="str">
            <v>WYMedium C&amp;IDLC Space HeatingSummer Peak Reduction @Meter  (MW)Low Participation Case0</v>
          </cell>
          <cell r="B3943" t="str">
            <v>WY</v>
          </cell>
          <cell r="C3943" t="str">
            <v>Medium C&amp;I</v>
          </cell>
          <cell r="D3943" t="str">
            <v>DLC Space Heating</v>
          </cell>
          <cell r="E3943" t="str">
            <v>Summer Peak Reduction @Meter  (MW)</v>
          </cell>
          <cell r="F3943" t="str">
            <v>Low Participation Case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5.1061481672101516</v>
          </cell>
          <cell r="S3943">
            <v>15.546439584201273</v>
          </cell>
          <cell r="T3943">
            <v>36.769815927493447</v>
          </cell>
          <cell r="U3943">
            <v>47.99510590524666</v>
          </cell>
          <cell r="V3943">
            <v>54.039254216657497</v>
          </cell>
          <cell r="W3943">
            <v>54.75501228123791</v>
          </cell>
          <cell r="X3943">
            <v>55.462504704051796</v>
          </cell>
          <cell r="Y3943">
            <v>56.170704503007471</v>
          </cell>
          <cell r="Z3943">
            <v>56.91276145592839</v>
          </cell>
          <cell r="AA3943">
            <v>57.74360864977195</v>
          </cell>
          <cell r="AB3943">
            <v>58.507439221742665</v>
          </cell>
          <cell r="AC3943">
            <v>59.27262640549219</v>
          </cell>
          <cell r="AD3943">
            <v>60.065513565673378</v>
          </cell>
          <cell r="AE3943">
            <v>60.869007140432515</v>
          </cell>
          <cell r="AF3943">
            <v>61.683249011282939</v>
          </cell>
          <cell r="AG3943">
            <v>62.508382957680382</v>
          </cell>
          <cell r="AH3943">
            <v>63.344554682411669</v>
          </cell>
          <cell r="AI3943">
            <v>64.191911837323005</v>
          </cell>
          <cell r="AJ3943">
            <v>65.050604049392433</v>
          </cell>
          <cell r="AK3943">
            <v>65.920782947151125</v>
          </cell>
          <cell r="AL3943">
            <v>0</v>
          </cell>
          <cell r="AM3943">
            <v>0</v>
          </cell>
          <cell r="AN3943">
            <v>0</v>
          </cell>
          <cell r="AO3943">
            <v>0</v>
          </cell>
          <cell r="AP3943">
            <v>0</v>
          </cell>
          <cell r="AQ3943">
            <v>0</v>
          </cell>
          <cell r="AR3943">
            <v>0</v>
          </cell>
          <cell r="AS3943">
            <v>0</v>
          </cell>
          <cell r="AT3943">
            <v>0</v>
          </cell>
          <cell r="AU3943">
            <v>0</v>
          </cell>
          <cell r="AV3943">
            <v>0</v>
          </cell>
          <cell r="AW3943">
            <v>0</v>
          </cell>
          <cell r="AX3943">
            <v>0</v>
          </cell>
          <cell r="AY3943">
            <v>0</v>
          </cell>
          <cell r="AZ3943">
            <v>0</v>
          </cell>
        </row>
        <row r="3944">
          <cell r="A3944" t="str">
            <v>WYMedium C&amp;IDLC Space HeatingSummer Peak Reduction @Generation (MW)Low Participation Case0</v>
          </cell>
          <cell r="B3944" t="str">
            <v>WY</v>
          </cell>
          <cell r="C3944" t="str">
            <v>Medium C&amp;I</v>
          </cell>
          <cell r="D3944" t="str">
            <v>DLC Space Heating</v>
          </cell>
          <cell r="E3944" t="str">
            <v>Summer Peak Reduction @Generation (MW)</v>
          </cell>
          <cell r="F3944" t="str">
            <v>Low Participation Case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5.6309529854545115</v>
          </cell>
          <cell r="S3944">
            <v>17.1442871462299</v>
          </cell>
          <cell r="T3944">
            <v>40.548980952242438</v>
          </cell>
          <cell r="U3944">
            <v>52.92799504328039</v>
          </cell>
          <cell r="V3944">
            <v>59.593354892652727</v>
          </cell>
          <cell r="W3944">
            <v>60.382677857562754</v>
          </cell>
          <cell r="X3944">
            <v>61.162885646285609</v>
          </cell>
          <cell r="Y3944">
            <v>61.94387351456492</v>
          </cell>
          <cell r="Z3944">
            <v>62.762198341341403</v>
          </cell>
          <cell r="AA3944">
            <v>63.678439181486489</v>
          </cell>
          <cell r="AB3944">
            <v>64.520775498172327</v>
          </cell>
          <cell r="AC3944">
            <v>65.364607857843168</v>
          </cell>
          <cell r="AD3944">
            <v>66.238987169908881</v>
          </cell>
          <cell r="AE3944">
            <v>67.125063013269198</v>
          </cell>
          <cell r="AF3944">
            <v>68.022991851877961</v>
          </cell>
          <cell r="AG3944">
            <v>68.932932242700019</v>
          </cell>
          <cell r="AH3944">
            <v>69.855044863709381</v>
          </cell>
          <cell r="AI3944">
            <v>70.789492542261797</v>
          </cell>
          <cell r="AJ3944">
            <v>71.73644028384696</v>
          </cell>
          <cell r="AK3944">
            <v>72.696055301225314</v>
          </cell>
          <cell r="AL3944">
            <v>0</v>
          </cell>
          <cell r="AM3944">
            <v>0</v>
          </cell>
          <cell r="AN3944">
            <v>0</v>
          </cell>
          <cell r="AO3944">
            <v>0</v>
          </cell>
          <cell r="AP3944">
            <v>0</v>
          </cell>
          <cell r="AQ3944">
            <v>0</v>
          </cell>
          <cell r="AR3944">
            <v>0</v>
          </cell>
          <cell r="AS3944">
            <v>0</v>
          </cell>
          <cell r="AT3944">
            <v>0</v>
          </cell>
          <cell r="AU3944">
            <v>0</v>
          </cell>
          <cell r="AV3944">
            <v>0</v>
          </cell>
          <cell r="AW3944">
            <v>0</v>
          </cell>
          <cell r="AX3944">
            <v>0</v>
          </cell>
          <cell r="AY3944">
            <v>0</v>
          </cell>
          <cell r="AZ3944">
            <v>0</v>
          </cell>
        </row>
        <row r="3945">
          <cell r="A3945" t="str">
            <v>WYMedium C&amp;IDLC Space HeatingWinter Peak Reduction @Meter  (MW)Low Participation Case0</v>
          </cell>
          <cell r="B3945" t="str">
            <v>WY</v>
          </cell>
          <cell r="C3945" t="str">
            <v>Medium C&amp;I</v>
          </cell>
          <cell r="D3945" t="str">
            <v>DLC Space Heating</v>
          </cell>
          <cell r="E3945" t="str">
            <v>Winter Peak Reduction @Meter  (MW)</v>
          </cell>
          <cell r="F3945" t="str">
            <v>Low Participation Case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  <cell r="AE3945">
            <v>0</v>
          </cell>
          <cell r="AF3945">
            <v>0</v>
          </cell>
          <cell r="AG3945">
            <v>0</v>
          </cell>
          <cell r="AH3945">
            <v>0</v>
          </cell>
          <cell r="AI3945">
            <v>0</v>
          </cell>
          <cell r="AJ3945">
            <v>0</v>
          </cell>
          <cell r="AK3945">
            <v>0</v>
          </cell>
          <cell r="AL3945">
            <v>0</v>
          </cell>
          <cell r="AM3945">
            <v>0</v>
          </cell>
          <cell r="AN3945">
            <v>0</v>
          </cell>
          <cell r="AO3945">
            <v>0</v>
          </cell>
          <cell r="AP3945">
            <v>0</v>
          </cell>
          <cell r="AQ3945">
            <v>0</v>
          </cell>
          <cell r="AR3945">
            <v>0</v>
          </cell>
          <cell r="AS3945">
            <v>0</v>
          </cell>
          <cell r="AT3945">
            <v>0</v>
          </cell>
          <cell r="AU3945">
            <v>0</v>
          </cell>
          <cell r="AV3945">
            <v>0</v>
          </cell>
          <cell r="AW3945">
            <v>0</v>
          </cell>
          <cell r="AX3945">
            <v>0</v>
          </cell>
          <cell r="AY3945">
            <v>0</v>
          </cell>
          <cell r="AZ3945">
            <v>0</v>
          </cell>
        </row>
        <row r="3946">
          <cell r="A3946" t="str">
            <v>WYMedium C&amp;IDLC Space HeatingWinter Peak Reduction @Generation (MW)Low Participation Case0</v>
          </cell>
          <cell r="B3946" t="str">
            <v>WY</v>
          </cell>
          <cell r="C3946" t="str">
            <v>Medium C&amp;I</v>
          </cell>
          <cell r="D3946" t="str">
            <v>DLC Space Heating</v>
          </cell>
          <cell r="E3946" t="str">
            <v>Winter Peak Reduction @Generation (MW)</v>
          </cell>
          <cell r="F3946" t="str">
            <v>Low Participation Case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  <cell r="AE3946">
            <v>0</v>
          </cell>
          <cell r="AF3946">
            <v>0</v>
          </cell>
          <cell r="AG3946">
            <v>0</v>
          </cell>
          <cell r="AH3946">
            <v>0</v>
          </cell>
          <cell r="AI3946">
            <v>0</v>
          </cell>
          <cell r="AJ3946">
            <v>0</v>
          </cell>
          <cell r="AK3946">
            <v>0</v>
          </cell>
          <cell r="AL3946">
            <v>0</v>
          </cell>
          <cell r="AM3946">
            <v>0</v>
          </cell>
          <cell r="AN3946">
            <v>0</v>
          </cell>
          <cell r="AO3946">
            <v>0</v>
          </cell>
          <cell r="AP3946">
            <v>0</v>
          </cell>
          <cell r="AQ3946">
            <v>0</v>
          </cell>
          <cell r="AR3946">
            <v>0</v>
          </cell>
          <cell r="AS3946">
            <v>0</v>
          </cell>
          <cell r="AT3946">
            <v>0</v>
          </cell>
          <cell r="AU3946">
            <v>0</v>
          </cell>
          <cell r="AV3946">
            <v>0</v>
          </cell>
          <cell r="AW3946">
            <v>0</v>
          </cell>
          <cell r="AX3946">
            <v>0</v>
          </cell>
          <cell r="AY3946">
            <v>0</v>
          </cell>
          <cell r="AZ3946">
            <v>0</v>
          </cell>
        </row>
        <row r="3947">
          <cell r="A3947" t="str">
            <v>WYMedium C&amp;IDLC Space HeatingProgram Annual BenefitsLow Participation Case0</v>
          </cell>
          <cell r="B3947" t="str">
            <v>WY</v>
          </cell>
          <cell r="C3947" t="str">
            <v>Medium C&amp;I</v>
          </cell>
          <cell r="D3947" t="str">
            <v>DLC Space Heating</v>
          </cell>
          <cell r="E3947" t="str">
            <v>Program Annual Benefits</v>
          </cell>
          <cell r="F3947" t="str">
            <v>Low Participation Case</v>
          </cell>
          <cell r="G3947">
            <v>0</v>
          </cell>
        </row>
        <row r="3948">
          <cell r="A3948" t="str">
            <v>WYMedium C&amp;IDLC Space HeatingNew ParticipantsLow Participation Case0</v>
          </cell>
          <cell r="B3948" t="str">
            <v>WY</v>
          </cell>
          <cell r="C3948" t="str">
            <v>Medium C&amp;I</v>
          </cell>
          <cell r="D3948" t="str">
            <v>DLC Space Heating</v>
          </cell>
          <cell r="E3948" t="str">
            <v>New Participants</v>
          </cell>
          <cell r="F3948" t="str">
            <v>Low Participation Case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16746.686550000006</v>
          </cell>
          <cell r="S3948">
            <v>34271.919000000009</v>
          </cell>
          <cell r="T3948">
            <v>69833.664450000011</v>
          </cell>
          <cell r="U3948">
            <v>36847.527750000037</v>
          </cell>
          <cell r="V3948">
            <v>20100.588749999937</v>
          </cell>
          <cell r="W3948">
            <v>2583.0255000000179</v>
          </cell>
          <cell r="X3948">
            <v>2585.7149999999965</v>
          </cell>
          <cell r="Y3948">
            <v>2585.2035000000324</v>
          </cell>
          <cell r="Z3948">
            <v>2584.5764999999665</v>
          </cell>
          <cell r="AA3948">
            <v>2584.3950000000186</v>
          </cell>
          <cell r="AB3948">
            <v>2584.7249999999767</v>
          </cell>
          <cell r="AC3948">
            <v>2592.8595000000205</v>
          </cell>
          <cell r="AD3948">
            <v>2694.0321599718882</v>
          </cell>
          <cell r="AE3948">
            <v>2731.0805338135397</v>
          </cell>
          <cell r="AF3948">
            <v>2768.6383974915661</v>
          </cell>
          <cell r="AG3948">
            <v>2806.7127575183695</v>
          </cell>
          <cell r="AH3948">
            <v>2845.3107167601411</v>
          </cell>
          <cell r="AI3948">
            <v>2884.4394757617847</v>
          </cell>
          <cell r="AJ3948">
            <v>2924.1063340901455</v>
          </cell>
          <cell r="AK3948">
            <v>2964.3186916958948</v>
          </cell>
          <cell r="AL3948">
            <v>0</v>
          </cell>
          <cell r="AM3948">
            <v>0</v>
          </cell>
          <cell r="AN3948">
            <v>0</v>
          </cell>
          <cell r="AO3948">
            <v>0</v>
          </cell>
          <cell r="AP3948">
            <v>0</v>
          </cell>
          <cell r="AQ3948">
            <v>0</v>
          </cell>
          <cell r="AR3948">
            <v>0</v>
          </cell>
          <cell r="AS3948">
            <v>0</v>
          </cell>
          <cell r="AT3948">
            <v>0</v>
          </cell>
          <cell r="AU3948">
            <v>0</v>
          </cell>
          <cell r="AV3948">
            <v>0</v>
          </cell>
          <cell r="AW3948">
            <v>0</v>
          </cell>
          <cell r="AX3948">
            <v>0</v>
          </cell>
          <cell r="AY3948">
            <v>0</v>
          </cell>
          <cell r="AZ3948">
            <v>0</v>
          </cell>
        </row>
        <row r="3949">
          <cell r="A3949" t="str">
            <v>WYMedium C&amp;IDLC Space HeatingIncentive CostsLow Participation Case0</v>
          </cell>
          <cell r="B3949" t="str">
            <v>WY</v>
          </cell>
          <cell r="C3949" t="str">
            <v>Medium C&amp;I</v>
          </cell>
          <cell r="D3949" t="str">
            <v>DLC Space Heating</v>
          </cell>
          <cell r="E3949" t="str">
            <v>Incentive Costs</v>
          </cell>
          <cell r="F3949" t="str">
            <v>Low Participation Case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351680.42</v>
          </cell>
          <cell r="S3949">
            <v>1071390.72</v>
          </cell>
          <cell r="T3949">
            <v>2537897.67</v>
          </cell>
          <cell r="U3949">
            <v>3311695.75</v>
          </cell>
          <cell r="V3949">
            <v>3733808.12</v>
          </cell>
          <cell r="W3949">
            <v>3788051.65</v>
          </cell>
          <cell r="X3949">
            <v>3842351.67</v>
          </cell>
          <cell r="Y3949">
            <v>3896640.94</v>
          </cell>
          <cell r="Z3949">
            <v>3950917.05</v>
          </cell>
          <cell r="AA3949">
            <v>4005189.34</v>
          </cell>
          <cell r="AB3949">
            <v>4059468.57</v>
          </cell>
          <cell r="AC3949">
            <v>4113918.62</v>
          </cell>
          <cell r="AD3949">
            <v>4170493.29</v>
          </cell>
          <cell r="AE3949">
            <v>4227845.9800000004</v>
          </cell>
          <cell r="AF3949">
            <v>4285987.3899999997</v>
          </cell>
          <cell r="AG3949">
            <v>4344928.3600000003</v>
          </cell>
          <cell r="AH3949">
            <v>4404679.88</v>
          </cell>
          <cell r="AI3949">
            <v>4465253.1100000003</v>
          </cell>
          <cell r="AJ3949">
            <v>4526659.34</v>
          </cell>
          <cell r="AK3949">
            <v>4588910.04</v>
          </cell>
          <cell r="AL3949">
            <v>0</v>
          </cell>
          <cell r="AM3949">
            <v>0</v>
          </cell>
          <cell r="AN3949">
            <v>0</v>
          </cell>
          <cell r="AO3949">
            <v>0</v>
          </cell>
          <cell r="AP3949">
            <v>0</v>
          </cell>
          <cell r="AQ3949">
            <v>0</v>
          </cell>
          <cell r="AR3949">
            <v>0</v>
          </cell>
          <cell r="AS3949">
            <v>0</v>
          </cell>
          <cell r="AT3949">
            <v>0</v>
          </cell>
          <cell r="AU3949">
            <v>0</v>
          </cell>
          <cell r="AV3949">
            <v>0</v>
          </cell>
          <cell r="AW3949">
            <v>0</v>
          </cell>
          <cell r="AX3949">
            <v>0</v>
          </cell>
          <cell r="AY3949">
            <v>0</v>
          </cell>
          <cell r="AZ3949">
            <v>0</v>
          </cell>
        </row>
        <row r="3950">
          <cell r="A3950" t="str">
            <v>WYMedium C&amp;IDLC Space HeatingParticipantsLow Participation Case0</v>
          </cell>
          <cell r="B3950" t="str">
            <v>WY</v>
          </cell>
          <cell r="C3950" t="str">
            <v>Medium C&amp;I</v>
          </cell>
          <cell r="D3950" t="str">
            <v>DLC Space Heating</v>
          </cell>
          <cell r="E3950" t="str">
            <v>Participants</v>
          </cell>
          <cell r="F3950" t="str">
            <v>Low Participation Case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16746.686550000006</v>
          </cell>
          <cell r="S3950">
            <v>51018.605550000015</v>
          </cell>
          <cell r="T3950">
            <v>120852.27000000002</v>
          </cell>
          <cell r="U3950">
            <v>157699.79775000006</v>
          </cell>
          <cell r="V3950">
            <v>177800.38649999999</v>
          </cell>
          <cell r="W3950">
            <v>180383.41200000001</v>
          </cell>
          <cell r="X3950">
            <v>182969.12700000001</v>
          </cell>
          <cell r="Y3950">
            <v>185554.33050000004</v>
          </cell>
          <cell r="Z3950">
            <v>188138.90700000001</v>
          </cell>
          <cell r="AA3950">
            <v>190723.30200000003</v>
          </cell>
          <cell r="AB3950">
            <v>193308.027</v>
          </cell>
          <cell r="AC3950">
            <v>195900.88650000002</v>
          </cell>
          <cell r="AD3950">
            <v>198594.91865997191</v>
          </cell>
          <cell r="AE3950">
            <v>201325.99919378545</v>
          </cell>
          <cell r="AF3950">
            <v>204094.63759127702</v>
          </cell>
          <cell r="AG3950">
            <v>206901.35034879539</v>
          </cell>
          <cell r="AH3950">
            <v>209746.66106555553</v>
          </cell>
          <cell r="AI3950">
            <v>212631.10054131731</v>
          </cell>
          <cell r="AJ3950">
            <v>215555.20687540746</v>
          </cell>
          <cell r="AK3950">
            <v>218519.52556710335</v>
          </cell>
          <cell r="AL3950">
            <v>0</v>
          </cell>
          <cell r="AM3950">
            <v>0</v>
          </cell>
          <cell r="AN3950">
            <v>0</v>
          </cell>
          <cell r="AO3950">
            <v>0</v>
          </cell>
          <cell r="AP3950">
            <v>0</v>
          </cell>
          <cell r="AQ3950">
            <v>0</v>
          </cell>
          <cell r="AR3950">
            <v>0</v>
          </cell>
          <cell r="AS3950">
            <v>0</v>
          </cell>
          <cell r="AT3950">
            <v>0</v>
          </cell>
          <cell r="AU3950">
            <v>0</v>
          </cell>
          <cell r="AV3950">
            <v>0</v>
          </cell>
          <cell r="AW3950">
            <v>0</v>
          </cell>
          <cell r="AX3950">
            <v>0</v>
          </cell>
          <cell r="AY3950">
            <v>0</v>
          </cell>
          <cell r="AZ3950">
            <v>0</v>
          </cell>
        </row>
        <row r="3951">
          <cell r="A3951" t="str">
            <v>WYResidentialDLC Space HeatingProgram Annual BenefitsLow Participation Case0</v>
          </cell>
          <cell r="B3951" t="str">
            <v>WY</v>
          </cell>
          <cell r="C3951" t="str">
            <v>Residential</v>
          </cell>
          <cell r="D3951" t="str">
            <v>DLC Space Heating</v>
          </cell>
          <cell r="E3951" t="str">
            <v>Program Annual Benefits</v>
          </cell>
          <cell r="F3951" t="str">
            <v>Low Participation Case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573231.01</v>
          </cell>
          <cell r="S3951">
            <v>1745288.43</v>
          </cell>
          <cell r="T3951">
            <v>4127886.26</v>
          </cell>
          <cell r="U3951">
            <v>5388069.9000000004</v>
          </cell>
          <cell r="V3951">
            <v>6066603.5300000003</v>
          </cell>
          <cell r="W3951">
            <v>6146956.6100000003</v>
          </cell>
          <cell r="X3951">
            <v>6226381.7599999998</v>
          </cell>
          <cell r="Y3951">
            <v>6305886.3200000003</v>
          </cell>
          <cell r="Z3951">
            <v>6389191.79</v>
          </cell>
          <cell r="AA3951">
            <v>6482465.1100000003</v>
          </cell>
          <cell r="AB3951">
            <v>6568214.9500000002</v>
          </cell>
          <cell r="AC3951">
            <v>6654117.0800000001</v>
          </cell>
          <cell r="AD3951">
            <v>6743128.8899999997</v>
          </cell>
          <cell r="AE3951">
            <v>6833331.4100000001</v>
          </cell>
          <cell r="AF3951">
            <v>6924740.5700000003</v>
          </cell>
          <cell r="AG3951">
            <v>7017372.5</v>
          </cell>
          <cell r="AH3951">
            <v>7111243.5700000003</v>
          </cell>
          <cell r="AI3951">
            <v>7206370.3399999999</v>
          </cell>
          <cell r="AJ3951">
            <v>7302769.6200000001</v>
          </cell>
          <cell r="AK3951">
            <v>7400458.4299999997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  <cell r="AP3951">
            <v>0</v>
          </cell>
          <cell r="AQ3951">
            <v>0</v>
          </cell>
          <cell r="AR3951">
            <v>0</v>
          </cell>
          <cell r="AS3951">
            <v>0</v>
          </cell>
          <cell r="AT3951">
            <v>0</v>
          </cell>
          <cell r="AU3951">
            <v>0</v>
          </cell>
          <cell r="AV3951">
            <v>0</v>
          </cell>
          <cell r="AW3951">
            <v>0</v>
          </cell>
          <cell r="AX3951">
            <v>0</v>
          </cell>
          <cell r="AY3951">
            <v>0</v>
          </cell>
          <cell r="AZ3951">
            <v>0</v>
          </cell>
        </row>
        <row r="3952">
          <cell r="A3952" t="str">
            <v>WYResidentialDLC Space HeatingProgram Annual CostsLow Participation Case0</v>
          </cell>
          <cell r="B3952" t="str">
            <v>WY</v>
          </cell>
          <cell r="C3952" t="str">
            <v>Residential</v>
          </cell>
          <cell r="D3952" t="str">
            <v>DLC Space Heating</v>
          </cell>
          <cell r="E3952" t="str">
            <v>Program Annual Costs</v>
          </cell>
          <cell r="F3952" t="str">
            <v>Low Participation Case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5834317.1500000004</v>
          </cell>
          <cell r="S3952">
            <v>12509121.98</v>
          </cell>
          <cell r="T3952">
            <v>26286343.199999999</v>
          </cell>
          <cell r="U3952">
            <v>16130618.27</v>
          </cell>
          <cell r="V3952">
            <v>10911310.720000001</v>
          </cell>
          <cell r="W3952">
            <v>4823091.07</v>
          </cell>
          <cell r="X3952">
            <v>4899046.41</v>
          </cell>
          <cell r="Y3952">
            <v>4974249.76</v>
          </cell>
          <cell r="Z3952">
            <v>5049879.66</v>
          </cell>
          <cell r="AA3952">
            <v>5126289.05</v>
          </cell>
          <cell r="AB3952">
            <v>5203203.5</v>
          </cell>
          <cell r="AC3952">
            <v>5283869.59</v>
          </cell>
          <cell r="AD3952">
            <v>5405233.1200000001</v>
          </cell>
          <cell r="AE3952">
            <v>5502775.29</v>
          </cell>
          <cell r="AF3952">
            <v>5602414.6799999997</v>
          </cell>
          <cell r="AG3952">
            <v>5704204.7300000004</v>
          </cell>
          <cell r="AH3952">
            <v>5808200.4400000004</v>
          </cell>
          <cell r="AI3952">
            <v>5914458.3899999997</v>
          </cell>
          <cell r="AJ3952">
            <v>6023036.7800000003</v>
          </cell>
          <cell r="AK3952">
            <v>6133995.5099999998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  <cell r="AP3952">
            <v>0</v>
          </cell>
          <cell r="AQ3952">
            <v>0</v>
          </cell>
          <cell r="AR3952">
            <v>0</v>
          </cell>
          <cell r="AS3952">
            <v>0</v>
          </cell>
          <cell r="AT3952">
            <v>0</v>
          </cell>
          <cell r="AU3952">
            <v>0</v>
          </cell>
          <cell r="AV3952">
            <v>0</v>
          </cell>
          <cell r="AW3952">
            <v>0</v>
          </cell>
          <cell r="AX3952">
            <v>0</v>
          </cell>
          <cell r="AY3952">
            <v>0</v>
          </cell>
          <cell r="AZ3952">
            <v>0</v>
          </cell>
        </row>
        <row r="3953">
          <cell r="A3953" t="str">
            <v>WYResidentialDLC Space HeatingNon-Incentive CostsLow Participation Case0</v>
          </cell>
          <cell r="B3953" t="str">
            <v>WY</v>
          </cell>
          <cell r="C3953" t="str">
            <v>Residential</v>
          </cell>
          <cell r="D3953" t="str">
            <v>DLC Space Heating</v>
          </cell>
          <cell r="E3953" t="str">
            <v>Non-Incentive Costs</v>
          </cell>
          <cell r="F3953" t="str">
            <v>Low Participation Case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5482636.7300000004</v>
          </cell>
          <cell r="S3953">
            <v>11437731.27</v>
          </cell>
          <cell r="T3953">
            <v>23748445.530000001</v>
          </cell>
          <cell r="U3953">
            <v>12818922.52</v>
          </cell>
          <cell r="V3953">
            <v>7177502.6100000003</v>
          </cell>
          <cell r="W3953">
            <v>1035039.42</v>
          </cell>
          <cell r="X3953">
            <v>1056694.75</v>
          </cell>
          <cell r="Y3953">
            <v>1077608.81</v>
          </cell>
          <cell r="Z3953">
            <v>1098962.6200000001</v>
          </cell>
          <cell r="AA3953">
            <v>1121099.71</v>
          </cell>
          <cell r="AB3953">
            <v>1143734.93</v>
          </cell>
          <cell r="AC3953">
            <v>1169950.97</v>
          </cell>
          <cell r="AD3953">
            <v>1234739.83</v>
          </cell>
          <cell r="AE3953">
            <v>1274929.31</v>
          </cell>
          <cell r="AF3953">
            <v>1316427.29</v>
          </cell>
          <cell r="AG3953">
            <v>1359276.37</v>
          </cell>
          <cell r="AH3953">
            <v>1403520.56</v>
          </cell>
          <cell r="AI3953">
            <v>1449205.28</v>
          </cell>
          <cell r="AJ3953">
            <v>1496377.44</v>
          </cell>
          <cell r="AK3953">
            <v>1545085.48</v>
          </cell>
          <cell r="AL3953">
            <v>0</v>
          </cell>
          <cell r="AM3953">
            <v>0</v>
          </cell>
          <cell r="AN3953">
            <v>0</v>
          </cell>
          <cell r="AO3953">
            <v>0</v>
          </cell>
          <cell r="AP3953">
            <v>0</v>
          </cell>
          <cell r="AQ3953">
            <v>0</v>
          </cell>
          <cell r="AR3953">
            <v>0</v>
          </cell>
          <cell r="AS3953">
            <v>0</v>
          </cell>
          <cell r="AT3953">
            <v>0</v>
          </cell>
          <cell r="AU3953">
            <v>0</v>
          </cell>
          <cell r="AV3953">
            <v>0</v>
          </cell>
          <cell r="AW3953">
            <v>0</v>
          </cell>
          <cell r="AX3953">
            <v>0</v>
          </cell>
          <cell r="AY3953">
            <v>0</v>
          </cell>
          <cell r="AZ3953">
            <v>0</v>
          </cell>
        </row>
        <row r="3954">
          <cell r="A3954" t="str">
            <v>WYResidentialDLC Space HeatingSummer Peak Reduction @Meter  (MW)Low Participation Case0</v>
          </cell>
          <cell r="B3954" t="str">
            <v>WY</v>
          </cell>
          <cell r="C3954" t="str">
            <v>Residential</v>
          </cell>
          <cell r="D3954" t="str">
            <v>DLC Space Heating</v>
          </cell>
          <cell r="E3954" t="str">
            <v>Summer Peak Reduction @Meter  (MW)</v>
          </cell>
          <cell r="F3954" t="str">
            <v>Low Participation Case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5.1061481672101516</v>
          </cell>
          <cell r="S3954">
            <v>15.546439584201273</v>
          </cell>
          <cell r="T3954">
            <v>36.769815927493447</v>
          </cell>
          <cell r="U3954">
            <v>47.99510590524666</v>
          </cell>
          <cell r="V3954">
            <v>54.039254216657497</v>
          </cell>
          <cell r="W3954">
            <v>54.75501228123791</v>
          </cell>
          <cell r="X3954">
            <v>55.462504704051796</v>
          </cell>
          <cell r="Y3954">
            <v>56.170704503007471</v>
          </cell>
          <cell r="Z3954">
            <v>56.91276145592839</v>
          </cell>
          <cell r="AA3954">
            <v>57.74360864977195</v>
          </cell>
          <cell r="AB3954">
            <v>58.507439221742665</v>
          </cell>
          <cell r="AC3954">
            <v>59.27262640549219</v>
          </cell>
          <cell r="AD3954">
            <v>60.065513565673378</v>
          </cell>
          <cell r="AE3954">
            <v>60.869007140432515</v>
          </cell>
          <cell r="AF3954">
            <v>61.683249011282939</v>
          </cell>
          <cell r="AG3954">
            <v>62.508382957680382</v>
          </cell>
          <cell r="AH3954">
            <v>63.344554682411669</v>
          </cell>
          <cell r="AI3954">
            <v>64.191911837323005</v>
          </cell>
          <cell r="AJ3954">
            <v>65.050604049392433</v>
          </cell>
          <cell r="AK3954">
            <v>65.920782947151125</v>
          </cell>
          <cell r="AL3954">
            <v>0</v>
          </cell>
          <cell r="AM3954">
            <v>0</v>
          </cell>
          <cell r="AN3954">
            <v>0</v>
          </cell>
          <cell r="AO3954">
            <v>0</v>
          </cell>
          <cell r="AP3954">
            <v>0</v>
          </cell>
          <cell r="AQ3954">
            <v>0</v>
          </cell>
          <cell r="AR3954">
            <v>0</v>
          </cell>
          <cell r="AS3954">
            <v>0</v>
          </cell>
          <cell r="AT3954">
            <v>0</v>
          </cell>
          <cell r="AU3954">
            <v>0</v>
          </cell>
          <cell r="AV3954">
            <v>0</v>
          </cell>
          <cell r="AW3954">
            <v>0</v>
          </cell>
          <cell r="AX3954">
            <v>0</v>
          </cell>
          <cell r="AY3954">
            <v>0</v>
          </cell>
          <cell r="AZ3954">
            <v>0</v>
          </cell>
        </row>
        <row r="3955">
          <cell r="A3955" t="str">
            <v>WYResidentialDLC Space HeatingSummer Peak Reduction @Generation (MW)Low Participation Case0</v>
          </cell>
          <cell r="B3955" t="str">
            <v>WY</v>
          </cell>
          <cell r="C3955" t="str">
            <v>Residential</v>
          </cell>
          <cell r="D3955" t="str">
            <v>DLC Space Heating</v>
          </cell>
          <cell r="E3955" t="str">
            <v>Summer Peak Reduction @Generation (MW)</v>
          </cell>
          <cell r="F3955" t="str">
            <v>Low Participation Case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5.6309529854545115</v>
          </cell>
          <cell r="S3955">
            <v>17.1442871462299</v>
          </cell>
          <cell r="T3955">
            <v>40.548980952242438</v>
          </cell>
          <cell r="U3955">
            <v>52.92799504328039</v>
          </cell>
          <cell r="V3955">
            <v>59.593354892652727</v>
          </cell>
          <cell r="W3955">
            <v>60.382677857562754</v>
          </cell>
          <cell r="X3955">
            <v>61.162885646285609</v>
          </cell>
          <cell r="Y3955">
            <v>61.94387351456492</v>
          </cell>
          <cell r="Z3955">
            <v>62.762198341341403</v>
          </cell>
          <cell r="AA3955">
            <v>63.678439181486489</v>
          </cell>
          <cell r="AB3955">
            <v>64.520775498172327</v>
          </cell>
          <cell r="AC3955">
            <v>65.364607857843168</v>
          </cell>
          <cell r="AD3955">
            <v>66.238987169908881</v>
          </cell>
          <cell r="AE3955">
            <v>67.125063013269198</v>
          </cell>
          <cell r="AF3955">
            <v>68.022991851877961</v>
          </cell>
          <cell r="AG3955">
            <v>68.932932242700019</v>
          </cell>
          <cell r="AH3955">
            <v>69.855044863709381</v>
          </cell>
          <cell r="AI3955">
            <v>70.789492542261797</v>
          </cell>
          <cell r="AJ3955">
            <v>71.73644028384696</v>
          </cell>
          <cell r="AK3955">
            <v>72.696055301225314</v>
          </cell>
          <cell r="AL3955">
            <v>0</v>
          </cell>
          <cell r="AM3955">
            <v>0</v>
          </cell>
          <cell r="AN3955">
            <v>0</v>
          </cell>
          <cell r="AO3955">
            <v>0</v>
          </cell>
          <cell r="AP3955">
            <v>0</v>
          </cell>
          <cell r="AQ3955">
            <v>0</v>
          </cell>
          <cell r="AR3955">
            <v>0</v>
          </cell>
          <cell r="AS3955">
            <v>0</v>
          </cell>
          <cell r="AT3955">
            <v>0</v>
          </cell>
          <cell r="AU3955">
            <v>0</v>
          </cell>
          <cell r="AV3955">
            <v>0</v>
          </cell>
          <cell r="AW3955">
            <v>0</v>
          </cell>
          <cell r="AX3955">
            <v>0</v>
          </cell>
          <cell r="AY3955">
            <v>0</v>
          </cell>
          <cell r="AZ3955">
            <v>0</v>
          </cell>
        </row>
        <row r="3956">
          <cell r="A3956" t="str">
            <v>WYResidentialDLC Space HeatingWinter Peak Reduction @Meter  (MW)Low Participation Case0</v>
          </cell>
          <cell r="B3956" t="str">
            <v>WY</v>
          </cell>
          <cell r="C3956" t="str">
            <v>Residential</v>
          </cell>
          <cell r="D3956" t="str">
            <v>DLC Space Heating</v>
          </cell>
          <cell r="E3956" t="str">
            <v>Winter Peak Reduction @Meter  (MW)</v>
          </cell>
          <cell r="F3956" t="str">
            <v>Low Participation Case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E3956">
            <v>0</v>
          </cell>
          <cell r="AF3956">
            <v>0</v>
          </cell>
          <cell r="AG3956">
            <v>0</v>
          </cell>
          <cell r="AH3956">
            <v>0</v>
          </cell>
          <cell r="AI3956">
            <v>0</v>
          </cell>
          <cell r="AJ3956">
            <v>0</v>
          </cell>
          <cell r="AK3956">
            <v>0</v>
          </cell>
          <cell r="AL3956">
            <v>0</v>
          </cell>
          <cell r="AM3956">
            <v>0</v>
          </cell>
          <cell r="AN3956">
            <v>0</v>
          </cell>
          <cell r="AO3956">
            <v>0</v>
          </cell>
          <cell r="AP3956">
            <v>0</v>
          </cell>
          <cell r="AQ3956">
            <v>0</v>
          </cell>
          <cell r="AR3956">
            <v>0</v>
          </cell>
          <cell r="AS3956">
            <v>0</v>
          </cell>
          <cell r="AT3956">
            <v>0</v>
          </cell>
          <cell r="AU3956">
            <v>0</v>
          </cell>
          <cell r="AV3956">
            <v>0</v>
          </cell>
          <cell r="AW3956">
            <v>0</v>
          </cell>
          <cell r="AX3956">
            <v>0</v>
          </cell>
          <cell r="AY3956">
            <v>0</v>
          </cell>
          <cell r="AZ3956">
            <v>0</v>
          </cell>
        </row>
        <row r="3957">
          <cell r="A3957" t="str">
            <v>WYResidentialDLC Space HeatingWinter Peak Reduction @Generation (MW)Low Participation Case0</v>
          </cell>
          <cell r="B3957" t="str">
            <v>WY</v>
          </cell>
          <cell r="C3957" t="str">
            <v>Residential</v>
          </cell>
          <cell r="D3957" t="str">
            <v>DLC Space Heating</v>
          </cell>
          <cell r="E3957" t="str">
            <v>Winter Peak Reduction @Generation (MW)</v>
          </cell>
          <cell r="F3957" t="str">
            <v>Low Participation Case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  <cell r="AE3957">
            <v>0</v>
          </cell>
          <cell r="AF3957">
            <v>0</v>
          </cell>
          <cell r="AG3957">
            <v>0</v>
          </cell>
          <cell r="AH3957">
            <v>0</v>
          </cell>
          <cell r="AI3957">
            <v>0</v>
          </cell>
          <cell r="AJ3957">
            <v>0</v>
          </cell>
          <cell r="AK3957">
            <v>0</v>
          </cell>
          <cell r="AL3957">
            <v>0</v>
          </cell>
          <cell r="AM3957">
            <v>0</v>
          </cell>
          <cell r="AN3957">
            <v>0</v>
          </cell>
          <cell r="AO3957">
            <v>0</v>
          </cell>
          <cell r="AP3957">
            <v>0</v>
          </cell>
          <cell r="AQ3957">
            <v>0</v>
          </cell>
          <cell r="AR3957">
            <v>0</v>
          </cell>
          <cell r="AS3957">
            <v>0</v>
          </cell>
          <cell r="AT3957">
            <v>0</v>
          </cell>
          <cell r="AU3957">
            <v>0</v>
          </cell>
          <cell r="AV3957">
            <v>0</v>
          </cell>
          <cell r="AW3957">
            <v>0</v>
          </cell>
          <cell r="AX3957">
            <v>0</v>
          </cell>
          <cell r="AY3957">
            <v>0</v>
          </cell>
          <cell r="AZ3957">
            <v>0</v>
          </cell>
        </row>
        <row r="3958">
          <cell r="A3958" t="str">
            <v>WYResidentialDLC Space HeatingProgram Annual BenefitsLow Participation Case0</v>
          </cell>
          <cell r="B3958" t="str">
            <v>WY</v>
          </cell>
          <cell r="C3958" t="str">
            <v>Residential</v>
          </cell>
          <cell r="D3958" t="str">
            <v>DLC Space Heating</v>
          </cell>
          <cell r="E3958" t="str">
            <v>Program Annual Benefits</v>
          </cell>
          <cell r="F3958" t="str">
            <v>Low Participation Case</v>
          </cell>
          <cell r="G3958">
            <v>0</v>
          </cell>
        </row>
        <row r="3959">
          <cell r="A3959" t="str">
            <v>WYResidentialDLC Space HeatingNew ParticipantsLow Participation Case0</v>
          </cell>
          <cell r="B3959" t="str">
            <v>WY</v>
          </cell>
          <cell r="C3959" t="str">
            <v>Residential</v>
          </cell>
          <cell r="D3959" t="str">
            <v>DLC Space Heating</v>
          </cell>
          <cell r="E3959" t="str">
            <v>New Participants</v>
          </cell>
          <cell r="F3959" t="str">
            <v>Low Participation Case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16746.686550000006</v>
          </cell>
          <cell r="S3959">
            <v>34271.919000000009</v>
          </cell>
          <cell r="T3959">
            <v>69833.664450000011</v>
          </cell>
          <cell r="U3959">
            <v>36847.527750000037</v>
          </cell>
          <cell r="V3959">
            <v>20100.588749999937</v>
          </cell>
          <cell r="W3959">
            <v>2583.0255000000179</v>
          </cell>
          <cell r="X3959">
            <v>2585.7149999999965</v>
          </cell>
          <cell r="Y3959">
            <v>2585.2035000000324</v>
          </cell>
          <cell r="Z3959">
            <v>2584.5764999999665</v>
          </cell>
          <cell r="AA3959">
            <v>2584.3950000000186</v>
          </cell>
          <cell r="AB3959">
            <v>2584.7249999999767</v>
          </cell>
          <cell r="AC3959">
            <v>2592.8595000000205</v>
          </cell>
          <cell r="AD3959">
            <v>2694.0321599718882</v>
          </cell>
          <cell r="AE3959">
            <v>2731.0805338135397</v>
          </cell>
          <cell r="AF3959">
            <v>2768.6383974915661</v>
          </cell>
          <cell r="AG3959">
            <v>2806.7127575183695</v>
          </cell>
          <cell r="AH3959">
            <v>2845.3107167601411</v>
          </cell>
          <cell r="AI3959">
            <v>2884.4394757617847</v>
          </cell>
          <cell r="AJ3959">
            <v>2924.1063340901455</v>
          </cell>
          <cell r="AK3959">
            <v>2964.3186916958948</v>
          </cell>
          <cell r="AL3959">
            <v>0</v>
          </cell>
          <cell r="AM3959">
            <v>0</v>
          </cell>
          <cell r="AN3959">
            <v>0</v>
          </cell>
          <cell r="AO3959">
            <v>0</v>
          </cell>
          <cell r="AP3959">
            <v>0</v>
          </cell>
          <cell r="AQ3959">
            <v>0</v>
          </cell>
          <cell r="AR3959">
            <v>0</v>
          </cell>
          <cell r="AS3959">
            <v>0</v>
          </cell>
          <cell r="AT3959">
            <v>0</v>
          </cell>
          <cell r="AU3959">
            <v>0</v>
          </cell>
          <cell r="AV3959">
            <v>0</v>
          </cell>
          <cell r="AW3959">
            <v>0</v>
          </cell>
          <cell r="AX3959">
            <v>0</v>
          </cell>
          <cell r="AY3959">
            <v>0</v>
          </cell>
          <cell r="AZ3959">
            <v>0</v>
          </cell>
        </row>
        <row r="3960">
          <cell r="A3960" t="str">
            <v>WYResidentialDLC Space HeatingIncentive CostsLow Participation Case0</v>
          </cell>
          <cell r="B3960" t="str">
            <v>WY</v>
          </cell>
          <cell r="C3960" t="str">
            <v>Residential</v>
          </cell>
          <cell r="D3960" t="str">
            <v>DLC Space Heating</v>
          </cell>
          <cell r="E3960" t="str">
            <v>Incentive Costs</v>
          </cell>
          <cell r="F3960" t="str">
            <v>Low Participation Case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351680.42</v>
          </cell>
          <cell r="S3960">
            <v>1071390.72</v>
          </cell>
          <cell r="T3960">
            <v>2537897.67</v>
          </cell>
          <cell r="U3960">
            <v>3311695.75</v>
          </cell>
          <cell r="V3960">
            <v>3733808.12</v>
          </cell>
          <cell r="W3960">
            <v>3788051.65</v>
          </cell>
          <cell r="X3960">
            <v>3842351.67</v>
          </cell>
          <cell r="Y3960">
            <v>3896640.94</v>
          </cell>
          <cell r="Z3960">
            <v>3950917.05</v>
          </cell>
          <cell r="AA3960">
            <v>4005189.34</v>
          </cell>
          <cell r="AB3960">
            <v>4059468.57</v>
          </cell>
          <cell r="AC3960">
            <v>4113918.62</v>
          </cell>
          <cell r="AD3960">
            <v>4170493.29</v>
          </cell>
          <cell r="AE3960">
            <v>4227845.9800000004</v>
          </cell>
          <cell r="AF3960">
            <v>4285987.3899999997</v>
          </cell>
          <cell r="AG3960">
            <v>4344928.3600000003</v>
          </cell>
          <cell r="AH3960">
            <v>4404679.88</v>
          </cell>
          <cell r="AI3960">
            <v>4465253.1100000003</v>
          </cell>
          <cell r="AJ3960">
            <v>4526659.34</v>
          </cell>
          <cell r="AK3960">
            <v>4588910.04</v>
          </cell>
          <cell r="AL3960">
            <v>0</v>
          </cell>
          <cell r="AM3960">
            <v>0</v>
          </cell>
          <cell r="AN3960">
            <v>0</v>
          </cell>
          <cell r="AO3960">
            <v>0</v>
          </cell>
          <cell r="AP3960">
            <v>0</v>
          </cell>
          <cell r="AQ3960">
            <v>0</v>
          </cell>
          <cell r="AR3960">
            <v>0</v>
          </cell>
          <cell r="AS3960">
            <v>0</v>
          </cell>
          <cell r="AT3960">
            <v>0</v>
          </cell>
          <cell r="AU3960">
            <v>0</v>
          </cell>
          <cell r="AV3960">
            <v>0</v>
          </cell>
          <cell r="AW3960">
            <v>0</v>
          </cell>
          <cell r="AX3960">
            <v>0</v>
          </cell>
          <cell r="AY3960">
            <v>0</v>
          </cell>
          <cell r="AZ3960">
            <v>0</v>
          </cell>
        </row>
        <row r="3961">
          <cell r="A3961" t="str">
            <v>WYResidentialDLC Space HeatingParticipantsLow Participation Case0</v>
          </cell>
          <cell r="B3961" t="str">
            <v>WY</v>
          </cell>
          <cell r="C3961" t="str">
            <v>Residential</v>
          </cell>
          <cell r="D3961" t="str">
            <v>DLC Space Heating</v>
          </cell>
          <cell r="E3961" t="str">
            <v>Participants</v>
          </cell>
          <cell r="F3961" t="str">
            <v>Low Participation Case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16746.686550000006</v>
          </cell>
          <cell r="S3961">
            <v>51018.605550000015</v>
          </cell>
          <cell r="T3961">
            <v>120852.27000000002</v>
          </cell>
          <cell r="U3961">
            <v>157699.79775000006</v>
          </cell>
          <cell r="V3961">
            <v>177800.38649999999</v>
          </cell>
          <cell r="W3961">
            <v>180383.41200000001</v>
          </cell>
          <cell r="X3961">
            <v>182969.12700000001</v>
          </cell>
          <cell r="Y3961">
            <v>185554.33050000004</v>
          </cell>
          <cell r="Z3961">
            <v>188138.90700000001</v>
          </cell>
          <cell r="AA3961">
            <v>190723.30200000003</v>
          </cell>
          <cell r="AB3961">
            <v>193308.027</v>
          </cell>
          <cell r="AC3961">
            <v>195900.88650000002</v>
          </cell>
          <cell r="AD3961">
            <v>198594.91865997191</v>
          </cell>
          <cell r="AE3961">
            <v>201325.99919378545</v>
          </cell>
          <cell r="AF3961">
            <v>204094.63759127702</v>
          </cell>
          <cell r="AG3961">
            <v>206901.35034879539</v>
          </cell>
          <cell r="AH3961">
            <v>209746.66106555553</v>
          </cell>
          <cell r="AI3961">
            <v>212631.10054131731</v>
          </cell>
          <cell r="AJ3961">
            <v>215555.20687540746</v>
          </cell>
          <cell r="AK3961">
            <v>218519.52556710335</v>
          </cell>
          <cell r="AL3961">
            <v>0</v>
          </cell>
          <cell r="AM3961">
            <v>0</v>
          </cell>
          <cell r="AN3961">
            <v>0</v>
          </cell>
          <cell r="AO3961">
            <v>0</v>
          </cell>
          <cell r="AP3961">
            <v>0</v>
          </cell>
          <cell r="AQ3961">
            <v>0</v>
          </cell>
          <cell r="AR3961">
            <v>0</v>
          </cell>
          <cell r="AS3961">
            <v>0</v>
          </cell>
          <cell r="AT3961">
            <v>0</v>
          </cell>
          <cell r="AU3961">
            <v>0</v>
          </cell>
          <cell r="AV3961">
            <v>0</v>
          </cell>
          <cell r="AW3961">
            <v>0</v>
          </cell>
          <cell r="AX3961">
            <v>0</v>
          </cell>
          <cell r="AY3961">
            <v>0</v>
          </cell>
          <cell r="AZ3961">
            <v>0</v>
          </cell>
        </row>
        <row r="3962">
          <cell r="A3962" t="str">
            <v>WYSmall C&amp;IDLC Space HeatingProgram Annual BenefitsLow Participation Case0</v>
          </cell>
          <cell r="B3962" t="str">
            <v>WY</v>
          </cell>
          <cell r="C3962" t="str">
            <v>Small C&amp;I</v>
          </cell>
          <cell r="D3962" t="str">
            <v>DLC Space Heating</v>
          </cell>
          <cell r="E3962" t="str">
            <v>Program Annual Benefits</v>
          </cell>
          <cell r="F3962" t="str">
            <v>Low Participation Case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573231.01</v>
          </cell>
          <cell r="S3962">
            <v>1745288.43</v>
          </cell>
          <cell r="T3962">
            <v>4127886.26</v>
          </cell>
          <cell r="U3962">
            <v>5388069.9000000004</v>
          </cell>
          <cell r="V3962">
            <v>6066603.5300000003</v>
          </cell>
          <cell r="W3962">
            <v>6146956.6100000003</v>
          </cell>
          <cell r="X3962">
            <v>6226381.7599999998</v>
          </cell>
          <cell r="Y3962">
            <v>6305886.3200000003</v>
          </cell>
          <cell r="Z3962">
            <v>6389191.79</v>
          </cell>
          <cell r="AA3962">
            <v>6482465.1100000003</v>
          </cell>
          <cell r="AB3962">
            <v>6568214.9500000002</v>
          </cell>
          <cell r="AC3962">
            <v>6654117.0800000001</v>
          </cell>
          <cell r="AD3962">
            <v>6743128.8899999997</v>
          </cell>
          <cell r="AE3962">
            <v>6833331.4100000001</v>
          </cell>
          <cell r="AF3962">
            <v>6924740.5700000003</v>
          </cell>
          <cell r="AG3962">
            <v>7017372.5</v>
          </cell>
          <cell r="AH3962">
            <v>7111243.5700000003</v>
          </cell>
          <cell r="AI3962">
            <v>7206370.3399999999</v>
          </cell>
          <cell r="AJ3962">
            <v>7302769.6200000001</v>
          </cell>
          <cell r="AK3962">
            <v>7400458.4299999997</v>
          </cell>
          <cell r="AL3962">
            <v>0</v>
          </cell>
          <cell r="AM3962">
            <v>0</v>
          </cell>
          <cell r="AN3962">
            <v>0</v>
          </cell>
          <cell r="AO3962">
            <v>0</v>
          </cell>
          <cell r="AP3962">
            <v>0</v>
          </cell>
          <cell r="AQ3962">
            <v>0</v>
          </cell>
          <cell r="AR3962">
            <v>0</v>
          </cell>
          <cell r="AS3962">
            <v>0</v>
          </cell>
          <cell r="AT3962">
            <v>0</v>
          </cell>
          <cell r="AU3962">
            <v>0</v>
          </cell>
          <cell r="AV3962">
            <v>0</v>
          </cell>
          <cell r="AW3962">
            <v>0</v>
          </cell>
          <cell r="AX3962">
            <v>0</v>
          </cell>
          <cell r="AY3962">
            <v>0</v>
          </cell>
          <cell r="AZ3962">
            <v>0</v>
          </cell>
        </row>
        <row r="3963">
          <cell r="A3963" t="str">
            <v>WYSmall C&amp;IDLC Space HeatingProgram Annual CostsLow Participation Case0</v>
          </cell>
          <cell r="B3963" t="str">
            <v>WY</v>
          </cell>
          <cell r="C3963" t="str">
            <v>Small C&amp;I</v>
          </cell>
          <cell r="D3963" t="str">
            <v>DLC Space Heating</v>
          </cell>
          <cell r="E3963" t="str">
            <v>Program Annual Costs</v>
          </cell>
          <cell r="F3963" t="str">
            <v>Low Participation Case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5834317.1500000004</v>
          </cell>
          <cell r="S3963">
            <v>12509121.98</v>
          </cell>
          <cell r="T3963">
            <v>26286343.199999999</v>
          </cell>
          <cell r="U3963">
            <v>16130618.27</v>
          </cell>
          <cell r="V3963">
            <v>10911310.720000001</v>
          </cell>
          <cell r="W3963">
            <v>4823091.07</v>
          </cell>
          <cell r="X3963">
            <v>4899046.41</v>
          </cell>
          <cell r="Y3963">
            <v>4974249.76</v>
          </cell>
          <cell r="Z3963">
            <v>5049879.66</v>
          </cell>
          <cell r="AA3963">
            <v>5126289.05</v>
          </cell>
          <cell r="AB3963">
            <v>5203203.5</v>
          </cell>
          <cell r="AC3963">
            <v>5283869.59</v>
          </cell>
          <cell r="AD3963">
            <v>5405233.1200000001</v>
          </cell>
          <cell r="AE3963">
            <v>5502775.29</v>
          </cell>
          <cell r="AF3963">
            <v>5602414.6799999997</v>
          </cell>
          <cell r="AG3963">
            <v>5704204.7300000004</v>
          </cell>
          <cell r="AH3963">
            <v>5808200.4400000004</v>
          </cell>
          <cell r="AI3963">
            <v>5914458.3899999997</v>
          </cell>
          <cell r="AJ3963">
            <v>6023036.7800000003</v>
          </cell>
          <cell r="AK3963">
            <v>6133995.5099999998</v>
          </cell>
          <cell r="AL3963">
            <v>0</v>
          </cell>
          <cell r="AM3963">
            <v>0</v>
          </cell>
          <cell r="AN3963">
            <v>0</v>
          </cell>
          <cell r="AO3963">
            <v>0</v>
          </cell>
          <cell r="AP3963">
            <v>0</v>
          </cell>
          <cell r="AQ3963">
            <v>0</v>
          </cell>
          <cell r="AR3963">
            <v>0</v>
          </cell>
          <cell r="AS3963">
            <v>0</v>
          </cell>
          <cell r="AT3963">
            <v>0</v>
          </cell>
          <cell r="AU3963">
            <v>0</v>
          </cell>
          <cell r="AV3963">
            <v>0</v>
          </cell>
          <cell r="AW3963">
            <v>0</v>
          </cell>
          <cell r="AX3963">
            <v>0</v>
          </cell>
          <cell r="AY3963">
            <v>0</v>
          </cell>
          <cell r="AZ3963">
            <v>0</v>
          </cell>
        </row>
        <row r="3964">
          <cell r="A3964" t="str">
            <v>WYSmall C&amp;IDLC Space HeatingNon-Incentive CostsLow Participation Case0</v>
          </cell>
          <cell r="B3964" t="str">
            <v>WY</v>
          </cell>
          <cell r="C3964" t="str">
            <v>Small C&amp;I</v>
          </cell>
          <cell r="D3964" t="str">
            <v>DLC Space Heating</v>
          </cell>
          <cell r="E3964" t="str">
            <v>Non-Incentive Costs</v>
          </cell>
          <cell r="F3964" t="str">
            <v>Low Participation Case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5482636.7300000004</v>
          </cell>
          <cell r="S3964">
            <v>11437731.27</v>
          </cell>
          <cell r="T3964">
            <v>23748445.530000001</v>
          </cell>
          <cell r="U3964">
            <v>12818922.52</v>
          </cell>
          <cell r="V3964">
            <v>7177502.6100000003</v>
          </cell>
          <cell r="W3964">
            <v>1035039.42</v>
          </cell>
          <cell r="X3964">
            <v>1056694.75</v>
          </cell>
          <cell r="Y3964">
            <v>1077608.81</v>
          </cell>
          <cell r="Z3964">
            <v>1098962.6200000001</v>
          </cell>
          <cell r="AA3964">
            <v>1121099.71</v>
          </cell>
          <cell r="AB3964">
            <v>1143734.93</v>
          </cell>
          <cell r="AC3964">
            <v>1169950.97</v>
          </cell>
          <cell r="AD3964">
            <v>1234739.83</v>
          </cell>
          <cell r="AE3964">
            <v>1274929.31</v>
          </cell>
          <cell r="AF3964">
            <v>1316427.29</v>
          </cell>
          <cell r="AG3964">
            <v>1359276.37</v>
          </cell>
          <cell r="AH3964">
            <v>1403520.56</v>
          </cell>
          <cell r="AI3964">
            <v>1449205.28</v>
          </cell>
          <cell r="AJ3964">
            <v>1496377.44</v>
          </cell>
          <cell r="AK3964">
            <v>1545085.48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  <cell r="AP3964">
            <v>0</v>
          </cell>
          <cell r="AQ3964">
            <v>0</v>
          </cell>
          <cell r="AR3964">
            <v>0</v>
          </cell>
          <cell r="AS3964">
            <v>0</v>
          </cell>
          <cell r="AT3964">
            <v>0</v>
          </cell>
          <cell r="AU3964">
            <v>0</v>
          </cell>
          <cell r="AV3964">
            <v>0</v>
          </cell>
          <cell r="AW3964">
            <v>0</v>
          </cell>
          <cell r="AX3964">
            <v>0</v>
          </cell>
          <cell r="AY3964">
            <v>0</v>
          </cell>
          <cell r="AZ3964">
            <v>0</v>
          </cell>
        </row>
        <row r="3965">
          <cell r="A3965" t="str">
            <v>WYSmall C&amp;IDLC Space HeatingSummer Peak Reduction @Meter  (MW)Low Participation Case0</v>
          </cell>
          <cell r="B3965" t="str">
            <v>WY</v>
          </cell>
          <cell r="C3965" t="str">
            <v>Small C&amp;I</v>
          </cell>
          <cell r="D3965" t="str">
            <v>DLC Space Heating</v>
          </cell>
          <cell r="E3965" t="str">
            <v>Summer Peak Reduction @Meter  (MW)</v>
          </cell>
          <cell r="F3965" t="str">
            <v>Low Participation Case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5.1061481672101516</v>
          </cell>
          <cell r="S3965">
            <v>15.546439584201273</v>
          </cell>
          <cell r="T3965">
            <v>36.769815927493447</v>
          </cell>
          <cell r="U3965">
            <v>47.99510590524666</v>
          </cell>
          <cell r="V3965">
            <v>54.039254216657497</v>
          </cell>
          <cell r="W3965">
            <v>54.75501228123791</v>
          </cell>
          <cell r="X3965">
            <v>55.462504704051796</v>
          </cell>
          <cell r="Y3965">
            <v>56.170704503007471</v>
          </cell>
          <cell r="Z3965">
            <v>56.91276145592839</v>
          </cell>
          <cell r="AA3965">
            <v>57.74360864977195</v>
          </cell>
          <cell r="AB3965">
            <v>58.507439221742665</v>
          </cell>
          <cell r="AC3965">
            <v>59.27262640549219</v>
          </cell>
          <cell r="AD3965">
            <v>60.065513565673378</v>
          </cell>
          <cell r="AE3965">
            <v>60.869007140432515</v>
          </cell>
          <cell r="AF3965">
            <v>61.683249011282939</v>
          </cell>
          <cell r="AG3965">
            <v>62.508382957680382</v>
          </cell>
          <cell r="AH3965">
            <v>63.344554682411669</v>
          </cell>
          <cell r="AI3965">
            <v>64.191911837323005</v>
          </cell>
          <cell r="AJ3965">
            <v>65.050604049392433</v>
          </cell>
          <cell r="AK3965">
            <v>65.920782947151125</v>
          </cell>
          <cell r="AL3965">
            <v>0</v>
          </cell>
          <cell r="AM3965">
            <v>0</v>
          </cell>
          <cell r="AN3965">
            <v>0</v>
          </cell>
          <cell r="AO3965">
            <v>0</v>
          </cell>
          <cell r="AP3965">
            <v>0</v>
          </cell>
          <cell r="AQ3965">
            <v>0</v>
          </cell>
          <cell r="AR3965">
            <v>0</v>
          </cell>
          <cell r="AS3965">
            <v>0</v>
          </cell>
          <cell r="AT3965">
            <v>0</v>
          </cell>
          <cell r="AU3965">
            <v>0</v>
          </cell>
          <cell r="AV3965">
            <v>0</v>
          </cell>
          <cell r="AW3965">
            <v>0</v>
          </cell>
          <cell r="AX3965">
            <v>0</v>
          </cell>
          <cell r="AY3965">
            <v>0</v>
          </cell>
          <cell r="AZ3965">
            <v>0</v>
          </cell>
        </row>
        <row r="3966">
          <cell r="A3966" t="str">
            <v>WYSmall C&amp;IDLC Space HeatingSummer Peak Reduction @Generation (MW)Low Participation Case0</v>
          </cell>
          <cell r="B3966" t="str">
            <v>WY</v>
          </cell>
          <cell r="C3966" t="str">
            <v>Small C&amp;I</v>
          </cell>
          <cell r="D3966" t="str">
            <v>DLC Space Heating</v>
          </cell>
          <cell r="E3966" t="str">
            <v>Summer Peak Reduction @Generation (MW)</v>
          </cell>
          <cell r="F3966" t="str">
            <v>Low Participation Case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5.6309529854545115</v>
          </cell>
          <cell r="S3966">
            <v>17.1442871462299</v>
          </cell>
          <cell r="T3966">
            <v>40.548980952242438</v>
          </cell>
          <cell r="U3966">
            <v>52.92799504328039</v>
          </cell>
          <cell r="V3966">
            <v>59.593354892652727</v>
          </cell>
          <cell r="W3966">
            <v>60.382677857562754</v>
          </cell>
          <cell r="X3966">
            <v>61.162885646285609</v>
          </cell>
          <cell r="Y3966">
            <v>61.94387351456492</v>
          </cell>
          <cell r="Z3966">
            <v>62.762198341341403</v>
          </cell>
          <cell r="AA3966">
            <v>63.678439181486489</v>
          </cell>
          <cell r="AB3966">
            <v>64.520775498172327</v>
          </cell>
          <cell r="AC3966">
            <v>65.364607857843168</v>
          </cell>
          <cell r="AD3966">
            <v>66.238987169908881</v>
          </cell>
          <cell r="AE3966">
            <v>67.125063013269198</v>
          </cell>
          <cell r="AF3966">
            <v>68.022991851877961</v>
          </cell>
          <cell r="AG3966">
            <v>68.932932242700019</v>
          </cell>
          <cell r="AH3966">
            <v>69.855044863709381</v>
          </cell>
          <cell r="AI3966">
            <v>70.789492542261797</v>
          </cell>
          <cell r="AJ3966">
            <v>71.73644028384696</v>
          </cell>
          <cell r="AK3966">
            <v>72.696055301225314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  <cell r="AP3966">
            <v>0</v>
          </cell>
          <cell r="AQ3966">
            <v>0</v>
          </cell>
          <cell r="AR3966">
            <v>0</v>
          </cell>
          <cell r="AS3966">
            <v>0</v>
          </cell>
          <cell r="AT3966">
            <v>0</v>
          </cell>
          <cell r="AU3966">
            <v>0</v>
          </cell>
          <cell r="AV3966">
            <v>0</v>
          </cell>
          <cell r="AW3966">
            <v>0</v>
          </cell>
          <cell r="AX3966">
            <v>0</v>
          </cell>
          <cell r="AY3966">
            <v>0</v>
          </cell>
          <cell r="AZ3966">
            <v>0</v>
          </cell>
        </row>
        <row r="3967">
          <cell r="A3967" t="str">
            <v>WYSmall C&amp;IDLC Space HeatingWinter Peak Reduction @Meter  (MW)Low Participation Case0</v>
          </cell>
          <cell r="B3967" t="str">
            <v>WY</v>
          </cell>
          <cell r="C3967" t="str">
            <v>Small C&amp;I</v>
          </cell>
          <cell r="D3967" t="str">
            <v>DLC Space Heating</v>
          </cell>
          <cell r="E3967" t="str">
            <v>Winter Peak Reduction @Meter  (MW)</v>
          </cell>
          <cell r="F3967" t="str">
            <v>Low Participation Case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  <cell r="AP3967">
            <v>0</v>
          </cell>
          <cell r="AQ3967">
            <v>0</v>
          </cell>
          <cell r="AR3967">
            <v>0</v>
          </cell>
          <cell r="AS3967">
            <v>0</v>
          </cell>
          <cell r="AT3967">
            <v>0</v>
          </cell>
          <cell r="AU3967">
            <v>0</v>
          </cell>
          <cell r="AV3967">
            <v>0</v>
          </cell>
          <cell r="AW3967">
            <v>0</v>
          </cell>
          <cell r="AX3967">
            <v>0</v>
          </cell>
          <cell r="AY3967">
            <v>0</v>
          </cell>
          <cell r="AZ3967">
            <v>0</v>
          </cell>
        </row>
        <row r="3968">
          <cell r="A3968" t="str">
            <v>WYSmall C&amp;IDLC Space HeatingWinter Peak Reduction @Generation (MW)Low Participation Case0</v>
          </cell>
          <cell r="B3968" t="str">
            <v>WY</v>
          </cell>
          <cell r="C3968" t="str">
            <v>Small C&amp;I</v>
          </cell>
          <cell r="D3968" t="str">
            <v>DLC Space Heating</v>
          </cell>
          <cell r="E3968" t="str">
            <v>Winter Peak Reduction @Generation (MW)</v>
          </cell>
          <cell r="F3968" t="str">
            <v>Low Participation Case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  <cell r="AP3968">
            <v>0</v>
          </cell>
          <cell r="AQ3968">
            <v>0</v>
          </cell>
          <cell r="AR3968">
            <v>0</v>
          </cell>
          <cell r="AS3968">
            <v>0</v>
          </cell>
          <cell r="AT3968">
            <v>0</v>
          </cell>
          <cell r="AU3968">
            <v>0</v>
          </cell>
          <cell r="AV3968">
            <v>0</v>
          </cell>
          <cell r="AW3968">
            <v>0</v>
          </cell>
          <cell r="AX3968">
            <v>0</v>
          </cell>
          <cell r="AY3968">
            <v>0</v>
          </cell>
          <cell r="AZ3968">
            <v>0</v>
          </cell>
        </row>
        <row r="3969">
          <cell r="A3969" t="str">
            <v>WYSmall C&amp;IDLC Space HeatingProgram Annual BenefitsLow Participation Case0</v>
          </cell>
          <cell r="B3969" t="str">
            <v>WY</v>
          </cell>
          <cell r="C3969" t="str">
            <v>Small C&amp;I</v>
          </cell>
          <cell r="D3969" t="str">
            <v>DLC Space Heating</v>
          </cell>
          <cell r="E3969" t="str">
            <v>Program Annual Benefits</v>
          </cell>
          <cell r="F3969" t="str">
            <v>Low Participation Case</v>
          </cell>
          <cell r="G3969">
            <v>0</v>
          </cell>
        </row>
        <row r="3970">
          <cell r="A3970" t="str">
            <v>WYSmall C&amp;IDLC Space HeatingNew ParticipantsLow Participation Case0</v>
          </cell>
          <cell r="B3970" t="str">
            <v>WY</v>
          </cell>
          <cell r="C3970" t="str">
            <v>Small C&amp;I</v>
          </cell>
          <cell r="D3970" t="str">
            <v>DLC Space Heating</v>
          </cell>
          <cell r="E3970" t="str">
            <v>New Participants</v>
          </cell>
          <cell r="F3970" t="str">
            <v>Low Participation Case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16746.686550000006</v>
          </cell>
          <cell r="S3970">
            <v>34271.919000000009</v>
          </cell>
          <cell r="T3970">
            <v>69833.664450000011</v>
          </cell>
          <cell r="U3970">
            <v>36847.527750000037</v>
          </cell>
          <cell r="V3970">
            <v>20100.588749999937</v>
          </cell>
          <cell r="W3970">
            <v>2583.0255000000179</v>
          </cell>
          <cell r="X3970">
            <v>2585.7149999999965</v>
          </cell>
          <cell r="Y3970">
            <v>2585.2035000000324</v>
          </cell>
          <cell r="Z3970">
            <v>2584.5764999999665</v>
          </cell>
          <cell r="AA3970">
            <v>2584.3950000000186</v>
          </cell>
          <cell r="AB3970">
            <v>2584.7249999999767</v>
          </cell>
          <cell r="AC3970">
            <v>2592.8595000000205</v>
          </cell>
          <cell r="AD3970">
            <v>2694.0321599718882</v>
          </cell>
          <cell r="AE3970">
            <v>2731.0805338135397</v>
          </cell>
          <cell r="AF3970">
            <v>2768.6383974915661</v>
          </cell>
          <cell r="AG3970">
            <v>2806.7127575183695</v>
          </cell>
          <cell r="AH3970">
            <v>2845.3107167601411</v>
          </cell>
          <cell r="AI3970">
            <v>2884.4394757617847</v>
          </cell>
          <cell r="AJ3970">
            <v>2924.1063340901455</v>
          </cell>
          <cell r="AK3970">
            <v>2964.3186916958948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  <cell r="AP3970">
            <v>0</v>
          </cell>
          <cell r="AQ3970">
            <v>0</v>
          </cell>
          <cell r="AR3970">
            <v>0</v>
          </cell>
          <cell r="AS3970">
            <v>0</v>
          </cell>
          <cell r="AT3970">
            <v>0</v>
          </cell>
          <cell r="AU3970">
            <v>0</v>
          </cell>
          <cell r="AV3970">
            <v>0</v>
          </cell>
          <cell r="AW3970">
            <v>0</v>
          </cell>
          <cell r="AX3970">
            <v>0</v>
          </cell>
          <cell r="AY3970">
            <v>0</v>
          </cell>
          <cell r="AZ3970">
            <v>0</v>
          </cell>
        </row>
        <row r="3971">
          <cell r="A3971" t="str">
            <v>WYSmall C&amp;IDLC Space HeatingIncentive CostsLow Participation Case0</v>
          </cell>
          <cell r="B3971" t="str">
            <v>WY</v>
          </cell>
          <cell r="C3971" t="str">
            <v>Small C&amp;I</v>
          </cell>
          <cell r="D3971" t="str">
            <v>DLC Space Heating</v>
          </cell>
          <cell r="E3971" t="str">
            <v>Incentive Costs</v>
          </cell>
          <cell r="F3971" t="str">
            <v>Low Participation Case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351680.42</v>
          </cell>
          <cell r="S3971">
            <v>1071390.72</v>
          </cell>
          <cell r="T3971">
            <v>2537897.67</v>
          </cell>
          <cell r="U3971">
            <v>3311695.75</v>
          </cell>
          <cell r="V3971">
            <v>3733808.12</v>
          </cell>
          <cell r="W3971">
            <v>3788051.65</v>
          </cell>
          <cell r="X3971">
            <v>3842351.67</v>
          </cell>
          <cell r="Y3971">
            <v>3896640.94</v>
          </cell>
          <cell r="Z3971">
            <v>3950917.05</v>
          </cell>
          <cell r="AA3971">
            <v>4005189.34</v>
          </cell>
          <cell r="AB3971">
            <v>4059468.57</v>
          </cell>
          <cell r="AC3971">
            <v>4113918.62</v>
          </cell>
          <cell r="AD3971">
            <v>4170493.29</v>
          </cell>
          <cell r="AE3971">
            <v>4227845.9800000004</v>
          </cell>
          <cell r="AF3971">
            <v>4285987.3899999997</v>
          </cell>
          <cell r="AG3971">
            <v>4344928.3600000003</v>
          </cell>
          <cell r="AH3971">
            <v>4404679.88</v>
          </cell>
          <cell r="AI3971">
            <v>4465253.1100000003</v>
          </cell>
          <cell r="AJ3971">
            <v>4526659.34</v>
          </cell>
          <cell r="AK3971">
            <v>4588910.04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  <cell r="AP3971">
            <v>0</v>
          </cell>
          <cell r="AQ3971">
            <v>0</v>
          </cell>
          <cell r="AR3971">
            <v>0</v>
          </cell>
          <cell r="AS3971">
            <v>0</v>
          </cell>
          <cell r="AT3971">
            <v>0</v>
          </cell>
          <cell r="AU3971">
            <v>0</v>
          </cell>
          <cell r="AV3971">
            <v>0</v>
          </cell>
          <cell r="AW3971">
            <v>0</v>
          </cell>
          <cell r="AX3971">
            <v>0</v>
          </cell>
          <cell r="AY3971">
            <v>0</v>
          </cell>
          <cell r="AZ3971">
            <v>0</v>
          </cell>
        </row>
        <row r="3972">
          <cell r="A3972" t="str">
            <v>WYSmall C&amp;IDLC Space HeatingParticipantsLow Participation Case0</v>
          </cell>
          <cell r="B3972" t="str">
            <v>WY</v>
          </cell>
          <cell r="C3972" t="str">
            <v>Small C&amp;I</v>
          </cell>
          <cell r="D3972" t="str">
            <v>DLC Space Heating</v>
          </cell>
          <cell r="E3972" t="str">
            <v>Participants</v>
          </cell>
          <cell r="F3972" t="str">
            <v>Low Participation Case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16746.686550000006</v>
          </cell>
          <cell r="S3972">
            <v>51018.605550000015</v>
          </cell>
          <cell r="T3972">
            <v>120852.27000000002</v>
          </cell>
          <cell r="U3972">
            <v>157699.79775000006</v>
          </cell>
          <cell r="V3972">
            <v>177800.38649999999</v>
          </cell>
          <cell r="W3972">
            <v>180383.41200000001</v>
          </cell>
          <cell r="X3972">
            <v>182969.12700000001</v>
          </cell>
          <cell r="Y3972">
            <v>185554.33050000004</v>
          </cell>
          <cell r="Z3972">
            <v>188138.90700000001</v>
          </cell>
          <cell r="AA3972">
            <v>190723.30200000003</v>
          </cell>
          <cell r="AB3972">
            <v>193308.027</v>
          </cell>
          <cell r="AC3972">
            <v>195900.88650000002</v>
          </cell>
          <cell r="AD3972">
            <v>198594.91865997191</v>
          </cell>
          <cell r="AE3972">
            <v>201325.99919378545</v>
          </cell>
          <cell r="AF3972">
            <v>204094.63759127702</v>
          </cell>
          <cell r="AG3972">
            <v>206901.35034879539</v>
          </cell>
          <cell r="AH3972">
            <v>209746.66106555553</v>
          </cell>
          <cell r="AI3972">
            <v>212631.10054131731</v>
          </cell>
          <cell r="AJ3972">
            <v>215555.20687540746</v>
          </cell>
          <cell r="AK3972">
            <v>218519.52556710335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  <cell r="AP3972">
            <v>0</v>
          </cell>
          <cell r="AQ3972">
            <v>0</v>
          </cell>
          <cell r="AR3972">
            <v>0</v>
          </cell>
          <cell r="AS3972">
            <v>0</v>
          </cell>
          <cell r="AT3972">
            <v>0</v>
          </cell>
          <cell r="AU3972">
            <v>0</v>
          </cell>
          <cell r="AV3972">
            <v>0</v>
          </cell>
          <cell r="AW3972">
            <v>0</v>
          </cell>
          <cell r="AX3972">
            <v>0</v>
          </cell>
          <cell r="AY3972">
            <v>0</v>
          </cell>
          <cell r="AZ3972">
            <v>0</v>
          </cell>
        </row>
        <row r="3973">
          <cell r="A3973" t="str">
            <v>WYMedium C&amp;IDLC Water HeatingProgram Annual BenefitsLow Participation Case0</v>
          </cell>
          <cell r="B3973" t="str">
            <v>WY</v>
          </cell>
          <cell r="C3973" t="str">
            <v>Medium C&amp;I</v>
          </cell>
          <cell r="D3973" t="str">
            <v>DLC Water Heating</v>
          </cell>
          <cell r="E3973" t="str">
            <v>Program Annual Benefits</v>
          </cell>
          <cell r="F3973" t="str">
            <v>Low Participation Case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573231.01</v>
          </cell>
          <cell r="S3973">
            <v>1745288.43</v>
          </cell>
          <cell r="T3973">
            <v>4127886.26</v>
          </cell>
          <cell r="U3973">
            <v>5388069.9000000004</v>
          </cell>
          <cell r="V3973">
            <v>6066603.5300000003</v>
          </cell>
          <cell r="W3973">
            <v>6146956.6100000003</v>
          </cell>
          <cell r="X3973">
            <v>6226381.7599999998</v>
          </cell>
          <cell r="Y3973">
            <v>6305886.3200000003</v>
          </cell>
          <cell r="Z3973">
            <v>6389191.79</v>
          </cell>
          <cell r="AA3973">
            <v>6482465.1100000003</v>
          </cell>
          <cell r="AB3973">
            <v>6568214.9500000002</v>
          </cell>
          <cell r="AC3973">
            <v>6654117.0800000001</v>
          </cell>
          <cell r="AD3973">
            <v>6743128.8899999997</v>
          </cell>
          <cell r="AE3973">
            <v>6833331.4100000001</v>
          </cell>
          <cell r="AF3973">
            <v>6924740.5700000003</v>
          </cell>
          <cell r="AG3973">
            <v>7017372.5</v>
          </cell>
          <cell r="AH3973">
            <v>7111243.5700000003</v>
          </cell>
          <cell r="AI3973">
            <v>7206370.3399999999</v>
          </cell>
          <cell r="AJ3973">
            <v>7302769.6200000001</v>
          </cell>
          <cell r="AK3973">
            <v>7400458.4299999997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  <cell r="AP3973">
            <v>0</v>
          </cell>
          <cell r="AQ3973">
            <v>0</v>
          </cell>
          <cell r="AR3973">
            <v>0</v>
          </cell>
          <cell r="AS3973">
            <v>0</v>
          </cell>
          <cell r="AT3973">
            <v>0</v>
          </cell>
          <cell r="AU3973">
            <v>0</v>
          </cell>
          <cell r="AV3973">
            <v>0</v>
          </cell>
          <cell r="AW3973">
            <v>0</v>
          </cell>
          <cell r="AX3973">
            <v>0</v>
          </cell>
          <cell r="AY3973">
            <v>0</v>
          </cell>
          <cell r="AZ3973">
            <v>0</v>
          </cell>
        </row>
        <row r="3974">
          <cell r="A3974" t="str">
            <v>WYMedium C&amp;IDLC Water HeatingProgram Annual CostsLow Participation Case0</v>
          </cell>
          <cell r="B3974" t="str">
            <v>WY</v>
          </cell>
          <cell r="C3974" t="str">
            <v>Medium C&amp;I</v>
          </cell>
          <cell r="D3974" t="str">
            <v>DLC Water Heating</v>
          </cell>
          <cell r="E3974" t="str">
            <v>Program Annual Costs</v>
          </cell>
          <cell r="F3974" t="str">
            <v>Low Participation Case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5834317.1500000004</v>
          </cell>
          <cell r="S3974">
            <v>12509121.98</v>
          </cell>
          <cell r="T3974">
            <v>26286343.199999999</v>
          </cell>
          <cell r="U3974">
            <v>16130618.27</v>
          </cell>
          <cell r="V3974">
            <v>10911310.720000001</v>
          </cell>
          <cell r="W3974">
            <v>4823091.07</v>
          </cell>
          <cell r="X3974">
            <v>4899046.41</v>
          </cell>
          <cell r="Y3974">
            <v>4974249.76</v>
          </cell>
          <cell r="Z3974">
            <v>5049879.66</v>
          </cell>
          <cell r="AA3974">
            <v>5126289.05</v>
          </cell>
          <cell r="AB3974">
            <v>5203203.5</v>
          </cell>
          <cell r="AC3974">
            <v>5283869.59</v>
          </cell>
          <cell r="AD3974">
            <v>5405233.1200000001</v>
          </cell>
          <cell r="AE3974">
            <v>5502775.29</v>
          </cell>
          <cell r="AF3974">
            <v>5602414.6799999997</v>
          </cell>
          <cell r="AG3974">
            <v>5704204.7300000004</v>
          </cell>
          <cell r="AH3974">
            <v>5808200.4400000004</v>
          </cell>
          <cell r="AI3974">
            <v>5914458.3899999997</v>
          </cell>
          <cell r="AJ3974">
            <v>6023036.7800000003</v>
          </cell>
          <cell r="AK3974">
            <v>6133995.5099999998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  <cell r="AP3974">
            <v>0</v>
          </cell>
          <cell r="AQ3974">
            <v>0</v>
          </cell>
          <cell r="AR3974">
            <v>0</v>
          </cell>
          <cell r="AS3974">
            <v>0</v>
          </cell>
          <cell r="AT3974">
            <v>0</v>
          </cell>
          <cell r="AU3974">
            <v>0</v>
          </cell>
          <cell r="AV3974">
            <v>0</v>
          </cell>
          <cell r="AW3974">
            <v>0</v>
          </cell>
          <cell r="AX3974">
            <v>0</v>
          </cell>
          <cell r="AY3974">
            <v>0</v>
          </cell>
          <cell r="AZ3974">
            <v>0</v>
          </cell>
        </row>
        <row r="3975">
          <cell r="A3975" t="str">
            <v>WYMedium C&amp;IDLC Water HeatingNon-Incentive CostsLow Participation Case0</v>
          </cell>
          <cell r="B3975" t="str">
            <v>WY</v>
          </cell>
          <cell r="C3975" t="str">
            <v>Medium C&amp;I</v>
          </cell>
          <cell r="D3975" t="str">
            <v>DLC Water Heating</v>
          </cell>
          <cell r="E3975" t="str">
            <v>Non-Incentive Costs</v>
          </cell>
          <cell r="F3975" t="str">
            <v>Low Participation Case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5482636.7300000004</v>
          </cell>
          <cell r="S3975">
            <v>11437731.27</v>
          </cell>
          <cell r="T3975">
            <v>23748445.530000001</v>
          </cell>
          <cell r="U3975">
            <v>12818922.52</v>
          </cell>
          <cell r="V3975">
            <v>7177502.6100000003</v>
          </cell>
          <cell r="W3975">
            <v>1035039.42</v>
          </cell>
          <cell r="X3975">
            <v>1056694.75</v>
          </cell>
          <cell r="Y3975">
            <v>1077608.81</v>
          </cell>
          <cell r="Z3975">
            <v>1098962.6200000001</v>
          </cell>
          <cell r="AA3975">
            <v>1121099.71</v>
          </cell>
          <cell r="AB3975">
            <v>1143734.93</v>
          </cell>
          <cell r="AC3975">
            <v>1169950.97</v>
          </cell>
          <cell r="AD3975">
            <v>1234739.83</v>
          </cell>
          <cell r="AE3975">
            <v>1274929.31</v>
          </cell>
          <cell r="AF3975">
            <v>1316427.29</v>
          </cell>
          <cell r="AG3975">
            <v>1359276.37</v>
          </cell>
          <cell r="AH3975">
            <v>1403520.56</v>
          </cell>
          <cell r="AI3975">
            <v>1449205.28</v>
          </cell>
          <cell r="AJ3975">
            <v>1496377.44</v>
          </cell>
          <cell r="AK3975">
            <v>1545085.48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  <cell r="AP3975">
            <v>0</v>
          </cell>
          <cell r="AQ3975">
            <v>0</v>
          </cell>
          <cell r="AR3975">
            <v>0</v>
          </cell>
          <cell r="AS3975">
            <v>0</v>
          </cell>
          <cell r="AT3975">
            <v>0</v>
          </cell>
          <cell r="AU3975">
            <v>0</v>
          </cell>
          <cell r="AV3975">
            <v>0</v>
          </cell>
          <cell r="AW3975">
            <v>0</v>
          </cell>
          <cell r="AX3975">
            <v>0</v>
          </cell>
          <cell r="AY3975">
            <v>0</v>
          </cell>
          <cell r="AZ3975">
            <v>0</v>
          </cell>
        </row>
        <row r="3976">
          <cell r="A3976" t="str">
            <v>WYMedium C&amp;IDLC Water HeatingSummer Peak Reduction @Meter  (MW)Low Participation Case0</v>
          </cell>
          <cell r="B3976" t="str">
            <v>WY</v>
          </cell>
          <cell r="C3976" t="str">
            <v>Medium C&amp;I</v>
          </cell>
          <cell r="D3976" t="str">
            <v>DLC Water Heating</v>
          </cell>
          <cell r="E3976" t="str">
            <v>Summer Peak Reduction @Meter  (MW)</v>
          </cell>
          <cell r="F3976" t="str">
            <v>Low Participation Case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5.1061481672101516</v>
          </cell>
          <cell r="S3976">
            <v>15.546439584201273</v>
          </cell>
          <cell r="T3976">
            <v>36.769815927493447</v>
          </cell>
          <cell r="U3976">
            <v>47.99510590524666</v>
          </cell>
          <cell r="V3976">
            <v>54.039254216657497</v>
          </cell>
          <cell r="W3976">
            <v>54.75501228123791</v>
          </cell>
          <cell r="X3976">
            <v>55.462504704051796</v>
          </cell>
          <cell r="Y3976">
            <v>56.170704503007471</v>
          </cell>
          <cell r="Z3976">
            <v>56.91276145592839</v>
          </cell>
          <cell r="AA3976">
            <v>57.74360864977195</v>
          </cell>
          <cell r="AB3976">
            <v>58.507439221742665</v>
          </cell>
          <cell r="AC3976">
            <v>59.27262640549219</v>
          </cell>
          <cell r="AD3976">
            <v>60.065513565673378</v>
          </cell>
          <cell r="AE3976">
            <v>60.869007140432515</v>
          </cell>
          <cell r="AF3976">
            <v>61.683249011282939</v>
          </cell>
          <cell r="AG3976">
            <v>62.508382957680382</v>
          </cell>
          <cell r="AH3976">
            <v>63.344554682411669</v>
          </cell>
          <cell r="AI3976">
            <v>64.191911837323005</v>
          </cell>
          <cell r="AJ3976">
            <v>65.050604049392433</v>
          </cell>
          <cell r="AK3976">
            <v>65.920782947151125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  <cell r="AP3976">
            <v>0</v>
          </cell>
          <cell r="AQ3976">
            <v>0</v>
          </cell>
          <cell r="AR3976">
            <v>0</v>
          </cell>
          <cell r="AS3976">
            <v>0</v>
          </cell>
          <cell r="AT3976">
            <v>0</v>
          </cell>
          <cell r="AU3976">
            <v>0</v>
          </cell>
          <cell r="AV3976">
            <v>0</v>
          </cell>
          <cell r="AW3976">
            <v>0</v>
          </cell>
          <cell r="AX3976">
            <v>0</v>
          </cell>
          <cell r="AY3976">
            <v>0</v>
          </cell>
          <cell r="AZ3976">
            <v>0</v>
          </cell>
        </row>
        <row r="3977">
          <cell r="A3977" t="str">
            <v>WYMedium C&amp;IDLC Water HeatingSummer Peak Reduction @Generation (MW)Low Participation Case0</v>
          </cell>
          <cell r="B3977" t="str">
            <v>WY</v>
          </cell>
          <cell r="C3977" t="str">
            <v>Medium C&amp;I</v>
          </cell>
          <cell r="D3977" t="str">
            <v>DLC Water Heating</v>
          </cell>
          <cell r="E3977" t="str">
            <v>Summer Peak Reduction @Generation (MW)</v>
          </cell>
          <cell r="F3977" t="str">
            <v>Low Participation Case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5.6309529854545115</v>
          </cell>
          <cell r="S3977">
            <v>17.1442871462299</v>
          </cell>
          <cell r="T3977">
            <v>40.548980952242438</v>
          </cell>
          <cell r="U3977">
            <v>52.92799504328039</v>
          </cell>
          <cell r="V3977">
            <v>59.593354892652727</v>
          </cell>
          <cell r="W3977">
            <v>60.382677857562754</v>
          </cell>
          <cell r="X3977">
            <v>61.162885646285609</v>
          </cell>
          <cell r="Y3977">
            <v>61.94387351456492</v>
          </cell>
          <cell r="Z3977">
            <v>62.762198341341403</v>
          </cell>
          <cell r="AA3977">
            <v>63.678439181486489</v>
          </cell>
          <cell r="AB3977">
            <v>64.520775498172327</v>
          </cell>
          <cell r="AC3977">
            <v>65.364607857843168</v>
          </cell>
          <cell r="AD3977">
            <v>66.238987169908881</v>
          </cell>
          <cell r="AE3977">
            <v>67.125063013269198</v>
          </cell>
          <cell r="AF3977">
            <v>68.022991851877961</v>
          </cell>
          <cell r="AG3977">
            <v>68.932932242700019</v>
          </cell>
          <cell r="AH3977">
            <v>69.855044863709381</v>
          </cell>
          <cell r="AI3977">
            <v>70.789492542261797</v>
          </cell>
          <cell r="AJ3977">
            <v>71.73644028384696</v>
          </cell>
          <cell r="AK3977">
            <v>72.696055301225314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  <cell r="AP3977">
            <v>0</v>
          </cell>
          <cell r="AQ3977">
            <v>0</v>
          </cell>
          <cell r="AR3977">
            <v>0</v>
          </cell>
          <cell r="AS3977">
            <v>0</v>
          </cell>
          <cell r="AT3977">
            <v>0</v>
          </cell>
          <cell r="AU3977">
            <v>0</v>
          </cell>
          <cell r="AV3977">
            <v>0</v>
          </cell>
          <cell r="AW3977">
            <v>0</v>
          </cell>
          <cell r="AX3977">
            <v>0</v>
          </cell>
          <cell r="AY3977">
            <v>0</v>
          </cell>
          <cell r="AZ3977">
            <v>0</v>
          </cell>
        </row>
        <row r="3978">
          <cell r="A3978" t="str">
            <v>WYMedium C&amp;IDLC Water HeatingWinter Peak Reduction @Meter  (MW)Low Participation Case0</v>
          </cell>
          <cell r="B3978" t="str">
            <v>WY</v>
          </cell>
          <cell r="C3978" t="str">
            <v>Medium C&amp;I</v>
          </cell>
          <cell r="D3978" t="str">
            <v>DLC Water Heating</v>
          </cell>
          <cell r="E3978" t="str">
            <v>Winter Peak Reduction @Meter  (MW)</v>
          </cell>
          <cell r="F3978" t="str">
            <v>Low Participation Case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  <cell r="AP3978">
            <v>0</v>
          </cell>
          <cell r="AQ3978">
            <v>0</v>
          </cell>
          <cell r="AR3978">
            <v>0</v>
          </cell>
          <cell r="AS3978">
            <v>0</v>
          </cell>
          <cell r="AT3978">
            <v>0</v>
          </cell>
          <cell r="AU3978">
            <v>0</v>
          </cell>
          <cell r="AV3978">
            <v>0</v>
          </cell>
          <cell r="AW3978">
            <v>0</v>
          </cell>
          <cell r="AX3978">
            <v>0</v>
          </cell>
          <cell r="AY3978">
            <v>0</v>
          </cell>
          <cell r="AZ3978">
            <v>0</v>
          </cell>
        </row>
        <row r="3979">
          <cell r="A3979" t="str">
            <v>WYMedium C&amp;IDLC Water HeatingWinter Peak Reduction @Generation (MW)Low Participation Case0</v>
          </cell>
          <cell r="B3979" t="str">
            <v>WY</v>
          </cell>
          <cell r="C3979" t="str">
            <v>Medium C&amp;I</v>
          </cell>
          <cell r="D3979" t="str">
            <v>DLC Water Heating</v>
          </cell>
          <cell r="E3979" t="str">
            <v>Winter Peak Reduction @Generation (MW)</v>
          </cell>
          <cell r="F3979" t="str">
            <v>Low Participation Case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  <cell r="AP3979">
            <v>0</v>
          </cell>
          <cell r="AQ3979">
            <v>0</v>
          </cell>
          <cell r="AR3979">
            <v>0</v>
          </cell>
          <cell r="AS3979">
            <v>0</v>
          </cell>
          <cell r="AT3979">
            <v>0</v>
          </cell>
          <cell r="AU3979">
            <v>0</v>
          </cell>
          <cell r="AV3979">
            <v>0</v>
          </cell>
          <cell r="AW3979">
            <v>0</v>
          </cell>
          <cell r="AX3979">
            <v>0</v>
          </cell>
          <cell r="AY3979">
            <v>0</v>
          </cell>
          <cell r="AZ3979">
            <v>0</v>
          </cell>
        </row>
        <row r="3980">
          <cell r="A3980" t="str">
            <v>WYMedium C&amp;IDLC Water HeatingProgram Annual BenefitsLow Participation Case0</v>
          </cell>
          <cell r="B3980" t="str">
            <v>WY</v>
          </cell>
          <cell r="C3980" t="str">
            <v>Medium C&amp;I</v>
          </cell>
          <cell r="D3980" t="str">
            <v>DLC Water Heating</v>
          </cell>
          <cell r="E3980" t="str">
            <v>Program Annual Benefits</v>
          </cell>
          <cell r="F3980" t="str">
            <v>Low Participation Case</v>
          </cell>
          <cell r="G3980">
            <v>0</v>
          </cell>
        </row>
        <row r="3981">
          <cell r="A3981" t="str">
            <v>WYMedium C&amp;IDLC Water HeatingNew ParticipantsLow Participation Case0</v>
          </cell>
          <cell r="B3981" t="str">
            <v>WY</v>
          </cell>
          <cell r="C3981" t="str">
            <v>Medium C&amp;I</v>
          </cell>
          <cell r="D3981" t="str">
            <v>DLC Water Heating</v>
          </cell>
          <cell r="E3981" t="str">
            <v>New Participants</v>
          </cell>
          <cell r="F3981" t="str">
            <v>Low Participation Case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16746.686550000006</v>
          </cell>
          <cell r="S3981">
            <v>34271.919000000009</v>
          </cell>
          <cell r="T3981">
            <v>69833.664450000011</v>
          </cell>
          <cell r="U3981">
            <v>36847.527750000037</v>
          </cell>
          <cell r="V3981">
            <v>20100.588749999937</v>
          </cell>
          <cell r="W3981">
            <v>2583.0255000000179</v>
          </cell>
          <cell r="X3981">
            <v>2585.7149999999965</v>
          </cell>
          <cell r="Y3981">
            <v>2585.2035000000324</v>
          </cell>
          <cell r="Z3981">
            <v>2584.5764999999665</v>
          </cell>
          <cell r="AA3981">
            <v>2584.3950000000186</v>
          </cell>
          <cell r="AB3981">
            <v>2584.7249999999767</v>
          </cell>
          <cell r="AC3981">
            <v>2592.8595000000205</v>
          </cell>
          <cell r="AD3981">
            <v>2694.0321599718882</v>
          </cell>
          <cell r="AE3981">
            <v>2731.0805338135397</v>
          </cell>
          <cell r="AF3981">
            <v>2768.6383974915661</v>
          </cell>
          <cell r="AG3981">
            <v>2806.7127575183695</v>
          </cell>
          <cell r="AH3981">
            <v>2845.3107167601411</v>
          </cell>
          <cell r="AI3981">
            <v>2884.4394757617847</v>
          </cell>
          <cell r="AJ3981">
            <v>2924.1063340901455</v>
          </cell>
          <cell r="AK3981">
            <v>2964.3186916958948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  <cell r="AP3981">
            <v>0</v>
          </cell>
          <cell r="AQ3981">
            <v>0</v>
          </cell>
          <cell r="AR3981">
            <v>0</v>
          </cell>
          <cell r="AS3981">
            <v>0</v>
          </cell>
          <cell r="AT3981">
            <v>0</v>
          </cell>
          <cell r="AU3981">
            <v>0</v>
          </cell>
          <cell r="AV3981">
            <v>0</v>
          </cell>
          <cell r="AW3981">
            <v>0</v>
          </cell>
          <cell r="AX3981">
            <v>0</v>
          </cell>
          <cell r="AY3981">
            <v>0</v>
          </cell>
          <cell r="AZ3981">
            <v>0</v>
          </cell>
        </row>
        <row r="3982">
          <cell r="A3982" t="str">
            <v>WYMedium C&amp;IDLC Water HeatingIncentive CostsLow Participation Case0</v>
          </cell>
          <cell r="B3982" t="str">
            <v>WY</v>
          </cell>
          <cell r="C3982" t="str">
            <v>Medium C&amp;I</v>
          </cell>
          <cell r="D3982" t="str">
            <v>DLC Water Heating</v>
          </cell>
          <cell r="E3982" t="str">
            <v>Incentive Costs</v>
          </cell>
          <cell r="F3982" t="str">
            <v>Low Participation Case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351680.42</v>
          </cell>
          <cell r="S3982">
            <v>1071390.72</v>
          </cell>
          <cell r="T3982">
            <v>2537897.67</v>
          </cell>
          <cell r="U3982">
            <v>3311695.75</v>
          </cell>
          <cell r="V3982">
            <v>3733808.12</v>
          </cell>
          <cell r="W3982">
            <v>3788051.65</v>
          </cell>
          <cell r="X3982">
            <v>3842351.67</v>
          </cell>
          <cell r="Y3982">
            <v>3896640.94</v>
          </cell>
          <cell r="Z3982">
            <v>3950917.05</v>
          </cell>
          <cell r="AA3982">
            <v>4005189.34</v>
          </cell>
          <cell r="AB3982">
            <v>4059468.57</v>
          </cell>
          <cell r="AC3982">
            <v>4113918.62</v>
          </cell>
          <cell r="AD3982">
            <v>4170493.29</v>
          </cell>
          <cell r="AE3982">
            <v>4227845.9800000004</v>
          </cell>
          <cell r="AF3982">
            <v>4285987.3899999997</v>
          </cell>
          <cell r="AG3982">
            <v>4344928.3600000003</v>
          </cell>
          <cell r="AH3982">
            <v>4404679.88</v>
          </cell>
          <cell r="AI3982">
            <v>4465253.1100000003</v>
          </cell>
          <cell r="AJ3982">
            <v>4526659.34</v>
          </cell>
          <cell r="AK3982">
            <v>4588910.04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  <cell r="AP3982">
            <v>0</v>
          </cell>
          <cell r="AQ3982">
            <v>0</v>
          </cell>
          <cell r="AR3982">
            <v>0</v>
          </cell>
          <cell r="AS3982">
            <v>0</v>
          </cell>
          <cell r="AT3982">
            <v>0</v>
          </cell>
          <cell r="AU3982">
            <v>0</v>
          </cell>
          <cell r="AV3982">
            <v>0</v>
          </cell>
          <cell r="AW3982">
            <v>0</v>
          </cell>
          <cell r="AX3982">
            <v>0</v>
          </cell>
          <cell r="AY3982">
            <v>0</v>
          </cell>
          <cell r="AZ3982">
            <v>0</v>
          </cell>
        </row>
        <row r="3983">
          <cell r="A3983" t="str">
            <v>WYMedium C&amp;IDLC Water HeatingParticipantsLow Participation Case0</v>
          </cell>
          <cell r="B3983" t="str">
            <v>WY</v>
          </cell>
          <cell r="C3983" t="str">
            <v>Medium C&amp;I</v>
          </cell>
          <cell r="D3983" t="str">
            <v>DLC Water Heating</v>
          </cell>
          <cell r="E3983" t="str">
            <v>Participants</v>
          </cell>
          <cell r="F3983" t="str">
            <v>Low Participation Case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16746.686550000006</v>
          </cell>
          <cell r="S3983">
            <v>51018.605550000015</v>
          </cell>
          <cell r="T3983">
            <v>120852.27000000002</v>
          </cell>
          <cell r="U3983">
            <v>157699.79775000006</v>
          </cell>
          <cell r="V3983">
            <v>177800.38649999999</v>
          </cell>
          <cell r="W3983">
            <v>180383.41200000001</v>
          </cell>
          <cell r="X3983">
            <v>182969.12700000001</v>
          </cell>
          <cell r="Y3983">
            <v>185554.33050000004</v>
          </cell>
          <cell r="Z3983">
            <v>188138.90700000001</v>
          </cell>
          <cell r="AA3983">
            <v>190723.30200000003</v>
          </cell>
          <cell r="AB3983">
            <v>193308.027</v>
          </cell>
          <cell r="AC3983">
            <v>195900.88650000002</v>
          </cell>
          <cell r="AD3983">
            <v>198594.91865997191</v>
          </cell>
          <cell r="AE3983">
            <v>201325.99919378545</v>
          </cell>
          <cell r="AF3983">
            <v>204094.63759127702</v>
          </cell>
          <cell r="AG3983">
            <v>206901.35034879539</v>
          </cell>
          <cell r="AH3983">
            <v>209746.66106555553</v>
          </cell>
          <cell r="AI3983">
            <v>212631.10054131731</v>
          </cell>
          <cell r="AJ3983">
            <v>215555.20687540746</v>
          </cell>
          <cell r="AK3983">
            <v>218519.52556710335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  <cell r="AP3983">
            <v>0</v>
          </cell>
          <cell r="AQ3983">
            <v>0</v>
          </cell>
          <cell r="AR3983">
            <v>0</v>
          </cell>
          <cell r="AS3983">
            <v>0</v>
          </cell>
          <cell r="AT3983">
            <v>0</v>
          </cell>
          <cell r="AU3983">
            <v>0</v>
          </cell>
          <cell r="AV3983">
            <v>0</v>
          </cell>
          <cell r="AW3983">
            <v>0</v>
          </cell>
          <cell r="AX3983">
            <v>0</v>
          </cell>
          <cell r="AY3983">
            <v>0</v>
          </cell>
          <cell r="AZ3983">
            <v>0</v>
          </cell>
        </row>
        <row r="3984">
          <cell r="A3984" t="str">
            <v>WYResidentialDLC Water HeatingProgram Annual BenefitsLow Participation Case0</v>
          </cell>
          <cell r="B3984" t="str">
            <v>WY</v>
          </cell>
          <cell r="C3984" t="str">
            <v>Residential</v>
          </cell>
          <cell r="D3984" t="str">
            <v>DLC Water Heating</v>
          </cell>
          <cell r="E3984" t="str">
            <v>Program Annual Benefits</v>
          </cell>
          <cell r="F3984" t="str">
            <v>Low Participation Case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573231.01</v>
          </cell>
          <cell r="S3984">
            <v>1745288.43</v>
          </cell>
          <cell r="T3984">
            <v>4127886.26</v>
          </cell>
          <cell r="U3984">
            <v>5388069.9000000004</v>
          </cell>
          <cell r="V3984">
            <v>6066603.5300000003</v>
          </cell>
          <cell r="W3984">
            <v>6146956.6100000003</v>
          </cell>
          <cell r="X3984">
            <v>6226381.7599999998</v>
          </cell>
          <cell r="Y3984">
            <v>6305886.3200000003</v>
          </cell>
          <cell r="Z3984">
            <v>6389191.79</v>
          </cell>
          <cell r="AA3984">
            <v>6482465.1100000003</v>
          </cell>
          <cell r="AB3984">
            <v>6568214.9500000002</v>
          </cell>
          <cell r="AC3984">
            <v>6654117.0800000001</v>
          </cell>
          <cell r="AD3984">
            <v>6743128.8899999997</v>
          </cell>
          <cell r="AE3984">
            <v>6833331.4100000001</v>
          </cell>
          <cell r="AF3984">
            <v>6924740.5700000003</v>
          </cell>
          <cell r="AG3984">
            <v>7017372.5</v>
          </cell>
          <cell r="AH3984">
            <v>7111243.5700000003</v>
          </cell>
          <cell r="AI3984">
            <v>7206370.3399999999</v>
          </cell>
          <cell r="AJ3984">
            <v>7302769.6200000001</v>
          </cell>
          <cell r="AK3984">
            <v>7400458.4299999997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  <cell r="AP3984">
            <v>0</v>
          </cell>
          <cell r="AQ3984">
            <v>0</v>
          </cell>
          <cell r="AR3984">
            <v>0</v>
          </cell>
          <cell r="AS3984">
            <v>0</v>
          </cell>
          <cell r="AT3984">
            <v>0</v>
          </cell>
          <cell r="AU3984">
            <v>0</v>
          </cell>
          <cell r="AV3984">
            <v>0</v>
          </cell>
          <cell r="AW3984">
            <v>0</v>
          </cell>
          <cell r="AX3984">
            <v>0</v>
          </cell>
          <cell r="AY3984">
            <v>0</v>
          </cell>
          <cell r="AZ3984">
            <v>0</v>
          </cell>
        </row>
        <row r="3985">
          <cell r="A3985" t="str">
            <v>WYResidentialDLC Water HeatingProgram Annual CostsLow Participation Case0</v>
          </cell>
          <cell r="B3985" t="str">
            <v>WY</v>
          </cell>
          <cell r="C3985" t="str">
            <v>Residential</v>
          </cell>
          <cell r="D3985" t="str">
            <v>DLC Water Heating</v>
          </cell>
          <cell r="E3985" t="str">
            <v>Program Annual Costs</v>
          </cell>
          <cell r="F3985" t="str">
            <v>Low Participation Case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5834317.1500000004</v>
          </cell>
          <cell r="S3985">
            <v>12509121.98</v>
          </cell>
          <cell r="T3985">
            <v>26286343.199999999</v>
          </cell>
          <cell r="U3985">
            <v>16130618.27</v>
          </cell>
          <cell r="V3985">
            <v>10911310.720000001</v>
          </cell>
          <cell r="W3985">
            <v>4823091.07</v>
          </cell>
          <cell r="X3985">
            <v>4899046.41</v>
          </cell>
          <cell r="Y3985">
            <v>4974249.76</v>
          </cell>
          <cell r="Z3985">
            <v>5049879.66</v>
          </cell>
          <cell r="AA3985">
            <v>5126289.05</v>
          </cell>
          <cell r="AB3985">
            <v>5203203.5</v>
          </cell>
          <cell r="AC3985">
            <v>5283869.59</v>
          </cell>
          <cell r="AD3985">
            <v>5405233.1200000001</v>
          </cell>
          <cell r="AE3985">
            <v>5502775.29</v>
          </cell>
          <cell r="AF3985">
            <v>5602414.6799999997</v>
          </cell>
          <cell r="AG3985">
            <v>5704204.7300000004</v>
          </cell>
          <cell r="AH3985">
            <v>5808200.4400000004</v>
          </cell>
          <cell r="AI3985">
            <v>5914458.3899999997</v>
          </cell>
          <cell r="AJ3985">
            <v>6023036.7800000003</v>
          </cell>
          <cell r="AK3985">
            <v>6133995.5099999998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  <cell r="AP3985">
            <v>0</v>
          </cell>
          <cell r="AQ3985">
            <v>0</v>
          </cell>
          <cell r="AR3985">
            <v>0</v>
          </cell>
          <cell r="AS3985">
            <v>0</v>
          </cell>
          <cell r="AT3985">
            <v>0</v>
          </cell>
          <cell r="AU3985">
            <v>0</v>
          </cell>
          <cell r="AV3985">
            <v>0</v>
          </cell>
          <cell r="AW3985">
            <v>0</v>
          </cell>
          <cell r="AX3985">
            <v>0</v>
          </cell>
          <cell r="AY3985">
            <v>0</v>
          </cell>
          <cell r="AZ3985">
            <v>0</v>
          </cell>
        </row>
        <row r="3986">
          <cell r="A3986" t="str">
            <v>WYResidentialDLC Water HeatingNon-Incentive CostsLow Participation Case0</v>
          </cell>
          <cell r="B3986" t="str">
            <v>WY</v>
          </cell>
          <cell r="C3986" t="str">
            <v>Residential</v>
          </cell>
          <cell r="D3986" t="str">
            <v>DLC Water Heating</v>
          </cell>
          <cell r="E3986" t="str">
            <v>Non-Incentive Costs</v>
          </cell>
          <cell r="F3986" t="str">
            <v>Low Participation Case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5482636.7300000004</v>
          </cell>
          <cell r="S3986">
            <v>11437731.27</v>
          </cell>
          <cell r="T3986">
            <v>23748445.530000001</v>
          </cell>
          <cell r="U3986">
            <v>12818922.52</v>
          </cell>
          <cell r="V3986">
            <v>7177502.6100000003</v>
          </cell>
          <cell r="W3986">
            <v>1035039.42</v>
          </cell>
          <cell r="X3986">
            <v>1056694.75</v>
          </cell>
          <cell r="Y3986">
            <v>1077608.81</v>
          </cell>
          <cell r="Z3986">
            <v>1098962.6200000001</v>
          </cell>
          <cell r="AA3986">
            <v>1121099.71</v>
          </cell>
          <cell r="AB3986">
            <v>1143734.93</v>
          </cell>
          <cell r="AC3986">
            <v>1169950.97</v>
          </cell>
          <cell r="AD3986">
            <v>1234739.83</v>
          </cell>
          <cell r="AE3986">
            <v>1274929.31</v>
          </cell>
          <cell r="AF3986">
            <v>1316427.29</v>
          </cell>
          <cell r="AG3986">
            <v>1359276.37</v>
          </cell>
          <cell r="AH3986">
            <v>1403520.56</v>
          </cell>
          <cell r="AI3986">
            <v>1449205.28</v>
          </cell>
          <cell r="AJ3986">
            <v>1496377.44</v>
          </cell>
          <cell r="AK3986">
            <v>1545085.48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  <cell r="AP3986">
            <v>0</v>
          </cell>
          <cell r="AQ3986">
            <v>0</v>
          </cell>
          <cell r="AR3986">
            <v>0</v>
          </cell>
          <cell r="AS3986">
            <v>0</v>
          </cell>
          <cell r="AT3986">
            <v>0</v>
          </cell>
          <cell r="AU3986">
            <v>0</v>
          </cell>
          <cell r="AV3986">
            <v>0</v>
          </cell>
          <cell r="AW3986">
            <v>0</v>
          </cell>
          <cell r="AX3986">
            <v>0</v>
          </cell>
          <cell r="AY3986">
            <v>0</v>
          </cell>
          <cell r="AZ3986">
            <v>0</v>
          </cell>
        </row>
        <row r="3987">
          <cell r="A3987" t="str">
            <v>WYResidentialDLC Water HeatingSummer Peak Reduction @Meter  (MW)Low Participation Case0</v>
          </cell>
          <cell r="B3987" t="str">
            <v>WY</v>
          </cell>
          <cell r="C3987" t="str">
            <v>Residential</v>
          </cell>
          <cell r="D3987" t="str">
            <v>DLC Water Heating</v>
          </cell>
          <cell r="E3987" t="str">
            <v>Summer Peak Reduction @Meter  (MW)</v>
          </cell>
          <cell r="F3987" t="str">
            <v>Low Participation Case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5.1061481672101516</v>
          </cell>
          <cell r="S3987">
            <v>15.546439584201273</v>
          </cell>
          <cell r="T3987">
            <v>36.769815927493447</v>
          </cell>
          <cell r="U3987">
            <v>47.99510590524666</v>
          </cell>
          <cell r="V3987">
            <v>54.039254216657497</v>
          </cell>
          <cell r="W3987">
            <v>54.75501228123791</v>
          </cell>
          <cell r="X3987">
            <v>55.462504704051796</v>
          </cell>
          <cell r="Y3987">
            <v>56.170704503007471</v>
          </cell>
          <cell r="Z3987">
            <v>56.91276145592839</v>
          </cell>
          <cell r="AA3987">
            <v>57.74360864977195</v>
          </cell>
          <cell r="AB3987">
            <v>58.507439221742665</v>
          </cell>
          <cell r="AC3987">
            <v>59.27262640549219</v>
          </cell>
          <cell r="AD3987">
            <v>60.065513565673378</v>
          </cell>
          <cell r="AE3987">
            <v>60.869007140432515</v>
          </cell>
          <cell r="AF3987">
            <v>61.683249011282939</v>
          </cell>
          <cell r="AG3987">
            <v>62.508382957680382</v>
          </cell>
          <cell r="AH3987">
            <v>63.344554682411669</v>
          </cell>
          <cell r="AI3987">
            <v>64.191911837323005</v>
          </cell>
          <cell r="AJ3987">
            <v>65.050604049392433</v>
          </cell>
          <cell r="AK3987">
            <v>65.920782947151125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  <cell r="AP3987">
            <v>0</v>
          </cell>
          <cell r="AQ3987">
            <v>0</v>
          </cell>
          <cell r="AR3987">
            <v>0</v>
          </cell>
          <cell r="AS3987">
            <v>0</v>
          </cell>
          <cell r="AT3987">
            <v>0</v>
          </cell>
          <cell r="AU3987">
            <v>0</v>
          </cell>
          <cell r="AV3987">
            <v>0</v>
          </cell>
          <cell r="AW3987">
            <v>0</v>
          </cell>
          <cell r="AX3987">
            <v>0</v>
          </cell>
          <cell r="AY3987">
            <v>0</v>
          </cell>
          <cell r="AZ3987">
            <v>0</v>
          </cell>
        </row>
        <row r="3988">
          <cell r="A3988" t="str">
            <v>WYResidentialDLC Water HeatingSummer Peak Reduction @Generation (MW)Low Participation Case0</v>
          </cell>
          <cell r="B3988" t="str">
            <v>WY</v>
          </cell>
          <cell r="C3988" t="str">
            <v>Residential</v>
          </cell>
          <cell r="D3988" t="str">
            <v>DLC Water Heating</v>
          </cell>
          <cell r="E3988" t="str">
            <v>Summer Peak Reduction @Generation (MW)</v>
          </cell>
          <cell r="F3988" t="str">
            <v>Low Participation Case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5.6309529854545115</v>
          </cell>
          <cell r="S3988">
            <v>17.1442871462299</v>
          </cell>
          <cell r="T3988">
            <v>40.548980952242438</v>
          </cell>
          <cell r="U3988">
            <v>52.92799504328039</v>
          </cell>
          <cell r="V3988">
            <v>59.593354892652727</v>
          </cell>
          <cell r="W3988">
            <v>60.382677857562754</v>
          </cell>
          <cell r="X3988">
            <v>61.162885646285609</v>
          </cell>
          <cell r="Y3988">
            <v>61.94387351456492</v>
          </cell>
          <cell r="Z3988">
            <v>62.762198341341403</v>
          </cell>
          <cell r="AA3988">
            <v>63.678439181486489</v>
          </cell>
          <cell r="AB3988">
            <v>64.520775498172327</v>
          </cell>
          <cell r="AC3988">
            <v>65.364607857843168</v>
          </cell>
          <cell r="AD3988">
            <v>66.238987169908881</v>
          </cell>
          <cell r="AE3988">
            <v>67.125063013269198</v>
          </cell>
          <cell r="AF3988">
            <v>68.022991851877961</v>
          </cell>
          <cell r="AG3988">
            <v>68.932932242700019</v>
          </cell>
          <cell r="AH3988">
            <v>69.855044863709381</v>
          </cell>
          <cell r="AI3988">
            <v>70.789492542261797</v>
          </cell>
          <cell r="AJ3988">
            <v>71.73644028384696</v>
          </cell>
          <cell r="AK3988">
            <v>72.696055301225314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  <cell r="AP3988">
            <v>0</v>
          </cell>
          <cell r="AQ3988">
            <v>0</v>
          </cell>
          <cell r="AR3988">
            <v>0</v>
          </cell>
          <cell r="AS3988">
            <v>0</v>
          </cell>
          <cell r="AT3988">
            <v>0</v>
          </cell>
          <cell r="AU3988">
            <v>0</v>
          </cell>
          <cell r="AV3988">
            <v>0</v>
          </cell>
          <cell r="AW3988">
            <v>0</v>
          </cell>
          <cell r="AX3988">
            <v>0</v>
          </cell>
          <cell r="AY3988">
            <v>0</v>
          </cell>
          <cell r="AZ3988">
            <v>0</v>
          </cell>
        </row>
        <row r="3989">
          <cell r="A3989" t="str">
            <v>WYResidentialDLC Water HeatingWinter Peak Reduction @Meter  (MW)Low Participation Case0</v>
          </cell>
          <cell r="B3989" t="str">
            <v>WY</v>
          </cell>
          <cell r="C3989" t="str">
            <v>Residential</v>
          </cell>
          <cell r="D3989" t="str">
            <v>DLC Water Heating</v>
          </cell>
          <cell r="E3989" t="str">
            <v>Winter Peak Reduction @Meter  (MW)</v>
          </cell>
          <cell r="F3989" t="str">
            <v>Low Participation Case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0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  <cell r="AP3989">
            <v>0</v>
          </cell>
          <cell r="AQ3989">
            <v>0</v>
          </cell>
          <cell r="AR3989">
            <v>0</v>
          </cell>
          <cell r="AS3989">
            <v>0</v>
          </cell>
          <cell r="AT3989">
            <v>0</v>
          </cell>
          <cell r="AU3989">
            <v>0</v>
          </cell>
          <cell r="AV3989">
            <v>0</v>
          </cell>
          <cell r="AW3989">
            <v>0</v>
          </cell>
          <cell r="AX3989">
            <v>0</v>
          </cell>
          <cell r="AY3989">
            <v>0</v>
          </cell>
          <cell r="AZ3989">
            <v>0</v>
          </cell>
        </row>
        <row r="3990">
          <cell r="A3990" t="str">
            <v>WYResidentialDLC Water HeatingWinter Peak Reduction @Generation (MW)Low Participation Case0</v>
          </cell>
          <cell r="B3990" t="str">
            <v>WY</v>
          </cell>
          <cell r="C3990" t="str">
            <v>Residential</v>
          </cell>
          <cell r="D3990" t="str">
            <v>DLC Water Heating</v>
          </cell>
          <cell r="E3990" t="str">
            <v>Winter Peak Reduction @Generation (MW)</v>
          </cell>
          <cell r="F3990" t="str">
            <v>Low Participation Case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0</v>
          </cell>
          <cell r="AE3990">
            <v>0</v>
          </cell>
          <cell r="AF3990">
            <v>0</v>
          </cell>
          <cell r="AG3990">
            <v>0</v>
          </cell>
          <cell r="AH3990">
            <v>0</v>
          </cell>
          <cell r="AI3990">
            <v>0</v>
          </cell>
          <cell r="AJ3990">
            <v>0</v>
          </cell>
          <cell r="AK3990">
            <v>0</v>
          </cell>
          <cell r="AL3990">
            <v>0</v>
          </cell>
          <cell r="AM3990">
            <v>0</v>
          </cell>
          <cell r="AN3990">
            <v>0</v>
          </cell>
          <cell r="AO3990">
            <v>0</v>
          </cell>
          <cell r="AP3990">
            <v>0</v>
          </cell>
          <cell r="AQ3990">
            <v>0</v>
          </cell>
          <cell r="AR3990">
            <v>0</v>
          </cell>
          <cell r="AS3990">
            <v>0</v>
          </cell>
          <cell r="AT3990">
            <v>0</v>
          </cell>
          <cell r="AU3990">
            <v>0</v>
          </cell>
          <cell r="AV3990">
            <v>0</v>
          </cell>
          <cell r="AW3990">
            <v>0</v>
          </cell>
          <cell r="AX3990">
            <v>0</v>
          </cell>
          <cell r="AY3990">
            <v>0</v>
          </cell>
          <cell r="AZ3990">
            <v>0</v>
          </cell>
        </row>
        <row r="3991">
          <cell r="A3991" t="str">
            <v>WYResidentialDLC Water HeatingProgram Annual BenefitsLow Participation Case0</v>
          </cell>
          <cell r="B3991" t="str">
            <v>WY</v>
          </cell>
          <cell r="C3991" t="str">
            <v>Residential</v>
          </cell>
          <cell r="D3991" t="str">
            <v>DLC Water Heating</v>
          </cell>
          <cell r="E3991" t="str">
            <v>Program Annual Benefits</v>
          </cell>
          <cell r="F3991" t="str">
            <v>Low Participation Case</v>
          </cell>
          <cell r="G3991">
            <v>0</v>
          </cell>
        </row>
        <row r="3992">
          <cell r="A3992" t="str">
            <v>WYResidentialDLC Water HeatingNew ParticipantsLow Participation Case0</v>
          </cell>
          <cell r="B3992" t="str">
            <v>WY</v>
          </cell>
          <cell r="C3992" t="str">
            <v>Residential</v>
          </cell>
          <cell r="D3992" t="str">
            <v>DLC Water Heating</v>
          </cell>
          <cell r="E3992" t="str">
            <v>New Participants</v>
          </cell>
          <cell r="F3992" t="str">
            <v>Low Participation Case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16746.686550000006</v>
          </cell>
          <cell r="S3992">
            <v>34271.919000000009</v>
          </cell>
          <cell r="T3992">
            <v>69833.664450000011</v>
          </cell>
          <cell r="U3992">
            <v>36847.527750000037</v>
          </cell>
          <cell r="V3992">
            <v>20100.588749999937</v>
          </cell>
          <cell r="W3992">
            <v>2583.0255000000179</v>
          </cell>
          <cell r="X3992">
            <v>2585.7149999999965</v>
          </cell>
          <cell r="Y3992">
            <v>2585.2035000000324</v>
          </cell>
          <cell r="Z3992">
            <v>2584.5764999999665</v>
          </cell>
          <cell r="AA3992">
            <v>2584.3950000000186</v>
          </cell>
          <cell r="AB3992">
            <v>2584.7249999999767</v>
          </cell>
          <cell r="AC3992">
            <v>2592.8595000000205</v>
          </cell>
          <cell r="AD3992">
            <v>2694.0321599718882</v>
          </cell>
          <cell r="AE3992">
            <v>2731.0805338135397</v>
          </cell>
          <cell r="AF3992">
            <v>2768.6383974915661</v>
          </cell>
          <cell r="AG3992">
            <v>2806.7127575183695</v>
          </cell>
          <cell r="AH3992">
            <v>2845.3107167601411</v>
          </cell>
          <cell r="AI3992">
            <v>2884.4394757617847</v>
          </cell>
          <cell r="AJ3992">
            <v>2924.1063340901455</v>
          </cell>
          <cell r="AK3992">
            <v>2964.3186916958948</v>
          </cell>
          <cell r="AL3992">
            <v>0</v>
          </cell>
          <cell r="AM3992">
            <v>0</v>
          </cell>
          <cell r="AN3992">
            <v>0</v>
          </cell>
          <cell r="AO3992">
            <v>0</v>
          </cell>
          <cell r="AP3992">
            <v>0</v>
          </cell>
          <cell r="AQ3992">
            <v>0</v>
          </cell>
          <cell r="AR3992">
            <v>0</v>
          </cell>
          <cell r="AS3992">
            <v>0</v>
          </cell>
          <cell r="AT3992">
            <v>0</v>
          </cell>
          <cell r="AU3992">
            <v>0</v>
          </cell>
          <cell r="AV3992">
            <v>0</v>
          </cell>
          <cell r="AW3992">
            <v>0</v>
          </cell>
          <cell r="AX3992">
            <v>0</v>
          </cell>
          <cell r="AY3992">
            <v>0</v>
          </cell>
          <cell r="AZ3992">
            <v>0</v>
          </cell>
        </row>
        <row r="3993">
          <cell r="A3993" t="str">
            <v>WYResidentialDLC Water HeatingIncentive CostsLow Participation Case0</v>
          </cell>
          <cell r="B3993" t="str">
            <v>WY</v>
          </cell>
          <cell r="C3993" t="str">
            <v>Residential</v>
          </cell>
          <cell r="D3993" t="str">
            <v>DLC Water Heating</v>
          </cell>
          <cell r="E3993" t="str">
            <v>Incentive Costs</v>
          </cell>
          <cell r="F3993" t="str">
            <v>Low Participation Case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351680.42</v>
          </cell>
          <cell r="S3993">
            <v>1071390.72</v>
          </cell>
          <cell r="T3993">
            <v>2537897.67</v>
          </cell>
          <cell r="U3993">
            <v>3311695.75</v>
          </cell>
          <cell r="V3993">
            <v>3733808.12</v>
          </cell>
          <cell r="W3993">
            <v>3788051.65</v>
          </cell>
          <cell r="X3993">
            <v>3842351.67</v>
          </cell>
          <cell r="Y3993">
            <v>3896640.94</v>
          </cell>
          <cell r="Z3993">
            <v>3950917.05</v>
          </cell>
          <cell r="AA3993">
            <v>4005189.34</v>
          </cell>
          <cell r="AB3993">
            <v>4059468.57</v>
          </cell>
          <cell r="AC3993">
            <v>4113918.62</v>
          </cell>
          <cell r="AD3993">
            <v>4170493.29</v>
          </cell>
          <cell r="AE3993">
            <v>4227845.9800000004</v>
          </cell>
          <cell r="AF3993">
            <v>4285987.3899999997</v>
          </cell>
          <cell r="AG3993">
            <v>4344928.3600000003</v>
          </cell>
          <cell r="AH3993">
            <v>4404679.88</v>
          </cell>
          <cell r="AI3993">
            <v>4465253.1100000003</v>
          </cell>
          <cell r="AJ3993">
            <v>4526659.34</v>
          </cell>
          <cell r="AK3993">
            <v>4588910.04</v>
          </cell>
          <cell r="AL3993">
            <v>0</v>
          </cell>
          <cell r="AM3993">
            <v>0</v>
          </cell>
          <cell r="AN3993">
            <v>0</v>
          </cell>
          <cell r="AO3993">
            <v>0</v>
          </cell>
          <cell r="AP3993">
            <v>0</v>
          </cell>
          <cell r="AQ3993">
            <v>0</v>
          </cell>
          <cell r="AR3993">
            <v>0</v>
          </cell>
          <cell r="AS3993">
            <v>0</v>
          </cell>
          <cell r="AT3993">
            <v>0</v>
          </cell>
          <cell r="AU3993">
            <v>0</v>
          </cell>
          <cell r="AV3993">
            <v>0</v>
          </cell>
          <cell r="AW3993">
            <v>0</v>
          </cell>
          <cell r="AX3993">
            <v>0</v>
          </cell>
          <cell r="AY3993">
            <v>0</v>
          </cell>
          <cell r="AZ3993">
            <v>0</v>
          </cell>
        </row>
        <row r="3994">
          <cell r="A3994" t="str">
            <v>WYResidentialDLC Water HeatingParticipantsLow Participation Case0</v>
          </cell>
          <cell r="B3994" t="str">
            <v>WY</v>
          </cell>
          <cell r="C3994" t="str">
            <v>Residential</v>
          </cell>
          <cell r="D3994" t="str">
            <v>DLC Water Heating</v>
          </cell>
          <cell r="E3994" t="str">
            <v>Participants</v>
          </cell>
          <cell r="F3994" t="str">
            <v>Low Participation Case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16746.686550000006</v>
          </cell>
          <cell r="S3994">
            <v>51018.605550000015</v>
          </cell>
          <cell r="T3994">
            <v>120852.27000000002</v>
          </cell>
          <cell r="U3994">
            <v>157699.79775000006</v>
          </cell>
          <cell r="V3994">
            <v>177800.38649999999</v>
          </cell>
          <cell r="W3994">
            <v>180383.41200000001</v>
          </cell>
          <cell r="X3994">
            <v>182969.12700000001</v>
          </cell>
          <cell r="Y3994">
            <v>185554.33050000004</v>
          </cell>
          <cell r="Z3994">
            <v>188138.90700000001</v>
          </cell>
          <cell r="AA3994">
            <v>190723.30200000003</v>
          </cell>
          <cell r="AB3994">
            <v>193308.027</v>
          </cell>
          <cell r="AC3994">
            <v>195900.88650000002</v>
          </cell>
          <cell r="AD3994">
            <v>198594.91865997191</v>
          </cell>
          <cell r="AE3994">
            <v>201325.99919378545</v>
          </cell>
          <cell r="AF3994">
            <v>204094.63759127702</v>
          </cell>
          <cell r="AG3994">
            <v>206901.35034879539</v>
          </cell>
          <cell r="AH3994">
            <v>209746.66106555553</v>
          </cell>
          <cell r="AI3994">
            <v>212631.10054131731</v>
          </cell>
          <cell r="AJ3994">
            <v>215555.20687540746</v>
          </cell>
          <cell r="AK3994">
            <v>218519.52556710335</v>
          </cell>
          <cell r="AL3994">
            <v>0</v>
          </cell>
          <cell r="AM3994">
            <v>0</v>
          </cell>
          <cell r="AN3994">
            <v>0</v>
          </cell>
          <cell r="AO3994">
            <v>0</v>
          </cell>
          <cell r="AP3994">
            <v>0</v>
          </cell>
          <cell r="AQ3994">
            <v>0</v>
          </cell>
          <cell r="AR3994">
            <v>0</v>
          </cell>
          <cell r="AS3994">
            <v>0</v>
          </cell>
          <cell r="AT3994">
            <v>0</v>
          </cell>
          <cell r="AU3994">
            <v>0</v>
          </cell>
          <cell r="AV3994">
            <v>0</v>
          </cell>
          <cell r="AW3994">
            <v>0</v>
          </cell>
          <cell r="AX3994">
            <v>0</v>
          </cell>
          <cell r="AY3994">
            <v>0</v>
          </cell>
          <cell r="AZ3994">
            <v>0</v>
          </cell>
        </row>
        <row r="3995">
          <cell r="A3995" t="str">
            <v>WYSmall C&amp;IDLC Water HeatingProgram Annual BenefitsLow Participation Case0</v>
          </cell>
          <cell r="B3995" t="str">
            <v>WY</v>
          </cell>
          <cell r="C3995" t="str">
            <v>Small C&amp;I</v>
          </cell>
          <cell r="D3995" t="str">
            <v>DLC Water Heating</v>
          </cell>
          <cell r="E3995" t="str">
            <v>Program Annual Benefits</v>
          </cell>
          <cell r="F3995" t="str">
            <v>Low Participation Case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573231.01</v>
          </cell>
          <cell r="S3995">
            <v>1745288.43</v>
          </cell>
          <cell r="T3995">
            <v>4127886.26</v>
          </cell>
          <cell r="U3995">
            <v>5388069.9000000004</v>
          </cell>
          <cell r="V3995">
            <v>6066603.5300000003</v>
          </cell>
          <cell r="W3995">
            <v>6146956.6100000003</v>
          </cell>
          <cell r="X3995">
            <v>6226381.7599999998</v>
          </cell>
          <cell r="Y3995">
            <v>6305886.3200000003</v>
          </cell>
          <cell r="Z3995">
            <v>6389191.79</v>
          </cell>
          <cell r="AA3995">
            <v>6482465.1100000003</v>
          </cell>
          <cell r="AB3995">
            <v>6568214.9500000002</v>
          </cell>
          <cell r="AC3995">
            <v>6654117.0800000001</v>
          </cell>
          <cell r="AD3995">
            <v>6743128.8899999997</v>
          </cell>
          <cell r="AE3995">
            <v>6833331.4100000001</v>
          </cell>
          <cell r="AF3995">
            <v>6924740.5700000003</v>
          </cell>
          <cell r="AG3995">
            <v>7017372.5</v>
          </cell>
          <cell r="AH3995">
            <v>7111243.5700000003</v>
          </cell>
          <cell r="AI3995">
            <v>7206370.3399999999</v>
          </cell>
          <cell r="AJ3995">
            <v>7302769.6200000001</v>
          </cell>
          <cell r="AK3995">
            <v>7400458.4299999997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  <cell r="AP3995">
            <v>0</v>
          </cell>
          <cell r="AQ3995">
            <v>0</v>
          </cell>
          <cell r="AR3995">
            <v>0</v>
          </cell>
          <cell r="AS3995">
            <v>0</v>
          </cell>
          <cell r="AT3995">
            <v>0</v>
          </cell>
          <cell r="AU3995">
            <v>0</v>
          </cell>
          <cell r="AV3995">
            <v>0</v>
          </cell>
          <cell r="AW3995">
            <v>0</v>
          </cell>
          <cell r="AX3995">
            <v>0</v>
          </cell>
          <cell r="AY3995">
            <v>0</v>
          </cell>
          <cell r="AZ3995">
            <v>0</v>
          </cell>
        </row>
        <row r="3996">
          <cell r="A3996" t="str">
            <v>WYSmall C&amp;IDLC Water HeatingProgram Annual CostsLow Participation Case0</v>
          </cell>
          <cell r="B3996" t="str">
            <v>WY</v>
          </cell>
          <cell r="C3996" t="str">
            <v>Small C&amp;I</v>
          </cell>
          <cell r="D3996" t="str">
            <v>DLC Water Heating</v>
          </cell>
          <cell r="E3996" t="str">
            <v>Program Annual Costs</v>
          </cell>
          <cell r="F3996" t="str">
            <v>Low Participation Case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5834317.1500000004</v>
          </cell>
          <cell r="S3996">
            <v>12509121.98</v>
          </cell>
          <cell r="T3996">
            <v>26286343.199999999</v>
          </cell>
          <cell r="U3996">
            <v>16130618.27</v>
          </cell>
          <cell r="V3996">
            <v>10911310.720000001</v>
          </cell>
          <cell r="W3996">
            <v>4823091.07</v>
          </cell>
          <cell r="X3996">
            <v>4899046.41</v>
          </cell>
          <cell r="Y3996">
            <v>4974249.76</v>
          </cell>
          <cell r="Z3996">
            <v>5049879.66</v>
          </cell>
          <cell r="AA3996">
            <v>5126289.05</v>
          </cell>
          <cell r="AB3996">
            <v>5203203.5</v>
          </cell>
          <cell r="AC3996">
            <v>5283869.59</v>
          </cell>
          <cell r="AD3996">
            <v>5405233.1200000001</v>
          </cell>
          <cell r="AE3996">
            <v>5502775.29</v>
          </cell>
          <cell r="AF3996">
            <v>5602414.6799999997</v>
          </cell>
          <cell r="AG3996">
            <v>5704204.7300000004</v>
          </cell>
          <cell r="AH3996">
            <v>5808200.4400000004</v>
          </cell>
          <cell r="AI3996">
            <v>5914458.3899999997</v>
          </cell>
          <cell r="AJ3996">
            <v>6023036.7800000003</v>
          </cell>
          <cell r="AK3996">
            <v>6133995.5099999998</v>
          </cell>
          <cell r="AL3996">
            <v>0</v>
          </cell>
          <cell r="AM3996">
            <v>0</v>
          </cell>
          <cell r="AN3996">
            <v>0</v>
          </cell>
          <cell r="AO3996">
            <v>0</v>
          </cell>
          <cell r="AP3996">
            <v>0</v>
          </cell>
          <cell r="AQ3996">
            <v>0</v>
          </cell>
          <cell r="AR3996">
            <v>0</v>
          </cell>
          <cell r="AS3996">
            <v>0</v>
          </cell>
          <cell r="AT3996">
            <v>0</v>
          </cell>
          <cell r="AU3996">
            <v>0</v>
          </cell>
          <cell r="AV3996">
            <v>0</v>
          </cell>
          <cell r="AW3996">
            <v>0</v>
          </cell>
          <cell r="AX3996">
            <v>0</v>
          </cell>
          <cell r="AY3996">
            <v>0</v>
          </cell>
          <cell r="AZ3996">
            <v>0</v>
          </cell>
        </row>
        <row r="3997">
          <cell r="A3997" t="str">
            <v>WYSmall C&amp;IDLC Water HeatingNon-Incentive CostsLow Participation Case0</v>
          </cell>
          <cell r="B3997" t="str">
            <v>WY</v>
          </cell>
          <cell r="C3997" t="str">
            <v>Small C&amp;I</v>
          </cell>
          <cell r="D3997" t="str">
            <v>DLC Water Heating</v>
          </cell>
          <cell r="E3997" t="str">
            <v>Non-Incentive Costs</v>
          </cell>
          <cell r="F3997" t="str">
            <v>Low Participation Case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5482636.7300000004</v>
          </cell>
          <cell r="S3997">
            <v>11437731.27</v>
          </cell>
          <cell r="T3997">
            <v>23748445.530000001</v>
          </cell>
          <cell r="U3997">
            <v>12818922.52</v>
          </cell>
          <cell r="V3997">
            <v>7177502.6100000003</v>
          </cell>
          <cell r="W3997">
            <v>1035039.42</v>
          </cell>
          <cell r="X3997">
            <v>1056694.75</v>
          </cell>
          <cell r="Y3997">
            <v>1077608.81</v>
          </cell>
          <cell r="Z3997">
            <v>1098962.6200000001</v>
          </cell>
          <cell r="AA3997">
            <v>1121099.71</v>
          </cell>
          <cell r="AB3997">
            <v>1143734.93</v>
          </cell>
          <cell r="AC3997">
            <v>1169950.97</v>
          </cell>
          <cell r="AD3997">
            <v>1234739.83</v>
          </cell>
          <cell r="AE3997">
            <v>1274929.31</v>
          </cell>
          <cell r="AF3997">
            <v>1316427.29</v>
          </cell>
          <cell r="AG3997">
            <v>1359276.37</v>
          </cell>
          <cell r="AH3997">
            <v>1403520.56</v>
          </cell>
          <cell r="AI3997">
            <v>1449205.28</v>
          </cell>
          <cell r="AJ3997">
            <v>1496377.44</v>
          </cell>
          <cell r="AK3997">
            <v>1545085.48</v>
          </cell>
          <cell r="AL3997">
            <v>0</v>
          </cell>
          <cell r="AM3997">
            <v>0</v>
          </cell>
          <cell r="AN3997">
            <v>0</v>
          </cell>
          <cell r="AO3997">
            <v>0</v>
          </cell>
          <cell r="AP3997">
            <v>0</v>
          </cell>
          <cell r="AQ3997">
            <v>0</v>
          </cell>
          <cell r="AR3997">
            <v>0</v>
          </cell>
          <cell r="AS3997">
            <v>0</v>
          </cell>
          <cell r="AT3997">
            <v>0</v>
          </cell>
          <cell r="AU3997">
            <v>0</v>
          </cell>
          <cell r="AV3997">
            <v>0</v>
          </cell>
          <cell r="AW3997">
            <v>0</v>
          </cell>
          <cell r="AX3997">
            <v>0</v>
          </cell>
          <cell r="AY3997">
            <v>0</v>
          </cell>
          <cell r="AZ3997">
            <v>0</v>
          </cell>
        </row>
        <row r="3998">
          <cell r="A3998" t="str">
            <v>WYSmall C&amp;IDLC Water HeatingSummer Peak Reduction @Meter  (MW)Low Participation Case0</v>
          </cell>
          <cell r="B3998" t="str">
            <v>WY</v>
          </cell>
          <cell r="C3998" t="str">
            <v>Small C&amp;I</v>
          </cell>
          <cell r="D3998" t="str">
            <v>DLC Water Heating</v>
          </cell>
          <cell r="E3998" t="str">
            <v>Summer Peak Reduction @Meter  (MW)</v>
          </cell>
          <cell r="F3998" t="str">
            <v>Low Participation Case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5.1061481672101516</v>
          </cell>
          <cell r="S3998">
            <v>15.546439584201273</v>
          </cell>
          <cell r="T3998">
            <v>36.769815927493447</v>
          </cell>
          <cell r="U3998">
            <v>47.99510590524666</v>
          </cell>
          <cell r="V3998">
            <v>54.039254216657497</v>
          </cell>
          <cell r="W3998">
            <v>54.75501228123791</v>
          </cell>
          <cell r="X3998">
            <v>55.462504704051796</v>
          </cell>
          <cell r="Y3998">
            <v>56.170704503007471</v>
          </cell>
          <cell r="Z3998">
            <v>56.91276145592839</v>
          </cell>
          <cell r="AA3998">
            <v>57.74360864977195</v>
          </cell>
          <cell r="AB3998">
            <v>58.507439221742665</v>
          </cell>
          <cell r="AC3998">
            <v>59.27262640549219</v>
          </cell>
          <cell r="AD3998">
            <v>60.065513565673378</v>
          </cell>
          <cell r="AE3998">
            <v>60.869007140432515</v>
          </cell>
          <cell r="AF3998">
            <v>61.683249011282939</v>
          </cell>
          <cell r="AG3998">
            <v>62.508382957680382</v>
          </cell>
          <cell r="AH3998">
            <v>63.344554682411669</v>
          </cell>
          <cell r="AI3998">
            <v>64.191911837323005</v>
          </cell>
          <cell r="AJ3998">
            <v>65.050604049392433</v>
          </cell>
          <cell r="AK3998">
            <v>65.920782947151125</v>
          </cell>
          <cell r="AL3998">
            <v>0</v>
          </cell>
          <cell r="AM3998">
            <v>0</v>
          </cell>
          <cell r="AN3998">
            <v>0</v>
          </cell>
          <cell r="AO3998">
            <v>0</v>
          </cell>
          <cell r="AP3998">
            <v>0</v>
          </cell>
          <cell r="AQ3998">
            <v>0</v>
          </cell>
          <cell r="AR3998">
            <v>0</v>
          </cell>
          <cell r="AS3998">
            <v>0</v>
          </cell>
          <cell r="AT3998">
            <v>0</v>
          </cell>
          <cell r="AU3998">
            <v>0</v>
          </cell>
          <cell r="AV3998">
            <v>0</v>
          </cell>
          <cell r="AW3998">
            <v>0</v>
          </cell>
          <cell r="AX3998">
            <v>0</v>
          </cell>
          <cell r="AY3998">
            <v>0</v>
          </cell>
          <cell r="AZ3998">
            <v>0</v>
          </cell>
        </row>
        <row r="3999">
          <cell r="A3999" t="str">
            <v>WYSmall C&amp;IDLC Water HeatingSummer Peak Reduction @Generation (MW)Low Participation Case0</v>
          </cell>
          <cell r="B3999" t="str">
            <v>WY</v>
          </cell>
          <cell r="C3999" t="str">
            <v>Small C&amp;I</v>
          </cell>
          <cell r="D3999" t="str">
            <v>DLC Water Heating</v>
          </cell>
          <cell r="E3999" t="str">
            <v>Summer Peak Reduction @Generation (MW)</v>
          </cell>
          <cell r="F3999" t="str">
            <v>Low Participation Case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5.6309529854545115</v>
          </cell>
          <cell r="S3999">
            <v>17.1442871462299</v>
          </cell>
          <cell r="T3999">
            <v>40.548980952242438</v>
          </cell>
          <cell r="U3999">
            <v>52.92799504328039</v>
          </cell>
          <cell r="V3999">
            <v>59.593354892652727</v>
          </cell>
          <cell r="W3999">
            <v>60.382677857562754</v>
          </cell>
          <cell r="X3999">
            <v>61.162885646285609</v>
          </cell>
          <cell r="Y3999">
            <v>61.94387351456492</v>
          </cell>
          <cell r="Z3999">
            <v>62.762198341341403</v>
          </cell>
          <cell r="AA3999">
            <v>63.678439181486489</v>
          </cell>
          <cell r="AB3999">
            <v>64.520775498172327</v>
          </cell>
          <cell r="AC3999">
            <v>65.364607857843168</v>
          </cell>
          <cell r="AD3999">
            <v>66.238987169908881</v>
          </cell>
          <cell r="AE3999">
            <v>67.125063013269198</v>
          </cell>
          <cell r="AF3999">
            <v>68.022991851877961</v>
          </cell>
          <cell r="AG3999">
            <v>68.932932242700019</v>
          </cell>
          <cell r="AH3999">
            <v>69.855044863709381</v>
          </cell>
          <cell r="AI3999">
            <v>70.789492542261797</v>
          </cell>
          <cell r="AJ3999">
            <v>71.73644028384696</v>
          </cell>
          <cell r="AK3999">
            <v>72.696055301225314</v>
          </cell>
          <cell r="AL3999">
            <v>0</v>
          </cell>
          <cell r="AM3999">
            <v>0</v>
          </cell>
          <cell r="AN3999">
            <v>0</v>
          </cell>
          <cell r="AO3999">
            <v>0</v>
          </cell>
          <cell r="AP3999">
            <v>0</v>
          </cell>
          <cell r="AQ3999">
            <v>0</v>
          </cell>
          <cell r="AR3999">
            <v>0</v>
          </cell>
          <cell r="AS3999">
            <v>0</v>
          </cell>
          <cell r="AT3999">
            <v>0</v>
          </cell>
          <cell r="AU3999">
            <v>0</v>
          </cell>
          <cell r="AV3999">
            <v>0</v>
          </cell>
          <cell r="AW3999">
            <v>0</v>
          </cell>
          <cell r="AX3999">
            <v>0</v>
          </cell>
          <cell r="AY3999">
            <v>0</v>
          </cell>
          <cell r="AZ3999">
            <v>0</v>
          </cell>
        </row>
        <row r="4000">
          <cell r="A4000" t="str">
            <v>WYSmall C&amp;IDLC Water HeatingWinter Peak Reduction @Meter  (MW)Low Participation Case0</v>
          </cell>
          <cell r="B4000" t="str">
            <v>WY</v>
          </cell>
          <cell r="C4000" t="str">
            <v>Small C&amp;I</v>
          </cell>
          <cell r="D4000" t="str">
            <v>DLC Water Heating</v>
          </cell>
          <cell r="E4000" t="str">
            <v>Winter Peak Reduction @Meter  (MW)</v>
          </cell>
          <cell r="F4000" t="str">
            <v>Low Participation Case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0</v>
          </cell>
          <cell r="AE4000">
            <v>0</v>
          </cell>
          <cell r="AF4000">
            <v>0</v>
          </cell>
          <cell r="AG4000">
            <v>0</v>
          </cell>
          <cell r="AH4000">
            <v>0</v>
          </cell>
          <cell r="AI4000">
            <v>0</v>
          </cell>
          <cell r="AJ4000">
            <v>0</v>
          </cell>
          <cell r="AK4000">
            <v>0</v>
          </cell>
          <cell r="AL4000">
            <v>0</v>
          </cell>
          <cell r="AM4000">
            <v>0</v>
          </cell>
          <cell r="AN4000">
            <v>0</v>
          </cell>
          <cell r="AO4000">
            <v>0</v>
          </cell>
          <cell r="AP4000">
            <v>0</v>
          </cell>
          <cell r="AQ4000">
            <v>0</v>
          </cell>
          <cell r="AR4000">
            <v>0</v>
          </cell>
          <cell r="AS4000">
            <v>0</v>
          </cell>
          <cell r="AT4000">
            <v>0</v>
          </cell>
          <cell r="AU4000">
            <v>0</v>
          </cell>
          <cell r="AV4000">
            <v>0</v>
          </cell>
          <cell r="AW4000">
            <v>0</v>
          </cell>
          <cell r="AX4000">
            <v>0</v>
          </cell>
          <cell r="AY4000">
            <v>0</v>
          </cell>
          <cell r="AZ4000">
            <v>0</v>
          </cell>
        </row>
        <row r="4001">
          <cell r="A4001" t="str">
            <v>WYSmall C&amp;IDLC Water HeatingWinter Peak Reduction @Generation (MW)Low Participation Case0</v>
          </cell>
          <cell r="B4001" t="str">
            <v>WY</v>
          </cell>
          <cell r="C4001" t="str">
            <v>Small C&amp;I</v>
          </cell>
          <cell r="D4001" t="str">
            <v>DLC Water Heating</v>
          </cell>
          <cell r="E4001" t="str">
            <v>Winter Peak Reduction @Generation (MW)</v>
          </cell>
          <cell r="F4001" t="str">
            <v>Low Participation Case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  <cell r="AP4001">
            <v>0</v>
          </cell>
          <cell r="AQ4001">
            <v>0</v>
          </cell>
          <cell r="AR4001">
            <v>0</v>
          </cell>
          <cell r="AS4001">
            <v>0</v>
          </cell>
          <cell r="AT4001">
            <v>0</v>
          </cell>
          <cell r="AU4001">
            <v>0</v>
          </cell>
          <cell r="AV4001">
            <v>0</v>
          </cell>
          <cell r="AW4001">
            <v>0</v>
          </cell>
          <cell r="AX4001">
            <v>0</v>
          </cell>
          <cell r="AY4001">
            <v>0</v>
          </cell>
          <cell r="AZ4001">
            <v>0</v>
          </cell>
        </row>
        <row r="4002">
          <cell r="A4002" t="str">
            <v>WYSmall C&amp;IDLC Water HeatingProgram Annual BenefitsLow Participation Case0</v>
          </cell>
          <cell r="B4002" t="str">
            <v>WY</v>
          </cell>
          <cell r="C4002" t="str">
            <v>Small C&amp;I</v>
          </cell>
          <cell r="D4002" t="str">
            <v>DLC Water Heating</v>
          </cell>
          <cell r="E4002" t="str">
            <v>Program Annual Benefits</v>
          </cell>
          <cell r="F4002" t="str">
            <v>Low Participation Case</v>
          </cell>
          <cell r="G4002">
            <v>0</v>
          </cell>
        </row>
        <row r="4003">
          <cell r="A4003" t="str">
            <v>WYSmall C&amp;IDLC Water HeatingNew ParticipantsLow Participation Case0</v>
          </cell>
          <cell r="B4003" t="str">
            <v>WY</v>
          </cell>
          <cell r="C4003" t="str">
            <v>Small C&amp;I</v>
          </cell>
          <cell r="D4003" t="str">
            <v>DLC Water Heating</v>
          </cell>
          <cell r="E4003" t="str">
            <v>New Participants</v>
          </cell>
          <cell r="F4003" t="str">
            <v>Low Participation Case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16746.686550000006</v>
          </cell>
          <cell r="S4003">
            <v>34271.919000000009</v>
          </cell>
          <cell r="T4003">
            <v>69833.664450000011</v>
          </cell>
          <cell r="U4003">
            <v>36847.527750000037</v>
          </cell>
          <cell r="V4003">
            <v>20100.588749999937</v>
          </cell>
          <cell r="W4003">
            <v>2583.0255000000179</v>
          </cell>
          <cell r="X4003">
            <v>2585.7149999999965</v>
          </cell>
          <cell r="Y4003">
            <v>2585.2035000000324</v>
          </cell>
          <cell r="Z4003">
            <v>2584.5764999999665</v>
          </cell>
          <cell r="AA4003">
            <v>2584.3950000000186</v>
          </cell>
          <cell r="AB4003">
            <v>2584.7249999999767</v>
          </cell>
          <cell r="AC4003">
            <v>2592.8595000000205</v>
          </cell>
          <cell r="AD4003">
            <v>2694.0321599718882</v>
          </cell>
          <cell r="AE4003">
            <v>2731.0805338135397</v>
          </cell>
          <cell r="AF4003">
            <v>2768.6383974915661</v>
          </cell>
          <cell r="AG4003">
            <v>2806.7127575183695</v>
          </cell>
          <cell r="AH4003">
            <v>2845.3107167601411</v>
          </cell>
          <cell r="AI4003">
            <v>2884.4394757617847</v>
          </cell>
          <cell r="AJ4003">
            <v>2924.1063340901455</v>
          </cell>
          <cell r="AK4003">
            <v>2964.3186916958948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  <cell r="AP4003">
            <v>0</v>
          </cell>
          <cell r="AQ4003">
            <v>0</v>
          </cell>
          <cell r="AR4003">
            <v>0</v>
          </cell>
          <cell r="AS4003">
            <v>0</v>
          </cell>
          <cell r="AT4003">
            <v>0</v>
          </cell>
          <cell r="AU4003">
            <v>0</v>
          </cell>
          <cell r="AV4003">
            <v>0</v>
          </cell>
          <cell r="AW4003">
            <v>0</v>
          </cell>
          <cell r="AX4003">
            <v>0</v>
          </cell>
          <cell r="AY4003">
            <v>0</v>
          </cell>
          <cell r="AZ4003">
            <v>0</v>
          </cell>
        </row>
        <row r="4004">
          <cell r="A4004" t="str">
            <v>WYSmall C&amp;IDLC Water HeatingIncentive CostsLow Participation Case0</v>
          </cell>
          <cell r="B4004" t="str">
            <v>WY</v>
          </cell>
          <cell r="C4004" t="str">
            <v>Small C&amp;I</v>
          </cell>
          <cell r="D4004" t="str">
            <v>DLC Water Heating</v>
          </cell>
          <cell r="E4004" t="str">
            <v>Incentive Costs</v>
          </cell>
          <cell r="F4004" t="str">
            <v>Low Participation Case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351680.42</v>
          </cell>
          <cell r="S4004">
            <v>1071390.72</v>
          </cell>
          <cell r="T4004">
            <v>2537897.67</v>
          </cell>
          <cell r="U4004">
            <v>3311695.75</v>
          </cell>
          <cell r="V4004">
            <v>3733808.12</v>
          </cell>
          <cell r="W4004">
            <v>3788051.65</v>
          </cell>
          <cell r="X4004">
            <v>3842351.67</v>
          </cell>
          <cell r="Y4004">
            <v>3896640.94</v>
          </cell>
          <cell r="Z4004">
            <v>3950917.05</v>
          </cell>
          <cell r="AA4004">
            <v>4005189.34</v>
          </cell>
          <cell r="AB4004">
            <v>4059468.57</v>
          </cell>
          <cell r="AC4004">
            <v>4113918.62</v>
          </cell>
          <cell r="AD4004">
            <v>4170493.29</v>
          </cell>
          <cell r="AE4004">
            <v>4227845.9800000004</v>
          </cell>
          <cell r="AF4004">
            <v>4285987.3899999997</v>
          </cell>
          <cell r="AG4004">
            <v>4344928.3600000003</v>
          </cell>
          <cell r="AH4004">
            <v>4404679.88</v>
          </cell>
          <cell r="AI4004">
            <v>4465253.1100000003</v>
          </cell>
          <cell r="AJ4004">
            <v>4526659.34</v>
          </cell>
          <cell r="AK4004">
            <v>4588910.04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  <cell r="AP4004">
            <v>0</v>
          </cell>
          <cell r="AQ4004">
            <v>0</v>
          </cell>
          <cell r="AR4004">
            <v>0</v>
          </cell>
          <cell r="AS4004">
            <v>0</v>
          </cell>
          <cell r="AT4004">
            <v>0</v>
          </cell>
          <cell r="AU4004">
            <v>0</v>
          </cell>
          <cell r="AV4004">
            <v>0</v>
          </cell>
          <cell r="AW4004">
            <v>0</v>
          </cell>
          <cell r="AX4004">
            <v>0</v>
          </cell>
          <cell r="AY4004">
            <v>0</v>
          </cell>
          <cell r="AZ4004">
            <v>0</v>
          </cell>
        </row>
        <row r="4005">
          <cell r="A4005" t="str">
            <v>WYSmall C&amp;IDLC Water HeatingParticipantsLow Participation Case0</v>
          </cell>
          <cell r="B4005" t="str">
            <v>WY</v>
          </cell>
          <cell r="C4005" t="str">
            <v>Small C&amp;I</v>
          </cell>
          <cell r="D4005" t="str">
            <v>DLC Water Heating</v>
          </cell>
          <cell r="E4005" t="str">
            <v>Participants</v>
          </cell>
          <cell r="F4005" t="str">
            <v>Low Participation Case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16746.686550000006</v>
          </cell>
          <cell r="S4005">
            <v>51018.605550000015</v>
          </cell>
          <cell r="T4005">
            <v>120852.27000000002</v>
          </cell>
          <cell r="U4005">
            <v>157699.79775000006</v>
          </cell>
          <cell r="V4005">
            <v>177800.38649999999</v>
          </cell>
          <cell r="W4005">
            <v>180383.41200000001</v>
          </cell>
          <cell r="X4005">
            <v>182969.12700000001</v>
          </cell>
          <cell r="Y4005">
            <v>185554.33050000004</v>
          </cell>
          <cell r="Z4005">
            <v>188138.90700000001</v>
          </cell>
          <cell r="AA4005">
            <v>190723.30200000003</v>
          </cell>
          <cell r="AB4005">
            <v>193308.027</v>
          </cell>
          <cell r="AC4005">
            <v>195900.88650000002</v>
          </cell>
          <cell r="AD4005">
            <v>198594.91865997191</v>
          </cell>
          <cell r="AE4005">
            <v>201325.99919378545</v>
          </cell>
          <cell r="AF4005">
            <v>204094.63759127702</v>
          </cell>
          <cell r="AG4005">
            <v>206901.35034879539</v>
          </cell>
          <cell r="AH4005">
            <v>209746.66106555553</v>
          </cell>
          <cell r="AI4005">
            <v>212631.10054131731</v>
          </cell>
          <cell r="AJ4005">
            <v>215555.20687540746</v>
          </cell>
          <cell r="AK4005">
            <v>218519.52556710335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  <cell r="AP4005">
            <v>0</v>
          </cell>
          <cell r="AQ4005">
            <v>0</v>
          </cell>
          <cell r="AR4005">
            <v>0</v>
          </cell>
          <cell r="AS4005">
            <v>0</v>
          </cell>
          <cell r="AT4005">
            <v>0</v>
          </cell>
          <cell r="AU4005">
            <v>0</v>
          </cell>
          <cell r="AV4005">
            <v>0</v>
          </cell>
          <cell r="AW4005">
            <v>0</v>
          </cell>
          <cell r="AX4005">
            <v>0</v>
          </cell>
          <cell r="AY4005">
            <v>0</v>
          </cell>
          <cell r="AZ4005">
            <v>0</v>
          </cell>
        </row>
        <row r="4006">
          <cell r="A4006" t="str">
            <v>WYExtra Large C&amp;IReal Time PricingProgram Annual BenefitsLow Participation Case0</v>
          </cell>
          <cell r="B4006" t="str">
            <v>WY</v>
          </cell>
          <cell r="C4006" t="str">
            <v>Extra Large C&amp;I</v>
          </cell>
          <cell r="D4006" t="str">
            <v>Real Time Pricing</v>
          </cell>
          <cell r="E4006" t="str">
            <v>Program Annual Benefits</v>
          </cell>
          <cell r="F4006" t="str">
            <v>Low Participation Case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573231.01</v>
          </cell>
          <cell r="S4006">
            <v>1745288.43</v>
          </cell>
          <cell r="T4006">
            <v>4127886.26</v>
          </cell>
          <cell r="U4006">
            <v>5388069.9000000004</v>
          </cell>
          <cell r="V4006">
            <v>6066603.5300000003</v>
          </cell>
          <cell r="W4006">
            <v>6146956.6100000003</v>
          </cell>
          <cell r="X4006">
            <v>6226381.7599999998</v>
          </cell>
          <cell r="Y4006">
            <v>6305886.3200000003</v>
          </cell>
          <cell r="Z4006">
            <v>6389191.79</v>
          </cell>
          <cell r="AA4006">
            <v>6482465.1100000003</v>
          </cell>
          <cell r="AB4006">
            <v>6568214.9500000002</v>
          </cell>
          <cell r="AC4006">
            <v>6654117.0800000001</v>
          </cell>
          <cell r="AD4006">
            <v>6743128.8899999997</v>
          </cell>
          <cell r="AE4006">
            <v>6833331.4100000001</v>
          </cell>
          <cell r="AF4006">
            <v>6924740.5700000003</v>
          </cell>
          <cell r="AG4006">
            <v>7017372.5</v>
          </cell>
          <cell r="AH4006">
            <v>7111243.5700000003</v>
          </cell>
          <cell r="AI4006">
            <v>7206370.3399999999</v>
          </cell>
          <cell r="AJ4006">
            <v>7302769.6200000001</v>
          </cell>
          <cell r="AK4006">
            <v>7400458.4299999997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  <cell r="AP4006">
            <v>0</v>
          </cell>
          <cell r="AQ4006">
            <v>0</v>
          </cell>
          <cell r="AR4006">
            <v>0</v>
          </cell>
          <cell r="AS4006">
            <v>0</v>
          </cell>
          <cell r="AT4006">
            <v>0</v>
          </cell>
          <cell r="AU4006">
            <v>0</v>
          </cell>
          <cell r="AV4006">
            <v>0</v>
          </cell>
          <cell r="AW4006">
            <v>0</v>
          </cell>
          <cell r="AX4006">
            <v>0</v>
          </cell>
          <cell r="AY4006">
            <v>0</v>
          </cell>
          <cell r="AZ4006">
            <v>0</v>
          </cell>
        </row>
        <row r="4007">
          <cell r="A4007" t="str">
            <v>WYExtra Large C&amp;IReal Time PricingProgram Annual CostsLow Participation Case0</v>
          </cell>
          <cell r="B4007" t="str">
            <v>WY</v>
          </cell>
          <cell r="C4007" t="str">
            <v>Extra Large C&amp;I</v>
          </cell>
          <cell r="D4007" t="str">
            <v>Real Time Pricing</v>
          </cell>
          <cell r="E4007" t="str">
            <v>Program Annual Costs</v>
          </cell>
          <cell r="F4007" t="str">
            <v>Low Participation Case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5834317.1500000004</v>
          </cell>
          <cell r="S4007">
            <v>12509121.98</v>
          </cell>
          <cell r="T4007">
            <v>26286343.199999999</v>
          </cell>
          <cell r="U4007">
            <v>16130618.27</v>
          </cell>
          <cell r="V4007">
            <v>10911310.720000001</v>
          </cell>
          <cell r="W4007">
            <v>4823091.07</v>
          </cell>
          <cell r="X4007">
            <v>4899046.41</v>
          </cell>
          <cell r="Y4007">
            <v>4974249.76</v>
          </cell>
          <cell r="Z4007">
            <v>5049879.66</v>
          </cell>
          <cell r="AA4007">
            <v>5126289.05</v>
          </cell>
          <cell r="AB4007">
            <v>5203203.5</v>
          </cell>
          <cell r="AC4007">
            <v>5283869.59</v>
          </cell>
          <cell r="AD4007">
            <v>5405233.1200000001</v>
          </cell>
          <cell r="AE4007">
            <v>5502775.29</v>
          </cell>
          <cell r="AF4007">
            <v>5602414.6799999997</v>
          </cell>
          <cell r="AG4007">
            <v>5704204.7300000004</v>
          </cell>
          <cell r="AH4007">
            <v>5808200.4400000004</v>
          </cell>
          <cell r="AI4007">
            <v>5914458.3899999997</v>
          </cell>
          <cell r="AJ4007">
            <v>6023036.7800000003</v>
          </cell>
          <cell r="AK4007">
            <v>6133995.5099999998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  <cell r="AP4007">
            <v>0</v>
          </cell>
          <cell r="AQ4007">
            <v>0</v>
          </cell>
          <cell r="AR4007">
            <v>0</v>
          </cell>
          <cell r="AS4007">
            <v>0</v>
          </cell>
          <cell r="AT4007">
            <v>0</v>
          </cell>
          <cell r="AU4007">
            <v>0</v>
          </cell>
          <cell r="AV4007">
            <v>0</v>
          </cell>
          <cell r="AW4007">
            <v>0</v>
          </cell>
          <cell r="AX4007">
            <v>0</v>
          </cell>
          <cell r="AY4007">
            <v>0</v>
          </cell>
          <cell r="AZ4007">
            <v>0</v>
          </cell>
        </row>
        <row r="4008">
          <cell r="A4008" t="str">
            <v>WYExtra Large C&amp;IReal Time PricingNon-Incentive CostsLow Participation Case0</v>
          </cell>
          <cell r="B4008" t="str">
            <v>WY</v>
          </cell>
          <cell r="C4008" t="str">
            <v>Extra Large C&amp;I</v>
          </cell>
          <cell r="D4008" t="str">
            <v>Real Time Pricing</v>
          </cell>
          <cell r="E4008" t="str">
            <v>Non-Incentive Costs</v>
          </cell>
          <cell r="F4008" t="str">
            <v>Low Participation Case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5482636.7300000004</v>
          </cell>
          <cell r="S4008">
            <v>11437731.27</v>
          </cell>
          <cell r="T4008">
            <v>23748445.530000001</v>
          </cell>
          <cell r="U4008">
            <v>12818922.52</v>
          </cell>
          <cell r="V4008">
            <v>7177502.6100000003</v>
          </cell>
          <cell r="W4008">
            <v>1035039.42</v>
          </cell>
          <cell r="X4008">
            <v>1056694.75</v>
          </cell>
          <cell r="Y4008">
            <v>1077608.81</v>
          </cell>
          <cell r="Z4008">
            <v>1098962.6200000001</v>
          </cell>
          <cell r="AA4008">
            <v>1121099.71</v>
          </cell>
          <cell r="AB4008">
            <v>1143734.93</v>
          </cell>
          <cell r="AC4008">
            <v>1169950.97</v>
          </cell>
          <cell r="AD4008">
            <v>1234739.83</v>
          </cell>
          <cell r="AE4008">
            <v>1274929.31</v>
          </cell>
          <cell r="AF4008">
            <v>1316427.29</v>
          </cell>
          <cell r="AG4008">
            <v>1359276.37</v>
          </cell>
          <cell r="AH4008">
            <v>1403520.56</v>
          </cell>
          <cell r="AI4008">
            <v>1449205.28</v>
          </cell>
          <cell r="AJ4008">
            <v>1496377.44</v>
          </cell>
          <cell r="AK4008">
            <v>1545085.48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  <cell r="AP4008">
            <v>0</v>
          </cell>
          <cell r="AQ4008">
            <v>0</v>
          </cell>
          <cell r="AR4008">
            <v>0</v>
          </cell>
          <cell r="AS4008">
            <v>0</v>
          </cell>
          <cell r="AT4008">
            <v>0</v>
          </cell>
          <cell r="AU4008">
            <v>0</v>
          </cell>
          <cell r="AV4008">
            <v>0</v>
          </cell>
          <cell r="AW4008">
            <v>0</v>
          </cell>
          <cell r="AX4008">
            <v>0</v>
          </cell>
          <cell r="AY4008">
            <v>0</v>
          </cell>
          <cell r="AZ4008">
            <v>0</v>
          </cell>
        </row>
        <row r="4009">
          <cell r="A4009" t="str">
            <v>WYExtra Large C&amp;IReal Time PricingSummer Peak Reduction @Meter  (MW)Low Participation Case0</v>
          </cell>
          <cell r="B4009" t="str">
            <v>WY</v>
          </cell>
          <cell r="C4009" t="str">
            <v>Extra Large C&amp;I</v>
          </cell>
          <cell r="D4009" t="str">
            <v>Real Time Pricing</v>
          </cell>
          <cell r="E4009" t="str">
            <v>Summer Peak Reduction @Meter  (MW)</v>
          </cell>
          <cell r="F4009" t="str">
            <v>Low Participation Case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5.1061481672101516</v>
          </cell>
          <cell r="S4009">
            <v>15.546439584201273</v>
          </cell>
          <cell r="T4009">
            <v>36.769815927493447</v>
          </cell>
          <cell r="U4009">
            <v>47.99510590524666</v>
          </cell>
          <cell r="V4009">
            <v>54.039254216657497</v>
          </cell>
          <cell r="W4009">
            <v>54.75501228123791</v>
          </cell>
          <cell r="X4009">
            <v>55.462504704051796</v>
          </cell>
          <cell r="Y4009">
            <v>56.170704503007471</v>
          </cell>
          <cell r="Z4009">
            <v>56.91276145592839</v>
          </cell>
          <cell r="AA4009">
            <v>57.74360864977195</v>
          </cell>
          <cell r="AB4009">
            <v>58.507439221742665</v>
          </cell>
          <cell r="AC4009">
            <v>59.27262640549219</v>
          </cell>
          <cell r="AD4009">
            <v>60.065513565673378</v>
          </cell>
          <cell r="AE4009">
            <v>60.869007140432515</v>
          </cell>
          <cell r="AF4009">
            <v>61.683249011282939</v>
          </cell>
          <cell r="AG4009">
            <v>62.508382957680382</v>
          </cell>
          <cell r="AH4009">
            <v>63.344554682411669</v>
          </cell>
          <cell r="AI4009">
            <v>64.191911837323005</v>
          </cell>
          <cell r="AJ4009">
            <v>65.050604049392433</v>
          </cell>
          <cell r="AK4009">
            <v>65.920782947151125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  <cell r="AP4009">
            <v>0</v>
          </cell>
          <cell r="AQ4009">
            <v>0</v>
          </cell>
          <cell r="AR4009">
            <v>0</v>
          </cell>
          <cell r="AS4009">
            <v>0</v>
          </cell>
          <cell r="AT4009">
            <v>0</v>
          </cell>
          <cell r="AU4009">
            <v>0</v>
          </cell>
          <cell r="AV4009">
            <v>0</v>
          </cell>
          <cell r="AW4009">
            <v>0</v>
          </cell>
          <cell r="AX4009">
            <v>0</v>
          </cell>
          <cell r="AY4009">
            <v>0</v>
          </cell>
          <cell r="AZ4009">
            <v>0</v>
          </cell>
        </row>
        <row r="4010">
          <cell r="A4010" t="str">
            <v>WYExtra Large C&amp;IReal Time PricingSummer Peak Reduction @Generation (MW)Low Participation Case0</v>
          </cell>
          <cell r="B4010" t="str">
            <v>WY</v>
          </cell>
          <cell r="C4010" t="str">
            <v>Extra Large C&amp;I</v>
          </cell>
          <cell r="D4010" t="str">
            <v>Real Time Pricing</v>
          </cell>
          <cell r="E4010" t="str">
            <v>Summer Peak Reduction @Generation (MW)</v>
          </cell>
          <cell r="F4010" t="str">
            <v>Low Participation Case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5.6309529854545115</v>
          </cell>
          <cell r="S4010">
            <v>17.1442871462299</v>
          </cell>
          <cell r="T4010">
            <v>40.548980952242438</v>
          </cell>
          <cell r="U4010">
            <v>52.92799504328039</v>
          </cell>
          <cell r="V4010">
            <v>59.593354892652727</v>
          </cell>
          <cell r="W4010">
            <v>60.382677857562754</v>
          </cell>
          <cell r="X4010">
            <v>61.162885646285609</v>
          </cell>
          <cell r="Y4010">
            <v>61.94387351456492</v>
          </cell>
          <cell r="Z4010">
            <v>62.762198341341403</v>
          </cell>
          <cell r="AA4010">
            <v>63.678439181486489</v>
          </cell>
          <cell r="AB4010">
            <v>64.520775498172327</v>
          </cell>
          <cell r="AC4010">
            <v>65.364607857843168</v>
          </cell>
          <cell r="AD4010">
            <v>66.238987169908881</v>
          </cell>
          <cell r="AE4010">
            <v>67.125063013269198</v>
          </cell>
          <cell r="AF4010">
            <v>68.022991851877961</v>
          </cell>
          <cell r="AG4010">
            <v>68.932932242700019</v>
          </cell>
          <cell r="AH4010">
            <v>69.855044863709381</v>
          </cell>
          <cell r="AI4010">
            <v>70.789492542261797</v>
          </cell>
          <cell r="AJ4010">
            <v>71.73644028384696</v>
          </cell>
          <cell r="AK4010">
            <v>72.696055301225314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  <cell r="AP4010">
            <v>0</v>
          </cell>
          <cell r="AQ4010">
            <v>0</v>
          </cell>
          <cell r="AR4010">
            <v>0</v>
          </cell>
          <cell r="AS4010">
            <v>0</v>
          </cell>
          <cell r="AT4010">
            <v>0</v>
          </cell>
          <cell r="AU4010">
            <v>0</v>
          </cell>
          <cell r="AV4010">
            <v>0</v>
          </cell>
          <cell r="AW4010">
            <v>0</v>
          </cell>
          <cell r="AX4010">
            <v>0</v>
          </cell>
          <cell r="AY4010">
            <v>0</v>
          </cell>
          <cell r="AZ4010">
            <v>0</v>
          </cell>
        </row>
        <row r="4011">
          <cell r="A4011" t="str">
            <v>WYExtra Large C&amp;IReal Time PricingWinter Peak Reduction @Meter  (MW)Low Participation Case0</v>
          </cell>
          <cell r="B4011" t="str">
            <v>WY</v>
          </cell>
          <cell r="C4011" t="str">
            <v>Extra Large C&amp;I</v>
          </cell>
          <cell r="D4011" t="str">
            <v>Real Time Pricing</v>
          </cell>
          <cell r="E4011" t="str">
            <v>Winter Peak Reduction @Meter  (MW)</v>
          </cell>
          <cell r="F4011" t="str">
            <v>Low Participation Case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E4011">
            <v>0</v>
          </cell>
          <cell r="AF4011">
            <v>0</v>
          </cell>
          <cell r="AG4011">
            <v>0</v>
          </cell>
          <cell r="AH4011">
            <v>0</v>
          </cell>
          <cell r="AI4011">
            <v>0</v>
          </cell>
          <cell r="AJ4011">
            <v>0</v>
          </cell>
          <cell r="AK4011">
            <v>0</v>
          </cell>
          <cell r="AL4011">
            <v>0</v>
          </cell>
          <cell r="AM4011">
            <v>0</v>
          </cell>
          <cell r="AN4011">
            <v>0</v>
          </cell>
          <cell r="AO4011">
            <v>0</v>
          </cell>
          <cell r="AP4011">
            <v>0</v>
          </cell>
          <cell r="AQ4011">
            <v>0</v>
          </cell>
          <cell r="AR4011">
            <v>0</v>
          </cell>
          <cell r="AS4011">
            <v>0</v>
          </cell>
          <cell r="AT4011">
            <v>0</v>
          </cell>
          <cell r="AU4011">
            <v>0</v>
          </cell>
          <cell r="AV4011">
            <v>0</v>
          </cell>
          <cell r="AW4011">
            <v>0</v>
          </cell>
          <cell r="AX4011">
            <v>0</v>
          </cell>
          <cell r="AY4011">
            <v>0</v>
          </cell>
          <cell r="AZ4011">
            <v>0</v>
          </cell>
        </row>
        <row r="4012">
          <cell r="A4012" t="str">
            <v>WYExtra Large C&amp;IReal Time PricingWinter Peak Reduction @Generation (MW)Low Participation Case0</v>
          </cell>
          <cell r="B4012" t="str">
            <v>WY</v>
          </cell>
          <cell r="C4012" t="str">
            <v>Extra Large C&amp;I</v>
          </cell>
          <cell r="D4012" t="str">
            <v>Real Time Pricing</v>
          </cell>
          <cell r="E4012" t="str">
            <v>Winter Peak Reduction @Generation (MW)</v>
          </cell>
          <cell r="F4012" t="str">
            <v>Low Participation Case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  <cell r="AE4012">
            <v>0</v>
          </cell>
          <cell r="AF4012">
            <v>0</v>
          </cell>
          <cell r="AG4012">
            <v>0</v>
          </cell>
          <cell r="AH4012">
            <v>0</v>
          </cell>
          <cell r="AI4012">
            <v>0</v>
          </cell>
          <cell r="AJ4012">
            <v>0</v>
          </cell>
          <cell r="AK4012">
            <v>0</v>
          </cell>
          <cell r="AL4012">
            <v>0</v>
          </cell>
          <cell r="AM4012">
            <v>0</v>
          </cell>
          <cell r="AN4012">
            <v>0</v>
          </cell>
          <cell r="AO4012">
            <v>0</v>
          </cell>
          <cell r="AP4012">
            <v>0</v>
          </cell>
          <cell r="AQ4012">
            <v>0</v>
          </cell>
          <cell r="AR4012">
            <v>0</v>
          </cell>
          <cell r="AS4012">
            <v>0</v>
          </cell>
          <cell r="AT4012">
            <v>0</v>
          </cell>
          <cell r="AU4012">
            <v>0</v>
          </cell>
          <cell r="AV4012">
            <v>0</v>
          </cell>
          <cell r="AW4012">
            <v>0</v>
          </cell>
          <cell r="AX4012">
            <v>0</v>
          </cell>
          <cell r="AY4012">
            <v>0</v>
          </cell>
          <cell r="AZ4012">
            <v>0</v>
          </cell>
        </row>
        <row r="4013">
          <cell r="A4013" t="str">
            <v>WYExtra Large C&amp;IReal Time PricingProgram Annual BenefitsLow Participation Case0</v>
          </cell>
          <cell r="B4013" t="str">
            <v>WY</v>
          </cell>
          <cell r="C4013" t="str">
            <v>Extra Large C&amp;I</v>
          </cell>
          <cell r="D4013" t="str">
            <v>Real Time Pricing</v>
          </cell>
          <cell r="E4013" t="str">
            <v>Program Annual Benefits</v>
          </cell>
          <cell r="F4013" t="str">
            <v>Low Participation Case</v>
          </cell>
          <cell r="G4013">
            <v>0</v>
          </cell>
        </row>
        <row r="4014">
          <cell r="A4014" t="str">
            <v>WYExtra Large C&amp;IReal Time PricingNew ParticipantsLow Participation Case0</v>
          </cell>
          <cell r="B4014" t="str">
            <v>WY</v>
          </cell>
          <cell r="C4014" t="str">
            <v>Extra Large C&amp;I</v>
          </cell>
          <cell r="D4014" t="str">
            <v>Real Time Pricing</v>
          </cell>
          <cell r="E4014" t="str">
            <v>New Participants</v>
          </cell>
          <cell r="F4014" t="str">
            <v>Low Participation Case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16746.686550000006</v>
          </cell>
          <cell r="S4014">
            <v>34271.919000000009</v>
          </cell>
          <cell r="T4014">
            <v>69833.664450000011</v>
          </cell>
          <cell r="U4014">
            <v>36847.527750000037</v>
          </cell>
          <cell r="V4014">
            <v>20100.588749999937</v>
          </cell>
          <cell r="W4014">
            <v>2583.0255000000179</v>
          </cell>
          <cell r="X4014">
            <v>2585.7149999999965</v>
          </cell>
          <cell r="Y4014">
            <v>2585.2035000000324</v>
          </cell>
          <cell r="Z4014">
            <v>2584.5764999999665</v>
          </cell>
          <cell r="AA4014">
            <v>2584.3950000000186</v>
          </cell>
          <cell r="AB4014">
            <v>2584.7249999999767</v>
          </cell>
          <cell r="AC4014">
            <v>2592.8595000000205</v>
          </cell>
          <cell r="AD4014">
            <v>2694.0321599718882</v>
          </cell>
          <cell r="AE4014">
            <v>2731.0805338135397</v>
          </cell>
          <cell r="AF4014">
            <v>2768.6383974915661</v>
          </cell>
          <cell r="AG4014">
            <v>2806.7127575183695</v>
          </cell>
          <cell r="AH4014">
            <v>2845.3107167601411</v>
          </cell>
          <cell r="AI4014">
            <v>2884.4394757617847</v>
          </cell>
          <cell r="AJ4014">
            <v>2924.1063340901455</v>
          </cell>
          <cell r="AK4014">
            <v>2964.3186916958948</v>
          </cell>
          <cell r="AL4014">
            <v>0</v>
          </cell>
          <cell r="AM4014">
            <v>0</v>
          </cell>
          <cell r="AN4014">
            <v>0</v>
          </cell>
          <cell r="AO4014">
            <v>0</v>
          </cell>
          <cell r="AP4014">
            <v>0</v>
          </cell>
          <cell r="AQ4014">
            <v>0</v>
          </cell>
          <cell r="AR4014">
            <v>0</v>
          </cell>
          <cell r="AS4014">
            <v>0</v>
          </cell>
          <cell r="AT4014">
            <v>0</v>
          </cell>
          <cell r="AU4014">
            <v>0</v>
          </cell>
          <cell r="AV4014">
            <v>0</v>
          </cell>
          <cell r="AW4014">
            <v>0</v>
          </cell>
          <cell r="AX4014">
            <v>0</v>
          </cell>
          <cell r="AY4014">
            <v>0</v>
          </cell>
          <cell r="AZ4014">
            <v>0</v>
          </cell>
        </row>
        <row r="4015">
          <cell r="A4015" t="str">
            <v>WYExtra Large C&amp;IReal Time PricingIncentive CostsLow Participation Case0</v>
          </cell>
          <cell r="B4015" t="str">
            <v>WY</v>
          </cell>
          <cell r="C4015" t="str">
            <v>Extra Large C&amp;I</v>
          </cell>
          <cell r="D4015" t="str">
            <v>Real Time Pricing</v>
          </cell>
          <cell r="E4015" t="str">
            <v>Incentive Costs</v>
          </cell>
          <cell r="F4015" t="str">
            <v>Low Participation Case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351680.42</v>
          </cell>
          <cell r="S4015">
            <v>1071390.72</v>
          </cell>
          <cell r="T4015">
            <v>2537897.67</v>
          </cell>
          <cell r="U4015">
            <v>3311695.75</v>
          </cell>
          <cell r="V4015">
            <v>3733808.12</v>
          </cell>
          <cell r="W4015">
            <v>3788051.65</v>
          </cell>
          <cell r="X4015">
            <v>3842351.67</v>
          </cell>
          <cell r="Y4015">
            <v>3896640.94</v>
          </cell>
          <cell r="Z4015">
            <v>3950917.05</v>
          </cell>
          <cell r="AA4015">
            <v>4005189.34</v>
          </cell>
          <cell r="AB4015">
            <v>4059468.57</v>
          </cell>
          <cell r="AC4015">
            <v>4113918.62</v>
          </cell>
          <cell r="AD4015">
            <v>4170493.29</v>
          </cell>
          <cell r="AE4015">
            <v>4227845.9800000004</v>
          </cell>
          <cell r="AF4015">
            <v>4285987.3899999997</v>
          </cell>
          <cell r="AG4015">
            <v>4344928.3600000003</v>
          </cell>
          <cell r="AH4015">
            <v>4404679.88</v>
          </cell>
          <cell r="AI4015">
            <v>4465253.1100000003</v>
          </cell>
          <cell r="AJ4015">
            <v>4526659.34</v>
          </cell>
          <cell r="AK4015">
            <v>4588910.04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  <cell r="AP4015">
            <v>0</v>
          </cell>
          <cell r="AQ4015">
            <v>0</v>
          </cell>
          <cell r="AR4015">
            <v>0</v>
          </cell>
          <cell r="AS4015">
            <v>0</v>
          </cell>
          <cell r="AT4015">
            <v>0</v>
          </cell>
          <cell r="AU4015">
            <v>0</v>
          </cell>
          <cell r="AV4015">
            <v>0</v>
          </cell>
          <cell r="AW4015">
            <v>0</v>
          </cell>
          <cell r="AX4015">
            <v>0</v>
          </cell>
          <cell r="AY4015">
            <v>0</v>
          </cell>
          <cell r="AZ4015">
            <v>0</v>
          </cell>
        </row>
        <row r="4016">
          <cell r="A4016" t="str">
            <v>WYExtra Large C&amp;IReal Time PricingParticipantsLow Participation Case0</v>
          </cell>
          <cell r="B4016" t="str">
            <v>WY</v>
          </cell>
          <cell r="C4016" t="str">
            <v>Extra Large C&amp;I</v>
          </cell>
          <cell r="D4016" t="str">
            <v>Real Time Pricing</v>
          </cell>
          <cell r="E4016" t="str">
            <v>Participants</v>
          </cell>
          <cell r="F4016" t="str">
            <v>Low Participation Case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16746.686550000006</v>
          </cell>
          <cell r="S4016">
            <v>51018.605550000015</v>
          </cell>
          <cell r="T4016">
            <v>120852.27000000002</v>
          </cell>
          <cell r="U4016">
            <v>157699.79775000006</v>
          </cell>
          <cell r="V4016">
            <v>177800.38649999999</v>
          </cell>
          <cell r="W4016">
            <v>180383.41200000001</v>
          </cell>
          <cell r="X4016">
            <v>182969.12700000001</v>
          </cell>
          <cell r="Y4016">
            <v>185554.33050000004</v>
          </cell>
          <cell r="Z4016">
            <v>188138.90700000001</v>
          </cell>
          <cell r="AA4016">
            <v>190723.30200000003</v>
          </cell>
          <cell r="AB4016">
            <v>193308.027</v>
          </cell>
          <cell r="AC4016">
            <v>195900.88650000002</v>
          </cell>
          <cell r="AD4016">
            <v>198594.91865997191</v>
          </cell>
          <cell r="AE4016">
            <v>201325.99919378545</v>
          </cell>
          <cell r="AF4016">
            <v>204094.63759127702</v>
          </cell>
          <cell r="AG4016">
            <v>206901.35034879539</v>
          </cell>
          <cell r="AH4016">
            <v>209746.66106555553</v>
          </cell>
          <cell r="AI4016">
            <v>212631.10054131731</v>
          </cell>
          <cell r="AJ4016">
            <v>215555.20687540746</v>
          </cell>
          <cell r="AK4016">
            <v>218519.52556710335</v>
          </cell>
          <cell r="AL4016">
            <v>0</v>
          </cell>
          <cell r="AM4016">
            <v>0</v>
          </cell>
          <cell r="AN4016">
            <v>0</v>
          </cell>
          <cell r="AO4016">
            <v>0</v>
          </cell>
          <cell r="AP4016">
            <v>0</v>
          </cell>
          <cell r="AQ4016">
            <v>0</v>
          </cell>
          <cell r="AR4016">
            <v>0</v>
          </cell>
          <cell r="AS4016">
            <v>0</v>
          </cell>
          <cell r="AT4016">
            <v>0</v>
          </cell>
          <cell r="AU4016">
            <v>0</v>
          </cell>
          <cell r="AV4016">
            <v>0</v>
          </cell>
          <cell r="AW4016">
            <v>0</v>
          </cell>
          <cell r="AX4016">
            <v>0</v>
          </cell>
          <cell r="AY4016">
            <v>0</v>
          </cell>
          <cell r="AZ4016">
            <v>0</v>
          </cell>
        </row>
        <row r="4017">
          <cell r="A4017" t="str">
            <v>WYLarge C&amp;IReal Time PricingProgram Annual BenefitsLow Participation Case0</v>
          </cell>
          <cell r="B4017" t="str">
            <v>WY</v>
          </cell>
          <cell r="C4017" t="str">
            <v>Large C&amp;I</v>
          </cell>
          <cell r="D4017" t="str">
            <v>Real Time Pricing</v>
          </cell>
          <cell r="E4017" t="str">
            <v>Program Annual Benefits</v>
          </cell>
          <cell r="F4017" t="str">
            <v>Low Participation Case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573231.01</v>
          </cell>
          <cell r="S4017">
            <v>1745288.43</v>
          </cell>
          <cell r="T4017">
            <v>4127886.26</v>
          </cell>
          <cell r="U4017">
            <v>5388069.9000000004</v>
          </cell>
          <cell r="V4017">
            <v>6066603.5300000003</v>
          </cell>
          <cell r="W4017">
            <v>6146956.6100000003</v>
          </cell>
          <cell r="X4017">
            <v>6226381.7599999998</v>
          </cell>
          <cell r="Y4017">
            <v>6305886.3200000003</v>
          </cell>
          <cell r="Z4017">
            <v>6389191.79</v>
          </cell>
          <cell r="AA4017">
            <v>6482465.1100000003</v>
          </cell>
          <cell r="AB4017">
            <v>6568214.9500000002</v>
          </cell>
          <cell r="AC4017">
            <v>6654117.0800000001</v>
          </cell>
          <cell r="AD4017">
            <v>6743128.8899999997</v>
          </cell>
          <cell r="AE4017">
            <v>6833331.4100000001</v>
          </cell>
          <cell r="AF4017">
            <v>6924740.5700000003</v>
          </cell>
          <cell r="AG4017">
            <v>7017372.5</v>
          </cell>
          <cell r="AH4017">
            <v>7111243.5700000003</v>
          </cell>
          <cell r="AI4017">
            <v>7206370.3399999999</v>
          </cell>
          <cell r="AJ4017">
            <v>7302769.6200000001</v>
          </cell>
          <cell r="AK4017">
            <v>7400458.4299999997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  <cell r="AP4017">
            <v>0</v>
          </cell>
          <cell r="AQ4017">
            <v>0</v>
          </cell>
          <cell r="AR4017">
            <v>0</v>
          </cell>
          <cell r="AS4017">
            <v>0</v>
          </cell>
          <cell r="AT4017">
            <v>0</v>
          </cell>
          <cell r="AU4017">
            <v>0</v>
          </cell>
          <cell r="AV4017">
            <v>0</v>
          </cell>
          <cell r="AW4017">
            <v>0</v>
          </cell>
          <cell r="AX4017">
            <v>0</v>
          </cell>
          <cell r="AY4017">
            <v>0</v>
          </cell>
          <cell r="AZ4017">
            <v>0</v>
          </cell>
        </row>
        <row r="4018">
          <cell r="A4018" t="str">
            <v>WYLarge C&amp;IReal Time PricingProgram Annual CostsLow Participation Case0</v>
          </cell>
          <cell r="B4018" t="str">
            <v>WY</v>
          </cell>
          <cell r="C4018" t="str">
            <v>Large C&amp;I</v>
          </cell>
          <cell r="D4018" t="str">
            <v>Real Time Pricing</v>
          </cell>
          <cell r="E4018" t="str">
            <v>Program Annual Costs</v>
          </cell>
          <cell r="F4018" t="str">
            <v>Low Participation Case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5834317.1500000004</v>
          </cell>
          <cell r="S4018">
            <v>12509121.98</v>
          </cell>
          <cell r="T4018">
            <v>26286343.199999999</v>
          </cell>
          <cell r="U4018">
            <v>16130618.27</v>
          </cell>
          <cell r="V4018">
            <v>10911310.720000001</v>
          </cell>
          <cell r="W4018">
            <v>4823091.07</v>
          </cell>
          <cell r="X4018">
            <v>4899046.41</v>
          </cell>
          <cell r="Y4018">
            <v>4974249.76</v>
          </cell>
          <cell r="Z4018">
            <v>5049879.66</v>
          </cell>
          <cell r="AA4018">
            <v>5126289.05</v>
          </cell>
          <cell r="AB4018">
            <v>5203203.5</v>
          </cell>
          <cell r="AC4018">
            <v>5283869.59</v>
          </cell>
          <cell r="AD4018">
            <v>5405233.1200000001</v>
          </cell>
          <cell r="AE4018">
            <v>5502775.29</v>
          </cell>
          <cell r="AF4018">
            <v>5602414.6799999997</v>
          </cell>
          <cell r="AG4018">
            <v>5704204.7300000004</v>
          </cell>
          <cell r="AH4018">
            <v>5808200.4400000004</v>
          </cell>
          <cell r="AI4018">
            <v>5914458.3899999997</v>
          </cell>
          <cell r="AJ4018">
            <v>6023036.7800000003</v>
          </cell>
          <cell r="AK4018">
            <v>6133995.5099999998</v>
          </cell>
          <cell r="AL4018">
            <v>0</v>
          </cell>
          <cell r="AM4018">
            <v>0</v>
          </cell>
          <cell r="AN4018">
            <v>0</v>
          </cell>
          <cell r="AO4018">
            <v>0</v>
          </cell>
          <cell r="AP4018">
            <v>0</v>
          </cell>
          <cell r="AQ4018">
            <v>0</v>
          </cell>
          <cell r="AR4018">
            <v>0</v>
          </cell>
          <cell r="AS4018">
            <v>0</v>
          </cell>
          <cell r="AT4018">
            <v>0</v>
          </cell>
          <cell r="AU4018">
            <v>0</v>
          </cell>
          <cell r="AV4018">
            <v>0</v>
          </cell>
          <cell r="AW4018">
            <v>0</v>
          </cell>
          <cell r="AX4018">
            <v>0</v>
          </cell>
          <cell r="AY4018">
            <v>0</v>
          </cell>
          <cell r="AZ4018">
            <v>0</v>
          </cell>
        </row>
        <row r="4019">
          <cell r="A4019" t="str">
            <v>WYLarge C&amp;IReal Time PricingNon-Incentive CostsLow Participation Case0</v>
          </cell>
          <cell r="B4019" t="str">
            <v>WY</v>
          </cell>
          <cell r="C4019" t="str">
            <v>Large C&amp;I</v>
          </cell>
          <cell r="D4019" t="str">
            <v>Real Time Pricing</v>
          </cell>
          <cell r="E4019" t="str">
            <v>Non-Incentive Costs</v>
          </cell>
          <cell r="F4019" t="str">
            <v>Low Participation Case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5482636.7300000004</v>
          </cell>
          <cell r="S4019">
            <v>11437731.27</v>
          </cell>
          <cell r="T4019">
            <v>23748445.530000001</v>
          </cell>
          <cell r="U4019">
            <v>12818922.52</v>
          </cell>
          <cell r="V4019">
            <v>7177502.6100000003</v>
          </cell>
          <cell r="W4019">
            <v>1035039.42</v>
          </cell>
          <cell r="X4019">
            <v>1056694.75</v>
          </cell>
          <cell r="Y4019">
            <v>1077608.81</v>
          </cell>
          <cell r="Z4019">
            <v>1098962.6200000001</v>
          </cell>
          <cell r="AA4019">
            <v>1121099.71</v>
          </cell>
          <cell r="AB4019">
            <v>1143734.93</v>
          </cell>
          <cell r="AC4019">
            <v>1169950.97</v>
          </cell>
          <cell r="AD4019">
            <v>1234739.83</v>
          </cell>
          <cell r="AE4019">
            <v>1274929.31</v>
          </cell>
          <cell r="AF4019">
            <v>1316427.29</v>
          </cell>
          <cell r="AG4019">
            <v>1359276.37</v>
          </cell>
          <cell r="AH4019">
            <v>1403520.56</v>
          </cell>
          <cell r="AI4019">
            <v>1449205.28</v>
          </cell>
          <cell r="AJ4019">
            <v>1496377.44</v>
          </cell>
          <cell r="AK4019">
            <v>1545085.48</v>
          </cell>
          <cell r="AL4019">
            <v>0</v>
          </cell>
          <cell r="AM4019">
            <v>0</v>
          </cell>
          <cell r="AN4019">
            <v>0</v>
          </cell>
          <cell r="AO4019">
            <v>0</v>
          </cell>
          <cell r="AP4019">
            <v>0</v>
          </cell>
          <cell r="AQ4019">
            <v>0</v>
          </cell>
          <cell r="AR4019">
            <v>0</v>
          </cell>
          <cell r="AS4019">
            <v>0</v>
          </cell>
          <cell r="AT4019">
            <v>0</v>
          </cell>
          <cell r="AU4019">
            <v>0</v>
          </cell>
          <cell r="AV4019">
            <v>0</v>
          </cell>
          <cell r="AW4019">
            <v>0</v>
          </cell>
          <cell r="AX4019">
            <v>0</v>
          </cell>
          <cell r="AY4019">
            <v>0</v>
          </cell>
          <cell r="AZ4019">
            <v>0</v>
          </cell>
        </row>
        <row r="4020">
          <cell r="A4020" t="str">
            <v>WYLarge C&amp;IReal Time PricingSummer Peak Reduction @Meter  (MW)Low Participation Case0</v>
          </cell>
          <cell r="B4020" t="str">
            <v>WY</v>
          </cell>
          <cell r="C4020" t="str">
            <v>Large C&amp;I</v>
          </cell>
          <cell r="D4020" t="str">
            <v>Real Time Pricing</v>
          </cell>
          <cell r="E4020" t="str">
            <v>Summer Peak Reduction @Meter  (MW)</v>
          </cell>
          <cell r="F4020" t="str">
            <v>Low Participation Case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5.1061481672101516</v>
          </cell>
          <cell r="S4020">
            <v>15.546439584201273</v>
          </cell>
          <cell r="T4020">
            <v>36.769815927493447</v>
          </cell>
          <cell r="U4020">
            <v>47.99510590524666</v>
          </cell>
          <cell r="V4020">
            <v>54.039254216657497</v>
          </cell>
          <cell r="W4020">
            <v>54.75501228123791</v>
          </cell>
          <cell r="X4020">
            <v>55.462504704051796</v>
          </cell>
          <cell r="Y4020">
            <v>56.170704503007471</v>
          </cell>
          <cell r="Z4020">
            <v>56.91276145592839</v>
          </cell>
          <cell r="AA4020">
            <v>57.74360864977195</v>
          </cell>
          <cell r="AB4020">
            <v>58.507439221742665</v>
          </cell>
          <cell r="AC4020">
            <v>59.27262640549219</v>
          </cell>
          <cell r="AD4020">
            <v>60.065513565673378</v>
          </cell>
          <cell r="AE4020">
            <v>60.869007140432515</v>
          </cell>
          <cell r="AF4020">
            <v>61.683249011282939</v>
          </cell>
          <cell r="AG4020">
            <v>62.508382957680382</v>
          </cell>
          <cell r="AH4020">
            <v>63.344554682411669</v>
          </cell>
          <cell r="AI4020">
            <v>64.191911837323005</v>
          </cell>
          <cell r="AJ4020">
            <v>65.050604049392433</v>
          </cell>
          <cell r="AK4020">
            <v>65.920782947151125</v>
          </cell>
          <cell r="AL4020">
            <v>0</v>
          </cell>
          <cell r="AM4020">
            <v>0</v>
          </cell>
          <cell r="AN4020">
            <v>0</v>
          </cell>
          <cell r="AO4020">
            <v>0</v>
          </cell>
          <cell r="AP4020">
            <v>0</v>
          </cell>
          <cell r="AQ4020">
            <v>0</v>
          </cell>
          <cell r="AR4020">
            <v>0</v>
          </cell>
          <cell r="AS4020">
            <v>0</v>
          </cell>
          <cell r="AT4020">
            <v>0</v>
          </cell>
          <cell r="AU4020">
            <v>0</v>
          </cell>
          <cell r="AV4020">
            <v>0</v>
          </cell>
          <cell r="AW4020">
            <v>0</v>
          </cell>
          <cell r="AX4020">
            <v>0</v>
          </cell>
          <cell r="AY4020">
            <v>0</v>
          </cell>
          <cell r="AZ4020">
            <v>0</v>
          </cell>
        </row>
        <row r="4021">
          <cell r="A4021" t="str">
            <v>WYLarge C&amp;IReal Time PricingSummer Peak Reduction @Generation (MW)Low Participation Case0</v>
          </cell>
          <cell r="B4021" t="str">
            <v>WY</v>
          </cell>
          <cell r="C4021" t="str">
            <v>Large C&amp;I</v>
          </cell>
          <cell r="D4021" t="str">
            <v>Real Time Pricing</v>
          </cell>
          <cell r="E4021" t="str">
            <v>Summer Peak Reduction @Generation (MW)</v>
          </cell>
          <cell r="F4021" t="str">
            <v>Low Participation Case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5.6309529854545115</v>
          </cell>
          <cell r="S4021">
            <v>17.1442871462299</v>
          </cell>
          <cell r="T4021">
            <v>40.548980952242438</v>
          </cell>
          <cell r="U4021">
            <v>52.92799504328039</v>
          </cell>
          <cell r="V4021">
            <v>59.593354892652727</v>
          </cell>
          <cell r="W4021">
            <v>60.382677857562754</v>
          </cell>
          <cell r="X4021">
            <v>61.162885646285609</v>
          </cell>
          <cell r="Y4021">
            <v>61.94387351456492</v>
          </cell>
          <cell r="Z4021">
            <v>62.762198341341403</v>
          </cell>
          <cell r="AA4021">
            <v>63.678439181486489</v>
          </cell>
          <cell r="AB4021">
            <v>64.520775498172327</v>
          </cell>
          <cell r="AC4021">
            <v>65.364607857843168</v>
          </cell>
          <cell r="AD4021">
            <v>66.238987169908881</v>
          </cell>
          <cell r="AE4021">
            <v>67.125063013269198</v>
          </cell>
          <cell r="AF4021">
            <v>68.022991851877961</v>
          </cell>
          <cell r="AG4021">
            <v>68.932932242700019</v>
          </cell>
          <cell r="AH4021">
            <v>69.855044863709381</v>
          </cell>
          <cell r="AI4021">
            <v>70.789492542261797</v>
          </cell>
          <cell r="AJ4021">
            <v>71.73644028384696</v>
          </cell>
          <cell r="AK4021">
            <v>72.696055301225314</v>
          </cell>
          <cell r="AL4021">
            <v>0</v>
          </cell>
          <cell r="AM4021">
            <v>0</v>
          </cell>
          <cell r="AN4021">
            <v>0</v>
          </cell>
          <cell r="AO4021">
            <v>0</v>
          </cell>
          <cell r="AP4021">
            <v>0</v>
          </cell>
          <cell r="AQ4021">
            <v>0</v>
          </cell>
          <cell r="AR4021">
            <v>0</v>
          </cell>
          <cell r="AS4021">
            <v>0</v>
          </cell>
          <cell r="AT4021">
            <v>0</v>
          </cell>
          <cell r="AU4021">
            <v>0</v>
          </cell>
          <cell r="AV4021">
            <v>0</v>
          </cell>
          <cell r="AW4021">
            <v>0</v>
          </cell>
          <cell r="AX4021">
            <v>0</v>
          </cell>
          <cell r="AY4021">
            <v>0</v>
          </cell>
          <cell r="AZ4021">
            <v>0</v>
          </cell>
        </row>
        <row r="4022">
          <cell r="A4022" t="str">
            <v>WYLarge C&amp;IReal Time PricingWinter Peak Reduction @Meter  (MW)Low Participation Case0</v>
          </cell>
          <cell r="B4022" t="str">
            <v>WY</v>
          </cell>
          <cell r="C4022" t="str">
            <v>Large C&amp;I</v>
          </cell>
          <cell r="D4022" t="str">
            <v>Real Time Pricing</v>
          </cell>
          <cell r="E4022" t="str">
            <v>Winter Peak Reduction @Meter  (MW)</v>
          </cell>
          <cell r="F4022" t="str">
            <v>Low Participation Case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  <cell r="AP4022">
            <v>0</v>
          </cell>
          <cell r="AQ4022">
            <v>0</v>
          </cell>
          <cell r="AR4022">
            <v>0</v>
          </cell>
          <cell r="AS4022">
            <v>0</v>
          </cell>
          <cell r="AT4022">
            <v>0</v>
          </cell>
          <cell r="AU4022">
            <v>0</v>
          </cell>
          <cell r="AV4022">
            <v>0</v>
          </cell>
          <cell r="AW4022">
            <v>0</v>
          </cell>
          <cell r="AX4022">
            <v>0</v>
          </cell>
          <cell r="AY4022">
            <v>0</v>
          </cell>
          <cell r="AZ4022">
            <v>0</v>
          </cell>
        </row>
        <row r="4023">
          <cell r="A4023" t="str">
            <v>WYLarge C&amp;IReal Time PricingWinter Peak Reduction @Generation (MW)Low Participation Case0</v>
          </cell>
          <cell r="B4023" t="str">
            <v>WY</v>
          </cell>
          <cell r="C4023" t="str">
            <v>Large C&amp;I</v>
          </cell>
          <cell r="D4023" t="str">
            <v>Real Time Pricing</v>
          </cell>
          <cell r="E4023" t="str">
            <v>Winter Peak Reduction @Generation (MW)</v>
          </cell>
          <cell r="F4023" t="str">
            <v>Low Participation Case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E4023">
            <v>0</v>
          </cell>
          <cell r="AF4023">
            <v>0</v>
          </cell>
          <cell r="AG4023">
            <v>0</v>
          </cell>
          <cell r="AH4023">
            <v>0</v>
          </cell>
          <cell r="AI4023">
            <v>0</v>
          </cell>
          <cell r="AJ4023">
            <v>0</v>
          </cell>
          <cell r="AK4023">
            <v>0</v>
          </cell>
          <cell r="AL4023">
            <v>0</v>
          </cell>
          <cell r="AM4023">
            <v>0</v>
          </cell>
          <cell r="AN4023">
            <v>0</v>
          </cell>
          <cell r="AO4023">
            <v>0</v>
          </cell>
          <cell r="AP4023">
            <v>0</v>
          </cell>
          <cell r="AQ4023">
            <v>0</v>
          </cell>
          <cell r="AR4023">
            <v>0</v>
          </cell>
          <cell r="AS4023">
            <v>0</v>
          </cell>
          <cell r="AT4023">
            <v>0</v>
          </cell>
          <cell r="AU4023">
            <v>0</v>
          </cell>
          <cell r="AV4023">
            <v>0</v>
          </cell>
          <cell r="AW4023">
            <v>0</v>
          </cell>
          <cell r="AX4023">
            <v>0</v>
          </cell>
          <cell r="AY4023">
            <v>0</v>
          </cell>
          <cell r="AZ4023">
            <v>0</v>
          </cell>
        </row>
        <row r="4024">
          <cell r="A4024" t="str">
            <v>WYLarge C&amp;IReal Time PricingProgram Annual BenefitsLow Participation Case0</v>
          </cell>
          <cell r="B4024" t="str">
            <v>WY</v>
          </cell>
          <cell r="C4024" t="str">
            <v>Large C&amp;I</v>
          </cell>
          <cell r="D4024" t="str">
            <v>Real Time Pricing</v>
          </cell>
          <cell r="E4024" t="str">
            <v>Program Annual Benefits</v>
          </cell>
          <cell r="F4024" t="str">
            <v>Low Participation Case</v>
          </cell>
          <cell r="G4024">
            <v>0</v>
          </cell>
        </row>
        <row r="4025">
          <cell r="A4025" t="str">
            <v>WYLarge C&amp;IReal Time PricingNew ParticipantsLow Participation Case0</v>
          </cell>
          <cell r="B4025" t="str">
            <v>WY</v>
          </cell>
          <cell r="C4025" t="str">
            <v>Large C&amp;I</v>
          </cell>
          <cell r="D4025" t="str">
            <v>Real Time Pricing</v>
          </cell>
          <cell r="E4025" t="str">
            <v>New Participants</v>
          </cell>
          <cell r="F4025" t="str">
            <v>Low Participation Case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16746.686550000006</v>
          </cell>
          <cell r="S4025">
            <v>34271.919000000009</v>
          </cell>
          <cell r="T4025">
            <v>69833.664450000011</v>
          </cell>
          <cell r="U4025">
            <v>36847.527750000037</v>
          </cell>
          <cell r="V4025">
            <v>20100.588749999937</v>
          </cell>
          <cell r="W4025">
            <v>2583.0255000000179</v>
          </cell>
          <cell r="X4025">
            <v>2585.7149999999965</v>
          </cell>
          <cell r="Y4025">
            <v>2585.2035000000324</v>
          </cell>
          <cell r="Z4025">
            <v>2584.5764999999665</v>
          </cell>
          <cell r="AA4025">
            <v>2584.3950000000186</v>
          </cell>
          <cell r="AB4025">
            <v>2584.7249999999767</v>
          </cell>
          <cell r="AC4025">
            <v>2592.8595000000205</v>
          </cell>
          <cell r="AD4025">
            <v>2694.0321599718882</v>
          </cell>
          <cell r="AE4025">
            <v>2731.0805338135397</v>
          </cell>
          <cell r="AF4025">
            <v>2768.6383974915661</v>
          </cell>
          <cell r="AG4025">
            <v>2806.7127575183695</v>
          </cell>
          <cell r="AH4025">
            <v>2845.3107167601411</v>
          </cell>
          <cell r="AI4025">
            <v>2884.4394757617847</v>
          </cell>
          <cell r="AJ4025">
            <v>2924.1063340901455</v>
          </cell>
          <cell r="AK4025">
            <v>2964.3186916958948</v>
          </cell>
          <cell r="AL4025">
            <v>0</v>
          </cell>
          <cell r="AM4025">
            <v>0</v>
          </cell>
          <cell r="AN4025">
            <v>0</v>
          </cell>
          <cell r="AO4025">
            <v>0</v>
          </cell>
          <cell r="AP4025">
            <v>0</v>
          </cell>
          <cell r="AQ4025">
            <v>0</v>
          </cell>
          <cell r="AR4025">
            <v>0</v>
          </cell>
          <cell r="AS4025">
            <v>0</v>
          </cell>
          <cell r="AT4025">
            <v>0</v>
          </cell>
          <cell r="AU4025">
            <v>0</v>
          </cell>
          <cell r="AV4025">
            <v>0</v>
          </cell>
          <cell r="AW4025">
            <v>0</v>
          </cell>
          <cell r="AX4025">
            <v>0</v>
          </cell>
          <cell r="AY4025">
            <v>0</v>
          </cell>
          <cell r="AZ4025">
            <v>0</v>
          </cell>
        </row>
        <row r="4026">
          <cell r="A4026" t="str">
            <v>WYLarge C&amp;IReal Time PricingIncentive CostsLow Participation Case0</v>
          </cell>
          <cell r="B4026" t="str">
            <v>WY</v>
          </cell>
          <cell r="C4026" t="str">
            <v>Large C&amp;I</v>
          </cell>
          <cell r="D4026" t="str">
            <v>Real Time Pricing</v>
          </cell>
          <cell r="E4026" t="str">
            <v>Incentive Costs</v>
          </cell>
          <cell r="F4026" t="str">
            <v>Low Participation Case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351680.42</v>
          </cell>
          <cell r="S4026">
            <v>1071390.72</v>
          </cell>
          <cell r="T4026">
            <v>2537897.67</v>
          </cell>
          <cell r="U4026">
            <v>3311695.75</v>
          </cell>
          <cell r="V4026">
            <v>3733808.12</v>
          </cell>
          <cell r="W4026">
            <v>3788051.65</v>
          </cell>
          <cell r="X4026">
            <v>3842351.67</v>
          </cell>
          <cell r="Y4026">
            <v>3896640.94</v>
          </cell>
          <cell r="Z4026">
            <v>3950917.05</v>
          </cell>
          <cell r="AA4026">
            <v>4005189.34</v>
          </cell>
          <cell r="AB4026">
            <v>4059468.57</v>
          </cell>
          <cell r="AC4026">
            <v>4113918.62</v>
          </cell>
          <cell r="AD4026">
            <v>4170493.29</v>
          </cell>
          <cell r="AE4026">
            <v>4227845.9800000004</v>
          </cell>
          <cell r="AF4026">
            <v>4285987.3899999997</v>
          </cell>
          <cell r="AG4026">
            <v>4344928.3600000003</v>
          </cell>
          <cell r="AH4026">
            <v>4404679.88</v>
          </cell>
          <cell r="AI4026">
            <v>4465253.1100000003</v>
          </cell>
          <cell r="AJ4026">
            <v>4526659.34</v>
          </cell>
          <cell r="AK4026">
            <v>4588910.04</v>
          </cell>
          <cell r="AL4026">
            <v>0</v>
          </cell>
          <cell r="AM4026">
            <v>0</v>
          </cell>
          <cell r="AN4026">
            <v>0</v>
          </cell>
          <cell r="AO4026">
            <v>0</v>
          </cell>
          <cell r="AP4026">
            <v>0</v>
          </cell>
          <cell r="AQ4026">
            <v>0</v>
          </cell>
          <cell r="AR4026">
            <v>0</v>
          </cell>
          <cell r="AS4026">
            <v>0</v>
          </cell>
          <cell r="AT4026">
            <v>0</v>
          </cell>
          <cell r="AU4026">
            <v>0</v>
          </cell>
          <cell r="AV4026">
            <v>0</v>
          </cell>
          <cell r="AW4026">
            <v>0</v>
          </cell>
          <cell r="AX4026">
            <v>0</v>
          </cell>
          <cell r="AY4026">
            <v>0</v>
          </cell>
          <cell r="AZ4026">
            <v>0</v>
          </cell>
        </row>
        <row r="4027">
          <cell r="A4027" t="str">
            <v>WYLarge C&amp;IReal Time PricingParticipantsLow Participation Case0</v>
          </cell>
          <cell r="B4027" t="str">
            <v>WY</v>
          </cell>
          <cell r="C4027" t="str">
            <v>Large C&amp;I</v>
          </cell>
          <cell r="D4027" t="str">
            <v>Real Time Pricing</v>
          </cell>
          <cell r="E4027" t="str">
            <v>Participants</v>
          </cell>
          <cell r="F4027" t="str">
            <v>Low Participation Case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16746.686550000006</v>
          </cell>
          <cell r="S4027">
            <v>51018.605550000015</v>
          </cell>
          <cell r="T4027">
            <v>120852.27000000002</v>
          </cell>
          <cell r="U4027">
            <v>157699.79775000006</v>
          </cell>
          <cell r="V4027">
            <v>177800.38649999999</v>
          </cell>
          <cell r="W4027">
            <v>180383.41200000001</v>
          </cell>
          <cell r="X4027">
            <v>182969.12700000001</v>
          </cell>
          <cell r="Y4027">
            <v>185554.33050000004</v>
          </cell>
          <cell r="Z4027">
            <v>188138.90700000001</v>
          </cell>
          <cell r="AA4027">
            <v>190723.30200000003</v>
          </cell>
          <cell r="AB4027">
            <v>193308.027</v>
          </cell>
          <cell r="AC4027">
            <v>195900.88650000002</v>
          </cell>
          <cell r="AD4027">
            <v>198594.91865997191</v>
          </cell>
          <cell r="AE4027">
            <v>201325.99919378545</v>
          </cell>
          <cell r="AF4027">
            <v>204094.63759127702</v>
          </cell>
          <cell r="AG4027">
            <v>206901.35034879539</v>
          </cell>
          <cell r="AH4027">
            <v>209746.66106555553</v>
          </cell>
          <cell r="AI4027">
            <v>212631.10054131731</v>
          </cell>
          <cell r="AJ4027">
            <v>215555.20687540746</v>
          </cell>
          <cell r="AK4027">
            <v>218519.52556710335</v>
          </cell>
          <cell r="AL4027">
            <v>0</v>
          </cell>
          <cell r="AM4027">
            <v>0</v>
          </cell>
          <cell r="AN4027">
            <v>0</v>
          </cell>
          <cell r="AO4027">
            <v>0</v>
          </cell>
          <cell r="AP4027">
            <v>0</v>
          </cell>
          <cell r="AQ4027">
            <v>0</v>
          </cell>
          <cell r="AR4027">
            <v>0</v>
          </cell>
          <cell r="AS4027">
            <v>0</v>
          </cell>
          <cell r="AT4027">
            <v>0</v>
          </cell>
          <cell r="AU4027">
            <v>0</v>
          </cell>
          <cell r="AV4027">
            <v>0</v>
          </cell>
          <cell r="AW4027">
            <v>0</v>
          </cell>
          <cell r="AX4027">
            <v>0</v>
          </cell>
          <cell r="AY4027">
            <v>0</v>
          </cell>
          <cell r="AZ4027">
            <v>0</v>
          </cell>
        </row>
        <row r="4028">
          <cell r="A4028" t="str">
            <v>WYExtra Large C&amp;ITime-Of-UseProgram Annual BenefitsLow Participation Case0</v>
          </cell>
          <cell r="B4028" t="str">
            <v>WY</v>
          </cell>
          <cell r="C4028" t="str">
            <v>Extra Large C&amp;I</v>
          </cell>
          <cell r="D4028" t="str">
            <v>Time-Of-Use</v>
          </cell>
          <cell r="E4028" t="str">
            <v>Program Annual Benefits</v>
          </cell>
          <cell r="F4028" t="str">
            <v>Low Participation Case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573231.01</v>
          </cell>
          <cell r="S4028">
            <v>1745288.43</v>
          </cell>
          <cell r="T4028">
            <v>4127886.26</v>
          </cell>
          <cell r="U4028">
            <v>5388069.9000000004</v>
          </cell>
          <cell r="V4028">
            <v>6066603.5300000003</v>
          </cell>
          <cell r="W4028">
            <v>6146956.6100000003</v>
          </cell>
          <cell r="X4028">
            <v>6226381.7599999998</v>
          </cell>
          <cell r="Y4028">
            <v>6305886.3200000003</v>
          </cell>
          <cell r="Z4028">
            <v>6389191.79</v>
          </cell>
          <cell r="AA4028">
            <v>6482465.1100000003</v>
          </cell>
          <cell r="AB4028">
            <v>6568214.9500000002</v>
          </cell>
          <cell r="AC4028">
            <v>6654117.0800000001</v>
          </cell>
          <cell r="AD4028">
            <v>6743128.8899999997</v>
          </cell>
          <cell r="AE4028">
            <v>6833331.4100000001</v>
          </cell>
          <cell r="AF4028">
            <v>6924740.5700000003</v>
          </cell>
          <cell r="AG4028">
            <v>7017372.5</v>
          </cell>
          <cell r="AH4028">
            <v>7111243.5700000003</v>
          </cell>
          <cell r="AI4028">
            <v>7206370.3399999999</v>
          </cell>
          <cell r="AJ4028">
            <v>7302769.6200000001</v>
          </cell>
          <cell r="AK4028">
            <v>7400458.4299999997</v>
          </cell>
          <cell r="AL4028">
            <v>0</v>
          </cell>
          <cell r="AM4028">
            <v>0</v>
          </cell>
          <cell r="AN4028">
            <v>0</v>
          </cell>
          <cell r="AO4028">
            <v>0</v>
          </cell>
          <cell r="AP4028">
            <v>0</v>
          </cell>
          <cell r="AQ4028">
            <v>0</v>
          </cell>
          <cell r="AR4028">
            <v>0</v>
          </cell>
          <cell r="AS4028">
            <v>0</v>
          </cell>
          <cell r="AT4028">
            <v>0</v>
          </cell>
          <cell r="AU4028">
            <v>0</v>
          </cell>
          <cell r="AV4028">
            <v>0</v>
          </cell>
          <cell r="AW4028">
            <v>0</v>
          </cell>
          <cell r="AX4028">
            <v>0</v>
          </cell>
          <cell r="AY4028">
            <v>0</v>
          </cell>
          <cell r="AZ4028">
            <v>0</v>
          </cell>
        </row>
        <row r="4029">
          <cell r="A4029" t="str">
            <v>WYExtra Large C&amp;ITime-Of-UseProgram Annual CostsLow Participation Case0</v>
          </cell>
          <cell r="B4029" t="str">
            <v>WY</v>
          </cell>
          <cell r="C4029" t="str">
            <v>Extra Large C&amp;I</v>
          </cell>
          <cell r="D4029" t="str">
            <v>Time-Of-Use</v>
          </cell>
          <cell r="E4029" t="str">
            <v>Program Annual Costs</v>
          </cell>
          <cell r="F4029" t="str">
            <v>Low Participation Case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5834317.1500000004</v>
          </cell>
          <cell r="S4029">
            <v>12509121.98</v>
          </cell>
          <cell r="T4029">
            <v>26286343.199999999</v>
          </cell>
          <cell r="U4029">
            <v>16130618.27</v>
          </cell>
          <cell r="V4029">
            <v>10911310.720000001</v>
          </cell>
          <cell r="W4029">
            <v>4823091.07</v>
          </cell>
          <cell r="X4029">
            <v>4899046.41</v>
          </cell>
          <cell r="Y4029">
            <v>4974249.76</v>
          </cell>
          <cell r="Z4029">
            <v>5049879.66</v>
          </cell>
          <cell r="AA4029">
            <v>5126289.05</v>
          </cell>
          <cell r="AB4029">
            <v>5203203.5</v>
          </cell>
          <cell r="AC4029">
            <v>5283869.59</v>
          </cell>
          <cell r="AD4029">
            <v>5405233.1200000001</v>
          </cell>
          <cell r="AE4029">
            <v>5502775.29</v>
          </cell>
          <cell r="AF4029">
            <v>5602414.6799999997</v>
          </cell>
          <cell r="AG4029">
            <v>5704204.7300000004</v>
          </cell>
          <cell r="AH4029">
            <v>5808200.4400000004</v>
          </cell>
          <cell r="AI4029">
            <v>5914458.3899999997</v>
          </cell>
          <cell r="AJ4029">
            <v>6023036.7800000003</v>
          </cell>
          <cell r="AK4029">
            <v>6133995.5099999998</v>
          </cell>
          <cell r="AL4029">
            <v>0</v>
          </cell>
          <cell r="AM4029">
            <v>0</v>
          </cell>
          <cell r="AN4029">
            <v>0</v>
          </cell>
          <cell r="AO4029">
            <v>0</v>
          </cell>
          <cell r="AP4029">
            <v>0</v>
          </cell>
          <cell r="AQ4029">
            <v>0</v>
          </cell>
          <cell r="AR4029">
            <v>0</v>
          </cell>
          <cell r="AS4029">
            <v>0</v>
          </cell>
          <cell r="AT4029">
            <v>0</v>
          </cell>
          <cell r="AU4029">
            <v>0</v>
          </cell>
          <cell r="AV4029">
            <v>0</v>
          </cell>
          <cell r="AW4029">
            <v>0</v>
          </cell>
          <cell r="AX4029">
            <v>0</v>
          </cell>
          <cell r="AY4029">
            <v>0</v>
          </cell>
          <cell r="AZ4029">
            <v>0</v>
          </cell>
        </row>
        <row r="4030">
          <cell r="A4030" t="str">
            <v>WYExtra Large C&amp;ITime-Of-UseNon-Incentive CostsLow Participation Case0</v>
          </cell>
          <cell r="B4030" t="str">
            <v>WY</v>
          </cell>
          <cell r="C4030" t="str">
            <v>Extra Large C&amp;I</v>
          </cell>
          <cell r="D4030" t="str">
            <v>Time-Of-Use</v>
          </cell>
          <cell r="E4030" t="str">
            <v>Non-Incentive Costs</v>
          </cell>
          <cell r="F4030" t="str">
            <v>Low Participation Case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5482636.7300000004</v>
          </cell>
          <cell r="S4030">
            <v>11437731.27</v>
          </cell>
          <cell r="T4030">
            <v>23748445.530000001</v>
          </cell>
          <cell r="U4030">
            <v>12818922.52</v>
          </cell>
          <cell r="V4030">
            <v>7177502.6100000003</v>
          </cell>
          <cell r="W4030">
            <v>1035039.42</v>
          </cell>
          <cell r="X4030">
            <v>1056694.75</v>
          </cell>
          <cell r="Y4030">
            <v>1077608.81</v>
          </cell>
          <cell r="Z4030">
            <v>1098962.6200000001</v>
          </cell>
          <cell r="AA4030">
            <v>1121099.71</v>
          </cell>
          <cell r="AB4030">
            <v>1143734.93</v>
          </cell>
          <cell r="AC4030">
            <v>1169950.97</v>
          </cell>
          <cell r="AD4030">
            <v>1234739.83</v>
          </cell>
          <cell r="AE4030">
            <v>1274929.31</v>
          </cell>
          <cell r="AF4030">
            <v>1316427.29</v>
          </cell>
          <cell r="AG4030">
            <v>1359276.37</v>
          </cell>
          <cell r="AH4030">
            <v>1403520.56</v>
          </cell>
          <cell r="AI4030">
            <v>1449205.28</v>
          </cell>
          <cell r="AJ4030">
            <v>1496377.44</v>
          </cell>
          <cell r="AK4030">
            <v>1545085.48</v>
          </cell>
          <cell r="AL4030">
            <v>0</v>
          </cell>
          <cell r="AM4030">
            <v>0</v>
          </cell>
          <cell r="AN4030">
            <v>0</v>
          </cell>
          <cell r="AO4030">
            <v>0</v>
          </cell>
          <cell r="AP4030">
            <v>0</v>
          </cell>
          <cell r="AQ4030">
            <v>0</v>
          </cell>
          <cell r="AR4030">
            <v>0</v>
          </cell>
          <cell r="AS4030">
            <v>0</v>
          </cell>
          <cell r="AT4030">
            <v>0</v>
          </cell>
          <cell r="AU4030">
            <v>0</v>
          </cell>
          <cell r="AV4030">
            <v>0</v>
          </cell>
          <cell r="AW4030">
            <v>0</v>
          </cell>
          <cell r="AX4030">
            <v>0</v>
          </cell>
          <cell r="AY4030">
            <v>0</v>
          </cell>
          <cell r="AZ4030">
            <v>0</v>
          </cell>
        </row>
        <row r="4031">
          <cell r="A4031" t="str">
            <v>WYExtra Large C&amp;ITime-Of-UseSummer Peak Reduction @Meter  (MW)Low Participation Case0</v>
          </cell>
          <cell r="B4031" t="str">
            <v>WY</v>
          </cell>
          <cell r="C4031" t="str">
            <v>Extra Large C&amp;I</v>
          </cell>
          <cell r="D4031" t="str">
            <v>Time-Of-Use</v>
          </cell>
          <cell r="E4031" t="str">
            <v>Summer Peak Reduction @Meter  (MW)</v>
          </cell>
          <cell r="F4031" t="str">
            <v>Low Participation Case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5.1061481672101516</v>
          </cell>
          <cell r="S4031">
            <v>15.546439584201273</v>
          </cell>
          <cell r="T4031">
            <v>36.769815927493447</v>
          </cell>
          <cell r="U4031">
            <v>47.99510590524666</v>
          </cell>
          <cell r="V4031">
            <v>54.039254216657497</v>
          </cell>
          <cell r="W4031">
            <v>54.75501228123791</v>
          </cell>
          <cell r="X4031">
            <v>55.462504704051796</v>
          </cell>
          <cell r="Y4031">
            <v>56.170704503007471</v>
          </cell>
          <cell r="Z4031">
            <v>56.91276145592839</v>
          </cell>
          <cell r="AA4031">
            <v>57.74360864977195</v>
          </cell>
          <cell r="AB4031">
            <v>58.507439221742665</v>
          </cell>
          <cell r="AC4031">
            <v>59.27262640549219</v>
          </cell>
          <cell r="AD4031">
            <v>60.065513565673378</v>
          </cell>
          <cell r="AE4031">
            <v>60.869007140432515</v>
          </cell>
          <cell r="AF4031">
            <v>61.683249011282939</v>
          </cell>
          <cell r="AG4031">
            <v>62.508382957680382</v>
          </cell>
          <cell r="AH4031">
            <v>63.344554682411669</v>
          </cell>
          <cell r="AI4031">
            <v>64.191911837323005</v>
          </cell>
          <cell r="AJ4031">
            <v>65.050604049392433</v>
          </cell>
          <cell r="AK4031">
            <v>65.920782947151125</v>
          </cell>
          <cell r="AL4031">
            <v>0</v>
          </cell>
          <cell r="AM4031">
            <v>0</v>
          </cell>
          <cell r="AN4031">
            <v>0</v>
          </cell>
          <cell r="AO4031">
            <v>0</v>
          </cell>
          <cell r="AP4031">
            <v>0</v>
          </cell>
          <cell r="AQ4031">
            <v>0</v>
          </cell>
          <cell r="AR4031">
            <v>0</v>
          </cell>
          <cell r="AS4031">
            <v>0</v>
          </cell>
          <cell r="AT4031">
            <v>0</v>
          </cell>
          <cell r="AU4031">
            <v>0</v>
          </cell>
          <cell r="AV4031">
            <v>0</v>
          </cell>
          <cell r="AW4031">
            <v>0</v>
          </cell>
          <cell r="AX4031">
            <v>0</v>
          </cell>
          <cell r="AY4031">
            <v>0</v>
          </cell>
          <cell r="AZ4031">
            <v>0</v>
          </cell>
        </row>
        <row r="4032">
          <cell r="A4032" t="str">
            <v>WYExtra Large C&amp;ITime-Of-UseSummer Peak Reduction @Generation (MW)Low Participation Case0</v>
          </cell>
          <cell r="B4032" t="str">
            <v>WY</v>
          </cell>
          <cell r="C4032" t="str">
            <v>Extra Large C&amp;I</v>
          </cell>
          <cell r="D4032" t="str">
            <v>Time-Of-Use</v>
          </cell>
          <cell r="E4032" t="str">
            <v>Summer Peak Reduction @Generation (MW)</v>
          </cell>
          <cell r="F4032" t="str">
            <v>Low Participation Case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5.6309529854545115</v>
          </cell>
          <cell r="S4032">
            <v>17.1442871462299</v>
          </cell>
          <cell r="T4032">
            <v>40.548980952242438</v>
          </cell>
          <cell r="U4032">
            <v>52.92799504328039</v>
          </cell>
          <cell r="V4032">
            <v>59.593354892652727</v>
          </cell>
          <cell r="W4032">
            <v>60.382677857562754</v>
          </cell>
          <cell r="X4032">
            <v>61.162885646285609</v>
          </cell>
          <cell r="Y4032">
            <v>61.94387351456492</v>
          </cell>
          <cell r="Z4032">
            <v>62.762198341341403</v>
          </cell>
          <cell r="AA4032">
            <v>63.678439181486489</v>
          </cell>
          <cell r="AB4032">
            <v>64.520775498172327</v>
          </cell>
          <cell r="AC4032">
            <v>65.364607857843168</v>
          </cell>
          <cell r="AD4032">
            <v>66.238987169908881</v>
          </cell>
          <cell r="AE4032">
            <v>67.125063013269198</v>
          </cell>
          <cell r="AF4032">
            <v>68.022991851877961</v>
          </cell>
          <cell r="AG4032">
            <v>68.932932242700019</v>
          </cell>
          <cell r="AH4032">
            <v>69.855044863709381</v>
          </cell>
          <cell r="AI4032">
            <v>70.789492542261797</v>
          </cell>
          <cell r="AJ4032">
            <v>71.73644028384696</v>
          </cell>
          <cell r="AK4032">
            <v>72.696055301225314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  <cell r="AP4032">
            <v>0</v>
          </cell>
          <cell r="AQ4032">
            <v>0</v>
          </cell>
          <cell r="AR4032">
            <v>0</v>
          </cell>
          <cell r="AS4032">
            <v>0</v>
          </cell>
          <cell r="AT4032">
            <v>0</v>
          </cell>
          <cell r="AU4032">
            <v>0</v>
          </cell>
          <cell r="AV4032">
            <v>0</v>
          </cell>
          <cell r="AW4032">
            <v>0</v>
          </cell>
          <cell r="AX4032">
            <v>0</v>
          </cell>
          <cell r="AY4032">
            <v>0</v>
          </cell>
          <cell r="AZ4032">
            <v>0</v>
          </cell>
        </row>
        <row r="4033">
          <cell r="A4033" t="str">
            <v>WYExtra Large C&amp;ITime-Of-UseWinter Peak Reduction @Meter  (MW)Low Participation Case0</v>
          </cell>
          <cell r="B4033" t="str">
            <v>WY</v>
          </cell>
          <cell r="C4033" t="str">
            <v>Extra Large C&amp;I</v>
          </cell>
          <cell r="D4033" t="str">
            <v>Time-Of-Use</v>
          </cell>
          <cell r="E4033" t="str">
            <v>Winter Peak Reduction @Meter  (MW)</v>
          </cell>
          <cell r="F4033" t="str">
            <v>Low Participation Case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  <cell r="AP4033">
            <v>0</v>
          </cell>
          <cell r="AQ4033">
            <v>0</v>
          </cell>
          <cell r="AR4033">
            <v>0</v>
          </cell>
          <cell r="AS4033">
            <v>0</v>
          </cell>
          <cell r="AT4033">
            <v>0</v>
          </cell>
          <cell r="AU4033">
            <v>0</v>
          </cell>
          <cell r="AV4033">
            <v>0</v>
          </cell>
          <cell r="AW4033">
            <v>0</v>
          </cell>
          <cell r="AX4033">
            <v>0</v>
          </cell>
          <cell r="AY4033">
            <v>0</v>
          </cell>
          <cell r="AZ4033">
            <v>0</v>
          </cell>
        </row>
        <row r="4034">
          <cell r="A4034" t="str">
            <v>WYExtra Large C&amp;ITime-Of-UseWinter Peak Reduction @Generation (MW)Low Participation Case0</v>
          </cell>
          <cell r="B4034" t="str">
            <v>WY</v>
          </cell>
          <cell r="C4034" t="str">
            <v>Extra Large C&amp;I</v>
          </cell>
          <cell r="D4034" t="str">
            <v>Time-Of-Use</v>
          </cell>
          <cell r="E4034" t="str">
            <v>Winter Peak Reduction @Generation (MW)</v>
          </cell>
          <cell r="F4034" t="str">
            <v>Low Participation Case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0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0</v>
          </cell>
          <cell r="AE4034">
            <v>0</v>
          </cell>
          <cell r="AF4034">
            <v>0</v>
          </cell>
          <cell r="AG4034">
            <v>0</v>
          </cell>
          <cell r="AH4034">
            <v>0</v>
          </cell>
          <cell r="AI4034">
            <v>0</v>
          </cell>
          <cell r="AJ4034">
            <v>0</v>
          </cell>
          <cell r="AK4034">
            <v>0</v>
          </cell>
          <cell r="AL4034">
            <v>0</v>
          </cell>
          <cell r="AM4034">
            <v>0</v>
          </cell>
          <cell r="AN4034">
            <v>0</v>
          </cell>
          <cell r="AO4034">
            <v>0</v>
          </cell>
          <cell r="AP4034">
            <v>0</v>
          </cell>
          <cell r="AQ4034">
            <v>0</v>
          </cell>
          <cell r="AR4034">
            <v>0</v>
          </cell>
          <cell r="AS4034">
            <v>0</v>
          </cell>
          <cell r="AT4034">
            <v>0</v>
          </cell>
          <cell r="AU4034">
            <v>0</v>
          </cell>
          <cell r="AV4034">
            <v>0</v>
          </cell>
          <cell r="AW4034">
            <v>0</v>
          </cell>
          <cell r="AX4034">
            <v>0</v>
          </cell>
          <cell r="AY4034">
            <v>0</v>
          </cell>
          <cell r="AZ4034">
            <v>0</v>
          </cell>
        </row>
        <row r="4035">
          <cell r="A4035" t="str">
            <v>WYExtra Large C&amp;ITime-Of-UseProgram Annual BenefitsLow Participation Case0</v>
          </cell>
          <cell r="B4035" t="str">
            <v>WY</v>
          </cell>
          <cell r="C4035" t="str">
            <v>Extra Large C&amp;I</v>
          </cell>
          <cell r="D4035" t="str">
            <v>Time-Of-Use</v>
          </cell>
          <cell r="E4035" t="str">
            <v>Program Annual Benefits</v>
          </cell>
          <cell r="F4035" t="str">
            <v>Low Participation Case</v>
          </cell>
          <cell r="G4035">
            <v>0</v>
          </cell>
        </row>
        <row r="4036">
          <cell r="A4036" t="str">
            <v>WYExtra Large C&amp;ITime-Of-UseNew ParticipantsLow Participation Case0</v>
          </cell>
          <cell r="B4036" t="str">
            <v>WY</v>
          </cell>
          <cell r="C4036" t="str">
            <v>Extra Large C&amp;I</v>
          </cell>
          <cell r="D4036" t="str">
            <v>Time-Of-Use</v>
          </cell>
          <cell r="E4036" t="str">
            <v>New Participants</v>
          </cell>
          <cell r="F4036" t="str">
            <v>Low Participation Case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16746.686550000006</v>
          </cell>
          <cell r="S4036">
            <v>34271.919000000009</v>
          </cell>
          <cell r="T4036">
            <v>69833.664450000011</v>
          </cell>
          <cell r="U4036">
            <v>36847.527750000037</v>
          </cell>
          <cell r="V4036">
            <v>20100.588749999937</v>
          </cell>
          <cell r="W4036">
            <v>2583.0255000000179</v>
          </cell>
          <cell r="X4036">
            <v>2585.7149999999965</v>
          </cell>
          <cell r="Y4036">
            <v>2585.2035000000324</v>
          </cell>
          <cell r="Z4036">
            <v>2584.5764999999665</v>
          </cell>
          <cell r="AA4036">
            <v>2584.3950000000186</v>
          </cell>
          <cell r="AB4036">
            <v>2584.7249999999767</v>
          </cell>
          <cell r="AC4036">
            <v>2592.8595000000205</v>
          </cell>
          <cell r="AD4036">
            <v>2694.0321599718882</v>
          </cell>
          <cell r="AE4036">
            <v>2731.0805338135397</v>
          </cell>
          <cell r="AF4036">
            <v>2768.6383974915661</v>
          </cell>
          <cell r="AG4036">
            <v>2806.7127575183695</v>
          </cell>
          <cell r="AH4036">
            <v>2845.3107167601411</v>
          </cell>
          <cell r="AI4036">
            <v>2884.4394757617847</v>
          </cell>
          <cell r="AJ4036">
            <v>2924.1063340901455</v>
          </cell>
          <cell r="AK4036">
            <v>2964.3186916958948</v>
          </cell>
          <cell r="AL4036">
            <v>0</v>
          </cell>
          <cell r="AM4036">
            <v>0</v>
          </cell>
          <cell r="AN4036">
            <v>0</v>
          </cell>
          <cell r="AO4036">
            <v>0</v>
          </cell>
          <cell r="AP4036">
            <v>0</v>
          </cell>
          <cell r="AQ4036">
            <v>0</v>
          </cell>
          <cell r="AR4036">
            <v>0</v>
          </cell>
          <cell r="AS4036">
            <v>0</v>
          </cell>
          <cell r="AT4036">
            <v>0</v>
          </cell>
          <cell r="AU4036">
            <v>0</v>
          </cell>
          <cell r="AV4036">
            <v>0</v>
          </cell>
          <cell r="AW4036">
            <v>0</v>
          </cell>
          <cell r="AX4036">
            <v>0</v>
          </cell>
          <cell r="AY4036">
            <v>0</v>
          </cell>
          <cell r="AZ4036">
            <v>0</v>
          </cell>
        </row>
        <row r="4037">
          <cell r="A4037" t="str">
            <v>WYExtra Large C&amp;ITime-Of-UseIncentive CostsLow Participation Case0</v>
          </cell>
          <cell r="B4037" t="str">
            <v>WY</v>
          </cell>
          <cell r="C4037" t="str">
            <v>Extra Large C&amp;I</v>
          </cell>
          <cell r="D4037" t="str">
            <v>Time-Of-Use</v>
          </cell>
          <cell r="E4037" t="str">
            <v>Incentive Costs</v>
          </cell>
          <cell r="F4037" t="str">
            <v>Low Participation Case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351680.42</v>
          </cell>
          <cell r="S4037">
            <v>1071390.72</v>
          </cell>
          <cell r="T4037">
            <v>2537897.67</v>
          </cell>
          <cell r="U4037">
            <v>3311695.75</v>
          </cell>
          <cell r="V4037">
            <v>3733808.12</v>
          </cell>
          <cell r="W4037">
            <v>3788051.65</v>
          </cell>
          <cell r="X4037">
            <v>3842351.67</v>
          </cell>
          <cell r="Y4037">
            <v>3896640.94</v>
          </cell>
          <cell r="Z4037">
            <v>3950917.05</v>
          </cell>
          <cell r="AA4037">
            <v>4005189.34</v>
          </cell>
          <cell r="AB4037">
            <v>4059468.57</v>
          </cell>
          <cell r="AC4037">
            <v>4113918.62</v>
          </cell>
          <cell r="AD4037">
            <v>4170493.29</v>
          </cell>
          <cell r="AE4037">
            <v>4227845.9800000004</v>
          </cell>
          <cell r="AF4037">
            <v>4285987.3899999997</v>
          </cell>
          <cell r="AG4037">
            <v>4344928.3600000003</v>
          </cell>
          <cell r="AH4037">
            <v>4404679.88</v>
          </cell>
          <cell r="AI4037">
            <v>4465253.1100000003</v>
          </cell>
          <cell r="AJ4037">
            <v>4526659.34</v>
          </cell>
          <cell r="AK4037">
            <v>4588910.04</v>
          </cell>
          <cell r="AL4037">
            <v>0</v>
          </cell>
          <cell r="AM4037">
            <v>0</v>
          </cell>
          <cell r="AN4037">
            <v>0</v>
          </cell>
          <cell r="AO4037">
            <v>0</v>
          </cell>
          <cell r="AP4037">
            <v>0</v>
          </cell>
          <cell r="AQ4037">
            <v>0</v>
          </cell>
          <cell r="AR4037">
            <v>0</v>
          </cell>
          <cell r="AS4037">
            <v>0</v>
          </cell>
          <cell r="AT4037">
            <v>0</v>
          </cell>
          <cell r="AU4037">
            <v>0</v>
          </cell>
          <cell r="AV4037">
            <v>0</v>
          </cell>
          <cell r="AW4037">
            <v>0</v>
          </cell>
          <cell r="AX4037">
            <v>0</v>
          </cell>
          <cell r="AY4037">
            <v>0</v>
          </cell>
          <cell r="AZ4037">
            <v>0</v>
          </cell>
        </row>
        <row r="4038">
          <cell r="A4038" t="str">
            <v>WYExtra Large C&amp;ITime-Of-UseParticipantsLow Participation Case0</v>
          </cell>
          <cell r="B4038" t="str">
            <v>WY</v>
          </cell>
          <cell r="C4038" t="str">
            <v>Extra Large C&amp;I</v>
          </cell>
          <cell r="D4038" t="str">
            <v>Time-Of-Use</v>
          </cell>
          <cell r="E4038" t="str">
            <v>Participants</v>
          </cell>
          <cell r="F4038" t="str">
            <v>Low Participation Case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16746.686550000006</v>
          </cell>
          <cell r="S4038">
            <v>51018.605550000015</v>
          </cell>
          <cell r="T4038">
            <v>120852.27000000002</v>
          </cell>
          <cell r="U4038">
            <v>157699.79775000006</v>
          </cell>
          <cell r="V4038">
            <v>177800.38649999999</v>
          </cell>
          <cell r="W4038">
            <v>180383.41200000001</v>
          </cell>
          <cell r="X4038">
            <v>182969.12700000001</v>
          </cell>
          <cell r="Y4038">
            <v>185554.33050000004</v>
          </cell>
          <cell r="Z4038">
            <v>188138.90700000001</v>
          </cell>
          <cell r="AA4038">
            <v>190723.30200000003</v>
          </cell>
          <cell r="AB4038">
            <v>193308.027</v>
          </cell>
          <cell r="AC4038">
            <v>195900.88650000002</v>
          </cell>
          <cell r="AD4038">
            <v>198594.91865997191</v>
          </cell>
          <cell r="AE4038">
            <v>201325.99919378545</v>
          </cell>
          <cell r="AF4038">
            <v>204094.63759127702</v>
          </cell>
          <cell r="AG4038">
            <v>206901.35034879539</v>
          </cell>
          <cell r="AH4038">
            <v>209746.66106555553</v>
          </cell>
          <cell r="AI4038">
            <v>212631.10054131731</v>
          </cell>
          <cell r="AJ4038">
            <v>215555.20687540746</v>
          </cell>
          <cell r="AK4038">
            <v>218519.52556710335</v>
          </cell>
          <cell r="AL4038">
            <v>0</v>
          </cell>
          <cell r="AM4038">
            <v>0</v>
          </cell>
          <cell r="AN4038">
            <v>0</v>
          </cell>
          <cell r="AO4038">
            <v>0</v>
          </cell>
          <cell r="AP4038">
            <v>0</v>
          </cell>
          <cell r="AQ4038">
            <v>0</v>
          </cell>
          <cell r="AR4038">
            <v>0</v>
          </cell>
          <cell r="AS4038">
            <v>0</v>
          </cell>
          <cell r="AT4038">
            <v>0</v>
          </cell>
          <cell r="AU4038">
            <v>0</v>
          </cell>
          <cell r="AV4038">
            <v>0</v>
          </cell>
          <cell r="AW4038">
            <v>0</v>
          </cell>
          <cell r="AX4038">
            <v>0</v>
          </cell>
          <cell r="AY4038">
            <v>0</v>
          </cell>
          <cell r="AZ4038">
            <v>0</v>
          </cell>
        </row>
        <row r="4039">
          <cell r="A4039" t="str">
            <v>WYIrrigationTime-Of-UseProgram Annual BenefitsLow Participation Case0</v>
          </cell>
          <cell r="B4039" t="str">
            <v>WY</v>
          </cell>
          <cell r="C4039" t="str">
            <v>Irrigation</v>
          </cell>
          <cell r="D4039" t="str">
            <v>Time-Of-Use</v>
          </cell>
          <cell r="E4039" t="str">
            <v>Program Annual Benefits</v>
          </cell>
          <cell r="F4039" t="str">
            <v>Low Participation Case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573231.01</v>
          </cell>
          <cell r="S4039">
            <v>1745288.43</v>
          </cell>
          <cell r="T4039">
            <v>4127886.26</v>
          </cell>
          <cell r="U4039">
            <v>5388069.9000000004</v>
          </cell>
          <cell r="V4039">
            <v>6066603.5300000003</v>
          </cell>
          <cell r="W4039">
            <v>6146956.6100000003</v>
          </cell>
          <cell r="X4039">
            <v>6226381.7599999998</v>
          </cell>
          <cell r="Y4039">
            <v>6305886.3200000003</v>
          </cell>
          <cell r="Z4039">
            <v>6389191.79</v>
          </cell>
          <cell r="AA4039">
            <v>6482465.1100000003</v>
          </cell>
          <cell r="AB4039">
            <v>6568214.9500000002</v>
          </cell>
          <cell r="AC4039">
            <v>6654117.0800000001</v>
          </cell>
          <cell r="AD4039">
            <v>6743128.8899999997</v>
          </cell>
          <cell r="AE4039">
            <v>6833331.4100000001</v>
          </cell>
          <cell r="AF4039">
            <v>6924740.5700000003</v>
          </cell>
          <cell r="AG4039">
            <v>7017372.5</v>
          </cell>
          <cell r="AH4039">
            <v>7111243.5700000003</v>
          </cell>
          <cell r="AI4039">
            <v>7206370.3399999999</v>
          </cell>
          <cell r="AJ4039">
            <v>7302769.6200000001</v>
          </cell>
          <cell r="AK4039">
            <v>7400458.4299999997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  <cell r="AP4039">
            <v>0</v>
          </cell>
          <cell r="AQ4039">
            <v>0</v>
          </cell>
          <cell r="AR4039">
            <v>0</v>
          </cell>
          <cell r="AS4039">
            <v>0</v>
          </cell>
          <cell r="AT4039">
            <v>0</v>
          </cell>
          <cell r="AU4039">
            <v>0</v>
          </cell>
          <cell r="AV4039">
            <v>0</v>
          </cell>
          <cell r="AW4039">
            <v>0</v>
          </cell>
          <cell r="AX4039">
            <v>0</v>
          </cell>
          <cell r="AY4039">
            <v>0</v>
          </cell>
          <cell r="AZ4039">
            <v>0</v>
          </cell>
        </row>
        <row r="4040">
          <cell r="A4040" t="str">
            <v>WYIrrigationTime-Of-UseProgram Annual CostsLow Participation Case0</v>
          </cell>
          <cell r="B4040" t="str">
            <v>WY</v>
          </cell>
          <cell r="C4040" t="str">
            <v>Irrigation</v>
          </cell>
          <cell r="D4040" t="str">
            <v>Time-Of-Use</v>
          </cell>
          <cell r="E4040" t="str">
            <v>Program Annual Costs</v>
          </cell>
          <cell r="F4040" t="str">
            <v>Low Participation Case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5834317.1500000004</v>
          </cell>
          <cell r="S4040">
            <v>12509121.98</v>
          </cell>
          <cell r="T4040">
            <v>26286343.199999999</v>
          </cell>
          <cell r="U4040">
            <v>16130618.27</v>
          </cell>
          <cell r="V4040">
            <v>10911310.720000001</v>
          </cell>
          <cell r="W4040">
            <v>4823091.07</v>
          </cell>
          <cell r="X4040">
            <v>4899046.41</v>
          </cell>
          <cell r="Y4040">
            <v>4974249.76</v>
          </cell>
          <cell r="Z4040">
            <v>5049879.66</v>
          </cell>
          <cell r="AA4040">
            <v>5126289.05</v>
          </cell>
          <cell r="AB4040">
            <v>5203203.5</v>
          </cell>
          <cell r="AC4040">
            <v>5283869.59</v>
          </cell>
          <cell r="AD4040">
            <v>5405233.1200000001</v>
          </cell>
          <cell r="AE4040">
            <v>5502775.29</v>
          </cell>
          <cell r="AF4040">
            <v>5602414.6799999997</v>
          </cell>
          <cell r="AG4040">
            <v>5704204.7300000004</v>
          </cell>
          <cell r="AH4040">
            <v>5808200.4400000004</v>
          </cell>
          <cell r="AI4040">
            <v>5914458.3899999997</v>
          </cell>
          <cell r="AJ4040">
            <v>6023036.7800000003</v>
          </cell>
          <cell r="AK4040">
            <v>6133995.5099999998</v>
          </cell>
          <cell r="AL4040">
            <v>0</v>
          </cell>
          <cell r="AM4040">
            <v>0</v>
          </cell>
          <cell r="AN4040">
            <v>0</v>
          </cell>
          <cell r="AO4040">
            <v>0</v>
          </cell>
          <cell r="AP4040">
            <v>0</v>
          </cell>
          <cell r="AQ4040">
            <v>0</v>
          </cell>
          <cell r="AR4040">
            <v>0</v>
          </cell>
          <cell r="AS4040">
            <v>0</v>
          </cell>
          <cell r="AT4040">
            <v>0</v>
          </cell>
          <cell r="AU4040">
            <v>0</v>
          </cell>
          <cell r="AV4040">
            <v>0</v>
          </cell>
          <cell r="AW4040">
            <v>0</v>
          </cell>
          <cell r="AX4040">
            <v>0</v>
          </cell>
          <cell r="AY4040">
            <v>0</v>
          </cell>
          <cell r="AZ4040">
            <v>0</v>
          </cell>
        </row>
        <row r="4041">
          <cell r="A4041" t="str">
            <v>WYIrrigationTime-Of-UseNon-Incentive CostsLow Participation Case0</v>
          </cell>
          <cell r="B4041" t="str">
            <v>WY</v>
          </cell>
          <cell r="C4041" t="str">
            <v>Irrigation</v>
          </cell>
          <cell r="D4041" t="str">
            <v>Time-Of-Use</v>
          </cell>
          <cell r="E4041" t="str">
            <v>Non-Incentive Costs</v>
          </cell>
          <cell r="F4041" t="str">
            <v>Low Participation Case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5482636.7300000004</v>
          </cell>
          <cell r="S4041">
            <v>11437731.27</v>
          </cell>
          <cell r="T4041">
            <v>23748445.530000001</v>
          </cell>
          <cell r="U4041">
            <v>12818922.52</v>
          </cell>
          <cell r="V4041">
            <v>7177502.6100000003</v>
          </cell>
          <cell r="W4041">
            <v>1035039.42</v>
          </cell>
          <cell r="X4041">
            <v>1056694.75</v>
          </cell>
          <cell r="Y4041">
            <v>1077608.81</v>
          </cell>
          <cell r="Z4041">
            <v>1098962.6200000001</v>
          </cell>
          <cell r="AA4041">
            <v>1121099.71</v>
          </cell>
          <cell r="AB4041">
            <v>1143734.93</v>
          </cell>
          <cell r="AC4041">
            <v>1169950.97</v>
          </cell>
          <cell r="AD4041">
            <v>1234739.83</v>
          </cell>
          <cell r="AE4041">
            <v>1274929.31</v>
          </cell>
          <cell r="AF4041">
            <v>1316427.29</v>
          </cell>
          <cell r="AG4041">
            <v>1359276.37</v>
          </cell>
          <cell r="AH4041">
            <v>1403520.56</v>
          </cell>
          <cell r="AI4041">
            <v>1449205.28</v>
          </cell>
          <cell r="AJ4041">
            <v>1496377.44</v>
          </cell>
          <cell r="AK4041">
            <v>1545085.48</v>
          </cell>
          <cell r="AL4041">
            <v>0</v>
          </cell>
          <cell r="AM4041">
            <v>0</v>
          </cell>
          <cell r="AN4041">
            <v>0</v>
          </cell>
          <cell r="AO4041">
            <v>0</v>
          </cell>
          <cell r="AP4041">
            <v>0</v>
          </cell>
          <cell r="AQ4041">
            <v>0</v>
          </cell>
          <cell r="AR4041">
            <v>0</v>
          </cell>
          <cell r="AS4041">
            <v>0</v>
          </cell>
          <cell r="AT4041">
            <v>0</v>
          </cell>
          <cell r="AU4041">
            <v>0</v>
          </cell>
          <cell r="AV4041">
            <v>0</v>
          </cell>
          <cell r="AW4041">
            <v>0</v>
          </cell>
          <cell r="AX4041">
            <v>0</v>
          </cell>
          <cell r="AY4041">
            <v>0</v>
          </cell>
          <cell r="AZ4041">
            <v>0</v>
          </cell>
        </row>
        <row r="4042">
          <cell r="A4042" t="str">
            <v>WYIrrigationTime-Of-UseSummer Peak Reduction @Meter  (MW)Low Participation Case0</v>
          </cell>
          <cell r="B4042" t="str">
            <v>WY</v>
          </cell>
          <cell r="C4042" t="str">
            <v>Irrigation</v>
          </cell>
          <cell r="D4042" t="str">
            <v>Time-Of-Use</v>
          </cell>
          <cell r="E4042" t="str">
            <v>Summer Peak Reduction @Meter  (MW)</v>
          </cell>
          <cell r="F4042" t="str">
            <v>Low Participation Case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5.1061481672101516</v>
          </cell>
          <cell r="S4042">
            <v>15.546439584201273</v>
          </cell>
          <cell r="T4042">
            <v>36.769815927493447</v>
          </cell>
          <cell r="U4042">
            <v>47.99510590524666</v>
          </cell>
          <cell r="V4042">
            <v>54.039254216657497</v>
          </cell>
          <cell r="W4042">
            <v>54.75501228123791</v>
          </cell>
          <cell r="X4042">
            <v>55.462504704051796</v>
          </cell>
          <cell r="Y4042">
            <v>56.170704503007471</v>
          </cell>
          <cell r="Z4042">
            <v>56.91276145592839</v>
          </cell>
          <cell r="AA4042">
            <v>57.74360864977195</v>
          </cell>
          <cell r="AB4042">
            <v>58.507439221742665</v>
          </cell>
          <cell r="AC4042">
            <v>59.27262640549219</v>
          </cell>
          <cell r="AD4042">
            <v>60.065513565673378</v>
          </cell>
          <cell r="AE4042">
            <v>60.869007140432515</v>
          </cell>
          <cell r="AF4042">
            <v>61.683249011282939</v>
          </cell>
          <cell r="AG4042">
            <v>62.508382957680382</v>
          </cell>
          <cell r="AH4042">
            <v>63.344554682411669</v>
          </cell>
          <cell r="AI4042">
            <v>64.191911837323005</v>
          </cell>
          <cell r="AJ4042">
            <v>65.050604049392433</v>
          </cell>
          <cell r="AK4042">
            <v>65.920782947151125</v>
          </cell>
          <cell r="AL4042">
            <v>0</v>
          </cell>
          <cell r="AM4042">
            <v>0</v>
          </cell>
          <cell r="AN4042">
            <v>0</v>
          </cell>
          <cell r="AO4042">
            <v>0</v>
          </cell>
          <cell r="AP4042">
            <v>0</v>
          </cell>
          <cell r="AQ4042">
            <v>0</v>
          </cell>
          <cell r="AR4042">
            <v>0</v>
          </cell>
          <cell r="AS4042">
            <v>0</v>
          </cell>
          <cell r="AT4042">
            <v>0</v>
          </cell>
          <cell r="AU4042">
            <v>0</v>
          </cell>
          <cell r="AV4042">
            <v>0</v>
          </cell>
          <cell r="AW4042">
            <v>0</v>
          </cell>
          <cell r="AX4042">
            <v>0</v>
          </cell>
          <cell r="AY4042">
            <v>0</v>
          </cell>
          <cell r="AZ4042">
            <v>0</v>
          </cell>
        </row>
        <row r="4043">
          <cell r="A4043" t="str">
            <v>WYIrrigationTime-Of-UseSummer Peak Reduction @Generation (MW)Low Participation Case0</v>
          </cell>
          <cell r="B4043" t="str">
            <v>WY</v>
          </cell>
          <cell r="C4043" t="str">
            <v>Irrigation</v>
          </cell>
          <cell r="D4043" t="str">
            <v>Time-Of-Use</v>
          </cell>
          <cell r="E4043" t="str">
            <v>Summer Peak Reduction @Generation (MW)</v>
          </cell>
          <cell r="F4043" t="str">
            <v>Low Participation Case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5.6309529854545115</v>
          </cell>
          <cell r="S4043">
            <v>17.1442871462299</v>
          </cell>
          <cell r="T4043">
            <v>40.548980952242438</v>
          </cell>
          <cell r="U4043">
            <v>52.92799504328039</v>
          </cell>
          <cell r="V4043">
            <v>59.593354892652727</v>
          </cell>
          <cell r="W4043">
            <v>60.382677857562754</v>
          </cell>
          <cell r="X4043">
            <v>61.162885646285609</v>
          </cell>
          <cell r="Y4043">
            <v>61.94387351456492</v>
          </cell>
          <cell r="Z4043">
            <v>62.762198341341403</v>
          </cell>
          <cell r="AA4043">
            <v>63.678439181486489</v>
          </cell>
          <cell r="AB4043">
            <v>64.520775498172327</v>
          </cell>
          <cell r="AC4043">
            <v>65.364607857843168</v>
          </cell>
          <cell r="AD4043">
            <v>66.238987169908881</v>
          </cell>
          <cell r="AE4043">
            <v>67.125063013269198</v>
          </cell>
          <cell r="AF4043">
            <v>68.022991851877961</v>
          </cell>
          <cell r="AG4043">
            <v>68.932932242700019</v>
          </cell>
          <cell r="AH4043">
            <v>69.855044863709381</v>
          </cell>
          <cell r="AI4043">
            <v>70.789492542261797</v>
          </cell>
          <cell r="AJ4043">
            <v>71.73644028384696</v>
          </cell>
          <cell r="AK4043">
            <v>72.696055301225314</v>
          </cell>
          <cell r="AL4043">
            <v>0</v>
          </cell>
          <cell r="AM4043">
            <v>0</v>
          </cell>
          <cell r="AN4043">
            <v>0</v>
          </cell>
          <cell r="AO4043">
            <v>0</v>
          </cell>
          <cell r="AP4043">
            <v>0</v>
          </cell>
          <cell r="AQ4043">
            <v>0</v>
          </cell>
          <cell r="AR4043">
            <v>0</v>
          </cell>
          <cell r="AS4043">
            <v>0</v>
          </cell>
          <cell r="AT4043">
            <v>0</v>
          </cell>
          <cell r="AU4043">
            <v>0</v>
          </cell>
          <cell r="AV4043">
            <v>0</v>
          </cell>
          <cell r="AW4043">
            <v>0</v>
          </cell>
          <cell r="AX4043">
            <v>0</v>
          </cell>
          <cell r="AY4043">
            <v>0</v>
          </cell>
          <cell r="AZ4043">
            <v>0</v>
          </cell>
        </row>
        <row r="4044">
          <cell r="A4044" t="str">
            <v>WYIrrigationTime-Of-UseWinter Peak Reduction @Meter  (MW)Low Participation Case0</v>
          </cell>
          <cell r="B4044" t="str">
            <v>WY</v>
          </cell>
          <cell r="C4044" t="str">
            <v>Irrigation</v>
          </cell>
          <cell r="D4044" t="str">
            <v>Time-Of-Use</v>
          </cell>
          <cell r="E4044" t="str">
            <v>Winter Peak Reduction @Meter  (MW)</v>
          </cell>
          <cell r="F4044" t="str">
            <v>Low Participation Case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  <cell r="AC4044">
            <v>0</v>
          </cell>
          <cell r="AD4044">
            <v>0</v>
          </cell>
          <cell r="AE4044">
            <v>0</v>
          </cell>
          <cell r="AF4044">
            <v>0</v>
          </cell>
          <cell r="AG4044">
            <v>0</v>
          </cell>
          <cell r="AH4044">
            <v>0</v>
          </cell>
          <cell r="AI4044">
            <v>0</v>
          </cell>
          <cell r="AJ4044">
            <v>0</v>
          </cell>
          <cell r="AK4044">
            <v>0</v>
          </cell>
          <cell r="AL4044">
            <v>0</v>
          </cell>
          <cell r="AM4044">
            <v>0</v>
          </cell>
          <cell r="AN4044">
            <v>0</v>
          </cell>
          <cell r="AO4044">
            <v>0</v>
          </cell>
          <cell r="AP4044">
            <v>0</v>
          </cell>
          <cell r="AQ4044">
            <v>0</v>
          </cell>
          <cell r="AR4044">
            <v>0</v>
          </cell>
          <cell r="AS4044">
            <v>0</v>
          </cell>
          <cell r="AT4044">
            <v>0</v>
          </cell>
          <cell r="AU4044">
            <v>0</v>
          </cell>
          <cell r="AV4044">
            <v>0</v>
          </cell>
          <cell r="AW4044">
            <v>0</v>
          </cell>
          <cell r="AX4044">
            <v>0</v>
          </cell>
          <cell r="AY4044">
            <v>0</v>
          </cell>
          <cell r="AZ4044">
            <v>0</v>
          </cell>
        </row>
        <row r="4045">
          <cell r="A4045" t="str">
            <v>WYIrrigationTime-Of-UseWinter Peak Reduction @Generation (MW)Low Participation Case0</v>
          </cell>
          <cell r="B4045" t="str">
            <v>WY</v>
          </cell>
          <cell r="C4045" t="str">
            <v>Irrigation</v>
          </cell>
          <cell r="D4045" t="str">
            <v>Time-Of-Use</v>
          </cell>
          <cell r="E4045" t="str">
            <v>Winter Peak Reduction @Generation (MW)</v>
          </cell>
          <cell r="F4045" t="str">
            <v>Low Participation Case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  <cell r="AE4045">
            <v>0</v>
          </cell>
          <cell r="AF4045">
            <v>0</v>
          </cell>
          <cell r="AG4045">
            <v>0</v>
          </cell>
          <cell r="AH4045">
            <v>0</v>
          </cell>
          <cell r="AI4045">
            <v>0</v>
          </cell>
          <cell r="AJ4045">
            <v>0</v>
          </cell>
          <cell r="AK4045">
            <v>0</v>
          </cell>
          <cell r="AL4045">
            <v>0</v>
          </cell>
          <cell r="AM4045">
            <v>0</v>
          </cell>
          <cell r="AN4045">
            <v>0</v>
          </cell>
          <cell r="AO4045">
            <v>0</v>
          </cell>
          <cell r="AP4045">
            <v>0</v>
          </cell>
          <cell r="AQ4045">
            <v>0</v>
          </cell>
          <cell r="AR4045">
            <v>0</v>
          </cell>
          <cell r="AS4045">
            <v>0</v>
          </cell>
          <cell r="AT4045">
            <v>0</v>
          </cell>
          <cell r="AU4045">
            <v>0</v>
          </cell>
          <cell r="AV4045">
            <v>0</v>
          </cell>
          <cell r="AW4045">
            <v>0</v>
          </cell>
          <cell r="AX4045">
            <v>0</v>
          </cell>
          <cell r="AY4045">
            <v>0</v>
          </cell>
          <cell r="AZ4045">
            <v>0</v>
          </cell>
        </row>
        <row r="4046">
          <cell r="A4046" t="str">
            <v>WYIrrigationTime-Of-UseProgram Annual BenefitsLow Participation Case0</v>
          </cell>
          <cell r="B4046" t="str">
            <v>WY</v>
          </cell>
          <cell r="C4046" t="str">
            <v>Irrigation</v>
          </cell>
          <cell r="D4046" t="str">
            <v>Time-Of-Use</v>
          </cell>
          <cell r="E4046" t="str">
            <v>Program Annual Benefits</v>
          </cell>
          <cell r="F4046" t="str">
            <v>Low Participation Case</v>
          </cell>
          <cell r="G4046">
            <v>0</v>
          </cell>
        </row>
        <row r="4047">
          <cell r="A4047" t="str">
            <v>WYIrrigationTime-Of-UseNew ParticipantsLow Participation Case0</v>
          </cell>
          <cell r="B4047" t="str">
            <v>WY</v>
          </cell>
          <cell r="C4047" t="str">
            <v>Irrigation</v>
          </cell>
          <cell r="D4047" t="str">
            <v>Time-Of-Use</v>
          </cell>
          <cell r="E4047" t="str">
            <v>New Participants</v>
          </cell>
          <cell r="F4047" t="str">
            <v>Low Participation Case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16746.686550000006</v>
          </cell>
          <cell r="S4047">
            <v>34271.919000000009</v>
          </cell>
          <cell r="T4047">
            <v>69833.664450000011</v>
          </cell>
          <cell r="U4047">
            <v>36847.527750000037</v>
          </cell>
          <cell r="V4047">
            <v>20100.588749999937</v>
          </cell>
          <cell r="W4047">
            <v>2583.0255000000179</v>
          </cell>
          <cell r="X4047">
            <v>2585.7149999999965</v>
          </cell>
          <cell r="Y4047">
            <v>2585.2035000000324</v>
          </cell>
          <cell r="Z4047">
            <v>2584.5764999999665</v>
          </cell>
          <cell r="AA4047">
            <v>2584.3950000000186</v>
          </cell>
          <cell r="AB4047">
            <v>2584.7249999999767</v>
          </cell>
          <cell r="AC4047">
            <v>2592.8595000000205</v>
          </cell>
          <cell r="AD4047">
            <v>2694.0321599718882</v>
          </cell>
          <cell r="AE4047">
            <v>2731.0805338135397</v>
          </cell>
          <cell r="AF4047">
            <v>2768.6383974915661</v>
          </cell>
          <cell r="AG4047">
            <v>2806.7127575183695</v>
          </cell>
          <cell r="AH4047">
            <v>2845.3107167601411</v>
          </cell>
          <cell r="AI4047">
            <v>2884.4394757617847</v>
          </cell>
          <cell r="AJ4047">
            <v>2924.1063340901455</v>
          </cell>
          <cell r="AK4047">
            <v>2964.3186916958948</v>
          </cell>
          <cell r="AL4047">
            <v>0</v>
          </cell>
          <cell r="AM4047">
            <v>0</v>
          </cell>
          <cell r="AN4047">
            <v>0</v>
          </cell>
          <cell r="AO4047">
            <v>0</v>
          </cell>
          <cell r="AP4047">
            <v>0</v>
          </cell>
          <cell r="AQ4047">
            <v>0</v>
          </cell>
          <cell r="AR4047">
            <v>0</v>
          </cell>
          <cell r="AS4047">
            <v>0</v>
          </cell>
          <cell r="AT4047">
            <v>0</v>
          </cell>
          <cell r="AU4047">
            <v>0</v>
          </cell>
          <cell r="AV4047">
            <v>0</v>
          </cell>
          <cell r="AW4047">
            <v>0</v>
          </cell>
          <cell r="AX4047">
            <v>0</v>
          </cell>
          <cell r="AY4047">
            <v>0</v>
          </cell>
          <cell r="AZ4047">
            <v>0</v>
          </cell>
        </row>
        <row r="4048">
          <cell r="A4048" t="str">
            <v>WYIrrigationTime-Of-UseIncentive CostsLow Participation Case0</v>
          </cell>
          <cell r="B4048" t="str">
            <v>WY</v>
          </cell>
          <cell r="C4048" t="str">
            <v>Irrigation</v>
          </cell>
          <cell r="D4048" t="str">
            <v>Time-Of-Use</v>
          </cell>
          <cell r="E4048" t="str">
            <v>Incentive Costs</v>
          </cell>
          <cell r="F4048" t="str">
            <v>Low Participation Case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351680.42</v>
          </cell>
          <cell r="S4048">
            <v>1071390.72</v>
          </cell>
          <cell r="T4048">
            <v>2537897.67</v>
          </cell>
          <cell r="U4048">
            <v>3311695.75</v>
          </cell>
          <cell r="V4048">
            <v>3733808.12</v>
          </cell>
          <cell r="W4048">
            <v>3788051.65</v>
          </cell>
          <cell r="X4048">
            <v>3842351.67</v>
          </cell>
          <cell r="Y4048">
            <v>3896640.94</v>
          </cell>
          <cell r="Z4048">
            <v>3950917.05</v>
          </cell>
          <cell r="AA4048">
            <v>4005189.34</v>
          </cell>
          <cell r="AB4048">
            <v>4059468.57</v>
          </cell>
          <cell r="AC4048">
            <v>4113918.62</v>
          </cell>
          <cell r="AD4048">
            <v>4170493.29</v>
          </cell>
          <cell r="AE4048">
            <v>4227845.9800000004</v>
          </cell>
          <cell r="AF4048">
            <v>4285987.3899999997</v>
          </cell>
          <cell r="AG4048">
            <v>4344928.3600000003</v>
          </cell>
          <cell r="AH4048">
            <v>4404679.88</v>
          </cell>
          <cell r="AI4048">
            <v>4465253.1100000003</v>
          </cell>
          <cell r="AJ4048">
            <v>4526659.34</v>
          </cell>
          <cell r="AK4048">
            <v>4588910.04</v>
          </cell>
          <cell r="AL4048">
            <v>0</v>
          </cell>
          <cell r="AM4048">
            <v>0</v>
          </cell>
          <cell r="AN4048">
            <v>0</v>
          </cell>
          <cell r="AO4048">
            <v>0</v>
          </cell>
          <cell r="AP4048">
            <v>0</v>
          </cell>
          <cell r="AQ4048">
            <v>0</v>
          </cell>
          <cell r="AR4048">
            <v>0</v>
          </cell>
          <cell r="AS4048">
            <v>0</v>
          </cell>
          <cell r="AT4048">
            <v>0</v>
          </cell>
          <cell r="AU4048">
            <v>0</v>
          </cell>
          <cell r="AV4048">
            <v>0</v>
          </cell>
          <cell r="AW4048">
            <v>0</v>
          </cell>
          <cell r="AX4048">
            <v>0</v>
          </cell>
          <cell r="AY4048">
            <v>0</v>
          </cell>
          <cell r="AZ4048">
            <v>0</v>
          </cell>
        </row>
        <row r="4049">
          <cell r="A4049" t="str">
            <v>WYIrrigationTime-Of-UseParticipantsLow Participation Case0</v>
          </cell>
          <cell r="B4049" t="str">
            <v>WY</v>
          </cell>
          <cell r="C4049" t="str">
            <v>Irrigation</v>
          </cell>
          <cell r="D4049" t="str">
            <v>Time-Of-Use</v>
          </cell>
          <cell r="E4049" t="str">
            <v>Participants</v>
          </cell>
          <cell r="F4049" t="str">
            <v>Low Participation Case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16746.686550000006</v>
          </cell>
          <cell r="S4049">
            <v>51018.605550000015</v>
          </cell>
          <cell r="T4049">
            <v>120852.27000000002</v>
          </cell>
          <cell r="U4049">
            <v>157699.79775000006</v>
          </cell>
          <cell r="V4049">
            <v>177800.38649999999</v>
          </cell>
          <cell r="W4049">
            <v>180383.41200000001</v>
          </cell>
          <cell r="X4049">
            <v>182969.12700000001</v>
          </cell>
          <cell r="Y4049">
            <v>185554.33050000004</v>
          </cell>
          <cell r="Z4049">
            <v>188138.90700000001</v>
          </cell>
          <cell r="AA4049">
            <v>190723.30200000003</v>
          </cell>
          <cell r="AB4049">
            <v>193308.027</v>
          </cell>
          <cell r="AC4049">
            <v>195900.88650000002</v>
          </cell>
          <cell r="AD4049">
            <v>198594.91865997191</v>
          </cell>
          <cell r="AE4049">
            <v>201325.99919378545</v>
          </cell>
          <cell r="AF4049">
            <v>204094.63759127702</v>
          </cell>
          <cell r="AG4049">
            <v>206901.35034879539</v>
          </cell>
          <cell r="AH4049">
            <v>209746.66106555553</v>
          </cell>
          <cell r="AI4049">
            <v>212631.10054131731</v>
          </cell>
          <cell r="AJ4049">
            <v>215555.20687540746</v>
          </cell>
          <cell r="AK4049">
            <v>218519.52556710335</v>
          </cell>
          <cell r="AL4049">
            <v>0</v>
          </cell>
          <cell r="AM4049">
            <v>0</v>
          </cell>
          <cell r="AN4049">
            <v>0</v>
          </cell>
          <cell r="AO4049">
            <v>0</v>
          </cell>
          <cell r="AP4049">
            <v>0</v>
          </cell>
          <cell r="AQ4049">
            <v>0</v>
          </cell>
          <cell r="AR4049">
            <v>0</v>
          </cell>
          <cell r="AS4049">
            <v>0</v>
          </cell>
          <cell r="AT4049">
            <v>0</v>
          </cell>
          <cell r="AU4049">
            <v>0</v>
          </cell>
          <cell r="AV4049">
            <v>0</v>
          </cell>
          <cell r="AW4049">
            <v>0</v>
          </cell>
          <cell r="AX4049">
            <v>0</v>
          </cell>
          <cell r="AY4049">
            <v>0</v>
          </cell>
          <cell r="AZ4049">
            <v>0</v>
          </cell>
        </row>
        <row r="4050">
          <cell r="A4050" t="str">
            <v>WYLarge C&amp;ITime-Of-UseProgram Annual BenefitsLow Participation Case0</v>
          </cell>
          <cell r="B4050" t="str">
            <v>WY</v>
          </cell>
          <cell r="C4050" t="str">
            <v>Large C&amp;I</v>
          </cell>
          <cell r="D4050" t="str">
            <v>Time-Of-Use</v>
          </cell>
          <cell r="E4050" t="str">
            <v>Program Annual Benefits</v>
          </cell>
          <cell r="F4050" t="str">
            <v>Low Participation Case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573231.01</v>
          </cell>
          <cell r="S4050">
            <v>1745288.43</v>
          </cell>
          <cell r="T4050">
            <v>4127886.26</v>
          </cell>
          <cell r="U4050">
            <v>5388069.9000000004</v>
          </cell>
          <cell r="V4050">
            <v>6066603.5300000003</v>
          </cell>
          <cell r="W4050">
            <v>6146956.6100000003</v>
          </cell>
          <cell r="X4050">
            <v>6226381.7599999998</v>
          </cell>
          <cell r="Y4050">
            <v>6305886.3200000003</v>
          </cell>
          <cell r="Z4050">
            <v>6389191.79</v>
          </cell>
          <cell r="AA4050">
            <v>6482465.1100000003</v>
          </cell>
          <cell r="AB4050">
            <v>6568214.9500000002</v>
          </cell>
          <cell r="AC4050">
            <v>6654117.0800000001</v>
          </cell>
          <cell r="AD4050">
            <v>6743128.8899999997</v>
          </cell>
          <cell r="AE4050">
            <v>6833331.4100000001</v>
          </cell>
          <cell r="AF4050">
            <v>6924740.5700000003</v>
          </cell>
          <cell r="AG4050">
            <v>7017372.5</v>
          </cell>
          <cell r="AH4050">
            <v>7111243.5700000003</v>
          </cell>
          <cell r="AI4050">
            <v>7206370.3399999999</v>
          </cell>
          <cell r="AJ4050">
            <v>7302769.6200000001</v>
          </cell>
          <cell r="AK4050">
            <v>7400458.4299999997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  <cell r="AP4050">
            <v>0</v>
          </cell>
          <cell r="AQ4050">
            <v>0</v>
          </cell>
          <cell r="AR4050">
            <v>0</v>
          </cell>
          <cell r="AS4050">
            <v>0</v>
          </cell>
          <cell r="AT4050">
            <v>0</v>
          </cell>
          <cell r="AU4050">
            <v>0</v>
          </cell>
          <cell r="AV4050">
            <v>0</v>
          </cell>
          <cell r="AW4050">
            <v>0</v>
          </cell>
          <cell r="AX4050">
            <v>0</v>
          </cell>
          <cell r="AY4050">
            <v>0</v>
          </cell>
          <cell r="AZ4050">
            <v>0</v>
          </cell>
        </row>
        <row r="4051">
          <cell r="A4051" t="str">
            <v>WYLarge C&amp;ITime-Of-UseProgram Annual CostsLow Participation Case0</v>
          </cell>
          <cell r="B4051" t="str">
            <v>WY</v>
          </cell>
          <cell r="C4051" t="str">
            <v>Large C&amp;I</v>
          </cell>
          <cell r="D4051" t="str">
            <v>Time-Of-Use</v>
          </cell>
          <cell r="E4051" t="str">
            <v>Program Annual Costs</v>
          </cell>
          <cell r="F4051" t="str">
            <v>Low Participation Case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5834317.1500000004</v>
          </cell>
          <cell r="S4051">
            <v>12509121.98</v>
          </cell>
          <cell r="T4051">
            <v>26286343.199999999</v>
          </cell>
          <cell r="U4051">
            <v>16130618.27</v>
          </cell>
          <cell r="V4051">
            <v>10911310.720000001</v>
          </cell>
          <cell r="W4051">
            <v>4823091.07</v>
          </cell>
          <cell r="X4051">
            <v>4899046.41</v>
          </cell>
          <cell r="Y4051">
            <v>4974249.76</v>
          </cell>
          <cell r="Z4051">
            <v>5049879.66</v>
          </cell>
          <cell r="AA4051">
            <v>5126289.05</v>
          </cell>
          <cell r="AB4051">
            <v>5203203.5</v>
          </cell>
          <cell r="AC4051">
            <v>5283869.59</v>
          </cell>
          <cell r="AD4051">
            <v>5405233.1200000001</v>
          </cell>
          <cell r="AE4051">
            <v>5502775.29</v>
          </cell>
          <cell r="AF4051">
            <v>5602414.6799999997</v>
          </cell>
          <cell r="AG4051">
            <v>5704204.7300000004</v>
          </cell>
          <cell r="AH4051">
            <v>5808200.4400000004</v>
          </cell>
          <cell r="AI4051">
            <v>5914458.3899999997</v>
          </cell>
          <cell r="AJ4051">
            <v>6023036.7800000003</v>
          </cell>
          <cell r="AK4051">
            <v>6133995.5099999998</v>
          </cell>
          <cell r="AL4051">
            <v>0</v>
          </cell>
          <cell r="AM4051">
            <v>0</v>
          </cell>
          <cell r="AN4051">
            <v>0</v>
          </cell>
          <cell r="AO4051">
            <v>0</v>
          </cell>
          <cell r="AP4051">
            <v>0</v>
          </cell>
          <cell r="AQ4051">
            <v>0</v>
          </cell>
          <cell r="AR4051">
            <v>0</v>
          </cell>
          <cell r="AS4051">
            <v>0</v>
          </cell>
          <cell r="AT4051">
            <v>0</v>
          </cell>
          <cell r="AU4051">
            <v>0</v>
          </cell>
          <cell r="AV4051">
            <v>0</v>
          </cell>
          <cell r="AW4051">
            <v>0</v>
          </cell>
          <cell r="AX4051">
            <v>0</v>
          </cell>
          <cell r="AY4051">
            <v>0</v>
          </cell>
          <cell r="AZ4051">
            <v>0</v>
          </cell>
        </row>
        <row r="4052">
          <cell r="A4052" t="str">
            <v>WYLarge C&amp;ITime-Of-UseNon-Incentive CostsLow Participation Case0</v>
          </cell>
          <cell r="B4052" t="str">
            <v>WY</v>
          </cell>
          <cell r="C4052" t="str">
            <v>Large C&amp;I</v>
          </cell>
          <cell r="D4052" t="str">
            <v>Time-Of-Use</v>
          </cell>
          <cell r="E4052" t="str">
            <v>Non-Incentive Costs</v>
          </cell>
          <cell r="F4052" t="str">
            <v>Low Participation Case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5482636.7300000004</v>
          </cell>
          <cell r="S4052">
            <v>11437731.27</v>
          </cell>
          <cell r="T4052">
            <v>23748445.530000001</v>
          </cell>
          <cell r="U4052">
            <v>12818922.52</v>
          </cell>
          <cell r="V4052">
            <v>7177502.6100000003</v>
          </cell>
          <cell r="W4052">
            <v>1035039.42</v>
          </cell>
          <cell r="X4052">
            <v>1056694.75</v>
          </cell>
          <cell r="Y4052">
            <v>1077608.81</v>
          </cell>
          <cell r="Z4052">
            <v>1098962.6200000001</v>
          </cell>
          <cell r="AA4052">
            <v>1121099.71</v>
          </cell>
          <cell r="AB4052">
            <v>1143734.93</v>
          </cell>
          <cell r="AC4052">
            <v>1169950.97</v>
          </cell>
          <cell r="AD4052">
            <v>1234739.83</v>
          </cell>
          <cell r="AE4052">
            <v>1274929.31</v>
          </cell>
          <cell r="AF4052">
            <v>1316427.29</v>
          </cell>
          <cell r="AG4052">
            <v>1359276.37</v>
          </cell>
          <cell r="AH4052">
            <v>1403520.56</v>
          </cell>
          <cell r="AI4052">
            <v>1449205.28</v>
          </cell>
          <cell r="AJ4052">
            <v>1496377.44</v>
          </cell>
          <cell r="AK4052">
            <v>1545085.48</v>
          </cell>
          <cell r="AL4052">
            <v>0</v>
          </cell>
          <cell r="AM4052">
            <v>0</v>
          </cell>
          <cell r="AN4052">
            <v>0</v>
          </cell>
          <cell r="AO4052">
            <v>0</v>
          </cell>
          <cell r="AP4052">
            <v>0</v>
          </cell>
          <cell r="AQ4052">
            <v>0</v>
          </cell>
          <cell r="AR4052">
            <v>0</v>
          </cell>
          <cell r="AS4052">
            <v>0</v>
          </cell>
          <cell r="AT4052">
            <v>0</v>
          </cell>
          <cell r="AU4052">
            <v>0</v>
          </cell>
          <cell r="AV4052">
            <v>0</v>
          </cell>
          <cell r="AW4052">
            <v>0</v>
          </cell>
          <cell r="AX4052">
            <v>0</v>
          </cell>
          <cell r="AY4052">
            <v>0</v>
          </cell>
          <cell r="AZ4052">
            <v>0</v>
          </cell>
        </row>
        <row r="4053">
          <cell r="A4053" t="str">
            <v>WYLarge C&amp;ITime-Of-UseSummer Peak Reduction @Meter  (MW)Low Participation Case0</v>
          </cell>
          <cell r="B4053" t="str">
            <v>WY</v>
          </cell>
          <cell r="C4053" t="str">
            <v>Large C&amp;I</v>
          </cell>
          <cell r="D4053" t="str">
            <v>Time-Of-Use</v>
          </cell>
          <cell r="E4053" t="str">
            <v>Summer Peak Reduction @Meter  (MW)</v>
          </cell>
          <cell r="F4053" t="str">
            <v>Low Participation Case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5.1061481672101516</v>
          </cell>
          <cell r="S4053">
            <v>15.546439584201273</v>
          </cell>
          <cell r="T4053">
            <v>36.769815927493447</v>
          </cell>
          <cell r="U4053">
            <v>47.99510590524666</v>
          </cell>
          <cell r="V4053">
            <v>54.039254216657497</v>
          </cell>
          <cell r="W4053">
            <v>54.75501228123791</v>
          </cell>
          <cell r="X4053">
            <v>55.462504704051796</v>
          </cell>
          <cell r="Y4053">
            <v>56.170704503007471</v>
          </cell>
          <cell r="Z4053">
            <v>56.91276145592839</v>
          </cell>
          <cell r="AA4053">
            <v>57.74360864977195</v>
          </cell>
          <cell r="AB4053">
            <v>58.507439221742665</v>
          </cell>
          <cell r="AC4053">
            <v>59.27262640549219</v>
          </cell>
          <cell r="AD4053">
            <v>60.065513565673378</v>
          </cell>
          <cell r="AE4053">
            <v>60.869007140432515</v>
          </cell>
          <cell r="AF4053">
            <v>61.683249011282939</v>
          </cell>
          <cell r="AG4053">
            <v>62.508382957680382</v>
          </cell>
          <cell r="AH4053">
            <v>63.344554682411669</v>
          </cell>
          <cell r="AI4053">
            <v>64.191911837323005</v>
          </cell>
          <cell r="AJ4053">
            <v>65.050604049392433</v>
          </cell>
          <cell r="AK4053">
            <v>65.920782947151125</v>
          </cell>
          <cell r="AL4053">
            <v>0</v>
          </cell>
          <cell r="AM4053">
            <v>0</v>
          </cell>
          <cell r="AN4053">
            <v>0</v>
          </cell>
          <cell r="AO4053">
            <v>0</v>
          </cell>
          <cell r="AP4053">
            <v>0</v>
          </cell>
          <cell r="AQ4053">
            <v>0</v>
          </cell>
          <cell r="AR4053">
            <v>0</v>
          </cell>
          <cell r="AS4053">
            <v>0</v>
          </cell>
          <cell r="AT4053">
            <v>0</v>
          </cell>
          <cell r="AU4053">
            <v>0</v>
          </cell>
          <cell r="AV4053">
            <v>0</v>
          </cell>
          <cell r="AW4053">
            <v>0</v>
          </cell>
          <cell r="AX4053">
            <v>0</v>
          </cell>
          <cell r="AY4053">
            <v>0</v>
          </cell>
          <cell r="AZ4053">
            <v>0</v>
          </cell>
        </row>
        <row r="4054">
          <cell r="A4054" t="str">
            <v>WYLarge C&amp;ITime-Of-UseSummer Peak Reduction @Generation (MW)Low Participation Case0</v>
          </cell>
          <cell r="B4054" t="str">
            <v>WY</v>
          </cell>
          <cell r="C4054" t="str">
            <v>Large C&amp;I</v>
          </cell>
          <cell r="D4054" t="str">
            <v>Time-Of-Use</v>
          </cell>
          <cell r="E4054" t="str">
            <v>Summer Peak Reduction @Generation (MW)</v>
          </cell>
          <cell r="F4054" t="str">
            <v>Low Participation Case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5.6309529854545115</v>
          </cell>
          <cell r="S4054">
            <v>17.1442871462299</v>
          </cell>
          <cell r="T4054">
            <v>40.548980952242438</v>
          </cell>
          <cell r="U4054">
            <v>52.92799504328039</v>
          </cell>
          <cell r="V4054">
            <v>59.593354892652727</v>
          </cell>
          <cell r="W4054">
            <v>60.382677857562754</v>
          </cell>
          <cell r="X4054">
            <v>61.162885646285609</v>
          </cell>
          <cell r="Y4054">
            <v>61.94387351456492</v>
          </cell>
          <cell r="Z4054">
            <v>62.762198341341403</v>
          </cell>
          <cell r="AA4054">
            <v>63.678439181486489</v>
          </cell>
          <cell r="AB4054">
            <v>64.520775498172327</v>
          </cell>
          <cell r="AC4054">
            <v>65.364607857843168</v>
          </cell>
          <cell r="AD4054">
            <v>66.238987169908881</v>
          </cell>
          <cell r="AE4054">
            <v>67.125063013269198</v>
          </cell>
          <cell r="AF4054">
            <v>68.022991851877961</v>
          </cell>
          <cell r="AG4054">
            <v>68.932932242700019</v>
          </cell>
          <cell r="AH4054">
            <v>69.855044863709381</v>
          </cell>
          <cell r="AI4054">
            <v>70.789492542261797</v>
          </cell>
          <cell r="AJ4054">
            <v>71.73644028384696</v>
          </cell>
          <cell r="AK4054">
            <v>72.696055301225314</v>
          </cell>
          <cell r="AL4054">
            <v>0</v>
          </cell>
          <cell r="AM4054">
            <v>0</v>
          </cell>
          <cell r="AN4054">
            <v>0</v>
          </cell>
          <cell r="AO4054">
            <v>0</v>
          </cell>
          <cell r="AP4054">
            <v>0</v>
          </cell>
          <cell r="AQ4054">
            <v>0</v>
          </cell>
          <cell r="AR4054">
            <v>0</v>
          </cell>
          <cell r="AS4054">
            <v>0</v>
          </cell>
          <cell r="AT4054">
            <v>0</v>
          </cell>
          <cell r="AU4054">
            <v>0</v>
          </cell>
          <cell r="AV4054">
            <v>0</v>
          </cell>
          <cell r="AW4054">
            <v>0</v>
          </cell>
          <cell r="AX4054">
            <v>0</v>
          </cell>
          <cell r="AY4054">
            <v>0</v>
          </cell>
          <cell r="AZ4054">
            <v>0</v>
          </cell>
        </row>
        <row r="4055">
          <cell r="A4055" t="str">
            <v>WYLarge C&amp;ITime-Of-UseWinter Peak Reduction @Meter  (MW)Low Participation Case0</v>
          </cell>
          <cell r="B4055" t="str">
            <v>WY</v>
          </cell>
          <cell r="C4055" t="str">
            <v>Large C&amp;I</v>
          </cell>
          <cell r="D4055" t="str">
            <v>Time-Of-Use</v>
          </cell>
          <cell r="E4055" t="str">
            <v>Winter Peak Reduction @Meter  (MW)</v>
          </cell>
          <cell r="F4055" t="str">
            <v>Low Participation Case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  <cell r="AP4055">
            <v>0</v>
          </cell>
          <cell r="AQ4055">
            <v>0</v>
          </cell>
          <cell r="AR4055">
            <v>0</v>
          </cell>
          <cell r="AS4055">
            <v>0</v>
          </cell>
          <cell r="AT4055">
            <v>0</v>
          </cell>
          <cell r="AU4055">
            <v>0</v>
          </cell>
          <cell r="AV4055">
            <v>0</v>
          </cell>
          <cell r="AW4055">
            <v>0</v>
          </cell>
          <cell r="AX4055">
            <v>0</v>
          </cell>
          <cell r="AY4055">
            <v>0</v>
          </cell>
          <cell r="AZ4055">
            <v>0</v>
          </cell>
        </row>
        <row r="4056">
          <cell r="A4056" t="str">
            <v>WYLarge C&amp;ITime-Of-UseWinter Peak Reduction @Generation (MW)Low Participation Case0</v>
          </cell>
          <cell r="B4056" t="str">
            <v>WY</v>
          </cell>
          <cell r="C4056" t="str">
            <v>Large C&amp;I</v>
          </cell>
          <cell r="D4056" t="str">
            <v>Time-Of-Use</v>
          </cell>
          <cell r="E4056" t="str">
            <v>Winter Peak Reduction @Generation (MW)</v>
          </cell>
          <cell r="F4056" t="str">
            <v>Low Participation Case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  <cell r="AE4056">
            <v>0</v>
          </cell>
          <cell r="AF4056">
            <v>0</v>
          </cell>
          <cell r="AG4056">
            <v>0</v>
          </cell>
          <cell r="AH4056">
            <v>0</v>
          </cell>
          <cell r="AI4056">
            <v>0</v>
          </cell>
          <cell r="AJ4056">
            <v>0</v>
          </cell>
          <cell r="AK4056">
            <v>0</v>
          </cell>
          <cell r="AL4056">
            <v>0</v>
          </cell>
          <cell r="AM4056">
            <v>0</v>
          </cell>
          <cell r="AN4056">
            <v>0</v>
          </cell>
          <cell r="AO4056">
            <v>0</v>
          </cell>
          <cell r="AP4056">
            <v>0</v>
          </cell>
          <cell r="AQ4056">
            <v>0</v>
          </cell>
          <cell r="AR4056">
            <v>0</v>
          </cell>
          <cell r="AS4056">
            <v>0</v>
          </cell>
          <cell r="AT4056">
            <v>0</v>
          </cell>
          <cell r="AU4056">
            <v>0</v>
          </cell>
          <cell r="AV4056">
            <v>0</v>
          </cell>
          <cell r="AW4056">
            <v>0</v>
          </cell>
          <cell r="AX4056">
            <v>0</v>
          </cell>
          <cell r="AY4056">
            <v>0</v>
          </cell>
          <cell r="AZ4056">
            <v>0</v>
          </cell>
        </row>
        <row r="4057">
          <cell r="A4057" t="str">
            <v>WYLarge C&amp;ITime-Of-UseProgram Annual BenefitsLow Participation Case0</v>
          </cell>
          <cell r="B4057" t="str">
            <v>WY</v>
          </cell>
          <cell r="C4057" t="str">
            <v>Large C&amp;I</v>
          </cell>
          <cell r="D4057" t="str">
            <v>Time-Of-Use</v>
          </cell>
          <cell r="E4057" t="str">
            <v>Program Annual Benefits</v>
          </cell>
          <cell r="F4057" t="str">
            <v>Low Participation Case</v>
          </cell>
          <cell r="G4057">
            <v>0</v>
          </cell>
        </row>
        <row r="4058">
          <cell r="A4058" t="str">
            <v>WYLarge C&amp;ITime-Of-UseNew ParticipantsLow Participation Case0</v>
          </cell>
          <cell r="B4058" t="str">
            <v>WY</v>
          </cell>
          <cell r="C4058" t="str">
            <v>Large C&amp;I</v>
          </cell>
          <cell r="D4058" t="str">
            <v>Time-Of-Use</v>
          </cell>
          <cell r="E4058" t="str">
            <v>New Participants</v>
          </cell>
          <cell r="F4058" t="str">
            <v>Low Participation Case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16746.686550000006</v>
          </cell>
          <cell r="S4058">
            <v>34271.919000000009</v>
          </cell>
          <cell r="T4058">
            <v>69833.664450000011</v>
          </cell>
          <cell r="U4058">
            <v>36847.527750000037</v>
          </cell>
          <cell r="V4058">
            <v>20100.588749999937</v>
          </cell>
          <cell r="W4058">
            <v>2583.0255000000179</v>
          </cell>
          <cell r="X4058">
            <v>2585.7149999999965</v>
          </cell>
          <cell r="Y4058">
            <v>2585.2035000000324</v>
          </cell>
          <cell r="Z4058">
            <v>2584.5764999999665</v>
          </cell>
          <cell r="AA4058">
            <v>2584.3950000000186</v>
          </cell>
          <cell r="AB4058">
            <v>2584.7249999999767</v>
          </cell>
          <cell r="AC4058">
            <v>2592.8595000000205</v>
          </cell>
          <cell r="AD4058">
            <v>2694.0321599718882</v>
          </cell>
          <cell r="AE4058">
            <v>2731.0805338135397</v>
          </cell>
          <cell r="AF4058">
            <v>2768.6383974915661</v>
          </cell>
          <cell r="AG4058">
            <v>2806.7127575183695</v>
          </cell>
          <cell r="AH4058">
            <v>2845.3107167601411</v>
          </cell>
          <cell r="AI4058">
            <v>2884.4394757617847</v>
          </cell>
          <cell r="AJ4058">
            <v>2924.1063340901455</v>
          </cell>
          <cell r="AK4058">
            <v>2964.3186916958948</v>
          </cell>
          <cell r="AL4058">
            <v>0</v>
          </cell>
          <cell r="AM4058">
            <v>0</v>
          </cell>
          <cell r="AN4058">
            <v>0</v>
          </cell>
          <cell r="AO4058">
            <v>0</v>
          </cell>
          <cell r="AP4058">
            <v>0</v>
          </cell>
          <cell r="AQ4058">
            <v>0</v>
          </cell>
          <cell r="AR4058">
            <v>0</v>
          </cell>
          <cell r="AS4058">
            <v>0</v>
          </cell>
          <cell r="AT4058">
            <v>0</v>
          </cell>
          <cell r="AU4058">
            <v>0</v>
          </cell>
          <cell r="AV4058">
            <v>0</v>
          </cell>
          <cell r="AW4058">
            <v>0</v>
          </cell>
          <cell r="AX4058">
            <v>0</v>
          </cell>
          <cell r="AY4058">
            <v>0</v>
          </cell>
          <cell r="AZ4058">
            <v>0</v>
          </cell>
        </row>
        <row r="4059">
          <cell r="A4059" t="str">
            <v>WYLarge C&amp;ITime-Of-UseIncentive CostsLow Participation Case0</v>
          </cell>
          <cell r="B4059" t="str">
            <v>WY</v>
          </cell>
          <cell r="C4059" t="str">
            <v>Large C&amp;I</v>
          </cell>
          <cell r="D4059" t="str">
            <v>Time-Of-Use</v>
          </cell>
          <cell r="E4059" t="str">
            <v>Incentive Costs</v>
          </cell>
          <cell r="F4059" t="str">
            <v>Low Participation Case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351680.42</v>
          </cell>
          <cell r="S4059">
            <v>1071390.72</v>
          </cell>
          <cell r="T4059">
            <v>2537897.67</v>
          </cell>
          <cell r="U4059">
            <v>3311695.75</v>
          </cell>
          <cell r="V4059">
            <v>3733808.12</v>
          </cell>
          <cell r="W4059">
            <v>3788051.65</v>
          </cell>
          <cell r="X4059">
            <v>3842351.67</v>
          </cell>
          <cell r="Y4059">
            <v>3896640.94</v>
          </cell>
          <cell r="Z4059">
            <v>3950917.05</v>
          </cell>
          <cell r="AA4059">
            <v>4005189.34</v>
          </cell>
          <cell r="AB4059">
            <v>4059468.57</v>
          </cell>
          <cell r="AC4059">
            <v>4113918.62</v>
          </cell>
          <cell r="AD4059">
            <v>4170493.29</v>
          </cell>
          <cell r="AE4059">
            <v>4227845.9800000004</v>
          </cell>
          <cell r="AF4059">
            <v>4285987.3899999997</v>
          </cell>
          <cell r="AG4059">
            <v>4344928.3600000003</v>
          </cell>
          <cell r="AH4059">
            <v>4404679.88</v>
          </cell>
          <cell r="AI4059">
            <v>4465253.1100000003</v>
          </cell>
          <cell r="AJ4059">
            <v>4526659.34</v>
          </cell>
          <cell r="AK4059">
            <v>4588910.04</v>
          </cell>
          <cell r="AL4059">
            <v>0</v>
          </cell>
          <cell r="AM4059">
            <v>0</v>
          </cell>
          <cell r="AN4059">
            <v>0</v>
          </cell>
          <cell r="AO4059">
            <v>0</v>
          </cell>
          <cell r="AP4059">
            <v>0</v>
          </cell>
          <cell r="AQ4059">
            <v>0</v>
          </cell>
          <cell r="AR4059">
            <v>0</v>
          </cell>
          <cell r="AS4059">
            <v>0</v>
          </cell>
          <cell r="AT4059">
            <v>0</v>
          </cell>
          <cell r="AU4059">
            <v>0</v>
          </cell>
          <cell r="AV4059">
            <v>0</v>
          </cell>
          <cell r="AW4059">
            <v>0</v>
          </cell>
          <cell r="AX4059">
            <v>0</v>
          </cell>
          <cell r="AY4059">
            <v>0</v>
          </cell>
          <cell r="AZ4059">
            <v>0</v>
          </cell>
        </row>
        <row r="4060">
          <cell r="A4060" t="str">
            <v>WYLarge C&amp;ITime-Of-UseParticipantsLow Participation Case0</v>
          </cell>
          <cell r="B4060" t="str">
            <v>WY</v>
          </cell>
          <cell r="C4060" t="str">
            <v>Large C&amp;I</v>
          </cell>
          <cell r="D4060" t="str">
            <v>Time-Of-Use</v>
          </cell>
          <cell r="E4060" t="str">
            <v>Participants</v>
          </cell>
          <cell r="F4060" t="str">
            <v>Low Participation Case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16746.686550000006</v>
          </cell>
          <cell r="S4060">
            <v>51018.605550000015</v>
          </cell>
          <cell r="T4060">
            <v>120852.27000000002</v>
          </cell>
          <cell r="U4060">
            <v>157699.79775000006</v>
          </cell>
          <cell r="V4060">
            <v>177800.38649999999</v>
          </cell>
          <cell r="W4060">
            <v>180383.41200000001</v>
          </cell>
          <cell r="X4060">
            <v>182969.12700000001</v>
          </cell>
          <cell r="Y4060">
            <v>185554.33050000004</v>
          </cell>
          <cell r="Z4060">
            <v>188138.90700000001</v>
          </cell>
          <cell r="AA4060">
            <v>190723.30200000003</v>
          </cell>
          <cell r="AB4060">
            <v>193308.027</v>
          </cell>
          <cell r="AC4060">
            <v>195900.88650000002</v>
          </cell>
          <cell r="AD4060">
            <v>198594.91865997191</v>
          </cell>
          <cell r="AE4060">
            <v>201325.99919378545</v>
          </cell>
          <cell r="AF4060">
            <v>204094.63759127702</v>
          </cell>
          <cell r="AG4060">
            <v>206901.35034879539</v>
          </cell>
          <cell r="AH4060">
            <v>209746.66106555553</v>
          </cell>
          <cell r="AI4060">
            <v>212631.10054131731</v>
          </cell>
          <cell r="AJ4060">
            <v>215555.20687540746</v>
          </cell>
          <cell r="AK4060">
            <v>218519.52556710335</v>
          </cell>
          <cell r="AL4060">
            <v>0</v>
          </cell>
          <cell r="AM4060">
            <v>0</v>
          </cell>
          <cell r="AN4060">
            <v>0</v>
          </cell>
          <cell r="AO4060">
            <v>0</v>
          </cell>
          <cell r="AP4060">
            <v>0</v>
          </cell>
          <cell r="AQ4060">
            <v>0</v>
          </cell>
          <cell r="AR4060">
            <v>0</v>
          </cell>
          <cell r="AS4060">
            <v>0</v>
          </cell>
          <cell r="AT4060">
            <v>0</v>
          </cell>
          <cell r="AU4060">
            <v>0</v>
          </cell>
          <cell r="AV4060">
            <v>0</v>
          </cell>
          <cell r="AW4060">
            <v>0</v>
          </cell>
          <cell r="AX4060">
            <v>0</v>
          </cell>
          <cell r="AY4060">
            <v>0</v>
          </cell>
          <cell r="AZ4060">
            <v>0</v>
          </cell>
        </row>
        <row r="4061">
          <cell r="A4061" t="str">
            <v>WYMedium C&amp;ITime-Of-UseProgram Annual BenefitsLow Participation Case0</v>
          </cell>
          <cell r="B4061" t="str">
            <v>WY</v>
          </cell>
          <cell r="C4061" t="str">
            <v>Medium C&amp;I</v>
          </cell>
          <cell r="D4061" t="str">
            <v>Time-Of-Use</v>
          </cell>
          <cell r="E4061" t="str">
            <v>Program Annual Benefits</v>
          </cell>
          <cell r="F4061" t="str">
            <v>Low Participation Case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573231.01</v>
          </cell>
          <cell r="S4061">
            <v>1745288.43</v>
          </cell>
          <cell r="T4061">
            <v>4127886.26</v>
          </cell>
          <cell r="U4061">
            <v>5388069.9000000004</v>
          </cell>
          <cell r="V4061">
            <v>6066603.5300000003</v>
          </cell>
          <cell r="W4061">
            <v>6146956.6100000003</v>
          </cell>
          <cell r="X4061">
            <v>6226381.7599999998</v>
          </cell>
          <cell r="Y4061">
            <v>6305886.3200000003</v>
          </cell>
          <cell r="Z4061">
            <v>6389191.79</v>
          </cell>
          <cell r="AA4061">
            <v>6482465.1100000003</v>
          </cell>
          <cell r="AB4061">
            <v>6568214.9500000002</v>
          </cell>
          <cell r="AC4061">
            <v>6654117.0800000001</v>
          </cell>
          <cell r="AD4061">
            <v>6743128.8899999997</v>
          </cell>
          <cell r="AE4061">
            <v>6833331.4100000001</v>
          </cell>
          <cell r="AF4061">
            <v>6924740.5700000003</v>
          </cell>
          <cell r="AG4061">
            <v>7017372.5</v>
          </cell>
          <cell r="AH4061">
            <v>7111243.5700000003</v>
          </cell>
          <cell r="AI4061">
            <v>7206370.3399999999</v>
          </cell>
          <cell r="AJ4061">
            <v>7302769.6200000001</v>
          </cell>
          <cell r="AK4061">
            <v>7400458.4299999997</v>
          </cell>
          <cell r="AL4061">
            <v>0</v>
          </cell>
          <cell r="AM4061">
            <v>0</v>
          </cell>
          <cell r="AN4061">
            <v>0</v>
          </cell>
          <cell r="AO4061">
            <v>0</v>
          </cell>
          <cell r="AP4061">
            <v>0</v>
          </cell>
          <cell r="AQ4061">
            <v>0</v>
          </cell>
          <cell r="AR4061">
            <v>0</v>
          </cell>
          <cell r="AS4061">
            <v>0</v>
          </cell>
          <cell r="AT4061">
            <v>0</v>
          </cell>
          <cell r="AU4061">
            <v>0</v>
          </cell>
          <cell r="AV4061">
            <v>0</v>
          </cell>
          <cell r="AW4061">
            <v>0</v>
          </cell>
          <cell r="AX4061">
            <v>0</v>
          </cell>
          <cell r="AY4061">
            <v>0</v>
          </cell>
          <cell r="AZ4061">
            <v>0</v>
          </cell>
        </row>
        <row r="4062">
          <cell r="A4062" t="str">
            <v>WYMedium C&amp;ITime-Of-UseProgram Annual CostsLow Participation Case0</v>
          </cell>
          <cell r="B4062" t="str">
            <v>WY</v>
          </cell>
          <cell r="C4062" t="str">
            <v>Medium C&amp;I</v>
          </cell>
          <cell r="D4062" t="str">
            <v>Time-Of-Use</v>
          </cell>
          <cell r="E4062" t="str">
            <v>Program Annual Costs</v>
          </cell>
          <cell r="F4062" t="str">
            <v>Low Participation Case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5834317.1500000004</v>
          </cell>
          <cell r="S4062">
            <v>12509121.98</v>
          </cell>
          <cell r="T4062">
            <v>26286343.199999999</v>
          </cell>
          <cell r="U4062">
            <v>16130618.27</v>
          </cell>
          <cell r="V4062">
            <v>10911310.720000001</v>
          </cell>
          <cell r="W4062">
            <v>4823091.07</v>
          </cell>
          <cell r="X4062">
            <v>4899046.41</v>
          </cell>
          <cell r="Y4062">
            <v>4974249.76</v>
          </cell>
          <cell r="Z4062">
            <v>5049879.66</v>
          </cell>
          <cell r="AA4062">
            <v>5126289.05</v>
          </cell>
          <cell r="AB4062">
            <v>5203203.5</v>
          </cell>
          <cell r="AC4062">
            <v>5283869.59</v>
          </cell>
          <cell r="AD4062">
            <v>5405233.1200000001</v>
          </cell>
          <cell r="AE4062">
            <v>5502775.29</v>
          </cell>
          <cell r="AF4062">
            <v>5602414.6799999997</v>
          </cell>
          <cell r="AG4062">
            <v>5704204.7300000004</v>
          </cell>
          <cell r="AH4062">
            <v>5808200.4400000004</v>
          </cell>
          <cell r="AI4062">
            <v>5914458.3899999997</v>
          </cell>
          <cell r="AJ4062">
            <v>6023036.7800000003</v>
          </cell>
          <cell r="AK4062">
            <v>6133995.5099999998</v>
          </cell>
          <cell r="AL4062">
            <v>0</v>
          </cell>
          <cell r="AM4062">
            <v>0</v>
          </cell>
          <cell r="AN4062">
            <v>0</v>
          </cell>
          <cell r="AO4062">
            <v>0</v>
          </cell>
          <cell r="AP4062">
            <v>0</v>
          </cell>
          <cell r="AQ4062">
            <v>0</v>
          </cell>
          <cell r="AR4062">
            <v>0</v>
          </cell>
          <cell r="AS4062">
            <v>0</v>
          </cell>
          <cell r="AT4062">
            <v>0</v>
          </cell>
          <cell r="AU4062">
            <v>0</v>
          </cell>
          <cell r="AV4062">
            <v>0</v>
          </cell>
          <cell r="AW4062">
            <v>0</v>
          </cell>
          <cell r="AX4062">
            <v>0</v>
          </cell>
          <cell r="AY4062">
            <v>0</v>
          </cell>
          <cell r="AZ4062">
            <v>0</v>
          </cell>
        </row>
        <row r="4063">
          <cell r="A4063" t="str">
            <v>WYMedium C&amp;ITime-Of-UseNon-Incentive CostsLow Participation Case0</v>
          </cell>
          <cell r="B4063" t="str">
            <v>WY</v>
          </cell>
          <cell r="C4063" t="str">
            <v>Medium C&amp;I</v>
          </cell>
          <cell r="D4063" t="str">
            <v>Time-Of-Use</v>
          </cell>
          <cell r="E4063" t="str">
            <v>Non-Incentive Costs</v>
          </cell>
          <cell r="F4063" t="str">
            <v>Low Participation Case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5482636.7300000004</v>
          </cell>
          <cell r="S4063">
            <v>11437731.27</v>
          </cell>
          <cell r="T4063">
            <v>23748445.530000001</v>
          </cell>
          <cell r="U4063">
            <v>12818922.52</v>
          </cell>
          <cell r="V4063">
            <v>7177502.6100000003</v>
          </cell>
          <cell r="W4063">
            <v>1035039.42</v>
          </cell>
          <cell r="X4063">
            <v>1056694.75</v>
          </cell>
          <cell r="Y4063">
            <v>1077608.81</v>
          </cell>
          <cell r="Z4063">
            <v>1098962.6200000001</v>
          </cell>
          <cell r="AA4063">
            <v>1121099.71</v>
          </cell>
          <cell r="AB4063">
            <v>1143734.93</v>
          </cell>
          <cell r="AC4063">
            <v>1169950.97</v>
          </cell>
          <cell r="AD4063">
            <v>1234739.83</v>
          </cell>
          <cell r="AE4063">
            <v>1274929.31</v>
          </cell>
          <cell r="AF4063">
            <v>1316427.29</v>
          </cell>
          <cell r="AG4063">
            <v>1359276.37</v>
          </cell>
          <cell r="AH4063">
            <v>1403520.56</v>
          </cell>
          <cell r="AI4063">
            <v>1449205.28</v>
          </cell>
          <cell r="AJ4063">
            <v>1496377.44</v>
          </cell>
          <cell r="AK4063">
            <v>1545085.48</v>
          </cell>
          <cell r="AL4063">
            <v>0</v>
          </cell>
          <cell r="AM4063">
            <v>0</v>
          </cell>
          <cell r="AN4063">
            <v>0</v>
          </cell>
          <cell r="AO4063">
            <v>0</v>
          </cell>
          <cell r="AP4063">
            <v>0</v>
          </cell>
          <cell r="AQ4063">
            <v>0</v>
          </cell>
          <cell r="AR4063">
            <v>0</v>
          </cell>
          <cell r="AS4063">
            <v>0</v>
          </cell>
          <cell r="AT4063">
            <v>0</v>
          </cell>
          <cell r="AU4063">
            <v>0</v>
          </cell>
          <cell r="AV4063">
            <v>0</v>
          </cell>
          <cell r="AW4063">
            <v>0</v>
          </cell>
          <cell r="AX4063">
            <v>0</v>
          </cell>
          <cell r="AY4063">
            <v>0</v>
          </cell>
          <cell r="AZ4063">
            <v>0</v>
          </cell>
        </row>
        <row r="4064">
          <cell r="A4064" t="str">
            <v>WYMedium C&amp;ITime-Of-UseSummer Peak Reduction @Meter  (MW)Low Participation Case0</v>
          </cell>
          <cell r="B4064" t="str">
            <v>WY</v>
          </cell>
          <cell r="C4064" t="str">
            <v>Medium C&amp;I</v>
          </cell>
          <cell r="D4064" t="str">
            <v>Time-Of-Use</v>
          </cell>
          <cell r="E4064" t="str">
            <v>Summer Peak Reduction @Meter  (MW)</v>
          </cell>
          <cell r="F4064" t="str">
            <v>Low Participation Case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5.1061481672101516</v>
          </cell>
          <cell r="S4064">
            <v>15.546439584201273</v>
          </cell>
          <cell r="T4064">
            <v>36.769815927493447</v>
          </cell>
          <cell r="U4064">
            <v>47.99510590524666</v>
          </cell>
          <cell r="V4064">
            <v>54.039254216657497</v>
          </cell>
          <cell r="W4064">
            <v>54.75501228123791</v>
          </cell>
          <cell r="X4064">
            <v>55.462504704051796</v>
          </cell>
          <cell r="Y4064">
            <v>56.170704503007471</v>
          </cell>
          <cell r="Z4064">
            <v>56.91276145592839</v>
          </cell>
          <cell r="AA4064">
            <v>57.74360864977195</v>
          </cell>
          <cell r="AB4064">
            <v>58.507439221742665</v>
          </cell>
          <cell r="AC4064">
            <v>59.27262640549219</v>
          </cell>
          <cell r="AD4064">
            <v>60.065513565673378</v>
          </cell>
          <cell r="AE4064">
            <v>60.869007140432515</v>
          </cell>
          <cell r="AF4064">
            <v>61.683249011282939</v>
          </cell>
          <cell r="AG4064">
            <v>62.508382957680382</v>
          </cell>
          <cell r="AH4064">
            <v>63.344554682411669</v>
          </cell>
          <cell r="AI4064">
            <v>64.191911837323005</v>
          </cell>
          <cell r="AJ4064">
            <v>65.050604049392433</v>
          </cell>
          <cell r="AK4064">
            <v>65.920782947151125</v>
          </cell>
          <cell r="AL4064">
            <v>0</v>
          </cell>
          <cell r="AM4064">
            <v>0</v>
          </cell>
          <cell r="AN4064">
            <v>0</v>
          </cell>
          <cell r="AO4064">
            <v>0</v>
          </cell>
          <cell r="AP4064">
            <v>0</v>
          </cell>
          <cell r="AQ4064">
            <v>0</v>
          </cell>
          <cell r="AR4064">
            <v>0</v>
          </cell>
          <cell r="AS4064">
            <v>0</v>
          </cell>
          <cell r="AT4064">
            <v>0</v>
          </cell>
          <cell r="AU4064">
            <v>0</v>
          </cell>
          <cell r="AV4064">
            <v>0</v>
          </cell>
          <cell r="AW4064">
            <v>0</v>
          </cell>
          <cell r="AX4064">
            <v>0</v>
          </cell>
          <cell r="AY4064">
            <v>0</v>
          </cell>
          <cell r="AZ4064">
            <v>0</v>
          </cell>
        </row>
        <row r="4065">
          <cell r="A4065" t="str">
            <v>WYMedium C&amp;ITime-Of-UseSummer Peak Reduction @Generation (MW)Low Participation Case0</v>
          </cell>
          <cell r="B4065" t="str">
            <v>WY</v>
          </cell>
          <cell r="C4065" t="str">
            <v>Medium C&amp;I</v>
          </cell>
          <cell r="D4065" t="str">
            <v>Time-Of-Use</v>
          </cell>
          <cell r="E4065" t="str">
            <v>Summer Peak Reduction @Generation (MW)</v>
          </cell>
          <cell r="F4065" t="str">
            <v>Low Participation Case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5.6309529854545115</v>
          </cell>
          <cell r="S4065">
            <v>17.1442871462299</v>
          </cell>
          <cell r="T4065">
            <v>40.548980952242438</v>
          </cell>
          <cell r="U4065">
            <v>52.92799504328039</v>
          </cell>
          <cell r="V4065">
            <v>59.593354892652727</v>
          </cell>
          <cell r="W4065">
            <v>60.382677857562754</v>
          </cell>
          <cell r="X4065">
            <v>61.162885646285609</v>
          </cell>
          <cell r="Y4065">
            <v>61.94387351456492</v>
          </cell>
          <cell r="Z4065">
            <v>62.762198341341403</v>
          </cell>
          <cell r="AA4065">
            <v>63.678439181486489</v>
          </cell>
          <cell r="AB4065">
            <v>64.520775498172327</v>
          </cell>
          <cell r="AC4065">
            <v>65.364607857843168</v>
          </cell>
          <cell r="AD4065">
            <v>66.238987169908881</v>
          </cell>
          <cell r="AE4065">
            <v>67.125063013269198</v>
          </cell>
          <cell r="AF4065">
            <v>68.022991851877961</v>
          </cell>
          <cell r="AG4065">
            <v>68.932932242700019</v>
          </cell>
          <cell r="AH4065">
            <v>69.855044863709381</v>
          </cell>
          <cell r="AI4065">
            <v>70.789492542261797</v>
          </cell>
          <cell r="AJ4065">
            <v>71.73644028384696</v>
          </cell>
          <cell r="AK4065">
            <v>72.696055301225314</v>
          </cell>
          <cell r="AL4065">
            <v>0</v>
          </cell>
          <cell r="AM4065">
            <v>0</v>
          </cell>
          <cell r="AN4065">
            <v>0</v>
          </cell>
          <cell r="AO4065">
            <v>0</v>
          </cell>
          <cell r="AP4065">
            <v>0</v>
          </cell>
          <cell r="AQ4065">
            <v>0</v>
          </cell>
          <cell r="AR4065">
            <v>0</v>
          </cell>
          <cell r="AS4065">
            <v>0</v>
          </cell>
          <cell r="AT4065">
            <v>0</v>
          </cell>
          <cell r="AU4065">
            <v>0</v>
          </cell>
          <cell r="AV4065">
            <v>0</v>
          </cell>
          <cell r="AW4065">
            <v>0</v>
          </cell>
          <cell r="AX4065">
            <v>0</v>
          </cell>
          <cell r="AY4065">
            <v>0</v>
          </cell>
          <cell r="AZ4065">
            <v>0</v>
          </cell>
        </row>
        <row r="4066">
          <cell r="A4066" t="str">
            <v>WYMedium C&amp;ITime-Of-UseWinter Peak Reduction @Meter  (MW)Low Participation Case0</v>
          </cell>
          <cell r="B4066" t="str">
            <v>WY</v>
          </cell>
          <cell r="C4066" t="str">
            <v>Medium C&amp;I</v>
          </cell>
          <cell r="D4066" t="str">
            <v>Time-Of-Use</v>
          </cell>
          <cell r="E4066" t="str">
            <v>Winter Peak Reduction @Meter  (MW)</v>
          </cell>
          <cell r="F4066" t="str">
            <v>Low Participation Case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  <cell r="AP4066">
            <v>0</v>
          </cell>
          <cell r="AQ4066">
            <v>0</v>
          </cell>
          <cell r="AR4066">
            <v>0</v>
          </cell>
          <cell r="AS4066">
            <v>0</v>
          </cell>
          <cell r="AT4066">
            <v>0</v>
          </cell>
          <cell r="AU4066">
            <v>0</v>
          </cell>
          <cell r="AV4066">
            <v>0</v>
          </cell>
          <cell r="AW4066">
            <v>0</v>
          </cell>
          <cell r="AX4066">
            <v>0</v>
          </cell>
          <cell r="AY4066">
            <v>0</v>
          </cell>
          <cell r="AZ4066">
            <v>0</v>
          </cell>
        </row>
        <row r="4067">
          <cell r="A4067" t="str">
            <v>WYMedium C&amp;ITime-Of-UseWinter Peak Reduction @Generation (MW)Low Participation Case0</v>
          </cell>
          <cell r="B4067" t="str">
            <v>WY</v>
          </cell>
          <cell r="C4067" t="str">
            <v>Medium C&amp;I</v>
          </cell>
          <cell r="D4067" t="str">
            <v>Time-Of-Use</v>
          </cell>
          <cell r="E4067" t="str">
            <v>Winter Peak Reduction @Generation (MW)</v>
          </cell>
          <cell r="F4067" t="str">
            <v>Low Participation Case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  <cell r="AE4067">
            <v>0</v>
          </cell>
          <cell r="AF4067">
            <v>0</v>
          </cell>
          <cell r="AG4067">
            <v>0</v>
          </cell>
          <cell r="AH4067">
            <v>0</v>
          </cell>
          <cell r="AI4067">
            <v>0</v>
          </cell>
          <cell r="AJ4067">
            <v>0</v>
          </cell>
          <cell r="AK4067">
            <v>0</v>
          </cell>
          <cell r="AL4067">
            <v>0</v>
          </cell>
          <cell r="AM4067">
            <v>0</v>
          </cell>
          <cell r="AN4067">
            <v>0</v>
          </cell>
          <cell r="AO4067">
            <v>0</v>
          </cell>
          <cell r="AP4067">
            <v>0</v>
          </cell>
          <cell r="AQ4067">
            <v>0</v>
          </cell>
          <cell r="AR4067">
            <v>0</v>
          </cell>
          <cell r="AS4067">
            <v>0</v>
          </cell>
          <cell r="AT4067">
            <v>0</v>
          </cell>
          <cell r="AU4067">
            <v>0</v>
          </cell>
          <cell r="AV4067">
            <v>0</v>
          </cell>
          <cell r="AW4067">
            <v>0</v>
          </cell>
          <cell r="AX4067">
            <v>0</v>
          </cell>
          <cell r="AY4067">
            <v>0</v>
          </cell>
          <cell r="AZ4067">
            <v>0</v>
          </cell>
        </row>
        <row r="4068">
          <cell r="A4068" t="str">
            <v>WYMedium C&amp;ITime-Of-UseProgram Annual BenefitsLow Participation Case0</v>
          </cell>
          <cell r="B4068" t="str">
            <v>WY</v>
          </cell>
          <cell r="C4068" t="str">
            <v>Medium C&amp;I</v>
          </cell>
          <cell r="D4068" t="str">
            <v>Time-Of-Use</v>
          </cell>
          <cell r="E4068" t="str">
            <v>Program Annual Benefits</v>
          </cell>
          <cell r="F4068" t="str">
            <v>Low Participation Case</v>
          </cell>
          <cell r="G4068">
            <v>0</v>
          </cell>
        </row>
        <row r="4069">
          <cell r="A4069" t="str">
            <v>WYMedium C&amp;ITime-Of-UseNew ParticipantsLow Participation Case0</v>
          </cell>
          <cell r="B4069" t="str">
            <v>WY</v>
          </cell>
          <cell r="C4069" t="str">
            <v>Medium C&amp;I</v>
          </cell>
          <cell r="D4069" t="str">
            <v>Time-Of-Use</v>
          </cell>
          <cell r="E4069" t="str">
            <v>New Participants</v>
          </cell>
          <cell r="F4069" t="str">
            <v>Low Participation Case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16746.686550000006</v>
          </cell>
          <cell r="S4069">
            <v>34271.919000000009</v>
          </cell>
          <cell r="T4069">
            <v>69833.664450000011</v>
          </cell>
          <cell r="U4069">
            <v>36847.527750000037</v>
          </cell>
          <cell r="V4069">
            <v>20100.588749999937</v>
          </cell>
          <cell r="W4069">
            <v>2583.0255000000179</v>
          </cell>
          <cell r="X4069">
            <v>2585.7149999999965</v>
          </cell>
          <cell r="Y4069">
            <v>2585.2035000000324</v>
          </cell>
          <cell r="Z4069">
            <v>2584.5764999999665</v>
          </cell>
          <cell r="AA4069">
            <v>2584.3950000000186</v>
          </cell>
          <cell r="AB4069">
            <v>2584.7249999999767</v>
          </cell>
          <cell r="AC4069">
            <v>2592.8595000000205</v>
          </cell>
          <cell r="AD4069">
            <v>2694.0321599718882</v>
          </cell>
          <cell r="AE4069">
            <v>2731.0805338135397</v>
          </cell>
          <cell r="AF4069">
            <v>2768.6383974915661</v>
          </cell>
          <cell r="AG4069">
            <v>2806.7127575183695</v>
          </cell>
          <cell r="AH4069">
            <v>2845.3107167601411</v>
          </cell>
          <cell r="AI4069">
            <v>2884.4394757617847</v>
          </cell>
          <cell r="AJ4069">
            <v>2924.1063340901455</v>
          </cell>
          <cell r="AK4069">
            <v>2964.3186916958948</v>
          </cell>
          <cell r="AL4069">
            <v>0</v>
          </cell>
          <cell r="AM4069">
            <v>0</v>
          </cell>
          <cell r="AN4069">
            <v>0</v>
          </cell>
          <cell r="AO4069">
            <v>0</v>
          </cell>
          <cell r="AP4069">
            <v>0</v>
          </cell>
          <cell r="AQ4069">
            <v>0</v>
          </cell>
          <cell r="AR4069">
            <v>0</v>
          </cell>
          <cell r="AS4069">
            <v>0</v>
          </cell>
          <cell r="AT4069">
            <v>0</v>
          </cell>
          <cell r="AU4069">
            <v>0</v>
          </cell>
          <cell r="AV4069">
            <v>0</v>
          </cell>
          <cell r="AW4069">
            <v>0</v>
          </cell>
          <cell r="AX4069">
            <v>0</v>
          </cell>
          <cell r="AY4069">
            <v>0</v>
          </cell>
          <cell r="AZ4069">
            <v>0</v>
          </cell>
        </row>
        <row r="4070">
          <cell r="A4070" t="str">
            <v>WYMedium C&amp;ITime-Of-UseIncentive CostsLow Participation Case0</v>
          </cell>
          <cell r="B4070" t="str">
            <v>WY</v>
          </cell>
          <cell r="C4070" t="str">
            <v>Medium C&amp;I</v>
          </cell>
          <cell r="D4070" t="str">
            <v>Time-Of-Use</v>
          </cell>
          <cell r="E4070" t="str">
            <v>Incentive Costs</v>
          </cell>
          <cell r="F4070" t="str">
            <v>Low Participation Case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351680.42</v>
          </cell>
          <cell r="S4070">
            <v>1071390.72</v>
          </cell>
          <cell r="T4070">
            <v>2537897.67</v>
          </cell>
          <cell r="U4070">
            <v>3311695.75</v>
          </cell>
          <cell r="V4070">
            <v>3733808.12</v>
          </cell>
          <cell r="W4070">
            <v>3788051.65</v>
          </cell>
          <cell r="X4070">
            <v>3842351.67</v>
          </cell>
          <cell r="Y4070">
            <v>3896640.94</v>
          </cell>
          <cell r="Z4070">
            <v>3950917.05</v>
          </cell>
          <cell r="AA4070">
            <v>4005189.34</v>
          </cell>
          <cell r="AB4070">
            <v>4059468.57</v>
          </cell>
          <cell r="AC4070">
            <v>4113918.62</v>
          </cell>
          <cell r="AD4070">
            <v>4170493.29</v>
          </cell>
          <cell r="AE4070">
            <v>4227845.9800000004</v>
          </cell>
          <cell r="AF4070">
            <v>4285987.3899999997</v>
          </cell>
          <cell r="AG4070">
            <v>4344928.3600000003</v>
          </cell>
          <cell r="AH4070">
            <v>4404679.88</v>
          </cell>
          <cell r="AI4070">
            <v>4465253.1100000003</v>
          </cell>
          <cell r="AJ4070">
            <v>4526659.34</v>
          </cell>
          <cell r="AK4070">
            <v>4588910.04</v>
          </cell>
          <cell r="AL4070">
            <v>0</v>
          </cell>
          <cell r="AM4070">
            <v>0</v>
          </cell>
          <cell r="AN4070">
            <v>0</v>
          </cell>
          <cell r="AO4070">
            <v>0</v>
          </cell>
          <cell r="AP4070">
            <v>0</v>
          </cell>
          <cell r="AQ4070">
            <v>0</v>
          </cell>
          <cell r="AR4070">
            <v>0</v>
          </cell>
          <cell r="AS4070">
            <v>0</v>
          </cell>
          <cell r="AT4070">
            <v>0</v>
          </cell>
          <cell r="AU4070">
            <v>0</v>
          </cell>
          <cell r="AV4070">
            <v>0</v>
          </cell>
          <cell r="AW4070">
            <v>0</v>
          </cell>
          <cell r="AX4070">
            <v>0</v>
          </cell>
          <cell r="AY4070">
            <v>0</v>
          </cell>
          <cell r="AZ4070">
            <v>0</v>
          </cell>
        </row>
        <row r="4071">
          <cell r="A4071" t="str">
            <v>WYMedium C&amp;ITime-Of-UseParticipantsLow Participation Case0</v>
          </cell>
          <cell r="B4071" t="str">
            <v>WY</v>
          </cell>
          <cell r="C4071" t="str">
            <v>Medium C&amp;I</v>
          </cell>
          <cell r="D4071" t="str">
            <v>Time-Of-Use</v>
          </cell>
          <cell r="E4071" t="str">
            <v>Participants</v>
          </cell>
          <cell r="F4071" t="str">
            <v>Low Participation Case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16746.686550000006</v>
          </cell>
          <cell r="S4071">
            <v>51018.605550000015</v>
          </cell>
          <cell r="T4071">
            <v>120852.27000000002</v>
          </cell>
          <cell r="U4071">
            <v>157699.79775000006</v>
          </cell>
          <cell r="V4071">
            <v>177800.38649999999</v>
          </cell>
          <cell r="W4071">
            <v>180383.41200000001</v>
          </cell>
          <cell r="X4071">
            <v>182969.12700000001</v>
          </cell>
          <cell r="Y4071">
            <v>185554.33050000004</v>
          </cell>
          <cell r="Z4071">
            <v>188138.90700000001</v>
          </cell>
          <cell r="AA4071">
            <v>190723.30200000003</v>
          </cell>
          <cell r="AB4071">
            <v>193308.027</v>
          </cell>
          <cell r="AC4071">
            <v>195900.88650000002</v>
          </cell>
          <cell r="AD4071">
            <v>198594.91865997191</v>
          </cell>
          <cell r="AE4071">
            <v>201325.99919378545</v>
          </cell>
          <cell r="AF4071">
            <v>204094.63759127702</v>
          </cell>
          <cell r="AG4071">
            <v>206901.35034879539</v>
          </cell>
          <cell r="AH4071">
            <v>209746.66106555553</v>
          </cell>
          <cell r="AI4071">
            <v>212631.10054131731</v>
          </cell>
          <cell r="AJ4071">
            <v>215555.20687540746</v>
          </cell>
          <cell r="AK4071">
            <v>218519.52556710335</v>
          </cell>
          <cell r="AL4071">
            <v>0</v>
          </cell>
          <cell r="AM4071">
            <v>0</v>
          </cell>
          <cell r="AN4071">
            <v>0</v>
          </cell>
          <cell r="AO4071">
            <v>0</v>
          </cell>
          <cell r="AP4071">
            <v>0</v>
          </cell>
          <cell r="AQ4071">
            <v>0</v>
          </cell>
          <cell r="AR4071">
            <v>0</v>
          </cell>
          <cell r="AS4071">
            <v>0</v>
          </cell>
          <cell r="AT4071">
            <v>0</v>
          </cell>
          <cell r="AU4071">
            <v>0</v>
          </cell>
          <cell r="AV4071">
            <v>0</v>
          </cell>
          <cell r="AW4071">
            <v>0</v>
          </cell>
          <cell r="AX4071">
            <v>0</v>
          </cell>
          <cell r="AY4071">
            <v>0</v>
          </cell>
          <cell r="AZ4071">
            <v>0</v>
          </cell>
        </row>
        <row r="4072">
          <cell r="A4072" t="str">
            <v>WYResidentialTime-Of-UseProgram Annual BenefitsLow Participation Case0</v>
          </cell>
          <cell r="B4072" t="str">
            <v>WY</v>
          </cell>
          <cell r="C4072" t="str">
            <v>Residential</v>
          </cell>
          <cell r="D4072" t="str">
            <v>Time-Of-Use</v>
          </cell>
          <cell r="E4072" t="str">
            <v>Program Annual Benefits</v>
          </cell>
          <cell r="F4072" t="str">
            <v>Low Participation Case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573231.01</v>
          </cell>
          <cell r="S4072">
            <v>1745288.43</v>
          </cell>
          <cell r="T4072">
            <v>4127886.26</v>
          </cell>
          <cell r="U4072">
            <v>5388069.9000000004</v>
          </cell>
          <cell r="V4072">
            <v>6066603.5300000003</v>
          </cell>
          <cell r="W4072">
            <v>6146956.6100000003</v>
          </cell>
          <cell r="X4072">
            <v>6226381.7599999998</v>
          </cell>
          <cell r="Y4072">
            <v>6305886.3200000003</v>
          </cell>
          <cell r="Z4072">
            <v>6389191.79</v>
          </cell>
          <cell r="AA4072">
            <v>6482465.1100000003</v>
          </cell>
          <cell r="AB4072">
            <v>6568214.9500000002</v>
          </cell>
          <cell r="AC4072">
            <v>6654117.0800000001</v>
          </cell>
          <cell r="AD4072">
            <v>6743128.8899999997</v>
          </cell>
          <cell r="AE4072">
            <v>6833331.4100000001</v>
          </cell>
          <cell r="AF4072">
            <v>6924740.5700000003</v>
          </cell>
          <cell r="AG4072">
            <v>7017372.5</v>
          </cell>
          <cell r="AH4072">
            <v>7111243.5700000003</v>
          </cell>
          <cell r="AI4072">
            <v>7206370.3399999999</v>
          </cell>
          <cell r="AJ4072">
            <v>7302769.6200000001</v>
          </cell>
          <cell r="AK4072">
            <v>7400458.4299999997</v>
          </cell>
          <cell r="AL4072">
            <v>0</v>
          </cell>
          <cell r="AM4072">
            <v>0</v>
          </cell>
          <cell r="AN4072">
            <v>0</v>
          </cell>
          <cell r="AO4072">
            <v>0</v>
          </cell>
          <cell r="AP4072">
            <v>0</v>
          </cell>
          <cell r="AQ4072">
            <v>0</v>
          </cell>
          <cell r="AR4072">
            <v>0</v>
          </cell>
          <cell r="AS4072">
            <v>0</v>
          </cell>
          <cell r="AT4072">
            <v>0</v>
          </cell>
          <cell r="AU4072">
            <v>0</v>
          </cell>
          <cell r="AV4072">
            <v>0</v>
          </cell>
          <cell r="AW4072">
            <v>0</v>
          </cell>
          <cell r="AX4072">
            <v>0</v>
          </cell>
          <cell r="AY4072">
            <v>0</v>
          </cell>
          <cell r="AZ4072">
            <v>0</v>
          </cell>
        </row>
        <row r="4073">
          <cell r="A4073" t="str">
            <v>WYResidentialTime-Of-UseProgram Annual CostsLow Participation Case0</v>
          </cell>
          <cell r="B4073" t="str">
            <v>WY</v>
          </cell>
          <cell r="C4073" t="str">
            <v>Residential</v>
          </cell>
          <cell r="D4073" t="str">
            <v>Time-Of-Use</v>
          </cell>
          <cell r="E4073" t="str">
            <v>Program Annual Costs</v>
          </cell>
          <cell r="F4073" t="str">
            <v>Low Participation Case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5834317.1500000004</v>
          </cell>
          <cell r="S4073">
            <v>12509121.98</v>
          </cell>
          <cell r="T4073">
            <v>26286343.199999999</v>
          </cell>
          <cell r="U4073">
            <v>16130618.27</v>
          </cell>
          <cell r="V4073">
            <v>10911310.720000001</v>
          </cell>
          <cell r="W4073">
            <v>4823091.07</v>
          </cell>
          <cell r="X4073">
            <v>4899046.41</v>
          </cell>
          <cell r="Y4073">
            <v>4974249.76</v>
          </cell>
          <cell r="Z4073">
            <v>5049879.66</v>
          </cell>
          <cell r="AA4073">
            <v>5126289.05</v>
          </cell>
          <cell r="AB4073">
            <v>5203203.5</v>
          </cell>
          <cell r="AC4073">
            <v>5283869.59</v>
          </cell>
          <cell r="AD4073">
            <v>5405233.1200000001</v>
          </cell>
          <cell r="AE4073">
            <v>5502775.29</v>
          </cell>
          <cell r="AF4073">
            <v>5602414.6799999997</v>
          </cell>
          <cell r="AG4073">
            <v>5704204.7300000004</v>
          </cell>
          <cell r="AH4073">
            <v>5808200.4400000004</v>
          </cell>
          <cell r="AI4073">
            <v>5914458.3899999997</v>
          </cell>
          <cell r="AJ4073">
            <v>6023036.7800000003</v>
          </cell>
          <cell r="AK4073">
            <v>6133995.5099999998</v>
          </cell>
          <cell r="AL4073">
            <v>0</v>
          </cell>
          <cell r="AM4073">
            <v>0</v>
          </cell>
          <cell r="AN4073">
            <v>0</v>
          </cell>
          <cell r="AO4073">
            <v>0</v>
          </cell>
          <cell r="AP4073">
            <v>0</v>
          </cell>
          <cell r="AQ4073">
            <v>0</v>
          </cell>
          <cell r="AR4073">
            <v>0</v>
          </cell>
          <cell r="AS4073">
            <v>0</v>
          </cell>
          <cell r="AT4073">
            <v>0</v>
          </cell>
          <cell r="AU4073">
            <v>0</v>
          </cell>
          <cell r="AV4073">
            <v>0</v>
          </cell>
          <cell r="AW4073">
            <v>0</v>
          </cell>
          <cell r="AX4073">
            <v>0</v>
          </cell>
          <cell r="AY4073">
            <v>0</v>
          </cell>
          <cell r="AZ4073">
            <v>0</v>
          </cell>
        </row>
        <row r="4074">
          <cell r="A4074" t="str">
            <v>WYResidentialTime-Of-UseNon-Incentive CostsLow Participation Case0</v>
          </cell>
          <cell r="B4074" t="str">
            <v>WY</v>
          </cell>
          <cell r="C4074" t="str">
            <v>Residential</v>
          </cell>
          <cell r="D4074" t="str">
            <v>Time-Of-Use</v>
          </cell>
          <cell r="E4074" t="str">
            <v>Non-Incentive Costs</v>
          </cell>
          <cell r="F4074" t="str">
            <v>Low Participation Case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5482636.7300000004</v>
          </cell>
          <cell r="S4074">
            <v>11437731.27</v>
          </cell>
          <cell r="T4074">
            <v>23748445.530000001</v>
          </cell>
          <cell r="U4074">
            <v>12818922.52</v>
          </cell>
          <cell r="V4074">
            <v>7177502.6100000003</v>
          </cell>
          <cell r="W4074">
            <v>1035039.42</v>
          </cell>
          <cell r="X4074">
            <v>1056694.75</v>
          </cell>
          <cell r="Y4074">
            <v>1077608.81</v>
          </cell>
          <cell r="Z4074">
            <v>1098962.6200000001</v>
          </cell>
          <cell r="AA4074">
            <v>1121099.71</v>
          </cell>
          <cell r="AB4074">
            <v>1143734.93</v>
          </cell>
          <cell r="AC4074">
            <v>1169950.97</v>
          </cell>
          <cell r="AD4074">
            <v>1234739.83</v>
          </cell>
          <cell r="AE4074">
            <v>1274929.31</v>
          </cell>
          <cell r="AF4074">
            <v>1316427.29</v>
          </cell>
          <cell r="AG4074">
            <v>1359276.37</v>
          </cell>
          <cell r="AH4074">
            <v>1403520.56</v>
          </cell>
          <cell r="AI4074">
            <v>1449205.28</v>
          </cell>
          <cell r="AJ4074">
            <v>1496377.44</v>
          </cell>
          <cell r="AK4074">
            <v>1545085.48</v>
          </cell>
          <cell r="AL4074">
            <v>0</v>
          </cell>
          <cell r="AM4074">
            <v>0</v>
          </cell>
          <cell r="AN4074">
            <v>0</v>
          </cell>
          <cell r="AO4074">
            <v>0</v>
          </cell>
          <cell r="AP4074">
            <v>0</v>
          </cell>
          <cell r="AQ4074">
            <v>0</v>
          </cell>
          <cell r="AR4074">
            <v>0</v>
          </cell>
          <cell r="AS4074">
            <v>0</v>
          </cell>
          <cell r="AT4074">
            <v>0</v>
          </cell>
          <cell r="AU4074">
            <v>0</v>
          </cell>
          <cell r="AV4074">
            <v>0</v>
          </cell>
          <cell r="AW4074">
            <v>0</v>
          </cell>
          <cell r="AX4074">
            <v>0</v>
          </cell>
          <cell r="AY4074">
            <v>0</v>
          </cell>
          <cell r="AZ4074">
            <v>0</v>
          </cell>
        </row>
        <row r="4075">
          <cell r="A4075" t="str">
            <v>WYResidentialTime-Of-UseSummer Peak Reduction @Meter  (MW)Low Participation Case0</v>
          </cell>
          <cell r="B4075" t="str">
            <v>WY</v>
          </cell>
          <cell r="C4075" t="str">
            <v>Residential</v>
          </cell>
          <cell r="D4075" t="str">
            <v>Time-Of-Use</v>
          </cell>
          <cell r="E4075" t="str">
            <v>Summer Peak Reduction @Meter  (MW)</v>
          </cell>
          <cell r="F4075" t="str">
            <v>Low Participation Case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5.1061481672101516</v>
          </cell>
          <cell r="S4075">
            <v>15.546439584201273</v>
          </cell>
          <cell r="T4075">
            <v>36.769815927493447</v>
          </cell>
          <cell r="U4075">
            <v>47.99510590524666</v>
          </cell>
          <cell r="V4075">
            <v>54.039254216657497</v>
          </cell>
          <cell r="W4075">
            <v>54.75501228123791</v>
          </cell>
          <cell r="X4075">
            <v>55.462504704051796</v>
          </cell>
          <cell r="Y4075">
            <v>56.170704503007471</v>
          </cell>
          <cell r="Z4075">
            <v>56.91276145592839</v>
          </cell>
          <cell r="AA4075">
            <v>57.74360864977195</v>
          </cell>
          <cell r="AB4075">
            <v>58.507439221742665</v>
          </cell>
          <cell r="AC4075">
            <v>59.27262640549219</v>
          </cell>
          <cell r="AD4075">
            <v>60.065513565673378</v>
          </cell>
          <cell r="AE4075">
            <v>60.869007140432515</v>
          </cell>
          <cell r="AF4075">
            <v>61.683249011282939</v>
          </cell>
          <cell r="AG4075">
            <v>62.508382957680382</v>
          </cell>
          <cell r="AH4075">
            <v>63.344554682411669</v>
          </cell>
          <cell r="AI4075">
            <v>64.191911837323005</v>
          </cell>
          <cell r="AJ4075">
            <v>65.050604049392433</v>
          </cell>
          <cell r="AK4075">
            <v>65.920782947151125</v>
          </cell>
          <cell r="AL4075">
            <v>0</v>
          </cell>
          <cell r="AM4075">
            <v>0</v>
          </cell>
          <cell r="AN4075">
            <v>0</v>
          </cell>
          <cell r="AO4075">
            <v>0</v>
          </cell>
          <cell r="AP4075">
            <v>0</v>
          </cell>
          <cell r="AQ4075">
            <v>0</v>
          </cell>
          <cell r="AR4075">
            <v>0</v>
          </cell>
          <cell r="AS4075">
            <v>0</v>
          </cell>
          <cell r="AT4075">
            <v>0</v>
          </cell>
          <cell r="AU4075">
            <v>0</v>
          </cell>
          <cell r="AV4075">
            <v>0</v>
          </cell>
          <cell r="AW4075">
            <v>0</v>
          </cell>
          <cell r="AX4075">
            <v>0</v>
          </cell>
          <cell r="AY4075">
            <v>0</v>
          </cell>
          <cell r="AZ4075">
            <v>0</v>
          </cell>
        </row>
        <row r="4076">
          <cell r="A4076" t="str">
            <v>WYResidentialTime-Of-UseSummer Peak Reduction @Generation (MW)Low Participation Case0</v>
          </cell>
          <cell r="B4076" t="str">
            <v>WY</v>
          </cell>
          <cell r="C4076" t="str">
            <v>Residential</v>
          </cell>
          <cell r="D4076" t="str">
            <v>Time-Of-Use</v>
          </cell>
          <cell r="E4076" t="str">
            <v>Summer Peak Reduction @Generation (MW)</v>
          </cell>
          <cell r="F4076" t="str">
            <v>Low Participation Case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5.6309529854545115</v>
          </cell>
          <cell r="S4076">
            <v>17.1442871462299</v>
          </cell>
          <cell r="T4076">
            <v>40.548980952242438</v>
          </cell>
          <cell r="U4076">
            <v>52.92799504328039</v>
          </cell>
          <cell r="V4076">
            <v>59.593354892652727</v>
          </cell>
          <cell r="W4076">
            <v>60.382677857562754</v>
          </cell>
          <cell r="X4076">
            <v>61.162885646285609</v>
          </cell>
          <cell r="Y4076">
            <v>61.94387351456492</v>
          </cell>
          <cell r="Z4076">
            <v>62.762198341341403</v>
          </cell>
          <cell r="AA4076">
            <v>63.678439181486489</v>
          </cell>
          <cell r="AB4076">
            <v>64.520775498172327</v>
          </cell>
          <cell r="AC4076">
            <v>65.364607857843168</v>
          </cell>
          <cell r="AD4076">
            <v>66.238987169908881</v>
          </cell>
          <cell r="AE4076">
            <v>67.125063013269198</v>
          </cell>
          <cell r="AF4076">
            <v>68.022991851877961</v>
          </cell>
          <cell r="AG4076">
            <v>68.932932242700019</v>
          </cell>
          <cell r="AH4076">
            <v>69.855044863709381</v>
          </cell>
          <cell r="AI4076">
            <v>70.789492542261797</v>
          </cell>
          <cell r="AJ4076">
            <v>71.73644028384696</v>
          </cell>
          <cell r="AK4076">
            <v>72.696055301225314</v>
          </cell>
          <cell r="AL4076">
            <v>0</v>
          </cell>
          <cell r="AM4076">
            <v>0</v>
          </cell>
          <cell r="AN4076">
            <v>0</v>
          </cell>
          <cell r="AO4076">
            <v>0</v>
          </cell>
          <cell r="AP4076">
            <v>0</v>
          </cell>
          <cell r="AQ4076">
            <v>0</v>
          </cell>
          <cell r="AR4076">
            <v>0</v>
          </cell>
          <cell r="AS4076">
            <v>0</v>
          </cell>
          <cell r="AT4076">
            <v>0</v>
          </cell>
          <cell r="AU4076">
            <v>0</v>
          </cell>
          <cell r="AV4076">
            <v>0</v>
          </cell>
          <cell r="AW4076">
            <v>0</v>
          </cell>
          <cell r="AX4076">
            <v>0</v>
          </cell>
          <cell r="AY4076">
            <v>0</v>
          </cell>
          <cell r="AZ4076">
            <v>0</v>
          </cell>
        </row>
        <row r="4077">
          <cell r="A4077" t="str">
            <v>WYResidentialTime-Of-UseWinter Peak Reduction @Meter  (MW)Low Participation Case0</v>
          </cell>
          <cell r="B4077" t="str">
            <v>WY</v>
          </cell>
          <cell r="C4077" t="str">
            <v>Residential</v>
          </cell>
          <cell r="D4077" t="str">
            <v>Time-Of-Use</v>
          </cell>
          <cell r="E4077" t="str">
            <v>Winter Peak Reduction @Meter  (MW)</v>
          </cell>
          <cell r="F4077" t="str">
            <v>Low Participation Case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  <cell r="AP4077">
            <v>0</v>
          </cell>
          <cell r="AQ4077">
            <v>0</v>
          </cell>
          <cell r="AR4077">
            <v>0</v>
          </cell>
          <cell r="AS4077">
            <v>0</v>
          </cell>
          <cell r="AT4077">
            <v>0</v>
          </cell>
          <cell r="AU4077">
            <v>0</v>
          </cell>
          <cell r="AV4077">
            <v>0</v>
          </cell>
          <cell r="AW4077">
            <v>0</v>
          </cell>
          <cell r="AX4077">
            <v>0</v>
          </cell>
          <cell r="AY4077">
            <v>0</v>
          </cell>
          <cell r="AZ4077">
            <v>0</v>
          </cell>
        </row>
        <row r="4078">
          <cell r="A4078" t="str">
            <v>WYResidentialTime-Of-UseWinter Peak Reduction @Generation (MW)Low Participation Case0</v>
          </cell>
          <cell r="B4078" t="str">
            <v>WY</v>
          </cell>
          <cell r="C4078" t="str">
            <v>Residential</v>
          </cell>
          <cell r="D4078" t="str">
            <v>Time-Of-Use</v>
          </cell>
          <cell r="E4078" t="str">
            <v>Winter Peak Reduction @Generation (MW)</v>
          </cell>
          <cell r="F4078" t="str">
            <v>Low Participation Case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  <cell r="AE4078">
            <v>0</v>
          </cell>
          <cell r="AF4078">
            <v>0</v>
          </cell>
          <cell r="AG4078">
            <v>0</v>
          </cell>
          <cell r="AH4078">
            <v>0</v>
          </cell>
          <cell r="AI4078">
            <v>0</v>
          </cell>
          <cell r="AJ4078">
            <v>0</v>
          </cell>
          <cell r="AK4078">
            <v>0</v>
          </cell>
          <cell r="AL4078">
            <v>0</v>
          </cell>
          <cell r="AM4078">
            <v>0</v>
          </cell>
          <cell r="AN4078">
            <v>0</v>
          </cell>
          <cell r="AO4078">
            <v>0</v>
          </cell>
          <cell r="AP4078">
            <v>0</v>
          </cell>
          <cell r="AQ4078">
            <v>0</v>
          </cell>
          <cell r="AR4078">
            <v>0</v>
          </cell>
          <cell r="AS4078">
            <v>0</v>
          </cell>
          <cell r="AT4078">
            <v>0</v>
          </cell>
          <cell r="AU4078">
            <v>0</v>
          </cell>
          <cell r="AV4078">
            <v>0</v>
          </cell>
          <cell r="AW4078">
            <v>0</v>
          </cell>
          <cell r="AX4078">
            <v>0</v>
          </cell>
          <cell r="AY4078">
            <v>0</v>
          </cell>
          <cell r="AZ4078">
            <v>0</v>
          </cell>
        </row>
        <row r="4079">
          <cell r="A4079" t="str">
            <v>WYResidentialTime-Of-UseProgram Annual BenefitsLow Participation Case0</v>
          </cell>
          <cell r="B4079" t="str">
            <v>WY</v>
          </cell>
          <cell r="C4079" t="str">
            <v>Residential</v>
          </cell>
          <cell r="D4079" t="str">
            <v>Time-Of-Use</v>
          </cell>
          <cell r="E4079" t="str">
            <v>Program Annual Benefits</v>
          </cell>
          <cell r="F4079" t="str">
            <v>Low Participation Case</v>
          </cell>
          <cell r="G4079">
            <v>0</v>
          </cell>
        </row>
        <row r="4080">
          <cell r="A4080" t="str">
            <v>WYResidentialTime-Of-UseNew ParticipantsLow Participation Case0</v>
          </cell>
          <cell r="B4080" t="str">
            <v>WY</v>
          </cell>
          <cell r="C4080" t="str">
            <v>Residential</v>
          </cell>
          <cell r="D4080" t="str">
            <v>Time-Of-Use</v>
          </cell>
          <cell r="E4080" t="str">
            <v>New Participants</v>
          </cell>
          <cell r="F4080" t="str">
            <v>Low Participation Case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16746.686550000006</v>
          </cell>
          <cell r="S4080">
            <v>34271.919000000009</v>
          </cell>
          <cell r="T4080">
            <v>69833.664450000011</v>
          </cell>
          <cell r="U4080">
            <v>36847.527750000037</v>
          </cell>
          <cell r="V4080">
            <v>20100.588749999937</v>
          </cell>
          <cell r="W4080">
            <v>2583.0255000000179</v>
          </cell>
          <cell r="X4080">
            <v>2585.7149999999965</v>
          </cell>
          <cell r="Y4080">
            <v>2585.2035000000324</v>
          </cell>
          <cell r="Z4080">
            <v>2584.5764999999665</v>
          </cell>
          <cell r="AA4080">
            <v>2584.3950000000186</v>
          </cell>
          <cell r="AB4080">
            <v>2584.7249999999767</v>
          </cell>
          <cell r="AC4080">
            <v>2592.8595000000205</v>
          </cell>
          <cell r="AD4080">
            <v>2694.0321599718882</v>
          </cell>
          <cell r="AE4080">
            <v>2731.0805338135397</v>
          </cell>
          <cell r="AF4080">
            <v>2768.6383974915661</v>
          </cell>
          <cell r="AG4080">
            <v>2806.7127575183695</v>
          </cell>
          <cell r="AH4080">
            <v>2845.3107167601411</v>
          </cell>
          <cell r="AI4080">
            <v>2884.4394757617847</v>
          </cell>
          <cell r="AJ4080">
            <v>2924.1063340901455</v>
          </cell>
          <cell r="AK4080">
            <v>2964.3186916958948</v>
          </cell>
          <cell r="AL4080">
            <v>0</v>
          </cell>
          <cell r="AM4080">
            <v>0</v>
          </cell>
          <cell r="AN4080">
            <v>0</v>
          </cell>
          <cell r="AO4080">
            <v>0</v>
          </cell>
          <cell r="AP4080">
            <v>0</v>
          </cell>
          <cell r="AQ4080">
            <v>0</v>
          </cell>
          <cell r="AR4080">
            <v>0</v>
          </cell>
          <cell r="AS4080">
            <v>0</v>
          </cell>
          <cell r="AT4080">
            <v>0</v>
          </cell>
          <cell r="AU4080">
            <v>0</v>
          </cell>
          <cell r="AV4080">
            <v>0</v>
          </cell>
          <cell r="AW4080">
            <v>0</v>
          </cell>
          <cell r="AX4080">
            <v>0</v>
          </cell>
          <cell r="AY4080">
            <v>0</v>
          </cell>
          <cell r="AZ4080">
            <v>0</v>
          </cell>
        </row>
        <row r="4081">
          <cell r="A4081" t="str">
            <v>WYResidentialTime-Of-UseIncentive CostsLow Participation Case0</v>
          </cell>
          <cell r="B4081" t="str">
            <v>WY</v>
          </cell>
          <cell r="C4081" t="str">
            <v>Residential</v>
          </cell>
          <cell r="D4081" t="str">
            <v>Time-Of-Use</v>
          </cell>
          <cell r="E4081" t="str">
            <v>Incentive Costs</v>
          </cell>
          <cell r="F4081" t="str">
            <v>Low Participation Case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351680.42</v>
          </cell>
          <cell r="S4081">
            <v>1071390.72</v>
          </cell>
          <cell r="T4081">
            <v>2537897.67</v>
          </cell>
          <cell r="U4081">
            <v>3311695.75</v>
          </cell>
          <cell r="V4081">
            <v>3733808.12</v>
          </cell>
          <cell r="W4081">
            <v>3788051.65</v>
          </cell>
          <cell r="X4081">
            <v>3842351.67</v>
          </cell>
          <cell r="Y4081">
            <v>3896640.94</v>
          </cell>
          <cell r="Z4081">
            <v>3950917.05</v>
          </cell>
          <cell r="AA4081">
            <v>4005189.34</v>
          </cell>
          <cell r="AB4081">
            <v>4059468.57</v>
          </cell>
          <cell r="AC4081">
            <v>4113918.62</v>
          </cell>
          <cell r="AD4081">
            <v>4170493.29</v>
          </cell>
          <cell r="AE4081">
            <v>4227845.9800000004</v>
          </cell>
          <cell r="AF4081">
            <v>4285987.3899999997</v>
          </cell>
          <cell r="AG4081">
            <v>4344928.3600000003</v>
          </cell>
          <cell r="AH4081">
            <v>4404679.88</v>
          </cell>
          <cell r="AI4081">
            <v>4465253.1100000003</v>
          </cell>
          <cell r="AJ4081">
            <v>4526659.34</v>
          </cell>
          <cell r="AK4081">
            <v>4588910.04</v>
          </cell>
          <cell r="AL4081">
            <v>0</v>
          </cell>
          <cell r="AM4081">
            <v>0</v>
          </cell>
          <cell r="AN4081">
            <v>0</v>
          </cell>
          <cell r="AO4081">
            <v>0</v>
          </cell>
          <cell r="AP4081">
            <v>0</v>
          </cell>
          <cell r="AQ4081">
            <v>0</v>
          </cell>
          <cell r="AR4081">
            <v>0</v>
          </cell>
          <cell r="AS4081">
            <v>0</v>
          </cell>
          <cell r="AT4081">
            <v>0</v>
          </cell>
          <cell r="AU4081">
            <v>0</v>
          </cell>
          <cell r="AV4081">
            <v>0</v>
          </cell>
          <cell r="AW4081">
            <v>0</v>
          </cell>
          <cell r="AX4081">
            <v>0</v>
          </cell>
          <cell r="AY4081">
            <v>0</v>
          </cell>
          <cell r="AZ4081">
            <v>0</v>
          </cell>
        </row>
        <row r="4082">
          <cell r="A4082" t="str">
            <v>WYResidentialTime-Of-UseParticipantsLow Participation Case0</v>
          </cell>
          <cell r="B4082" t="str">
            <v>WY</v>
          </cell>
          <cell r="C4082" t="str">
            <v>Residential</v>
          </cell>
          <cell r="D4082" t="str">
            <v>Time-Of-Use</v>
          </cell>
          <cell r="E4082" t="str">
            <v>Participants</v>
          </cell>
          <cell r="F4082" t="str">
            <v>Low Participation Case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16746.686550000006</v>
          </cell>
          <cell r="S4082">
            <v>51018.605550000015</v>
          </cell>
          <cell r="T4082">
            <v>120852.27000000002</v>
          </cell>
          <cell r="U4082">
            <v>157699.79775000006</v>
          </cell>
          <cell r="V4082">
            <v>177800.38649999999</v>
          </cell>
          <cell r="W4082">
            <v>180383.41200000001</v>
          </cell>
          <cell r="X4082">
            <v>182969.12700000001</v>
          </cell>
          <cell r="Y4082">
            <v>185554.33050000004</v>
          </cell>
          <cell r="Z4082">
            <v>188138.90700000001</v>
          </cell>
          <cell r="AA4082">
            <v>190723.30200000003</v>
          </cell>
          <cell r="AB4082">
            <v>193308.027</v>
          </cell>
          <cell r="AC4082">
            <v>195900.88650000002</v>
          </cell>
          <cell r="AD4082">
            <v>198594.91865997191</v>
          </cell>
          <cell r="AE4082">
            <v>201325.99919378545</v>
          </cell>
          <cell r="AF4082">
            <v>204094.63759127702</v>
          </cell>
          <cell r="AG4082">
            <v>206901.35034879539</v>
          </cell>
          <cell r="AH4082">
            <v>209746.66106555553</v>
          </cell>
          <cell r="AI4082">
            <v>212631.10054131731</v>
          </cell>
          <cell r="AJ4082">
            <v>215555.20687540746</v>
          </cell>
          <cell r="AK4082">
            <v>218519.52556710335</v>
          </cell>
          <cell r="AL4082">
            <v>0</v>
          </cell>
          <cell r="AM4082">
            <v>0</v>
          </cell>
          <cell r="AN4082">
            <v>0</v>
          </cell>
          <cell r="AO4082">
            <v>0</v>
          </cell>
          <cell r="AP4082">
            <v>0</v>
          </cell>
          <cell r="AQ4082">
            <v>0</v>
          </cell>
          <cell r="AR4082">
            <v>0</v>
          </cell>
          <cell r="AS4082">
            <v>0</v>
          </cell>
          <cell r="AT4082">
            <v>0</v>
          </cell>
          <cell r="AU4082">
            <v>0</v>
          </cell>
          <cell r="AV4082">
            <v>0</v>
          </cell>
          <cell r="AW4082">
            <v>0</v>
          </cell>
          <cell r="AX4082">
            <v>0</v>
          </cell>
          <cell r="AY4082">
            <v>0</v>
          </cell>
          <cell r="AZ4082">
            <v>0</v>
          </cell>
        </row>
        <row r="4083">
          <cell r="A4083" t="str">
            <v>WYSmall C&amp;ITime-Of-UseProgram Annual BenefitsLow Participation Case0</v>
          </cell>
          <cell r="B4083" t="str">
            <v>WY</v>
          </cell>
          <cell r="C4083" t="str">
            <v>Small C&amp;I</v>
          </cell>
          <cell r="D4083" t="str">
            <v>Time-Of-Use</v>
          </cell>
          <cell r="E4083" t="str">
            <v>Program Annual Benefits</v>
          </cell>
          <cell r="F4083" t="str">
            <v>Low Participation Case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573231.01</v>
          </cell>
          <cell r="S4083">
            <v>1745288.43</v>
          </cell>
          <cell r="T4083">
            <v>4127886.26</v>
          </cell>
          <cell r="U4083">
            <v>5388069.9000000004</v>
          </cell>
          <cell r="V4083">
            <v>6066603.5300000003</v>
          </cell>
          <cell r="W4083">
            <v>6146956.6100000003</v>
          </cell>
          <cell r="X4083">
            <v>6226381.7599999998</v>
          </cell>
          <cell r="Y4083">
            <v>6305886.3200000003</v>
          </cell>
          <cell r="Z4083">
            <v>6389191.79</v>
          </cell>
          <cell r="AA4083">
            <v>6482465.1100000003</v>
          </cell>
          <cell r="AB4083">
            <v>6568214.9500000002</v>
          </cell>
          <cell r="AC4083">
            <v>6654117.0800000001</v>
          </cell>
          <cell r="AD4083">
            <v>6743128.8899999997</v>
          </cell>
          <cell r="AE4083">
            <v>6833331.4100000001</v>
          </cell>
          <cell r="AF4083">
            <v>6924740.5700000003</v>
          </cell>
          <cell r="AG4083">
            <v>7017372.5</v>
          </cell>
          <cell r="AH4083">
            <v>7111243.5700000003</v>
          </cell>
          <cell r="AI4083">
            <v>7206370.3399999999</v>
          </cell>
          <cell r="AJ4083">
            <v>7302769.6200000001</v>
          </cell>
          <cell r="AK4083">
            <v>7400458.4299999997</v>
          </cell>
          <cell r="AL4083">
            <v>0</v>
          </cell>
          <cell r="AM4083">
            <v>0</v>
          </cell>
          <cell r="AN4083">
            <v>0</v>
          </cell>
          <cell r="AO4083">
            <v>0</v>
          </cell>
          <cell r="AP4083">
            <v>0</v>
          </cell>
          <cell r="AQ4083">
            <v>0</v>
          </cell>
          <cell r="AR4083">
            <v>0</v>
          </cell>
          <cell r="AS4083">
            <v>0</v>
          </cell>
          <cell r="AT4083">
            <v>0</v>
          </cell>
          <cell r="AU4083">
            <v>0</v>
          </cell>
          <cell r="AV4083">
            <v>0</v>
          </cell>
          <cell r="AW4083">
            <v>0</v>
          </cell>
          <cell r="AX4083">
            <v>0</v>
          </cell>
          <cell r="AY4083">
            <v>0</v>
          </cell>
          <cell r="AZ4083">
            <v>0</v>
          </cell>
        </row>
        <row r="4084">
          <cell r="A4084" t="str">
            <v>WYSmall C&amp;ITime-Of-UseProgram Annual CostsLow Participation Case0</v>
          </cell>
          <cell r="B4084" t="str">
            <v>WY</v>
          </cell>
          <cell r="C4084" t="str">
            <v>Small C&amp;I</v>
          </cell>
          <cell r="D4084" t="str">
            <v>Time-Of-Use</v>
          </cell>
          <cell r="E4084" t="str">
            <v>Program Annual Costs</v>
          </cell>
          <cell r="F4084" t="str">
            <v>Low Participation Case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5834317.1500000004</v>
          </cell>
          <cell r="S4084">
            <v>12509121.98</v>
          </cell>
          <cell r="T4084">
            <v>26286343.199999999</v>
          </cell>
          <cell r="U4084">
            <v>16130618.27</v>
          </cell>
          <cell r="V4084">
            <v>10911310.720000001</v>
          </cell>
          <cell r="W4084">
            <v>4823091.07</v>
          </cell>
          <cell r="X4084">
            <v>4899046.41</v>
          </cell>
          <cell r="Y4084">
            <v>4974249.76</v>
          </cell>
          <cell r="Z4084">
            <v>5049879.66</v>
          </cell>
          <cell r="AA4084">
            <v>5126289.05</v>
          </cell>
          <cell r="AB4084">
            <v>5203203.5</v>
          </cell>
          <cell r="AC4084">
            <v>5283869.59</v>
          </cell>
          <cell r="AD4084">
            <v>5405233.1200000001</v>
          </cell>
          <cell r="AE4084">
            <v>5502775.29</v>
          </cell>
          <cell r="AF4084">
            <v>5602414.6799999997</v>
          </cell>
          <cell r="AG4084">
            <v>5704204.7300000004</v>
          </cell>
          <cell r="AH4084">
            <v>5808200.4400000004</v>
          </cell>
          <cell r="AI4084">
            <v>5914458.3899999997</v>
          </cell>
          <cell r="AJ4084">
            <v>6023036.7800000003</v>
          </cell>
          <cell r="AK4084">
            <v>6133995.5099999998</v>
          </cell>
          <cell r="AL4084">
            <v>0</v>
          </cell>
          <cell r="AM4084">
            <v>0</v>
          </cell>
          <cell r="AN4084">
            <v>0</v>
          </cell>
          <cell r="AO4084">
            <v>0</v>
          </cell>
          <cell r="AP4084">
            <v>0</v>
          </cell>
          <cell r="AQ4084">
            <v>0</v>
          </cell>
          <cell r="AR4084">
            <v>0</v>
          </cell>
          <cell r="AS4084">
            <v>0</v>
          </cell>
          <cell r="AT4084">
            <v>0</v>
          </cell>
          <cell r="AU4084">
            <v>0</v>
          </cell>
          <cell r="AV4084">
            <v>0</v>
          </cell>
          <cell r="AW4084">
            <v>0</v>
          </cell>
          <cell r="AX4084">
            <v>0</v>
          </cell>
          <cell r="AY4084">
            <v>0</v>
          </cell>
          <cell r="AZ4084">
            <v>0</v>
          </cell>
        </row>
        <row r="4085">
          <cell r="A4085" t="str">
            <v>WYSmall C&amp;ITime-Of-UseNon-Incentive CostsLow Participation Case0</v>
          </cell>
          <cell r="B4085" t="str">
            <v>WY</v>
          </cell>
          <cell r="C4085" t="str">
            <v>Small C&amp;I</v>
          </cell>
          <cell r="D4085" t="str">
            <v>Time-Of-Use</v>
          </cell>
          <cell r="E4085" t="str">
            <v>Non-Incentive Costs</v>
          </cell>
          <cell r="F4085" t="str">
            <v>Low Participation Case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5482636.7300000004</v>
          </cell>
          <cell r="S4085">
            <v>11437731.27</v>
          </cell>
          <cell r="T4085">
            <v>23748445.530000001</v>
          </cell>
          <cell r="U4085">
            <v>12818922.52</v>
          </cell>
          <cell r="V4085">
            <v>7177502.6100000003</v>
          </cell>
          <cell r="W4085">
            <v>1035039.42</v>
          </cell>
          <cell r="X4085">
            <v>1056694.75</v>
          </cell>
          <cell r="Y4085">
            <v>1077608.81</v>
          </cell>
          <cell r="Z4085">
            <v>1098962.6200000001</v>
          </cell>
          <cell r="AA4085">
            <v>1121099.71</v>
          </cell>
          <cell r="AB4085">
            <v>1143734.93</v>
          </cell>
          <cell r="AC4085">
            <v>1169950.97</v>
          </cell>
          <cell r="AD4085">
            <v>1234739.83</v>
          </cell>
          <cell r="AE4085">
            <v>1274929.31</v>
          </cell>
          <cell r="AF4085">
            <v>1316427.29</v>
          </cell>
          <cell r="AG4085">
            <v>1359276.37</v>
          </cell>
          <cell r="AH4085">
            <v>1403520.56</v>
          </cell>
          <cell r="AI4085">
            <v>1449205.28</v>
          </cell>
          <cell r="AJ4085">
            <v>1496377.44</v>
          </cell>
          <cell r="AK4085">
            <v>1545085.48</v>
          </cell>
          <cell r="AL4085">
            <v>0</v>
          </cell>
          <cell r="AM4085">
            <v>0</v>
          </cell>
          <cell r="AN4085">
            <v>0</v>
          </cell>
          <cell r="AO4085">
            <v>0</v>
          </cell>
          <cell r="AP4085">
            <v>0</v>
          </cell>
          <cell r="AQ4085">
            <v>0</v>
          </cell>
          <cell r="AR4085">
            <v>0</v>
          </cell>
          <cell r="AS4085">
            <v>0</v>
          </cell>
          <cell r="AT4085">
            <v>0</v>
          </cell>
          <cell r="AU4085">
            <v>0</v>
          </cell>
          <cell r="AV4085">
            <v>0</v>
          </cell>
          <cell r="AW4085">
            <v>0</v>
          </cell>
          <cell r="AX4085">
            <v>0</v>
          </cell>
          <cell r="AY4085">
            <v>0</v>
          </cell>
          <cell r="AZ4085">
            <v>0</v>
          </cell>
        </row>
        <row r="4086">
          <cell r="A4086" t="str">
            <v>WYSmall C&amp;ITime-Of-UseSummer Peak Reduction @Meter  (MW)Low Participation Case0</v>
          </cell>
          <cell r="B4086" t="str">
            <v>WY</v>
          </cell>
          <cell r="C4086" t="str">
            <v>Small C&amp;I</v>
          </cell>
          <cell r="D4086" t="str">
            <v>Time-Of-Use</v>
          </cell>
          <cell r="E4086" t="str">
            <v>Summer Peak Reduction @Meter  (MW)</v>
          </cell>
          <cell r="F4086" t="str">
            <v>Low Participation Case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5.1061481672101516</v>
          </cell>
          <cell r="S4086">
            <v>15.546439584201273</v>
          </cell>
          <cell r="T4086">
            <v>36.769815927493447</v>
          </cell>
          <cell r="U4086">
            <v>47.99510590524666</v>
          </cell>
          <cell r="V4086">
            <v>54.039254216657497</v>
          </cell>
          <cell r="W4086">
            <v>54.75501228123791</v>
          </cell>
          <cell r="X4086">
            <v>55.462504704051796</v>
          </cell>
          <cell r="Y4086">
            <v>56.170704503007471</v>
          </cell>
          <cell r="Z4086">
            <v>56.91276145592839</v>
          </cell>
          <cell r="AA4086">
            <v>57.74360864977195</v>
          </cell>
          <cell r="AB4086">
            <v>58.507439221742665</v>
          </cell>
          <cell r="AC4086">
            <v>59.27262640549219</v>
          </cell>
          <cell r="AD4086">
            <v>60.065513565673378</v>
          </cell>
          <cell r="AE4086">
            <v>60.869007140432515</v>
          </cell>
          <cell r="AF4086">
            <v>61.683249011282939</v>
          </cell>
          <cell r="AG4086">
            <v>62.508382957680382</v>
          </cell>
          <cell r="AH4086">
            <v>63.344554682411669</v>
          </cell>
          <cell r="AI4086">
            <v>64.191911837323005</v>
          </cell>
          <cell r="AJ4086">
            <v>65.050604049392433</v>
          </cell>
          <cell r="AK4086">
            <v>65.920782947151125</v>
          </cell>
          <cell r="AL4086">
            <v>0</v>
          </cell>
          <cell r="AM4086">
            <v>0</v>
          </cell>
          <cell r="AN4086">
            <v>0</v>
          </cell>
          <cell r="AO4086">
            <v>0</v>
          </cell>
          <cell r="AP4086">
            <v>0</v>
          </cell>
          <cell r="AQ4086">
            <v>0</v>
          </cell>
          <cell r="AR4086">
            <v>0</v>
          </cell>
          <cell r="AS4086">
            <v>0</v>
          </cell>
          <cell r="AT4086">
            <v>0</v>
          </cell>
          <cell r="AU4086">
            <v>0</v>
          </cell>
          <cell r="AV4086">
            <v>0</v>
          </cell>
          <cell r="AW4086">
            <v>0</v>
          </cell>
          <cell r="AX4086">
            <v>0</v>
          </cell>
          <cell r="AY4086">
            <v>0</v>
          </cell>
          <cell r="AZ4086">
            <v>0</v>
          </cell>
        </row>
        <row r="4087">
          <cell r="A4087" t="str">
            <v>WYSmall C&amp;ITime-Of-UseSummer Peak Reduction @Generation (MW)Low Participation Case0</v>
          </cell>
          <cell r="B4087" t="str">
            <v>WY</v>
          </cell>
          <cell r="C4087" t="str">
            <v>Small C&amp;I</v>
          </cell>
          <cell r="D4087" t="str">
            <v>Time-Of-Use</v>
          </cell>
          <cell r="E4087" t="str">
            <v>Summer Peak Reduction @Generation (MW)</v>
          </cell>
          <cell r="F4087" t="str">
            <v>Low Participation Case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5.6309529854545115</v>
          </cell>
          <cell r="S4087">
            <v>17.1442871462299</v>
          </cell>
          <cell r="T4087">
            <v>40.548980952242438</v>
          </cell>
          <cell r="U4087">
            <v>52.92799504328039</v>
          </cell>
          <cell r="V4087">
            <v>59.593354892652727</v>
          </cell>
          <cell r="W4087">
            <v>60.382677857562754</v>
          </cell>
          <cell r="X4087">
            <v>61.162885646285609</v>
          </cell>
          <cell r="Y4087">
            <v>61.94387351456492</v>
          </cell>
          <cell r="Z4087">
            <v>62.762198341341403</v>
          </cell>
          <cell r="AA4087">
            <v>63.678439181486489</v>
          </cell>
          <cell r="AB4087">
            <v>64.520775498172327</v>
          </cell>
          <cell r="AC4087">
            <v>65.364607857843168</v>
          </cell>
          <cell r="AD4087">
            <v>66.238987169908881</v>
          </cell>
          <cell r="AE4087">
            <v>67.125063013269198</v>
          </cell>
          <cell r="AF4087">
            <v>68.022991851877961</v>
          </cell>
          <cell r="AG4087">
            <v>68.932932242700019</v>
          </cell>
          <cell r="AH4087">
            <v>69.855044863709381</v>
          </cell>
          <cell r="AI4087">
            <v>70.789492542261797</v>
          </cell>
          <cell r="AJ4087">
            <v>71.73644028384696</v>
          </cell>
          <cell r="AK4087">
            <v>72.696055301225314</v>
          </cell>
          <cell r="AL4087">
            <v>0</v>
          </cell>
          <cell r="AM4087">
            <v>0</v>
          </cell>
          <cell r="AN4087">
            <v>0</v>
          </cell>
          <cell r="AO4087">
            <v>0</v>
          </cell>
          <cell r="AP4087">
            <v>0</v>
          </cell>
          <cell r="AQ4087">
            <v>0</v>
          </cell>
          <cell r="AR4087">
            <v>0</v>
          </cell>
          <cell r="AS4087">
            <v>0</v>
          </cell>
          <cell r="AT4087">
            <v>0</v>
          </cell>
          <cell r="AU4087">
            <v>0</v>
          </cell>
          <cell r="AV4087">
            <v>0</v>
          </cell>
          <cell r="AW4087">
            <v>0</v>
          </cell>
          <cell r="AX4087">
            <v>0</v>
          </cell>
          <cell r="AY4087">
            <v>0</v>
          </cell>
          <cell r="AZ4087">
            <v>0</v>
          </cell>
        </row>
        <row r="4088">
          <cell r="A4088" t="str">
            <v>WYSmall C&amp;ITime-Of-UseWinter Peak Reduction @Meter  (MW)Low Participation Case0</v>
          </cell>
          <cell r="B4088" t="str">
            <v>WY</v>
          </cell>
          <cell r="C4088" t="str">
            <v>Small C&amp;I</v>
          </cell>
          <cell r="D4088" t="str">
            <v>Time-Of-Use</v>
          </cell>
          <cell r="E4088" t="str">
            <v>Winter Peak Reduction @Meter  (MW)</v>
          </cell>
          <cell r="F4088" t="str">
            <v>Low Participation Case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  <cell r="AE4088">
            <v>0</v>
          </cell>
          <cell r="AF4088">
            <v>0</v>
          </cell>
          <cell r="AG4088">
            <v>0</v>
          </cell>
          <cell r="AH4088">
            <v>0</v>
          </cell>
          <cell r="AI4088">
            <v>0</v>
          </cell>
          <cell r="AJ4088">
            <v>0</v>
          </cell>
          <cell r="AK4088">
            <v>0</v>
          </cell>
          <cell r="AL4088">
            <v>0</v>
          </cell>
          <cell r="AM4088">
            <v>0</v>
          </cell>
          <cell r="AN4088">
            <v>0</v>
          </cell>
          <cell r="AO4088">
            <v>0</v>
          </cell>
          <cell r="AP4088">
            <v>0</v>
          </cell>
          <cell r="AQ4088">
            <v>0</v>
          </cell>
          <cell r="AR4088">
            <v>0</v>
          </cell>
          <cell r="AS4088">
            <v>0</v>
          </cell>
          <cell r="AT4088">
            <v>0</v>
          </cell>
          <cell r="AU4088">
            <v>0</v>
          </cell>
          <cell r="AV4088">
            <v>0</v>
          </cell>
          <cell r="AW4088">
            <v>0</v>
          </cell>
          <cell r="AX4088">
            <v>0</v>
          </cell>
          <cell r="AY4088">
            <v>0</v>
          </cell>
          <cell r="AZ4088">
            <v>0</v>
          </cell>
        </row>
        <row r="4089">
          <cell r="A4089" t="str">
            <v>WYSmall C&amp;ITime-Of-UseWinter Peak Reduction @Generation (MW)Low Participation Case0</v>
          </cell>
          <cell r="B4089" t="str">
            <v>WY</v>
          </cell>
          <cell r="C4089" t="str">
            <v>Small C&amp;I</v>
          </cell>
          <cell r="D4089" t="str">
            <v>Time-Of-Use</v>
          </cell>
          <cell r="E4089" t="str">
            <v>Winter Peak Reduction @Generation (MW)</v>
          </cell>
          <cell r="F4089" t="str">
            <v>Low Participation Case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0</v>
          </cell>
          <cell r="AE4089">
            <v>0</v>
          </cell>
          <cell r="AF4089">
            <v>0</v>
          </cell>
          <cell r="AG4089">
            <v>0</v>
          </cell>
          <cell r="AH4089">
            <v>0</v>
          </cell>
          <cell r="AI4089">
            <v>0</v>
          </cell>
          <cell r="AJ4089">
            <v>0</v>
          </cell>
          <cell r="AK4089">
            <v>0</v>
          </cell>
          <cell r="AL4089">
            <v>0</v>
          </cell>
          <cell r="AM4089">
            <v>0</v>
          </cell>
          <cell r="AN4089">
            <v>0</v>
          </cell>
          <cell r="AO4089">
            <v>0</v>
          </cell>
          <cell r="AP4089">
            <v>0</v>
          </cell>
          <cell r="AQ4089">
            <v>0</v>
          </cell>
          <cell r="AR4089">
            <v>0</v>
          </cell>
          <cell r="AS4089">
            <v>0</v>
          </cell>
          <cell r="AT4089">
            <v>0</v>
          </cell>
          <cell r="AU4089">
            <v>0</v>
          </cell>
          <cell r="AV4089">
            <v>0</v>
          </cell>
          <cell r="AW4089">
            <v>0</v>
          </cell>
          <cell r="AX4089">
            <v>0</v>
          </cell>
          <cell r="AY4089">
            <v>0</v>
          </cell>
          <cell r="AZ4089">
            <v>0</v>
          </cell>
        </row>
        <row r="4090">
          <cell r="A4090" t="str">
            <v>WYSmall C&amp;ITime-Of-UseProgram Annual BenefitsLow Participation Case0</v>
          </cell>
          <cell r="B4090" t="str">
            <v>WY</v>
          </cell>
          <cell r="C4090" t="str">
            <v>Small C&amp;I</v>
          </cell>
          <cell r="D4090" t="str">
            <v>Time-Of-Use</v>
          </cell>
          <cell r="E4090" t="str">
            <v>Program Annual Benefits</v>
          </cell>
          <cell r="F4090" t="str">
            <v>Low Participation Case</v>
          </cell>
          <cell r="G4090">
            <v>0</v>
          </cell>
        </row>
        <row r="4091">
          <cell r="A4091" t="str">
            <v>WYSmall C&amp;ITime-Of-UseNew ParticipantsLow Participation Case0</v>
          </cell>
          <cell r="B4091" t="str">
            <v>WY</v>
          </cell>
          <cell r="C4091" t="str">
            <v>Small C&amp;I</v>
          </cell>
          <cell r="D4091" t="str">
            <v>Time-Of-Use</v>
          </cell>
          <cell r="E4091" t="str">
            <v>New Participants</v>
          </cell>
          <cell r="F4091" t="str">
            <v>Low Participation Case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16746.686550000006</v>
          </cell>
          <cell r="S4091">
            <v>34271.919000000009</v>
          </cell>
          <cell r="T4091">
            <v>69833.664450000011</v>
          </cell>
          <cell r="U4091">
            <v>36847.527750000037</v>
          </cell>
          <cell r="V4091">
            <v>20100.588749999937</v>
          </cell>
          <cell r="W4091">
            <v>2583.0255000000179</v>
          </cell>
          <cell r="X4091">
            <v>2585.7149999999965</v>
          </cell>
          <cell r="Y4091">
            <v>2585.2035000000324</v>
          </cell>
          <cell r="Z4091">
            <v>2584.5764999999665</v>
          </cell>
          <cell r="AA4091">
            <v>2584.3950000000186</v>
          </cell>
          <cell r="AB4091">
            <v>2584.7249999999767</v>
          </cell>
          <cell r="AC4091">
            <v>2592.8595000000205</v>
          </cell>
          <cell r="AD4091">
            <v>2694.0321599718882</v>
          </cell>
          <cell r="AE4091">
            <v>2731.0805338135397</v>
          </cell>
          <cell r="AF4091">
            <v>2768.6383974915661</v>
          </cell>
          <cell r="AG4091">
            <v>2806.7127575183695</v>
          </cell>
          <cell r="AH4091">
            <v>2845.3107167601411</v>
          </cell>
          <cell r="AI4091">
            <v>2884.4394757617847</v>
          </cell>
          <cell r="AJ4091">
            <v>2924.1063340901455</v>
          </cell>
          <cell r="AK4091">
            <v>2964.3186916958948</v>
          </cell>
          <cell r="AL4091">
            <v>0</v>
          </cell>
          <cell r="AM4091">
            <v>0</v>
          </cell>
          <cell r="AN4091">
            <v>0</v>
          </cell>
          <cell r="AO4091">
            <v>0</v>
          </cell>
          <cell r="AP4091">
            <v>0</v>
          </cell>
          <cell r="AQ4091">
            <v>0</v>
          </cell>
          <cell r="AR4091">
            <v>0</v>
          </cell>
          <cell r="AS4091">
            <v>0</v>
          </cell>
          <cell r="AT4091">
            <v>0</v>
          </cell>
          <cell r="AU4091">
            <v>0</v>
          </cell>
          <cell r="AV4091">
            <v>0</v>
          </cell>
          <cell r="AW4091">
            <v>0</v>
          </cell>
          <cell r="AX4091">
            <v>0</v>
          </cell>
          <cell r="AY4091">
            <v>0</v>
          </cell>
          <cell r="AZ4091">
            <v>0</v>
          </cell>
        </row>
        <row r="4092">
          <cell r="A4092" t="str">
            <v>WYSmall C&amp;ITime-Of-UseIncentive CostsLow Participation Case0</v>
          </cell>
          <cell r="B4092" t="str">
            <v>WY</v>
          </cell>
          <cell r="C4092" t="str">
            <v>Small C&amp;I</v>
          </cell>
          <cell r="D4092" t="str">
            <v>Time-Of-Use</v>
          </cell>
          <cell r="E4092" t="str">
            <v>Incentive Costs</v>
          </cell>
          <cell r="F4092" t="str">
            <v>Low Participation Case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351680.42</v>
          </cell>
          <cell r="S4092">
            <v>1071390.72</v>
          </cell>
          <cell r="T4092">
            <v>2537897.67</v>
          </cell>
          <cell r="U4092">
            <v>3311695.75</v>
          </cell>
          <cell r="V4092">
            <v>3733808.12</v>
          </cell>
          <cell r="W4092">
            <v>3788051.65</v>
          </cell>
          <cell r="X4092">
            <v>3842351.67</v>
          </cell>
          <cell r="Y4092">
            <v>3896640.94</v>
          </cell>
          <cell r="Z4092">
            <v>3950917.05</v>
          </cell>
          <cell r="AA4092">
            <v>4005189.34</v>
          </cell>
          <cell r="AB4092">
            <v>4059468.57</v>
          </cell>
          <cell r="AC4092">
            <v>4113918.62</v>
          </cell>
          <cell r="AD4092">
            <v>4170493.29</v>
          </cell>
          <cell r="AE4092">
            <v>4227845.9800000004</v>
          </cell>
          <cell r="AF4092">
            <v>4285987.3899999997</v>
          </cell>
          <cell r="AG4092">
            <v>4344928.3600000003</v>
          </cell>
          <cell r="AH4092">
            <v>4404679.88</v>
          </cell>
          <cell r="AI4092">
            <v>4465253.1100000003</v>
          </cell>
          <cell r="AJ4092">
            <v>4526659.34</v>
          </cell>
          <cell r="AK4092">
            <v>4588910.04</v>
          </cell>
          <cell r="AL4092">
            <v>0</v>
          </cell>
          <cell r="AM4092">
            <v>0</v>
          </cell>
          <cell r="AN4092">
            <v>0</v>
          </cell>
          <cell r="AO4092">
            <v>0</v>
          </cell>
          <cell r="AP4092">
            <v>0</v>
          </cell>
          <cell r="AQ4092">
            <v>0</v>
          </cell>
          <cell r="AR4092">
            <v>0</v>
          </cell>
          <cell r="AS4092">
            <v>0</v>
          </cell>
          <cell r="AT4092">
            <v>0</v>
          </cell>
          <cell r="AU4092">
            <v>0</v>
          </cell>
          <cell r="AV4092">
            <v>0</v>
          </cell>
          <cell r="AW4092">
            <v>0</v>
          </cell>
          <cell r="AX4092">
            <v>0</v>
          </cell>
          <cell r="AY4092">
            <v>0</v>
          </cell>
          <cell r="AZ4092">
            <v>0</v>
          </cell>
        </row>
        <row r="4093">
          <cell r="A4093" t="str">
            <v>WYSmall C&amp;ITime-Of-UseParticipantsLow Participation Case0</v>
          </cell>
          <cell r="B4093" t="str">
            <v>WY</v>
          </cell>
          <cell r="C4093" t="str">
            <v>Small C&amp;I</v>
          </cell>
          <cell r="D4093" t="str">
            <v>Time-Of-Use</v>
          </cell>
          <cell r="E4093" t="str">
            <v>Participants</v>
          </cell>
          <cell r="F4093" t="str">
            <v>Low Participation Case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16746.686550000006</v>
          </cell>
          <cell r="S4093">
            <v>51018.605550000015</v>
          </cell>
          <cell r="T4093">
            <v>120852.27000000002</v>
          </cell>
          <cell r="U4093">
            <v>157699.79775000006</v>
          </cell>
          <cell r="V4093">
            <v>177800.38649999999</v>
          </cell>
          <cell r="W4093">
            <v>180383.41200000001</v>
          </cell>
          <cell r="X4093">
            <v>182969.12700000001</v>
          </cell>
          <cell r="Y4093">
            <v>185554.33050000004</v>
          </cell>
          <cell r="Z4093">
            <v>188138.90700000001</v>
          </cell>
          <cell r="AA4093">
            <v>190723.30200000003</v>
          </cell>
          <cell r="AB4093">
            <v>193308.027</v>
          </cell>
          <cell r="AC4093">
            <v>195900.88650000002</v>
          </cell>
          <cell r="AD4093">
            <v>198594.91865997191</v>
          </cell>
          <cell r="AE4093">
            <v>201325.99919378545</v>
          </cell>
          <cell r="AF4093">
            <v>204094.63759127702</v>
          </cell>
          <cell r="AG4093">
            <v>206901.35034879539</v>
          </cell>
          <cell r="AH4093">
            <v>209746.66106555553</v>
          </cell>
          <cell r="AI4093">
            <v>212631.10054131731</v>
          </cell>
          <cell r="AJ4093">
            <v>215555.20687540746</v>
          </cell>
          <cell r="AK4093">
            <v>218519.52556710335</v>
          </cell>
          <cell r="AL4093">
            <v>0</v>
          </cell>
          <cell r="AM4093">
            <v>0</v>
          </cell>
          <cell r="AN4093">
            <v>0</v>
          </cell>
          <cell r="AO4093">
            <v>0</v>
          </cell>
          <cell r="AP4093">
            <v>0</v>
          </cell>
          <cell r="AQ4093">
            <v>0</v>
          </cell>
          <cell r="AR4093">
            <v>0</v>
          </cell>
          <cell r="AS4093">
            <v>0</v>
          </cell>
          <cell r="AT4093">
            <v>0</v>
          </cell>
          <cell r="AU4093">
            <v>0</v>
          </cell>
          <cell r="AV4093">
            <v>0</v>
          </cell>
          <cell r="AW4093">
            <v>0</v>
          </cell>
          <cell r="AX4093">
            <v>0</v>
          </cell>
          <cell r="AY4093">
            <v>0</v>
          </cell>
          <cell r="AZ4093">
            <v>0</v>
          </cell>
        </row>
        <row r="4094">
          <cell r="A4094" t="str">
            <v>WYResidentialDemand ChargeProgram Annual BenefitsLow Participation Case0</v>
          </cell>
          <cell r="B4094" t="str">
            <v>WY</v>
          </cell>
          <cell r="C4094" t="str">
            <v>Residential</v>
          </cell>
          <cell r="D4094" t="str">
            <v>Demand Charge</v>
          </cell>
          <cell r="E4094" t="str">
            <v>Program Annual Benefits</v>
          </cell>
          <cell r="F4094" t="str">
            <v>Low Participation Case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573231.01</v>
          </cell>
          <cell r="S4094">
            <v>1745288.43</v>
          </cell>
          <cell r="T4094">
            <v>4127886.26</v>
          </cell>
          <cell r="U4094">
            <v>5388069.9000000004</v>
          </cell>
          <cell r="V4094">
            <v>6066603.5300000003</v>
          </cell>
          <cell r="W4094">
            <v>6146956.6100000003</v>
          </cell>
          <cell r="X4094">
            <v>6226381.7599999998</v>
          </cell>
          <cell r="Y4094">
            <v>6305886.3200000003</v>
          </cell>
          <cell r="Z4094">
            <v>6389191.79</v>
          </cell>
          <cell r="AA4094">
            <v>6482465.1100000003</v>
          </cell>
          <cell r="AB4094">
            <v>6568214.9500000002</v>
          </cell>
          <cell r="AC4094">
            <v>6654117.0800000001</v>
          </cell>
          <cell r="AD4094">
            <v>6743128.8899999997</v>
          </cell>
          <cell r="AE4094">
            <v>6833331.4100000001</v>
          </cell>
          <cell r="AF4094">
            <v>6924740.5700000003</v>
          </cell>
          <cell r="AG4094">
            <v>7017372.5</v>
          </cell>
          <cell r="AH4094">
            <v>7111243.5700000003</v>
          </cell>
          <cell r="AI4094">
            <v>7206370.3399999999</v>
          </cell>
          <cell r="AJ4094">
            <v>7302769.6200000001</v>
          </cell>
          <cell r="AK4094">
            <v>7400458.4299999997</v>
          </cell>
          <cell r="AL4094">
            <v>0</v>
          </cell>
          <cell r="AM4094">
            <v>0</v>
          </cell>
          <cell r="AN4094">
            <v>0</v>
          </cell>
          <cell r="AO4094">
            <v>0</v>
          </cell>
          <cell r="AP4094">
            <v>0</v>
          </cell>
          <cell r="AQ4094">
            <v>0</v>
          </cell>
          <cell r="AR4094">
            <v>0</v>
          </cell>
          <cell r="AS4094">
            <v>0</v>
          </cell>
          <cell r="AT4094">
            <v>0</v>
          </cell>
          <cell r="AU4094">
            <v>0</v>
          </cell>
          <cell r="AV4094">
            <v>0</v>
          </cell>
          <cell r="AW4094">
            <v>0</v>
          </cell>
          <cell r="AX4094">
            <v>0</v>
          </cell>
          <cell r="AY4094">
            <v>0</v>
          </cell>
          <cell r="AZ4094">
            <v>0</v>
          </cell>
        </row>
        <row r="4095">
          <cell r="A4095" t="str">
            <v>WYResidentialDemand ChargeProgram Annual CostsLow Participation Case0</v>
          </cell>
          <cell r="B4095" t="str">
            <v>WY</v>
          </cell>
          <cell r="C4095" t="str">
            <v>Residential</v>
          </cell>
          <cell r="D4095" t="str">
            <v>Demand Charge</v>
          </cell>
          <cell r="E4095" t="str">
            <v>Program Annual Costs</v>
          </cell>
          <cell r="F4095" t="str">
            <v>Low Participation Case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5834317.1500000004</v>
          </cell>
          <cell r="S4095">
            <v>12509121.98</v>
          </cell>
          <cell r="T4095">
            <v>26286343.199999999</v>
          </cell>
          <cell r="U4095">
            <v>16130618.27</v>
          </cell>
          <cell r="V4095">
            <v>10911310.720000001</v>
          </cell>
          <cell r="W4095">
            <v>4823091.07</v>
          </cell>
          <cell r="X4095">
            <v>4899046.41</v>
          </cell>
          <cell r="Y4095">
            <v>4974249.76</v>
          </cell>
          <cell r="Z4095">
            <v>5049879.66</v>
          </cell>
          <cell r="AA4095">
            <v>5126289.05</v>
          </cell>
          <cell r="AB4095">
            <v>5203203.5</v>
          </cell>
          <cell r="AC4095">
            <v>5283869.59</v>
          </cell>
          <cell r="AD4095">
            <v>5405233.1200000001</v>
          </cell>
          <cell r="AE4095">
            <v>5502775.29</v>
          </cell>
          <cell r="AF4095">
            <v>5602414.6799999997</v>
          </cell>
          <cell r="AG4095">
            <v>5704204.7300000004</v>
          </cell>
          <cell r="AH4095">
            <v>5808200.4400000004</v>
          </cell>
          <cell r="AI4095">
            <v>5914458.3899999997</v>
          </cell>
          <cell r="AJ4095">
            <v>6023036.7800000003</v>
          </cell>
          <cell r="AK4095">
            <v>6133995.5099999998</v>
          </cell>
          <cell r="AL4095">
            <v>0</v>
          </cell>
          <cell r="AM4095">
            <v>0</v>
          </cell>
          <cell r="AN4095">
            <v>0</v>
          </cell>
          <cell r="AO4095">
            <v>0</v>
          </cell>
          <cell r="AP4095">
            <v>0</v>
          </cell>
          <cell r="AQ4095">
            <v>0</v>
          </cell>
          <cell r="AR4095">
            <v>0</v>
          </cell>
          <cell r="AS4095">
            <v>0</v>
          </cell>
          <cell r="AT4095">
            <v>0</v>
          </cell>
          <cell r="AU4095">
            <v>0</v>
          </cell>
          <cell r="AV4095">
            <v>0</v>
          </cell>
          <cell r="AW4095">
            <v>0</v>
          </cell>
          <cell r="AX4095">
            <v>0</v>
          </cell>
          <cell r="AY4095">
            <v>0</v>
          </cell>
          <cell r="AZ4095">
            <v>0</v>
          </cell>
        </row>
        <row r="4096">
          <cell r="A4096" t="str">
            <v>WYResidentialDemand ChargeNon-Incentive CostsLow Participation Case0</v>
          </cell>
          <cell r="B4096" t="str">
            <v>WY</v>
          </cell>
          <cell r="C4096" t="str">
            <v>Residential</v>
          </cell>
          <cell r="D4096" t="str">
            <v>Demand Charge</v>
          </cell>
          <cell r="E4096" t="str">
            <v>Non-Incentive Costs</v>
          </cell>
          <cell r="F4096" t="str">
            <v>Low Participation Case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5482636.7300000004</v>
          </cell>
          <cell r="S4096">
            <v>11437731.27</v>
          </cell>
          <cell r="T4096">
            <v>23748445.530000001</v>
          </cell>
          <cell r="U4096">
            <v>12818922.52</v>
          </cell>
          <cell r="V4096">
            <v>7177502.6100000003</v>
          </cell>
          <cell r="W4096">
            <v>1035039.42</v>
          </cell>
          <cell r="X4096">
            <v>1056694.75</v>
          </cell>
          <cell r="Y4096">
            <v>1077608.81</v>
          </cell>
          <cell r="Z4096">
            <v>1098962.6200000001</v>
          </cell>
          <cell r="AA4096">
            <v>1121099.71</v>
          </cell>
          <cell r="AB4096">
            <v>1143734.93</v>
          </cell>
          <cell r="AC4096">
            <v>1169950.97</v>
          </cell>
          <cell r="AD4096">
            <v>1234739.83</v>
          </cell>
          <cell r="AE4096">
            <v>1274929.31</v>
          </cell>
          <cell r="AF4096">
            <v>1316427.29</v>
          </cell>
          <cell r="AG4096">
            <v>1359276.37</v>
          </cell>
          <cell r="AH4096">
            <v>1403520.56</v>
          </cell>
          <cell r="AI4096">
            <v>1449205.28</v>
          </cell>
          <cell r="AJ4096">
            <v>1496377.44</v>
          </cell>
          <cell r="AK4096">
            <v>1545085.48</v>
          </cell>
          <cell r="AL4096">
            <v>0</v>
          </cell>
          <cell r="AM4096">
            <v>0</v>
          </cell>
          <cell r="AN4096">
            <v>0</v>
          </cell>
          <cell r="AO4096">
            <v>0</v>
          </cell>
          <cell r="AP4096">
            <v>0</v>
          </cell>
          <cell r="AQ4096">
            <v>0</v>
          </cell>
          <cell r="AR4096">
            <v>0</v>
          </cell>
          <cell r="AS4096">
            <v>0</v>
          </cell>
          <cell r="AT4096">
            <v>0</v>
          </cell>
          <cell r="AU4096">
            <v>0</v>
          </cell>
          <cell r="AV4096">
            <v>0</v>
          </cell>
          <cell r="AW4096">
            <v>0</v>
          </cell>
          <cell r="AX4096">
            <v>0</v>
          </cell>
          <cell r="AY4096">
            <v>0</v>
          </cell>
          <cell r="AZ4096">
            <v>0</v>
          </cell>
        </row>
        <row r="4097">
          <cell r="A4097" t="str">
            <v>WYResidentialDemand ChargeSummer Peak Reduction @Meter  (MW)Low Participation Case0</v>
          </cell>
          <cell r="B4097" t="str">
            <v>WY</v>
          </cell>
          <cell r="C4097" t="str">
            <v>Residential</v>
          </cell>
          <cell r="D4097" t="str">
            <v>Demand Charge</v>
          </cell>
          <cell r="E4097" t="str">
            <v>Summer Peak Reduction @Meter  (MW)</v>
          </cell>
          <cell r="F4097" t="str">
            <v>Low Participation Case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5.1061481672101516</v>
          </cell>
          <cell r="S4097">
            <v>15.546439584201273</v>
          </cell>
          <cell r="T4097">
            <v>36.769815927493447</v>
          </cell>
          <cell r="U4097">
            <v>47.99510590524666</v>
          </cell>
          <cell r="V4097">
            <v>54.039254216657497</v>
          </cell>
          <cell r="W4097">
            <v>54.75501228123791</v>
          </cell>
          <cell r="X4097">
            <v>55.462504704051796</v>
          </cell>
          <cell r="Y4097">
            <v>56.170704503007471</v>
          </cell>
          <cell r="Z4097">
            <v>56.91276145592839</v>
          </cell>
          <cell r="AA4097">
            <v>57.74360864977195</v>
          </cell>
          <cell r="AB4097">
            <v>58.507439221742665</v>
          </cell>
          <cell r="AC4097">
            <v>59.27262640549219</v>
          </cell>
          <cell r="AD4097">
            <v>60.065513565673378</v>
          </cell>
          <cell r="AE4097">
            <v>60.869007140432515</v>
          </cell>
          <cell r="AF4097">
            <v>61.683249011282939</v>
          </cell>
          <cell r="AG4097">
            <v>62.508382957680382</v>
          </cell>
          <cell r="AH4097">
            <v>63.344554682411669</v>
          </cell>
          <cell r="AI4097">
            <v>64.191911837323005</v>
          </cell>
          <cell r="AJ4097">
            <v>65.050604049392433</v>
          </cell>
          <cell r="AK4097">
            <v>65.920782947151125</v>
          </cell>
          <cell r="AL4097">
            <v>0</v>
          </cell>
          <cell r="AM4097">
            <v>0</v>
          </cell>
          <cell r="AN4097">
            <v>0</v>
          </cell>
          <cell r="AO4097">
            <v>0</v>
          </cell>
          <cell r="AP4097">
            <v>0</v>
          </cell>
          <cell r="AQ4097">
            <v>0</v>
          </cell>
          <cell r="AR4097">
            <v>0</v>
          </cell>
          <cell r="AS4097">
            <v>0</v>
          </cell>
          <cell r="AT4097">
            <v>0</v>
          </cell>
          <cell r="AU4097">
            <v>0</v>
          </cell>
          <cell r="AV4097">
            <v>0</v>
          </cell>
          <cell r="AW4097">
            <v>0</v>
          </cell>
          <cell r="AX4097">
            <v>0</v>
          </cell>
          <cell r="AY4097">
            <v>0</v>
          </cell>
          <cell r="AZ4097">
            <v>0</v>
          </cell>
        </row>
        <row r="4098">
          <cell r="A4098" t="str">
            <v>WYResidentialDemand ChargeSummer Peak Reduction @Generation (MW)Low Participation Case0</v>
          </cell>
          <cell r="B4098" t="str">
            <v>WY</v>
          </cell>
          <cell r="C4098" t="str">
            <v>Residential</v>
          </cell>
          <cell r="D4098" t="str">
            <v>Demand Charge</v>
          </cell>
          <cell r="E4098" t="str">
            <v>Summer Peak Reduction @Generation (MW)</v>
          </cell>
          <cell r="F4098" t="str">
            <v>Low Participation Case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5.6309529854545115</v>
          </cell>
          <cell r="S4098">
            <v>17.1442871462299</v>
          </cell>
          <cell r="T4098">
            <v>40.548980952242438</v>
          </cell>
          <cell r="U4098">
            <v>52.92799504328039</v>
          </cell>
          <cell r="V4098">
            <v>59.593354892652727</v>
          </cell>
          <cell r="W4098">
            <v>60.382677857562754</v>
          </cell>
          <cell r="X4098">
            <v>61.162885646285609</v>
          </cell>
          <cell r="Y4098">
            <v>61.94387351456492</v>
          </cell>
          <cell r="Z4098">
            <v>62.762198341341403</v>
          </cell>
          <cell r="AA4098">
            <v>63.678439181486489</v>
          </cell>
          <cell r="AB4098">
            <v>64.520775498172327</v>
          </cell>
          <cell r="AC4098">
            <v>65.364607857843168</v>
          </cell>
          <cell r="AD4098">
            <v>66.238987169908881</v>
          </cell>
          <cell r="AE4098">
            <v>67.125063013269198</v>
          </cell>
          <cell r="AF4098">
            <v>68.022991851877961</v>
          </cell>
          <cell r="AG4098">
            <v>68.932932242700019</v>
          </cell>
          <cell r="AH4098">
            <v>69.855044863709381</v>
          </cell>
          <cell r="AI4098">
            <v>70.789492542261797</v>
          </cell>
          <cell r="AJ4098">
            <v>71.73644028384696</v>
          </cell>
          <cell r="AK4098">
            <v>72.696055301225314</v>
          </cell>
          <cell r="AL4098">
            <v>0</v>
          </cell>
          <cell r="AM4098">
            <v>0</v>
          </cell>
          <cell r="AN4098">
            <v>0</v>
          </cell>
          <cell r="AO4098">
            <v>0</v>
          </cell>
          <cell r="AP4098">
            <v>0</v>
          </cell>
          <cell r="AQ4098">
            <v>0</v>
          </cell>
          <cell r="AR4098">
            <v>0</v>
          </cell>
          <cell r="AS4098">
            <v>0</v>
          </cell>
          <cell r="AT4098">
            <v>0</v>
          </cell>
          <cell r="AU4098">
            <v>0</v>
          </cell>
          <cell r="AV4098">
            <v>0</v>
          </cell>
          <cell r="AW4098">
            <v>0</v>
          </cell>
          <cell r="AX4098">
            <v>0</v>
          </cell>
          <cell r="AY4098">
            <v>0</v>
          </cell>
          <cell r="AZ4098">
            <v>0</v>
          </cell>
        </row>
        <row r="4099">
          <cell r="A4099" t="str">
            <v>WYResidentialDemand ChargeWinter Peak Reduction @Meter  (MW)Low Participation Case0</v>
          </cell>
          <cell r="B4099" t="str">
            <v>WY</v>
          </cell>
          <cell r="C4099" t="str">
            <v>Residential</v>
          </cell>
          <cell r="D4099" t="str">
            <v>Demand Charge</v>
          </cell>
          <cell r="E4099" t="str">
            <v>Winter Peak Reduction @Meter  (MW)</v>
          </cell>
          <cell r="F4099" t="str">
            <v>Low Participation Case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0</v>
          </cell>
          <cell r="AE4099">
            <v>0</v>
          </cell>
          <cell r="AF4099">
            <v>0</v>
          </cell>
          <cell r="AG4099">
            <v>0</v>
          </cell>
          <cell r="AH4099">
            <v>0</v>
          </cell>
          <cell r="AI4099">
            <v>0</v>
          </cell>
          <cell r="AJ4099">
            <v>0</v>
          </cell>
          <cell r="AK4099">
            <v>0</v>
          </cell>
          <cell r="AL4099">
            <v>0</v>
          </cell>
          <cell r="AM4099">
            <v>0</v>
          </cell>
          <cell r="AN4099">
            <v>0</v>
          </cell>
          <cell r="AO4099">
            <v>0</v>
          </cell>
          <cell r="AP4099">
            <v>0</v>
          </cell>
          <cell r="AQ4099">
            <v>0</v>
          </cell>
          <cell r="AR4099">
            <v>0</v>
          </cell>
          <cell r="AS4099">
            <v>0</v>
          </cell>
          <cell r="AT4099">
            <v>0</v>
          </cell>
          <cell r="AU4099">
            <v>0</v>
          </cell>
          <cell r="AV4099">
            <v>0</v>
          </cell>
          <cell r="AW4099">
            <v>0</v>
          </cell>
          <cell r="AX4099">
            <v>0</v>
          </cell>
          <cell r="AY4099">
            <v>0</v>
          </cell>
          <cell r="AZ4099">
            <v>0</v>
          </cell>
        </row>
        <row r="4100">
          <cell r="A4100" t="str">
            <v>WYResidentialDemand ChargeWinter Peak Reduction @Generation (MW)Low Participation Case0</v>
          </cell>
          <cell r="B4100" t="str">
            <v>WY</v>
          </cell>
          <cell r="C4100" t="str">
            <v>Residential</v>
          </cell>
          <cell r="D4100" t="str">
            <v>Demand Charge</v>
          </cell>
          <cell r="E4100" t="str">
            <v>Winter Peak Reduction @Generation (MW)</v>
          </cell>
          <cell r="F4100" t="str">
            <v>Low Participation Case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  <cell r="AP4100">
            <v>0</v>
          </cell>
          <cell r="AQ4100">
            <v>0</v>
          </cell>
          <cell r="AR4100">
            <v>0</v>
          </cell>
          <cell r="AS4100">
            <v>0</v>
          </cell>
          <cell r="AT4100">
            <v>0</v>
          </cell>
          <cell r="AU4100">
            <v>0</v>
          </cell>
          <cell r="AV4100">
            <v>0</v>
          </cell>
          <cell r="AW4100">
            <v>0</v>
          </cell>
          <cell r="AX4100">
            <v>0</v>
          </cell>
          <cell r="AY4100">
            <v>0</v>
          </cell>
          <cell r="AZ4100">
            <v>0</v>
          </cell>
        </row>
        <row r="4101">
          <cell r="A4101" t="str">
            <v>WYResidentialDemand ChargeProgram Annual BenefitsLow Participation Case0</v>
          </cell>
          <cell r="B4101" t="str">
            <v>WY</v>
          </cell>
          <cell r="C4101" t="str">
            <v>Residential</v>
          </cell>
          <cell r="D4101" t="str">
            <v>Demand Charge</v>
          </cell>
          <cell r="E4101" t="str">
            <v>Program Annual Benefits</v>
          </cell>
          <cell r="F4101" t="str">
            <v>Low Participation Case</v>
          </cell>
          <cell r="G4101">
            <v>0</v>
          </cell>
        </row>
        <row r="4102">
          <cell r="A4102" t="str">
            <v>WYResidentialDemand ChargeNew ParticipantsLow Participation Case0</v>
          </cell>
          <cell r="B4102" t="str">
            <v>WY</v>
          </cell>
          <cell r="C4102" t="str">
            <v>Residential</v>
          </cell>
          <cell r="D4102" t="str">
            <v>Demand Charge</v>
          </cell>
          <cell r="E4102" t="str">
            <v>New Participants</v>
          </cell>
          <cell r="F4102" t="str">
            <v>Low Participation Case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16746.686550000006</v>
          </cell>
          <cell r="S4102">
            <v>34271.919000000009</v>
          </cell>
          <cell r="T4102">
            <v>69833.664450000011</v>
          </cell>
          <cell r="U4102">
            <v>36847.527750000037</v>
          </cell>
          <cell r="V4102">
            <v>20100.588749999937</v>
          </cell>
          <cell r="W4102">
            <v>2583.0255000000179</v>
          </cell>
          <cell r="X4102">
            <v>2585.7149999999965</v>
          </cell>
          <cell r="Y4102">
            <v>2585.2035000000324</v>
          </cell>
          <cell r="Z4102">
            <v>2584.5764999999665</v>
          </cell>
          <cell r="AA4102">
            <v>2584.3950000000186</v>
          </cell>
          <cell r="AB4102">
            <v>2584.7249999999767</v>
          </cell>
          <cell r="AC4102">
            <v>2592.8595000000205</v>
          </cell>
          <cell r="AD4102">
            <v>2694.0321599718882</v>
          </cell>
          <cell r="AE4102">
            <v>2731.0805338135397</v>
          </cell>
          <cell r="AF4102">
            <v>2768.6383974915661</v>
          </cell>
          <cell r="AG4102">
            <v>2806.7127575183695</v>
          </cell>
          <cell r="AH4102">
            <v>2845.3107167601411</v>
          </cell>
          <cell r="AI4102">
            <v>2884.4394757617847</v>
          </cell>
          <cell r="AJ4102">
            <v>2924.1063340901455</v>
          </cell>
          <cell r="AK4102">
            <v>2964.3186916958948</v>
          </cell>
          <cell r="AL4102">
            <v>0</v>
          </cell>
          <cell r="AM4102">
            <v>0</v>
          </cell>
          <cell r="AN4102">
            <v>0</v>
          </cell>
          <cell r="AO4102">
            <v>0</v>
          </cell>
          <cell r="AP4102">
            <v>0</v>
          </cell>
          <cell r="AQ4102">
            <v>0</v>
          </cell>
          <cell r="AR4102">
            <v>0</v>
          </cell>
          <cell r="AS4102">
            <v>0</v>
          </cell>
          <cell r="AT4102">
            <v>0</v>
          </cell>
          <cell r="AU4102">
            <v>0</v>
          </cell>
          <cell r="AV4102">
            <v>0</v>
          </cell>
          <cell r="AW4102">
            <v>0</v>
          </cell>
          <cell r="AX4102">
            <v>0</v>
          </cell>
          <cell r="AY4102">
            <v>0</v>
          </cell>
          <cell r="AZ4102">
            <v>0</v>
          </cell>
        </row>
        <row r="4103">
          <cell r="A4103" t="str">
            <v>WYResidentialDemand ChargeIncentive CostsLow Participation Case0</v>
          </cell>
          <cell r="B4103" t="str">
            <v>WY</v>
          </cell>
          <cell r="C4103" t="str">
            <v>Residential</v>
          </cell>
          <cell r="D4103" t="str">
            <v>Demand Charge</v>
          </cell>
          <cell r="E4103" t="str">
            <v>Incentive Costs</v>
          </cell>
          <cell r="F4103" t="str">
            <v>Low Participation Case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351680.42</v>
          </cell>
          <cell r="S4103">
            <v>1071390.72</v>
          </cell>
          <cell r="T4103">
            <v>2537897.67</v>
          </cell>
          <cell r="U4103">
            <v>3311695.75</v>
          </cell>
          <cell r="V4103">
            <v>3733808.12</v>
          </cell>
          <cell r="W4103">
            <v>3788051.65</v>
          </cell>
          <cell r="X4103">
            <v>3842351.67</v>
          </cell>
          <cell r="Y4103">
            <v>3896640.94</v>
          </cell>
          <cell r="Z4103">
            <v>3950917.05</v>
          </cell>
          <cell r="AA4103">
            <v>4005189.34</v>
          </cell>
          <cell r="AB4103">
            <v>4059468.57</v>
          </cell>
          <cell r="AC4103">
            <v>4113918.62</v>
          </cell>
          <cell r="AD4103">
            <v>4170493.29</v>
          </cell>
          <cell r="AE4103">
            <v>4227845.9800000004</v>
          </cell>
          <cell r="AF4103">
            <v>4285987.3899999997</v>
          </cell>
          <cell r="AG4103">
            <v>4344928.3600000003</v>
          </cell>
          <cell r="AH4103">
            <v>4404679.88</v>
          </cell>
          <cell r="AI4103">
            <v>4465253.1100000003</v>
          </cell>
          <cell r="AJ4103">
            <v>4526659.34</v>
          </cell>
          <cell r="AK4103">
            <v>4588910.04</v>
          </cell>
          <cell r="AL4103">
            <v>0</v>
          </cell>
          <cell r="AM4103">
            <v>0</v>
          </cell>
          <cell r="AN4103">
            <v>0</v>
          </cell>
          <cell r="AO4103">
            <v>0</v>
          </cell>
          <cell r="AP4103">
            <v>0</v>
          </cell>
          <cell r="AQ4103">
            <v>0</v>
          </cell>
          <cell r="AR4103">
            <v>0</v>
          </cell>
          <cell r="AS4103">
            <v>0</v>
          </cell>
          <cell r="AT4103">
            <v>0</v>
          </cell>
          <cell r="AU4103">
            <v>0</v>
          </cell>
          <cell r="AV4103">
            <v>0</v>
          </cell>
          <cell r="AW4103">
            <v>0</v>
          </cell>
          <cell r="AX4103">
            <v>0</v>
          </cell>
          <cell r="AY4103">
            <v>0</v>
          </cell>
          <cell r="AZ4103">
            <v>0</v>
          </cell>
        </row>
        <row r="4104">
          <cell r="A4104" t="str">
            <v>WYResidentialDemand ChargeParticipantsLow Participation Case0</v>
          </cell>
          <cell r="B4104" t="str">
            <v>WY</v>
          </cell>
          <cell r="C4104" t="str">
            <v>Residential</v>
          </cell>
          <cell r="D4104" t="str">
            <v>Demand Charge</v>
          </cell>
          <cell r="E4104" t="str">
            <v>Participants</v>
          </cell>
          <cell r="F4104" t="str">
            <v>Low Participation Case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16746.686550000006</v>
          </cell>
          <cell r="S4104">
            <v>51018.605550000015</v>
          </cell>
          <cell r="T4104">
            <v>120852.27000000002</v>
          </cell>
          <cell r="U4104">
            <v>157699.79775000006</v>
          </cell>
          <cell r="V4104">
            <v>177800.38649999999</v>
          </cell>
          <cell r="W4104">
            <v>180383.41200000001</v>
          </cell>
          <cell r="X4104">
            <v>182969.12700000001</v>
          </cell>
          <cell r="Y4104">
            <v>185554.33050000004</v>
          </cell>
          <cell r="Z4104">
            <v>188138.90700000001</v>
          </cell>
          <cell r="AA4104">
            <v>190723.30200000003</v>
          </cell>
          <cell r="AB4104">
            <v>193308.027</v>
          </cell>
          <cell r="AC4104">
            <v>195900.88650000002</v>
          </cell>
          <cell r="AD4104">
            <v>198594.91865997191</v>
          </cell>
          <cell r="AE4104">
            <v>201325.99919378545</v>
          </cell>
          <cell r="AF4104">
            <v>204094.63759127702</v>
          </cell>
          <cell r="AG4104">
            <v>206901.35034879539</v>
          </cell>
          <cell r="AH4104">
            <v>209746.66106555553</v>
          </cell>
          <cell r="AI4104">
            <v>212631.10054131731</v>
          </cell>
          <cell r="AJ4104">
            <v>215555.20687540746</v>
          </cell>
          <cell r="AK4104">
            <v>218519.52556710335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  <cell r="AP4104">
            <v>0</v>
          </cell>
          <cell r="AQ4104">
            <v>0</v>
          </cell>
          <cell r="AR4104">
            <v>0</v>
          </cell>
          <cell r="AS4104">
            <v>0</v>
          </cell>
          <cell r="AT4104">
            <v>0</v>
          </cell>
          <cell r="AU4104">
            <v>0</v>
          </cell>
          <cell r="AV4104">
            <v>0</v>
          </cell>
          <cell r="AW4104">
            <v>0</v>
          </cell>
          <cell r="AX4104">
            <v>0</v>
          </cell>
          <cell r="AY4104">
            <v>0</v>
          </cell>
          <cell r="AZ4104">
            <v>0</v>
          </cell>
        </row>
        <row r="4105">
          <cell r="A4105" t="str">
            <v>WYResidentialTime-Of-Use EV ChargingProgram Annual BenefitsLow Participation Case0</v>
          </cell>
          <cell r="B4105" t="str">
            <v>WY</v>
          </cell>
          <cell r="C4105" t="str">
            <v>Residential</v>
          </cell>
          <cell r="D4105" t="str">
            <v>Time-Of-Use EV Charging</v>
          </cell>
          <cell r="E4105" t="str">
            <v>Program Annual Benefits</v>
          </cell>
          <cell r="F4105" t="str">
            <v>Low Participation Case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573231.01</v>
          </cell>
          <cell r="S4105">
            <v>1745288.43</v>
          </cell>
          <cell r="T4105">
            <v>4127886.26</v>
          </cell>
          <cell r="U4105">
            <v>5388069.9000000004</v>
          </cell>
          <cell r="V4105">
            <v>6066603.5300000003</v>
          </cell>
          <cell r="W4105">
            <v>6146956.6100000003</v>
          </cell>
          <cell r="X4105">
            <v>6226381.7599999998</v>
          </cell>
          <cell r="Y4105">
            <v>6305886.3200000003</v>
          </cell>
          <cell r="Z4105">
            <v>6389191.79</v>
          </cell>
          <cell r="AA4105">
            <v>6482465.1100000003</v>
          </cell>
          <cell r="AB4105">
            <v>6568214.9500000002</v>
          </cell>
          <cell r="AC4105">
            <v>6654117.0800000001</v>
          </cell>
          <cell r="AD4105">
            <v>6743128.8899999997</v>
          </cell>
          <cell r="AE4105">
            <v>6833331.4100000001</v>
          </cell>
          <cell r="AF4105">
            <v>6924740.5700000003</v>
          </cell>
          <cell r="AG4105">
            <v>7017372.5</v>
          </cell>
          <cell r="AH4105">
            <v>7111243.5700000003</v>
          </cell>
          <cell r="AI4105">
            <v>7206370.3399999999</v>
          </cell>
          <cell r="AJ4105">
            <v>7302769.6200000001</v>
          </cell>
          <cell r="AK4105">
            <v>7400458.4299999997</v>
          </cell>
          <cell r="AL4105">
            <v>0</v>
          </cell>
          <cell r="AM4105">
            <v>0</v>
          </cell>
          <cell r="AN4105">
            <v>0</v>
          </cell>
          <cell r="AO4105">
            <v>0</v>
          </cell>
          <cell r="AP4105">
            <v>0</v>
          </cell>
          <cell r="AQ4105">
            <v>0</v>
          </cell>
          <cell r="AR4105">
            <v>0</v>
          </cell>
          <cell r="AS4105">
            <v>0</v>
          </cell>
          <cell r="AT4105">
            <v>0</v>
          </cell>
          <cell r="AU4105">
            <v>0</v>
          </cell>
          <cell r="AV4105">
            <v>0</v>
          </cell>
          <cell r="AW4105">
            <v>0</v>
          </cell>
          <cell r="AX4105">
            <v>0</v>
          </cell>
          <cell r="AY4105">
            <v>0</v>
          </cell>
          <cell r="AZ4105">
            <v>0</v>
          </cell>
        </row>
        <row r="4106">
          <cell r="A4106" t="str">
            <v>WYResidentialTime-Of-Use EV ChargingProgram Annual CostsLow Participation Case0</v>
          </cell>
          <cell r="B4106" t="str">
            <v>WY</v>
          </cell>
          <cell r="C4106" t="str">
            <v>Residential</v>
          </cell>
          <cell r="D4106" t="str">
            <v>Time-Of-Use EV Charging</v>
          </cell>
          <cell r="E4106" t="str">
            <v>Program Annual Costs</v>
          </cell>
          <cell r="F4106" t="str">
            <v>Low Participation Case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5834317.1500000004</v>
          </cell>
          <cell r="S4106">
            <v>12509121.98</v>
          </cell>
          <cell r="T4106">
            <v>26286343.199999999</v>
          </cell>
          <cell r="U4106">
            <v>16130618.27</v>
          </cell>
          <cell r="V4106">
            <v>10911310.720000001</v>
          </cell>
          <cell r="W4106">
            <v>4823091.07</v>
          </cell>
          <cell r="X4106">
            <v>4899046.41</v>
          </cell>
          <cell r="Y4106">
            <v>4974249.76</v>
          </cell>
          <cell r="Z4106">
            <v>5049879.66</v>
          </cell>
          <cell r="AA4106">
            <v>5126289.05</v>
          </cell>
          <cell r="AB4106">
            <v>5203203.5</v>
          </cell>
          <cell r="AC4106">
            <v>5283869.59</v>
          </cell>
          <cell r="AD4106">
            <v>5405233.1200000001</v>
          </cell>
          <cell r="AE4106">
            <v>5502775.29</v>
          </cell>
          <cell r="AF4106">
            <v>5602414.6799999997</v>
          </cell>
          <cell r="AG4106">
            <v>5704204.7300000004</v>
          </cell>
          <cell r="AH4106">
            <v>5808200.4400000004</v>
          </cell>
          <cell r="AI4106">
            <v>5914458.3899999997</v>
          </cell>
          <cell r="AJ4106">
            <v>6023036.7800000003</v>
          </cell>
          <cell r="AK4106">
            <v>6133995.5099999998</v>
          </cell>
          <cell r="AL4106">
            <v>0</v>
          </cell>
          <cell r="AM4106">
            <v>0</v>
          </cell>
          <cell r="AN4106">
            <v>0</v>
          </cell>
          <cell r="AO4106">
            <v>0</v>
          </cell>
          <cell r="AP4106">
            <v>0</v>
          </cell>
          <cell r="AQ4106">
            <v>0</v>
          </cell>
          <cell r="AR4106">
            <v>0</v>
          </cell>
          <cell r="AS4106">
            <v>0</v>
          </cell>
          <cell r="AT4106">
            <v>0</v>
          </cell>
          <cell r="AU4106">
            <v>0</v>
          </cell>
          <cell r="AV4106">
            <v>0</v>
          </cell>
          <cell r="AW4106">
            <v>0</v>
          </cell>
          <cell r="AX4106">
            <v>0</v>
          </cell>
          <cell r="AY4106">
            <v>0</v>
          </cell>
          <cell r="AZ4106">
            <v>0</v>
          </cell>
        </row>
        <row r="4107">
          <cell r="A4107" t="str">
            <v>WYResidentialTime-Of-Use EV ChargingNon-Incentive CostsLow Participation Case0</v>
          </cell>
          <cell r="B4107" t="str">
            <v>WY</v>
          </cell>
          <cell r="C4107" t="str">
            <v>Residential</v>
          </cell>
          <cell r="D4107" t="str">
            <v>Time-Of-Use EV Charging</v>
          </cell>
          <cell r="E4107" t="str">
            <v>Non-Incentive Costs</v>
          </cell>
          <cell r="F4107" t="str">
            <v>Low Participation Case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5482636.7300000004</v>
          </cell>
          <cell r="S4107">
            <v>11437731.27</v>
          </cell>
          <cell r="T4107">
            <v>23748445.530000001</v>
          </cell>
          <cell r="U4107">
            <v>12818922.52</v>
          </cell>
          <cell r="V4107">
            <v>7177502.6100000003</v>
          </cell>
          <cell r="W4107">
            <v>1035039.42</v>
          </cell>
          <cell r="X4107">
            <v>1056694.75</v>
          </cell>
          <cell r="Y4107">
            <v>1077608.81</v>
          </cell>
          <cell r="Z4107">
            <v>1098962.6200000001</v>
          </cell>
          <cell r="AA4107">
            <v>1121099.71</v>
          </cell>
          <cell r="AB4107">
            <v>1143734.93</v>
          </cell>
          <cell r="AC4107">
            <v>1169950.97</v>
          </cell>
          <cell r="AD4107">
            <v>1234739.83</v>
          </cell>
          <cell r="AE4107">
            <v>1274929.31</v>
          </cell>
          <cell r="AF4107">
            <v>1316427.29</v>
          </cell>
          <cell r="AG4107">
            <v>1359276.37</v>
          </cell>
          <cell r="AH4107">
            <v>1403520.56</v>
          </cell>
          <cell r="AI4107">
            <v>1449205.28</v>
          </cell>
          <cell r="AJ4107">
            <v>1496377.44</v>
          </cell>
          <cell r="AK4107">
            <v>1545085.48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  <cell r="AP4107">
            <v>0</v>
          </cell>
          <cell r="AQ4107">
            <v>0</v>
          </cell>
          <cell r="AR4107">
            <v>0</v>
          </cell>
          <cell r="AS4107">
            <v>0</v>
          </cell>
          <cell r="AT4107">
            <v>0</v>
          </cell>
          <cell r="AU4107">
            <v>0</v>
          </cell>
          <cell r="AV4107">
            <v>0</v>
          </cell>
          <cell r="AW4107">
            <v>0</v>
          </cell>
          <cell r="AX4107">
            <v>0</v>
          </cell>
          <cell r="AY4107">
            <v>0</v>
          </cell>
          <cell r="AZ4107">
            <v>0</v>
          </cell>
        </row>
        <row r="4108">
          <cell r="A4108" t="str">
            <v>WYResidentialTime-Of-Use EV ChargingSummer Peak Reduction @Meter  (MW)Low Participation Case0</v>
          </cell>
          <cell r="B4108" t="str">
            <v>WY</v>
          </cell>
          <cell r="C4108" t="str">
            <v>Residential</v>
          </cell>
          <cell r="D4108" t="str">
            <v>Time-Of-Use EV Charging</v>
          </cell>
          <cell r="E4108" t="str">
            <v>Summer Peak Reduction @Meter  (MW)</v>
          </cell>
          <cell r="F4108" t="str">
            <v>Low Participation Case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5.1061481672101516</v>
          </cell>
          <cell r="S4108">
            <v>15.546439584201273</v>
          </cell>
          <cell r="T4108">
            <v>36.769815927493447</v>
          </cell>
          <cell r="U4108">
            <v>47.99510590524666</v>
          </cell>
          <cell r="V4108">
            <v>54.039254216657497</v>
          </cell>
          <cell r="W4108">
            <v>54.75501228123791</v>
          </cell>
          <cell r="X4108">
            <v>55.462504704051796</v>
          </cell>
          <cell r="Y4108">
            <v>56.170704503007471</v>
          </cell>
          <cell r="Z4108">
            <v>56.91276145592839</v>
          </cell>
          <cell r="AA4108">
            <v>57.74360864977195</v>
          </cell>
          <cell r="AB4108">
            <v>58.507439221742665</v>
          </cell>
          <cell r="AC4108">
            <v>59.27262640549219</v>
          </cell>
          <cell r="AD4108">
            <v>60.065513565673378</v>
          </cell>
          <cell r="AE4108">
            <v>60.869007140432515</v>
          </cell>
          <cell r="AF4108">
            <v>61.683249011282939</v>
          </cell>
          <cell r="AG4108">
            <v>62.508382957680382</v>
          </cell>
          <cell r="AH4108">
            <v>63.344554682411669</v>
          </cell>
          <cell r="AI4108">
            <v>64.191911837323005</v>
          </cell>
          <cell r="AJ4108">
            <v>65.050604049392433</v>
          </cell>
          <cell r="AK4108">
            <v>65.920782947151125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  <cell r="AP4108">
            <v>0</v>
          </cell>
          <cell r="AQ4108">
            <v>0</v>
          </cell>
          <cell r="AR4108">
            <v>0</v>
          </cell>
          <cell r="AS4108">
            <v>0</v>
          </cell>
          <cell r="AT4108">
            <v>0</v>
          </cell>
          <cell r="AU4108">
            <v>0</v>
          </cell>
          <cell r="AV4108">
            <v>0</v>
          </cell>
          <cell r="AW4108">
            <v>0</v>
          </cell>
          <cell r="AX4108">
            <v>0</v>
          </cell>
          <cell r="AY4108">
            <v>0</v>
          </cell>
          <cell r="AZ4108">
            <v>0</v>
          </cell>
        </row>
        <row r="4109">
          <cell r="A4109" t="str">
            <v>WYResidentialTime-Of-Use EV ChargingSummer Peak Reduction @Generation (MW)Low Participation Case0</v>
          </cell>
          <cell r="B4109" t="str">
            <v>WY</v>
          </cell>
          <cell r="C4109" t="str">
            <v>Residential</v>
          </cell>
          <cell r="D4109" t="str">
            <v>Time-Of-Use EV Charging</v>
          </cell>
          <cell r="E4109" t="str">
            <v>Summer Peak Reduction @Generation (MW)</v>
          </cell>
          <cell r="F4109" t="str">
            <v>Low Participation Case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5.6309529854545115</v>
          </cell>
          <cell r="S4109">
            <v>17.1442871462299</v>
          </cell>
          <cell r="T4109">
            <v>40.548980952242438</v>
          </cell>
          <cell r="U4109">
            <v>52.92799504328039</v>
          </cell>
          <cell r="V4109">
            <v>59.593354892652727</v>
          </cell>
          <cell r="W4109">
            <v>60.382677857562754</v>
          </cell>
          <cell r="X4109">
            <v>61.162885646285609</v>
          </cell>
          <cell r="Y4109">
            <v>61.94387351456492</v>
          </cell>
          <cell r="Z4109">
            <v>62.762198341341403</v>
          </cell>
          <cell r="AA4109">
            <v>63.678439181486489</v>
          </cell>
          <cell r="AB4109">
            <v>64.520775498172327</v>
          </cell>
          <cell r="AC4109">
            <v>65.364607857843168</v>
          </cell>
          <cell r="AD4109">
            <v>66.238987169908881</v>
          </cell>
          <cell r="AE4109">
            <v>67.125063013269198</v>
          </cell>
          <cell r="AF4109">
            <v>68.022991851877961</v>
          </cell>
          <cell r="AG4109">
            <v>68.932932242700019</v>
          </cell>
          <cell r="AH4109">
            <v>69.855044863709381</v>
          </cell>
          <cell r="AI4109">
            <v>70.789492542261797</v>
          </cell>
          <cell r="AJ4109">
            <v>71.73644028384696</v>
          </cell>
          <cell r="AK4109">
            <v>72.696055301225314</v>
          </cell>
          <cell r="AL4109">
            <v>0</v>
          </cell>
          <cell r="AM4109">
            <v>0</v>
          </cell>
          <cell r="AN4109">
            <v>0</v>
          </cell>
          <cell r="AO4109">
            <v>0</v>
          </cell>
          <cell r="AP4109">
            <v>0</v>
          </cell>
          <cell r="AQ4109">
            <v>0</v>
          </cell>
          <cell r="AR4109">
            <v>0</v>
          </cell>
          <cell r="AS4109">
            <v>0</v>
          </cell>
          <cell r="AT4109">
            <v>0</v>
          </cell>
          <cell r="AU4109">
            <v>0</v>
          </cell>
          <cell r="AV4109">
            <v>0</v>
          </cell>
          <cell r="AW4109">
            <v>0</v>
          </cell>
          <cell r="AX4109">
            <v>0</v>
          </cell>
          <cell r="AY4109">
            <v>0</v>
          </cell>
          <cell r="AZ4109">
            <v>0</v>
          </cell>
        </row>
        <row r="4110">
          <cell r="A4110" t="str">
            <v>WYResidentialTime-Of-Use EV ChargingWinter Peak Reduction @Meter  (MW)Low Participation Case0</v>
          </cell>
          <cell r="B4110" t="str">
            <v>WY</v>
          </cell>
          <cell r="C4110" t="str">
            <v>Residential</v>
          </cell>
          <cell r="D4110" t="str">
            <v>Time-Of-Use EV Charging</v>
          </cell>
          <cell r="E4110" t="str">
            <v>Winter Peak Reduction @Meter  (MW)</v>
          </cell>
          <cell r="F4110" t="str">
            <v>Low Participation Case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0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0</v>
          </cell>
          <cell r="AE4110">
            <v>0</v>
          </cell>
          <cell r="AF4110">
            <v>0</v>
          </cell>
          <cell r="AG4110">
            <v>0</v>
          </cell>
          <cell r="AH4110">
            <v>0</v>
          </cell>
          <cell r="AI4110">
            <v>0</v>
          </cell>
          <cell r="AJ4110">
            <v>0</v>
          </cell>
          <cell r="AK4110">
            <v>0</v>
          </cell>
          <cell r="AL4110">
            <v>0</v>
          </cell>
          <cell r="AM4110">
            <v>0</v>
          </cell>
          <cell r="AN4110">
            <v>0</v>
          </cell>
          <cell r="AO4110">
            <v>0</v>
          </cell>
          <cell r="AP4110">
            <v>0</v>
          </cell>
          <cell r="AQ4110">
            <v>0</v>
          </cell>
          <cell r="AR4110">
            <v>0</v>
          </cell>
          <cell r="AS4110">
            <v>0</v>
          </cell>
          <cell r="AT4110">
            <v>0</v>
          </cell>
          <cell r="AU4110">
            <v>0</v>
          </cell>
          <cell r="AV4110">
            <v>0</v>
          </cell>
          <cell r="AW4110">
            <v>0</v>
          </cell>
          <cell r="AX4110">
            <v>0</v>
          </cell>
          <cell r="AY4110">
            <v>0</v>
          </cell>
          <cell r="AZ4110">
            <v>0</v>
          </cell>
        </row>
        <row r="4111">
          <cell r="A4111" t="str">
            <v>WYResidentialTime-Of-Use EV ChargingWinter Peak Reduction @Generation (MW)Low Participation Case0</v>
          </cell>
          <cell r="B4111" t="str">
            <v>WY</v>
          </cell>
          <cell r="C4111" t="str">
            <v>Residential</v>
          </cell>
          <cell r="D4111" t="str">
            <v>Time-Of-Use EV Charging</v>
          </cell>
          <cell r="E4111" t="str">
            <v>Winter Peak Reduction @Generation (MW)</v>
          </cell>
          <cell r="F4111" t="str">
            <v>Low Participation Case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0</v>
          </cell>
          <cell r="AE4111">
            <v>0</v>
          </cell>
          <cell r="AF4111">
            <v>0</v>
          </cell>
          <cell r="AG4111">
            <v>0</v>
          </cell>
          <cell r="AH4111">
            <v>0</v>
          </cell>
          <cell r="AI4111">
            <v>0</v>
          </cell>
          <cell r="AJ4111">
            <v>0</v>
          </cell>
          <cell r="AK4111">
            <v>0</v>
          </cell>
          <cell r="AL4111">
            <v>0</v>
          </cell>
          <cell r="AM4111">
            <v>0</v>
          </cell>
          <cell r="AN4111">
            <v>0</v>
          </cell>
          <cell r="AO4111">
            <v>0</v>
          </cell>
          <cell r="AP4111">
            <v>0</v>
          </cell>
          <cell r="AQ4111">
            <v>0</v>
          </cell>
          <cell r="AR4111">
            <v>0</v>
          </cell>
          <cell r="AS4111">
            <v>0</v>
          </cell>
          <cell r="AT4111">
            <v>0</v>
          </cell>
          <cell r="AU4111">
            <v>0</v>
          </cell>
          <cell r="AV4111">
            <v>0</v>
          </cell>
          <cell r="AW4111">
            <v>0</v>
          </cell>
          <cell r="AX4111">
            <v>0</v>
          </cell>
          <cell r="AY4111">
            <v>0</v>
          </cell>
          <cell r="AZ4111">
            <v>0</v>
          </cell>
        </row>
        <row r="4112">
          <cell r="A4112" t="str">
            <v>WYResidentialTime-Of-Use EV ChargingProgram Annual BenefitsLow Participation Case0</v>
          </cell>
          <cell r="B4112" t="str">
            <v>WY</v>
          </cell>
          <cell r="C4112" t="str">
            <v>Residential</v>
          </cell>
          <cell r="D4112" t="str">
            <v>Time-Of-Use EV Charging</v>
          </cell>
          <cell r="E4112" t="str">
            <v>Program Annual Benefits</v>
          </cell>
          <cell r="F4112" t="str">
            <v>Low Participation Case</v>
          </cell>
          <cell r="G4112">
            <v>0</v>
          </cell>
        </row>
        <row r="4113">
          <cell r="A4113" t="str">
            <v>WYResidentialTime-Of-Use EV ChargingNew ParticipantsLow Participation Case0</v>
          </cell>
          <cell r="B4113" t="str">
            <v>WY</v>
          </cell>
          <cell r="C4113" t="str">
            <v>Residential</v>
          </cell>
          <cell r="D4113" t="str">
            <v>Time-Of-Use EV Charging</v>
          </cell>
          <cell r="E4113" t="str">
            <v>New Participants</v>
          </cell>
          <cell r="F4113" t="str">
            <v>Low Participation Case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16746.686550000006</v>
          </cell>
          <cell r="S4113">
            <v>34271.919000000009</v>
          </cell>
          <cell r="T4113">
            <v>69833.664450000011</v>
          </cell>
          <cell r="U4113">
            <v>36847.527750000037</v>
          </cell>
          <cell r="V4113">
            <v>20100.588749999937</v>
          </cell>
          <cell r="W4113">
            <v>2583.0255000000179</v>
          </cell>
          <cell r="X4113">
            <v>2585.7149999999965</v>
          </cell>
          <cell r="Y4113">
            <v>2585.2035000000324</v>
          </cell>
          <cell r="Z4113">
            <v>2584.5764999999665</v>
          </cell>
          <cell r="AA4113">
            <v>2584.3950000000186</v>
          </cell>
          <cell r="AB4113">
            <v>2584.7249999999767</v>
          </cell>
          <cell r="AC4113">
            <v>2592.8595000000205</v>
          </cell>
          <cell r="AD4113">
            <v>2694.0321599718882</v>
          </cell>
          <cell r="AE4113">
            <v>2731.0805338135397</v>
          </cell>
          <cell r="AF4113">
            <v>2768.6383974915661</v>
          </cell>
          <cell r="AG4113">
            <v>2806.7127575183695</v>
          </cell>
          <cell r="AH4113">
            <v>2845.3107167601411</v>
          </cell>
          <cell r="AI4113">
            <v>2884.4394757617847</v>
          </cell>
          <cell r="AJ4113">
            <v>2924.1063340901455</v>
          </cell>
          <cell r="AK4113">
            <v>2964.3186916958948</v>
          </cell>
          <cell r="AL4113">
            <v>0</v>
          </cell>
          <cell r="AM4113">
            <v>0</v>
          </cell>
          <cell r="AN4113">
            <v>0</v>
          </cell>
          <cell r="AO4113">
            <v>0</v>
          </cell>
          <cell r="AP4113">
            <v>0</v>
          </cell>
          <cell r="AQ4113">
            <v>0</v>
          </cell>
          <cell r="AR4113">
            <v>0</v>
          </cell>
          <cell r="AS4113">
            <v>0</v>
          </cell>
          <cell r="AT4113">
            <v>0</v>
          </cell>
          <cell r="AU4113">
            <v>0</v>
          </cell>
          <cell r="AV4113">
            <v>0</v>
          </cell>
          <cell r="AW4113">
            <v>0</v>
          </cell>
          <cell r="AX4113">
            <v>0</v>
          </cell>
          <cell r="AY4113">
            <v>0</v>
          </cell>
          <cell r="AZ4113">
            <v>0</v>
          </cell>
        </row>
        <row r="4114">
          <cell r="A4114" t="str">
            <v>WYResidentialTime-Of-Use EV ChargingIncentive CostsLow Participation Case0</v>
          </cell>
          <cell r="B4114" t="str">
            <v>WY</v>
          </cell>
          <cell r="C4114" t="str">
            <v>Residential</v>
          </cell>
          <cell r="D4114" t="str">
            <v>Time-Of-Use EV Charging</v>
          </cell>
          <cell r="E4114" t="str">
            <v>Incentive Costs</v>
          </cell>
          <cell r="F4114" t="str">
            <v>Low Participation Case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351680.42</v>
          </cell>
          <cell r="S4114">
            <v>1071390.72</v>
          </cell>
          <cell r="T4114">
            <v>2537897.67</v>
          </cell>
          <cell r="U4114">
            <v>3311695.75</v>
          </cell>
          <cell r="V4114">
            <v>3733808.12</v>
          </cell>
          <cell r="W4114">
            <v>3788051.65</v>
          </cell>
          <cell r="X4114">
            <v>3842351.67</v>
          </cell>
          <cell r="Y4114">
            <v>3896640.94</v>
          </cell>
          <cell r="Z4114">
            <v>3950917.05</v>
          </cell>
          <cell r="AA4114">
            <v>4005189.34</v>
          </cell>
          <cell r="AB4114">
            <v>4059468.57</v>
          </cell>
          <cell r="AC4114">
            <v>4113918.62</v>
          </cell>
          <cell r="AD4114">
            <v>4170493.29</v>
          </cell>
          <cell r="AE4114">
            <v>4227845.9800000004</v>
          </cell>
          <cell r="AF4114">
            <v>4285987.3899999997</v>
          </cell>
          <cell r="AG4114">
            <v>4344928.3600000003</v>
          </cell>
          <cell r="AH4114">
            <v>4404679.88</v>
          </cell>
          <cell r="AI4114">
            <v>4465253.1100000003</v>
          </cell>
          <cell r="AJ4114">
            <v>4526659.34</v>
          </cell>
          <cell r="AK4114">
            <v>4588910.04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  <cell r="AP4114">
            <v>0</v>
          </cell>
          <cell r="AQ4114">
            <v>0</v>
          </cell>
          <cell r="AR4114">
            <v>0</v>
          </cell>
          <cell r="AS4114">
            <v>0</v>
          </cell>
          <cell r="AT4114">
            <v>0</v>
          </cell>
          <cell r="AU4114">
            <v>0</v>
          </cell>
          <cell r="AV4114">
            <v>0</v>
          </cell>
          <cell r="AW4114">
            <v>0</v>
          </cell>
          <cell r="AX4114">
            <v>0</v>
          </cell>
          <cell r="AY4114">
            <v>0</v>
          </cell>
          <cell r="AZ4114">
            <v>0</v>
          </cell>
        </row>
        <row r="4115">
          <cell r="A4115" t="str">
            <v>WYResidentialTime-Of-Use EV ChargingParticipantsLow Participation Case0</v>
          </cell>
          <cell r="B4115" t="str">
            <v>WY</v>
          </cell>
          <cell r="C4115" t="str">
            <v>Residential</v>
          </cell>
          <cell r="D4115" t="str">
            <v>Time-Of-Use EV Charging</v>
          </cell>
          <cell r="E4115" t="str">
            <v>Participants</v>
          </cell>
          <cell r="F4115" t="str">
            <v>Low Participation Case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16746.686550000006</v>
          </cell>
          <cell r="S4115">
            <v>51018.605550000015</v>
          </cell>
          <cell r="T4115">
            <v>120852.27000000002</v>
          </cell>
          <cell r="U4115">
            <v>157699.79775000006</v>
          </cell>
          <cell r="V4115">
            <v>177800.38649999999</v>
          </cell>
          <cell r="W4115">
            <v>180383.41200000001</v>
          </cell>
          <cell r="X4115">
            <v>182969.12700000001</v>
          </cell>
          <cell r="Y4115">
            <v>185554.33050000004</v>
          </cell>
          <cell r="Z4115">
            <v>188138.90700000001</v>
          </cell>
          <cell r="AA4115">
            <v>190723.30200000003</v>
          </cell>
          <cell r="AB4115">
            <v>193308.027</v>
          </cell>
          <cell r="AC4115">
            <v>195900.88650000002</v>
          </cell>
          <cell r="AD4115">
            <v>198594.91865997191</v>
          </cell>
          <cell r="AE4115">
            <v>201325.99919378545</v>
          </cell>
          <cell r="AF4115">
            <v>204094.63759127702</v>
          </cell>
          <cell r="AG4115">
            <v>206901.35034879539</v>
          </cell>
          <cell r="AH4115">
            <v>209746.66106555553</v>
          </cell>
          <cell r="AI4115">
            <v>212631.10054131731</v>
          </cell>
          <cell r="AJ4115">
            <v>215555.20687540746</v>
          </cell>
          <cell r="AK4115">
            <v>218519.52556710335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  <cell r="AP4115">
            <v>0</v>
          </cell>
          <cell r="AQ4115">
            <v>0</v>
          </cell>
          <cell r="AR4115">
            <v>0</v>
          </cell>
          <cell r="AS4115">
            <v>0</v>
          </cell>
          <cell r="AT4115">
            <v>0</v>
          </cell>
          <cell r="AU4115">
            <v>0</v>
          </cell>
          <cell r="AV4115">
            <v>0</v>
          </cell>
          <cell r="AW4115">
            <v>0</v>
          </cell>
          <cell r="AX4115">
            <v>0</v>
          </cell>
          <cell r="AY4115">
            <v>0</v>
          </cell>
          <cell r="AZ4115">
            <v>0</v>
          </cell>
        </row>
        <row r="4116">
          <cell r="A4116" t="str">
            <v>WYExtra Large C&amp;ICritical Peak PricingProgram Annual BenefitsHigh Participation Case0</v>
          </cell>
          <cell r="B4116" t="str">
            <v>WY</v>
          </cell>
          <cell r="C4116" t="str">
            <v>Extra Large C&amp;I</v>
          </cell>
          <cell r="D4116" t="str">
            <v>Critical Peak Pricing</v>
          </cell>
          <cell r="E4116" t="str">
            <v>Program Annual Benefits</v>
          </cell>
          <cell r="F4116" t="str">
            <v>High Participation Case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573231.01</v>
          </cell>
          <cell r="S4116">
            <v>1745288.43</v>
          </cell>
          <cell r="T4116">
            <v>4127886.26</v>
          </cell>
          <cell r="U4116">
            <v>5388069.9000000004</v>
          </cell>
          <cell r="V4116">
            <v>6066603.5300000003</v>
          </cell>
          <cell r="W4116">
            <v>6146956.6100000003</v>
          </cell>
          <cell r="X4116">
            <v>6226381.7599999998</v>
          </cell>
          <cell r="Y4116">
            <v>6305886.3200000003</v>
          </cell>
          <cell r="Z4116">
            <v>6389191.79</v>
          </cell>
          <cell r="AA4116">
            <v>6482465.1100000003</v>
          </cell>
          <cell r="AB4116">
            <v>6568214.9500000002</v>
          </cell>
          <cell r="AC4116">
            <v>6654117.0800000001</v>
          </cell>
          <cell r="AD4116">
            <v>6743128.8899999997</v>
          </cell>
          <cell r="AE4116">
            <v>6833331.4100000001</v>
          </cell>
          <cell r="AF4116">
            <v>6924740.5700000003</v>
          </cell>
          <cell r="AG4116">
            <v>7017372.5</v>
          </cell>
          <cell r="AH4116">
            <v>7111243.5700000003</v>
          </cell>
          <cell r="AI4116">
            <v>7206370.3399999999</v>
          </cell>
          <cell r="AJ4116">
            <v>7302769.6200000001</v>
          </cell>
          <cell r="AK4116">
            <v>7400458.4299999997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  <cell r="AP4116">
            <v>0</v>
          </cell>
          <cell r="AQ4116">
            <v>0</v>
          </cell>
          <cell r="AR4116">
            <v>0</v>
          </cell>
          <cell r="AS4116">
            <v>0</v>
          </cell>
          <cell r="AT4116">
            <v>0</v>
          </cell>
          <cell r="AU4116">
            <v>0</v>
          </cell>
          <cell r="AV4116">
            <v>0</v>
          </cell>
          <cell r="AW4116">
            <v>0</v>
          </cell>
          <cell r="AX4116">
            <v>0</v>
          </cell>
          <cell r="AY4116">
            <v>0</v>
          </cell>
          <cell r="AZ4116">
            <v>0</v>
          </cell>
        </row>
        <row r="4117">
          <cell r="A4117" t="str">
            <v>WYExtra Large C&amp;ICritical Peak PricingProgram Annual CostsHigh Participation Case0</v>
          </cell>
          <cell r="B4117" t="str">
            <v>WY</v>
          </cell>
          <cell r="C4117" t="str">
            <v>Extra Large C&amp;I</v>
          </cell>
          <cell r="D4117" t="str">
            <v>Critical Peak Pricing</v>
          </cell>
          <cell r="E4117" t="str">
            <v>Program Annual Costs</v>
          </cell>
          <cell r="F4117" t="str">
            <v>High Participation Case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5834317.1500000004</v>
          </cell>
          <cell r="S4117">
            <v>12509121.98</v>
          </cell>
          <cell r="T4117">
            <v>26286343.199999999</v>
          </cell>
          <cell r="U4117">
            <v>16130618.27</v>
          </cell>
          <cell r="V4117">
            <v>10911310.720000001</v>
          </cell>
          <cell r="W4117">
            <v>4823091.07</v>
          </cell>
          <cell r="X4117">
            <v>4899046.41</v>
          </cell>
          <cell r="Y4117">
            <v>4974249.76</v>
          </cell>
          <cell r="Z4117">
            <v>5049879.66</v>
          </cell>
          <cell r="AA4117">
            <v>5126289.05</v>
          </cell>
          <cell r="AB4117">
            <v>5203203.5</v>
          </cell>
          <cell r="AC4117">
            <v>5283869.59</v>
          </cell>
          <cell r="AD4117">
            <v>5405233.1200000001</v>
          </cell>
          <cell r="AE4117">
            <v>5502775.29</v>
          </cell>
          <cell r="AF4117">
            <v>5602414.6799999997</v>
          </cell>
          <cell r="AG4117">
            <v>5704204.7300000004</v>
          </cell>
          <cell r="AH4117">
            <v>5808200.4400000004</v>
          </cell>
          <cell r="AI4117">
            <v>5914458.3899999997</v>
          </cell>
          <cell r="AJ4117">
            <v>6023036.7800000003</v>
          </cell>
          <cell r="AK4117">
            <v>6133995.5099999998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  <cell r="AP4117">
            <v>0</v>
          </cell>
          <cell r="AQ4117">
            <v>0</v>
          </cell>
          <cell r="AR4117">
            <v>0</v>
          </cell>
          <cell r="AS4117">
            <v>0</v>
          </cell>
          <cell r="AT4117">
            <v>0</v>
          </cell>
          <cell r="AU4117">
            <v>0</v>
          </cell>
          <cell r="AV4117">
            <v>0</v>
          </cell>
          <cell r="AW4117">
            <v>0</v>
          </cell>
          <cell r="AX4117">
            <v>0</v>
          </cell>
          <cell r="AY4117">
            <v>0</v>
          </cell>
          <cell r="AZ4117">
            <v>0</v>
          </cell>
        </row>
        <row r="4118">
          <cell r="A4118" t="str">
            <v>WYExtra Large C&amp;ICritical Peak PricingNon-Incentive CostsHigh Participation Case0</v>
          </cell>
          <cell r="B4118" t="str">
            <v>WY</v>
          </cell>
          <cell r="C4118" t="str">
            <v>Extra Large C&amp;I</v>
          </cell>
          <cell r="D4118" t="str">
            <v>Critical Peak Pricing</v>
          </cell>
          <cell r="E4118" t="str">
            <v>Non-Incentive Costs</v>
          </cell>
          <cell r="F4118" t="str">
            <v>High Participation Case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5482636.7300000004</v>
          </cell>
          <cell r="S4118">
            <v>11437731.27</v>
          </cell>
          <cell r="T4118">
            <v>23748445.530000001</v>
          </cell>
          <cell r="U4118">
            <v>12818922.52</v>
          </cell>
          <cell r="V4118">
            <v>7177502.6100000003</v>
          </cell>
          <cell r="W4118">
            <v>1035039.42</v>
          </cell>
          <cell r="X4118">
            <v>1056694.75</v>
          </cell>
          <cell r="Y4118">
            <v>1077608.81</v>
          </cell>
          <cell r="Z4118">
            <v>1098962.6200000001</v>
          </cell>
          <cell r="AA4118">
            <v>1121099.71</v>
          </cell>
          <cell r="AB4118">
            <v>1143734.93</v>
          </cell>
          <cell r="AC4118">
            <v>1169950.97</v>
          </cell>
          <cell r="AD4118">
            <v>1234739.83</v>
          </cell>
          <cell r="AE4118">
            <v>1274929.31</v>
          </cell>
          <cell r="AF4118">
            <v>1316427.29</v>
          </cell>
          <cell r="AG4118">
            <v>1359276.37</v>
          </cell>
          <cell r="AH4118">
            <v>1403520.56</v>
          </cell>
          <cell r="AI4118">
            <v>1449205.28</v>
          </cell>
          <cell r="AJ4118">
            <v>1496377.44</v>
          </cell>
          <cell r="AK4118">
            <v>1545085.48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  <cell r="AP4118">
            <v>0</v>
          </cell>
          <cell r="AQ4118">
            <v>0</v>
          </cell>
          <cell r="AR4118">
            <v>0</v>
          </cell>
          <cell r="AS4118">
            <v>0</v>
          </cell>
          <cell r="AT4118">
            <v>0</v>
          </cell>
          <cell r="AU4118">
            <v>0</v>
          </cell>
          <cell r="AV4118">
            <v>0</v>
          </cell>
          <cell r="AW4118">
            <v>0</v>
          </cell>
          <cell r="AX4118">
            <v>0</v>
          </cell>
          <cell r="AY4118">
            <v>0</v>
          </cell>
          <cell r="AZ4118">
            <v>0</v>
          </cell>
        </row>
        <row r="4119">
          <cell r="A4119" t="str">
            <v>WYExtra Large C&amp;ICritical Peak PricingSummer Peak Reduction @Meter  (MW)High Participation Case0</v>
          </cell>
          <cell r="B4119" t="str">
            <v>WY</v>
          </cell>
          <cell r="C4119" t="str">
            <v>Extra Large C&amp;I</v>
          </cell>
          <cell r="D4119" t="str">
            <v>Critical Peak Pricing</v>
          </cell>
          <cell r="E4119" t="str">
            <v>Summer Peak Reduction @Meter  (MW)</v>
          </cell>
          <cell r="F4119" t="str">
            <v>High Participation Case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5.1061481672101516</v>
          </cell>
          <cell r="S4119">
            <v>15.546439584201273</v>
          </cell>
          <cell r="T4119">
            <v>36.769815927493447</v>
          </cell>
          <cell r="U4119">
            <v>47.99510590524666</v>
          </cell>
          <cell r="V4119">
            <v>54.039254216657497</v>
          </cell>
          <cell r="W4119">
            <v>54.75501228123791</v>
          </cell>
          <cell r="X4119">
            <v>55.462504704051796</v>
          </cell>
          <cell r="Y4119">
            <v>56.170704503007471</v>
          </cell>
          <cell r="Z4119">
            <v>56.91276145592839</v>
          </cell>
          <cell r="AA4119">
            <v>57.74360864977195</v>
          </cell>
          <cell r="AB4119">
            <v>58.507439221742665</v>
          </cell>
          <cell r="AC4119">
            <v>59.27262640549219</v>
          </cell>
          <cell r="AD4119">
            <v>60.065513565673378</v>
          </cell>
          <cell r="AE4119">
            <v>60.869007140432515</v>
          </cell>
          <cell r="AF4119">
            <v>61.683249011282939</v>
          </cell>
          <cell r="AG4119">
            <v>62.508382957680382</v>
          </cell>
          <cell r="AH4119">
            <v>63.344554682411669</v>
          </cell>
          <cell r="AI4119">
            <v>64.191911837323005</v>
          </cell>
          <cell r="AJ4119">
            <v>65.050604049392433</v>
          </cell>
          <cell r="AK4119">
            <v>65.920782947151125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  <cell r="AP4119">
            <v>0</v>
          </cell>
          <cell r="AQ4119">
            <v>0</v>
          </cell>
          <cell r="AR4119">
            <v>0</v>
          </cell>
          <cell r="AS4119">
            <v>0</v>
          </cell>
          <cell r="AT4119">
            <v>0</v>
          </cell>
          <cell r="AU4119">
            <v>0</v>
          </cell>
          <cell r="AV4119">
            <v>0</v>
          </cell>
          <cell r="AW4119">
            <v>0</v>
          </cell>
          <cell r="AX4119">
            <v>0</v>
          </cell>
          <cell r="AY4119">
            <v>0</v>
          </cell>
          <cell r="AZ4119">
            <v>0</v>
          </cell>
        </row>
        <row r="4120">
          <cell r="A4120" t="str">
            <v>WYExtra Large C&amp;ICritical Peak PricingSummer Peak Reduction @Generation (MW)High Participation Case0</v>
          </cell>
          <cell r="B4120" t="str">
            <v>WY</v>
          </cell>
          <cell r="C4120" t="str">
            <v>Extra Large C&amp;I</v>
          </cell>
          <cell r="D4120" t="str">
            <v>Critical Peak Pricing</v>
          </cell>
          <cell r="E4120" t="str">
            <v>Summer Peak Reduction @Generation (MW)</v>
          </cell>
          <cell r="F4120" t="str">
            <v>High Participation Case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5.6309529854545115</v>
          </cell>
          <cell r="S4120">
            <v>17.1442871462299</v>
          </cell>
          <cell r="T4120">
            <v>40.548980952242438</v>
          </cell>
          <cell r="U4120">
            <v>52.92799504328039</v>
          </cell>
          <cell r="V4120">
            <v>59.593354892652727</v>
          </cell>
          <cell r="W4120">
            <v>60.382677857562754</v>
          </cell>
          <cell r="X4120">
            <v>61.162885646285609</v>
          </cell>
          <cell r="Y4120">
            <v>61.94387351456492</v>
          </cell>
          <cell r="Z4120">
            <v>62.762198341341403</v>
          </cell>
          <cell r="AA4120">
            <v>63.678439181486489</v>
          </cell>
          <cell r="AB4120">
            <v>64.520775498172327</v>
          </cell>
          <cell r="AC4120">
            <v>65.364607857843168</v>
          </cell>
          <cell r="AD4120">
            <v>66.238987169908881</v>
          </cell>
          <cell r="AE4120">
            <v>67.125063013269198</v>
          </cell>
          <cell r="AF4120">
            <v>68.022991851877961</v>
          </cell>
          <cell r="AG4120">
            <v>68.932932242700019</v>
          </cell>
          <cell r="AH4120">
            <v>69.855044863709381</v>
          </cell>
          <cell r="AI4120">
            <v>70.789492542261797</v>
          </cell>
          <cell r="AJ4120">
            <v>71.73644028384696</v>
          </cell>
          <cell r="AK4120">
            <v>72.696055301225314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  <cell r="AP4120">
            <v>0</v>
          </cell>
          <cell r="AQ4120">
            <v>0</v>
          </cell>
          <cell r="AR4120">
            <v>0</v>
          </cell>
          <cell r="AS4120">
            <v>0</v>
          </cell>
          <cell r="AT4120">
            <v>0</v>
          </cell>
          <cell r="AU4120">
            <v>0</v>
          </cell>
          <cell r="AV4120">
            <v>0</v>
          </cell>
          <cell r="AW4120">
            <v>0</v>
          </cell>
          <cell r="AX4120">
            <v>0</v>
          </cell>
          <cell r="AY4120">
            <v>0</v>
          </cell>
          <cell r="AZ4120">
            <v>0</v>
          </cell>
        </row>
        <row r="4121">
          <cell r="A4121" t="str">
            <v>WYExtra Large C&amp;ICritical Peak PricingWinter Peak Reduction @Meter  (MW)High Participation Case0</v>
          </cell>
          <cell r="B4121" t="str">
            <v>WY</v>
          </cell>
          <cell r="C4121" t="str">
            <v>Extra Large C&amp;I</v>
          </cell>
          <cell r="D4121" t="str">
            <v>Critical Peak Pricing</v>
          </cell>
          <cell r="E4121" t="str">
            <v>Winter Peak Reduction @Meter  (MW)</v>
          </cell>
          <cell r="F4121" t="str">
            <v>High Participation Case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  <cell r="AP4121">
            <v>0</v>
          </cell>
          <cell r="AQ4121">
            <v>0</v>
          </cell>
          <cell r="AR4121">
            <v>0</v>
          </cell>
          <cell r="AS4121">
            <v>0</v>
          </cell>
          <cell r="AT4121">
            <v>0</v>
          </cell>
          <cell r="AU4121">
            <v>0</v>
          </cell>
          <cell r="AV4121">
            <v>0</v>
          </cell>
          <cell r="AW4121">
            <v>0</v>
          </cell>
          <cell r="AX4121">
            <v>0</v>
          </cell>
          <cell r="AY4121">
            <v>0</v>
          </cell>
          <cell r="AZ4121">
            <v>0</v>
          </cell>
        </row>
        <row r="4122">
          <cell r="A4122" t="str">
            <v>WYExtra Large C&amp;ICritical Peak PricingWinter Peak Reduction @Generation (MW)High Participation Case0</v>
          </cell>
          <cell r="B4122" t="str">
            <v>WY</v>
          </cell>
          <cell r="C4122" t="str">
            <v>Extra Large C&amp;I</v>
          </cell>
          <cell r="D4122" t="str">
            <v>Critical Peak Pricing</v>
          </cell>
          <cell r="E4122" t="str">
            <v>Winter Peak Reduction @Generation (MW)</v>
          </cell>
          <cell r="F4122" t="str">
            <v>High Participation Case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  <cell r="AP4122">
            <v>0</v>
          </cell>
          <cell r="AQ4122">
            <v>0</v>
          </cell>
          <cell r="AR4122">
            <v>0</v>
          </cell>
          <cell r="AS4122">
            <v>0</v>
          </cell>
          <cell r="AT4122">
            <v>0</v>
          </cell>
          <cell r="AU4122">
            <v>0</v>
          </cell>
          <cell r="AV4122">
            <v>0</v>
          </cell>
          <cell r="AW4122">
            <v>0</v>
          </cell>
          <cell r="AX4122">
            <v>0</v>
          </cell>
          <cell r="AY4122">
            <v>0</v>
          </cell>
          <cell r="AZ4122">
            <v>0</v>
          </cell>
        </row>
        <row r="4123">
          <cell r="A4123" t="str">
            <v>WYExtra Large C&amp;ICritical Peak PricingProgram Annual BenefitsHigh Participation Case0</v>
          </cell>
          <cell r="B4123" t="str">
            <v>WY</v>
          </cell>
          <cell r="C4123" t="str">
            <v>Extra Large C&amp;I</v>
          </cell>
          <cell r="D4123" t="str">
            <v>Critical Peak Pricing</v>
          </cell>
          <cell r="E4123" t="str">
            <v>Program Annual Benefits</v>
          </cell>
          <cell r="F4123" t="str">
            <v>High Participation Case</v>
          </cell>
          <cell r="G4123">
            <v>0</v>
          </cell>
        </row>
        <row r="4124">
          <cell r="A4124" t="str">
            <v>WYExtra Large C&amp;ICritical Peak PricingNew ParticipantsHigh Participation Case0</v>
          </cell>
          <cell r="B4124" t="str">
            <v>WY</v>
          </cell>
          <cell r="C4124" t="str">
            <v>Extra Large C&amp;I</v>
          </cell>
          <cell r="D4124" t="str">
            <v>Critical Peak Pricing</v>
          </cell>
          <cell r="E4124" t="str">
            <v>New Participants</v>
          </cell>
          <cell r="F4124" t="str">
            <v>High Participation Case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16746.686550000006</v>
          </cell>
          <cell r="S4124">
            <v>34271.919000000009</v>
          </cell>
          <cell r="T4124">
            <v>69833.664450000011</v>
          </cell>
          <cell r="U4124">
            <v>36847.527750000037</v>
          </cell>
          <cell r="V4124">
            <v>20100.588749999937</v>
          </cell>
          <cell r="W4124">
            <v>2583.0255000000179</v>
          </cell>
          <cell r="X4124">
            <v>2585.7149999999965</v>
          </cell>
          <cell r="Y4124">
            <v>2585.2035000000324</v>
          </cell>
          <cell r="Z4124">
            <v>2584.5764999999665</v>
          </cell>
          <cell r="AA4124">
            <v>2584.3950000000186</v>
          </cell>
          <cell r="AB4124">
            <v>2584.7249999999767</v>
          </cell>
          <cell r="AC4124">
            <v>2592.8595000000205</v>
          </cell>
          <cell r="AD4124">
            <v>2694.0321599718882</v>
          </cell>
          <cell r="AE4124">
            <v>2731.0805338135397</v>
          </cell>
          <cell r="AF4124">
            <v>2768.6383974915661</v>
          </cell>
          <cell r="AG4124">
            <v>2806.7127575183695</v>
          </cell>
          <cell r="AH4124">
            <v>2845.3107167601411</v>
          </cell>
          <cell r="AI4124">
            <v>2884.4394757617847</v>
          </cell>
          <cell r="AJ4124">
            <v>2924.1063340901455</v>
          </cell>
          <cell r="AK4124">
            <v>2964.3186916958948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  <cell r="AP4124">
            <v>0</v>
          </cell>
          <cell r="AQ4124">
            <v>0</v>
          </cell>
          <cell r="AR4124">
            <v>0</v>
          </cell>
          <cell r="AS4124">
            <v>0</v>
          </cell>
          <cell r="AT4124">
            <v>0</v>
          </cell>
          <cell r="AU4124">
            <v>0</v>
          </cell>
          <cell r="AV4124">
            <v>0</v>
          </cell>
          <cell r="AW4124">
            <v>0</v>
          </cell>
          <cell r="AX4124">
            <v>0</v>
          </cell>
          <cell r="AY4124">
            <v>0</v>
          </cell>
          <cell r="AZ4124">
            <v>0</v>
          </cell>
        </row>
        <row r="4125">
          <cell r="A4125" t="str">
            <v>WYExtra Large C&amp;ICritical Peak PricingIncentive CostsHigh Participation Case0</v>
          </cell>
          <cell r="B4125" t="str">
            <v>WY</v>
          </cell>
          <cell r="C4125" t="str">
            <v>Extra Large C&amp;I</v>
          </cell>
          <cell r="D4125" t="str">
            <v>Critical Peak Pricing</v>
          </cell>
          <cell r="E4125" t="str">
            <v>Incentive Costs</v>
          </cell>
          <cell r="F4125" t="str">
            <v>High Participation Case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351680.42</v>
          </cell>
          <cell r="S4125">
            <v>1071390.72</v>
          </cell>
          <cell r="T4125">
            <v>2537897.67</v>
          </cell>
          <cell r="U4125">
            <v>3311695.75</v>
          </cell>
          <cell r="V4125">
            <v>3733808.12</v>
          </cell>
          <cell r="W4125">
            <v>3788051.65</v>
          </cell>
          <cell r="X4125">
            <v>3842351.67</v>
          </cell>
          <cell r="Y4125">
            <v>3896640.94</v>
          </cell>
          <cell r="Z4125">
            <v>3950917.05</v>
          </cell>
          <cell r="AA4125">
            <v>4005189.34</v>
          </cell>
          <cell r="AB4125">
            <v>4059468.57</v>
          </cell>
          <cell r="AC4125">
            <v>4113918.62</v>
          </cell>
          <cell r="AD4125">
            <v>4170493.29</v>
          </cell>
          <cell r="AE4125">
            <v>4227845.9800000004</v>
          </cell>
          <cell r="AF4125">
            <v>4285987.3899999997</v>
          </cell>
          <cell r="AG4125">
            <v>4344928.3600000003</v>
          </cell>
          <cell r="AH4125">
            <v>4404679.88</v>
          </cell>
          <cell r="AI4125">
            <v>4465253.1100000003</v>
          </cell>
          <cell r="AJ4125">
            <v>4526659.34</v>
          </cell>
          <cell r="AK4125">
            <v>4588910.04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  <cell r="AP4125">
            <v>0</v>
          </cell>
          <cell r="AQ4125">
            <v>0</v>
          </cell>
          <cell r="AR4125">
            <v>0</v>
          </cell>
          <cell r="AS4125">
            <v>0</v>
          </cell>
          <cell r="AT4125">
            <v>0</v>
          </cell>
          <cell r="AU4125">
            <v>0</v>
          </cell>
          <cell r="AV4125">
            <v>0</v>
          </cell>
          <cell r="AW4125">
            <v>0</v>
          </cell>
          <cell r="AX4125">
            <v>0</v>
          </cell>
          <cell r="AY4125">
            <v>0</v>
          </cell>
          <cell r="AZ4125">
            <v>0</v>
          </cell>
        </row>
        <row r="4126">
          <cell r="A4126" t="str">
            <v>WYExtra Large C&amp;ICritical Peak PricingParticipantsHigh Participation Case0</v>
          </cell>
          <cell r="B4126" t="str">
            <v>WY</v>
          </cell>
          <cell r="C4126" t="str">
            <v>Extra Large C&amp;I</v>
          </cell>
          <cell r="D4126" t="str">
            <v>Critical Peak Pricing</v>
          </cell>
          <cell r="E4126" t="str">
            <v>Participants</v>
          </cell>
          <cell r="F4126" t="str">
            <v>High Participation Case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16746.686550000006</v>
          </cell>
          <cell r="S4126">
            <v>51018.605550000015</v>
          </cell>
          <cell r="T4126">
            <v>120852.27000000002</v>
          </cell>
          <cell r="U4126">
            <v>157699.79775000006</v>
          </cell>
          <cell r="V4126">
            <v>177800.38649999999</v>
          </cell>
          <cell r="W4126">
            <v>180383.41200000001</v>
          </cell>
          <cell r="X4126">
            <v>182969.12700000001</v>
          </cell>
          <cell r="Y4126">
            <v>185554.33050000004</v>
          </cell>
          <cell r="Z4126">
            <v>188138.90700000001</v>
          </cell>
          <cell r="AA4126">
            <v>190723.30200000003</v>
          </cell>
          <cell r="AB4126">
            <v>193308.027</v>
          </cell>
          <cell r="AC4126">
            <v>195900.88650000002</v>
          </cell>
          <cell r="AD4126">
            <v>198594.91865997191</v>
          </cell>
          <cell r="AE4126">
            <v>201325.99919378545</v>
          </cell>
          <cell r="AF4126">
            <v>204094.63759127702</v>
          </cell>
          <cell r="AG4126">
            <v>206901.35034879539</v>
          </cell>
          <cell r="AH4126">
            <v>209746.66106555553</v>
          </cell>
          <cell r="AI4126">
            <v>212631.10054131731</v>
          </cell>
          <cell r="AJ4126">
            <v>215555.20687540746</v>
          </cell>
          <cell r="AK4126">
            <v>218519.52556710335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  <cell r="AP4126">
            <v>0</v>
          </cell>
          <cell r="AQ4126">
            <v>0</v>
          </cell>
          <cell r="AR4126">
            <v>0</v>
          </cell>
          <cell r="AS4126">
            <v>0</v>
          </cell>
          <cell r="AT4126">
            <v>0</v>
          </cell>
          <cell r="AU4126">
            <v>0</v>
          </cell>
          <cell r="AV4126">
            <v>0</v>
          </cell>
          <cell r="AW4126">
            <v>0</v>
          </cell>
          <cell r="AX4126">
            <v>0</v>
          </cell>
          <cell r="AY4126">
            <v>0</v>
          </cell>
          <cell r="AZ4126">
            <v>0</v>
          </cell>
        </row>
        <row r="4127">
          <cell r="A4127" t="str">
            <v>WYIrrigationCritical Peak PricingProgram Annual BenefitsHigh Participation Case0</v>
          </cell>
          <cell r="B4127" t="str">
            <v>WY</v>
          </cell>
          <cell r="C4127" t="str">
            <v>Irrigation</v>
          </cell>
          <cell r="D4127" t="str">
            <v>Critical Peak Pricing</v>
          </cell>
          <cell r="E4127" t="str">
            <v>Program Annual Benefits</v>
          </cell>
          <cell r="F4127" t="str">
            <v>High Participation Case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573231.01</v>
          </cell>
          <cell r="S4127">
            <v>1745288.43</v>
          </cell>
          <cell r="T4127">
            <v>4127886.26</v>
          </cell>
          <cell r="U4127">
            <v>5388069.9000000004</v>
          </cell>
          <cell r="V4127">
            <v>6066603.5300000003</v>
          </cell>
          <cell r="W4127">
            <v>6146956.6100000003</v>
          </cell>
          <cell r="X4127">
            <v>6226381.7599999998</v>
          </cell>
          <cell r="Y4127">
            <v>6305886.3200000003</v>
          </cell>
          <cell r="Z4127">
            <v>6389191.79</v>
          </cell>
          <cell r="AA4127">
            <v>6482465.1100000003</v>
          </cell>
          <cell r="AB4127">
            <v>6568214.9500000002</v>
          </cell>
          <cell r="AC4127">
            <v>6654117.0800000001</v>
          </cell>
          <cell r="AD4127">
            <v>6743128.8899999997</v>
          </cell>
          <cell r="AE4127">
            <v>6833331.4100000001</v>
          </cell>
          <cell r="AF4127">
            <v>6924740.5700000003</v>
          </cell>
          <cell r="AG4127">
            <v>7017372.5</v>
          </cell>
          <cell r="AH4127">
            <v>7111243.5700000003</v>
          </cell>
          <cell r="AI4127">
            <v>7206370.3399999999</v>
          </cell>
          <cell r="AJ4127">
            <v>7302769.6200000001</v>
          </cell>
          <cell r="AK4127">
            <v>7400458.4299999997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  <cell r="AP4127">
            <v>0</v>
          </cell>
          <cell r="AQ4127">
            <v>0</v>
          </cell>
          <cell r="AR4127">
            <v>0</v>
          </cell>
          <cell r="AS4127">
            <v>0</v>
          </cell>
          <cell r="AT4127">
            <v>0</v>
          </cell>
          <cell r="AU4127">
            <v>0</v>
          </cell>
          <cell r="AV4127">
            <v>0</v>
          </cell>
          <cell r="AW4127">
            <v>0</v>
          </cell>
          <cell r="AX4127">
            <v>0</v>
          </cell>
          <cell r="AY4127">
            <v>0</v>
          </cell>
          <cell r="AZ4127">
            <v>0</v>
          </cell>
        </row>
        <row r="4128">
          <cell r="A4128" t="str">
            <v>WYIrrigationCritical Peak PricingProgram Annual CostsHigh Participation Case0</v>
          </cell>
          <cell r="B4128" t="str">
            <v>WY</v>
          </cell>
          <cell r="C4128" t="str">
            <v>Irrigation</v>
          </cell>
          <cell r="D4128" t="str">
            <v>Critical Peak Pricing</v>
          </cell>
          <cell r="E4128" t="str">
            <v>Program Annual Costs</v>
          </cell>
          <cell r="F4128" t="str">
            <v>High Participation Case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5834317.1500000004</v>
          </cell>
          <cell r="S4128">
            <v>12509121.98</v>
          </cell>
          <cell r="T4128">
            <v>26286343.199999999</v>
          </cell>
          <cell r="U4128">
            <v>16130618.27</v>
          </cell>
          <cell r="V4128">
            <v>10911310.720000001</v>
          </cell>
          <cell r="W4128">
            <v>4823091.07</v>
          </cell>
          <cell r="X4128">
            <v>4899046.41</v>
          </cell>
          <cell r="Y4128">
            <v>4974249.76</v>
          </cell>
          <cell r="Z4128">
            <v>5049879.66</v>
          </cell>
          <cell r="AA4128">
            <v>5126289.05</v>
          </cell>
          <cell r="AB4128">
            <v>5203203.5</v>
          </cell>
          <cell r="AC4128">
            <v>5283869.59</v>
          </cell>
          <cell r="AD4128">
            <v>5405233.1200000001</v>
          </cell>
          <cell r="AE4128">
            <v>5502775.29</v>
          </cell>
          <cell r="AF4128">
            <v>5602414.6799999997</v>
          </cell>
          <cell r="AG4128">
            <v>5704204.7300000004</v>
          </cell>
          <cell r="AH4128">
            <v>5808200.4400000004</v>
          </cell>
          <cell r="AI4128">
            <v>5914458.3899999997</v>
          </cell>
          <cell r="AJ4128">
            <v>6023036.7800000003</v>
          </cell>
          <cell r="AK4128">
            <v>6133995.5099999998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  <cell r="AP4128">
            <v>0</v>
          </cell>
          <cell r="AQ4128">
            <v>0</v>
          </cell>
          <cell r="AR4128">
            <v>0</v>
          </cell>
          <cell r="AS4128">
            <v>0</v>
          </cell>
          <cell r="AT4128">
            <v>0</v>
          </cell>
          <cell r="AU4128">
            <v>0</v>
          </cell>
          <cell r="AV4128">
            <v>0</v>
          </cell>
          <cell r="AW4128">
            <v>0</v>
          </cell>
          <cell r="AX4128">
            <v>0</v>
          </cell>
          <cell r="AY4128">
            <v>0</v>
          </cell>
          <cell r="AZ4128">
            <v>0</v>
          </cell>
        </row>
        <row r="4129">
          <cell r="A4129" t="str">
            <v>WYIrrigationCritical Peak PricingNon-Incentive CostsHigh Participation Case0</v>
          </cell>
          <cell r="B4129" t="str">
            <v>WY</v>
          </cell>
          <cell r="C4129" t="str">
            <v>Irrigation</v>
          </cell>
          <cell r="D4129" t="str">
            <v>Critical Peak Pricing</v>
          </cell>
          <cell r="E4129" t="str">
            <v>Non-Incentive Costs</v>
          </cell>
          <cell r="F4129" t="str">
            <v>High Participation Case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5482636.7300000004</v>
          </cell>
          <cell r="S4129">
            <v>11437731.27</v>
          </cell>
          <cell r="T4129">
            <v>23748445.530000001</v>
          </cell>
          <cell r="U4129">
            <v>12818922.52</v>
          </cell>
          <cell r="V4129">
            <v>7177502.6100000003</v>
          </cell>
          <cell r="W4129">
            <v>1035039.42</v>
          </cell>
          <cell r="X4129">
            <v>1056694.75</v>
          </cell>
          <cell r="Y4129">
            <v>1077608.81</v>
          </cell>
          <cell r="Z4129">
            <v>1098962.6200000001</v>
          </cell>
          <cell r="AA4129">
            <v>1121099.71</v>
          </cell>
          <cell r="AB4129">
            <v>1143734.93</v>
          </cell>
          <cell r="AC4129">
            <v>1169950.97</v>
          </cell>
          <cell r="AD4129">
            <v>1234739.83</v>
          </cell>
          <cell r="AE4129">
            <v>1274929.31</v>
          </cell>
          <cell r="AF4129">
            <v>1316427.29</v>
          </cell>
          <cell r="AG4129">
            <v>1359276.37</v>
          </cell>
          <cell r="AH4129">
            <v>1403520.56</v>
          </cell>
          <cell r="AI4129">
            <v>1449205.28</v>
          </cell>
          <cell r="AJ4129">
            <v>1496377.44</v>
          </cell>
          <cell r="AK4129">
            <v>1545085.48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  <cell r="AP4129">
            <v>0</v>
          </cell>
          <cell r="AQ4129">
            <v>0</v>
          </cell>
          <cell r="AR4129">
            <v>0</v>
          </cell>
          <cell r="AS4129">
            <v>0</v>
          </cell>
          <cell r="AT4129">
            <v>0</v>
          </cell>
          <cell r="AU4129">
            <v>0</v>
          </cell>
          <cell r="AV4129">
            <v>0</v>
          </cell>
          <cell r="AW4129">
            <v>0</v>
          </cell>
          <cell r="AX4129">
            <v>0</v>
          </cell>
          <cell r="AY4129">
            <v>0</v>
          </cell>
          <cell r="AZ4129">
            <v>0</v>
          </cell>
        </row>
        <row r="4130">
          <cell r="A4130" t="str">
            <v>WYIrrigationCritical Peak PricingSummer Peak Reduction @Meter  (MW)High Participation Case0</v>
          </cell>
          <cell r="B4130" t="str">
            <v>WY</v>
          </cell>
          <cell r="C4130" t="str">
            <v>Irrigation</v>
          </cell>
          <cell r="D4130" t="str">
            <v>Critical Peak Pricing</v>
          </cell>
          <cell r="E4130" t="str">
            <v>Summer Peak Reduction @Meter  (MW)</v>
          </cell>
          <cell r="F4130" t="str">
            <v>High Participation Case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5.1061481672101516</v>
          </cell>
          <cell r="S4130">
            <v>15.546439584201273</v>
          </cell>
          <cell r="T4130">
            <v>36.769815927493447</v>
          </cell>
          <cell r="U4130">
            <v>47.99510590524666</v>
          </cell>
          <cell r="V4130">
            <v>54.039254216657497</v>
          </cell>
          <cell r="W4130">
            <v>54.75501228123791</v>
          </cell>
          <cell r="X4130">
            <v>55.462504704051796</v>
          </cell>
          <cell r="Y4130">
            <v>56.170704503007471</v>
          </cell>
          <cell r="Z4130">
            <v>56.91276145592839</v>
          </cell>
          <cell r="AA4130">
            <v>57.74360864977195</v>
          </cell>
          <cell r="AB4130">
            <v>58.507439221742665</v>
          </cell>
          <cell r="AC4130">
            <v>59.27262640549219</v>
          </cell>
          <cell r="AD4130">
            <v>60.065513565673378</v>
          </cell>
          <cell r="AE4130">
            <v>60.869007140432515</v>
          </cell>
          <cell r="AF4130">
            <v>61.683249011282939</v>
          </cell>
          <cell r="AG4130">
            <v>62.508382957680382</v>
          </cell>
          <cell r="AH4130">
            <v>63.344554682411669</v>
          </cell>
          <cell r="AI4130">
            <v>64.191911837323005</v>
          </cell>
          <cell r="AJ4130">
            <v>65.050604049392433</v>
          </cell>
          <cell r="AK4130">
            <v>65.920782947151125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  <cell r="AP4130">
            <v>0</v>
          </cell>
          <cell r="AQ4130">
            <v>0</v>
          </cell>
          <cell r="AR4130">
            <v>0</v>
          </cell>
          <cell r="AS4130">
            <v>0</v>
          </cell>
          <cell r="AT4130">
            <v>0</v>
          </cell>
          <cell r="AU4130">
            <v>0</v>
          </cell>
          <cell r="AV4130">
            <v>0</v>
          </cell>
          <cell r="AW4130">
            <v>0</v>
          </cell>
          <cell r="AX4130">
            <v>0</v>
          </cell>
          <cell r="AY4130">
            <v>0</v>
          </cell>
          <cell r="AZ4130">
            <v>0</v>
          </cell>
        </row>
        <row r="4131">
          <cell r="A4131" t="str">
            <v>WYIrrigationCritical Peak PricingSummer Peak Reduction @Generation (MW)High Participation Case0</v>
          </cell>
          <cell r="B4131" t="str">
            <v>WY</v>
          </cell>
          <cell r="C4131" t="str">
            <v>Irrigation</v>
          </cell>
          <cell r="D4131" t="str">
            <v>Critical Peak Pricing</v>
          </cell>
          <cell r="E4131" t="str">
            <v>Summer Peak Reduction @Generation (MW)</v>
          </cell>
          <cell r="F4131" t="str">
            <v>High Participation Case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5.6309529854545115</v>
          </cell>
          <cell r="S4131">
            <v>17.1442871462299</v>
          </cell>
          <cell r="T4131">
            <v>40.548980952242438</v>
          </cell>
          <cell r="U4131">
            <v>52.92799504328039</v>
          </cell>
          <cell r="V4131">
            <v>59.593354892652727</v>
          </cell>
          <cell r="W4131">
            <v>60.382677857562754</v>
          </cell>
          <cell r="X4131">
            <v>61.162885646285609</v>
          </cell>
          <cell r="Y4131">
            <v>61.94387351456492</v>
          </cell>
          <cell r="Z4131">
            <v>62.762198341341403</v>
          </cell>
          <cell r="AA4131">
            <v>63.678439181486489</v>
          </cell>
          <cell r="AB4131">
            <v>64.520775498172327</v>
          </cell>
          <cell r="AC4131">
            <v>65.364607857843168</v>
          </cell>
          <cell r="AD4131">
            <v>66.238987169908881</v>
          </cell>
          <cell r="AE4131">
            <v>67.125063013269198</v>
          </cell>
          <cell r="AF4131">
            <v>68.022991851877961</v>
          </cell>
          <cell r="AG4131">
            <v>68.932932242700019</v>
          </cell>
          <cell r="AH4131">
            <v>69.855044863709381</v>
          </cell>
          <cell r="AI4131">
            <v>70.789492542261797</v>
          </cell>
          <cell r="AJ4131">
            <v>71.73644028384696</v>
          </cell>
          <cell r="AK4131">
            <v>72.696055301225314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  <cell r="AP4131">
            <v>0</v>
          </cell>
          <cell r="AQ4131">
            <v>0</v>
          </cell>
          <cell r="AR4131">
            <v>0</v>
          </cell>
          <cell r="AS4131">
            <v>0</v>
          </cell>
          <cell r="AT4131">
            <v>0</v>
          </cell>
          <cell r="AU4131">
            <v>0</v>
          </cell>
          <cell r="AV4131">
            <v>0</v>
          </cell>
          <cell r="AW4131">
            <v>0</v>
          </cell>
          <cell r="AX4131">
            <v>0</v>
          </cell>
          <cell r="AY4131">
            <v>0</v>
          </cell>
          <cell r="AZ4131">
            <v>0</v>
          </cell>
        </row>
        <row r="4132">
          <cell r="A4132" t="str">
            <v>WYIrrigationCritical Peak PricingWinter Peak Reduction @Meter  (MW)High Participation Case0</v>
          </cell>
          <cell r="B4132" t="str">
            <v>WY</v>
          </cell>
          <cell r="C4132" t="str">
            <v>Irrigation</v>
          </cell>
          <cell r="D4132" t="str">
            <v>Critical Peak Pricing</v>
          </cell>
          <cell r="E4132" t="str">
            <v>Winter Peak Reduction @Meter  (MW)</v>
          </cell>
          <cell r="F4132" t="str">
            <v>High Participation Case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0</v>
          </cell>
          <cell r="AI4132">
            <v>0</v>
          </cell>
          <cell r="AJ4132">
            <v>0</v>
          </cell>
          <cell r="AK4132">
            <v>0</v>
          </cell>
          <cell r="AL4132">
            <v>0</v>
          </cell>
          <cell r="AM4132">
            <v>0</v>
          </cell>
          <cell r="AN4132">
            <v>0</v>
          </cell>
          <cell r="AO4132">
            <v>0</v>
          </cell>
          <cell r="AP4132">
            <v>0</v>
          </cell>
          <cell r="AQ4132">
            <v>0</v>
          </cell>
          <cell r="AR4132">
            <v>0</v>
          </cell>
          <cell r="AS4132">
            <v>0</v>
          </cell>
          <cell r="AT4132">
            <v>0</v>
          </cell>
          <cell r="AU4132">
            <v>0</v>
          </cell>
          <cell r="AV4132">
            <v>0</v>
          </cell>
          <cell r="AW4132">
            <v>0</v>
          </cell>
          <cell r="AX4132">
            <v>0</v>
          </cell>
          <cell r="AY4132">
            <v>0</v>
          </cell>
          <cell r="AZ4132">
            <v>0</v>
          </cell>
        </row>
        <row r="4133">
          <cell r="A4133" t="str">
            <v>WYIrrigationCritical Peak PricingWinter Peak Reduction @Generation (MW)High Participation Case0</v>
          </cell>
          <cell r="B4133" t="str">
            <v>WY</v>
          </cell>
          <cell r="C4133" t="str">
            <v>Irrigation</v>
          </cell>
          <cell r="D4133" t="str">
            <v>Critical Peak Pricing</v>
          </cell>
          <cell r="E4133" t="str">
            <v>Winter Peak Reduction @Generation (MW)</v>
          </cell>
          <cell r="F4133" t="str">
            <v>High Participation Case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0</v>
          </cell>
          <cell r="AE4133">
            <v>0</v>
          </cell>
          <cell r="AF4133">
            <v>0</v>
          </cell>
          <cell r="AG4133">
            <v>0</v>
          </cell>
          <cell r="AH4133">
            <v>0</v>
          </cell>
          <cell r="AI4133">
            <v>0</v>
          </cell>
          <cell r="AJ4133">
            <v>0</v>
          </cell>
          <cell r="AK4133">
            <v>0</v>
          </cell>
          <cell r="AL4133">
            <v>0</v>
          </cell>
          <cell r="AM4133">
            <v>0</v>
          </cell>
          <cell r="AN4133">
            <v>0</v>
          </cell>
          <cell r="AO4133">
            <v>0</v>
          </cell>
          <cell r="AP4133">
            <v>0</v>
          </cell>
          <cell r="AQ4133">
            <v>0</v>
          </cell>
          <cell r="AR4133">
            <v>0</v>
          </cell>
          <cell r="AS4133">
            <v>0</v>
          </cell>
          <cell r="AT4133">
            <v>0</v>
          </cell>
          <cell r="AU4133">
            <v>0</v>
          </cell>
          <cell r="AV4133">
            <v>0</v>
          </cell>
          <cell r="AW4133">
            <v>0</v>
          </cell>
          <cell r="AX4133">
            <v>0</v>
          </cell>
          <cell r="AY4133">
            <v>0</v>
          </cell>
          <cell r="AZ4133">
            <v>0</v>
          </cell>
        </row>
        <row r="4134">
          <cell r="A4134" t="str">
            <v>WYIrrigationCritical Peak PricingProgram Annual BenefitsHigh Participation Case0</v>
          </cell>
          <cell r="B4134" t="str">
            <v>WY</v>
          </cell>
          <cell r="C4134" t="str">
            <v>Irrigation</v>
          </cell>
          <cell r="D4134" t="str">
            <v>Critical Peak Pricing</v>
          </cell>
          <cell r="E4134" t="str">
            <v>Program Annual Benefits</v>
          </cell>
          <cell r="F4134" t="str">
            <v>High Participation Case</v>
          </cell>
          <cell r="G4134">
            <v>0</v>
          </cell>
        </row>
        <row r="4135">
          <cell r="A4135" t="str">
            <v>WYIrrigationCritical Peak PricingNew ParticipantsHigh Participation Case0</v>
          </cell>
          <cell r="B4135" t="str">
            <v>WY</v>
          </cell>
          <cell r="C4135" t="str">
            <v>Irrigation</v>
          </cell>
          <cell r="D4135" t="str">
            <v>Critical Peak Pricing</v>
          </cell>
          <cell r="E4135" t="str">
            <v>New Participants</v>
          </cell>
          <cell r="F4135" t="str">
            <v>High Participation Case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16746.686550000006</v>
          </cell>
          <cell r="S4135">
            <v>34271.919000000009</v>
          </cell>
          <cell r="T4135">
            <v>69833.664450000011</v>
          </cell>
          <cell r="U4135">
            <v>36847.527750000037</v>
          </cell>
          <cell r="V4135">
            <v>20100.588749999937</v>
          </cell>
          <cell r="W4135">
            <v>2583.0255000000179</v>
          </cell>
          <cell r="X4135">
            <v>2585.7149999999965</v>
          </cell>
          <cell r="Y4135">
            <v>2585.2035000000324</v>
          </cell>
          <cell r="Z4135">
            <v>2584.5764999999665</v>
          </cell>
          <cell r="AA4135">
            <v>2584.3950000000186</v>
          </cell>
          <cell r="AB4135">
            <v>2584.7249999999767</v>
          </cell>
          <cell r="AC4135">
            <v>2592.8595000000205</v>
          </cell>
          <cell r="AD4135">
            <v>2694.0321599718882</v>
          </cell>
          <cell r="AE4135">
            <v>2731.0805338135397</v>
          </cell>
          <cell r="AF4135">
            <v>2768.6383974915661</v>
          </cell>
          <cell r="AG4135">
            <v>2806.7127575183695</v>
          </cell>
          <cell r="AH4135">
            <v>2845.3107167601411</v>
          </cell>
          <cell r="AI4135">
            <v>2884.4394757617847</v>
          </cell>
          <cell r="AJ4135">
            <v>2924.1063340901455</v>
          </cell>
          <cell r="AK4135">
            <v>2964.3186916958948</v>
          </cell>
          <cell r="AL4135">
            <v>0</v>
          </cell>
          <cell r="AM4135">
            <v>0</v>
          </cell>
          <cell r="AN4135">
            <v>0</v>
          </cell>
          <cell r="AO4135">
            <v>0</v>
          </cell>
          <cell r="AP4135">
            <v>0</v>
          </cell>
          <cell r="AQ4135">
            <v>0</v>
          </cell>
          <cell r="AR4135">
            <v>0</v>
          </cell>
          <cell r="AS4135">
            <v>0</v>
          </cell>
          <cell r="AT4135">
            <v>0</v>
          </cell>
          <cell r="AU4135">
            <v>0</v>
          </cell>
          <cell r="AV4135">
            <v>0</v>
          </cell>
          <cell r="AW4135">
            <v>0</v>
          </cell>
          <cell r="AX4135">
            <v>0</v>
          </cell>
          <cell r="AY4135">
            <v>0</v>
          </cell>
          <cell r="AZ4135">
            <v>0</v>
          </cell>
        </row>
        <row r="4136">
          <cell r="A4136" t="str">
            <v>WYIrrigationCritical Peak PricingIncentive CostsHigh Participation Case0</v>
          </cell>
          <cell r="B4136" t="str">
            <v>WY</v>
          </cell>
          <cell r="C4136" t="str">
            <v>Irrigation</v>
          </cell>
          <cell r="D4136" t="str">
            <v>Critical Peak Pricing</v>
          </cell>
          <cell r="E4136" t="str">
            <v>Incentive Costs</v>
          </cell>
          <cell r="F4136" t="str">
            <v>High Participation Case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351680.42</v>
          </cell>
          <cell r="S4136">
            <v>1071390.72</v>
          </cell>
          <cell r="T4136">
            <v>2537897.67</v>
          </cell>
          <cell r="U4136">
            <v>3311695.75</v>
          </cell>
          <cell r="V4136">
            <v>3733808.12</v>
          </cell>
          <cell r="W4136">
            <v>3788051.65</v>
          </cell>
          <cell r="X4136">
            <v>3842351.67</v>
          </cell>
          <cell r="Y4136">
            <v>3896640.94</v>
          </cell>
          <cell r="Z4136">
            <v>3950917.05</v>
          </cell>
          <cell r="AA4136">
            <v>4005189.34</v>
          </cell>
          <cell r="AB4136">
            <v>4059468.57</v>
          </cell>
          <cell r="AC4136">
            <v>4113918.62</v>
          </cell>
          <cell r="AD4136">
            <v>4170493.29</v>
          </cell>
          <cell r="AE4136">
            <v>4227845.9800000004</v>
          </cell>
          <cell r="AF4136">
            <v>4285987.3899999997</v>
          </cell>
          <cell r="AG4136">
            <v>4344928.3600000003</v>
          </cell>
          <cell r="AH4136">
            <v>4404679.88</v>
          </cell>
          <cell r="AI4136">
            <v>4465253.1100000003</v>
          </cell>
          <cell r="AJ4136">
            <v>4526659.34</v>
          </cell>
          <cell r="AK4136">
            <v>4588910.04</v>
          </cell>
          <cell r="AL4136">
            <v>0</v>
          </cell>
          <cell r="AM4136">
            <v>0</v>
          </cell>
          <cell r="AN4136">
            <v>0</v>
          </cell>
          <cell r="AO4136">
            <v>0</v>
          </cell>
          <cell r="AP4136">
            <v>0</v>
          </cell>
          <cell r="AQ4136">
            <v>0</v>
          </cell>
          <cell r="AR4136">
            <v>0</v>
          </cell>
          <cell r="AS4136">
            <v>0</v>
          </cell>
          <cell r="AT4136">
            <v>0</v>
          </cell>
          <cell r="AU4136">
            <v>0</v>
          </cell>
          <cell r="AV4136">
            <v>0</v>
          </cell>
          <cell r="AW4136">
            <v>0</v>
          </cell>
          <cell r="AX4136">
            <v>0</v>
          </cell>
          <cell r="AY4136">
            <v>0</v>
          </cell>
          <cell r="AZ4136">
            <v>0</v>
          </cell>
        </row>
        <row r="4137">
          <cell r="A4137" t="str">
            <v>WYIrrigationCritical Peak PricingParticipantsHigh Participation Case0</v>
          </cell>
          <cell r="B4137" t="str">
            <v>WY</v>
          </cell>
          <cell r="C4137" t="str">
            <v>Irrigation</v>
          </cell>
          <cell r="D4137" t="str">
            <v>Critical Peak Pricing</v>
          </cell>
          <cell r="E4137" t="str">
            <v>Participants</v>
          </cell>
          <cell r="F4137" t="str">
            <v>High Participation Case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16746.686550000006</v>
          </cell>
          <cell r="S4137">
            <v>51018.605550000015</v>
          </cell>
          <cell r="T4137">
            <v>120852.27000000002</v>
          </cell>
          <cell r="U4137">
            <v>157699.79775000006</v>
          </cell>
          <cell r="V4137">
            <v>177800.38649999999</v>
          </cell>
          <cell r="W4137">
            <v>180383.41200000001</v>
          </cell>
          <cell r="X4137">
            <v>182969.12700000001</v>
          </cell>
          <cell r="Y4137">
            <v>185554.33050000004</v>
          </cell>
          <cell r="Z4137">
            <v>188138.90700000001</v>
          </cell>
          <cell r="AA4137">
            <v>190723.30200000003</v>
          </cell>
          <cell r="AB4137">
            <v>193308.027</v>
          </cell>
          <cell r="AC4137">
            <v>195900.88650000002</v>
          </cell>
          <cell r="AD4137">
            <v>198594.91865997191</v>
          </cell>
          <cell r="AE4137">
            <v>201325.99919378545</v>
          </cell>
          <cell r="AF4137">
            <v>204094.63759127702</v>
          </cell>
          <cell r="AG4137">
            <v>206901.35034879539</v>
          </cell>
          <cell r="AH4137">
            <v>209746.66106555553</v>
          </cell>
          <cell r="AI4137">
            <v>212631.10054131731</v>
          </cell>
          <cell r="AJ4137">
            <v>215555.20687540746</v>
          </cell>
          <cell r="AK4137">
            <v>218519.52556710335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  <cell r="AP4137">
            <v>0</v>
          </cell>
          <cell r="AQ4137">
            <v>0</v>
          </cell>
          <cell r="AR4137">
            <v>0</v>
          </cell>
          <cell r="AS4137">
            <v>0</v>
          </cell>
          <cell r="AT4137">
            <v>0</v>
          </cell>
          <cell r="AU4137">
            <v>0</v>
          </cell>
          <cell r="AV4137">
            <v>0</v>
          </cell>
          <cell r="AW4137">
            <v>0</v>
          </cell>
          <cell r="AX4137">
            <v>0</v>
          </cell>
          <cell r="AY4137">
            <v>0</v>
          </cell>
          <cell r="AZ4137">
            <v>0</v>
          </cell>
        </row>
        <row r="4138">
          <cell r="A4138" t="str">
            <v>WYLarge C&amp;ICritical Peak PricingProgram Annual BenefitsHigh Participation Case0</v>
          </cell>
          <cell r="B4138" t="str">
            <v>WY</v>
          </cell>
          <cell r="C4138" t="str">
            <v>Large C&amp;I</v>
          </cell>
          <cell r="D4138" t="str">
            <v>Critical Peak Pricing</v>
          </cell>
          <cell r="E4138" t="str">
            <v>Program Annual Benefits</v>
          </cell>
          <cell r="F4138" t="str">
            <v>High Participation Case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573231.01</v>
          </cell>
          <cell r="S4138">
            <v>1745288.43</v>
          </cell>
          <cell r="T4138">
            <v>4127886.26</v>
          </cell>
          <cell r="U4138">
            <v>5388069.9000000004</v>
          </cell>
          <cell r="V4138">
            <v>6066603.5300000003</v>
          </cell>
          <cell r="W4138">
            <v>6146956.6100000003</v>
          </cell>
          <cell r="X4138">
            <v>6226381.7599999998</v>
          </cell>
          <cell r="Y4138">
            <v>6305886.3200000003</v>
          </cell>
          <cell r="Z4138">
            <v>6389191.79</v>
          </cell>
          <cell r="AA4138">
            <v>6482465.1100000003</v>
          </cell>
          <cell r="AB4138">
            <v>6568214.9500000002</v>
          </cell>
          <cell r="AC4138">
            <v>6654117.0800000001</v>
          </cell>
          <cell r="AD4138">
            <v>6743128.8899999997</v>
          </cell>
          <cell r="AE4138">
            <v>6833331.4100000001</v>
          </cell>
          <cell r="AF4138">
            <v>6924740.5700000003</v>
          </cell>
          <cell r="AG4138">
            <v>7017372.5</v>
          </cell>
          <cell r="AH4138">
            <v>7111243.5700000003</v>
          </cell>
          <cell r="AI4138">
            <v>7206370.3399999999</v>
          </cell>
          <cell r="AJ4138">
            <v>7302769.6200000001</v>
          </cell>
          <cell r="AK4138">
            <v>7400458.4299999997</v>
          </cell>
          <cell r="AL4138">
            <v>0</v>
          </cell>
          <cell r="AM4138">
            <v>0</v>
          </cell>
          <cell r="AN4138">
            <v>0</v>
          </cell>
          <cell r="AO4138">
            <v>0</v>
          </cell>
          <cell r="AP4138">
            <v>0</v>
          </cell>
          <cell r="AQ4138">
            <v>0</v>
          </cell>
          <cell r="AR4138">
            <v>0</v>
          </cell>
          <cell r="AS4138">
            <v>0</v>
          </cell>
          <cell r="AT4138">
            <v>0</v>
          </cell>
          <cell r="AU4138">
            <v>0</v>
          </cell>
          <cell r="AV4138">
            <v>0</v>
          </cell>
          <cell r="AW4138">
            <v>0</v>
          </cell>
          <cell r="AX4138">
            <v>0</v>
          </cell>
          <cell r="AY4138">
            <v>0</v>
          </cell>
          <cell r="AZ4138">
            <v>0</v>
          </cell>
        </row>
        <row r="4139">
          <cell r="A4139" t="str">
            <v>WYLarge C&amp;ICritical Peak PricingProgram Annual CostsHigh Participation Case0</v>
          </cell>
          <cell r="B4139" t="str">
            <v>WY</v>
          </cell>
          <cell r="C4139" t="str">
            <v>Large C&amp;I</v>
          </cell>
          <cell r="D4139" t="str">
            <v>Critical Peak Pricing</v>
          </cell>
          <cell r="E4139" t="str">
            <v>Program Annual Costs</v>
          </cell>
          <cell r="F4139" t="str">
            <v>High Participation Case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5834317.1500000004</v>
          </cell>
          <cell r="S4139">
            <v>12509121.98</v>
          </cell>
          <cell r="T4139">
            <v>26286343.199999999</v>
          </cell>
          <cell r="U4139">
            <v>16130618.27</v>
          </cell>
          <cell r="V4139">
            <v>10911310.720000001</v>
          </cell>
          <cell r="W4139">
            <v>4823091.07</v>
          </cell>
          <cell r="X4139">
            <v>4899046.41</v>
          </cell>
          <cell r="Y4139">
            <v>4974249.76</v>
          </cell>
          <cell r="Z4139">
            <v>5049879.66</v>
          </cell>
          <cell r="AA4139">
            <v>5126289.05</v>
          </cell>
          <cell r="AB4139">
            <v>5203203.5</v>
          </cell>
          <cell r="AC4139">
            <v>5283869.59</v>
          </cell>
          <cell r="AD4139">
            <v>5405233.1200000001</v>
          </cell>
          <cell r="AE4139">
            <v>5502775.29</v>
          </cell>
          <cell r="AF4139">
            <v>5602414.6799999997</v>
          </cell>
          <cell r="AG4139">
            <v>5704204.7300000004</v>
          </cell>
          <cell r="AH4139">
            <v>5808200.4400000004</v>
          </cell>
          <cell r="AI4139">
            <v>5914458.3899999997</v>
          </cell>
          <cell r="AJ4139">
            <v>6023036.7800000003</v>
          </cell>
          <cell r="AK4139">
            <v>6133995.5099999998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  <cell r="AP4139">
            <v>0</v>
          </cell>
          <cell r="AQ4139">
            <v>0</v>
          </cell>
          <cell r="AR4139">
            <v>0</v>
          </cell>
          <cell r="AS4139">
            <v>0</v>
          </cell>
          <cell r="AT4139">
            <v>0</v>
          </cell>
          <cell r="AU4139">
            <v>0</v>
          </cell>
          <cell r="AV4139">
            <v>0</v>
          </cell>
          <cell r="AW4139">
            <v>0</v>
          </cell>
          <cell r="AX4139">
            <v>0</v>
          </cell>
          <cell r="AY4139">
            <v>0</v>
          </cell>
          <cell r="AZ4139">
            <v>0</v>
          </cell>
        </row>
        <row r="4140">
          <cell r="A4140" t="str">
            <v>WYLarge C&amp;ICritical Peak PricingNon-Incentive CostsHigh Participation Case0</v>
          </cell>
          <cell r="B4140" t="str">
            <v>WY</v>
          </cell>
          <cell r="C4140" t="str">
            <v>Large C&amp;I</v>
          </cell>
          <cell r="D4140" t="str">
            <v>Critical Peak Pricing</v>
          </cell>
          <cell r="E4140" t="str">
            <v>Non-Incentive Costs</v>
          </cell>
          <cell r="F4140" t="str">
            <v>High Participation Case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5482636.7300000004</v>
          </cell>
          <cell r="S4140">
            <v>11437731.27</v>
          </cell>
          <cell r="T4140">
            <v>23748445.530000001</v>
          </cell>
          <cell r="U4140">
            <v>12818922.52</v>
          </cell>
          <cell r="V4140">
            <v>7177502.6100000003</v>
          </cell>
          <cell r="W4140">
            <v>1035039.42</v>
          </cell>
          <cell r="X4140">
            <v>1056694.75</v>
          </cell>
          <cell r="Y4140">
            <v>1077608.81</v>
          </cell>
          <cell r="Z4140">
            <v>1098962.6200000001</v>
          </cell>
          <cell r="AA4140">
            <v>1121099.71</v>
          </cell>
          <cell r="AB4140">
            <v>1143734.93</v>
          </cell>
          <cell r="AC4140">
            <v>1169950.97</v>
          </cell>
          <cell r="AD4140">
            <v>1234739.83</v>
          </cell>
          <cell r="AE4140">
            <v>1274929.31</v>
          </cell>
          <cell r="AF4140">
            <v>1316427.29</v>
          </cell>
          <cell r="AG4140">
            <v>1359276.37</v>
          </cell>
          <cell r="AH4140">
            <v>1403520.56</v>
          </cell>
          <cell r="AI4140">
            <v>1449205.28</v>
          </cell>
          <cell r="AJ4140">
            <v>1496377.44</v>
          </cell>
          <cell r="AK4140">
            <v>1545085.48</v>
          </cell>
          <cell r="AL4140">
            <v>0</v>
          </cell>
          <cell r="AM4140">
            <v>0</v>
          </cell>
          <cell r="AN4140">
            <v>0</v>
          </cell>
          <cell r="AO4140">
            <v>0</v>
          </cell>
          <cell r="AP4140">
            <v>0</v>
          </cell>
          <cell r="AQ4140">
            <v>0</v>
          </cell>
          <cell r="AR4140">
            <v>0</v>
          </cell>
          <cell r="AS4140">
            <v>0</v>
          </cell>
          <cell r="AT4140">
            <v>0</v>
          </cell>
          <cell r="AU4140">
            <v>0</v>
          </cell>
          <cell r="AV4140">
            <v>0</v>
          </cell>
          <cell r="AW4140">
            <v>0</v>
          </cell>
          <cell r="AX4140">
            <v>0</v>
          </cell>
          <cell r="AY4140">
            <v>0</v>
          </cell>
          <cell r="AZ4140">
            <v>0</v>
          </cell>
        </row>
        <row r="4141">
          <cell r="A4141" t="str">
            <v>WYLarge C&amp;ICritical Peak PricingSummer Peak Reduction @Meter  (MW)High Participation Case0</v>
          </cell>
          <cell r="B4141" t="str">
            <v>WY</v>
          </cell>
          <cell r="C4141" t="str">
            <v>Large C&amp;I</v>
          </cell>
          <cell r="D4141" t="str">
            <v>Critical Peak Pricing</v>
          </cell>
          <cell r="E4141" t="str">
            <v>Summer Peak Reduction @Meter  (MW)</v>
          </cell>
          <cell r="F4141" t="str">
            <v>High Participation Case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5.1061481672101516</v>
          </cell>
          <cell r="S4141">
            <v>15.546439584201273</v>
          </cell>
          <cell r="T4141">
            <v>36.769815927493447</v>
          </cell>
          <cell r="U4141">
            <v>47.99510590524666</v>
          </cell>
          <cell r="V4141">
            <v>54.039254216657497</v>
          </cell>
          <cell r="W4141">
            <v>54.75501228123791</v>
          </cell>
          <cell r="X4141">
            <v>55.462504704051796</v>
          </cell>
          <cell r="Y4141">
            <v>56.170704503007471</v>
          </cell>
          <cell r="Z4141">
            <v>56.91276145592839</v>
          </cell>
          <cell r="AA4141">
            <v>57.74360864977195</v>
          </cell>
          <cell r="AB4141">
            <v>58.507439221742665</v>
          </cell>
          <cell r="AC4141">
            <v>59.27262640549219</v>
          </cell>
          <cell r="AD4141">
            <v>60.065513565673378</v>
          </cell>
          <cell r="AE4141">
            <v>60.869007140432515</v>
          </cell>
          <cell r="AF4141">
            <v>61.683249011282939</v>
          </cell>
          <cell r="AG4141">
            <v>62.508382957680382</v>
          </cell>
          <cell r="AH4141">
            <v>63.344554682411669</v>
          </cell>
          <cell r="AI4141">
            <v>64.191911837323005</v>
          </cell>
          <cell r="AJ4141">
            <v>65.050604049392433</v>
          </cell>
          <cell r="AK4141">
            <v>65.920782947151125</v>
          </cell>
          <cell r="AL4141">
            <v>0</v>
          </cell>
          <cell r="AM4141">
            <v>0</v>
          </cell>
          <cell r="AN4141">
            <v>0</v>
          </cell>
          <cell r="AO4141">
            <v>0</v>
          </cell>
          <cell r="AP4141">
            <v>0</v>
          </cell>
          <cell r="AQ4141">
            <v>0</v>
          </cell>
          <cell r="AR4141">
            <v>0</v>
          </cell>
          <cell r="AS4141">
            <v>0</v>
          </cell>
          <cell r="AT4141">
            <v>0</v>
          </cell>
          <cell r="AU4141">
            <v>0</v>
          </cell>
          <cell r="AV4141">
            <v>0</v>
          </cell>
          <cell r="AW4141">
            <v>0</v>
          </cell>
          <cell r="AX4141">
            <v>0</v>
          </cell>
          <cell r="AY4141">
            <v>0</v>
          </cell>
          <cell r="AZ4141">
            <v>0</v>
          </cell>
        </row>
        <row r="4142">
          <cell r="A4142" t="str">
            <v>WYLarge C&amp;ICritical Peak PricingSummer Peak Reduction @Generation (MW)High Participation Case0</v>
          </cell>
          <cell r="B4142" t="str">
            <v>WY</v>
          </cell>
          <cell r="C4142" t="str">
            <v>Large C&amp;I</v>
          </cell>
          <cell r="D4142" t="str">
            <v>Critical Peak Pricing</v>
          </cell>
          <cell r="E4142" t="str">
            <v>Summer Peak Reduction @Generation (MW)</v>
          </cell>
          <cell r="F4142" t="str">
            <v>High Participation Case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5.6309529854545115</v>
          </cell>
          <cell r="S4142">
            <v>17.1442871462299</v>
          </cell>
          <cell r="T4142">
            <v>40.548980952242438</v>
          </cell>
          <cell r="U4142">
            <v>52.92799504328039</v>
          </cell>
          <cell r="V4142">
            <v>59.593354892652727</v>
          </cell>
          <cell r="W4142">
            <v>60.382677857562754</v>
          </cell>
          <cell r="X4142">
            <v>61.162885646285609</v>
          </cell>
          <cell r="Y4142">
            <v>61.94387351456492</v>
          </cell>
          <cell r="Z4142">
            <v>62.762198341341403</v>
          </cell>
          <cell r="AA4142">
            <v>63.678439181486489</v>
          </cell>
          <cell r="AB4142">
            <v>64.520775498172327</v>
          </cell>
          <cell r="AC4142">
            <v>65.364607857843168</v>
          </cell>
          <cell r="AD4142">
            <v>66.238987169908881</v>
          </cell>
          <cell r="AE4142">
            <v>67.125063013269198</v>
          </cell>
          <cell r="AF4142">
            <v>68.022991851877961</v>
          </cell>
          <cell r="AG4142">
            <v>68.932932242700019</v>
          </cell>
          <cell r="AH4142">
            <v>69.855044863709381</v>
          </cell>
          <cell r="AI4142">
            <v>70.789492542261797</v>
          </cell>
          <cell r="AJ4142">
            <v>71.73644028384696</v>
          </cell>
          <cell r="AK4142">
            <v>72.696055301225314</v>
          </cell>
          <cell r="AL4142">
            <v>0</v>
          </cell>
          <cell r="AM4142">
            <v>0</v>
          </cell>
          <cell r="AN4142">
            <v>0</v>
          </cell>
          <cell r="AO4142">
            <v>0</v>
          </cell>
          <cell r="AP4142">
            <v>0</v>
          </cell>
          <cell r="AQ4142">
            <v>0</v>
          </cell>
          <cell r="AR4142">
            <v>0</v>
          </cell>
          <cell r="AS4142">
            <v>0</v>
          </cell>
          <cell r="AT4142">
            <v>0</v>
          </cell>
          <cell r="AU4142">
            <v>0</v>
          </cell>
          <cell r="AV4142">
            <v>0</v>
          </cell>
          <cell r="AW4142">
            <v>0</v>
          </cell>
          <cell r="AX4142">
            <v>0</v>
          </cell>
          <cell r="AY4142">
            <v>0</v>
          </cell>
          <cell r="AZ4142">
            <v>0</v>
          </cell>
        </row>
        <row r="4143">
          <cell r="A4143" t="str">
            <v>WYLarge C&amp;ICritical Peak PricingWinter Peak Reduction @Meter  (MW)High Participation Case0</v>
          </cell>
          <cell r="B4143" t="str">
            <v>WY</v>
          </cell>
          <cell r="C4143" t="str">
            <v>Large C&amp;I</v>
          </cell>
          <cell r="D4143" t="str">
            <v>Critical Peak Pricing</v>
          </cell>
          <cell r="E4143" t="str">
            <v>Winter Peak Reduction @Meter  (MW)</v>
          </cell>
          <cell r="F4143" t="str">
            <v>High Participation Case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0</v>
          </cell>
          <cell r="AG4143">
            <v>0</v>
          </cell>
          <cell r="AH4143">
            <v>0</v>
          </cell>
          <cell r="AI4143">
            <v>0</v>
          </cell>
          <cell r="AJ4143">
            <v>0</v>
          </cell>
          <cell r="AK4143">
            <v>0</v>
          </cell>
          <cell r="AL4143">
            <v>0</v>
          </cell>
          <cell r="AM4143">
            <v>0</v>
          </cell>
          <cell r="AN4143">
            <v>0</v>
          </cell>
          <cell r="AO4143">
            <v>0</v>
          </cell>
          <cell r="AP4143">
            <v>0</v>
          </cell>
          <cell r="AQ4143">
            <v>0</v>
          </cell>
          <cell r="AR4143">
            <v>0</v>
          </cell>
          <cell r="AS4143">
            <v>0</v>
          </cell>
          <cell r="AT4143">
            <v>0</v>
          </cell>
          <cell r="AU4143">
            <v>0</v>
          </cell>
          <cell r="AV4143">
            <v>0</v>
          </cell>
          <cell r="AW4143">
            <v>0</v>
          </cell>
          <cell r="AX4143">
            <v>0</v>
          </cell>
          <cell r="AY4143">
            <v>0</v>
          </cell>
          <cell r="AZ4143">
            <v>0</v>
          </cell>
        </row>
        <row r="4144">
          <cell r="A4144" t="str">
            <v>WYLarge C&amp;ICritical Peak PricingWinter Peak Reduction @Generation (MW)High Participation Case0</v>
          </cell>
          <cell r="B4144" t="str">
            <v>WY</v>
          </cell>
          <cell r="C4144" t="str">
            <v>Large C&amp;I</v>
          </cell>
          <cell r="D4144" t="str">
            <v>Critical Peak Pricing</v>
          </cell>
          <cell r="E4144" t="str">
            <v>Winter Peak Reduction @Generation (MW)</v>
          </cell>
          <cell r="F4144" t="str">
            <v>High Participation Case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0</v>
          </cell>
          <cell r="AG4144">
            <v>0</v>
          </cell>
          <cell r="AH4144">
            <v>0</v>
          </cell>
          <cell r="AI4144">
            <v>0</v>
          </cell>
          <cell r="AJ4144">
            <v>0</v>
          </cell>
          <cell r="AK4144">
            <v>0</v>
          </cell>
          <cell r="AL4144">
            <v>0</v>
          </cell>
          <cell r="AM4144">
            <v>0</v>
          </cell>
          <cell r="AN4144">
            <v>0</v>
          </cell>
          <cell r="AO4144">
            <v>0</v>
          </cell>
          <cell r="AP4144">
            <v>0</v>
          </cell>
          <cell r="AQ4144">
            <v>0</v>
          </cell>
          <cell r="AR4144">
            <v>0</v>
          </cell>
          <cell r="AS4144">
            <v>0</v>
          </cell>
          <cell r="AT4144">
            <v>0</v>
          </cell>
          <cell r="AU4144">
            <v>0</v>
          </cell>
          <cell r="AV4144">
            <v>0</v>
          </cell>
          <cell r="AW4144">
            <v>0</v>
          </cell>
          <cell r="AX4144">
            <v>0</v>
          </cell>
          <cell r="AY4144">
            <v>0</v>
          </cell>
          <cell r="AZ4144">
            <v>0</v>
          </cell>
        </row>
        <row r="4145">
          <cell r="A4145" t="str">
            <v>WYLarge C&amp;ICritical Peak PricingProgram Annual BenefitsHigh Participation Case0</v>
          </cell>
          <cell r="B4145" t="str">
            <v>WY</v>
          </cell>
          <cell r="C4145" t="str">
            <v>Large C&amp;I</v>
          </cell>
          <cell r="D4145" t="str">
            <v>Critical Peak Pricing</v>
          </cell>
          <cell r="E4145" t="str">
            <v>Program Annual Benefits</v>
          </cell>
          <cell r="F4145" t="str">
            <v>High Participation Case</v>
          </cell>
          <cell r="G4145">
            <v>0</v>
          </cell>
        </row>
        <row r="4146">
          <cell r="A4146" t="str">
            <v>WYLarge C&amp;ICritical Peak PricingNew ParticipantsHigh Participation Case0</v>
          </cell>
          <cell r="B4146" t="str">
            <v>WY</v>
          </cell>
          <cell r="C4146" t="str">
            <v>Large C&amp;I</v>
          </cell>
          <cell r="D4146" t="str">
            <v>Critical Peak Pricing</v>
          </cell>
          <cell r="E4146" t="str">
            <v>New Participants</v>
          </cell>
          <cell r="F4146" t="str">
            <v>High Participation Case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16746.686550000006</v>
          </cell>
          <cell r="S4146">
            <v>34271.919000000009</v>
          </cell>
          <cell r="T4146">
            <v>69833.664450000011</v>
          </cell>
          <cell r="U4146">
            <v>36847.527750000037</v>
          </cell>
          <cell r="V4146">
            <v>20100.588749999937</v>
          </cell>
          <cell r="W4146">
            <v>2583.0255000000179</v>
          </cell>
          <cell r="X4146">
            <v>2585.7149999999965</v>
          </cell>
          <cell r="Y4146">
            <v>2585.2035000000324</v>
          </cell>
          <cell r="Z4146">
            <v>2584.5764999999665</v>
          </cell>
          <cell r="AA4146">
            <v>2584.3950000000186</v>
          </cell>
          <cell r="AB4146">
            <v>2584.7249999999767</v>
          </cell>
          <cell r="AC4146">
            <v>2592.8595000000205</v>
          </cell>
          <cell r="AD4146">
            <v>2694.0321599718882</v>
          </cell>
          <cell r="AE4146">
            <v>2731.0805338135397</v>
          </cell>
          <cell r="AF4146">
            <v>2768.6383974915661</v>
          </cell>
          <cell r="AG4146">
            <v>2806.7127575183695</v>
          </cell>
          <cell r="AH4146">
            <v>2845.3107167601411</v>
          </cell>
          <cell r="AI4146">
            <v>2884.4394757617847</v>
          </cell>
          <cell r="AJ4146">
            <v>2924.1063340901455</v>
          </cell>
          <cell r="AK4146">
            <v>2964.3186916958948</v>
          </cell>
          <cell r="AL4146">
            <v>0</v>
          </cell>
          <cell r="AM4146">
            <v>0</v>
          </cell>
          <cell r="AN4146">
            <v>0</v>
          </cell>
          <cell r="AO4146">
            <v>0</v>
          </cell>
          <cell r="AP4146">
            <v>0</v>
          </cell>
          <cell r="AQ4146">
            <v>0</v>
          </cell>
          <cell r="AR4146">
            <v>0</v>
          </cell>
          <cell r="AS4146">
            <v>0</v>
          </cell>
          <cell r="AT4146">
            <v>0</v>
          </cell>
          <cell r="AU4146">
            <v>0</v>
          </cell>
          <cell r="AV4146">
            <v>0</v>
          </cell>
          <cell r="AW4146">
            <v>0</v>
          </cell>
          <cell r="AX4146">
            <v>0</v>
          </cell>
          <cell r="AY4146">
            <v>0</v>
          </cell>
          <cell r="AZ4146">
            <v>0</v>
          </cell>
        </row>
        <row r="4147">
          <cell r="A4147" t="str">
            <v>WYLarge C&amp;ICritical Peak PricingIncentive CostsHigh Participation Case0</v>
          </cell>
          <cell r="B4147" t="str">
            <v>WY</v>
          </cell>
          <cell r="C4147" t="str">
            <v>Large C&amp;I</v>
          </cell>
          <cell r="D4147" t="str">
            <v>Critical Peak Pricing</v>
          </cell>
          <cell r="E4147" t="str">
            <v>Incentive Costs</v>
          </cell>
          <cell r="F4147" t="str">
            <v>High Participation Case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351680.42</v>
          </cell>
          <cell r="S4147">
            <v>1071390.72</v>
          </cell>
          <cell r="T4147">
            <v>2537897.67</v>
          </cell>
          <cell r="U4147">
            <v>3311695.75</v>
          </cell>
          <cell r="V4147">
            <v>3733808.12</v>
          </cell>
          <cell r="W4147">
            <v>3788051.65</v>
          </cell>
          <cell r="X4147">
            <v>3842351.67</v>
          </cell>
          <cell r="Y4147">
            <v>3896640.94</v>
          </cell>
          <cell r="Z4147">
            <v>3950917.05</v>
          </cell>
          <cell r="AA4147">
            <v>4005189.34</v>
          </cell>
          <cell r="AB4147">
            <v>4059468.57</v>
          </cell>
          <cell r="AC4147">
            <v>4113918.62</v>
          </cell>
          <cell r="AD4147">
            <v>4170493.29</v>
          </cell>
          <cell r="AE4147">
            <v>4227845.9800000004</v>
          </cell>
          <cell r="AF4147">
            <v>4285987.3899999997</v>
          </cell>
          <cell r="AG4147">
            <v>4344928.3600000003</v>
          </cell>
          <cell r="AH4147">
            <v>4404679.88</v>
          </cell>
          <cell r="AI4147">
            <v>4465253.1100000003</v>
          </cell>
          <cell r="AJ4147">
            <v>4526659.34</v>
          </cell>
          <cell r="AK4147">
            <v>4588910.04</v>
          </cell>
          <cell r="AL4147">
            <v>0</v>
          </cell>
          <cell r="AM4147">
            <v>0</v>
          </cell>
          <cell r="AN4147">
            <v>0</v>
          </cell>
          <cell r="AO4147">
            <v>0</v>
          </cell>
          <cell r="AP4147">
            <v>0</v>
          </cell>
          <cell r="AQ4147">
            <v>0</v>
          </cell>
          <cell r="AR4147">
            <v>0</v>
          </cell>
          <cell r="AS4147">
            <v>0</v>
          </cell>
          <cell r="AT4147">
            <v>0</v>
          </cell>
          <cell r="AU4147">
            <v>0</v>
          </cell>
          <cell r="AV4147">
            <v>0</v>
          </cell>
          <cell r="AW4147">
            <v>0</v>
          </cell>
          <cell r="AX4147">
            <v>0</v>
          </cell>
          <cell r="AY4147">
            <v>0</v>
          </cell>
          <cell r="AZ4147">
            <v>0</v>
          </cell>
        </row>
        <row r="4148">
          <cell r="A4148" t="str">
            <v>WYLarge C&amp;ICritical Peak PricingParticipantsHigh Participation Case0</v>
          </cell>
          <cell r="B4148" t="str">
            <v>WY</v>
          </cell>
          <cell r="C4148" t="str">
            <v>Large C&amp;I</v>
          </cell>
          <cell r="D4148" t="str">
            <v>Critical Peak Pricing</v>
          </cell>
          <cell r="E4148" t="str">
            <v>Participants</v>
          </cell>
          <cell r="F4148" t="str">
            <v>High Participation Case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16746.686550000006</v>
          </cell>
          <cell r="S4148">
            <v>51018.605550000015</v>
          </cell>
          <cell r="T4148">
            <v>120852.27000000002</v>
          </cell>
          <cell r="U4148">
            <v>157699.79775000006</v>
          </cell>
          <cell r="V4148">
            <v>177800.38649999999</v>
          </cell>
          <cell r="W4148">
            <v>180383.41200000001</v>
          </cell>
          <cell r="X4148">
            <v>182969.12700000001</v>
          </cell>
          <cell r="Y4148">
            <v>185554.33050000004</v>
          </cell>
          <cell r="Z4148">
            <v>188138.90700000001</v>
          </cell>
          <cell r="AA4148">
            <v>190723.30200000003</v>
          </cell>
          <cell r="AB4148">
            <v>193308.027</v>
          </cell>
          <cell r="AC4148">
            <v>195900.88650000002</v>
          </cell>
          <cell r="AD4148">
            <v>198594.91865997191</v>
          </cell>
          <cell r="AE4148">
            <v>201325.99919378545</v>
          </cell>
          <cell r="AF4148">
            <v>204094.63759127702</v>
          </cell>
          <cell r="AG4148">
            <v>206901.35034879539</v>
          </cell>
          <cell r="AH4148">
            <v>209746.66106555553</v>
          </cell>
          <cell r="AI4148">
            <v>212631.10054131731</v>
          </cell>
          <cell r="AJ4148">
            <v>215555.20687540746</v>
          </cell>
          <cell r="AK4148">
            <v>218519.52556710335</v>
          </cell>
          <cell r="AL4148">
            <v>0</v>
          </cell>
          <cell r="AM4148">
            <v>0</v>
          </cell>
          <cell r="AN4148">
            <v>0</v>
          </cell>
          <cell r="AO4148">
            <v>0</v>
          </cell>
          <cell r="AP4148">
            <v>0</v>
          </cell>
          <cell r="AQ4148">
            <v>0</v>
          </cell>
          <cell r="AR4148">
            <v>0</v>
          </cell>
          <cell r="AS4148">
            <v>0</v>
          </cell>
          <cell r="AT4148">
            <v>0</v>
          </cell>
          <cell r="AU4148">
            <v>0</v>
          </cell>
          <cell r="AV4148">
            <v>0</v>
          </cell>
          <cell r="AW4148">
            <v>0</v>
          </cell>
          <cell r="AX4148">
            <v>0</v>
          </cell>
          <cell r="AY4148">
            <v>0</v>
          </cell>
          <cell r="AZ4148">
            <v>0</v>
          </cell>
        </row>
        <row r="4149">
          <cell r="A4149" t="str">
            <v>WYMedium C&amp;ICritical Peak PricingProgram Annual BenefitsHigh Participation Case0</v>
          </cell>
          <cell r="B4149" t="str">
            <v>WY</v>
          </cell>
          <cell r="C4149" t="str">
            <v>Medium C&amp;I</v>
          </cell>
          <cell r="D4149" t="str">
            <v>Critical Peak Pricing</v>
          </cell>
          <cell r="E4149" t="str">
            <v>Program Annual Benefits</v>
          </cell>
          <cell r="F4149" t="str">
            <v>High Participation Case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573231.01</v>
          </cell>
          <cell r="S4149">
            <v>1745288.43</v>
          </cell>
          <cell r="T4149">
            <v>4127886.26</v>
          </cell>
          <cell r="U4149">
            <v>5388069.9000000004</v>
          </cell>
          <cell r="V4149">
            <v>6066603.5300000003</v>
          </cell>
          <cell r="W4149">
            <v>6146956.6100000003</v>
          </cell>
          <cell r="X4149">
            <v>6226381.7599999998</v>
          </cell>
          <cell r="Y4149">
            <v>6305886.3200000003</v>
          </cell>
          <cell r="Z4149">
            <v>6389191.79</v>
          </cell>
          <cell r="AA4149">
            <v>6482465.1100000003</v>
          </cell>
          <cell r="AB4149">
            <v>6568214.9500000002</v>
          </cell>
          <cell r="AC4149">
            <v>6654117.0800000001</v>
          </cell>
          <cell r="AD4149">
            <v>6743128.8899999997</v>
          </cell>
          <cell r="AE4149">
            <v>6833331.4100000001</v>
          </cell>
          <cell r="AF4149">
            <v>6924740.5700000003</v>
          </cell>
          <cell r="AG4149">
            <v>7017372.5</v>
          </cell>
          <cell r="AH4149">
            <v>7111243.5700000003</v>
          </cell>
          <cell r="AI4149">
            <v>7206370.3399999999</v>
          </cell>
          <cell r="AJ4149">
            <v>7302769.6200000001</v>
          </cell>
          <cell r="AK4149">
            <v>7400458.4299999997</v>
          </cell>
          <cell r="AL4149">
            <v>0</v>
          </cell>
          <cell r="AM4149">
            <v>0</v>
          </cell>
          <cell r="AN4149">
            <v>0</v>
          </cell>
          <cell r="AO4149">
            <v>0</v>
          </cell>
          <cell r="AP4149">
            <v>0</v>
          </cell>
          <cell r="AQ4149">
            <v>0</v>
          </cell>
          <cell r="AR4149">
            <v>0</v>
          </cell>
          <cell r="AS4149">
            <v>0</v>
          </cell>
          <cell r="AT4149">
            <v>0</v>
          </cell>
          <cell r="AU4149">
            <v>0</v>
          </cell>
          <cell r="AV4149">
            <v>0</v>
          </cell>
          <cell r="AW4149">
            <v>0</v>
          </cell>
          <cell r="AX4149">
            <v>0</v>
          </cell>
          <cell r="AY4149">
            <v>0</v>
          </cell>
          <cell r="AZ4149">
            <v>0</v>
          </cell>
        </row>
        <row r="4150">
          <cell r="A4150" t="str">
            <v>WYMedium C&amp;ICritical Peak PricingProgram Annual CostsHigh Participation Case0</v>
          </cell>
          <cell r="B4150" t="str">
            <v>WY</v>
          </cell>
          <cell r="C4150" t="str">
            <v>Medium C&amp;I</v>
          </cell>
          <cell r="D4150" t="str">
            <v>Critical Peak Pricing</v>
          </cell>
          <cell r="E4150" t="str">
            <v>Program Annual Costs</v>
          </cell>
          <cell r="F4150" t="str">
            <v>High Participation Case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5834317.1500000004</v>
          </cell>
          <cell r="S4150">
            <v>12509121.98</v>
          </cell>
          <cell r="T4150">
            <v>26286343.199999999</v>
          </cell>
          <cell r="U4150">
            <v>16130618.27</v>
          </cell>
          <cell r="V4150">
            <v>10911310.720000001</v>
          </cell>
          <cell r="W4150">
            <v>4823091.07</v>
          </cell>
          <cell r="X4150">
            <v>4899046.41</v>
          </cell>
          <cell r="Y4150">
            <v>4974249.76</v>
          </cell>
          <cell r="Z4150">
            <v>5049879.66</v>
          </cell>
          <cell r="AA4150">
            <v>5126289.05</v>
          </cell>
          <cell r="AB4150">
            <v>5203203.5</v>
          </cell>
          <cell r="AC4150">
            <v>5283869.59</v>
          </cell>
          <cell r="AD4150">
            <v>5405233.1200000001</v>
          </cell>
          <cell r="AE4150">
            <v>5502775.29</v>
          </cell>
          <cell r="AF4150">
            <v>5602414.6799999997</v>
          </cell>
          <cell r="AG4150">
            <v>5704204.7300000004</v>
          </cell>
          <cell r="AH4150">
            <v>5808200.4400000004</v>
          </cell>
          <cell r="AI4150">
            <v>5914458.3899999997</v>
          </cell>
          <cell r="AJ4150">
            <v>6023036.7800000003</v>
          </cell>
          <cell r="AK4150">
            <v>6133995.5099999998</v>
          </cell>
          <cell r="AL4150">
            <v>0</v>
          </cell>
          <cell r="AM4150">
            <v>0</v>
          </cell>
          <cell r="AN4150">
            <v>0</v>
          </cell>
          <cell r="AO4150">
            <v>0</v>
          </cell>
          <cell r="AP4150">
            <v>0</v>
          </cell>
          <cell r="AQ4150">
            <v>0</v>
          </cell>
          <cell r="AR4150">
            <v>0</v>
          </cell>
          <cell r="AS4150">
            <v>0</v>
          </cell>
          <cell r="AT4150">
            <v>0</v>
          </cell>
          <cell r="AU4150">
            <v>0</v>
          </cell>
          <cell r="AV4150">
            <v>0</v>
          </cell>
          <cell r="AW4150">
            <v>0</v>
          </cell>
          <cell r="AX4150">
            <v>0</v>
          </cell>
          <cell r="AY4150">
            <v>0</v>
          </cell>
          <cell r="AZ4150">
            <v>0</v>
          </cell>
        </row>
        <row r="4151">
          <cell r="A4151" t="str">
            <v>WYMedium C&amp;ICritical Peak PricingNon-Incentive CostsHigh Participation Case0</v>
          </cell>
          <cell r="B4151" t="str">
            <v>WY</v>
          </cell>
          <cell r="C4151" t="str">
            <v>Medium C&amp;I</v>
          </cell>
          <cell r="D4151" t="str">
            <v>Critical Peak Pricing</v>
          </cell>
          <cell r="E4151" t="str">
            <v>Non-Incentive Costs</v>
          </cell>
          <cell r="F4151" t="str">
            <v>High Participation Case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5482636.7300000004</v>
          </cell>
          <cell r="S4151">
            <v>11437731.27</v>
          </cell>
          <cell r="T4151">
            <v>23748445.530000001</v>
          </cell>
          <cell r="U4151">
            <v>12818922.52</v>
          </cell>
          <cell r="V4151">
            <v>7177502.6100000003</v>
          </cell>
          <cell r="W4151">
            <v>1035039.42</v>
          </cell>
          <cell r="X4151">
            <v>1056694.75</v>
          </cell>
          <cell r="Y4151">
            <v>1077608.81</v>
          </cell>
          <cell r="Z4151">
            <v>1098962.6200000001</v>
          </cell>
          <cell r="AA4151">
            <v>1121099.71</v>
          </cell>
          <cell r="AB4151">
            <v>1143734.93</v>
          </cell>
          <cell r="AC4151">
            <v>1169950.97</v>
          </cell>
          <cell r="AD4151">
            <v>1234739.83</v>
          </cell>
          <cell r="AE4151">
            <v>1274929.31</v>
          </cell>
          <cell r="AF4151">
            <v>1316427.29</v>
          </cell>
          <cell r="AG4151">
            <v>1359276.37</v>
          </cell>
          <cell r="AH4151">
            <v>1403520.56</v>
          </cell>
          <cell r="AI4151">
            <v>1449205.28</v>
          </cell>
          <cell r="AJ4151">
            <v>1496377.44</v>
          </cell>
          <cell r="AK4151">
            <v>1545085.48</v>
          </cell>
          <cell r="AL4151">
            <v>0</v>
          </cell>
          <cell r="AM4151">
            <v>0</v>
          </cell>
          <cell r="AN4151">
            <v>0</v>
          </cell>
          <cell r="AO4151">
            <v>0</v>
          </cell>
          <cell r="AP4151">
            <v>0</v>
          </cell>
          <cell r="AQ4151">
            <v>0</v>
          </cell>
          <cell r="AR4151">
            <v>0</v>
          </cell>
          <cell r="AS4151">
            <v>0</v>
          </cell>
          <cell r="AT4151">
            <v>0</v>
          </cell>
          <cell r="AU4151">
            <v>0</v>
          </cell>
          <cell r="AV4151">
            <v>0</v>
          </cell>
          <cell r="AW4151">
            <v>0</v>
          </cell>
          <cell r="AX4151">
            <v>0</v>
          </cell>
          <cell r="AY4151">
            <v>0</v>
          </cell>
          <cell r="AZ4151">
            <v>0</v>
          </cell>
        </row>
        <row r="4152">
          <cell r="A4152" t="str">
            <v>WYMedium C&amp;ICritical Peak PricingSummer Peak Reduction @Meter  (MW)High Participation Case0</v>
          </cell>
          <cell r="B4152" t="str">
            <v>WY</v>
          </cell>
          <cell r="C4152" t="str">
            <v>Medium C&amp;I</v>
          </cell>
          <cell r="D4152" t="str">
            <v>Critical Peak Pricing</v>
          </cell>
          <cell r="E4152" t="str">
            <v>Summer Peak Reduction @Meter  (MW)</v>
          </cell>
          <cell r="F4152" t="str">
            <v>High Participation Case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5.1061481672101516</v>
          </cell>
          <cell r="S4152">
            <v>15.546439584201273</v>
          </cell>
          <cell r="T4152">
            <v>36.769815927493447</v>
          </cell>
          <cell r="U4152">
            <v>47.99510590524666</v>
          </cell>
          <cell r="V4152">
            <v>54.039254216657497</v>
          </cell>
          <cell r="W4152">
            <v>54.75501228123791</v>
          </cell>
          <cell r="X4152">
            <v>55.462504704051796</v>
          </cell>
          <cell r="Y4152">
            <v>56.170704503007471</v>
          </cell>
          <cell r="Z4152">
            <v>56.91276145592839</v>
          </cell>
          <cell r="AA4152">
            <v>57.74360864977195</v>
          </cell>
          <cell r="AB4152">
            <v>58.507439221742665</v>
          </cell>
          <cell r="AC4152">
            <v>59.27262640549219</v>
          </cell>
          <cell r="AD4152">
            <v>60.065513565673378</v>
          </cell>
          <cell r="AE4152">
            <v>60.869007140432515</v>
          </cell>
          <cell r="AF4152">
            <v>61.683249011282939</v>
          </cell>
          <cell r="AG4152">
            <v>62.508382957680382</v>
          </cell>
          <cell r="AH4152">
            <v>63.344554682411669</v>
          </cell>
          <cell r="AI4152">
            <v>64.191911837323005</v>
          </cell>
          <cell r="AJ4152">
            <v>65.050604049392433</v>
          </cell>
          <cell r="AK4152">
            <v>65.920782947151125</v>
          </cell>
          <cell r="AL4152">
            <v>0</v>
          </cell>
          <cell r="AM4152">
            <v>0</v>
          </cell>
          <cell r="AN4152">
            <v>0</v>
          </cell>
          <cell r="AO4152">
            <v>0</v>
          </cell>
          <cell r="AP4152">
            <v>0</v>
          </cell>
          <cell r="AQ4152">
            <v>0</v>
          </cell>
          <cell r="AR4152">
            <v>0</v>
          </cell>
          <cell r="AS4152">
            <v>0</v>
          </cell>
          <cell r="AT4152">
            <v>0</v>
          </cell>
          <cell r="AU4152">
            <v>0</v>
          </cell>
          <cell r="AV4152">
            <v>0</v>
          </cell>
          <cell r="AW4152">
            <v>0</v>
          </cell>
          <cell r="AX4152">
            <v>0</v>
          </cell>
          <cell r="AY4152">
            <v>0</v>
          </cell>
          <cell r="AZ4152">
            <v>0</v>
          </cell>
        </row>
        <row r="4153">
          <cell r="A4153" t="str">
            <v>WYMedium C&amp;ICritical Peak PricingSummer Peak Reduction @Generation (MW)High Participation Case0</v>
          </cell>
          <cell r="B4153" t="str">
            <v>WY</v>
          </cell>
          <cell r="C4153" t="str">
            <v>Medium C&amp;I</v>
          </cell>
          <cell r="D4153" t="str">
            <v>Critical Peak Pricing</v>
          </cell>
          <cell r="E4153" t="str">
            <v>Summer Peak Reduction @Generation (MW)</v>
          </cell>
          <cell r="F4153" t="str">
            <v>High Participation Case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5.6309529854545115</v>
          </cell>
          <cell r="S4153">
            <v>17.1442871462299</v>
          </cell>
          <cell r="T4153">
            <v>40.548980952242438</v>
          </cell>
          <cell r="U4153">
            <v>52.92799504328039</v>
          </cell>
          <cell r="V4153">
            <v>59.593354892652727</v>
          </cell>
          <cell r="W4153">
            <v>60.382677857562754</v>
          </cell>
          <cell r="X4153">
            <v>61.162885646285609</v>
          </cell>
          <cell r="Y4153">
            <v>61.94387351456492</v>
          </cell>
          <cell r="Z4153">
            <v>62.762198341341403</v>
          </cell>
          <cell r="AA4153">
            <v>63.678439181486489</v>
          </cell>
          <cell r="AB4153">
            <v>64.520775498172327</v>
          </cell>
          <cell r="AC4153">
            <v>65.364607857843168</v>
          </cell>
          <cell r="AD4153">
            <v>66.238987169908881</v>
          </cell>
          <cell r="AE4153">
            <v>67.125063013269198</v>
          </cell>
          <cell r="AF4153">
            <v>68.022991851877961</v>
          </cell>
          <cell r="AG4153">
            <v>68.932932242700019</v>
          </cell>
          <cell r="AH4153">
            <v>69.855044863709381</v>
          </cell>
          <cell r="AI4153">
            <v>70.789492542261797</v>
          </cell>
          <cell r="AJ4153">
            <v>71.73644028384696</v>
          </cell>
          <cell r="AK4153">
            <v>72.696055301225314</v>
          </cell>
          <cell r="AL4153">
            <v>0</v>
          </cell>
          <cell r="AM4153">
            <v>0</v>
          </cell>
          <cell r="AN4153">
            <v>0</v>
          </cell>
          <cell r="AO4153">
            <v>0</v>
          </cell>
          <cell r="AP4153">
            <v>0</v>
          </cell>
          <cell r="AQ4153">
            <v>0</v>
          </cell>
          <cell r="AR4153">
            <v>0</v>
          </cell>
          <cell r="AS4153">
            <v>0</v>
          </cell>
          <cell r="AT4153">
            <v>0</v>
          </cell>
          <cell r="AU4153">
            <v>0</v>
          </cell>
          <cell r="AV4153">
            <v>0</v>
          </cell>
          <cell r="AW4153">
            <v>0</v>
          </cell>
          <cell r="AX4153">
            <v>0</v>
          </cell>
          <cell r="AY4153">
            <v>0</v>
          </cell>
          <cell r="AZ4153">
            <v>0</v>
          </cell>
        </row>
        <row r="4154">
          <cell r="A4154" t="str">
            <v>WYMedium C&amp;ICritical Peak PricingWinter Peak Reduction @Meter  (MW)High Participation Case0</v>
          </cell>
          <cell r="B4154" t="str">
            <v>WY</v>
          </cell>
          <cell r="C4154" t="str">
            <v>Medium C&amp;I</v>
          </cell>
          <cell r="D4154" t="str">
            <v>Critical Peak Pricing</v>
          </cell>
          <cell r="E4154" t="str">
            <v>Winter Peak Reduction @Meter  (MW)</v>
          </cell>
          <cell r="F4154" t="str">
            <v>High Participation Case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0</v>
          </cell>
          <cell r="AE4154">
            <v>0</v>
          </cell>
          <cell r="AF4154">
            <v>0</v>
          </cell>
          <cell r="AG4154">
            <v>0</v>
          </cell>
          <cell r="AH4154">
            <v>0</v>
          </cell>
          <cell r="AI4154">
            <v>0</v>
          </cell>
          <cell r="AJ4154">
            <v>0</v>
          </cell>
          <cell r="AK4154">
            <v>0</v>
          </cell>
          <cell r="AL4154">
            <v>0</v>
          </cell>
          <cell r="AM4154">
            <v>0</v>
          </cell>
          <cell r="AN4154">
            <v>0</v>
          </cell>
          <cell r="AO4154">
            <v>0</v>
          </cell>
          <cell r="AP4154">
            <v>0</v>
          </cell>
          <cell r="AQ4154">
            <v>0</v>
          </cell>
          <cell r="AR4154">
            <v>0</v>
          </cell>
          <cell r="AS4154">
            <v>0</v>
          </cell>
          <cell r="AT4154">
            <v>0</v>
          </cell>
          <cell r="AU4154">
            <v>0</v>
          </cell>
          <cell r="AV4154">
            <v>0</v>
          </cell>
          <cell r="AW4154">
            <v>0</v>
          </cell>
          <cell r="AX4154">
            <v>0</v>
          </cell>
          <cell r="AY4154">
            <v>0</v>
          </cell>
          <cell r="AZ4154">
            <v>0</v>
          </cell>
        </row>
        <row r="4155">
          <cell r="A4155" t="str">
            <v>WYMedium C&amp;ICritical Peak PricingWinter Peak Reduction @Generation (MW)High Participation Case0</v>
          </cell>
          <cell r="B4155" t="str">
            <v>WY</v>
          </cell>
          <cell r="C4155" t="str">
            <v>Medium C&amp;I</v>
          </cell>
          <cell r="D4155" t="str">
            <v>Critical Peak Pricing</v>
          </cell>
          <cell r="E4155" t="str">
            <v>Winter Peak Reduction @Generation (MW)</v>
          </cell>
          <cell r="F4155" t="str">
            <v>High Participation Case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0</v>
          </cell>
          <cell r="AJ4155">
            <v>0</v>
          </cell>
          <cell r="AK4155">
            <v>0</v>
          </cell>
          <cell r="AL4155">
            <v>0</v>
          </cell>
          <cell r="AM4155">
            <v>0</v>
          </cell>
          <cell r="AN4155">
            <v>0</v>
          </cell>
          <cell r="AO4155">
            <v>0</v>
          </cell>
          <cell r="AP4155">
            <v>0</v>
          </cell>
          <cell r="AQ4155">
            <v>0</v>
          </cell>
          <cell r="AR4155">
            <v>0</v>
          </cell>
          <cell r="AS4155">
            <v>0</v>
          </cell>
          <cell r="AT4155">
            <v>0</v>
          </cell>
          <cell r="AU4155">
            <v>0</v>
          </cell>
          <cell r="AV4155">
            <v>0</v>
          </cell>
          <cell r="AW4155">
            <v>0</v>
          </cell>
          <cell r="AX4155">
            <v>0</v>
          </cell>
          <cell r="AY4155">
            <v>0</v>
          </cell>
          <cell r="AZ4155">
            <v>0</v>
          </cell>
        </row>
        <row r="4156">
          <cell r="A4156" t="str">
            <v>WYMedium C&amp;ICritical Peak PricingProgram Annual BenefitsHigh Participation Case0</v>
          </cell>
          <cell r="B4156" t="str">
            <v>WY</v>
          </cell>
          <cell r="C4156" t="str">
            <v>Medium C&amp;I</v>
          </cell>
          <cell r="D4156" t="str">
            <v>Critical Peak Pricing</v>
          </cell>
          <cell r="E4156" t="str">
            <v>Program Annual Benefits</v>
          </cell>
          <cell r="F4156" t="str">
            <v>High Participation Case</v>
          </cell>
          <cell r="G4156">
            <v>0</v>
          </cell>
        </row>
        <row r="4157">
          <cell r="A4157" t="str">
            <v>WYMedium C&amp;ICritical Peak PricingNew ParticipantsHigh Participation Case0</v>
          </cell>
          <cell r="B4157" t="str">
            <v>WY</v>
          </cell>
          <cell r="C4157" t="str">
            <v>Medium C&amp;I</v>
          </cell>
          <cell r="D4157" t="str">
            <v>Critical Peak Pricing</v>
          </cell>
          <cell r="E4157" t="str">
            <v>New Participants</v>
          </cell>
          <cell r="F4157" t="str">
            <v>High Participation Case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16746.686550000006</v>
          </cell>
          <cell r="S4157">
            <v>34271.919000000009</v>
          </cell>
          <cell r="T4157">
            <v>69833.664450000011</v>
          </cell>
          <cell r="U4157">
            <v>36847.527750000037</v>
          </cell>
          <cell r="V4157">
            <v>20100.588749999937</v>
          </cell>
          <cell r="W4157">
            <v>2583.0255000000179</v>
          </cell>
          <cell r="X4157">
            <v>2585.7149999999965</v>
          </cell>
          <cell r="Y4157">
            <v>2585.2035000000324</v>
          </cell>
          <cell r="Z4157">
            <v>2584.5764999999665</v>
          </cell>
          <cell r="AA4157">
            <v>2584.3950000000186</v>
          </cell>
          <cell r="AB4157">
            <v>2584.7249999999767</v>
          </cell>
          <cell r="AC4157">
            <v>2592.8595000000205</v>
          </cell>
          <cell r="AD4157">
            <v>2694.0321599718882</v>
          </cell>
          <cell r="AE4157">
            <v>2731.0805338135397</v>
          </cell>
          <cell r="AF4157">
            <v>2768.6383974915661</v>
          </cell>
          <cell r="AG4157">
            <v>2806.7127575183695</v>
          </cell>
          <cell r="AH4157">
            <v>2845.3107167601411</v>
          </cell>
          <cell r="AI4157">
            <v>2884.4394757617847</v>
          </cell>
          <cell r="AJ4157">
            <v>2924.1063340901455</v>
          </cell>
          <cell r="AK4157">
            <v>2964.3186916958948</v>
          </cell>
          <cell r="AL4157">
            <v>0</v>
          </cell>
          <cell r="AM4157">
            <v>0</v>
          </cell>
          <cell r="AN4157">
            <v>0</v>
          </cell>
          <cell r="AO4157">
            <v>0</v>
          </cell>
          <cell r="AP4157">
            <v>0</v>
          </cell>
          <cell r="AQ4157">
            <v>0</v>
          </cell>
          <cell r="AR4157">
            <v>0</v>
          </cell>
          <cell r="AS4157">
            <v>0</v>
          </cell>
          <cell r="AT4157">
            <v>0</v>
          </cell>
          <cell r="AU4157">
            <v>0</v>
          </cell>
          <cell r="AV4157">
            <v>0</v>
          </cell>
          <cell r="AW4157">
            <v>0</v>
          </cell>
          <cell r="AX4157">
            <v>0</v>
          </cell>
          <cell r="AY4157">
            <v>0</v>
          </cell>
          <cell r="AZ4157">
            <v>0</v>
          </cell>
        </row>
        <row r="4158">
          <cell r="A4158" t="str">
            <v>WYMedium C&amp;ICritical Peak PricingIncentive CostsHigh Participation Case0</v>
          </cell>
          <cell r="B4158" t="str">
            <v>WY</v>
          </cell>
          <cell r="C4158" t="str">
            <v>Medium C&amp;I</v>
          </cell>
          <cell r="D4158" t="str">
            <v>Critical Peak Pricing</v>
          </cell>
          <cell r="E4158" t="str">
            <v>Incentive Costs</v>
          </cell>
          <cell r="F4158" t="str">
            <v>High Participation Case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351680.42</v>
          </cell>
          <cell r="S4158">
            <v>1071390.72</v>
          </cell>
          <cell r="T4158">
            <v>2537897.67</v>
          </cell>
          <cell r="U4158">
            <v>3311695.75</v>
          </cell>
          <cell r="V4158">
            <v>3733808.12</v>
          </cell>
          <cell r="W4158">
            <v>3788051.65</v>
          </cell>
          <cell r="X4158">
            <v>3842351.67</v>
          </cell>
          <cell r="Y4158">
            <v>3896640.94</v>
          </cell>
          <cell r="Z4158">
            <v>3950917.05</v>
          </cell>
          <cell r="AA4158">
            <v>4005189.34</v>
          </cell>
          <cell r="AB4158">
            <v>4059468.57</v>
          </cell>
          <cell r="AC4158">
            <v>4113918.62</v>
          </cell>
          <cell r="AD4158">
            <v>4170493.29</v>
          </cell>
          <cell r="AE4158">
            <v>4227845.9800000004</v>
          </cell>
          <cell r="AF4158">
            <v>4285987.3899999997</v>
          </cell>
          <cell r="AG4158">
            <v>4344928.3600000003</v>
          </cell>
          <cell r="AH4158">
            <v>4404679.88</v>
          </cell>
          <cell r="AI4158">
            <v>4465253.1100000003</v>
          </cell>
          <cell r="AJ4158">
            <v>4526659.34</v>
          </cell>
          <cell r="AK4158">
            <v>4588910.04</v>
          </cell>
          <cell r="AL4158">
            <v>0</v>
          </cell>
          <cell r="AM4158">
            <v>0</v>
          </cell>
          <cell r="AN4158">
            <v>0</v>
          </cell>
          <cell r="AO4158">
            <v>0</v>
          </cell>
          <cell r="AP4158">
            <v>0</v>
          </cell>
          <cell r="AQ4158">
            <v>0</v>
          </cell>
          <cell r="AR4158">
            <v>0</v>
          </cell>
          <cell r="AS4158">
            <v>0</v>
          </cell>
          <cell r="AT4158">
            <v>0</v>
          </cell>
          <cell r="AU4158">
            <v>0</v>
          </cell>
          <cell r="AV4158">
            <v>0</v>
          </cell>
          <cell r="AW4158">
            <v>0</v>
          </cell>
          <cell r="AX4158">
            <v>0</v>
          </cell>
          <cell r="AY4158">
            <v>0</v>
          </cell>
          <cell r="AZ4158">
            <v>0</v>
          </cell>
        </row>
        <row r="4159">
          <cell r="A4159" t="str">
            <v>WYMedium C&amp;ICritical Peak PricingParticipantsHigh Participation Case0</v>
          </cell>
          <cell r="B4159" t="str">
            <v>WY</v>
          </cell>
          <cell r="C4159" t="str">
            <v>Medium C&amp;I</v>
          </cell>
          <cell r="D4159" t="str">
            <v>Critical Peak Pricing</v>
          </cell>
          <cell r="E4159" t="str">
            <v>Participants</v>
          </cell>
          <cell r="F4159" t="str">
            <v>High Participation Case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16746.686550000006</v>
          </cell>
          <cell r="S4159">
            <v>51018.605550000015</v>
          </cell>
          <cell r="T4159">
            <v>120852.27000000002</v>
          </cell>
          <cell r="U4159">
            <v>157699.79775000006</v>
          </cell>
          <cell r="V4159">
            <v>177800.38649999999</v>
          </cell>
          <cell r="W4159">
            <v>180383.41200000001</v>
          </cell>
          <cell r="X4159">
            <v>182969.12700000001</v>
          </cell>
          <cell r="Y4159">
            <v>185554.33050000004</v>
          </cell>
          <cell r="Z4159">
            <v>188138.90700000001</v>
          </cell>
          <cell r="AA4159">
            <v>190723.30200000003</v>
          </cell>
          <cell r="AB4159">
            <v>193308.027</v>
          </cell>
          <cell r="AC4159">
            <v>195900.88650000002</v>
          </cell>
          <cell r="AD4159">
            <v>198594.91865997191</v>
          </cell>
          <cell r="AE4159">
            <v>201325.99919378545</v>
          </cell>
          <cell r="AF4159">
            <v>204094.63759127702</v>
          </cell>
          <cell r="AG4159">
            <v>206901.35034879539</v>
          </cell>
          <cell r="AH4159">
            <v>209746.66106555553</v>
          </cell>
          <cell r="AI4159">
            <v>212631.10054131731</v>
          </cell>
          <cell r="AJ4159">
            <v>215555.20687540746</v>
          </cell>
          <cell r="AK4159">
            <v>218519.52556710335</v>
          </cell>
          <cell r="AL4159">
            <v>0</v>
          </cell>
          <cell r="AM4159">
            <v>0</v>
          </cell>
          <cell r="AN4159">
            <v>0</v>
          </cell>
          <cell r="AO4159">
            <v>0</v>
          </cell>
          <cell r="AP4159">
            <v>0</v>
          </cell>
          <cell r="AQ4159">
            <v>0</v>
          </cell>
          <cell r="AR4159">
            <v>0</v>
          </cell>
          <cell r="AS4159">
            <v>0</v>
          </cell>
          <cell r="AT4159">
            <v>0</v>
          </cell>
          <cell r="AU4159">
            <v>0</v>
          </cell>
          <cell r="AV4159">
            <v>0</v>
          </cell>
          <cell r="AW4159">
            <v>0</v>
          </cell>
          <cell r="AX4159">
            <v>0</v>
          </cell>
          <cell r="AY4159">
            <v>0</v>
          </cell>
          <cell r="AZ4159">
            <v>0</v>
          </cell>
        </row>
        <row r="4160">
          <cell r="A4160" t="str">
            <v>WYResidentialCritical Peak PricingProgram Annual BenefitsHigh Participation Case0</v>
          </cell>
          <cell r="B4160" t="str">
            <v>WY</v>
          </cell>
          <cell r="C4160" t="str">
            <v>Residential</v>
          </cell>
          <cell r="D4160" t="str">
            <v>Critical Peak Pricing</v>
          </cell>
          <cell r="E4160" t="str">
            <v>Program Annual Benefits</v>
          </cell>
          <cell r="F4160" t="str">
            <v>High Participation Case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573231.01</v>
          </cell>
          <cell r="S4160">
            <v>1745288.43</v>
          </cell>
          <cell r="T4160">
            <v>4127886.26</v>
          </cell>
          <cell r="U4160">
            <v>5388069.9000000004</v>
          </cell>
          <cell r="V4160">
            <v>6066603.5300000003</v>
          </cell>
          <cell r="W4160">
            <v>6146956.6100000003</v>
          </cell>
          <cell r="X4160">
            <v>6226381.7599999998</v>
          </cell>
          <cell r="Y4160">
            <v>6305886.3200000003</v>
          </cell>
          <cell r="Z4160">
            <v>6389191.79</v>
          </cell>
          <cell r="AA4160">
            <v>6482465.1100000003</v>
          </cell>
          <cell r="AB4160">
            <v>6568214.9500000002</v>
          </cell>
          <cell r="AC4160">
            <v>6654117.0800000001</v>
          </cell>
          <cell r="AD4160">
            <v>6743128.8899999997</v>
          </cell>
          <cell r="AE4160">
            <v>6833331.4100000001</v>
          </cell>
          <cell r="AF4160">
            <v>6924740.5700000003</v>
          </cell>
          <cell r="AG4160">
            <v>7017372.5</v>
          </cell>
          <cell r="AH4160">
            <v>7111243.5700000003</v>
          </cell>
          <cell r="AI4160">
            <v>7206370.3399999999</v>
          </cell>
          <cell r="AJ4160">
            <v>7302769.6200000001</v>
          </cell>
          <cell r="AK4160">
            <v>7400458.4299999997</v>
          </cell>
          <cell r="AL4160">
            <v>0</v>
          </cell>
          <cell r="AM4160">
            <v>0</v>
          </cell>
          <cell r="AN4160">
            <v>0</v>
          </cell>
          <cell r="AO4160">
            <v>0</v>
          </cell>
          <cell r="AP4160">
            <v>0</v>
          </cell>
          <cell r="AQ4160">
            <v>0</v>
          </cell>
          <cell r="AR4160">
            <v>0</v>
          </cell>
          <cell r="AS4160">
            <v>0</v>
          </cell>
          <cell r="AT4160">
            <v>0</v>
          </cell>
          <cell r="AU4160">
            <v>0</v>
          </cell>
          <cell r="AV4160">
            <v>0</v>
          </cell>
          <cell r="AW4160">
            <v>0</v>
          </cell>
          <cell r="AX4160">
            <v>0</v>
          </cell>
          <cell r="AY4160">
            <v>0</v>
          </cell>
          <cell r="AZ4160">
            <v>0</v>
          </cell>
        </row>
        <row r="4161">
          <cell r="A4161" t="str">
            <v>WYResidentialCritical Peak PricingProgram Annual CostsHigh Participation Case0</v>
          </cell>
          <cell r="B4161" t="str">
            <v>WY</v>
          </cell>
          <cell r="C4161" t="str">
            <v>Residential</v>
          </cell>
          <cell r="D4161" t="str">
            <v>Critical Peak Pricing</v>
          </cell>
          <cell r="E4161" t="str">
            <v>Program Annual Costs</v>
          </cell>
          <cell r="F4161" t="str">
            <v>High Participation Case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5834317.1500000004</v>
          </cell>
          <cell r="S4161">
            <v>12509121.98</v>
          </cell>
          <cell r="T4161">
            <v>26286343.199999999</v>
          </cell>
          <cell r="U4161">
            <v>16130618.27</v>
          </cell>
          <cell r="V4161">
            <v>10911310.720000001</v>
          </cell>
          <cell r="W4161">
            <v>4823091.07</v>
          </cell>
          <cell r="X4161">
            <v>4899046.41</v>
          </cell>
          <cell r="Y4161">
            <v>4974249.76</v>
          </cell>
          <cell r="Z4161">
            <v>5049879.66</v>
          </cell>
          <cell r="AA4161">
            <v>5126289.05</v>
          </cell>
          <cell r="AB4161">
            <v>5203203.5</v>
          </cell>
          <cell r="AC4161">
            <v>5283869.59</v>
          </cell>
          <cell r="AD4161">
            <v>5405233.1200000001</v>
          </cell>
          <cell r="AE4161">
            <v>5502775.29</v>
          </cell>
          <cell r="AF4161">
            <v>5602414.6799999997</v>
          </cell>
          <cell r="AG4161">
            <v>5704204.7300000004</v>
          </cell>
          <cell r="AH4161">
            <v>5808200.4400000004</v>
          </cell>
          <cell r="AI4161">
            <v>5914458.3899999997</v>
          </cell>
          <cell r="AJ4161">
            <v>6023036.7800000003</v>
          </cell>
          <cell r="AK4161">
            <v>6133995.5099999998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  <cell r="AP4161">
            <v>0</v>
          </cell>
          <cell r="AQ4161">
            <v>0</v>
          </cell>
          <cell r="AR4161">
            <v>0</v>
          </cell>
          <cell r="AS4161">
            <v>0</v>
          </cell>
          <cell r="AT4161">
            <v>0</v>
          </cell>
          <cell r="AU4161">
            <v>0</v>
          </cell>
          <cell r="AV4161">
            <v>0</v>
          </cell>
          <cell r="AW4161">
            <v>0</v>
          </cell>
          <cell r="AX4161">
            <v>0</v>
          </cell>
          <cell r="AY4161">
            <v>0</v>
          </cell>
          <cell r="AZ4161">
            <v>0</v>
          </cell>
        </row>
        <row r="4162">
          <cell r="A4162" t="str">
            <v>WYResidentialCritical Peak PricingNon-Incentive CostsHigh Participation Case0</v>
          </cell>
          <cell r="B4162" t="str">
            <v>WY</v>
          </cell>
          <cell r="C4162" t="str">
            <v>Residential</v>
          </cell>
          <cell r="D4162" t="str">
            <v>Critical Peak Pricing</v>
          </cell>
          <cell r="E4162" t="str">
            <v>Non-Incentive Costs</v>
          </cell>
          <cell r="F4162" t="str">
            <v>High Participation Case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5482636.7300000004</v>
          </cell>
          <cell r="S4162">
            <v>11437731.27</v>
          </cell>
          <cell r="T4162">
            <v>23748445.530000001</v>
          </cell>
          <cell r="U4162">
            <v>12818922.52</v>
          </cell>
          <cell r="V4162">
            <v>7177502.6100000003</v>
          </cell>
          <cell r="W4162">
            <v>1035039.42</v>
          </cell>
          <cell r="X4162">
            <v>1056694.75</v>
          </cell>
          <cell r="Y4162">
            <v>1077608.81</v>
          </cell>
          <cell r="Z4162">
            <v>1098962.6200000001</v>
          </cell>
          <cell r="AA4162">
            <v>1121099.71</v>
          </cell>
          <cell r="AB4162">
            <v>1143734.93</v>
          </cell>
          <cell r="AC4162">
            <v>1169950.97</v>
          </cell>
          <cell r="AD4162">
            <v>1234739.83</v>
          </cell>
          <cell r="AE4162">
            <v>1274929.31</v>
          </cell>
          <cell r="AF4162">
            <v>1316427.29</v>
          </cell>
          <cell r="AG4162">
            <v>1359276.37</v>
          </cell>
          <cell r="AH4162">
            <v>1403520.56</v>
          </cell>
          <cell r="AI4162">
            <v>1449205.28</v>
          </cell>
          <cell r="AJ4162">
            <v>1496377.44</v>
          </cell>
          <cell r="AK4162">
            <v>1545085.48</v>
          </cell>
          <cell r="AL4162">
            <v>0</v>
          </cell>
          <cell r="AM4162">
            <v>0</v>
          </cell>
          <cell r="AN4162">
            <v>0</v>
          </cell>
          <cell r="AO4162">
            <v>0</v>
          </cell>
          <cell r="AP4162">
            <v>0</v>
          </cell>
          <cell r="AQ4162">
            <v>0</v>
          </cell>
          <cell r="AR4162">
            <v>0</v>
          </cell>
          <cell r="AS4162">
            <v>0</v>
          </cell>
          <cell r="AT4162">
            <v>0</v>
          </cell>
          <cell r="AU4162">
            <v>0</v>
          </cell>
          <cell r="AV4162">
            <v>0</v>
          </cell>
          <cell r="AW4162">
            <v>0</v>
          </cell>
          <cell r="AX4162">
            <v>0</v>
          </cell>
          <cell r="AY4162">
            <v>0</v>
          </cell>
          <cell r="AZ4162">
            <v>0</v>
          </cell>
        </row>
        <row r="4163">
          <cell r="A4163" t="str">
            <v>WYResidentialCritical Peak PricingSummer Peak Reduction @Meter  (MW)High Participation Case0</v>
          </cell>
          <cell r="B4163" t="str">
            <v>WY</v>
          </cell>
          <cell r="C4163" t="str">
            <v>Residential</v>
          </cell>
          <cell r="D4163" t="str">
            <v>Critical Peak Pricing</v>
          </cell>
          <cell r="E4163" t="str">
            <v>Summer Peak Reduction @Meter  (MW)</v>
          </cell>
          <cell r="F4163" t="str">
            <v>High Participation Case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5.1061481672101516</v>
          </cell>
          <cell r="S4163">
            <v>15.546439584201273</v>
          </cell>
          <cell r="T4163">
            <v>36.769815927493447</v>
          </cell>
          <cell r="U4163">
            <v>47.99510590524666</v>
          </cell>
          <cell r="V4163">
            <v>54.039254216657497</v>
          </cell>
          <cell r="W4163">
            <v>54.75501228123791</v>
          </cell>
          <cell r="X4163">
            <v>55.462504704051796</v>
          </cell>
          <cell r="Y4163">
            <v>56.170704503007471</v>
          </cell>
          <cell r="Z4163">
            <v>56.91276145592839</v>
          </cell>
          <cell r="AA4163">
            <v>57.74360864977195</v>
          </cell>
          <cell r="AB4163">
            <v>58.507439221742665</v>
          </cell>
          <cell r="AC4163">
            <v>59.27262640549219</v>
          </cell>
          <cell r="AD4163">
            <v>60.065513565673378</v>
          </cell>
          <cell r="AE4163">
            <v>60.869007140432515</v>
          </cell>
          <cell r="AF4163">
            <v>61.683249011282939</v>
          </cell>
          <cell r="AG4163">
            <v>62.508382957680382</v>
          </cell>
          <cell r="AH4163">
            <v>63.344554682411669</v>
          </cell>
          <cell r="AI4163">
            <v>64.191911837323005</v>
          </cell>
          <cell r="AJ4163">
            <v>65.050604049392433</v>
          </cell>
          <cell r="AK4163">
            <v>65.920782947151125</v>
          </cell>
          <cell r="AL4163">
            <v>0</v>
          </cell>
          <cell r="AM4163">
            <v>0</v>
          </cell>
          <cell r="AN4163">
            <v>0</v>
          </cell>
          <cell r="AO4163">
            <v>0</v>
          </cell>
          <cell r="AP4163">
            <v>0</v>
          </cell>
          <cell r="AQ4163">
            <v>0</v>
          </cell>
          <cell r="AR4163">
            <v>0</v>
          </cell>
          <cell r="AS4163">
            <v>0</v>
          </cell>
          <cell r="AT4163">
            <v>0</v>
          </cell>
          <cell r="AU4163">
            <v>0</v>
          </cell>
          <cell r="AV4163">
            <v>0</v>
          </cell>
          <cell r="AW4163">
            <v>0</v>
          </cell>
          <cell r="AX4163">
            <v>0</v>
          </cell>
          <cell r="AY4163">
            <v>0</v>
          </cell>
          <cell r="AZ4163">
            <v>0</v>
          </cell>
        </row>
        <row r="4164">
          <cell r="A4164" t="str">
            <v>WYResidentialCritical Peak PricingSummer Peak Reduction @Generation (MW)High Participation Case0</v>
          </cell>
          <cell r="B4164" t="str">
            <v>WY</v>
          </cell>
          <cell r="C4164" t="str">
            <v>Residential</v>
          </cell>
          <cell r="D4164" t="str">
            <v>Critical Peak Pricing</v>
          </cell>
          <cell r="E4164" t="str">
            <v>Summer Peak Reduction @Generation (MW)</v>
          </cell>
          <cell r="F4164" t="str">
            <v>High Participation Case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5.6309529854545115</v>
          </cell>
          <cell r="S4164">
            <v>17.1442871462299</v>
          </cell>
          <cell r="T4164">
            <v>40.548980952242438</v>
          </cell>
          <cell r="U4164">
            <v>52.92799504328039</v>
          </cell>
          <cell r="V4164">
            <v>59.593354892652727</v>
          </cell>
          <cell r="W4164">
            <v>60.382677857562754</v>
          </cell>
          <cell r="X4164">
            <v>61.162885646285609</v>
          </cell>
          <cell r="Y4164">
            <v>61.94387351456492</v>
          </cell>
          <cell r="Z4164">
            <v>62.762198341341403</v>
          </cell>
          <cell r="AA4164">
            <v>63.678439181486489</v>
          </cell>
          <cell r="AB4164">
            <v>64.520775498172327</v>
          </cell>
          <cell r="AC4164">
            <v>65.364607857843168</v>
          </cell>
          <cell r="AD4164">
            <v>66.238987169908881</v>
          </cell>
          <cell r="AE4164">
            <v>67.125063013269198</v>
          </cell>
          <cell r="AF4164">
            <v>68.022991851877961</v>
          </cell>
          <cell r="AG4164">
            <v>68.932932242700019</v>
          </cell>
          <cell r="AH4164">
            <v>69.855044863709381</v>
          </cell>
          <cell r="AI4164">
            <v>70.789492542261797</v>
          </cell>
          <cell r="AJ4164">
            <v>71.73644028384696</v>
          </cell>
          <cell r="AK4164">
            <v>72.696055301225314</v>
          </cell>
          <cell r="AL4164">
            <v>0</v>
          </cell>
          <cell r="AM4164">
            <v>0</v>
          </cell>
          <cell r="AN4164">
            <v>0</v>
          </cell>
          <cell r="AO4164">
            <v>0</v>
          </cell>
          <cell r="AP4164">
            <v>0</v>
          </cell>
          <cell r="AQ4164">
            <v>0</v>
          </cell>
          <cell r="AR4164">
            <v>0</v>
          </cell>
          <cell r="AS4164">
            <v>0</v>
          </cell>
          <cell r="AT4164">
            <v>0</v>
          </cell>
          <cell r="AU4164">
            <v>0</v>
          </cell>
          <cell r="AV4164">
            <v>0</v>
          </cell>
          <cell r="AW4164">
            <v>0</v>
          </cell>
          <cell r="AX4164">
            <v>0</v>
          </cell>
          <cell r="AY4164">
            <v>0</v>
          </cell>
          <cell r="AZ4164">
            <v>0</v>
          </cell>
        </row>
        <row r="4165">
          <cell r="A4165" t="str">
            <v>WYResidentialCritical Peak PricingWinter Peak Reduction @Meter  (MW)High Participation Case0</v>
          </cell>
          <cell r="B4165" t="str">
            <v>WY</v>
          </cell>
          <cell r="C4165" t="str">
            <v>Residential</v>
          </cell>
          <cell r="D4165" t="str">
            <v>Critical Peak Pricing</v>
          </cell>
          <cell r="E4165" t="str">
            <v>Winter Peak Reduction @Meter  (MW)</v>
          </cell>
          <cell r="F4165" t="str">
            <v>High Participation Case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  <cell r="AE4165">
            <v>0</v>
          </cell>
          <cell r="AF4165">
            <v>0</v>
          </cell>
          <cell r="AG4165">
            <v>0</v>
          </cell>
          <cell r="AH4165">
            <v>0</v>
          </cell>
          <cell r="AI4165">
            <v>0</v>
          </cell>
          <cell r="AJ4165">
            <v>0</v>
          </cell>
          <cell r="AK4165">
            <v>0</v>
          </cell>
          <cell r="AL4165">
            <v>0</v>
          </cell>
          <cell r="AM4165">
            <v>0</v>
          </cell>
          <cell r="AN4165">
            <v>0</v>
          </cell>
          <cell r="AO4165">
            <v>0</v>
          </cell>
          <cell r="AP4165">
            <v>0</v>
          </cell>
          <cell r="AQ4165">
            <v>0</v>
          </cell>
          <cell r="AR4165">
            <v>0</v>
          </cell>
          <cell r="AS4165">
            <v>0</v>
          </cell>
          <cell r="AT4165">
            <v>0</v>
          </cell>
          <cell r="AU4165">
            <v>0</v>
          </cell>
          <cell r="AV4165">
            <v>0</v>
          </cell>
          <cell r="AW4165">
            <v>0</v>
          </cell>
          <cell r="AX4165">
            <v>0</v>
          </cell>
          <cell r="AY4165">
            <v>0</v>
          </cell>
          <cell r="AZ4165">
            <v>0</v>
          </cell>
        </row>
        <row r="4166">
          <cell r="A4166" t="str">
            <v>WYResidentialCritical Peak PricingWinter Peak Reduction @Generation (MW)High Participation Case0</v>
          </cell>
          <cell r="B4166" t="str">
            <v>WY</v>
          </cell>
          <cell r="C4166" t="str">
            <v>Residential</v>
          </cell>
          <cell r="D4166" t="str">
            <v>Critical Peak Pricing</v>
          </cell>
          <cell r="E4166" t="str">
            <v>Winter Peak Reduction @Generation (MW)</v>
          </cell>
          <cell r="F4166" t="str">
            <v>High Participation Case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  <cell r="AE4166">
            <v>0</v>
          </cell>
          <cell r="AF4166">
            <v>0</v>
          </cell>
          <cell r="AG4166">
            <v>0</v>
          </cell>
          <cell r="AH4166">
            <v>0</v>
          </cell>
          <cell r="AI4166">
            <v>0</v>
          </cell>
          <cell r="AJ4166">
            <v>0</v>
          </cell>
          <cell r="AK4166">
            <v>0</v>
          </cell>
          <cell r="AL4166">
            <v>0</v>
          </cell>
          <cell r="AM4166">
            <v>0</v>
          </cell>
          <cell r="AN4166">
            <v>0</v>
          </cell>
          <cell r="AO4166">
            <v>0</v>
          </cell>
          <cell r="AP4166">
            <v>0</v>
          </cell>
          <cell r="AQ4166">
            <v>0</v>
          </cell>
          <cell r="AR4166">
            <v>0</v>
          </cell>
          <cell r="AS4166">
            <v>0</v>
          </cell>
          <cell r="AT4166">
            <v>0</v>
          </cell>
          <cell r="AU4166">
            <v>0</v>
          </cell>
          <cell r="AV4166">
            <v>0</v>
          </cell>
          <cell r="AW4166">
            <v>0</v>
          </cell>
          <cell r="AX4166">
            <v>0</v>
          </cell>
          <cell r="AY4166">
            <v>0</v>
          </cell>
          <cell r="AZ4166">
            <v>0</v>
          </cell>
        </row>
        <row r="4167">
          <cell r="A4167" t="str">
            <v>WYResidentialCritical Peak PricingProgram Annual BenefitsHigh Participation Case0</v>
          </cell>
          <cell r="B4167" t="str">
            <v>WY</v>
          </cell>
          <cell r="C4167" t="str">
            <v>Residential</v>
          </cell>
          <cell r="D4167" t="str">
            <v>Critical Peak Pricing</v>
          </cell>
          <cell r="E4167" t="str">
            <v>Program Annual Benefits</v>
          </cell>
          <cell r="F4167" t="str">
            <v>High Participation Case</v>
          </cell>
          <cell r="G4167">
            <v>0</v>
          </cell>
        </row>
        <row r="4168">
          <cell r="A4168" t="str">
            <v>WYResidentialCritical Peak PricingNew ParticipantsHigh Participation Case0</v>
          </cell>
          <cell r="B4168" t="str">
            <v>WY</v>
          </cell>
          <cell r="C4168" t="str">
            <v>Residential</v>
          </cell>
          <cell r="D4168" t="str">
            <v>Critical Peak Pricing</v>
          </cell>
          <cell r="E4168" t="str">
            <v>New Participants</v>
          </cell>
          <cell r="F4168" t="str">
            <v>High Participation Case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16746.686550000006</v>
          </cell>
          <cell r="S4168">
            <v>34271.919000000009</v>
          </cell>
          <cell r="T4168">
            <v>69833.664450000011</v>
          </cell>
          <cell r="U4168">
            <v>36847.527750000037</v>
          </cell>
          <cell r="V4168">
            <v>20100.588749999937</v>
          </cell>
          <cell r="W4168">
            <v>2583.0255000000179</v>
          </cell>
          <cell r="X4168">
            <v>2585.7149999999965</v>
          </cell>
          <cell r="Y4168">
            <v>2585.2035000000324</v>
          </cell>
          <cell r="Z4168">
            <v>2584.5764999999665</v>
          </cell>
          <cell r="AA4168">
            <v>2584.3950000000186</v>
          </cell>
          <cell r="AB4168">
            <v>2584.7249999999767</v>
          </cell>
          <cell r="AC4168">
            <v>2592.8595000000205</v>
          </cell>
          <cell r="AD4168">
            <v>2694.0321599718882</v>
          </cell>
          <cell r="AE4168">
            <v>2731.0805338135397</v>
          </cell>
          <cell r="AF4168">
            <v>2768.6383974915661</v>
          </cell>
          <cell r="AG4168">
            <v>2806.7127575183695</v>
          </cell>
          <cell r="AH4168">
            <v>2845.3107167601411</v>
          </cell>
          <cell r="AI4168">
            <v>2884.4394757617847</v>
          </cell>
          <cell r="AJ4168">
            <v>2924.1063340901455</v>
          </cell>
          <cell r="AK4168">
            <v>2964.3186916958948</v>
          </cell>
          <cell r="AL4168">
            <v>0</v>
          </cell>
          <cell r="AM4168">
            <v>0</v>
          </cell>
          <cell r="AN4168">
            <v>0</v>
          </cell>
          <cell r="AO4168">
            <v>0</v>
          </cell>
          <cell r="AP4168">
            <v>0</v>
          </cell>
          <cell r="AQ4168">
            <v>0</v>
          </cell>
          <cell r="AR4168">
            <v>0</v>
          </cell>
          <cell r="AS4168">
            <v>0</v>
          </cell>
          <cell r="AT4168">
            <v>0</v>
          </cell>
          <cell r="AU4168">
            <v>0</v>
          </cell>
          <cell r="AV4168">
            <v>0</v>
          </cell>
          <cell r="AW4168">
            <v>0</v>
          </cell>
          <cell r="AX4168">
            <v>0</v>
          </cell>
          <cell r="AY4168">
            <v>0</v>
          </cell>
          <cell r="AZ4168">
            <v>0</v>
          </cell>
        </row>
        <row r="4169">
          <cell r="A4169" t="str">
            <v>WYResidentialCritical Peak PricingIncentive CostsHigh Participation Case0</v>
          </cell>
          <cell r="B4169" t="str">
            <v>WY</v>
          </cell>
          <cell r="C4169" t="str">
            <v>Residential</v>
          </cell>
          <cell r="D4169" t="str">
            <v>Critical Peak Pricing</v>
          </cell>
          <cell r="E4169" t="str">
            <v>Incentive Costs</v>
          </cell>
          <cell r="F4169" t="str">
            <v>High Participation Case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351680.42</v>
          </cell>
          <cell r="S4169">
            <v>1071390.72</v>
          </cell>
          <cell r="T4169">
            <v>2537897.67</v>
          </cell>
          <cell r="U4169">
            <v>3311695.75</v>
          </cell>
          <cell r="V4169">
            <v>3733808.12</v>
          </cell>
          <cell r="W4169">
            <v>3788051.65</v>
          </cell>
          <cell r="X4169">
            <v>3842351.67</v>
          </cell>
          <cell r="Y4169">
            <v>3896640.94</v>
          </cell>
          <cell r="Z4169">
            <v>3950917.05</v>
          </cell>
          <cell r="AA4169">
            <v>4005189.34</v>
          </cell>
          <cell r="AB4169">
            <v>4059468.57</v>
          </cell>
          <cell r="AC4169">
            <v>4113918.62</v>
          </cell>
          <cell r="AD4169">
            <v>4170493.29</v>
          </cell>
          <cell r="AE4169">
            <v>4227845.9800000004</v>
          </cell>
          <cell r="AF4169">
            <v>4285987.3899999997</v>
          </cell>
          <cell r="AG4169">
            <v>4344928.3600000003</v>
          </cell>
          <cell r="AH4169">
            <v>4404679.88</v>
          </cell>
          <cell r="AI4169">
            <v>4465253.1100000003</v>
          </cell>
          <cell r="AJ4169">
            <v>4526659.34</v>
          </cell>
          <cell r="AK4169">
            <v>4588910.04</v>
          </cell>
          <cell r="AL4169">
            <v>0</v>
          </cell>
          <cell r="AM4169">
            <v>0</v>
          </cell>
          <cell r="AN4169">
            <v>0</v>
          </cell>
          <cell r="AO4169">
            <v>0</v>
          </cell>
          <cell r="AP4169">
            <v>0</v>
          </cell>
          <cell r="AQ4169">
            <v>0</v>
          </cell>
          <cell r="AR4169">
            <v>0</v>
          </cell>
          <cell r="AS4169">
            <v>0</v>
          </cell>
          <cell r="AT4169">
            <v>0</v>
          </cell>
          <cell r="AU4169">
            <v>0</v>
          </cell>
          <cell r="AV4169">
            <v>0</v>
          </cell>
          <cell r="AW4169">
            <v>0</v>
          </cell>
          <cell r="AX4169">
            <v>0</v>
          </cell>
          <cell r="AY4169">
            <v>0</v>
          </cell>
          <cell r="AZ4169">
            <v>0</v>
          </cell>
        </row>
        <row r="4170">
          <cell r="A4170" t="str">
            <v>WYResidentialCritical Peak PricingParticipantsHigh Participation Case0</v>
          </cell>
          <cell r="B4170" t="str">
            <v>WY</v>
          </cell>
          <cell r="C4170" t="str">
            <v>Residential</v>
          </cell>
          <cell r="D4170" t="str">
            <v>Critical Peak Pricing</v>
          </cell>
          <cell r="E4170" t="str">
            <v>Participants</v>
          </cell>
          <cell r="F4170" t="str">
            <v>High Participation Case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16746.686550000006</v>
          </cell>
          <cell r="S4170">
            <v>51018.605550000015</v>
          </cell>
          <cell r="T4170">
            <v>120852.27000000002</v>
          </cell>
          <cell r="U4170">
            <v>157699.79775000006</v>
          </cell>
          <cell r="V4170">
            <v>177800.38649999999</v>
          </cell>
          <cell r="W4170">
            <v>180383.41200000001</v>
          </cell>
          <cell r="X4170">
            <v>182969.12700000001</v>
          </cell>
          <cell r="Y4170">
            <v>185554.33050000004</v>
          </cell>
          <cell r="Z4170">
            <v>188138.90700000001</v>
          </cell>
          <cell r="AA4170">
            <v>190723.30200000003</v>
          </cell>
          <cell r="AB4170">
            <v>193308.027</v>
          </cell>
          <cell r="AC4170">
            <v>195900.88650000002</v>
          </cell>
          <cell r="AD4170">
            <v>198594.91865997191</v>
          </cell>
          <cell r="AE4170">
            <v>201325.99919378545</v>
          </cell>
          <cell r="AF4170">
            <v>204094.63759127702</v>
          </cell>
          <cell r="AG4170">
            <v>206901.35034879539</v>
          </cell>
          <cell r="AH4170">
            <v>209746.66106555553</v>
          </cell>
          <cell r="AI4170">
            <v>212631.10054131731</v>
          </cell>
          <cell r="AJ4170">
            <v>215555.20687540746</v>
          </cell>
          <cell r="AK4170">
            <v>218519.52556710335</v>
          </cell>
          <cell r="AL4170">
            <v>0</v>
          </cell>
          <cell r="AM4170">
            <v>0</v>
          </cell>
          <cell r="AN4170">
            <v>0</v>
          </cell>
          <cell r="AO4170">
            <v>0</v>
          </cell>
          <cell r="AP4170">
            <v>0</v>
          </cell>
          <cell r="AQ4170">
            <v>0</v>
          </cell>
          <cell r="AR4170">
            <v>0</v>
          </cell>
          <cell r="AS4170">
            <v>0</v>
          </cell>
          <cell r="AT4170">
            <v>0</v>
          </cell>
          <cell r="AU4170">
            <v>0</v>
          </cell>
          <cell r="AV4170">
            <v>0</v>
          </cell>
          <cell r="AW4170">
            <v>0</v>
          </cell>
          <cell r="AX4170">
            <v>0</v>
          </cell>
          <cell r="AY4170">
            <v>0</v>
          </cell>
          <cell r="AZ4170">
            <v>0</v>
          </cell>
        </row>
        <row r="4171">
          <cell r="A4171" t="str">
            <v>WYSmall C&amp;ICritical Peak PricingProgram Annual BenefitsHigh Participation Case0</v>
          </cell>
          <cell r="B4171" t="str">
            <v>WY</v>
          </cell>
          <cell r="C4171" t="str">
            <v>Small C&amp;I</v>
          </cell>
          <cell r="D4171" t="str">
            <v>Critical Peak Pricing</v>
          </cell>
          <cell r="E4171" t="str">
            <v>Program Annual Benefits</v>
          </cell>
          <cell r="F4171" t="str">
            <v>High Participation Case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573231.01</v>
          </cell>
          <cell r="S4171">
            <v>1745288.43</v>
          </cell>
          <cell r="T4171">
            <v>4127886.26</v>
          </cell>
          <cell r="U4171">
            <v>5388069.9000000004</v>
          </cell>
          <cell r="V4171">
            <v>6066603.5300000003</v>
          </cell>
          <cell r="W4171">
            <v>6146956.6100000003</v>
          </cell>
          <cell r="X4171">
            <v>6226381.7599999998</v>
          </cell>
          <cell r="Y4171">
            <v>6305886.3200000003</v>
          </cell>
          <cell r="Z4171">
            <v>6389191.79</v>
          </cell>
          <cell r="AA4171">
            <v>6482465.1100000003</v>
          </cell>
          <cell r="AB4171">
            <v>6568214.9500000002</v>
          </cell>
          <cell r="AC4171">
            <v>6654117.0800000001</v>
          </cell>
          <cell r="AD4171">
            <v>6743128.8899999997</v>
          </cell>
          <cell r="AE4171">
            <v>6833331.4100000001</v>
          </cell>
          <cell r="AF4171">
            <v>6924740.5700000003</v>
          </cell>
          <cell r="AG4171">
            <v>7017372.5</v>
          </cell>
          <cell r="AH4171">
            <v>7111243.5700000003</v>
          </cell>
          <cell r="AI4171">
            <v>7206370.3399999999</v>
          </cell>
          <cell r="AJ4171">
            <v>7302769.6200000001</v>
          </cell>
          <cell r="AK4171">
            <v>7400458.4299999997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  <cell r="AP4171">
            <v>0</v>
          </cell>
          <cell r="AQ4171">
            <v>0</v>
          </cell>
          <cell r="AR4171">
            <v>0</v>
          </cell>
          <cell r="AS4171">
            <v>0</v>
          </cell>
          <cell r="AT4171">
            <v>0</v>
          </cell>
          <cell r="AU4171">
            <v>0</v>
          </cell>
          <cell r="AV4171">
            <v>0</v>
          </cell>
          <cell r="AW4171">
            <v>0</v>
          </cell>
          <cell r="AX4171">
            <v>0</v>
          </cell>
          <cell r="AY4171">
            <v>0</v>
          </cell>
          <cell r="AZ4171">
            <v>0</v>
          </cell>
        </row>
        <row r="4172">
          <cell r="A4172" t="str">
            <v>WYSmall C&amp;ICritical Peak PricingProgram Annual CostsHigh Participation Case0</v>
          </cell>
          <cell r="B4172" t="str">
            <v>WY</v>
          </cell>
          <cell r="C4172" t="str">
            <v>Small C&amp;I</v>
          </cell>
          <cell r="D4172" t="str">
            <v>Critical Peak Pricing</v>
          </cell>
          <cell r="E4172" t="str">
            <v>Program Annual Costs</v>
          </cell>
          <cell r="F4172" t="str">
            <v>High Participation Case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5834317.1500000004</v>
          </cell>
          <cell r="S4172">
            <v>12509121.98</v>
          </cell>
          <cell r="T4172">
            <v>26286343.199999999</v>
          </cell>
          <cell r="U4172">
            <v>16130618.27</v>
          </cell>
          <cell r="V4172">
            <v>10911310.720000001</v>
          </cell>
          <cell r="W4172">
            <v>4823091.07</v>
          </cell>
          <cell r="X4172">
            <v>4899046.41</v>
          </cell>
          <cell r="Y4172">
            <v>4974249.76</v>
          </cell>
          <cell r="Z4172">
            <v>5049879.66</v>
          </cell>
          <cell r="AA4172">
            <v>5126289.05</v>
          </cell>
          <cell r="AB4172">
            <v>5203203.5</v>
          </cell>
          <cell r="AC4172">
            <v>5283869.59</v>
          </cell>
          <cell r="AD4172">
            <v>5405233.1200000001</v>
          </cell>
          <cell r="AE4172">
            <v>5502775.29</v>
          </cell>
          <cell r="AF4172">
            <v>5602414.6799999997</v>
          </cell>
          <cell r="AG4172">
            <v>5704204.7300000004</v>
          </cell>
          <cell r="AH4172">
            <v>5808200.4400000004</v>
          </cell>
          <cell r="AI4172">
            <v>5914458.3899999997</v>
          </cell>
          <cell r="AJ4172">
            <v>6023036.7800000003</v>
          </cell>
          <cell r="AK4172">
            <v>6133995.5099999998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  <cell r="AP4172">
            <v>0</v>
          </cell>
          <cell r="AQ4172">
            <v>0</v>
          </cell>
          <cell r="AR4172">
            <v>0</v>
          </cell>
          <cell r="AS4172">
            <v>0</v>
          </cell>
          <cell r="AT4172">
            <v>0</v>
          </cell>
          <cell r="AU4172">
            <v>0</v>
          </cell>
          <cell r="AV4172">
            <v>0</v>
          </cell>
          <cell r="AW4172">
            <v>0</v>
          </cell>
          <cell r="AX4172">
            <v>0</v>
          </cell>
          <cell r="AY4172">
            <v>0</v>
          </cell>
          <cell r="AZ4172">
            <v>0</v>
          </cell>
        </row>
        <row r="4173">
          <cell r="A4173" t="str">
            <v>WYSmall C&amp;ICritical Peak PricingNon-Incentive CostsHigh Participation Case0</v>
          </cell>
          <cell r="B4173" t="str">
            <v>WY</v>
          </cell>
          <cell r="C4173" t="str">
            <v>Small C&amp;I</v>
          </cell>
          <cell r="D4173" t="str">
            <v>Critical Peak Pricing</v>
          </cell>
          <cell r="E4173" t="str">
            <v>Non-Incentive Costs</v>
          </cell>
          <cell r="F4173" t="str">
            <v>High Participation Case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5482636.7300000004</v>
          </cell>
          <cell r="S4173">
            <v>11437731.27</v>
          </cell>
          <cell r="T4173">
            <v>23748445.530000001</v>
          </cell>
          <cell r="U4173">
            <v>12818922.52</v>
          </cell>
          <cell r="V4173">
            <v>7177502.6100000003</v>
          </cell>
          <cell r="W4173">
            <v>1035039.42</v>
          </cell>
          <cell r="X4173">
            <v>1056694.75</v>
          </cell>
          <cell r="Y4173">
            <v>1077608.81</v>
          </cell>
          <cell r="Z4173">
            <v>1098962.6200000001</v>
          </cell>
          <cell r="AA4173">
            <v>1121099.71</v>
          </cell>
          <cell r="AB4173">
            <v>1143734.93</v>
          </cell>
          <cell r="AC4173">
            <v>1169950.97</v>
          </cell>
          <cell r="AD4173">
            <v>1234739.83</v>
          </cell>
          <cell r="AE4173">
            <v>1274929.31</v>
          </cell>
          <cell r="AF4173">
            <v>1316427.29</v>
          </cell>
          <cell r="AG4173">
            <v>1359276.37</v>
          </cell>
          <cell r="AH4173">
            <v>1403520.56</v>
          </cell>
          <cell r="AI4173">
            <v>1449205.28</v>
          </cell>
          <cell r="AJ4173">
            <v>1496377.44</v>
          </cell>
          <cell r="AK4173">
            <v>1545085.48</v>
          </cell>
          <cell r="AL4173">
            <v>0</v>
          </cell>
          <cell r="AM4173">
            <v>0</v>
          </cell>
          <cell r="AN4173">
            <v>0</v>
          </cell>
          <cell r="AO4173">
            <v>0</v>
          </cell>
          <cell r="AP4173">
            <v>0</v>
          </cell>
          <cell r="AQ4173">
            <v>0</v>
          </cell>
          <cell r="AR4173">
            <v>0</v>
          </cell>
          <cell r="AS4173">
            <v>0</v>
          </cell>
          <cell r="AT4173">
            <v>0</v>
          </cell>
          <cell r="AU4173">
            <v>0</v>
          </cell>
          <cell r="AV4173">
            <v>0</v>
          </cell>
          <cell r="AW4173">
            <v>0</v>
          </cell>
          <cell r="AX4173">
            <v>0</v>
          </cell>
          <cell r="AY4173">
            <v>0</v>
          </cell>
          <cell r="AZ4173">
            <v>0</v>
          </cell>
        </row>
        <row r="4174">
          <cell r="A4174" t="str">
            <v>WYSmall C&amp;ICritical Peak PricingSummer Peak Reduction @Meter  (MW)High Participation Case0</v>
          </cell>
          <cell r="B4174" t="str">
            <v>WY</v>
          </cell>
          <cell r="C4174" t="str">
            <v>Small C&amp;I</v>
          </cell>
          <cell r="D4174" t="str">
            <v>Critical Peak Pricing</v>
          </cell>
          <cell r="E4174" t="str">
            <v>Summer Peak Reduction @Meter  (MW)</v>
          </cell>
          <cell r="F4174" t="str">
            <v>High Participation Case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5.1061481672101516</v>
          </cell>
          <cell r="S4174">
            <v>15.546439584201273</v>
          </cell>
          <cell r="T4174">
            <v>36.769815927493447</v>
          </cell>
          <cell r="U4174">
            <v>47.99510590524666</v>
          </cell>
          <cell r="V4174">
            <v>54.039254216657497</v>
          </cell>
          <cell r="W4174">
            <v>54.75501228123791</v>
          </cell>
          <cell r="X4174">
            <v>55.462504704051796</v>
          </cell>
          <cell r="Y4174">
            <v>56.170704503007471</v>
          </cell>
          <cell r="Z4174">
            <v>56.91276145592839</v>
          </cell>
          <cell r="AA4174">
            <v>57.74360864977195</v>
          </cell>
          <cell r="AB4174">
            <v>58.507439221742665</v>
          </cell>
          <cell r="AC4174">
            <v>59.27262640549219</v>
          </cell>
          <cell r="AD4174">
            <v>60.065513565673378</v>
          </cell>
          <cell r="AE4174">
            <v>60.869007140432515</v>
          </cell>
          <cell r="AF4174">
            <v>61.683249011282939</v>
          </cell>
          <cell r="AG4174">
            <v>62.508382957680382</v>
          </cell>
          <cell r="AH4174">
            <v>63.344554682411669</v>
          </cell>
          <cell r="AI4174">
            <v>64.191911837323005</v>
          </cell>
          <cell r="AJ4174">
            <v>65.050604049392433</v>
          </cell>
          <cell r="AK4174">
            <v>65.920782947151125</v>
          </cell>
          <cell r="AL4174">
            <v>0</v>
          </cell>
          <cell r="AM4174">
            <v>0</v>
          </cell>
          <cell r="AN4174">
            <v>0</v>
          </cell>
          <cell r="AO4174">
            <v>0</v>
          </cell>
          <cell r="AP4174">
            <v>0</v>
          </cell>
          <cell r="AQ4174">
            <v>0</v>
          </cell>
          <cell r="AR4174">
            <v>0</v>
          </cell>
          <cell r="AS4174">
            <v>0</v>
          </cell>
          <cell r="AT4174">
            <v>0</v>
          </cell>
          <cell r="AU4174">
            <v>0</v>
          </cell>
          <cell r="AV4174">
            <v>0</v>
          </cell>
          <cell r="AW4174">
            <v>0</v>
          </cell>
          <cell r="AX4174">
            <v>0</v>
          </cell>
          <cell r="AY4174">
            <v>0</v>
          </cell>
          <cell r="AZ4174">
            <v>0</v>
          </cell>
        </row>
        <row r="4175">
          <cell r="A4175" t="str">
            <v>WYSmall C&amp;ICritical Peak PricingSummer Peak Reduction @Generation (MW)High Participation Case0</v>
          </cell>
          <cell r="B4175" t="str">
            <v>WY</v>
          </cell>
          <cell r="C4175" t="str">
            <v>Small C&amp;I</v>
          </cell>
          <cell r="D4175" t="str">
            <v>Critical Peak Pricing</v>
          </cell>
          <cell r="E4175" t="str">
            <v>Summer Peak Reduction @Generation (MW)</v>
          </cell>
          <cell r="F4175" t="str">
            <v>High Participation Case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5.6309529854545115</v>
          </cell>
          <cell r="S4175">
            <v>17.1442871462299</v>
          </cell>
          <cell r="T4175">
            <v>40.548980952242438</v>
          </cell>
          <cell r="U4175">
            <v>52.92799504328039</v>
          </cell>
          <cell r="V4175">
            <v>59.593354892652727</v>
          </cell>
          <cell r="W4175">
            <v>60.382677857562754</v>
          </cell>
          <cell r="X4175">
            <v>61.162885646285609</v>
          </cell>
          <cell r="Y4175">
            <v>61.94387351456492</v>
          </cell>
          <cell r="Z4175">
            <v>62.762198341341403</v>
          </cell>
          <cell r="AA4175">
            <v>63.678439181486489</v>
          </cell>
          <cell r="AB4175">
            <v>64.520775498172327</v>
          </cell>
          <cell r="AC4175">
            <v>65.364607857843168</v>
          </cell>
          <cell r="AD4175">
            <v>66.238987169908881</v>
          </cell>
          <cell r="AE4175">
            <v>67.125063013269198</v>
          </cell>
          <cell r="AF4175">
            <v>68.022991851877961</v>
          </cell>
          <cell r="AG4175">
            <v>68.932932242700019</v>
          </cell>
          <cell r="AH4175">
            <v>69.855044863709381</v>
          </cell>
          <cell r="AI4175">
            <v>70.789492542261797</v>
          </cell>
          <cell r="AJ4175">
            <v>71.73644028384696</v>
          </cell>
          <cell r="AK4175">
            <v>72.696055301225314</v>
          </cell>
          <cell r="AL4175">
            <v>0</v>
          </cell>
          <cell r="AM4175">
            <v>0</v>
          </cell>
          <cell r="AN4175">
            <v>0</v>
          </cell>
          <cell r="AO4175">
            <v>0</v>
          </cell>
          <cell r="AP4175">
            <v>0</v>
          </cell>
          <cell r="AQ4175">
            <v>0</v>
          </cell>
          <cell r="AR4175">
            <v>0</v>
          </cell>
          <cell r="AS4175">
            <v>0</v>
          </cell>
          <cell r="AT4175">
            <v>0</v>
          </cell>
          <cell r="AU4175">
            <v>0</v>
          </cell>
          <cell r="AV4175">
            <v>0</v>
          </cell>
          <cell r="AW4175">
            <v>0</v>
          </cell>
          <cell r="AX4175">
            <v>0</v>
          </cell>
          <cell r="AY4175">
            <v>0</v>
          </cell>
          <cell r="AZ4175">
            <v>0</v>
          </cell>
        </row>
        <row r="4176">
          <cell r="A4176" t="str">
            <v>WYSmall C&amp;ICritical Peak PricingWinter Peak Reduction @Meter  (MW)High Participation Case0</v>
          </cell>
          <cell r="B4176" t="str">
            <v>WY</v>
          </cell>
          <cell r="C4176" t="str">
            <v>Small C&amp;I</v>
          </cell>
          <cell r="D4176" t="str">
            <v>Critical Peak Pricing</v>
          </cell>
          <cell r="E4176" t="str">
            <v>Winter Peak Reduction @Meter  (MW)</v>
          </cell>
          <cell r="F4176" t="str">
            <v>High Participation Case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0</v>
          </cell>
          <cell r="AB4176">
            <v>0</v>
          </cell>
          <cell r="AC4176">
            <v>0</v>
          </cell>
          <cell r="AD4176">
            <v>0</v>
          </cell>
          <cell r="AE4176">
            <v>0</v>
          </cell>
          <cell r="AF4176">
            <v>0</v>
          </cell>
          <cell r="AG4176">
            <v>0</v>
          </cell>
          <cell r="AH4176">
            <v>0</v>
          </cell>
          <cell r="AI4176">
            <v>0</v>
          </cell>
          <cell r="AJ4176">
            <v>0</v>
          </cell>
          <cell r="AK4176">
            <v>0</v>
          </cell>
          <cell r="AL4176">
            <v>0</v>
          </cell>
          <cell r="AM4176">
            <v>0</v>
          </cell>
          <cell r="AN4176">
            <v>0</v>
          </cell>
          <cell r="AO4176">
            <v>0</v>
          </cell>
          <cell r="AP4176">
            <v>0</v>
          </cell>
          <cell r="AQ4176">
            <v>0</v>
          </cell>
          <cell r="AR4176">
            <v>0</v>
          </cell>
          <cell r="AS4176">
            <v>0</v>
          </cell>
          <cell r="AT4176">
            <v>0</v>
          </cell>
          <cell r="AU4176">
            <v>0</v>
          </cell>
          <cell r="AV4176">
            <v>0</v>
          </cell>
          <cell r="AW4176">
            <v>0</v>
          </cell>
          <cell r="AX4176">
            <v>0</v>
          </cell>
          <cell r="AY4176">
            <v>0</v>
          </cell>
          <cell r="AZ4176">
            <v>0</v>
          </cell>
        </row>
        <row r="4177">
          <cell r="A4177" t="str">
            <v>WYSmall C&amp;ICritical Peak PricingWinter Peak Reduction @Generation (MW)High Participation Case0</v>
          </cell>
          <cell r="B4177" t="str">
            <v>WY</v>
          </cell>
          <cell r="C4177" t="str">
            <v>Small C&amp;I</v>
          </cell>
          <cell r="D4177" t="str">
            <v>Critical Peak Pricing</v>
          </cell>
          <cell r="E4177" t="str">
            <v>Winter Peak Reduction @Generation (MW)</v>
          </cell>
          <cell r="F4177" t="str">
            <v>High Participation Case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0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  <cell r="AE4177">
            <v>0</v>
          </cell>
          <cell r="AF4177">
            <v>0</v>
          </cell>
          <cell r="AG4177">
            <v>0</v>
          </cell>
          <cell r="AH4177">
            <v>0</v>
          </cell>
          <cell r="AI4177">
            <v>0</v>
          </cell>
          <cell r="AJ4177">
            <v>0</v>
          </cell>
          <cell r="AK4177">
            <v>0</v>
          </cell>
          <cell r="AL4177">
            <v>0</v>
          </cell>
          <cell r="AM4177">
            <v>0</v>
          </cell>
          <cell r="AN4177">
            <v>0</v>
          </cell>
          <cell r="AO4177">
            <v>0</v>
          </cell>
          <cell r="AP4177">
            <v>0</v>
          </cell>
          <cell r="AQ4177">
            <v>0</v>
          </cell>
          <cell r="AR4177">
            <v>0</v>
          </cell>
          <cell r="AS4177">
            <v>0</v>
          </cell>
          <cell r="AT4177">
            <v>0</v>
          </cell>
          <cell r="AU4177">
            <v>0</v>
          </cell>
          <cell r="AV4177">
            <v>0</v>
          </cell>
          <cell r="AW4177">
            <v>0</v>
          </cell>
          <cell r="AX4177">
            <v>0</v>
          </cell>
          <cell r="AY4177">
            <v>0</v>
          </cell>
          <cell r="AZ4177">
            <v>0</v>
          </cell>
        </row>
        <row r="4178">
          <cell r="A4178" t="str">
            <v>WYSmall C&amp;ICritical Peak PricingProgram Annual BenefitsHigh Participation Case0</v>
          </cell>
          <cell r="B4178" t="str">
            <v>WY</v>
          </cell>
          <cell r="C4178" t="str">
            <v>Small C&amp;I</v>
          </cell>
          <cell r="D4178" t="str">
            <v>Critical Peak Pricing</v>
          </cell>
          <cell r="E4178" t="str">
            <v>Program Annual Benefits</v>
          </cell>
          <cell r="F4178" t="str">
            <v>High Participation Case</v>
          </cell>
          <cell r="G4178">
            <v>0</v>
          </cell>
        </row>
        <row r="4179">
          <cell r="A4179" t="str">
            <v>WYSmall C&amp;ICritical Peak PricingNew ParticipantsHigh Participation Case0</v>
          </cell>
          <cell r="B4179" t="str">
            <v>WY</v>
          </cell>
          <cell r="C4179" t="str">
            <v>Small C&amp;I</v>
          </cell>
          <cell r="D4179" t="str">
            <v>Critical Peak Pricing</v>
          </cell>
          <cell r="E4179" t="str">
            <v>New Participants</v>
          </cell>
          <cell r="F4179" t="str">
            <v>High Participation Case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16746.686550000006</v>
          </cell>
          <cell r="S4179">
            <v>34271.919000000009</v>
          </cell>
          <cell r="T4179">
            <v>69833.664450000011</v>
          </cell>
          <cell r="U4179">
            <v>36847.527750000037</v>
          </cell>
          <cell r="V4179">
            <v>20100.588749999937</v>
          </cell>
          <cell r="W4179">
            <v>2583.0255000000179</v>
          </cell>
          <cell r="X4179">
            <v>2585.7149999999965</v>
          </cell>
          <cell r="Y4179">
            <v>2585.2035000000324</v>
          </cell>
          <cell r="Z4179">
            <v>2584.5764999999665</v>
          </cell>
          <cell r="AA4179">
            <v>2584.3950000000186</v>
          </cell>
          <cell r="AB4179">
            <v>2584.7249999999767</v>
          </cell>
          <cell r="AC4179">
            <v>2592.8595000000205</v>
          </cell>
          <cell r="AD4179">
            <v>2694.0321599718882</v>
          </cell>
          <cell r="AE4179">
            <v>2731.0805338135397</v>
          </cell>
          <cell r="AF4179">
            <v>2768.6383974915661</v>
          </cell>
          <cell r="AG4179">
            <v>2806.7127575183695</v>
          </cell>
          <cell r="AH4179">
            <v>2845.3107167601411</v>
          </cell>
          <cell r="AI4179">
            <v>2884.4394757617847</v>
          </cell>
          <cell r="AJ4179">
            <v>2924.1063340901455</v>
          </cell>
          <cell r="AK4179">
            <v>2964.3186916958948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  <cell r="AP4179">
            <v>0</v>
          </cell>
          <cell r="AQ4179">
            <v>0</v>
          </cell>
          <cell r="AR4179">
            <v>0</v>
          </cell>
          <cell r="AS4179">
            <v>0</v>
          </cell>
          <cell r="AT4179">
            <v>0</v>
          </cell>
          <cell r="AU4179">
            <v>0</v>
          </cell>
          <cell r="AV4179">
            <v>0</v>
          </cell>
          <cell r="AW4179">
            <v>0</v>
          </cell>
          <cell r="AX4179">
            <v>0</v>
          </cell>
          <cell r="AY4179">
            <v>0</v>
          </cell>
          <cell r="AZ4179">
            <v>0</v>
          </cell>
        </row>
        <row r="4180">
          <cell r="A4180" t="str">
            <v>WYSmall C&amp;ICritical Peak PricingIncentive CostsHigh Participation Case0</v>
          </cell>
          <cell r="B4180" t="str">
            <v>WY</v>
          </cell>
          <cell r="C4180" t="str">
            <v>Small C&amp;I</v>
          </cell>
          <cell r="D4180" t="str">
            <v>Critical Peak Pricing</v>
          </cell>
          <cell r="E4180" t="str">
            <v>Incentive Costs</v>
          </cell>
          <cell r="F4180" t="str">
            <v>High Participation Case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351680.42</v>
          </cell>
          <cell r="S4180">
            <v>1071390.72</v>
          </cell>
          <cell r="T4180">
            <v>2537897.67</v>
          </cell>
          <cell r="U4180">
            <v>3311695.75</v>
          </cell>
          <cell r="V4180">
            <v>3733808.12</v>
          </cell>
          <cell r="W4180">
            <v>3788051.65</v>
          </cell>
          <cell r="X4180">
            <v>3842351.67</v>
          </cell>
          <cell r="Y4180">
            <v>3896640.94</v>
          </cell>
          <cell r="Z4180">
            <v>3950917.05</v>
          </cell>
          <cell r="AA4180">
            <v>4005189.34</v>
          </cell>
          <cell r="AB4180">
            <v>4059468.57</v>
          </cell>
          <cell r="AC4180">
            <v>4113918.62</v>
          </cell>
          <cell r="AD4180">
            <v>4170493.29</v>
          </cell>
          <cell r="AE4180">
            <v>4227845.9800000004</v>
          </cell>
          <cell r="AF4180">
            <v>4285987.3899999997</v>
          </cell>
          <cell r="AG4180">
            <v>4344928.3600000003</v>
          </cell>
          <cell r="AH4180">
            <v>4404679.88</v>
          </cell>
          <cell r="AI4180">
            <v>4465253.1100000003</v>
          </cell>
          <cell r="AJ4180">
            <v>4526659.34</v>
          </cell>
          <cell r="AK4180">
            <v>4588910.04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  <cell r="AP4180">
            <v>0</v>
          </cell>
          <cell r="AQ4180">
            <v>0</v>
          </cell>
          <cell r="AR4180">
            <v>0</v>
          </cell>
          <cell r="AS4180">
            <v>0</v>
          </cell>
          <cell r="AT4180">
            <v>0</v>
          </cell>
          <cell r="AU4180">
            <v>0</v>
          </cell>
          <cell r="AV4180">
            <v>0</v>
          </cell>
          <cell r="AW4180">
            <v>0</v>
          </cell>
          <cell r="AX4180">
            <v>0</v>
          </cell>
          <cell r="AY4180">
            <v>0</v>
          </cell>
          <cell r="AZ4180">
            <v>0</v>
          </cell>
        </row>
        <row r="4181">
          <cell r="A4181" t="str">
            <v>WYSmall C&amp;ICritical Peak PricingParticipantsHigh Participation Case0</v>
          </cell>
          <cell r="B4181" t="str">
            <v>WY</v>
          </cell>
          <cell r="C4181" t="str">
            <v>Small C&amp;I</v>
          </cell>
          <cell r="D4181" t="str">
            <v>Critical Peak Pricing</v>
          </cell>
          <cell r="E4181" t="str">
            <v>Participants</v>
          </cell>
          <cell r="F4181" t="str">
            <v>High Participation Case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16746.686550000006</v>
          </cell>
          <cell r="S4181">
            <v>51018.605550000015</v>
          </cell>
          <cell r="T4181">
            <v>120852.27000000002</v>
          </cell>
          <cell r="U4181">
            <v>157699.79775000006</v>
          </cell>
          <cell r="V4181">
            <v>177800.38649999999</v>
          </cell>
          <cell r="W4181">
            <v>180383.41200000001</v>
          </cell>
          <cell r="X4181">
            <v>182969.12700000001</v>
          </cell>
          <cell r="Y4181">
            <v>185554.33050000004</v>
          </cell>
          <cell r="Z4181">
            <v>188138.90700000001</v>
          </cell>
          <cell r="AA4181">
            <v>190723.30200000003</v>
          </cell>
          <cell r="AB4181">
            <v>193308.027</v>
          </cell>
          <cell r="AC4181">
            <v>195900.88650000002</v>
          </cell>
          <cell r="AD4181">
            <v>198594.91865997191</v>
          </cell>
          <cell r="AE4181">
            <v>201325.99919378545</v>
          </cell>
          <cell r="AF4181">
            <v>204094.63759127702</v>
          </cell>
          <cell r="AG4181">
            <v>206901.35034879539</v>
          </cell>
          <cell r="AH4181">
            <v>209746.66106555553</v>
          </cell>
          <cell r="AI4181">
            <v>212631.10054131731</v>
          </cell>
          <cell r="AJ4181">
            <v>215555.20687540746</v>
          </cell>
          <cell r="AK4181">
            <v>218519.52556710335</v>
          </cell>
          <cell r="AL4181">
            <v>0</v>
          </cell>
          <cell r="AM4181">
            <v>0</v>
          </cell>
          <cell r="AN4181">
            <v>0</v>
          </cell>
          <cell r="AO4181">
            <v>0</v>
          </cell>
          <cell r="AP4181">
            <v>0</v>
          </cell>
          <cell r="AQ4181">
            <v>0</v>
          </cell>
          <cell r="AR4181">
            <v>0</v>
          </cell>
          <cell r="AS4181">
            <v>0</v>
          </cell>
          <cell r="AT4181">
            <v>0</v>
          </cell>
          <cell r="AU4181">
            <v>0</v>
          </cell>
          <cell r="AV4181">
            <v>0</v>
          </cell>
          <cell r="AW4181">
            <v>0</v>
          </cell>
          <cell r="AX4181">
            <v>0</v>
          </cell>
          <cell r="AY4181">
            <v>0</v>
          </cell>
          <cell r="AZ4181">
            <v>0</v>
          </cell>
        </row>
        <row r="4182">
          <cell r="A4182" t="str">
            <v>WYExtra Large C&amp;ICurtail AgreementsProgram Annual BenefitsHigh Participation Case0</v>
          </cell>
          <cell r="B4182" t="str">
            <v>WY</v>
          </cell>
          <cell r="C4182" t="str">
            <v>Extra Large C&amp;I</v>
          </cell>
          <cell r="D4182" t="str">
            <v>Curtail Agreements</v>
          </cell>
          <cell r="E4182" t="str">
            <v>Program Annual Benefits</v>
          </cell>
          <cell r="F4182" t="str">
            <v>High Participation Case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573231.01</v>
          </cell>
          <cell r="S4182">
            <v>1745288.43</v>
          </cell>
          <cell r="T4182">
            <v>4127886.26</v>
          </cell>
          <cell r="U4182">
            <v>5388069.9000000004</v>
          </cell>
          <cell r="V4182">
            <v>6066603.5300000003</v>
          </cell>
          <cell r="W4182">
            <v>6146956.6100000003</v>
          </cell>
          <cell r="X4182">
            <v>6226381.7599999998</v>
          </cell>
          <cell r="Y4182">
            <v>6305886.3200000003</v>
          </cell>
          <cell r="Z4182">
            <v>6389191.79</v>
          </cell>
          <cell r="AA4182">
            <v>6482465.1100000003</v>
          </cell>
          <cell r="AB4182">
            <v>6568214.9500000002</v>
          </cell>
          <cell r="AC4182">
            <v>6654117.0800000001</v>
          </cell>
          <cell r="AD4182">
            <v>6743128.8899999997</v>
          </cell>
          <cell r="AE4182">
            <v>6833331.4100000001</v>
          </cell>
          <cell r="AF4182">
            <v>6924740.5700000003</v>
          </cell>
          <cell r="AG4182">
            <v>7017372.5</v>
          </cell>
          <cell r="AH4182">
            <v>7111243.5700000003</v>
          </cell>
          <cell r="AI4182">
            <v>7206370.3399999999</v>
          </cell>
          <cell r="AJ4182">
            <v>7302769.6200000001</v>
          </cell>
          <cell r="AK4182">
            <v>7400458.4299999997</v>
          </cell>
          <cell r="AL4182">
            <v>0</v>
          </cell>
          <cell r="AM4182">
            <v>0</v>
          </cell>
          <cell r="AN4182">
            <v>0</v>
          </cell>
          <cell r="AO4182">
            <v>0</v>
          </cell>
          <cell r="AP4182">
            <v>0</v>
          </cell>
          <cell r="AQ4182">
            <v>0</v>
          </cell>
          <cell r="AR4182">
            <v>0</v>
          </cell>
          <cell r="AS4182">
            <v>0</v>
          </cell>
          <cell r="AT4182">
            <v>0</v>
          </cell>
          <cell r="AU4182">
            <v>0</v>
          </cell>
          <cell r="AV4182">
            <v>0</v>
          </cell>
          <cell r="AW4182">
            <v>0</v>
          </cell>
          <cell r="AX4182">
            <v>0</v>
          </cell>
          <cell r="AY4182">
            <v>0</v>
          </cell>
          <cell r="AZ4182">
            <v>0</v>
          </cell>
        </row>
        <row r="4183">
          <cell r="A4183" t="str">
            <v>WYExtra Large C&amp;ICurtail AgreementsProgram Annual CostsHigh Participation Case0</v>
          </cell>
          <cell r="B4183" t="str">
            <v>WY</v>
          </cell>
          <cell r="C4183" t="str">
            <v>Extra Large C&amp;I</v>
          </cell>
          <cell r="D4183" t="str">
            <v>Curtail Agreements</v>
          </cell>
          <cell r="E4183" t="str">
            <v>Program Annual Costs</v>
          </cell>
          <cell r="F4183" t="str">
            <v>High Participation Case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5834317.1500000004</v>
          </cell>
          <cell r="S4183">
            <v>12509121.98</v>
          </cell>
          <cell r="T4183">
            <v>26286343.199999999</v>
          </cell>
          <cell r="U4183">
            <v>16130618.27</v>
          </cell>
          <cell r="V4183">
            <v>10911310.720000001</v>
          </cell>
          <cell r="W4183">
            <v>4823091.07</v>
          </cell>
          <cell r="X4183">
            <v>4899046.41</v>
          </cell>
          <cell r="Y4183">
            <v>4974249.76</v>
          </cell>
          <cell r="Z4183">
            <v>5049879.66</v>
          </cell>
          <cell r="AA4183">
            <v>5126289.05</v>
          </cell>
          <cell r="AB4183">
            <v>5203203.5</v>
          </cell>
          <cell r="AC4183">
            <v>5283869.59</v>
          </cell>
          <cell r="AD4183">
            <v>5405233.1200000001</v>
          </cell>
          <cell r="AE4183">
            <v>5502775.29</v>
          </cell>
          <cell r="AF4183">
            <v>5602414.6799999997</v>
          </cell>
          <cell r="AG4183">
            <v>5704204.7300000004</v>
          </cell>
          <cell r="AH4183">
            <v>5808200.4400000004</v>
          </cell>
          <cell r="AI4183">
            <v>5914458.3899999997</v>
          </cell>
          <cell r="AJ4183">
            <v>6023036.7800000003</v>
          </cell>
          <cell r="AK4183">
            <v>6133995.5099999998</v>
          </cell>
          <cell r="AL4183">
            <v>0</v>
          </cell>
          <cell r="AM4183">
            <v>0</v>
          </cell>
          <cell r="AN4183">
            <v>0</v>
          </cell>
          <cell r="AO4183">
            <v>0</v>
          </cell>
          <cell r="AP4183">
            <v>0</v>
          </cell>
          <cell r="AQ4183">
            <v>0</v>
          </cell>
          <cell r="AR4183">
            <v>0</v>
          </cell>
          <cell r="AS4183">
            <v>0</v>
          </cell>
          <cell r="AT4183">
            <v>0</v>
          </cell>
          <cell r="AU4183">
            <v>0</v>
          </cell>
          <cell r="AV4183">
            <v>0</v>
          </cell>
          <cell r="AW4183">
            <v>0</v>
          </cell>
          <cell r="AX4183">
            <v>0</v>
          </cell>
          <cell r="AY4183">
            <v>0</v>
          </cell>
          <cell r="AZ4183">
            <v>0</v>
          </cell>
        </row>
        <row r="4184">
          <cell r="A4184" t="str">
            <v>WYExtra Large C&amp;ICurtail AgreementsNon-Incentive CostsHigh Participation Case0</v>
          </cell>
          <cell r="B4184" t="str">
            <v>WY</v>
          </cell>
          <cell r="C4184" t="str">
            <v>Extra Large C&amp;I</v>
          </cell>
          <cell r="D4184" t="str">
            <v>Curtail Agreements</v>
          </cell>
          <cell r="E4184" t="str">
            <v>Non-Incentive Costs</v>
          </cell>
          <cell r="F4184" t="str">
            <v>High Participation Case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5482636.7300000004</v>
          </cell>
          <cell r="S4184">
            <v>11437731.27</v>
          </cell>
          <cell r="T4184">
            <v>23748445.530000001</v>
          </cell>
          <cell r="U4184">
            <v>12818922.52</v>
          </cell>
          <cell r="V4184">
            <v>7177502.6100000003</v>
          </cell>
          <cell r="W4184">
            <v>1035039.42</v>
          </cell>
          <cell r="X4184">
            <v>1056694.75</v>
          </cell>
          <cell r="Y4184">
            <v>1077608.81</v>
          </cell>
          <cell r="Z4184">
            <v>1098962.6200000001</v>
          </cell>
          <cell r="AA4184">
            <v>1121099.71</v>
          </cell>
          <cell r="AB4184">
            <v>1143734.93</v>
          </cell>
          <cell r="AC4184">
            <v>1169950.97</v>
          </cell>
          <cell r="AD4184">
            <v>1234739.83</v>
          </cell>
          <cell r="AE4184">
            <v>1274929.31</v>
          </cell>
          <cell r="AF4184">
            <v>1316427.29</v>
          </cell>
          <cell r="AG4184">
            <v>1359276.37</v>
          </cell>
          <cell r="AH4184">
            <v>1403520.56</v>
          </cell>
          <cell r="AI4184">
            <v>1449205.28</v>
          </cell>
          <cell r="AJ4184">
            <v>1496377.44</v>
          </cell>
          <cell r="AK4184">
            <v>1545085.48</v>
          </cell>
          <cell r="AL4184">
            <v>0</v>
          </cell>
          <cell r="AM4184">
            <v>0</v>
          </cell>
          <cell r="AN4184">
            <v>0</v>
          </cell>
          <cell r="AO4184">
            <v>0</v>
          </cell>
          <cell r="AP4184">
            <v>0</v>
          </cell>
          <cell r="AQ4184">
            <v>0</v>
          </cell>
          <cell r="AR4184">
            <v>0</v>
          </cell>
          <cell r="AS4184">
            <v>0</v>
          </cell>
          <cell r="AT4184">
            <v>0</v>
          </cell>
          <cell r="AU4184">
            <v>0</v>
          </cell>
          <cell r="AV4184">
            <v>0</v>
          </cell>
          <cell r="AW4184">
            <v>0</v>
          </cell>
          <cell r="AX4184">
            <v>0</v>
          </cell>
          <cell r="AY4184">
            <v>0</v>
          </cell>
          <cell r="AZ4184">
            <v>0</v>
          </cell>
        </row>
        <row r="4185">
          <cell r="A4185" t="str">
            <v>WYExtra Large C&amp;ICurtail AgreementsSummer Peak Reduction @Meter  (MW)High Participation Case0</v>
          </cell>
          <cell r="B4185" t="str">
            <v>WY</v>
          </cell>
          <cell r="C4185" t="str">
            <v>Extra Large C&amp;I</v>
          </cell>
          <cell r="D4185" t="str">
            <v>Curtail Agreements</v>
          </cell>
          <cell r="E4185" t="str">
            <v>Summer Peak Reduction @Meter  (MW)</v>
          </cell>
          <cell r="F4185" t="str">
            <v>High Participation Case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5.1061481672101516</v>
          </cell>
          <cell r="S4185">
            <v>15.546439584201273</v>
          </cell>
          <cell r="T4185">
            <v>36.769815927493447</v>
          </cell>
          <cell r="U4185">
            <v>47.99510590524666</v>
          </cell>
          <cell r="V4185">
            <v>54.039254216657497</v>
          </cell>
          <cell r="W4185">
            <v>54.75501228123791</v>
          </cell>
          <cell r="X4185">
            <v>55.462504704051796</v>
          </cell>
          <cell r="Y4185">
            <v>56.170704503007471</v>
          </cell>
          <cell r="Z4185">
            <v>56.91276145592839</v>
          </cell>
          <cell r="AA4185">
            <v>57.74360864977195</v>
          </cell>
          <cell r="AB4185">
            <v>58.507439221742665</v>
          </cell>
          <cell r="AC4185">
            <v>59.27262640549219</v>
          </cell>
          <cell r="AD4185">
            <v>60.065513565673378</v>
          </cell>
          <cell r="AE4185">
            <v>60.869007140432515</v>
          </cell>
          <cell r="AF4185">
            <v>61.683249011282939</v>
          </cell>
          <cell r="AG4185">
            <v>62.508382957680382</v>
          </cell>
          <cell r="AH4185">
            <v>63.344554682411669</v>
          </cell>
          <cell r="AI4185">
            <v>64.191911837323005</v>
          </cell>
          <cell r="AJ4185">
            <v>65.050604049392433</v>
          </cell>
          <cell r="AK4185">
            <v>65.920782947151125</v>
          </cell>
          <cell r="AL4185">
            <v>0</v>
          </cell>
          <cell r="AM4185">
            <v>0</v>
          </cell>
          <cell r="AN4185">
            <v>0</v>
          </cell>
          <cell r="AO4185">
            <v>0</v>
          </cell>
          <cell r="AP4185">
            <v>0</v>
          </cell>
          <cell r="AQ4185">
            <v>0</v>
          </cell>
          <cell r="AR4185">
            <v>0</v>
          </cell>
          <cell r="AS4185">
            <v>0</v>
          </cell>
          <cell r="AT4185">
            <v>0</v>
          </cell>
          <cell r="AU4185">
            <v>0</v>
          </cell>
          <cell r="AV4185">
            <v>0</v>
          </cell>
          <cell r="AW4185">
            <v>0</v>
          </cell>
          <cell r="AX4185">
            <v>0</v>
          </cell>
          <cell r="AY4185">
            <v>0</v>
          </cell>
          <cell r="AZ4185">
            <v>0</v>
          </cell>
        </row>
        <row r="4186">
          <cell r="A4186" t="str">
            <v>WYExtra Large C&amp;ICurtail AgreementsSummer Peak Reduction @Generation (MW)High Participation Case0</v>
          </cell>
          <cell r="B4186" t="str">
            <v>WY</v>
          </cell>
          <cell r="C4186" t="str">
            <v>Extra Large C&amp;I</v>
          </cell>
          <cell r="D4186" t="str">
            <v>Curtail Agreements</v>
          </cell>
          <cell r="E4186" t="str">
            <v>Summer Peak Reduction @Generation (MW)</v>
          </cell>
          <cell r="F4186" t="str">
            <v>High Participation Case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5.6309529854545115</v>
          </cell>
          <cell r="S4186">
            <v>17.1442871462299</v>
          </cell>
          <cell r="T4186">
            <v>40.548980952242438</v>
          </cell>
          <cell r="U4186">
            <v>52.92799504328039</v>
          </cell>
          <cell r="V4186">
            <v>59.593354892652727</v>
          </cell>
          <cell r="W4186">
            <v>60.382677857562754</v>
          </cell>
          <cell r="X4186">
            <v>61.162885646285609</v>
          </cell>
          <cell r="Y4186">
            <v>61.94387351456492</v>
          </cell>
          <cell r="Z4186">
            <v>62.762198341341403</v>
          </cell>
          <cell r="AA4186">
            <v>63.678439181486489</v>
          </cell>
          <cell r="AB4186">
            <v>64.520775498172327</v>
          </cell>
          <cell r="AC4186">
            <v>65.364607857843168</v>
          </cell>
          <cell r="AD4186">
            <v>66.238987169908881</v>
          </cell>
          <cell r="AE4186">
            <v>67.125063013269198</v>
          </cell>
          <cell r="AF4186">
            <v>68.022991851877961</v>
          </cell>
          <cell r="AG4186">
            <v>68.932932242700019</v>
          </cell>
          <cell r="AH4186">
            <v>69.855044863709381</v>
          </cell>
          <cell r="AI4186">
            <v>70.789492542261797</v>
          </cell>
          <cell r="AJ4186">
            <v>71.73644028384696</v>
          </cell>
          <cell r="AK4186">
            <v>72.696055301225314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  <cell r="AP4186">
            <v>0</v>
          </cell>
          <cell r="AQ4186">
            <v>0</v>
          </cell>
          <cell r="AR4186">
            <v>0</v>
          </cell>
          <cell r="AS4186">
            <v>0</v>
          </cell>
          <cell r="AT4186">
            <v>0</v>
          </cell>
          <cell r="AU4186">
            <v>0</v>
          </cell>
          <cell r="AV4186">
            <v>0</v>
          </cell>
          <cell r="AW4186">
            <v>0</v>
          </cell>
          <cell r="AX4186">
            <v>0</v>
          </cell>
          <cell r="AY4186">
            <v>0</v>
          </cell>
          <cell r="AZ4186">
            <v>0</v>
          </cell>
        </row>
        <row r="4187">
          <cell r="A4187" t="str">
            <v>WYExtra Large C&amp;ICurtail AgreementsWinter Peak Reduction @Meter  (MW)High Participation Case0</v>
          </cell>
          <cell r="B4187" t="str">
            <v>WY</v>
          </cell>
          <cell r="C4187" t="str">
            <v>Extra Large C&amp;I</v>
          </cell>
          <cell r="D4187" t="str">
            <v>Curtail Agreements</v>
          </cell>
          <cell r="E4187" t="str">
            <v>Winter Peak Reduction @Meter  (MW)</v>
          </cell>
          <cell r="F4187" t="str">
            <v>High Participation Case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  <cell r="AP4187">
            <v>0</v>
          </cell>
          <cell r="AQ4187">
            <v>0</v>
          </cell>
          <cell r="AR4187">
            <v>0</v>
          </cell>
          <cell r="AS4187">
            <v>0</v>
          </cell>
          <cell r="AT4187">
            <v>0</v>
          </cell>
          <cell r="AU4187">
            <v>0</v>
          </cell>
          <cell r="AV4187">
            <v>0</v>
          </cell>
          <cell r="AW4187">
            <v>0</v>
          </cell>
          <cell r="AX4187">
            <v>0</v>
          </cell>
          <cell r="AY4187">
            <v>0</v>
          </cell>
          <cell r="AZ4187">
            <v>0</v>
          </cell>
        </row>
        <row r="4188">
          <cell r="A4188" t="str">
            <v>WYExtra Large C&amp;ICurtail AgreementsWinter Peak Reduction @Generation (MW)High Participation Case0</v>
          </cell>
          <cell r="B4188" t="str">
            <v>WY</v>
          </cell>
          <cell r="C4188" t="str">
            <v>Extra Large C&amp;I</v>
          </cell>
          <cell r="D4188" t="str">
            <v>Curtail Agreements</v>
          </cell>
          <cell r="E4188" t="str">
            <v>Winter Peak Reduction @Generation (MW)</v>
          </cell>
          <cell r="F4188" t="str">
            <v>High Participation Case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0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  <cell r="AP4188">
            <v>0</v>
          </cell>
          <cell r="AQ4188">
            <v>0</v>
          </cell>
          <cell r="AR4188">
            <v>0</v>
          </cell>
          <cell r="AS4188">
            <v>0</v>
          </cell>
          <cell r="AT4188">
            <v>0</v>
          </cell>
          <cell r="AU4188">
            <v>0</v>
          </cell>
          <cell r="AV4188">
            <v>0</v>
          </cell>
          <cell r="AW4188">
            <v>0</v>
          </cell>
          <cell r="AX4188">
            <v>0</v>
          </cell>
          <cell r="AY4188">
            <v>0</v>
          </cell>
          <cell r="AZ4188">
            <v>0</v>
          </cell>
        </row>
        <row r="4189">
          <cell r="A4189" t="str">
            <v>WYExtra Large C&amp;ICurtail AgreementsProgram Annual BenefitsHigh Participation Case0</v>
          </cell>
          <cell r="B4189" t="str">
            <v>WY</v>
          </cell>
          <cell r="C4189" t="str">
            <v>Extra Large C&amp;I</v>
          </cell>
          <cell r="D4189" t="str">
            <v>Curtail Agreements</v>
          </cell>
          <cell r="E4189" t="str">
            <v>Program Annual Benefits</v>
          </cell>
          <cell r="F4189" t="str">
            <v>High Participation Case</v>
          </cell>
          <cell r="G4189">
            <v>0</v>
          </cell>
        </row>
        <row r="4190">
          <cell r="A4190" t="str">
            <v>WYExtra Large C&amp;ICurtail AgreementsNew ParticipantsHigh Participation Case0</v>
          </cell>
          <cell r="B4190" t="str">
            <v>WY</v>
          </cell>
          <cell r="C4190" t="str">
            <v>Extra Large C&amp;I</v>
          </cell>
          <cell r="D4190" t="str">
            <v>Curtail Agreements</v>
          </cell>
          <cell r="E4190" t="str">
            <v>New Participants</v>
          </cell>
          <cell r="F4190" t="str">
            <v>High Participation Case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16746.686550000006</v>
          </cell>
          <cell r="S4190">
            <v>34271.919000000009</v>
          </cell>
          <cell r="T4190">
            <v>69833.664450000011</v>
          </cell>
          <cell r="U4190">
            <v>36847.527750000037</v>
          </cell>
          <cell r="V4190">
            <v>20100.588749999937</v>
          </cell>
          <cell r="W4190">
            <v>2583.0255000000179</v>
          </cell>
          <cell r="X4190">
            <v>2585.7149999999965</v>
          </cell>
          <cell r="Y4190">
            <v>2585.2035000000324</v>
          </cell>
          <cell r="Z4190">
            <v>2584.5764999999665</v>
          </cell>
          <cell r="AA4190">
            <v>2584.3950000000186</v>
          </cell>
          <cell r="AB4190">
            <v>2584.7249999999767</v>
          </cell>
          <cell r="AC4190">
            <v>2592.8595000000205</v>
          </cell>
          <cell r="AD4190">
            <v>2694.0321599718882</v>
          </cell>
          <cell r="AE4190">
            <v>2731.0805338135397</v>
          </cell>
          <cell r="AF4190">
            <v>2768.6383974915661</v>
          </cell>
          <cell r="AG4190">
            <v>2806.7127575183695</v>
          </cell>
          <cell r="AH4190">
            <v>2845.3107167601411</v>
          </cell>
          <cell r="AI4190">
            <v>2884.4394757617847</v>
          </cell>
          <cell r="AJ4190">
            <v>2924.1063340901455</v>
          </cell>
          <cell r="AK4190">
            <v>2964.3186916958948</v>
          </cell>
          <cell r="AL4190">
            <v>0</v>
          </cell>
          <cell r="AM4190">
            <v>0</v>
          </cell>
          <cell r="AN4190">
            <v>0</v>
          </cell>
          <cell r="AO4190">
            <v>0</v>
          </cell>
          <cell r="AP4190">
            <v>0</v>
          </cell>
          <cell r="AQ4190">
            <v>0</v>
          </cell>
          <cell r="AR4190">
            <v>0</v>
          </cell>
          <cell r="AS4190">
            <v>0</v>
          </cell>
          <cell r="AT4190">
            <v>0</v>
          </cell>
          <cell r="AU4190">
            <v>0</v>
          </cell>
          <cell r="AV4190">
            <v>0</v>
          </cell>
          <cell r="AW4190">
            <v>0</v>
          </cell>
          <cell r="AX4190">
            <v>0</v>
          </cell>
          <cell r="AY4190">
            <v>0</v>
          </cell>
          <cell r="AZ4190">
            <v>0</v>
          </cell>
        </row>
        <row r="4191">
          <cell r="A4191" t="str">
            <v>WYExtra Large C&amp;ICurtail AgreementsIncentive CostsHigh Participation Case0</v>
          </cell>
          <cell r="B4191" t="str">
            <v>WY</v>
          </cell>
          <cell r="C4191" t="str">
            <v>Extra Large C&amp;I</v>
          </cell>
          <cell r="D4191" t="str">
            <v>Curtail Agreements</v>
          </cell>
          <cell r="E4191" t="str">
            <v>Incentive Costs</v>
          </cell>
          <cell r="F4191" t="str">
            <v>High Participation Case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351680.42</v>
          </cell>
          <cell r="S4191">
            <v>1071390.72</v>
          </cell>
          <cell r="T4191">
            <v>2537897.67</v>
          </cell>
          <cell r="U4191">
            <v>3311695.75</v>
          </cell>
          <cell r="V4191">
            <v>3733808.12</v>
          </cell>
          <cell r="W4191">
            <v>3788051.65</v>
          </cell>
          <cell r="X4191">
            <v>3842351.67</v>
          </cell>
          <cell r="Y4191">
            <v>3896640.94</v>
          </cell>
          <cell r="Z4191">
            <v>3950917.05</v>
          </cell>
          <cell r="AA4191">
            <v>4005189.34</v>
          </cell>
          <cell r="AB4191">
            <v>4059468.57</v>
          </cell>
          <cell r="AC4191">
            <v>4113918.62</v>
          </cell>
          <cell r="AD4191">
            <v>4170493.29</v>
          </cell>
          <cell r="AE4191">
            <v>4227845.9800000004</v>
          </cell>
          <cell r="AF4191">
            <v>4285987.3899999997</v>
          </cell>
          <cell r="AG4191">
            <v>4344928.3600000003</v>
          </cell>
          <cell r="AH4191">
            <v>4404679.88</v>
          </cell>
          <cell r="AI4191">
            <v>4465253.1100000003</v>
          </cell>
          <cell r="AJ4191">
            <v>4526659.34</v>
          </cell>
          <cell r="AK4191">
            <v>4588910.04</v>
          </cell>
          <cell r="AL4191">
            <v>0</v>
          </cell>
          <cell r="AM4191">
            <v>0</v>
          </cell>
          <cell r="AN4191">
            <v>0</v>
          </cell>
          <cell r="AO4191">
            <v>0</v>
          </cell>
          <cell r="AP4191">
            <v>0</v>
          </cell>
          <cell r="AQ4191">
            <v>0</v>
          </cell>
          <cell r="AR4191">
            <v>0</v>
          </cell>
          <cell r="AS4191">
            <v>0</v>
          </cell>
          <cell r="AT4191">
            <v>0</v>
          </cell>
          <cell r="AU4191">
            <v>0</v>
          </cell>
          <cell r="AV4191">
            <v>0</v>
          </cell>
          <cell r="AW4191">
            <v>0</v>
          </cell>
          <cell r="AX4191">
            <v>0</v>
          </cell>
          <cell r="AY4191">
            <v>0</v>
          </cell>
          <cell r="AZ4191">
            <v>0</v>
          </cell>
        </row>
        <row r="4192">
          <cell r="A4192" t="str">
            <v>WYExtra Large C&amp;ICurtail AgreementsParticipantsHigh Participation Case0</v>
          </cell>
          <cell r="B4192" t="str">
            <v>WY</v>
          </cell>
          <cell r="C4192" t="str">
            <v>Extra Large C&amp;I</v>
          </cell>
          <cell r="D4192" t="str">
            <v>Curtail Agreements</v>
          </cell>
          <cell r="E4192" t="str">
            <v>Participants</v>
          </cell>
          <cell r="F4192" t="str">
            <v>High Participation Case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16746.686550000006</v>
          </cell>
          <cell r="S4192">
            <v>51018.605550000015</v>
          </cell>
          <cell r="T4192">
            <v>120852.27000000002</v>
          </cell>
          <cell r="U4192">
            <v>157699.79775000006</v>
          </cell>
          <cell r="V4192">
            <v>177800.38649999999</v>
          </cell>
          <cell r="W4192">
            <v>180383.41200000001</v>
          </cell>
          <cell r="X4192">
            <v>182969.12700000001</v>
          </cell>
          <cell r="Y4192">
            <v>185554.33050000004</v>
          </cell>
          <cell r="Z4192">
            <v>188138.90700000001</v>
          </cell>
          <cell r="AA4192">
            <v>190723.30200000003</v>
          </cell>
          <cell r="AB4192">
            <v>193308.027</v>
          </cell>
          <cell r="AC4192">
            <v>195900.88650000002</v>
          </cell>
          <cell r="AD4192">
            <v>198594.91865997191</v>
          </cell>
          <cell r="AE4192">
            <v>201325.99919378545</v>
          </cell>
          <cell r="AF4192">
            <v>204094.63759127702</v>
          </cell>
          <cell r="AG4192">
            <v>206901.35034879539</v>
          </cell>
          <cell r="AH4192">
            <v>209746.66106555553</v>
          </cell>
          <cell r="AI4192">
            <v>212631.10054131731</v>
          </cell>
          <cell r="AJ4192">
            <v>215555.20687540746</v>
          </cell>
          <cell r="AK4192">
            <v>218519.52556710335</v>
          </cell>
          <cell r="AL4192">
            <v>0</v>
          </cell>
          <cell r="AM4192">
            <v>0</v>
          </cell>
          <cell r="AN4192">
            <v>0</v>
          </cell>
          <cell r="AO4192">
            <v>0</v>
          </cell>
          <cell r="AP4192">
            <v>0</v>
          </cell>
          <cell r="AQ4192">
            <v>0</v>
          </cell>
          <cell r="AR4192">
            <v>0</v>
          </cell>
          <cell r="AS4192">
            <v>0</v>
          </cell>
          <cell r="AT4192">
            <v>0</v>
          </cell>
          <cell r="AU4192">
            <v>0</v>
          </cell>
          <cell r="AV4192">
            <v>0</v>
          </cell>
          <cell r="AW4192">
            <v>0</v>
          </cell>
          <cell r="AX4192">
            <v>0</v>
          </cell>
          <cell r="AY4192">
            <v>0</v>
          </cell>
          <cell r="AZ4192">
            <v>0</v>
          </cell>
        </row>
        <row r="4193">
          <cell r="A4193" t="str">
            <v>WYLarge C&amp;ICurtail AgreementsProgram Annual BenefitsHigh Participation Case0</v>
          </cell>
          <cell r="B4193" t="str">
            <v>WY</v>
          </cell>
          <cell r="C4193" t="str">
            <v>Large C&amp;I</v>
          </cell>
          <cell r="D4193" t="str">
            <v>Curtail Agreements</v>
          </cell>
          <cell r="E4193" t="str">
            <v>Program Annual Benefits</v>
          </cell>
          <cell r="F4193" t="str">
            <v>High Participation Case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573231.01</v>
          </cell>
          <cell r="S4193">
            <v>1745288.43</v>
          </cell>
          <cell r="T4193">
            <v>4127886.26</v>
          </cell>
          <cell r="U4193">
            <v>5388069.9000000004</v>
          </cell>
          <cell r="V4193">
            <v>6066603.5300000003</v>
          </cell>
          <cell r="W4193">
            <v>6146956.6100000003</v>
          </cell>
          <cell r="X4193">
            <v>6226381.7599999998</v>
          </cell>
          <cell r="Y4193">
            <v>6305886.3200000003</v>
          </cell>
          <cell r="Z4193">
            <v>6389191.79</v>
          </cell>
          <cell r="AA4193">
            <v>6482465.1100000003</v>
          </cell>
          <cell r="AB4193">
            <v>6568214.9500000002</v>
          </cell>
          <cell r="AC4193">
            <v>6654117.0800000001</v>
          </cell>
          <cell r="AD4193">
            <v>6743128.8899999997</v>
          </cell>
          <cell r="AE4193">
            <v>6833331.4100000001</v>
          </cell>
          <cell r="AF4193">
            <v>6924740.5700000003</v>
          </cell>
          <cell r="AG4193">
            <v>7017372.5</v>
          </cell>
          <cell r="AH4193">
            <v>7111243.5700000003</v>
          </cell>
          <cell r="AI4193">
            <v>7206370.3399999999</v>
          </cell>
          <cell r="AJ4193">
            <v>7302769.6200000001</v>
          </cell>
          <cell r="AK4193">
            <v>7400458.4299999997</v>
          </cell>
          <cell r="AL4193">
            <v>0</v>
          </cell>
          <cell r="AM4193">
            <v>0</v>
          </cell>
          <cell r="AN4193">
            <v>0</v>
          </cell>
          <cell r="AO4193">
            <v>0</v>
          </cell>
          <cell r="AP4193">
            <v>0</v>
          </cell>
          <cell r="AQ4193">
            <v>0</v>
          </cell>
          <cell r="AR4193">
            <v>0</v>
          </cell>
          <cell r="AS4193">
            <v>0</v>
          </cell>
          <cell r="AT4193">
            <v>0</v>
          </cell>
          <cell r="AU4193">
            <v>0</v>
          </cell>
          <cell r="AV4193">
            <v>0</v>
          </cell>
          <cell r="AW4193">
            <v>0</v>
          </cell>
          <cell r="AX4193">
            <v>0</v>
          </cell>
          <cell r="AY4193">
            <v>0</v>
          </cell>
          <cell r="AZ4193">
            <v>0</v>
          </cell>
        </row>
        <row r="4194">
          <cell r="A4194" t="str">
            <v>WYLarge C&amp;ICurtail AgreementsProgram Annual CostsHigh Participation Case0</v>
          </cell>
          <cell r="B4194" t="str">
            <v>WY</v>
          </cell>
          <cell r="C4194" t="str">
            <v>Large C&amp;I</v>
          </cell>
          <cell r="D4194" t="str">
            <v>Curtail Agreements</v>
          </cell>
          <cell r="E4194" t="str">
            <v>Program Annual Costs</v>
          </cell>
          <cell r="F4194" t="str">
            <v>High Participation Case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5834317.1500000004</v>
          </cell>
          <cell r="S4194">
            <v>12509121.98</v>
          </cell>
          <cell r="T4194">
            <v>26286343.199999999</v>
          </cell>
          <cell r="U4194">
            <v>16130618.27</v>
          </cell>
          <cell r="V4194">
            <v>10911310.720000001</v>
          </cell>
          <cell r="W4194">
            <v>4823091.07</v>
          </cell>
          <cell r="X4194">
            <v>4899046.41</v>
          </cell>
          <cell r="Y4194">
            <v>4974249.76</v>
          </cell>
          <cell r="Z4194">
            <v>5049879.66</v>
          </cell>
          <cell r="AA4194">
            <v>5126289.05</v>
          </cell>
          <cell r="AB4194">
            <v>5203203.5</v>
          </cell>
          <cell r="AC4194">
            <v>5283869.59</v>
          </cell>
          <cell r="AD4194">
            <v>5405233.1200000001</v>
          </cell>
          <cell r="AE4194">
            <v>5502775.29</v>
          </cell>
          <cell r="AF4194">
            <v>5602414.6799999997</v>
          </cell>
          <cell r="AG4194">
            <v>5704204.7300000004</v>
          </cell>
          <cell r="AH4194">
            <v>5808200.4400000004</v>
          </cell>
          <cell r="AI4194">
            <v>5914458.3899999997</v>
          </cell>
          <cell r="AJ4194">
            <v>6023036.7800000003</v>
          </cell>
          <cell r="AK4194">
            <v>6133995.5099999998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  <cell r="AP4194">
            <v>0</v>
          </cell>
          <cell r="AQ4194">
            <v>0</v>
          </cell>
          <cell r="AR4194">
            <v>0</v>
          </cell>
          <cell r="AS4194">
            <v>0</v>
          </cell>
          <cell r="AT4194">
            <v>0</v>
          </cell>
          <cell r="AU4194">
            <v>0</v>
          </cell>
          <cell r="AV4194">
            <v>0</v>
          </cell>
          <cell r="AW4194">
            <v>0</v>
          </cell>
          <cell r="AX4194">
            <v>0</v>
          </cell>
          <cell r="AY4194">
            <v>0</v>
          </cell>
          <cell r="AZ4194">
            <v>0</v>
          </cell>
        </row>
        <row r="4195">
          <cell r="A4195" t="str">
            <v>WYLarge C&amp;ICurtail AgreementsNon-Incentive CostsHigh Participation Case0</v>
          </cell>
          <cell r="B4195" t="str">
            <v>WY</v>
          </cell>
          <cell r="C4195" t="str">
            <v>Large C&amp;I</v>
          </cell>
          <cell r="D4195" t="str">
            <v>Curtail Agreements</v>
          </cell>
          <cell r="E4195" t="str">
            <v>Non-Incentive Costs</v>
          </cell>
          <cell r="F4195" t="str">
            <v>High Participation Case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5482636.7300000004</v>
          </cell>
          <cell r="S4195">
            <v>11437731.27</v>
          </cell>
          <cell r="T4195">
            <v>23748445.530000001</v>
          </cell>
          <cell r="U4195">
            <v>12818922.52</v>
          </cell>
          <cell r="V4195">
            <v>7177502.6100000003</v>
          </cell>
          <cell r="W4195">
            <v>1035039.42</v>
          </cell>
          <cell r="X4195">
            <v>1056694.75</v>
          </cell>
          <cell r="Y4195">
            <v>1077608.81</v>
          </cell>
          <cell r="Z4195">
            <v>1098962.6200000001</v>
          </cell>
          <cell r="AA4195">
            <v>1121099.71</v>
          </cell>
          <cell r="AB4195">
            <v>1143734.93</v>
          </cell>
          <cell r="AC4195">
            <v>1169950.97</v>
          </cell>
          <cell r="AD4195">
            <v>1234739.83</v>
          </cell>
          <cell r="AE4195">
            <v>1274929.31</v>
          </cell>
          <cell r="AF4195">
            <v>1316427.29</v>
          </cell>
          <cell r="AG4195">
            <v>1359276.37</v>
          </cell>
          <cell r="AH4195">
            <v>1403520.56</v>
          </cell>
          <cell r="AI4195">
            <v>1449205.28</v>
          </cell>
          <cell r="AJ4195">
            <v>1496377.44</v>
          </cell>
          <cell r="AK4195">
            <v>1545085.48</v>
          </cell>
          <cell r="AL4195">
            <v>0</v>
          </cell>
          <cell r="AM4195">
            <v>0</v>
          </cell>
          <cell r="AN4195">
            <v>0</v>
          </cell>
          <cell r="AO4195">
            <v>0</v>
          </cell>
          <cell r="AP4195">
            <v>0</v>
          </cell>
          <cell r="AQ4195">
            <v>0</v>
          </cell>
          <cell r="AR4195">
            <v>0</v>
          </cell>
          <cell r="AS4195">
            <v>0</v>
          </cell>
          <cell r="AT4195">
            <v>0</v>
          </cell>
          <cell r="AU4195">
            <v>0</v>
          </cell>
          <cell r="AV4195">
            <v>0</v>
          </cell>
          <cell r="AW4195">
            <v>0</v>
          </cell>
          <cell r="AX4195">
            <v>0</v>
          </cell>
          <cell r="AY4195">
            <v>0</v>
          </cell>
          <cell r="AZ4195">
            <v>0</v>
          </cell>
        </row>
        <row r="4196">
          <cell r="A4196" t="str">
            <v>WYLarge C&amp;ICurtail AgreementsSummer Peak Reduction @Meter  (MW)High Participation Case0</v>
          </cell>
          <cell r="B4196" t="str">
            <v>WY</v>
          </cell>
          <cell r="C4196" t="str">
            <v>Large C&amp;I</v>
          </cell>
          <cell r="D4196" t="str">
            <v>Curtail Agreements</v>
          </cell>
          <cell r="E4196" t="str">
            <v>Summer Peak Reduction @Meter  (MW)</v>
          </cell>
          <cell r="F4196" t="str">
            <v>High Participation Case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5.1061481672101516</v>
          </cell>
          <cell r="S4196">
            <v>15.546439584201273</v>
          </cell>
          <cell r="T4196">
            <v>36.769815927493447</v>
          </cell>
          <cell r="U4196">
            <v>47.99510590524666</v>
          </cell>
          <cell r="V4196">
            <v>54.039254216657497</v>
          </cell>
          <cell r="W4196">
            <v>54.75501228123791</v>
          </cell>
          <cell r="X4196">
            <v>55.462504704051796</v>
          </cell>
          <cell r="Y4196">
            <v>56.170704503007471</v>
          </cell>
          <cell r="Z4196">
            <v>56.91276145592839</v>
          </cell>
          <cell r="AA4196">
            <v>57.74360864977195</v>
          </cell>
          <cell r="AB4196">
            <v>58.507439221742665</v>
          </cell>
          <cell r="AC4196">
            <v>59.27262640549219</v>
          </cell>
          <cell r="AD4196">
            <v>60.065513565673378</v>
          </cell>
          <cell r="AE4196">
            <v>60.869007140432515</v>
          </cell>
          <cell r="AF4196">
            <v>61.683249011282939</v>
          </cell>
          <cell r="AG4196">
            <v>62.508382957680382</v>
          </cell>
          <cell r="AH4196">
            <v>63.344554682411669</v>
          </cell>
          <cell r="AI4196">
            <v>64.191911837323005</v>
          </cell>
          <cell r="AJ4196">
            <v>65.050604049392433</v>
          </cell>
          <cell r="AK4196">
            <v>65.920782947151125</v>
          </cell>
          <cell r="AL4196">
            <v>0</v>
          </cell>
          <cell r="AM4196">
            <v>0</v>
          </cell>
          <cell r="AN4196">
            <v>0</v>
          </cell>
          <cell r="AO4196">
            <v>0</v>
          </cell>
          <cell r="AP4196">
            <v>0</v>
          </cell>
          <cell r="AQ4196">
            <v>0</v>
          </cell>
          <cell r="AR4196">
            <v>0</v>
          </cell>
          <cell r="AS4196">
            <v>0</v>
          </cell>
          <cell r="AT4196">
            <v>0</v>
          </cell>
          <cell r="AU4196">
            <v>0</v>
          </cell>
          <cell r="AV4196">
            <v>0</v>
          </cell>
          <cell r="AW4196">
            <v>0</v>
          </cell>
          <cell r="AX4196">
            <v>0</v>
          </cell>
          <cell r="AY4196">
            <v>0</v>
          </cell>
          <cell r="AZ4196">
            <v>0</v>
          </cell>
        </row>
        <row r="4197">
          <cell r="A4197" t="str">
            <v>WYLarge C&amp;ICurtail AgreementsSummer Peak Reduction @Generation (MW)High Participation Case0</v>
          </cell>
          <cell r="B4197" t="str">
            <v>WY</v>
          </cell>
          <cell r="C4197" t="str">
            <v>Large C&amp;I</v>
          </cell>
          <cell r="D4197" t="str">
            <v>Curtail Agreements</v>
          </cell>
          <cell r="E4197" t="str">
            <v>Summer Peak Reduction @Generation (MW)</v>
          </cell>
          <cell r="F4197" t="str">
            <v>High Participation Case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5.6309529854545115</v>
          </cell>
          <cell r="S4197">
            <v>17.1442871462299</v>
          </cell>
          <cell r="T4197">
            <v>40.548980952242438</v>
          </cell>
          <cell r="U4197">
            <v>52.92799504328039</v>
          </cell>
          <cell r="V4197">
            <v>59.593354892652727</v>
          </cell>
          <cell r="W4197">
            <v>60.382677857562754</v>
          </cell>
          <cell r="X4197">
            <v>61.162885646285609</v>
          </cell>
          <cell r="Y4197">
            <v>61.94387351456492</v>
          </cell>
          <cell r="Z4197">
            <v>62.762198341341403</v>
          </cell>
          <cell r="AA4197">
            <v>63.678439181486489</v>
          </cell>
          <cell r="AB4197">
            <v>64.520775498172327</v>
          </cell>
          <cell r="AC4197">
            <v>65.364607857843168</v>
          </cell>
          <cell r="AD4197">
            <v>66.238987169908881</v>
          </cell>
          <cell r="AE4197">
            <v>67.125063013269198</v>
          </cell>
          <cell r="AF4197">
            <v>68.022991851877961</v>
          </cell>
          <cell r="AG4197">
            <v>68.932932242700019</v>
          </cell>
          <cell r="AH4197">
            <v>69.855044863709381</v>
          </cell>
          <cell r="AI4197">
            <v>70.789492542261797</v>
          </cell>
          <cell r="AJ4197">
            <v>71.73644028384696</v>
          </cell>
          <cell r="AK4197">
            <v>72.696055301225314</v>
          </cell>
          <cell r="AL4197">
            <v>0</v>
          </cell>
          <cell r="AM4197">
            <v>0</v>
          </cell>
          <cell r="AN4197">
            <v>0</v>
          </cell>
          <cell r="AO4197">
            <v>0</v>
          </cell>
          <cell r="AP4197">
            <v>0</v>
          </cell>
          <cell r="AQ4197">
            <v>0</v>
          </cell>
          <cell r="AR4197">
            <v>0</v>
          </cell>
          <cell r="AS4197">
            <v>0</v>
          </cell>
          <cell r="AT4197">
            <v>0</v>
          </cell>
          <cell r="AU4197">
            <v>0</v>
          </cell>
          <cell r="AV4197">
            <v>0</v>
          </cell>
          <cell r="AW4197">
            <v>0</v>
          </cell>
          <cell r="AX4197">
            <v>0</v>
          </cell>
          <cell r="AY4197">
            <v>0</v>
          </cell>
          <cell r="AZ4197">
            <v>0</v>
          </cell>
        </row>
        <row r="4198">
          <cell r="A4198" t="str">
            <v>WYLarge C&amp;ICurtail AgreementsWinter Peak Reduction @Meter  (MW)High Participation Case0</v>
          </cell>
          <cell r="B4198" t="str">
            <v>WY</v>
          </cell>
          <cell r="C4198" t="str">
            <v>Large C&amp;I</v>
          </cell>
          <cell r="D4198" t="str">
            <v>Curtail Agreements</v>
          </cell>
          <cell r="E4198" t="str">
            <v>Winter Peak Reduction @Meter  (MW)</v>
          </cell>
          <cell r="F4198" t="str">
            <v>High Participation Case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  <cell r="AE4198">
            <v>0</v>
          </cell>
          <cell r="AF4198">
            <v>0</v>
          </cell>
          <cell r="AG4198">
            <v>0</v>
          </cell>
          <cell r="AH4198">
            <v>0</v>
          </cell>
          <cell r="AI4198">
            <v>0</v>
          </cell>
          <cell r="AJ4198">
            <v>0</v>
          </cell>
          <cell r="AK4198">
            <v>0</v>
          </cell>
          <cell r="AL4198">
            <v>0</v>
          </cell>
          <cell r="AM4198">
            <v>0</v>
          </cell>
          <cell r="AN4198">
            <v>0</v>
          </cell>
          <cell r="AO4198">
            <v>0</v>
          </cell>
          <cell r="AP4198">
            <v>0</v>
          </cell>
          <cell r="AQ4198">
            <v>0</v>
          </cell>
          <cell r="AR4198">
            <v>0</v>
          </cell>
          <cell r="AS4198">
            <v>0</v>
          </cell>
          <cell r="AT4198">
            <v>0</v>
          </cell>
          <cell r="AU4198">
            <v>0</v>
          </cell>
          <cell r="AV4198">
            <v>0</v>
          </cell>
          <cell r="AW4198">
            <v>0</v>
          </cell>
          <cell r="AX4198">
            <v>0</v>
          </cell>
          <cell r="AY4198">
            <v>0</v>
          </cell>
          <cell r="AZ4198">
            <v>0</v>
          </cell>
        </row>
        <row r="4199">
          <cell r="A4199" t="str">
            <v>WYLarge C&amp;ICurtail AgreementsWinter Peak Reduction @Generation (MW)High Participation Case0</v>
          </cell>
          <cell r="B4199" t="str">
            <v>WY</v>
          </cell>
          <cell r="C4199" t="str">
            <v>Large C&amp;I</v>
          </cell>
          <cell r="D4199" t="str">
            <v>Curtail Agreements</v>
          </cell>
          <cell r="E4199" t="str">
            <v>Winter Peak Reduction @Generation (MW)</v>
          </cell>
          <cell r="F4199" t="str">
            <v>High Participation Case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0</v>
          </cell>
          <cell r="AE4199">
            <v>0</v>
          </cell>
          <cell r="AF4199">
            <v>0</v>
          </cell>
          <cell r="AG4199">
            <v>0</v>
          </cell>
          <cell r="AH4199">
            <v>0</v>
          </cell>
          <cell r="AI4199">
            <v>0</v>
          </cell>
          <cell r="AJ4199">
            <v>0</v>
          </cell>
          <cell r="AK4199">
            <v>0</v>
          </cell>
          <cell r="AL4199">
            <v>0</v>
          </cell>
          <cell r="AM4199">
            <v>0</v>
          </cell>
          <cell r="AN4199">
            <v>0</v>
          </cell>
          <cell r="AO4199">
            <v>0</v>
          </cell>
          <cell r="AP4199">
            <v>0</v>
          </cell>
          <cell r="AQ4199">
            <v>0</v>
          </cell>
          <cell r="AR4199">
            <v>0</v>
          </cell>
          <cell r="AS4199">
            <v>0</v>
          </cell>
          <cell r="AT4199">
            <v>0</v>
          </cell>
          <cell r="AU4199">
            <v>0</v>
          </cell>
          <cell r="AV4199">
            <v>0</v>
          </cell>
          <cell r="AW4199">
            <v>0</v>
          </cell>
          <cell r="AX4199">
            <v>0</v>
          </cell>
          <cell r="AY4199">
            <v>0</v>
          </cell>
          <cell r="AZ4199">
            <v>0</v>
          </cell>
        </row>
        <row r="4200">
          <cell r="A4200" t="str">
            <v>WYLarge C&amp;ICurtail AgreementsProgram Annual BenefitsHigh Participation Case0</v>
          </cell>
          <cell r="B4200" t="str">
            <v>WY</v>
          </cell>
          <cell r="C4200" t="str">
            <v>Large C&amp;I</v>
          </cell>
          <cell r="D4200" t="str">
            <v>Curtail Agreements</v>
          </cell>
          <cell r="E4200" t="str">
            <v>Program Annual Benefits</v>
          </cell>
          <cell r="F4200" t="str">
            <v>High Participation Case</v>
          </cell>
          <cell r="G4200">
            <v>0</v>
          </cell>
        </row>
        <row r="4201">
          <cell r="A4201" t="str">
            <v>WYLarge C&amp;ICurtail AgreementsNew ParticipantsHigh Participation Case0</v>
          </cell>
          <cell r="B4201" t="str">
            <v>WY</v>
          </cell>
          <cell r="C4201" t="str">
            <v>Large C&amp;I</v>
          </cell>
          <cell r="D4201" t="str">
            <v>Curtail Agreements</v>
          </cell>
          <cell r="E4201" t="str">
            <v>New Participants</v>
          </cell>
          <cell r="F4201" t="str">
            <v>High Participation Case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16746.686550000006</v>
          </cell>
          <cell r="S4201">
            <v>34271.919000000009</v>
          </cell>
          <cell r="T4201">
            <v>69833.664450000011</v>
          </cell>
          <cell r="U4201">
            <v>36847.527750000037</v>
          </cell>
          <cell r="V4201">
            <v>20100.588749999937</v>
          </cell>
          <cell r="W4201">
            <v>2583.0255000000179</v>
          </cell>
          <cell r="X4201">
            <v>2585.7149999999965</v>
          </cell>
          <cell r="Y4201">
            <v>2585.2035000000324</v>
          </cell>
          <cell r="Z4201">
            <v>2584.5764999999665</v>
          </cell>
          <cell r="AA4201">
            <v>2584.3950000000186</v>
          </cell>
          <cell r="AB4201">
            <v>2584.7249999999767</v>
          </cell>
          <cell r="AC4201">
            <v>2592.8595000000205</v>
          </cell>
          <cell r="AD4201">
            <v>2694.0321599718882</v>
          </cell>
          <cell r="AE4201">
            <v>2731.0805338135397</v>
          </cell>
          <cell r="AF4201">
            <v>2768.6383974915661</v>
          </cell>
          <cell r="AG4201">
            <v>2806.7127575183695</v>
          </cell>
          <cell r="AH4201">
            <v>2845.3107167601411</v>
          </cell>
          <cell r="AI4201">
            <v>2884.4394757617847</v>
          </cell>
          <cell r="AJ4201">
            <v>2924.1063340901455</v>
          </cell>
          <cell r="AK4201">
            <v>2964.3186916958948</v>
          </cell>
          <cell r="AL4201">
            <v>0</v>
          </cell>
          <cell r="AM4201">
            <v>0</v>
          </cell>
          <cell r="AN4201">
            <v>0</v>
          </cell>
          <cell r="AO4201">
            <v>0</v>
          </cell>
          <cell r="AP4201">
            <v>0</v>
          </cell>
          <cell r="AQ4201">
            <v>0</v>
          </cell>
          <cell r="AR4201">
            <v>0</v>
          </cell>
          <cell r="AS4201">
            <v>0</v>
          </cell>
          <cell r="AT4201">
            <v>0</v>
          </cell>
          <cell r="AU4201">
            <v>0</v>
          </cell>
          <cell r="AV4201">
            <v>0</v>
          </cell>
          <cell r="AW4201">
            <v>0</v>
          </cell>
          <cell r="AX4201">
            <v>0</v>
          </cell>
          <cell r="AY4201">
            <v>0</v>
          </cell>
          <cell r="AZ4201">
            <v>0</v>
          </cell>
        </row>
        <row r="4202">
          <cell r="A4202" t="str">
            <v>WYLarge C&amp;ICurtail AgreementsIncentive CostsHigh Participation Case0</v>
          </cell>
          <cell r="B4202" t="str">
            <v>WY</v>
          </cell>
          <cell r="C4202" t="str">
            <v>Large C&amp;I</v>
          </cell>
          <cell r="D4202" t="str">
            <v>Curtail Agreements</v>
          </cell>
          <cell r="E4202" t="str">
            <v>Incentive Costs</v>
          </cell>
          <cell r="F4202" t="str">
            <v>High Participation Case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351680.42</v>
          </cell>
          <cell r="S4202">
            <v>1071390.72</v>
          </cell>
          <cell r="T4202">
            <v>2537897.67</v>
          </cell>
          <cell r="U4202">
            <v>3311695.75</v>
          </cell>
          <cell r="V4202">
            <v>3733808.12</v>
          </cell>
          <cell r="W4202">
            <v>3788051.65</v>
          </cell>
          <cell r="X4202">
            <v>3842351.67</v>
          </cell>
          <cell r="Y4202">
            <v>3896640.94</v>
          </cell>
          <cell r="Z4202">
            <v>3950917.05</v>
          </cell>
          <cell r="AA4202">
            <v>4005189.34</v>
          </cell>
          <cell r="AB4202">
            <v>4059468.57</v>
          </cell>
          <cell r="AC4202">
            <v>4113918.62</v>
          </cell>
          <cell r="AD4202">
            <v>4170493.29</v>
          </cell>
          <cell r="AE4202">
            <v>4227845.9800000004</v>
          </cell>
          <cell r="AF4202">
            <v>4285987.3899999997</v>
          </cell>
          <cell r="AG4202">
            <v>4344928.3600000003</v>
          </cell>
          <cell r="AH4202">
            <v>4404679.88</v>
          </cell>
          <cell r="AI4202">
            <v>4465253.1100000003</v>
          </cell>
          <cell r="AJ4202">
            <v>4526659.34</v>
          </cell>
          <cell r="AK4202">
            <v>4588910.04</v>
          </cell>
          <cell r="AL4202">
            <v>0</v>
          </cell>
          <cell r="AM4202">
            <v>0</v>
          </cell>
          <cell r="AN4202">
            <v>0</v>
          </cell>
          <cell r="AO4202">
            <v>0</v>
          </cell>
          <cell r="AP4202">
            <v>0</v>
          </cell>
          <cell r="AQ4202">
            <v>0</v>
          </cell>
          <cell r="AR4202">
            <v>0</v>
          </cell>
          <cell r="AS4202">
            <v>0</v>
          </cell>
          <cell r="AT4202">
            <v>0</v>
          </cell>
          <cell r="AU4202">
            <v>0</v>
          </cell>
          <cell r="AV4202">
            <v>0</v>
          </cell>
          <cell r="AW4202">
            <v>0</v>
          </cell>
          <cell r="AX4202">
            <v>0</v>
          </cell>
          <cell r="AY4202">
            <v>0</v>
          </cell>
          <cell r="AZ4202">
            <v>0</v>
          </cell>
        </row>
        <row r="4203">
          <cell r="A4203" t="str">
            <v>WYLarge C&amp;ICurtail AgreementsParticipantsHigh Participation Case0</v>
          </cell>
          <cell r="B4203" t="str">
            <v>WY</v>
          </cell>
          <cell r="C4203" t="str">
            <v>Large C&amp;I</v>
          </cell>
          <cell r="D4203" t="str">
            <v>Curtail Agreements</v>
          </cell>
          <cell r="E4203" t="str">
            <v>Participants</v>
          </cell>
          <cell r="F4203" t="str">
            <v>High Participation Case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16746.686550000006</v>
          </cell>
          <cell r="S4203">
            <v>51018.605550000015</v>
          </cell>
          <cell r="T4203">
            <v>120852.27000000002</v>
          </cell>
          <cell r="U4203">
            <v>157699.79775000006</v>
          </cell>
          <cell r="V4203">
            <v>177800.38649999999</v>
          </cell>
          <cell r="W4203">
            <v>180383.41200000001</v>
          </cell>
          <cell r="X4203">
            <v>182969.12700000001</v>
          </cell>
          <cell r="Y4203">
            <v>185554.33050000004</v>
          </cell>
          <cell r="Z4203">
            <v>188138.90700000001</v>
          </cell>
          <cell r="AA4203">
            <v>190723.30200000003</v>
          </cell>
          <cell r="AB4203">
            <v>193308.027</v>
          </cell>
          <cell r="AC4203">
            <v>195900.88650000002</v>
          </cell>
          <cell r="AD4203">
            <v>198594.91865997191</v>
          </cell>
          <cell r="AE4203">
            <v>201325.99919378545</v>
          </cell>
          <cell r="AF4203">
            <v>204094.63759127702</v>
          </cell>
          <cell r="AG4203">
            <v>206901.35034879539</v>
          </cell>
          <cell r="AH4203">
            <v>209746.66106555553</v>
          </cell>
          <cell r="AI4203">
            <v>212631.10054131731</v>
          </cell>
          <cell r="AJ4203">
            <v>215555.20687540746</v>
          </cell>
          <cell r="AK4203">
            <v>218519.52556710335</v>
          </cell>
          <cell r="AL4203">
            <v>0</v>
          </cell>
          <cell r="AM4203">
            <v>0</v>
          </cell>
          <cell r="AN4203">
            <v>0</v>
          </cell>
          <cell r="AO4203">
            <v>0</v>
          </cell>
          <cell r="AP4203">
            <v>0</v>
          </cell>
          <cell r="AQ4203">
            <v>0</v>
          </cell>
          <cell r="AR4203">
            <v>0</v>
          </cell>
          <cell r="AS4203">
            <v>0</v>
          </cell>
          <cell r="AT4203">
            <v>0</v>
          </cell>
          <cell r="AU4203">
            <v>0</v>
          </cell>
          <cell r="AV4203">
            <v>0</v>
          </cell>
          <cell r="AW4203">
            <v>0</v>
          </cell>
          <cell r="AX4203">
            <v>0</v>
          </cell>
          <cell r="AY4203">
            <v>0</v>
          </cell>
          <cell r="AZ4203">
            <v>0</v>
          </cell>
        </row>
        <row r="4204">
          <cell r="A4204" t="str">
            <v>WYExtra Large C&amp;ICurtail Agreements - Non-FirmProgram Annual BenefitsHigh Participation Case0</v>
          </cell>
          <cell r="B4204" t="str">
            <v>WY</v>
          </cell>
          <cell r="C4204" t="str">
            <v>Extra Large C&amp;I</v>
          </cell>
          <cell r="D4204" t="str">
            <v>Curtail Agreements - Non-Firm</v>
          </cell>
          <cell r="E4204" t="str">
            <v>Program Annual Benefits</v>
          </cell>
          <cell r="F4204" t="str">
            <v>High Participation Case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573231.01</v>
          </cell>
          <cell r="S4204">
            <v>1745288.43</v>
          </cell>
          <cell r="T4204">
            <v>4127886.26</v>
          </cell>
          <cell r="U4204">
            <v>5388069.9000000004</v>
          </cell>
          <cell r="V4204">
            <v>6066603.5300000003</v>
          </cell>
          <cell r="W4204">
            <v>6146956.6100000003</v>
          </cell>
          <cell r="X4204">
            <v>6226381.7599999998</v>
          </cell>
          <cell r="Y4204">
            <v>6305886.3200000003</v>
          </cell>
          <cell r="Z4204">
            <v>6389191.79</v>
          </cell>
          <cell r="AA4204">
            <v>6482465.1100000003</v>
          </cell>
          <cell r="AB4204">
            <v>6568214.9500000002</v>
          </cell>
          <cell r="AC4204">
            <v>6654117.0800000001</v>
          </cell>
          <cell r="AD4204">
            <v>6743128.8899999997</v>
          </cell>
          <cell r="AE4204">
            <v>6833331.4100000001</v>
          </cell>
          <cell r="AF4204">
            <v>6924740.5700000003</v>
          </cell>
          <cell r="AG4204">
            <v>7017372.5</v>
          </cell>
          <cell r="AH4204">
            <v>7111243.5700000003</v>
          </cell>
          <cell r="AI4204">
            <v>7206370.3399999999</v>
          </cell>
          <cell r="AJ4204">
            <v>7302769.6200000001</v>
          </cell>
          <cell r="AK4204">
            <v>7400458.4299999997</v>
          </cell>
          <cell r="AL4204">
            <v>0</v>
          </cell>
          <cell r="AM4204">
            <v>0</v>
          </cell>
          <cell r="AN4204">
            <v>0</v>
          </cell>
          <cell r="AO4204">
            <v>0</v>
          </cell>
          <cell r="AP4204">
            <v>0</v>
          </cell>
          <cell r="AQ4204">
            <v>0</v>
          </cell>
          <cell r="AR4204">
            <v>0</v>
          </cell>
          <cell r="AS4204">
            <v>0</v>
          </cell>
          <cell r="AT4204">
            <v>0</v>
          </cell>
          <cell r="AU4204">
            <v>0</v>
          </cell>
          <cell r="AV4204">
            <v>0</v>
          </cell>
          <cell r="AW4204">
            <v>0</v>
          </cell>
          <cell r="AX4204">
            <v>0</v>
          </cell>
          <cell r="AY4204">
            <v>0</v>
          </cell>
          <cell r="AZ4204">
            <v>0</v>
          </cell>
        </row>
        <row r="4205">
          <cell r="A4205" t="str">
            <v>WYExtra Large C&amp;ICurtail Agreements - Non-FirmProgram Annual CostsHigh Participation Case0</v>
          </cell>
          <cell r="B4205" t="str">
            <v>WY</v>
          </cell>
          <cell r="C4205" t="str">
            <v>Extra Large C&amp;I</v>
          </cell>
          <cell r="D4205" t="str">
            <v>Curtail Agreements - Non-Firm</v>
          </cell>
          <cell r="E4205" t="str">
            <v>Program Annual Costs</v>
          </cell>
          <cell r="F4205" t="str">
            <v>High Participation Case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5834317.1500000004</v>
          </cell>
          <cell r="S4205">
            <v>12509121.98</v>
          </cell>
          <cell r="T4205">
            <v>26286343.199999999</v>
          </cell>
          <cell r="U4205">
            <v>16130618.27</v>
          </cell>
          <cell r="V4205">
            <v>10911310.720000001</v>
          </cell>
          <cell r="W4205">
            <v>4823091.07</v>
          </cell>
          <cell r="X4205">
            <v>4899046.41</v>
          </cell>
          <cell r="Y4205">
            <v>4974249.76</v>
          </cell>
          <cell r="Z4205">
            <v>5049879.66</v>
          </cell>
          <cell r="AA4205">
            <v>5126289.05</v>
          </cell>
          <cell r="AB4205">
            <v>5203203.5</v>
          </cell>
          <cell r="AC4205">
            <v>5283869.59</v>
          </cell>
          <cell r="AD4205">
            <v>5405233.1200000001</v>
          </cell>
          <cell r="AE4205">
            <v>5502775.29</v>
          </cell>
          <cell r="AF4205">
            <v>5602414.6799999997</v>
          </cell>
          <cell r="AG4205">
            <v>5704204.7300000004</v>
          </cell>
          <cell r="AH4205">
            <v>5808200.4400000004</v>
          </cell>
          <cell r="AI4205">
            <v>5914458.3899999997</v>
          </cell>
          <cell r="AJ4205">
            <v>6023036.7800000003</v>
          </cell>
          <cell r="AK4205">
            <v>6133995.5099999998</v>
          </cell>
          <cell r="AL4205">
            <v>0</v>
          </cell>
          <cell r="AM4205">
            <v>0</v>
          </cell>
          <cell r="AN4205">
            <v>0</v>
          </cell>
          <cell r="AO4205">
            <v>0</v>
          </cell>
          <cell r="AP4205">
            <v>0</v>
          </cell>
          <cell r="AQ4205">
            <v>0</v>
          </cell>
          <cell r="AR4205">
            <v>0</v>
          </cell>
          <cell r="AS4205">
            <v>0</v>
          </cell>
          <cell r="AT4205">
            <v>0</v>
          </cell>
          <cell r="AU4205">
            <v>0</v>
          </cell>
          <cell r="AV4205">
            <v>0</v>
          </cell>
          <cell r="AW4205">
            <v>0</v>
          </cell>
          <cell r="AX4205">
            <v>0</v>
          </cell>
          <cell r="AY4205">
            <v>0</v>
          </cell>
          <cell r="AZ4205">
            <v>0</v>
          </cell>
        </row>
        <row r="4206">
          <cell r="A4206" t="str">
            <v>WYExtra Large C&amp;ICurtail Agreements - Non-FirmNon-Incentive CostsHigh Participation Case0</v>
          </cell>
          <cell r="B4206" t="str">
            <v>WY</v>
          </cell>
          <cell r="C4206" t="str">
            <v>Extra Large C&amp;I</v>
          </cell>
          <cell r="D4206" t="str">
            <v>Curtail Agreements - Non-Firm</v>
          </cell>
          <cell r="E4206" t="str">
            <v>Non-Incentive Costs</v>
          </cell>
          <cell r="F4206" t="str">
            <v>High Participation Case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5482636.7300000004</v>
          </cell>
          <cell r="S4206">
            <v>11437731.27</v>
          </cell>
          <cell r="T4206">
            <v>23748445.530000001</v>
          </cell>
          <cell r="U4206">
            <v>12818922.52</v>
          </cell>
          <cell r="V4206">
            <v>7177502.6100000003</v>
          </cell>
          <cell r="W4206">
            <v>1035039.42</v>
          </cell>
          <cell r="X4206">
            <v>1056694.75</v>
          </cell>
          <cell r="Y4206">
            <v>1077608.81</v>
          </cell>
          <cell r="Z4206">
            <v>1098962.6200000001</v>
          </cell>
          <cell r="AA4206">
            <v>1121099.71</v>
          </cell>
          <cell r="AB4206">
            <v>1143734.93</v>
          </cell>
          <cell r="AC4206">
            <v>1169950.97</v>
          </cell>
          <cell r="AD4206">
            <v>1234739.83</v>
          </cell>
          <cell r="AE4206">
            <v>1274929.31</v>
          </cell>
          <cell r="AF4206">
            <v>1316427.29</v>
          </cell>
          <cell r="AG4206">
            <v>1359276.37</v>
          </cell>
          <cell r="AH4206">
            <v>1403520.56</v>
          </cell>
          <cell r="AI4206">
            <v>1449205.28</v>
          </cell>
          <cell r="AJ4206">
            <v>1496377.44</v>
          </cell>
          <cell r="AK4206">
            <v>1545085.48</v>
          </cell>
          <cell r="AL4206">
            <v>0</v>
          </cell>
          <cell r="AM4206">
            <v>0</v>
          </cell>
          <cell r="AN4206">
            <v>0</v>
          </cell>
          <cell r="AO4206">
            <v>0</v>
          </cell>
          <cell r="AP4206">
            <v>0</v>
          </cell>
          <cell r="AQ4206">
            <v>0</v>
          </cell>
          <cell r="AR4206">
            <v>0</v>
          </cell>
          <cell r="AS4206">
            <v>0</v>
          </cell>
          <cell r="AT4206">
            <v>0</v>
          </cell>
          <cell r="AU4206">
            <v>0</v>
          </cell>
          <cell r="AV4206">
            <v>0</v>
          </cell>
          <cell r="AW4206">
            <v>0</v>
          </cell>
          <cell r="AX4206">
            <v>0</v>
          </cell>
          <cell r="AY4206">
            <v>0</v>
          </cell>
          <cell r="AZ4206">
            <v>0</v>
          </cell>
        </row>
        <row r="4207">
          <cell r="A4207" t="str">
            <v>WYExtra Large C&amp;ICurtail Agreements - Non-FirmSummer Peak Reduction @Meter  (MW)High Participation Case0</v>
          </cell>
          <cell r="B4207" t="str">
            <v>WY</v>
          </cell>
          <cell r="C4207" t="str">
            <v>Extra Large C&amp;I</v>
          </cell>
          <cell r="D4207" t="str">
            <v>Curtail Agreements - Non-Firm</v>
          </cell>
          <cell r="E4207" t="str">
            <v>Summer Peak Reduction @Meter  (MW)</v>
          </cell>
          <cell r="F4207" t="str">
            <v>High Participation Case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5.1061481672101516</v>
          </cell>
          <cell r="S4207">
            <v>15.546439584201273</v>
          </cell>
          <cell r="T4207">
            <v>36.769815927493447</v>
          </cell>
          <cell r="U4207">
            <v>47.99510590524666</v>
          </cell>
          <cell r="V4207">
            <v>54.039254216657497</v>
          </cell>
          <cell r="W4207">
            <v>54.75501228123791</v>
          </cell>
          <cell r="X4207">
            <v>55.462504704051796</v>
          </cell>
          <cell r="Y4207">
            <v>56.170704503007471</v>
          </cell>
          <cell r="Z4207">
            <v>56.91276145592839</v>
          </cell>
          <cell r="AA4207">
            <v>57.74360864977195</v>
          </cell>
          <cell r="AB4207">
            <v>58.507439221742665</v>
          </cell>
          <cell r="AC4207">
            <v>59.27262640549219</v>
          </cell>
          <cell r="AD4207">
            <v>60.065513565673378</v>
          </cell>
          <cell r="AE4207">
            <v>60.869007140432515</v>
          </cell>
          <cell r="AF4207">
            <v>61.683249011282939</v>
          </cell>
          <cell r="AG4207">
            <v>62.508382957680382</v>
          </cell>
          <cell r="AH4207">
            <v>63.344554682411669</v>
          </cell>
          <cell r="AI4207">
            <v>64.191911837323005</v>
          </cell>
          <cell r="AJ4207">
            <v>65.050604049392433</v>
          </cell>
          <cell r="AK4207">
            <v>65.920782947151125</v>
          </cell>
          <cell r="AL4207">
            <v>0</v>
          </cell>
          <cell r="AM4207">
            <v>0</v>
          </cell>
          <cell r="AN4207">
            <v>0</v>
          </cell>
          <cell r="AO4207">
            <v>0</v>
          </cell>
          <cell r="AP4207">
            <v>0</v>
          </cell>
          <cell r="AQ4207">
            <v>0</v>
          </cell>
          <cell r="AR4207">
            <v>0</v>
          </cell>
          <cell r="AS4207">
            <v>0</v>
          </cell>
          <cell r="AT4207">
            <v>0</v>
          </cell>
          <cell r="AU4207">
            <v>0</v>
          </cell>
          <cell r="AV4207">
            <v>0</v>
          </cell>
          <cell r="AW4207">
            <v>0</v>
          </cell>
          <cell r="AX4207">
            <v>0</v>
          </cell>
          <cell r="AY4207">
            <v>0</v>
          </cell>
          <cell r="AZ4207">
            <v>0</v>
          </cell>
        </row>
        <row r="4208">
          <cell r="A4208" t="str">
            <v>WYExtra Large C&amp;ICurtail Agreements - Non-FirmSummer Peak Reduction @Generation (MW)High Participation Case0</v>
          </cell>
          <cell r="B4208" t="str">
            <v>WY</v>
          </cell>
          <cell r="C4208" t="str">
            <v>Extra Large C&amp;I</v>
          </cell>
          <cell r="D4208" t="str">
            <v>Curtail Agreements - Non-Firm</v>
          </cell>
          <cell r="E4208" t="str">
            <v>Summer Peak Reduction @Generation (MW)</v>
          </cell>
          <cell r="F4208" t="str">
            <v>High Participation Case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5.6309529854545115</v>
          </cell>
          <cell r="S4208">
            <v>17.1442871462299</v>
          </cell>
          <cell r="T4208">
            <v>40.548980952242438</v>
          </cell>
          <cell r="U4208">
            <v>52.92799504328039</v>
          </cell>
          <cell r="V4208">
            <v>59.593354892652727</v>
          </cell>
          <cell r="W4208">
            <v>60.382677857562754</v>
          </cell>
          <cell r="X4208">
            <v>61.162885646285609</v>
          </cell>
          <cell r="Y4208">
            <v>61.94387351456492</v>
          </cell>
          <cell r="Z4208">
            <v>62.762198341341403</v>
          </cell>
          <cell r="AA4208">
            <v>63.678439181486489</v>
          </cell>
          <cell r="AB4208">
            <v>64.520775498172327</v>
          </cell>
          <cell r="AC4208">
            <v>65.364607857843168</v>
          </cell>
          <cell r="AD4208">
            <v>66.238987169908881</v>
          </cell>
          <cell r="AE4208">
            <v>67.125063013269198</v>
          </cell>
          <cell r="AF4208">
            <v>68.022991851877961</v>
          </cell>
          <cell r="AG4208">
            <v>68.932932242700019</v>
          </cell>
          <cell r="AH4208">
            <v>69.855044863709381</v>
          </cell>
          <cell r="AI4208">
            <v>70.789492542261797</v>
          </cell>
          <cell r="AJ4208">
            <v>71.73644028384696</v>
          </cell>
          <cell r="AK4208">
            <v>72.696055301225314</v>
          </cell>
          <cell r="AL4208">
            <v>0</v>
          </cell>
          <cell r="AM4208">
            <v>0</v>
          </cell>
          <cell r="AN4208">
            <v>0</v>
          </cell>
          <cell r="AO4208">
            <v>0</v>
          </cell>
          <cell r="AP4208">
            <v>0</v>
          </cell>
          <cell r="AQ4208">
            <v>0</v>
          </cell>
          <cell r="AR4208">
            <v>0</v>
          </cell>
          <cell r="AS4208">
            <v>0</v>
          </cell>
          <cell r="AT4208">
            <v>0</v>
          </cell>
          <cell r="AU4208">
            <v>0</v>
          </cell>
          <cell r="AV4208">
            <v>0</v>
          </cell>
          <cell r="AW4208">
            <v>0</v>
          </cell>
          <cell r="AX4208">
            <v>0</v>
          </cell>
          <cell r="AY4208">
            <v>0</v>
          </cell>
          <cell r="AZ4208">
            <v>0</v>
          </cell>
        </row>
        <row r="4209">
          <cell r="A4209" t="str">
            <v>WYExtra Large C&amp;ICurtail Agreements - Non-FirmWinter Peak Reduction @Meter  (MW)High Participation Case0</v>
          </cell>
          <cell r="B4209" t="str">
            <v>WY</v>
          </cell>
          <cell r="C4209" t="str">
            <v>Extra Large C&amp;I</v>
          </cell>
          <cell r="D4209" t="str">
            <v>Curtail Agreements - Non-Firm</v>
          </cell>
          <cell r="E4209" t="str">
            <v>Winter Peak Reduction @Meter  (MW)</v>
          </cell>
          <cell r="F4209" t="str">
            <v>High Participation Case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0</v>
          </cell>
          <cell r="AE4209">
            <v>0</v>
          </cell>
          <cell r="AF4209">
            <v>0</v>
          </cell>
          <cell r="AG4209">
            <v>0</v>
          </cell>
          <cell r="AH4209">
            <v>0</v>
          </cell>
          <cell r="AI4209">
            <v>0</v>
          </cell>
          <cell r="AJ4209">
            <v>0</v>
          </cell>
          <cell r="AK4209">
            <v>0</v>
          </cell>
          <cell r="AL4209">
            <v>0</v>
          </cell>
          <cell r="AM4209">
            <v>0</v>
          </cell>
          <cell r="AN4209">
            <v>0</v>
          </cell>
          <cell r="AO4209">
            <v>0</v>
          </cell>
          <cell r="AP4209">
            <v>0</v>
          </cell>
          <cell r="AQ4209">
            <v>0</v>
          </cell>
          <cell r="AR4209">
            <v>0</v>
          </cell>
          <cell r="AS4209">
            <v>0</v>
          </cell>
          <cell r="AT4209">
            <v>0</v>
          </cell>
          <cell r="AU4209">
            <v>0</v>
          </cell>
          <cell r="AV4209">
            <v>0</v>
          </cell>
          <cell r="AW4209">
            <v>0</v>
          </cell>
          <cell r="AX4209">
            <v>0</v>
          </cell>
          <cell r="AY4209">
            <v>0</v>
          </cell>
          <cell r="AZ4209">
            <v>0</v>
          </cell>
        </row>
        <row r="4210">
          <cell r="A4210" t="str">
            <v>WYExtra Large C&amp;ICurtail Agreements - Non-FirmWinter Peak Reduction @Generation (MW)High Participation Case0</v>
          </cell>
          <cell r="B4210" t="str">
            <v>WY</v>
          </cell>
          <cell r="C4210" t="str">
            <v>Extra Large C&amp;I</v>
          </cell>
          <cell r="D4210" t="str">
            <v>Curtail Agreements - Non-Firm</v>
          </cell>
          <cell r="E4210" t="str">
            <v>Winter Peak Reduction @Generation (MW)</v>
          </cell>
          <cell r="F4210" t="str">
            <v>High Participation Case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  <cell r="AE4210">
            <v>0</v>
          </cell>
          <cell r="AF4210">
            <v>0</v>
          </cell>
          <cell r="AG4210">
            <v>0</v>
          </cell>
          <cell r="AH4210">
            <v>0</v>
          </cell>
          <cell r="AI4210">
            <v>0</v>
          </cell>
          <cell r="AJ4210">
            <v>0</v>
          </cell>
          <cell r="AK4210">
            <v>0</v>
          </cell>
          <cell r="AL4210">
            <v>0</v>
          </cell>
          <cell r="AM4210">
            <v>0</v>
          </cell>
          <cell r="AN4210">
            <v>0</v>
          </cell>
          <cell r="AO4210">
            <v>0</v>
          </cell>
          <cell r="AP4210">
            <v>0</v>
          </cell>
          <cell r="AQ4210">
            <v>0</v>
          </cell>
          <cell r="AR4210">
            <v>0</v>
          </cell>
          <cell r="AS4210">
            <v>0</v>
          </cell>
          <cell r="AT4210">
            <v>0</v>
          </cell>
          <cell r="AU4210">
            <v>0</v>
          </cell>
          <cell r="AV4210">
            <v>0</v>
          </cell>
          <cell r="AW4210">
            <v>0</v>
          </cell>
          <cell r="AX4210">
            <v>0</v>
          </cell>
          <cell r="AY4210">
            <v>0</v>
          </cell>
          <cell r="AZ4210">
            <v>0</v>
          </cell>
        </row>
        <row r="4211">
          <cell r="A4211" t="str">
            <v>WYExtra Large C&amp;ICurtail Agreements - Non-FirmProgram Annual BenefitsHigh Participation Case0</v>
          </cell>
          <cell r="B4211" t="str">
            <v>WY</v>
          </cell>
          <cell r="C4211" t="str">
            <v>Extra Large C&amp;I</v>
          </cell>
          <cell r="D4211" t="str">
            <v>Curtail Agreements - Non-Firm</v>
          </cell>
          <cell r="E4211" t="str">
            <v>Program Annual Benefits</v>
          </cell>
          <cell r="F4211" t="str">
            <v>High Participation Case</v>
          </cell>
          <cell r="G4211">
            <v>0</v>
          </cell>
        </row>
        <row r="4212">
          <cell r="A4212" t="str">
            <v>WYExtra Large C&amp;ICurtail Agreements - Non-FirmNew ParticipantsHigh Participation Case0</v>
          </cell>
          <cell r="B4212" t="str">
            <v>WY</v>
          </cell>
          <cell r="C4212" t="str">
            <v>Extra Large C&amp;I</v>
          </cell>
          <cell r="D4212" t="str">
            <v>Curtail Agreements - Non-Firm</v>
          </cell>
          <cell r="E4212" t="str">
            <v>New Participants</v>
          </cell>
          <cell r="F4212" t="str">
            <v>High Participation Case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16746.686550000006</v>
          </cell>
          <cell r="S4212">
            <v>34271.919000000009</v>
          </cell>
          <cell r="T4212">
            <v>69833.664450000011</v>
          </cell>
          <cell r="U4212">
            <v>36847.527750000037</v>
          </cell>
          <cell r="V4212">
            <v>20100.588749999937</v>
          </cell>
          <cell r="W4212">
            <v>2583.0255000000179</v>
          </cell>
          <cell r="X4212">
            <v>2585.7149999999965</v>
          </cell>
          <cell r="Y4212">
            <v>2585.2035000000324</v>
          </cell>
          <cell r="Z4212">
            <v>2584.5764999999665</v>
          </cell>
          <cell r="AA4212">
            <v>2584.3950000000186</v>
          </cell>
          <cell r="AB4212">
            <v>2584.7249999999767</v>
          </cell>
          <cell r="AC4212">
            <v>2592.8595000000205</v>
          </cell>
          <cell r="AD4212">
            <v>2694.0321599718882</v>
          </cell>
          <cell r="AE4212">
            <v>2731.0805338135397</v>
          </cell>
          <cell r="AF4212">
            <v>2768.6383974915661</v>
          </cell>
          <cell r="AG4212">
            <v>2806.7127575183695</v>
          </cell>
          <cell r="AH4212">
            <v>2845.3107167601411</v>
          </cell>
          <cell r="AI4212">
            <v>2884.4394757617847</v>
          </cell>
          <cell r="AJ4212">
            <v>2924.1063340901455</v>
          </cell>
          <cell r="AK4212">
            <v>2964.3186916958948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  <cell r="AP4212">
            <v>0</v>
          </cell>
          <cell r="AQ4212">
            <v>0</v>
          </cell>
          <cell r="AR4212">
            <v>0</v>
          </cell>
          <cell r="AS4212">
            <v>0</v>
          </cell>
          <cell r="AT4212">
            <v>0</v>
          </cell>
          <cell r="AU4212">
            <v>0</v>
          </cell>
          <cell r="AV4212">
            <v>0</v>
          </cell>
          <cell r="AW4212">
            <v>0</v>
          </cell>
          <cell r="AX4212">
            <v>0</v>
          </cell>
          <cell r="AY4212">
            <v>0</v>
          </cell>
          <cell r="AZ4212">
            <v>0</v>
          </cell>
        </row>
        <row r="4213">
          <cell r="A4213" t="str">
            <v>WYExtra Large C&amp;ICurtail Agreements - Non-FirmIncentive CostsHigh Participation Case0</v>
          </cell>
          <cell r="B4213" t="str">
            <v>WY</v>
          </cell>
          <cell r="C4213" t="str">
            <v>Extra Large C&amp;I</v>
          </cell>
          <cell r="D4213" t="str">
            <v>Curtail Agreements - Non-Firm</v>
          </cell>
          <cell r="E4213" t="str">
            <v>Incentive Costs</v>
          </cell>
          <cell r="F4213" t="str">
            <v>High Participation Case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351680.42</v>
          </cell>
          <cell r="S4213">
            <v>1071390.72</v>
          </cell>
          <cell r="T4213">
            <v>2537897.67</v>
          </cell>
          <cell r="U4213">
            <v>3311695.75</v>
          </cell>
          <cell r="V4213">
            <v>3733808.12</v>
          </cell>
          <cell r="W4213">
            <v>3788051.65</v>
          </cell>
          <cell r="X4213">
            <v>3842351.67</v>
          </cell>
          <cell r="Y4213">
            <v>3896640.94</v>
          </cell>
          <cell r="Z4213">
            <v>3950917.05</v>
          </cell>
          <cell r="AA4213">
            <v>4005189.34</v>
          </cell>
          <cell r="AB4213">
            <v>4059468.57</v>
          </cell>
          <cell r="AC4213">
            <v>4113918.62</v>
          </cell>
          <cell r="AD4213">
            <v>4170493.29</v>
          </cell>
          <cell r="AE4213">
            <v>4227845.9800000004</v>
          </cell>
          <cell r="AF4213">
            <v>4285987.3899999997</v>
          </cell>
          <cell r="AG4213">
            <v>4344928.3600000003</v>
          </cell>
          <cell r="AH4213">
            <v>4404679.88</v>
          </cell>
          <cell r="AI4213">
            <v>4465253.1100000003</v>
          </cell>
          <cell r="AJ4213">
            <v>4526659.34</v>
          </cell>
          <cell r="AK4213">
            <v>4588910.04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  <cell r="AP4213">
            <v>0</v>
          </cell>
          <cell r="AQ4213">
            <v>0</v>
          </cell>
          <cell r="AR4213">
            <v>0</v>
          </cell>
          <cell r="AS4213">
            <v>0</v>
          </cell>
          <cell r="AT4213">
            <v>0</v>
          </cell>
          <cell r="AU4213">
            <v>0</v>
          </cell>
          <cell r="AV4213">
            <v>0</v>
          </cell>
          <cell r="AW4213">
            <v>0</v>
          </cell>
          <cell r="AX4213">
            <v>0</v>
          </cell>
          <cell r="AY4213">
            <v>0</v>
          </cell>
          <cell r="AZ4213">
            <v>0</v>
          </cell>
        </row>
        <row r="4214">
          <cell r="A4214" t="str">
            <v>WYExtra Large C&amp;ICurtail Agreements - Non-FirmParticipantsHigh Participation Case0</v>
          </cell>
          <cell r="B4214" t="str">
            <v>WY</v>
          </cell>
          <cell r="C4214" t="str">
            <v>Extra Large C&amp;I</v>
          </cell>
          <cell r="D4214" t="str">
            <v>Curtail Agreements - Non-Firm</v>
          </cell>
          <cell r="E4214" t="str">
            <v>Participants</v>
          </cell>
          <cell r="F4214" t="str">
            <v>High Participation Case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16746.686550000006</v>
          </cell>
          <cell r="S4214">
            <v>51018.605550000015</v>
          </cell>
          <cell r="T4214">
            <v>120852.27000000002</v>
          </cell>
          <cell r="U4214">
            <v>157699.79775000006</v>
          </cell>
          <cell r="V4214">
            <v>177800.38649999999</v>
          </cell>
          <cell r="W4214">
            <v>180383.41200000001</v>
          </cell>
          <cell r="X4214">
            <v>182969.12700000001</v>
          </cell>
          <cell r="Y4214">
            <v>185554.33050000004</v>
          </cell>
          <cell r="Z4214">
            <v>188138.90700000001</v>
          </cell>
          <cell r="AA4214">
            <v>190723.30200000003</v>
          </cell>
          <cell r="AB4214">
            <v>193308.027</v>
          </cell>
          <cell r="AC4214">
            <v>195900.88650000002</v>
          </cell>
          <cell r="AD4214">
            <v>198594.91865997191</v>
          </cell>
          <cell r="AE4214">
            <v>201325.99919378545</v>
          </cell>
          <cell r="AF4214">
            <v>204094.63759127702</v>
          </cell>
          <cell r="AG4214">
            <v>206901.35034879539</v>
          </cell>
          <cell r="AH4214">
            <v>209746.66106555553</v>
          </cell>
          <cell r="AI4214">
            <v>212631.10054131731</v>
          </cell>
          <cell r="AJ4214">
            <v>215555.20687540746</v>
          </cell>
          <cell r="AK4214">
            <v>218519.52556710335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  <cell r="AP4214">
            <v>0</v>
          </cell>
          <cell r="AQ4214">
            <v>0</v>
          </cell>
          <cell r="AR4214">
            <v>0</v>
          </cell>
          <cell r="AS4214">
            <v>0</v>
          </cell>
          <cell r="AT4214">
            <v>0</v>
          </cell>
          <cell r="AU4214">
            <v>0</v>
          </cell>
          <cell r="AV4214">
            <v>0</v>
          </cell>
          <cell r="AW4214">
            <v>0</v>
          </cell>
          <cell r="AX4214">
            <v>0</v>
          </cell>
          <cell r="AY4214">
            <v>0</v>
          </cell>
          <cell r="AZ4214">
            <v>0</v>
          </cell>
        </row>
        <row r="4215">
          <cell r="A4215" t="str">
            <v>WYLarge C&amp;ICurtail Agreements - Non-FirmProgram Annual BenefitsHigh Participation Case0</v>
          </cell>
          <cell r="B4215" t="str">
            <v>WY</v>
          </cell>
          <cell r="C4215" t="str">
            <v>Large C&amp;I</v>
          </cell>
          <cell r="D4215" t="str">
            <v>Curtail Agreements - Non-Firm</v>
          </cell>
          <cell r="E4215" t="str">
            <v>Program Annual Benefits</v>
          </cell>
          <cell r="F4215" t="str">
            <v>High Participation Case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573231.01</v>
          </cell>
          <cell r="S4215">
            <v>1745288.43</v>
          </cell>
          <cell r="T4215">
            <v>4127886.26</v>
          </cell>
          <cell r="U4215">
            <v>5388069.9000000004</v>
          </cell>
          <cell r="V4215">
            <v>6066603.5300000003</v>
          </cell>
          <cell r="W4215">
            <v>6146956.6100000003</v>
          </cell>
          <cell r="X4215">
            <v>6226381.7599999998</v>
          </cell>
          <cell r="Y4215">
            <v>6305886.3200000003</v>
          </cell>
          <cell r="Z4215">
            <v>6389191.79</v>
          </cell>
          <cell r="AA4215">
            <v>6482465.1100000003</v>
          </cell>
          <cell r="AB4215">
            <v>6568214.9500000002</v>
          </cell>
          <cell r="AC4215">
            <v>6654117.0800000001</v>
          </cell>
          <cell r="AD4215">
            <v>6743128.8899999997</v>
          </cell>
          <cell r="AE4215">
            <v>6833331.4100000001</v>
          </cell>
          <cell r="AF4215">
            <v>6924740.5700000003</v>
          </cell>
          <cell r="AG4215">
            <v>7017372.5</v>
          </cell>
          <cell r="AH4215">
            <v>7111243.5700000003</v>
          </cell>
          <cell r="AI4215">
            <v>7206370.3399999999</v>
          </cell>
          <cell r="AJ4215">
            <v>7302769.6200000001</v>
          </cell>
          <cell r="AK4215">
            <v>7400458.4299999997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  <cell r="AP4215">
            <v>0</v>
          </cell>
          <cell r="AQ4215">
            <v>0</v>
          </cell>
          <cell r="AR4215">
            <v>0</v>
          </cell>
          <cell r="AS4215">
            <v>0</v>
          </cell>
          <cell r="AT4215">
            <v>0</v>
          </cell>
          <cell r="AU4215">
            <v>0</v>
          </cell>
          <cell r="AV4215">
            <v>0</v>
          </cell>
          <cell r="AW4215">
            <v>0</v>
          </cell>
          <cell r="AX4215">
            <v>0</v>
          </cell>
          <cell r="AY4215">
            <v>0</v>
          </cell>
          <cell r="AZ4215">
            <v>0</v>
          </cell>
        </row>
        <row r="4216">
          <cell r="A4216" t="str">
            <v>WYLarge C&amp;ICurtail Agreements - Non-FirmProgram Annual CostsHigh Participation Case0</v>
          </cell>
          <cell r="B4216" t="str">
            <v>WY</v>
          </cell>
          <cell r="C4216" t="str">
            <v>Large C&amp;I</v>
          </cell>
          <cell r="D4216" t="str">
            <v>Curtail Agreements - Non-Firm</v>
          </cell>
          <cell r="E4216" t="str">
            <v>Program Annual Costs</v>
          </cell>
          <cell r="F4216" t="str">
            <v>High Participation Case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5834317.1500000004</v>
          </cell>
          <cell r="S4216">
            <v>12509121.98</v>
          </cell>
          <cell r="T4216">
            <v>26286343.199999999</v>
          </cell>
          <cell r="U4216">
            <v>16130618.27</v>
          </cell>
          <cell r="V4216">
            <v>10911310.720000001</v>
          </cell>
          <cell r="W4216">
            <v>4823091.07</v>
          </cell>
          <cell r="X4216">
            <v>4899046.41</v>
          </cell>
          <cell r="Y4216">
            <v>4974249.76</v>
          </cell>
          <cell r="Z4216">
            <v>5049879.66</v>
          </cell>
          <cell r="AA4216">
            <v>5126289.05</v>
          </cell>
          <cell r="AB4216">
            <v>5203203.5</v>
          </cell>
          <cell r="AC4216">
            <v>5283869.59</v>
          </cell>
          <cell r="AD4216">
            <v>5405233.1200000001</v>
          </cell>
          <cell r="AE4216">
            <v>5502775.29</v>
          </cell>
          <cell r="AF4216">
            <v>5602414.6799999997</v>
          </cell>
          <cell r="AG4216">
            <v>5704204.7300000004</v>
          </cell>
          <cell r="AH4216">
            <v>5808200.4400000004</v>
          </cell>
          <cell r="AI4216">
            <v>5914458.3899999997</v>
          </cell>
          <cell r="AJ4216">
            <v>6023036.7800000003</v>
          </cell>
          <cell r="AK4216">
            <v>6133995.5099999998</v>
          </cell>
          <cell r="AL4216">
            <v>0</v>
          </cell>
          <cell r="AM4216">
            <v>0</v>
          </cell>
          <cell r="AN4216">
            <v>0</v>
          </cell>
          <cell r="AO4216">
            <v>0</v>
          </cell>
          <cell r="AP4216">
            <v>0</v>
          </cell>
          <cell r="AQ4216">
            <v>0</v>
          </cell>
          <cell r="AR4216">
            <v>0</v>
          </cell>
          <cell r="AS4216">
            <v>0</v>
          </cell>
          <cell r="AT4216">
            <v>0</v>
          </cell>
          <cell r="AU4216">
            <v>0</v>
          </cell>
          <cell r="AV4216">
            <v>0</v>
          </cell>
          <cell r="AW4216">
            <v>0</v>
          </cell>
          <cell r="AX4216">
            <v>0</v>
          </cell>
          <cell r="AY4216">
            <v>0</v>
          </cell>
          <cell r="AZ4216">
            <v>0</v>
          </cell>
        </row>
        <row r="4217">
          <cell r="A4217" t="str">
            <v>WYLarge C&amp;ICurtail Agreements - Non-FirmNon-Incentive CostsHigh Participation Case0</v>
          </cell>
          <cell r="B4217" t="str">
            <v>WY</v>
          </cell>
          <cell r="C4217" t="str">
            <v>Large C&amp;I</v>
          </cell>
          <cell r="D4217" t="str">
            <v>Curtail Agreements - Non-Firm</v>
          </cell>
          <cell r="E4217" t="str">
            <v>Non-Incentive Costs</v>
          </cell>
          <cell r="F4217" t="str">
            <v>High Participation Case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5482636.7300000004</v>
          </cell>
          <cell r="S4217">
            <v>11437731.27</v>
          </cell>
          <cell r="T4217">
            <v>23748445.530000001</v>
          </cell>
          <cell r="U4217">
            <v>12818922.52</v>
          </cell>
          <cell r="V4217">
            <v>7177502.6100000003</v>
          </cell>
          <cell r="W4217">
            <v>1035039.42</v>
          </cell>
          <cell r="X4217">
            <v>1056694.75</v>
          </cell>
          <cell r="Y4217">
            <v>1077608.81</v>
          </cell>
          <cell r="Z4217">
            <v>1098962.6200000001</v>
          </cell>
          <cell r="AA4217">
            <v>1121099.71</v>
          </cell>
          <cell r="AB4217">
            <v>1143734.93</v>
          </cell>
          <cell r="AC4217">
            <v>1169950.97</v>
          </cell>
          <cell r="AD4217">
            <v>1234739.83</v>
          </cell>
          <cell r="AE4217">
            <v>1274929.31</v>
          </cell>
          <cell r="AF4217">
            <v>1316427.29</v>
          </cell>
          <cell r="AG4217">
            <v>1359276.37</v>
          </cell>
          <cell r="AH4217">
            <v>1403520.56</v>
          </cell>
          <cell r="AI4217">
            <v>1449205.28</v>
          </cell>
          <cell r="AJ4217">
            <v>1496377.44</v>
          </cell>
          <cell r="AK4217">
            <v>1545085.48</v>
          </cell>
          <cell r="AL4217">
            <v>0</v>
          </cell>
          <cell r="AM4217">
            <v>0</v>
          </cell>
          <cell r="AN4217">
            <v>0</v>
          </cell>
          <cell r="AO4217">
            <v>0</v>
          </cell>
          <cell r="AP4217">
            <v>0</v>
          </cell>
          <cell r="AQ4217">
            <v>0</v>
          </cell>
          <cell r="AR4217">
            <v>0</v>
          </cell>
          <cell r="AS4217">
            <v>0</v>
          </cell>
          <cell r="AT4217">
            <v>0</v>
          </cell>
          <cell r="AU4217">
            <v>0</v>
          </cell>
          <cell r="AV4217">
            <v>0</v>
          </cell>
          <cell r="AW4217">
            <v>0</v>
          </cell>
          <cell r="AX4217">
            <v>0</v>
          </cell>
          <cell r="AY4217">
            <v>0</v>
          </cell>
          <cell r="AZ4217">
            <v>0</v>
          </cell>
        </row>
        <row r="4218">
          <cell r="A4218" t="str">
            <v>WYLarge C&amp;ICurtail Agreements - Non-FirmSummer Peak Reduction @Meter  (MW)High Participation Case0</v>
          </cell>
          <cell r="B4218" t="str">
            <v>WY</v>
          </cell>
          <cell r="C4218" t="str">
            <v>Large C&amp;I</v>
          </cell>
          <cell r="D4218" t="str">
            <v>Curtail Agreements - Non-Firm</v>
          </cell>
          <cell r="E4218" t="str">
            <v>Summer Peak Reduction @Meter  (MW)</v>
          </cell>
          <cell r="F4218" t="str">
            <v>High Participation Case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5.1061481672101516</v>
          </cell>
          <cell r="S4218">
            <v>15.546439584201273</v>
          </cell>
          <cell r="T4218">
            <v>36.769815927493447</v>
          </cell>
          <cell r="U4218">
            <v>47.99510590524666</v>
          </cell>
          <cell r="V4218">
            <v>54.039254216657497</v>
          </cell>
          <cell r="W4218">
            <v>54.75501228123791</v>
          </cell>
          <cell r="X4218">
            <v>55.462504704051796</v>
          </cell>
          <cell r="Y4218">
            <v>56.170704503007471</v>
          </cell>
          <cell r="Z4218">
            <v>56.91276145592839</v>
          </cell>
          <cell r="AA4218">
            <v>57.74360864977195</v>
          </cell>
          <cell r="AB4218">
            <v>58.507439221742665</v>
          </cell>
          <cell r="AC4218">
            <v>59.27262640549219</v>
          </cell>
          <cell r="AD4218">
            <v>60.065513565673378</v>
          </cell>
          <cell r="AE4218">
            <v>60.869007140432515</v>
          </cell>
          <cell r="AF4218">
            <v>61.683249011282939</v>
          </cell>
          <cell r="AG4218">
            <v>62.508382957680382</v>
          </cell>
          <cell r="AH4218">
            <v>63.344554682411669</v>
          </cell>
          <cell r="AI4218">
            <v>64.191911837323005</v>
          </cell>
          <cell r="AJ4218">
            <v>65.050604049392433</v>
          </cell>
          <cell r="AK4218">
            <v>65.920782947151125</v>
          </cell>
          <cell r="AL4218">
            <v>0</v>
          </cell>
          <cell r="AM4218">
            <v>0</v>
          </cell>
          <cell r="AN4218">
            <v>0</v>
          </cell>
          <cell r="AO4218">
            <v>0</v>
          </cell>
          <cell r="AP4218">
            <v>0</v>
          </cell>
          <cell r="AQ4218">
            <v>0</v>
          </cell>
          <cell r="AR4218">
            <v>0</v>
          </cell>
          <cell r="AS4218">
            <v>0</v>
          </cell>
          <cell r="AT4218">
            <v>0</v>
          </cell>
          <cell r="AU4218">
            <v>0</v>
          </cell>
          <cell r="AV4218">
            <v>0</v>
          </cell>
          <cell r="AW4218">
            <v>0</v>
          </cell>
          <cell r="AX4218">
            <v>0</v>
          </cell>
          <cell r="AY4218">
            <v>0</v>
          </cell>
          <cell r="AZ4218">
            <v>0</v>
          </cell>
        </row>
        <row r="4219">
          <cell r="A4219" t="str">
            <v>WYLarge C&amp;ICurtail Agreements - Non-FirmSummer Peak Reduction @Generation (MW)High Participation Case0</v>
          </cell>
          <cell r="B4219" t="str">
            <v>WY</v>
          </cell>
          <cell r="C4219" t="str">
            <v>Large C&amp;I</v>
          </cell>
          <cell r="D4219" t="str">
            <v>Curtail Agreements - Non-Firm</v>
          </cell>
          <cell r="E4219" t="str">
            <v>Summer Peak Reduction @Generation (MW)</v>
          </cell>
          <cell r="F4219" t="str">
            <v>High Participation Case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5.6309529854545115</v>
          </cell>
          <cell r="S4219">
            <v>17.1442871462299</v>
          </cell>
          <cell r="T4219">
            <v>40.548980952242438</v>
          </cell>
          <cell r="U4219">
            <v>52.92799504328039</v>
          </cell>
          <cell r="V4219">
            <v>59.593354892652727</v>
          </cell>
          <cell r="W4219">
            <v>60.382677857562754</v>
          </cell>
          <cell r="X4219">
            <v>61.162885646285609</v>
          </cell>
          <cell r="Y4219">
            <v>61.94387351456492</v>
          </cell>
          <cell r="Z4219">
            <v>62.762198341341403</v>
          </cell>
          <cell r="AA4219">
            <v>63.678439181486489</v>
          </cell>
          <cell r="AB4219">
            <v>64.520775498172327</v>
          </cell>
          <cell r="AC4219">
            <v>65.364607857843168</v>
          </cell>
          <cell r="AD4219">
            <v>66.238987169908881</v>
          </cell>
          <cell r="AE4219">
            <v>67.125063013269198</v>
          </cell>
          <cell r="AF4219">
            <v>68.022991851877961</v>
          </cell>
          <cell r="AG4219">
            <v>68.932932242700019</v>
          </cell>
          <cell r="AH4219">
            <v>69.855044863709381</v>
          </cell>
          <cell r="AI4219">
            <v>70.789492542261797</v>
          </cell>
          <cell r="AJ4219">
            <v>71.73644028384696</v>
          </cell>
          <cell r="AK4219">
            <v>72.696055301225314</v>
          </cell>
          <cell r="AL4219">
            <v>0</v>
          </cell>
          <cell r="AM4219">
            <v>0</v>
          </cell>
          <cell r="AN4219">
            <v>0</v>
          </cell>
          <cell r="AO4219">
            <v>0</v>
          </cell>
          <cell r="AP4219">
            <v>0</v>
          </cell>
          <cell r="AQ4219">
            <v>0</v>
          </cell>
          <cell r="AR4219">
            <v>0</v>
          </cell>
          <cell r="AS4219">
            <v>0</v>
          </cell>
          <cell r="AT4219">
            <v>0</v>
          </cell>
          <cell r="AU4219">
            <v>0</v>
          </cell>
          <cell r="AV4219">
            <v>0</v>
          </cell>
          <cell r="AW4219">
            <v>0</v>
          </cell>
          <cell r="AX4219">
            <v>0</v>
          </cell>
          <cell r="AY4219">
            <v>0</v>
          </cell>
          <cell r="AZ4219">
            <v>0</v>
          </cell>
        </row>
        <row r="4220">
          <cell r="A4220" t="str">
            <v>WYLarge C&amp;ICurtail Agreements - Non-FirmWinter Peak Reduction @Meter  (MW)High Participation Case0</v>
          </cell>
          <cell r="B4220" t="str">
            <v>WY</v>
          </cell>
          <cell r="C4220" t="str">
            <v>Large C&amp;I</v>
          </cell>
          <cell r="D4220" t="str">
            <v>Curtail Agreements - Non-Firm</v>
          </cell>
          <cell r="E4220" t="str">
            <v>Winter Peak Reduction @Meter  (MW)</v>
          </cell>
          <cell r="F4220" t="str">
            <v>High Participation Case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0</v>
          </cell>
          <cell r="AE4220">
            <v>0</v>
          </cell>
          <cell r="AF4220">
            <v>0</v>
          </cell>
          <cell r="AG4220">
            <v>0</v>
          </cell>
          <cell r="AH4220">
            <v>0</v>
          </cell>
          <cell r="AI4220">
            <v>0</v>
          </cell>
          <cell r="AJ4220">
            <v>0</v>
          </cell>
          <cell r="AK4220">
            <v>0</v>
          </cell>
          <cell r="AL4220">
            <v>0</v>
          </cell>
          <cell r="AM4220">
            <v>0</v>
          </cell>
          <cell r="AN4220">
            <v>0</v>
          </cell>
          <cell r="AO4220">
            <v>0</v>
          </cell>
          <cell r="AP4220">
            <v>0</v>
          </cell>
          <cell r="AQ4220">
            <v>0</v>
          </cell>
          <cell r="AR4220">
            <v>0</v>
          </cell>
          <cell r="AS4220">
            <v>0</v>
          </cell>
          <cell r="AT4220">
            <v>0</v>
          </cell>
          <cell r="AU4220">
            <v>0</v>
          </cell>
          <cell r="AV4220">
            <v>0</v>
          </cell>
          <cell r="AW4220">
            <v>0</v>
          </cell>
          <cell r="AX4220">
            <v>0</v>
          </cell>
          <cell r="AY4220">
            <v>0</v>
          </cell>
          <cell r="AZ4220">
            <v>0</v>
          </cell>
        </row>
        <row r="4221">
          <cell r="A4221" t="str">
            <v>WYLarge C&amp;ICurtail Agreements - Non-FirmWinter Peak Reduction @Generation (MW)High Participation Case0</v>
          </cell>
          <cell r="B4221" t="str">
            <v>WY</v>
          </cell>
          <cell r="C4221" t="str">
            <v>Large C&amp;I</v>
          </cell>
          <cell r="D4221" t="str">
            <v>Curtail Agreements - Non-Firm</v>
          </cell>
          <cell r="E4221" t="str">
            <v>Winter Peak Reduction @Generation (MW)</v>
          </cell>
          <cell r="F4221" t="str">
            <v>High Participation Case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0</v>
          </cell>
          <cell r="Z4221">
            <v>0</v>
          </cell>
          <cell r="AA4221">
            <v>0</v>
          </cell>
          <cell r="AB4221">
            <v>0</v>
          </cell>
          <cell r="AC4221">
            <v>0</v>
          </cell>
          <cell r="AD4221">
            <v>0</v>
          </cell>
          <cell r="AE4221">
            <v>0</v>
          </cell>
          <cell r="AF4221">
            <v>0</v>
          </cell>
          <cell r="AG4221">
            <v>0</v>
          </cell>
          <cell r="AH4221">
            <v>0</v>
          </cell>
          <cell r="AI4221">
            <v>0</v>
          </cell>
          <cell r="AJ4221">
            <v>0</v>
          </cell>
          <cell r="AK4221">
            <v>0</v>
          </cell>
          <cell r="AL4221">
            <v>0</v>
          </cell>
          <cell r="AM4221">
            <v>0</v>
          </cell>
          <cell r="AN4221">
            <v>0</v>
          </cell>
          <cell r="AO4221">
            <v>0</v>
          </cell>
          <cell r="AP4221">
            <v>0</v>
          </cell>
          <cell r="AQ4221">
            <v>0</v>
          </cell>
          <cell r="AR4221">
            <v>0</v>
          </cell>
          <cell r="AS4221">
            <v>0</v>
          </cell>
          <cell r="AT4221">
            <v>0</v>
          </cell>
          <cell r="AU4221">
            <v>0</v>
          </cell>
          <cell r="AV4221">
            <v>0</v>
          </cell>
          <cell r="AW4221">
            <v>0</v>
          </cell>
          <cell r="AX4221">
            <v>0</v>
          </cell>
          <cell r="AY4221">
            <v>0</v>
          </cell>
          <cell r="AZ4221">
            <v>0</v>
          </cell>
        </row>
        <row r="4222">
          <cell r="A4222" t="str">
            <v>WYLarge C&amp;ICurtail Agreements - Non-FirmProgram Annual BenefitsHigh Participation Case0</v>
          </cell>
          <cell r="B4222" t="str">
            <v>WY</v>
          </cell>
          <cell r="C4222" t="str">
            <v>Large C&amp;I</v>
          </cell>
          <cell r="D4222" t="str">
            <v>Curtail Agreements - Non-Firm</v>
          </cell>
          <cell r="E4222" t="str">
            <v>Program Annual Benefits</v>
          </cell>
          <cell r="F4222" t="str">
            <v>High Participation Case</v>
          </cell>
          <cell r="G4222">
            <v>0</v>
          </cell>
        </row>
        <row r="4223">
          <cell r="A4223" t="str">
            <v>WYLarge C&amp;ICurtail Agreements - Non-FirmNew ParticipantsHigh Participation Case0</v>
          </cell>
          <cell r="B4223" t="str">
            <v>WY</v>
          </cell>
          <cell r="C4223" t="str">
            <v>Large C&amp;I</v>
          </cell>
          <cell r="D4223" t="str">
            <v>Curtail Agreements - Non-Firm</v>
          </cell>
          <cell r="E4223" t="str">
            <v>New Participants</v>
          </cell>
          <cell r="F4223" t="str">
            <v>High Participation Case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16746.686550000006</v>
          </cell>
          <cell r="S4223">
            <v>34271.919000000009</v>
          </cell>
          <cell r="T4223">
            <v>69833.664450000011</v>
          </cell>
          <cell r="U4223">
            <v>36847.527750000037</v>
          </cell>
          <cell r="V4223">
            <v>20100.588749999937</v>
          </cell>
          <cell r="W4223">
            <v>2583.0255000000179</v>
          </cell>
          <cell r="X4223">
            <v>2585.7149999999965</v>
          </cell>
          <cell r="Y4223">
            <v>2585.2035000000324</v>
          </cell>
          <cell r="Z4223">
            <v>2584.5764999999665</v>
          </cell>
          <cell r="AA4223">
            <v>2584.3950000000186</v>
          </cell>
          <cell r="AB4223">
            <v>2584.7249999999767</v>
          </cell>
          <cell r="AC4223">
            <v>2592.8595000000205</v>
          </cell>
          <cell r="AD4223">
            <v>2694.0321599718882</v>
          </cell>
          <cell r="AE4223">
            <v>2731.0805338135397</v>
          </cell>
          <cell r="AF4223">
            <v>2768.6383974915661</v>
          </cell>
          <cell r="AG4223">
            <v>2806.7127575183695</v>
          </cell>
          <cell r="AH4223">
            <v>2845.3107167601411</v>
          </cell>
          <cell r="AI4223">
            <v>2884.4394757617847</v>
          </cell>
          <cell r="AJ4223">
            <v>2924.1063340901455</v>
          </cell>
          <cell r="AK4223">
            <v>2964.3186916958948</v>
          </cell>
          <cell r="AL4223">
            <v>0</v>
          </cell>
          <cell r="AM4223">
            <v>0</v>
          </cell>
          <cell r="AN4223">
            <v>0</v>
          </cell>
          <cell r="AO4223">
            <v>0</v>
          </cell>
          <cell r="AP4223">
            <v>0</v>
          </cell>
          <cell r="AQ4223">
            <v>0</v>
          </cell>
          <cell r="AR4223">
            <v>0</v>
          </cell>
          <cell r="AS4223">
            <v>0</v>
          </cell>
          <cell r="AT4223">
            <v>0</v>
          </cell>
          <cell r="AU4223">
            <v>0</v>
          </cell>
          <cell r="AV4223">
            <v>0</v>
          </cell>
          <cell r="AW4223">
            <v>0</v>
          </cell>
          <cell r="AX4223">
            <v>0</v>
          </cell>
          <cell r="AY4223">
            <v>0</v>
          </cell>
          <cell r="AZ4223">
            <v>0</v>
          </cell>
        </row>
        <row r="4224">
          <cell r="A4224" t="str">
            <v>WYLarge C&amp;ICurtail Agreements - Non-FirmIncentive CostsHigh Participation Case0</v>
          </cell>
          <cell r="B4224" t="str">
            <v>WY</v>
          </cell>
          <cell r="C4224" t="str">
            <v>Large C&amp;I</v>
          </cell>
          <cell r="D4224" t="str">
            <v>Curtail Agreements - Non-Firm</v>
          </cell>
          <cell r="E4224" t="str">
            <v>Incentive Costs</v>
          </cell>
          <cell r="F4224" t="str">
            <v>High Participation Case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351680.42</v>
          </cell>
          <cell r="S4224">
            <v>1071390.72</v>
          </cell>
          <cell r="T4224">
            <v>2537897.67</v>
          </cell>
          <cell r="U4224">
            <v>3311695.75</v>
          </cell>
          <cell r="V4224">
            <v>3733808.12</v>
          </cell>
          <cell r="W4224">
            <v>3788051.65</v>
          </cell>
          <cell r="X4224">
            <v>3842351.67</v>
          </cell>
          <cell r="Y4224">
            <v>3896640.94</v>
          </cell>
          <cell r="Z4224">
            <v>3950917.05</v>
          </cell>
          <cell r="AA4224">
            <v>4005189.34</v>
          </cell>
          <cell r="AB4224">
            <v>4059468.57</v>
          </cell>
          <cell r="AC4224">
            <v>4113918.62</v>
          </cell>
          <cell r="AD4224">
            <v>4170493.29</v>
          </cell>
          <cell r="AE4224">
            <v>4227845.9800000004</v>
          </cell>
          <cell r="AF4224">
            <v>4285987.3899999997</v>
          </cell>
          <cell r="AG4224">
            <v>4344928.3600000003</v>
          </cell>
          <cell r="AH4224">
            <v>4404679.88</v>
          </cell>
          <cell r="AI4224">
            <v>4465253.1100000003</v>
          </cell>
          <cell r="AJ4224">
            <v>4526659.34</v>
          </cell>
          <cell r="AK4224">
            <v>4588910.04</v>
          </cell>
          <cell r="AL4224">
            <v>0</v>
          </cell>
          <cell r="AM4224">
            <v>0</v>
          </cell>
          <cell r="AN4224">
            <v>0</v>
          </cell>
          <cell r="AO4224">
            <v>0</v>
          </cell>
          <cell r="AP4224">
            <v>0</v>
          </cell>
          <cell r="AQ4224">
            <v>0</v>
          </cell>
          <cell r="AR4224">
            <v>0</v>
          </cell>
          <cell r="AS4224">
            <v>0</v>
          </cell>
          <cell r="AT4224">
            <v>0</v>
          </cell>
          <cell r="AU4224">
            <v>0</v>
          </cell>
          <cell r="AV4224">
            <v>0</v>
          </cell>
          <cell r="AW4224">
            <v>0</v>
          </cell>
          <cell r="AX4224">
            <v>0</v>
          </cell>
          <cell r="AY4224">
            <v>0</v>
          </cell>
          <cell r="AZ4224">
            <v>0</v>
          </cell>
        </row>
        <row r="4225">
          <cell r="A4225" t="str">
            <v>WYLarge C&amp;ICurtail Agreements - Non-FirmParticipantsHigh Participation Case0</v>
          </cell>
          <cell r="B4225" t="str">
            <v>WY</v>
          </cell>
          <cell r="C4225" t="str">
            <v>Large C&amp;I</v>
          </cell>
          <cell r="D4225" t="str">
            <v>Curtail Agreements - Non-Firm</v>
          </cell>
          <cell r="E4225" t="str">
            <v>Participants</v>
          </cell>
          <cell r="F4225" t="str">
            <v>High Participation Case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16746.686550000006</v>
          </cell>
          <cell r="S4225">
            <v>51018.605550000015</v>
          </cell>
          <cell r="T4225">
            <v>120852.27000000002</v>
          </cell>
          <cell r="U4225">
            <v>157699.79775000006</v>
          </cell>
          <cell r="V4225">
            <v>177800.38649999999</v>
          </cell>
          <cell r="W4225">
            <v>180383.41200000001</v>
          </cell>
          <cell r="X4225">
            <v>182969.12700000001</v>
          </cell>
          <cell r="Y4225">
            <v>185554.33050000004</v>
          </cell>
          <cell r="Z4225">
            <v>188138.90700000001</v>
          </cell>
          <cell r="AA4225">
            <v>190723.30200000003</v>
          </cell>
          <cell r="AB4225">
            <v>193308.027</v>
          </cell>
          <cell r="AC4225">
            <v>195900.88650000002</v>
          </cell>
          <cell r="AD4225">
            <v>198594.91865997191</v>
          </cell>
          <cell r="AE4225">
            <v>201325.99919378545</v>
          </cell>
          <cell r="AF4225">
            <v>204094.63759127702</v>
          </cell>
          <cell r="AG4225">
            <v>206901.35034879539</v>
          </cell>
          <cell r="AH4225">
            <v>209746.66106555553</v>
          </cell>
          <cell r="AI4225">
            <v>212631.10054131731</v>
          </cell>
          <cell r="AJ4225">
            <v>215555.20687540746</v>
          </cell>
          <cell r="AK4225">
            <v>218519.52556710335</v>
          </cell>
          <cell r="AL4225">
            <v>0</v>
          </cell>
          <cell r="AM4225">
            <v>0</v>
          </cell>
          <cell r="AN4225">
            <v>0</v>
          </cell>
          <cell r="AO4225">
            <v>0</v>
          </cell>
          <cell r="AP4225">
            <v>0</v>
          </cell>
          <cell r="AQ4225">
            <v>0</v>
          </cell>
          <cell r="AR4225">
            <v>0</v>
          </cell>
          <cell r="AS4225">
            <v>0</v>
          </cell>
          <cell r="AT4225">
            <v>0</v>
          </cell>
          <cell r="AU4225">
            <v>0</v>
          </cell>
          <cell r="AV4225">
            <v>0</v>
          </cell>
          <cell r="AW4225">
            <v>0</v>
          </cell>
          <cell r="AX4225">
            <v>0</v>
          </cell>
          <cell r="AY4225">
            <v>0</v>
          </cell>
          <cell r="AZ4225">
            <v>0</v>
          </cell>
        </row>
        <row r="4226">
          <cell r="A4226" t="str">
            <v>WYMedium C&amp;IDLC Central ACProgram Annual BenefitsHigh Participation Case0</v>
          </cell>
          <cell r="B4226" t="str">
            <v>WY</v>
          </cell>
          <cell r="C4226" t="str">
            <v>Medium C&amp;I</v>
          </cell>
          <cell r="D4226" t="str">
            <v>DLC Central AC</v>
          </cell>
          <cell r="E4226" t="str">
            <v>Program Annual Benefits</v>
          </cell>
          <cell r="F4226" t="str">
            <v>High Participation Case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573231.01</v>
          </cell>
          <cell r="S4226">
            <v>1745288.43</v>
          </cell>
          <cell r="T4226">
            <v>4127886.26</v>
          </cell>
          <cell r="U4226">
            <v>5388069.9000000004</v>
          </cell>
          <cell r="V4226">
            <v>6066603.5300000003</v>
          </cell>
          <cell r="W4226">
            <v>6146956.6100000003</v>
          </cell>
          <cell r="X4226">
            <v>6226381.7599999998</v>
          </cell>
          <cell r="Y4226">
            <v>6305886.3200000003</v>
          </cell>
          <cell r="Z4226">
            <v>6389191.79</v>
          </cell>
          <cell r="AA4226">
            <v>6482465.1100000003</v>
          </cell>
          <cell r="AB4226">
            <v>6568214.9500000002</v>
          </cell>
          <cell r="AC4226">
            <v>6654117.0800000001</v>
          </cell>
          <cell r="AD4226">
            <v>6743128.8899999997</v>
          </cell>
          <cell r="AE4226">
            <v>6833331.4100000001</v>
          </cell>
          <cell r="AF4226">
            <v>6924740.5700000003</v>
          </cell>
          <cell r="AG4226">
            <v>7017372.5</v>
          </cell>
          <cell r="AH4226">
            <v>7111243.5700000003</v>
          </cell>
          <cell r="AI4226">
            <v>7206370.3399999999</v>
          </cell>
          <cell r="AJ4226">
            <v>7302769.6200000001</v>
          </cell>
          <cell r="AK4226">
            <v>7400458.4299999997</v>
          </cell>
          <cell r="AL4226">
            <v>0</v>
          </cell>
          <cell r="AM4226">
            <v>0</v>
          </cell>
          <cell r="AN4226">
            <v>0</v>
          </cell>
          <cell r="AO4226">
            <v>0</v>
          </cell>
          <cell r="AP4226">
            <v>0</v>
          </cell>
          <cell r="AQ4226">
            <v>0</v>
          </cell>
          <cell r="AR4226">
            <v>0</v>
          </cell>
          <cell r="AS4226">
            <v>0</v>
          </cell>
          <cell r="AT4226">
            <v>0</v>
          </cell>
          <cell r="AU4226">
            <v>0</v>
          </cell>
          <cell r="AV4226">
            <v>0</v>
          </cell>
          <cell r="AW4226">
            <v>0</v>
          </cell>
          <cell r="AX4226">
            <v>0</v>
          </cell>
          <cell r="AY4226">
            <v>0</v>
          </cell>
          <cell r="AZ4226">
            <v>0</v>
          </cell>
        </row>
        <row r="4227">
          <cell r="A4227" t="str">
            <v>WYMedium C&amp;IDLC Central ACProgram Annual CostsHigh Participation Case0</v>
          </cell>
          <cell r="B4227" t="str">
            <v>WY</v>
          </cell>
          <cell r="C4227" t="str">
            <v>Medium C&amp;I</v>
          </cell>
          <cell r="D4227" t="str">
            <v>DLC Central AC</v>
          </cell>
          <cell r="E4227" t="str">
            <v>Program Annual Costs</v>
          </cell>
          <cell r="F4227" t="str">
            <v>High Participation Case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5834317.1500000004</v>
          </cell>
          <cell r="S4227">
            <v>12509121.98</v>
          </cell>
          <cell r="T4227">
            <v>26286343.199999999</v>
          </cell>
          <cell r="U4227">
            <v>16130618.27</v>
          </cell>
          <cell r="V4227">
            <v>10911310.720000001</v>
          </cell>
          <cell r="W4227">
            <v>4823091.07</v>
          </cell>
          <cell r="X4227">
            <v>4899046.41</v>
          </cell>
          <cell r="Y4227">
            <v>4974249.76</v>
          </cell>
          <cell r="Z4227">
            <v>5049879.66</v>
          </cell>
          <cell r="AA4227">
            <v>5126289.05</v>
          </cell>
          <cell r="AB4227">
            <v>5203203.5</v>
          </cell>
          <cell r="AC4227">
            <v>5283869.59</v>
          </cell>
          <cell r="AD4227">
            <v>5405233.1200000001</v>
          </cell>
          <cell r="AE4227">
            <v>5502775.29</v>
          </cell>
          <cell r="AF4227">
            <v>5602414.6799999997</v>
          </cell>
          <cell r="AG4227">
            <v>5704204.7300000004</v>
          </cell>
          <cell r="AH4227">
            <v>5808200.4400000004</v>
          </cell>
          <cell r="AI4227">
            <v>5914458.3899999997</v>
          </cell>
          <cell r="AJ4227">
            <v>6023036.7800000003</v>
          </cell>
          <cell r="AK4227">
            <v>6133995.5099999998</v>
          </cell>
          <cell r="AL4227">
            <v>0</v>
          </cell>
          <cell r="AM4227">
            <v>0</v>
          </cell>
          <cell r="AN4227">
            <v>0</v>
          </cell>
          <cell r="AO4227">
            <v>0</v>
          </cell>
          <cell r="AP4227">
            <v>0</v>
          </cell>
          <cell r="AQ4227">
            <v>0</v>
          </cell>
          <cell r="AR4227">
            <v>0</v>
          </cell>
          <cell r="AS4227">
            <v>0</v>
          </cell>
          <cell r="AT4227">
            <v>0</v>
          </cell>
          <cell r="AU4227">
            <v>0</v>
          </cell>
          <cell r="AV4227">
            <v>0</v>
          </cell>
          <cell r="AW4227">
            <v>0</v>
          </cell>
          <cell r="AX4227">
            <v>0</v>
          </cell>
          <cell r="AY4227">
            <v>0</v>
          </cell>
          <cell r="AZ4227">
            <v>0</v>
          </cell>
        </row>
        <row r="4228">
          <cell r="A4228" t="str">
            <v>WYMedium C&amp;IDLC Central ACNon-Incentive CostsHigh Participation Case0</v>
          </cell>
          <cell r="B4228" t="str">
            <v>WY</v>
          </cell>
          <cell r="C4228" t="str">
            <v>Medium C&amp;I</v>
          </cell>
          <cell r="D4228" t="str">
            <v>DLC Central AC</v>
          </cell>
          <cell r="E4228" t="str">
            <v>Non-Incentive Costs</v>
          </cell>
          <cell r="F4228" t="str">
            <v>High Participation Case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5482636.7300000004</v>
          </cell>
          <cell r="S4228">
            <v>11437731.27</v>
          </cell>
          <cell r="T4228">
            <v>23748445.530000001</v>
          </cell>
          <cell r="U4228">
            <v>12818922.52</v>
          </cell>
          <cell r="V4228">
            <v>7177502.6100000003</v>
          </cell>
          <cell r="W4228">
            <v>1035039.42</v>
          </cell>
          <cell r="X4228">
            <v>1056694.75</v>
          </cell>
          <cell r="Y4228">
            <v>1077608.81</v>
          </cell>
          <cell r="Z4228">
            <v>1098962.6200000001</v>
          </cell>
          <cell r="AA4228">
            <v>1121099.71</v>
          </cell>
          <cell r="AB4228">
            <v>1143734.93</v>
          </cell>
          <cell r="AC4228">
            <v>1169950.97</v>
          </cell>
          <cell r="AD4228">
            <v>1234739.83</v>
          </cell>
          <cell r="AE4228">
            <v>1274929.31</v>
          </cell>
          <cell r="AF4228">
            <v>1316427.29</v>
          </cell>
          <cell r="AG4228">
            <v>1359276.37</v>
          </cell>
          <cell r="AH4228">
            <v>1403520.56</v>
          </cell>
          <cell r="AI4228">
            <v>1449205.28</v>
          </cell>
          <cell r="AJ4228">
            <v>1496377.44</v>
          </cell>
          <cell r="AK4228">
            <v>1545085.48</v>
          </cell>
          <cell r="AL4228">
            <v>0</v>
          </cell>
          <cell r="AM4228">
            <v>0</v>
          </cell>
          <cell r="AN4228">
            <v>0</v>
          </cell>
          <cell r="AO4228">
            <v>0</v>
          </cell>
          <cell r="AP4228">
            <v>0</v>
          </cell>
          <cell r="AQ4228">
            <v>0</v>
          </cell>
          <cell r="AR4228">
            <v>0</v>
          </cell>
          <cell r="AS4228">
            <v>0</v>
          </cell>
          <cell r="AT4228">
            <v>0</v>
          </cell>
          <cell r="AU4228">
            <v>0</v>
          </cell>
          <cell r="AV4228">
            <v>0</v>
          </cell>
          <cell r="AW4228">
            <v>0</v>
          </cell>
          <cell r="AX4228">
            <v>0</v>
          </cell>
          <cell r="AY4228">
            <v>0</v>
          </cell>
          <cell r="AZ4228">
            <v>0</v>
          </cell>
        </row>
        <row r="4229">
          <cell r="A4229" t="str">
            <v>WYMedium C&amp;IDLC Central ACSummer Peak Reduction @Meter  (MW)High Participation Case0</v>
          </cell>
          <cell r="B4229" t="str">
            <v>WY</v>
          </cell>
          <cell r="C4229" t="str">
            <v>Medium C&amp;I</v>
          </cell>
          <cell r="D4229" t="str">
            <v>DLC Central AC</v>
          </cell>
          <cell r="E4229" t="str">
            <v>Summer Peak Reduction @Meter  (MW)</v>
          </cell>
          <cell r="F4229" t="str">
            <v>High Participation Case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5.1061481672101516</v>
          </cell>
          <cell r="S4229">
            <v>15.546439584201273</v>
          </cell>
          <cell r="T4229">
            <v>36.769815927493447</v>
          </cell>
          <cell r="U4229">
            <v>47.99510590524666</v>
          </cell>
          <cell r="V4229">
            <v>54.039254216657497</v>
          </cell>
          <cell r="W4229">
            <v>54.75501228123791</v>
          </cell>
          <cell r="X4229">
            <v>55.462504704051796</v>
          </cell>
          <cell r="Y4229">
            <v>56.170704503007471</v>
          </cell>
          <cell r="Z4229">
            <v>56.91276145592839</v>
          </cell>
          <cell r="AA4229">
            <v>57.74360864977195</v>
          </cell>
          <cell r="AB4229">
            <v>58.507439221742665</v>
          </cell>
          <cell r="AC4229">
            <v>59.27262640549219</v>
          </cell>
          <cell r="AD4229">
            <v>60.065513565673378</v>
          </cell>
          <cell r="AE4229">
            <v>60.869007140432515</v>
          </cell>
          <cell r="AF4229">
            <v>61.683249011282939</v>
          </cell>
          <cell r="AG4229">
            <v>62.508382957680382</v>
          </cell>
          <cell r="AH4229">
            <v>63.344554682411669</v>
          </cell>
          <cell r="AI4229">
            <v>64.191911837323005</v>
          </cell>
          <cell r="AJ4229">
            <v>65.050604049392433</v>
          </cell>
          <cell r="AK4229">
            <v>65.920782947151125</v>
          </cell>
          <cell r="AL4229">
            <v>0</v>
          </cell>
          <cell r="AM4229">
            <v>0</v>
          </cell>
          <cell r="AN4229">
            <v>0</v>
          </cell>
          <cell r="AO4229">
            <v>0</v>
          </cell>
          <cell r="AP4229">
            <v>0</v>
          </cell>
          <cell r="AQ4229">
            <v>0</v>
          </cell>
          <cell r="AR4229">
            <v>0</v>
          </cell>
          <cell r="AS4229">
            <v>0</v>
          </cell>
          <cell r="AT4229">
            <v>0</v>
          </cell>
          <cell r="AU4229">
            <v>0</v>
          </cell>
          <cell r="AV4229">
            <v>0</v>
          </cell>
          <cell r="AW4229">
            <v>0</v>
          </cell>
          <cell r="AX4229">
            <v>0</v>
          </cell>
          <cell r="AY4229">
            <v>0</v>
          </cell>
          <cell r="AZ4229">
            <v>0</v>
          </cell>
        </row>
        <row r="4230">
          <cell r="A4230" t="str">
            <v>WYMedium C&amp;IDLC Central ACSummer Peak Reduction @Generation (MW)High Participation Case0</v>
          </cell>
          <cell r="B4230" t="str">
            <v>WY</v>
          </cell>
          <cell r="C4230" t="str">
            <v>Medium C&amp;I</v>
          </cell>
          <cell r="D4230" t="str">
            <v>DLC Central AC</v>
          </cell>
          <cell r="E4230" t="str">
            <v>Summer Peak Reduction @Generation (MW)</v>
          </cell>
          <cell r="F4230" t="str">
            <v>High Participation Case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5.6309529854545115</v>
          </cell>
          <cell r="S4230">
            <v>17.1442871462299</v>
          </cell>
          <cell r="T4230">
            <v>40.548980952242438</v>
          </cell>
          <cell r="U4230">
            <v>52.92799504328039</v>
          </cell>
          <cell r="V4230">
            <v>59.593354892652727</v>
          </cell>
          <cell r="W4230">
            <v>60.382677857562754</v>
          </cell>
          <cell r="X4230">
            <v>61.162885646285609</v>
          </cell>
          <cell r="Y4230">
            <v>61.94387351456492</v>
          </cell>
          <cell r="Z4230">
            <v>62.762198341341403</v>
          </cell>
          <cell r="AA4230">
            <v>63.678439181486489</v>
          </cell>
          <cell r="AB4230">
            <v>64.520775498172327</v>
          </cell>
          <cell r="AC4230">
            <v>65.364607857843168</v>
          </cell>
          <cell r="AD4230">
            <v>66.238987169908881</v>
          </cell>
          <cell r="AE4230">
            <v>67.125063013269198</v>
          </cell>
          <cell r="AF4230">
            <v>68.022991851877961</v>
          </cell>
          <cell r="AG4230">
            <v>68.932932242700019</v>
          </cell>
          <cell r="AH4230">
            <v>69.855044863709381</v>
          </cell>
          <cell r="AI4230">
            <v>70.789492542261797</v>
          </cell>
          <cell r="AJ4230">
            <v>71.73644028384696</v>
          </cell>
          <cell r="AK4230">
            <v>72.696055301225314</v>
          </cell>
          <cell r="AL4230">
            <v>0</v>
          </cell>
          <cell r="AM4230">
            <v>0</v>
          </cell>
          <cell r="AN4230">
            <v>0</v>
          </cell>
          <cell r="AO4230">
            <v>0</v>
          </cell>
          <cell r="AP4230">
            <v>0</v>
          </cell>
          <cell r="AQ4230">
            <v>0</v>
          </cell>
          <cell r="AR4230">
            <v>0</v>
          </cell>
          <cell r="AS4230">
            <v>0</v>
          </cell>
          <cell r="AT4230">
            <v>0</v>
          </cell>
          <cell r="AU4230">
            <v>0</v>
          </cell>
          <cell r="AV4230">
            <v>0</v>
          </cell>
          <cell r="AW4230">
            <v>0</v>
          </cell>
          <cell r="AX4230">
            <v>0</v>
          </cell>
          <cell r="AY4230">
            <v>0</v>
          </cell>
          <cell r="AZ4230">
            <v>0</v>
          </cell>
        </row>
        <row r="4231">
          <cell r="A4231" t="str">
            <v>WYMedium C&amp;IDLC Central ACWinter Peak Reduction @Meter  (MW)High Participation Case0</v>
          </cell>
          <cell r="B4231" t="str">
            <v>WY</v>
          </cell>
          <cell r="C4231" t="str">
            <v>Medium C&amp;I</v>
          </cell>
          <cell r="D4231" t="str">
            <v>DLC Central AC</v>
          </cell>
          <cell r="E4231" t="str">
            <v>Winter Peak Reduction @Meter  (MW)</v>
          </cell>
          <cell r="F4231" t="str">
            <v>High Participation Case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E4231">
            <v>0</v>
          </cell>
          <cell r="AF4231">
            <v>0</v>
          </cell>
          <cell r="AG4231">
            <v>0</v>
          </cell>
          <cell r="AH4231">
            <v>0</v>
          </cell>
          <cell r="AI4231">
            <v>0</v>
          </cell>
          <cell r="AJ4231">
            <v>0</v>
          </cell>
          <cell r="AK4231">
            <v>0</v>
          </cell>
          <cell r="AL4231">
            <v>0</v>
          </cell>
          <cell r="AM4231">
            <v>0</v>
          </cell>
          <cell r="AN4231">
            <v>0</v>
          </cell>
          <cell r="AO4231">
            <v>0</v>
          </cell>
          <cell r="AP4231">
            <v>0</v>
          </cell>
          <cell r="AQ4231">
            <v>0</v>
          </cell>
          <cell r="AR4231">
            <v>0</v>
          </cell>
          <cell r="AS4231">
            <v>0</v>
          </cell>
          <cell r="AT4231">
            <v>0</v>
          </cell>
          <cell r="AU4231">
            <v>0</v>
          </cell>
          <cell r="AV4231">
            <v>0</v>
          </cell>
          <cell r="AW4231">
            <v>0</v>
          </cell>
          <cell r="AX4231">
            <v>0</v>
          </cell>
          <cell r="AY4231">
            <v>0</v>
          </cell>
          <cell r="AZ4231">
            <v>0</v>
          </cell>
        </row>
        <row r="4232">
          <cell r="A4232" t="str">
            <v>WYMedium C&amp;IDLC Central ACWinter Peak Reduction @Generation (MW)High Participation Case0</v>
          </cell>
          <cell r="B4232" t="str">
            <v>WY</v>
          </cell>
          <cell r="C4232" t="str">
            <v>Medium C&amp;I</v>
          </cell>
          <cell r="D4232" t="str">
            <v>DLC Central AC</v>
          </cell>
          <cell r="E4232" t="str">
            <v>Winter Peak Reduction @Generation (MW)</v>
          </cell>
          <cell r="F4232" t="str">
            <v>High Participation Case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E4232">
            <v>0</v>
          </cell>
          <cell r="AF4232">
            <v>0</v>
          </cell>
          <cell r="AG4232">
            <v>0</v>
          </cell>
          <cell r="AH4232">
            <v>0</v>
          </cell>
          <cell r="AI4232">
            <v>0</v>
          </cell>
          <cell r="AJ4232">
            <v>0</v>
          </cell>
          <cell r="AK4232">
            <v>0</v>
          </cell>
          <cell r="AL4232">
            <v>0</v>
          </cell>
          <cell r="AM4232">
            <v>0</v>
          </cell>
          <cell r="AN4232">
            <v>0</v>
          </cell>
          <cell r="AO4232">
            <v>0</v>
          </cell>
          <cell r="AP4232">
            <v>0</v>
          </cell>
          <cell r="AQ4232">
            <v>0</v>
          </cell>
          <cell r="AR4232">
            <v>0</v>
          </cell>
          <cell r="AS4232">
            <v>0</v>
          </cell>
          <cell r="AT4232">
            <v>0</v>
          </cell>
          <cell r="AU4232">
            <v>0</v>
          </cell>
          <cell r="AV4232">
            <v>0</v>
          </cell>
          <cell r="AW4232">
            <v>0</v>
          </cell>
          <cell r="AX4232">
            <v>0</v>
          </cell>
          <cell r="AY4232">
            <v>0</v>
          </cell>
          <cell r="AZ4232">
            <v>0</v>
          </cell>
        </row>
        <row r="4233">
          <cell r="A4233" t="str">
            <v>WYMedium C&amp;IDLC Central ACProgram Annual BenefitsHigh Participation Case0</v>
          </cell>
          <cell r="B4233" t="str">
            <v>WY</v>
          </cell>
          <cell r="C4233" t="str">
            <v>Medium C&amp;I</v>
          </cell>
          <cell r="D4233" t="str">
            <v>DLC Central AC</v>
          </cell>
          <cell r="E4233" t="str">
            <v>Program Annual Benefits</v>
          </cell>
          <cell r="F4233" t="str">
            <v>High Participation Case</v>
          </cell>
          <cell r="G4233">
            <v>0</v>
          </cell>
        </row>
        <row r="4234">
          <cell r="A4234" t="str">
            <v>WYMedium C&amp;IDLC Central ACNew ParticipantsHigh Participation Case0</v>
          </cell>
          <cell r="B4234" t="str">
            <v>WY</v>
          </cell>
          <cell r="C4234" t="str">
            <v>Medium C&amp;I</v>
          </cell>
          <cell r="D4234" t="str">
            <v>DLC Central AC</v>
          </cell>
          <cell r="E4234" t="str">
            <v>New Participants</v>
          </cell>
          <cell r="F4234" t="str">
            <v>High Participation Case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16746.686550000006</v>
          </cell>
          <cell r="S4234">
            <v>34271.919000000009</v>
          </cell>
          <cell r="T4234">
            <v>69833.664450000011</v>
          </cell>
          <cell r="U4234">
            <v>36847.527750000037</v>
          </cell>
          <cell r="V4234">
            <v>20100.588749999937</v>
          </cell>
          <cell r="W4234">
            <v>2583.0255000000179</v>
          </cell>
          <cell r="X4234">
            <v>2585.7149999999965</v>
          </cell>
          <cell r="Y4234">
            <v>2585.2035000000324</v>
          </cell>
          <cell r="Z4234">
            <v>2584.5764999999665</v>
          </cell>
          <cell r="AA4234">
            <v>2584.3950000000186</v>
          </cell>
          <cell r="AB4234">
            <v>2584.7249999999767</v>
          </cell>
          <cell r="AC4234">
            <v>2592.8595000000205</v>
          </cell>
          <cell r="AD4234">
            <v>2694.0321599718882</v>
          </cell>
          <cell r="AE4234">
            <v>2731.0805338135397</v>
          </cell>
          <cell r="AF4234">
            <v>2768.6383974915661</v>
          </cell>
          <cell r="AG4234">
            <v>2806.7127575183695</v>
          </cell>
          <cell r="AH4234">
            <v>2845.3107167601411</v>
          </cell>
          <cell r="AI4234">
            <v>2884.4394757617847</v>
          </cell>
          <cell r="AJ4234">
            <v>2924.1063340901455</v>
          </cell>
          <cell r="AK4234">
            <v>2964.3186916958948</v>
          </cell>
          <cell r="AL4234">
            <v>0</v>
          </cell>
          <cell r="AM4234">
            <v>0</v>
          </cell>
          <cell r="AN4234">
            <v>0</v>
          </cell>
          <cell r="AO4234">
            <v>0</v>
          </cell>
          <cell r="AP4234">
            <v>0</v>
          </cell>
          <cell r="AQ4234">
            <v>0</v>
          </cell>
          <cell r="AR4234">
            <v>0</v>
          </cell>
          <cell r="AS4234">
            <v>0</v>
          </cell>
          <cell r="AT4234">
            <v>0</v>
          </cell>
          <cell r="AU4234">
            <v>0</v>
          </cell>
          <cell r="AV4234">
            <v>0</v>
          </cell>
          <cell r="AW4234">
            <v>0</v>
          </cell>
          <cell r="AX4234">
            <v>0</v>
          </cell>
          <cell r="AY4234">
            <v>0</v>
          </cell>
          <cell r="AZ4234">
            <v>0</v>
          </cell>
        </row>
        <row r="4235">
          <cell r="A4235" t="str">
            <v>WYMedium C&amp;IDLC Central ACIncentive CostsHigh Participation Case0</v>
          </cell>
          <cell r="B4235" t="str">
            <v>WY</v>
          </cell>
          <cell r="C4235" t="str">
            <v>Medium C&amp;I</v>
          </cell>
          <cell r="D4235" t="str">
            <v>DLC Central AC</v>
          </cell>
          <cell r="E4235" t="str">
            <v>Incentive Costs</v>
          </cell>
          <cell r="F4235" t="str">
            <v>High Participation Case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351680.42</v>
          </cell>
          <cell r="S4235">
            <v>1071390.72</v>
          </cell>
          <cell r="T4235">
            <v>2537897.67</v>
          </cell>
          <cell r="U4235">
            <v>3311695.75</v>
          </cell>
          <cell r="V4235">
            <v>3733808.12</v>
          </cell>
          <cell r="W4235">
            <v>3788051.65</v>
          </cell>
          <cell r="X4235">
            <v>3842351.67</v>
          </cell>
          <cell r="Y4235">
            <v>3896640.94</v>
          </cell>
          <cell r="Z4235">
            <v>3950917.05</v>
          </cell>
          <cell r="AA4235">
            <v>4005189.34</v>
          </cell>
          <cell r="AB4235">
            <v>4059468.57</v>
          </cell>
          <cell r="AC4235">
            <v>4113918.62</v>
          </cell>
          <cell r="AD4235">
            <v>4170493.29</v>
          </cell>
          <cell r="AE4235">
            <v>4227845.9800000004</v>
          </cell>
          <cell r="AF4235">
            <v>4285987.3899999997</v>
          </cell>
          <cell r="AG4235">
            <v>4344928.3600000003</v>
          </cell>
          <cell r="AH4235">
            <v>4404679.88</v>
          </cell>
          <cell r="AI4235">
            <v>4465253.1100000003</v>
          </cell>
          <cell r="AJ4235">
            <v>4526659.34</v>
          </cell>
          <cell r="AK4235">
            <v>4588910.04</v>
          </cell>
          <cell r="AL4235">
            <v>0</v>
          </cell>
          <cell r="AM4235">
            <v>0</v>
          </cell>
          <cell r="AN4235">
            <v>0</v>
          </cell>
          <cell r="AO4235">
            <v>0</v>
          </cell>
          <cell r="AP4235">
            <v>0</v>
          </cell>
          <cell r="AQ4235">
            <v>0</v>
          </cell>
          <cell r="AR4235">
            <v>0</v>
          </cell>
          <cell r="AS4235">
            <v>0</v>
          </cell>
          <cell r="AT4235">
            <v>0</v>
          </cell>
          <cell r="AU4235">
            <v>0</v>
          </cell>
          <cell r="AV4235">
            <v>0</v>
          </cell>
          <cell r="AW4235">
            <v>0</v>
          </cell>
          <cell r="AX4235">
            <v>0</v>
          </cell>
          <cell r="AY4235">
            <v>0</v>
          </cell>
          <cell r="AZ4235">
            <v>0</v>
          </cell>
        </row>
        <row r="4236">
          <cell r="A4236" t="str">
            <v>WYMedium C&amp;IDLC Central ACParticipantsHigh Participation Case0</v>
          </cell>
          <cell r="B4236" t="str">
            <v>WY</v>
          </cell>
          <cell r="C4236" t="str">
            <v>Medium C&amp;I</v>
          </cell>
          <cell r="D4236" t="str">
            <v>DLC Central AC</v>
          </cell>
          <cell r="E4236" t="str">
            <v>Participants</v>
          </cell>
          <cell r="F4236" t="str">
            <v>High Participation Case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16746.686550000006</v>
          </cell>
          <cell r="S4236">
            <v>51018.605550000015</v>
          </cell>
          <cell r="T4236">
            <v>120852.27000000002</v>
          </cell>
          <cell r="U4236">
            <v>157699.79775000006</v>
          </cell>
          <cell r="V4236">
            <v>177800.38649999999</v>
          </cell>
          <cell r="W4236">
            <v>180383.41200000001</v>
          </cell>
          <cell r="X4236">
            <v>182969.12700000001</v>
          </cell>
          <cell r="Y4236">
            <v>185554.33050000004</v>
          </cell>
          <cell r="Z4236">
            <v>188138.90700000001</v>
          </cell>
          <cell r="AA4236">
            <v>190723.30200000003</v>
          </cell>
          <cell r="AB4236">
            <v>193308.027</v>
          </cell>
          <cell r="AC4236">
            <v>195900.88650000002</v>
          </cell>
          <cell r="AD4236">
            <v>198594.91865997191</v>
          </cell>
          <cell r="AE4236">
            <v>201325.99919378545</v>
          </cell>
          <cell r="AF4236">
            <v>204094.63759127702</v>
          </cell>
          <cell r="AG4236">
            <v>206901.35034879539</v>
          </cell>
          <cell r="AH4236">
            <v>209746.66106555553</v>
          </cell>
          <cell r="AI4236">
            <v>212631.10054131731</v>
          </cell>
          <cell r="AJ4236">
            <v>215555.20687540746</v>
          </cell>
          <cell r="AK4236">
            <v>218519.52556710335</v>
          </cell>
          <cell r="AL4236">
            <v>0</v>
          </cell>
          <cell r="AM4236">
            <v>0</v>
          </cell>
          <cell r="AN4236">
            <v>0</v>
          </cell>
          <cell r="AO4236">
            <v>0</v>
          </cell>
          <cell r="AP4236">
            <v>0</v>
          </cell>
          <cell r="AQ4236">
            <v>0</v>
          </cell>
          <cell r="AR4236">
            <v>0</v>
          </cell>
          <cell r="AS4236">
            <v>0</v>
          </cell>
          <cell r="AT4236">
            <v>0</v>
          </cell>
          <cell r="AU4236">
            <v>0</v>
          </cell>
          <cell r="AV4236">
            <v>0</v>
          </cell>
          <cell r="AW4236">
            <v>0</v>
          </cell>
          <cell r="AX4236">
            <v>0</v>
          </cell>
          <cell r="AY4236">
            <v>0</v>
          </cell>
          <cell r="AZ4236">
            <v>0</v>
          </cell>
        </row>
        <row r="4237">
          <cell r="A4237" t="str">
            <v>WYResidentialDLC Central ACProgram Annual BenefitsHigh Participation Case0</v>
          </cell>
          <cell r="B4237" t="str">
            <v>WY</v>
          </cell>
          <cell r="C4237" t="str">
            <v>Residential</v>
          </cell>
          <cell r="D4237" t="str">
            <v>DLC Central AC</v>
          </cell>
          <cell r="E4237" t="str">
            <v>Program Annual Benefits</v>
          </cell>
          <cell r="F4237" t="str">
            <v>High Participation Case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573231.01</v>
          </cell>
          <cell r="S4237">
            <v>1745288.43</v>
          </cell>
          <cell r="T4237">
            <v>4127886.26</v>
          </cell>
          <cell r="U4237">
            <v>5388069.9000000004</v>
          </cell>
          <cell r="V4237">
            <v>6066603.5300000003</v>
          </cell>
          <cell r="W4237">
            <v>6146956.6100000003</v>
          </cell>
          <cell r="X4237">
            <v>6226381.7599999998</v>
          </cell>
          <cell r="Y4237">
            <v>6305886.3200000003</v>
          </cell>
          <cell r="Z4237">
            <v>6389191.79</v>
          </cell>
          <cell r="AA4237">
            <v>6482465.1100000003</v>
          </cell>
          <cell r="AB4237">
            <v>6568214.9500000002</v>
          </cell>
          <cell r="AC4237">
            <v>6654117.0800000001</v>
          </cell>
          <cell r="AD4237">
            <v>6743128.8899999997</v>
          </cell>
          <cell r="AE4237">
            <v>6833331.4100000001</v>
          </cell>
          <cell r="AF4237">
            <v>6924740.5700000003</v>
          </cell>
          <cell r="AG4237">
            <v>7017372.5</v>
          </cell>
          <cell r="AH4237">
            <v>7111243.5700000003</v>
          </cell>
          <cell r="AI4237">
            <v>7206370.3399999999</v>
          </cell>
          <cell r="AJ4237">
            <v>7302769.6200000001</v>
          </cell>
          <cell r="AK4237">
            <v>7400458.4299999997</v>
          </cell>
          <cell r="AL4237">
            <v>0</v>
          </cell>
          <cell r="AM4237">
            <v>0</v>
          </cell>
          <cell r="AN4237">
            <v>0</v>
          </cell>
          <cell r="AO4237">
            <v>0</v>
          </cell>
          <cell r="AP4237">
            <v>0</v>
          </cell>
          <cell r="AQ4237">
            <v>0</v>
          </cell>
          <cell r="AR4237">
            <v>0</v>
          </cell>
          <cell r="AS4237">
            <v>0</v>
          </cell>
          <cell r="AT4237">
            <v>0</v>
          </cell>
          <cell r="AU4237">
            <v>0</v>
          </cell>
          <cell r="AV4237">
            <v>0</v>
          </cell>
          <cell r="AW4237">
            <v>0</v>
          </cell>
          <cell r="AX4237">
            <v>0</v>
          </cell>
          <cell r="AY4237">
            <v>0</v>
          </cell>
          <cell r="AZ4237">
            <v>0</v>
          </cell>
        </row>
        <row r="4238">
          <cell r="A4238" t="str">
            <v>WYResidentialDLC Central ACProgram Annual CostsHigh Participation Case0</v>
          </cell>
          <cell r="B4238" t="str">
            <v>WY</v>
          </cell>
          <cell r="C4238" t="str">
            <v>Residential</v>
          </cell>
          <cell r="D4238" t="str">
            <v>DLC Central AC</v>
          </cell>
          <cell r="E4238" t="str">
            <v>Program Annual Costs</v>
          </cell>
          <cell r="F4238" t="str">
            <v>High Participation Case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5834317.1500000004</v>
          </cell>
          <cell r="S4238">
            <v>12509121.98</v>
          </cell>
          <cell r="T4238">
            <v>26286343.199999999</v>
          </cell>
          <cell r="U4238">
            <v>16130618.27</v>
          </cell>
          <cell r="V4238">
            <v>10911310.720000001</v>
          </cell>
          <cell r="W4238">
            <v>4823091.07</v>
          </cell>
          <cell r="X4238">
            <v>4899046.41</v>
          </cell>
          <cell r="Y4238">
            <v>4974249.76</v>
          </cell>
          <cell r="Z4238">
            <v>5049879.66</v>
          </cell>
          <cell r="AA4238">
            <v>5126289.05</v>
          </cell>
          <cell r="AB4238">
            <v>5203203.5</v>
          </cell>
          <cell r="AC4238">
            <v>5283869.59</v>
          </cell>
          <cell r="AD4238">
            <v>5405233.1200000001</v>
          </cell>
          <cell r="AE4238">
            <v>5502775.29</v>
          </cell>
          <cell r="AF4238">
            <v>5602414.6799999997</v>
          </cell>
          <cell r="AG4238">
            <v>5704204.7300000004</v>
          </cell>
          <cell r="AH4238">
            <v>5808200.4400000004</v>
          </cell>
          <cell r="AI4238">
            <v>5914458.3899999997</v>
          </cell>
          <cell r="AJ4238">
            <v>6023036.7800000003</v>
          </cell>
          <cell r="AK4238">
            <v>6133995.5099999998</v>
          </cell>
          <cell r="AL4238">
            <v>0</v>
          </cell>
          <cell r="AM4238">
            <v>0</v>
          </cell>
          <cell r="AN4238">
            <v>0</v>
          </cell>
          <cell r="AO4238">
            <v>0</v>
          </cell>
          <cell r="AP4238">
            <v>0</v>
          </cell>
          <cell r="AQ4238">
            <v>0</v>
          </cell>
          <cell r="AR4238">
            <v>0</v>
          </cell>
          <cell r="AS4238">
            <v>0</v>
          </cell>
          <cell r="AT4238">
            <v>0</v>
          </cell>
          <cell r="AU4238">
            <v>0</v>
          </cell>
          <cell r="AV4238">
            <v>0</v>
          </cell>
          <cell r="AW4238">
            <v>0</v>
          </cell>
          <cell r="AX4238">
            <v>0</v>
          </cell>
          <cell r="AY4238">
            <v>0</v>
          </cell>
          <cell r="AZ4238">
            <v>0</v>
          </cell>
        </row>
        <row r="4239">
          <cell r="A4239" t="str">
            <v>WYResidentialDLC Central ACNon-Incentive CostsHigh Participation Case0</v>
          </cell>
          <cell r="B4239" t="str">
            <v>WY</v>
          </cell>
          <cell r="C4239" t="str">
            <v>Residential</v>
          </cell>
          <cell r="D4239" t="str">
            <v>DLC Central AC</v>
          </cell>
          <cell r="E4239" t="str">
            <v>Non-Incentive Costs</v>
          </cell>
          <cell r="F4239" t="str">
            <v>High Participation Case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5482636.7300000004</v>
          </cell>
          <cell r="S4239">
            <v>11437731.27</v>
          </cell>
          <cell r="T4239">
            <v>23748445.530000001</v>
          </cell>
          <cell r="U4239">
            <v>12818922.52</v>
          </cell>
          <cell r="V4239">
            <v>7177502.6100000003</v>
          </cell>
          <cell r="W4239">
            <v>1035039.42</v>
          </cell>
          <cell r="X4239">
            <v>1056694.75</v>
          </cell>
          <cell r="Y4239">
            <v>1077608.81</v>
          </cell>
          <cell r="Z4239">
            <v>1098962.6200000001</v>
          </cell>
          <cell r="AA4239">
            <v>1121099.71</v>
          </cell>
          <cell r="AB4239">
            <v>1143734.93</v>
          </cell>
          <cell r="AC4239">
            <v>1169950.97</v>
          </cell>
          <cell r="AD4239">
            <v>1234739.83</v>
          </cell>
          <cell r="AE4239">
            <v>1274929.31</v>
          </cell>
          <cell r="AF4239">
            <v>1316427.29</v>
          </cell>
          <cell r="AG4239">
            <v>1359276.37</v>
          </cell>
          <cell r="AH4239">
            <v>1403520.56</v>
          </cell>
          <cell r="AI4239">
            <v>1449205.28</v>
          </cell>
          <cell r="AJ4239">
            <v>1496377.44</v>
          </cell>
          <cell r="AK4239">
            <v>1545085.48</v>
          </cell>
          <cell r="AL4239">
            <v>0</v>
          </cell>
          <cell r="AM4239">
            <v>0</v>
          </cell>
          <cell r="AN4239">
            <v>0</v>
          </cell>
          <cell r="AO4239">
            <v>0</v>
          </cell>
          <cell r="AP4239">
            <v>0</v>
          </cell>
          <cell r="AQ4239">
            <v>0</v>
          </cell>
          <cell r="AR4239">
            <v>0</v>
          </cell>
          <cell r="AS4239">
            <v>0</v>
          </cell>
          <cell r="AT4239">
            <v>0</v>
          </cell>
          <cell r="AU4239">
            <v>0</v>
          </cell>
          <cell r="AV4239">
            <v>0</v>
          </cell>
          <cell r="AW4239">
            <v>0</v>
          </cell>
          <cell r="AX4239">
            <v>0</v>
          </cell>
          <cell r="AY4239">
            <v>0</v>
          </cell>
          <cell r="AZ4239">
            <v>0</v>
          </cell>
        </row>
        <row r="4240">
          <cell r="A4240" t="str">
            <v>WYResidentialDLC Central ACSummer Peak Reduction @Meter  (MW)High Participation Case0</v>
          </cell>
          <cell r="B4240" t="str">
            <v>WY</v>
          </cell>
          <cell r="C4240" t="str">
            <v>Residential</v>
          </cell>
          <cell r="D4240" t="str">
            <v>DLC Central AC</v>
          </cell>
          <cell r="E4240" t="str">
            <v>Summer Peak Reduction @Meter  (MW)</v>
          </cell>
          <cell r="F4240" t="str">
            <v>High Participation Case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5.1061481672101516</v>
          </cell>
          <cell r="S4240">
            <v>15.546439584201273</v>
          </cell>
          <cell r="T4240">
            <v>36.769815927493447</v>
          </cell>
          <cell r="U4240">
            <v>47.99510590524666</v>
          </cell>
          <cell r="V4240">
            <v>54.039254216657497</v>
          </cell>
          <cell r="W4240">
            <v>54.75501228123791</v>
          </cell>
          <cell r="X4240">
            <v>55.462504704051796</v>
          </cell>
          <cell r="Y4240">
            <v>56.170704503007471</v>
          </cell>
          <cell r="Z4240">
            <v>56.91276145592839</v>
          </cell>
          <cell r="AA4240">
            <v>57.74360864977195</v>
          </cell>
          <cell r="AB4240">
            <v>58.507439221742665</v>
          </cell>
          <cell r="AC4240">
            <v>59.27262640549219</v>
          </cell>
          <cell r="AD4240">
            <v>60.065513565673378</v>
          </cell>
          <cell r="AE4240">
            <v>60.869007140432515</v>
          </cell>
          <cell r="AF4240">
            <v>61.683249011282939</v>
          </cell>
          <cell r="AG4240">
            <v>62.508382957680382</v>
          </cell>
          <cell r="AH4240">
            <v>63.344554682411669</v>
          </cell>
          <cell r="AI4240">
            <v>64.191911837323005</v>
          </cell>
          <cell r="AJ4240">
            <v>65.050604049392433</v>
          </cell>
          <cell r="AK4240">
            <v>65.920782947151125</v>
          </cell>
          <cell r="AL4240">
            <v>0</v>
          </cell>
          <cell r="AM4240">
            <v>0</v>
          </cell>
          <cell r="AN4240">
            <v>0</v>
          </cell>
          <cell r="AO4240">
            <v>0</v>
          </cell>
          <cell r="AP4240">
            <v>0</v>
          </cell>
          <cell r="AQ4240">
            <v>0</v>
          </cell>
          <cell r="AR4240">
            <v>0</v>
          </cell>
          <cell r="AS4240">
            <v>0</v>
          </cell>
          <cell r="AT4240">
            <v>0</v>
          </cell>
          <cell r="AU4240">
            <v>0</v>
          </cell>
          <cell r="AV4240">
            <v>0</v>
          </cell>
          <cell r="AW4240">
            <v>0</v>
          </cell>
          <cell r="AX4240">
            <v>0</v>
          </cell>
          <cell r="AY4240">
            <v>0</v>
          </cell>
          <cell r="AZ4240">
            <v>0</v>
          </cell>
        </row>
        <row r="4241">
          <cell r="A4241" t="str">
            <v>WYResidentialDLC Central ACSummer Peak Reduction @Generation (MW)High Participation Case0</v>
          </cell>
          <cell r="B4241" t="str">
            <v>WY</v>
          </cell>
          <cell r="C4241" t="str">
            <v>Residential</v>
          </cell>
          <cell r="D4241" t="str">
            <v>DLC Central AC</v>
          </cell>
          <cell r="E4241" t="str">
            <v>Summer Peak Reduction @Generation (MW)</v>
          </cell>
          <cell r="F4241" t="str">
            <v>High Participation Case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5.6309529854545115</v>
          </cell>
          <cell r="S4241">
            <v>17.1442871462299</v>
          </cell>
          <cell r="T4241">
            <v>40.548980952242438</v>
          </cell>
          <cell r="U4241">
            <v>52.92799504328039</v>
          </cell>
          <cell r="V4241">
            <v>59.593354892652727</v>
          </cell>
          <cell r="W4241">
            <v>60.382677857562754</v>
          </cell>
          <cell r="X4241">
            <v>61.162885646285609</v>
          </cell>
          <cell r="Y4241">
            <v>61.94387351456492</v>
          </cell>
          <cell r="Z4241">
            <v>62.762198341341403</v>
          </cell>
          <cell r="AA4241">
            <v>63.678439181486489</v>
          </cell>
          <cell r="AB4241">
            <v>64.520775498172327</v>
          </cell>
          <cell r="AC4241">
            <v>65.364607857843168</v>
          </cell>
          <cell r="AD4241">
            <v>66.238987169908881</v>
          </cell>
          <cell r="AE4241">
            <v>67.125063013269198</v>
          </cell>
          <cell r="AF4241">
            <v>68.022991851877961</v>
          </cell>
          <cell r="AG4241">
            <v>68.932932242700019</v>
          </cell>
          <cell r="AH4241">
            <v>69.855044863709381</v>
          </cell>
          <cell r="AI4241">
            <v>70.789492542261797</v>
          </cell>
          <cell r="AJ4241">
            <v>71.73644028384696</v>
          </cell>
          <cell r="AK4241">
            <v>72.696055301225314</v>
          </cell>
          <cell r="AL4241">
            <v>0</v>
          </cell>
          <cell r="AM4241">
            <v>0</v>
          </cell>
          <cell r="AN4241">
            <v>0</v>
          </cell>
          <cell r="AO4241">
            <v>0</v>
          </cell>
          <cell r="AP4241">
            <v>0</v>
          </cell>
          <cell r="AQ4241">
            <v>0</v>
          </cell>
          <cell r="AR4241">
            <v>0</v>
          </cell>
          <cell r="AS4241">
            <v>0</v>
          </cell>
          <cell r="AT4241">
            <v>0</v>
          </cell>
          <cell r="AU4241">
            <v>0</v>
          </cell>
          <cell r="AV4241">
            <v>0</v>
          </cell>
          <cell r="AW4241">
            <v>0</v>
          </cell>
          <cell r="AX4241">
            <v>0</v>
          </cell>
          <cell r="AY4241">
            <v>0</v>
          </cell>
          <cell r="AZ4241">
            <v>0</v>
          </cell>
        </row>
        <row r="4242">
          <cell r="A4242" t="str">
            <v>WYResidentialDLC Central ACWinter Peak Reduction @Meter  (MW)High Participation Case0</v>
          </cell>
          <cell r="B4242" t="str">
            <v>WY</v>
          </cell>
          <cell r="C4242" t="str">
            <v>Residential</v>
          </cell>
          <cell r="D4242" t="str">
            <v>DLC Central AC</v>
          </cell>
          <cell r="E4242" t="str">
            <v>Winter Peak Reduction @Meter  (MW)</v>
          </cell>
          <cell r="F4242" t="str">
            <v>High Participation Case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0</v>
          </cell>
          <cell r="AE4242">
            <v>0</v>
          </cell>
          <cell r="AF4242">
            <v>0</v>
          </cell>
          <cell r="AG4242">
            <v>0</v>
          </cell>
          <cell r="AH4242">
            <v>0</v>
          </cell>
          <cell r="AI4242">
            <v>0</v>
          </cell>
          <cell r="AJ4242">
            <v>0</v>
          </cell>
          <cell r="AK4242">
            <v>0</v>
          </cell>
          <cell r="AL4242">
            <v>0</v>
          </cell>
          <cell r="AM4242">
            <v>0</v>
          </cell>
          <cell r="AN4242">
            <v>0</v>
          </cell>
          <cell r="AO4242">
            <v>0</v>
          </cell>
          <cell r="AP4242">
            <v>0</v>
          </cell>
          <cell r="AQ4242">
            <v>0</v>
          </cell>
          <cell r="AR4242">
            <v>0</v>
          </cell>
          <cell r="AS4242">
            <v>0</v>
          </cell>
          <cell r="AT4242">
            <v>0</v>
          </cell>
          <cell r="AU4242">
            <v>0</v>
          </cell>
          <cell r="AV4242">
            <v>0</v>
          </cell>
          <cell r="AW4242">
            <v>0</v>
          </cell>
          <cell r="AX4242">
            <v>0</v>
          </cell>
          <cell r="AY4242">
            <v>0</v>
          </cell>
          <cell r="AZ4242">
            <v>0</v>
          </cell>
        </row>
        <row r="4243">
          <cell r="A4243" t="str">
            <v>WYResidentialDLC Central ACWinter Peak Reduction @Generation (MW)High Participation Case0</v>
          </cell>
          <cell r="B4243" t="str">
            <v>WY</v>
          </cell>
          <cell r="C4243" t="str">
            <v>Residential</v>
          </cell>
          <cell r="D4243" t="str">
            <v>DLC Central AC</v>
          </cell>
          <cell r="E4243" t="str">
            <v>Winter Peak Reduction @Generation (MW)</v>
          </cell>
          <cell r="F4243" t="str">
            <v>High Participation Case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0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0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0</v>
          </cell>
          <cell r="AP4243">
            <v>0</v>
          </cell>
          <cell r="AQ4243">
            <v>0</v>
          </cell>
          <cell r="AR4243">
            <v>0</v>
          </cell>
          <cell r="AS4243">
            <v>0</v>
          </cell>
          <cell r="AT4243">
            <v>0</v>
          </cell>
          <cell r="AU4243">
            <v>0</v>
          </cell>
          <cell r="AV4243">
            <v>0</v>
          </cell>
          <cell r="AW4243">
            <v>0</v>
          </cell>
          <cell r="AX4243">
            <v>0</v>
          </cell>
          <cell r="AY4243">
            <v>0</v>
          </cell>
          <cell r="AZ4243">
            <v>0</v>
          </cell>
        </row>
        <row r="4244">
          <cell r="A4244" t="str">
            <v>WYResidentialDLC Central ACProgram Annual BenefitsHigh Participation Case0</v>
          </cell>
          <cell r="B4244" t="str">
            <v>WY</v>
          </cell>
          <cell r="C4244" t="str">
            <v>Residential</v>
          </cell>
          <cell r="D4244" t="str">
            <v>DLC Central AC</v>
          </cell>
          <cell r="E4244" t="str">
            <v>Program Annual Benefits</v>
          </cell>
          <cell r="F4244" t="str">
            <v>High Participation Case</v>
          </cell>
          <cell r="G4244">
            <v>0</v>
          </cell>
        </row>
        <row r="4245">
          <cell r="A4245" t="str">
            <v>WYResidentialDLC Central ACNew ParticipantsHigh Participation Case0</v>
          </cell>
          <cell r="B4245" t="str">
            <v>WY</v>
          </cell>
          <cell r="C4245" t="str">
            <v>Residential</v>
          </cell>
          <cell r="D4245" t="str">
            <v>DLC Central AC</v>
          </cell>
          <cell r="E4245" t="str">
            <v>New Participants</v>
          </cell>
          <cell r="F4245" t="str">
            <v>High Participation Case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16746.686550000006</v>
          </cell>
          <cell r="S4245">
            <v>34271.919000000009</v>
          </cell>
          <cell r="T4245">
            <v>69833.664450000011</v>
          </cell>
          <cell r="U4245">
            <v>36847.527750000037</v>
          </cell>
          <cell r="V4245">
            <v>20100.588749999937</v>
          </cell>
          <cell r="W4245">
            <v>2583.0255000000179</v>
          </cell>
          <cell r="X4245">
            <v>2585.7149999999965</v>
          </cell>
          <cell r="Y4245">
            <v>2585.2035000000324</v>
          </cell>
          <cell r="Z4245">
            <v>2584.5764999999665</v>
          </cell>
          <cell r="AA4245">
            <v>2584.3950000000186</v>
          </cell>
          <cell r="AB4245">
            <v>2584.7249999999767</v>
          </cell>
          <cell r="AC4245">
            <v>2592.8595000000205</v>
          </cell>
          <cell r="AD4245">
            <v>2694.0321599718882</v>
          </cell>
          <cell r="AE4245">
            <v>2731.0805338135397</v>
          </cell>
          <cell r="AF4245">
            <v>2768.6383974915661</v>
          </cell>
          <cell r="AG4245">
            <v>2806.7127575183695</v>
          </cell>
          <cell r="AH4245">
            <v>2845.3107167601411</v>
          </cell>
          <cell r="AI4245">
            <v>2884.4394757617847</v>
          </cell>
          <cell r="AJ4245">
            <v>2924.1063340901455</v>
          </cell>
          <cell r="AK4245">
            <v>2964.3186916958948</v>
          </cell>
          <cell r="AL4245">
            <v>0</v>
          </cell>
          <cell r="AM4245">
            <v>0</v>
          </cell>
          <cell r="AN4245">
            <v>0</v>
          </cell>
          <cell r="AO4245">
            <v>0</v>
          </cell>
          <cell r="AP4245">
            <v>0</v>
          </cell>
          <cell r="AQ4245">
            <v>0</v>
          </cell>
          <cell r="AR4245">
            <v>0</v>
          </cell>
          <cell r="AS4245">
            <v>0</v>
          </cell>
          <cell r="AT4245">
            <v>0</v>
          </cell>
          <cell r="AU4245">
            <v>0</v>
          </cell>
          <cell r="AV4245">
            <v>0</v>
          </cell>
          <cell r="AW4245">
            <v>0</v>
          </cell>
          <cell r="AX4245">
            <v>0</v>
          </cell>
          <cell r="AY4245">
            <v>0</v>
          </cell>
          <cell r="AZ4245">
            <v>0</v>
          </cell>
        </row>
        <row r="4246">
          <cell r="A4246" t="str">
            <v>WYResidentialDLC Central ACIncentive CostsHigh Participation Case0</v>
          </cell>
          <cell r="B4246" t="str">
            <v>WY</v>
          </cell>
          <cell r="C4246" t="str">
            <v>Residential</v>
          </cell>
          <cell r="D4246" t="str">
            <v>DLC Central AC</v>
          </cell>
          <cell r="E4246" t="str">
            <v>Incentive Costs</v>
          </cell>
          <cell r="F4246" t="str">
            <v>High Participation Case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351680.42</v>
          </cell>
          <cell r="S4246">
            <v>1071390.72</v>
          </cell>
          <cell r="T4246">
            <v>2537897.67</v>
          </cell>
          <cell r="U4246">
            <v>3311695.75</v>
          </cell>
          <cell r="V4246">
            <v>3733808.12</v>
          </cell>
          <cell r="W4246">
            <v>3788051.65</v>
          </cell>
          <cell r="X4246">
            <v>3842351.67</v>
          </cell>
          <cell r="Y4246">
            <v>3896640.94</v>
          </cell>
          <cell r="Z4246">
            <v>3950917.05</v>
          </cell>
          <cell r="AA4246">
            <v>4005189.34</v>
          </cell>
          <cell r="AB4246">
            <v>4059468.57</v>
          </cell>
          <cell r="AC4246">
            <v>4113918.62</v>
          </cell>
          <cell r="AD4246">
            <v>4170493.29</v>
          </cell>
          <cell r="AE4246">
            <v>4227845.9800000004</v>
          </cell>
          <cell r="AF4246">
            <v>4285987.3899999997</v>
          </cell>
          <cell r="AG4246">
            <v>4344928.3600000003</v>
          </cell>
          <cell r="AH4246">
            <v>4404679.88</v>
          </cell>
          <cell r="AI4246">
            <v>4465253.1100000003</v>
          </cell>
          <cell r="AJ4246">
            <v>4526659.34</v>
          </cell>
          <cell r="AK4246">
            <v>4588910.04</v>
          </cell>
          <cell r="AL4246">
            <v>0</v>
          </cell>
          <cell r="AM4246">
            <v>0</v>
          </cell>
          <cell r="AN4246">
            <v>0</v>
          </cell>
          <cell r="AO4246">
            <v>0</v>
          </cell>
          <cell r="AP4246">
            <v>0</v>
          </cell>
          <cell r="AQ4246">
            <v>0</v>
          </cell>
          <cell r="AR4246">
            <v>0</v>
          </cell>
          <cell r="AS4246">
            <v>0</v>
          </cell>
          <cell r="AT4246">
            <v>0</v>
          </cell>
          <cell r="AU4246">
            <v>0</v>
          </cell>
          <cell r="AV4246">
            <v>0</v>
          </cell>
          <cell r="AW4246">
            <v>0</v>
          </cell>
          <cell r="AX4246">
            <v>0</v>
          </cell>
          <cell r="AY4246">
            <v>0</v>
          </cell>
          <cell r="AZ4246">
            <v>0</v>
          </cell>
        </row>
        <row r="4247">
          <cell r="A4247" t="str">
            <v>WYResidentialDLC Central ACParticipantsHigh Participation Case0</v>
          </cell>
          <cell r="B4247" t="str">
            <v>WY</v>
          </cell>
          <cell r="C4247" t="str">
            <v>Residential</v>
          </cell>
          <cell r="D4247" t="str">
            <v>DLC Central AC</v>
          </cell>
          <cell r="E4247" t="str">
            <v>Participants</v>
          </cell>
          <cell r="F4247" t="str">
            <v>High Participation Case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16746.686550000006</v>
          </cell>
          <cell r="S4247">
            <v>51018.605550000015</v>
          </cell>
          <cell r="T4247">
            <v>120852.27000000002</v>
          </cell>
          <cell r="U4247">
            <v>157699.79775000006</v>
          </cell>
          <cell r="V4247">
            <v>177800.38649999999</v>
          </cell>
          <cell r="W4247">
            <v>180383.41200000001</v>
          </cell>
          <cell r="X4247">
            <v>182969.12700000001</v>
          </cell>
          <cell r="Y4247">
            <v>185554.33050000004</v>
          </cell>
          <cell r="Z4247">
            <v>188138.90700000001</v>
          </cell>
          <cell r="AA4247">
            <v>190723.30200000003</v>
          </cell>
          <cell r="AB4247">
            <v>193308.027</v>
          </cell>
          <cell r="AC4247">
            <v>195900.88650000002</v>
          </cell>
          <cell r="AD4247">
            <v>198594.91865997191</v>
          </cell>
          <cell r="AE4247">
            <v>201325.99919378545</v>
          </cell>
          <cell r="AF4247">
            <v>204094.63759127702</v>
          </cell>
          <cell r="AG4247">
            <v>206901.35034879539</v>
          </cell>
          <cell r="AH4247">
            <v>209746.66106555553</v>
          </cell>
          <cell r="AI4247">
            <v>212631.10054131731</v>
          </cell>
          <cell r="AJ4247">
            <v>215555.20687540746</v>
          </cell>
          <cell r="AK4247">
            <v>218519.52556710335</v>
          </cell>
          <cell r="AL4247">
            <v>0</v>
          </cell>
          <cell r="AM4247">
            <v>0</v>
          </cell>
          <cell r="AN4247">
            <v>0</v>
          </cell>
          <cell r="AO4247">
            <v>0</v>
          </cell>
          <cell r="AP4247">
            <v>0</v>
          </cell>
          <cell r="AQ4247">
            <v>0</v>
          </cell>
          <cell r="AR4247">
            <v>0</v>
          </cell>
          <cell r="AS4247">
            <v>0</v>
          </cell>
          <cell r="AT4247">
            <v>0</v>
          </cell>
          <cell r="AU4247">
            <v>0</v>
          </cell>
          <cell r="AV4247">
            <v>0</v>
          </cell>
          <cell r="AW4247">
            <v>0</v>
          </cell>
          <cell r="AX4247">
            <v>0</v>
          </cell>
          <cell r="AY4247">
            <v>0</v>
          </cell>
          <cell r="AZ4247">
            <v>0</v>
          </cell>
        </row>
        <row r="4248">
          <cell r="A4248" t="str">
            <v>WYSmall C&amp;IDLC Central ACProgram Annual BenefitsHigh Participation Case0</v>
          </cell>
          <cell r="B4248" t="str">
            <v>WY</v>
          </cell>
          <cell r="C4248" t="str">
            <v>Small C&amp;I</v>
          </cell>
          <cell r="D4248" t="str">
            <v>DLC Central AC</v>
          </cell>
          <cell r="E4248" t="str">
            <v>Program Annual Benefits</v>
          </cell>
          <cell r="F4248" t="str">
            <v>High Participation Case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573231.01</v>
          </cell>
          <cell r="S4248">
            <v>1745288.43</v>
          </cell>
          <cell r="T4248">
            <v>4127886.26</v>
          </cell>
          <cell r="U4248">
            <v>5388069.9000000004</v>
          </cell>
          <cell r="V4248">
            <v>6066603.5300000003</v>
          </cell>
          <cell r="W4248">
            <v>6146956.6100000003</v>
          </cell>
          <cell r="X4248">
            <v>6226381.7599999998</v>
          </cell>
          <cell r="Y4248">
            <v>6305886.3200000003</v>
          </cell>
          <cell r="Z4248">
            <v>6389191.79</v>
          </cell>
          <cell r="AA4248">
            <v>6482465.1100000003</v>
          </cell>
          <cell r="AB4248">
            <v>6568214.9500000002</v>
          </cell>
          <cell r="AC4248">
            <v>6654117.0800000001</v>
          </cell>
          <cell r="AD4248">
            <v>6743128.8899999997</v>
          </cell>
          <cell r="AE4248">
            <v>6833331.4100000001</v>
          </cell>
          <cell r="AF4248">
            <v>6924740.5700000003</v>
          </cell>
          <cell r="AG4248">
            <v>7017372.5</v>
          </cell>
          <cell r="AH4248">
            <v>7111243.5700000003</v>
          </cell>
          <cell r="AI4248">
            <v>7206370.3399999999</v>
          </cell>
          <cell r="AJ4248">
            <v>7302769.6200000001</v>
          </cell>
          <cell r="AK4248">
            <v>7400458.4299999997</v>
          </cell>
          <cell r="AL4248">
            <v>0</v>
          </cell>
          <cell r="AM4248">
            <v>0</v>
          </cell>
          <cell r="AN4248">
            <v>0</v>
          </cell>
          <cell r="AO4248">
            <v>0</v>
          </cell>
          <cell r="AP4248">
            <v>0</v>
          </cell>
          <cell r="AQ4248">
            <v>0</v>
          </cell>
          <cell r="AR4248">
            <v>0</v>
          </cell>
          <cell r="AS4248">
            <v>0</v>
          </cell>
          <cell r="AT4248">
            <v>0</v>
          </cell>
          <cell r="AU4248">
            <v>0</v>
          </cell>
          <cell r="AV4248">
            <v>0</v>
          </cell>
          <cell r="AW4248">
            <v>0</v>
          </cell>
          <cell r="AX4248">
            <v>0</v>
          </cell>
          <cell r="AY4248">
            <v>0</v>
          </cell>
          <cell r="AZ4248">
            <v>0</v>
          </cell>
        </row>
        <row r="4249">
          <cell r="A4249" t="str">
            <v>WYSmall C&amp;IDLC Central ACProgram Annual CostsHigh Participation Case0</v>
          </cell>
          <cell r="B4249" t="str">
            <v>WY</v>
          </cell>
          <cell r="C4249" t="str">
            <v>Small C&amp;I</v>
          </cell>
          <cell r="D4249" t="str">
            <v>DLC Central AC</v>
          </cell>
          <cell r="E4249" t="str">
            <v>Program Annual Costs</v>
          </cell>
          <cell r="F4249" t="str">
            <v>High Participation Case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5834317.1500000004</v>
          </cell>
          <cell r="S4249">
            <v>12509121.98</v>
          </cell>
          <cell r="T4249">
            <v>26286343.199999999</v>
          </cell>
          <cell r="U4249">
            <v>16130618.27</v>
          </cell>
          <cell r="V4249">
            <v>10911310.720000001</v>
          </cell>
          <cell r="W4249">
            <v>4823091.07</v>
          </cell>
          <cell r="X4249">
            <v>4899046.41</v>
          </cell>
          <cell r="Y4249">
            <v>4974249.76</v>
          </cell>
          <cell r="Z4249">
            <v>5049879.66</v>
          </cell>
          <cell r="AA4249">
            <v>5126289.05</v>
          </cell>
          <cell r="AB4249">
            <v>5203203.5</v>
          </cell>
          <cell r="AC4249">
            <v>5283869.59</v>
          </cell>
          <cell r="AD4249">
            <v>5405233.1200000001</v>
          </cell>
          <cell r="AE4249">
            <v>5502775.29</v>
          </cell>
          <cell r="AF4249">
            <v>5602414.6799999997</v>
          </cell>
          <cell r="AG4249">
            <v>5704204.7300000004</v>
          </cell>
          <cell r="AH4249">
            <v>5808200.4400000004</v>
          </cell>
          <cell r="AI4249">
            <v>5914458.3899999997</v>
          </cell>
          <cell r="AJ4249">
            <v>6023036.7800000003</v>
          </cell>
          <cell r="AK4249">
            <v>6133995.5099999998</v>
          </cell>
          <cell r="AL4249">
            <v>0</v>
          </cell>
          <cell r="AM4249">
            <v>0</v>
          </cell>
          <cell r="AN4249">
            <v>0</v>
          </cell>
          <cell r="AO4249">
            <v>0</v>
          </cell>
          <cell r="AP4249">
            <v>0</v>
          </cell>
          <cell r="AQ4249">
            <v>0</v>
          </cell>
          <cell r="AR4249">
            <v>0</v>
          </cell>
          <cell r="AS4249">
            <v>0</v>
          </cell>
          <cell r="AT4249">
            <v>0</v>
          </cell>
          <cell r="AU4249">
            <v>0</v>
          </cell>
          <cell r="AV4249">
            <v>0</v>
          </cell>
          <cell r="AW4249">
            <v>0</v>
          </cell>
          <cell r="AX4249">
            <v>0</v>
          </cell>
          <cell r="AY4249">
            <v>0</v>
          </cell>
          <cell r="AZ4249">
            <v>0</v>
          </cell>
        </row>
        <row r="4250">
          <cell r="A4250" t="str">
            <v>WYSmall C&amp;IDLC Central ACNon-Incentive CostsHigh Participation Case0</v>
          </cell>
          <cell r="B4250" t="str">
            <v>WY</v>
          </cell>
          <cell r="C4250" t="str">
            <v>Small C&amp;I</v>
          </cell>
          <cell r="D4250" t="str">
            <v>DLC Central AC</v>
          </cell>
          <cell r="E4250" t="str">
            <v>Non-Incentive Costs</v>
          </cell>
          <cell r="F4250" t="str">
            <v>High Participation Case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5482636.7300000004</v>
          </cell>
          <cell r="S4250">
            <v>11437731.27</v>
          </cell>
          <cell r="T4250">
            <v>23748445.530000001</v>
          </cell>
          <cell r="U4250">
            <v>12818922.52</v>
          </cell>
          <cell r="V4250">
            <v>7177502.6100000003</v>
          </cell>
          <cell r="W4250">
            <v>1035039.42</v>
          </cell>
          <cell r="X4250">
            <v>1056694.75</v>
          </cell>
          <cell r="Y4250">
            <v>1077608.81</v>
          </cell>
          <cell r="Z4250">
            <v>1098962.6200000001</v>
          </cell>
          <cell r="AA4250">
            <v>1121099.71</v>
          </cell>
          <cell r="AB4250">
            <v>1143734.93</v>
          </cell>
          <cell r="AC4250">
            <v>1169950.97</v>
          </cell>
          <cell r="AD4250">
            <v>1234739.83</v>
          </cell>
          <cell r="AE4250">
            <v>1274929.31</v>
          </cell>
          <cell r="AF4250">
            <v>1316427.29</v>
          </cell>
          <cell r="AG4250">
            <v>1359276.37</v>
          </cell>
          <cell r="AH4250">
            <v>1403520.56</v>
          </cell>
          <cell r="AI4250">
            <v>1449205.28</v>
          </cell>
          <cell r="AJ4250">
            <v>1496377.44</v>
          </cell>
          <cell r="AK4250">
            <v>1545085.48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  <cell r="AP4250">
            <v>0</v>
          </cell>
          <cell r="AQ4250">
            <v>0</v>
          </cell>
          <cell r="AR4250">
            <v>0</v>
          </cell>
          <cell r="AS4250">
            <v>0</v>
          </cell>
          <cell r="AT4250">
            <v>0</v>
          </cell>
          <cell r="AU4250">
            <v>0</v>
          </cell>
          <cell r="AV4250">
            <v>0</v>
          </cell>
          <cell r="AW4250">
            <v>0</v>
          </cell>
          <cell r="AX4250">
            <v>0</v>
          </cell>
          <cell r="AY4250">
            <v>0</v>
          </cell>
          <cell r="AZ4250">
            <v>0</v>
          </cell>
        </row>
        <row r="4251">
          <cell r="A4251" t="str">
            <v>WYSmall C&amp;IDLC Central ACSummer Peak Reduction @Meter  (MW)High Participation Case0</v>
          </cell>
          <cell r="B4251" t="str">
            <v>WY</v>
          </cell>
          <cell r="C4251" t="str">
            <v>Small C&amp;I</v>
          </cell>
          <cell r="D4251" t="str">
            <v>DLC Central AC</v>
          </cell>
          <cell r="E4251" t="str">
            <v>Summer Peak Reduction @Meter  (MW)</v>
          </cell>
          <cell r="F4251" t="str">
            <v>High Participation Case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5.1061481672101516</v>
          </cell>
          <cell r="S4251">
            <v>15.546439584201273</v>
          </cell>
          <cell r="T4251">
            <v>36.769815927493447</v>
          </cell>
          <cell r="U4251">
            <v>47.99510590524666</v>
          </cell>
          <cell r="V4251">
            <v>54.039254216657497</v>
          </cell>
          <cell r="W4251">
            <v>54.75501228123791</v>
          </cell>
          <cell r="X4251">
            <v>55.462504704051796</v>
          </cell>
          <cell r="Y4251">
            <v>56.170704503007471</v>
          </cell>
          <cell r="Z4251">
            <v>56.91276145592839</v>
          </cell>
          <cell r="AA4251">
            <v>57.74360864977195</v>
          </cell>
          <cell r="AB4251">
            <v>58.507439221742665</v>
          </cell>
          <cell r="AC4251">
            <v>59.27262640549219</v>
          </cell>
          <cell r="AD4251">
            <v>60.065513565673378</v>
          </cell>
          <cell r="AE4251">
            <v>60.869007140432515</v>
          </cell>
          <cell r="AF4251">
            <v>61.683249011282939</v>
          </cell>
          <cell r="AG4251">
            <v>62.508382957680382</v>
          </cell>
          <cell r="AH4251">
            <v>63.344554682411669</v>
          </cell>
          <cell r="AI4251">
            <v>64.191911837323005</v>
          </cell>
          <cell r="AJ4251">
            <v>65.050604049392433</v>
          </cell>
          <cell r="AK4251">
            <v>65.920782947151125</v>
          </cell>
          <cell r="AL4251">
            <v>0</v>
          </cell>
          <cell r="AM4251">
            <v>0</v>
          </cell>
          <cell r="AN4251">
            <v>0</v>
          </cell>
          <cell r="AO4251">
            <v>0</v>
          </cell>
          <cell r="AP4251">
            <v>0</v>
          </cell>
          <cell r="AQ4251">
            <v>0</v>
          </cell>
          <cell r="AR4251">
            <v>0</v>
          </cell>
          <cell r="AS4251">
            <v>0</v>
          </cell>
          <cell r="AT4251">
            <v>0</v>
          </cell>
          <cell r="AU4251">
            <v>0</v>
          </cell>
          <cell r="AV4251">
            <v>0</v>
          </cell>
          <cell r="AW4251">
            <v>0</v>
          </cell>
          <cell r="AX4251">
            <v>0</v>
          </cell>
          <cell r="AY4251">
            <v>0</v>
          </cell>
          <cell r="AZ4251">
            <v>0</v>
          </cell>
        </row>
        <row r="4252">
          <cell r="A4252" t="str">
            <v>WYSmall C&amp;IDLC Central ACSummer Peak Reduction @Generation (MW)High Participation Case0</v>
          </cell>
          <cell r="B4252" t="str">
            <v>WY</v>
          </cell>
          <cell r="C4252" t="str">
            <v>Small C&amp;I</v>
          </cell>
          <cell r="D4252" t="str">
            <v>DLC Central AC</v>
          </cell>
          <cell r="E4252" t="str">
            <v>Summer Peak Reduction @Generation (MW)</v>
          </cell>
          <cell r="F4252" t="str">
            <v>High Participation Case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5.6309529854545115</v>
          </cell>
          <cell r="S4252">
            <v>17.1442871462299</v>
          </cell>
          <cell r="T4252">
            <v>40.548980952242438</v>
          </cell>
          <cell r="U4252">
            <v>52.92799504328039</v>
          </cell>
          <cell r="V4252">
            <v>59.593354892652727</v>
          </cell>
          <cell r="W4252">
            <v>60.382677857562754</v>
          </cell>
          <cell r="X4252">
            <v>61.162885646285609</v>
          </cell>
          <cell r="Y4252">
            <v>61.94387351456492</v>
          </cell>
          <cell r="Z4252">
            <v>62.762198341341403</v>
          </cell>
          <cell r="AA4252">
            <v>63.678439181486489</v>
          </cell>
          <cell r="AB4252">
            <v>64.520775498172327</v>
          </cell>
          <cell r="AC4252">
            <v>65.364607857843168</v>
          </cell>
          <cell r="AD4252">
            <v>66.238987169908881</v>
          </cell>
          <cell r="AE4252">
            <v>67.125063013269198</v>
          </cell>
          <cell r="AF4252">
            <v>68.022991851877961</v>
          </cell>
          <cell r="AG4252">
            <v>68.932932242700019</v>
          </cell>
          <cell r="AH4252">
            <v>69.855044863709381</v>
          </cell>
          <cell r="AI4252">
            <v>70.789492542261797</v>
          </cell>
          <cell r="AJ4252">
            <v>71.73644028384696</v>
          </cell>
          <cell r="AK4252">
            <v>72.696055301225314</v>
          </cell>
          <cell r="AL4252">
            <v>0</v>
          </cell>
          <cell r="AM4252">
            <v>0</v>
          </cell>
          <cell r="AN4252">
            <v>0</v>
          </cell>
          <cell r="AO4252">
            <v>0</v>
          </cell>
          <cell r="AP4252">
            <v>0</v>
          </cell>
          <cell r="AQ4252">
            <v>0</v>
          </cell>
          <cell r="AR4252">
            <v>0</v>
          </cell>
          <cell r="AS4252">
            <v>0</v>
          </cell>
          <cell r="AT4252">
            <v>0</v>
          </cell>
          <cell r="AU4252">
            <v>0</v>
          </cell>
          <cell r="AV4252">
            <v>0</v>
          </cell>
          <cell r="AW4252">
            <v>0</v>
          </cell>
          <cell r="AX4252">
            <v>0</v>
          </cell>
          <cell r="AY4252">
            <v>0</v>
          </cell>
          <cell r="AZ4252">
            <v>0</v>
          </cell>
        </row>
        <row r="4253">
          <cell r="A4253" t="str">
            <v>WYSmall C&amp;IDLC Central ACWinter Peak Reduction @Meter  (MW)High Participation Case0</v>
          </cell>
          <cell r="B4253" t="str">
            <v>WY</v>
          </cell>
          <cell r="C4253" t="str">
            <v>Small C&amp;I</v>
          </cell>
          <cell r="D4253" t="str">
            <v>DLC Central AC</v>
          </cell>
          <cell r="E4253" t="str">
            <v>Winter Peak Reduction @Meter  (MW)</v>
          </cell>
          <cell r="F4253" t="str">
            <v>High Participation Case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  <cell r="AE4253">
            <v>0</v>
          </cell>
          <cell r="AF4253">
            <v>0</v>
          </cell>
          <cell r="AG4253">
            <v>0</v>
          </cell>
          <cell r="AH4253">
            <v>0</v>
          </cell>
          <cell r="AI4253">
            <v>0</v>
          </cell>
          <cell r="AJ4253">
            <v>0</v>
          </cell>
          <cell r="AK4253">
            <v>0</v>
          </cell>
          <cell r="AL4253">
            <v>0</v>
          </cell>
          <cell r="AM4253">
            <v>0</v>
          </cell>
          <cell r="AN4253">
            <v>0</v>
          </cell>
          <cell r="AO4253">
            <v>0</v>
          </cell>
          <cell r="AP4253">
            <v>0</v>
          </cell>
          <cell r="AQ4253">
            <v>0</v>
          </cell>
          <cell r="AR4253">
            <v>0</v>
          </cell>
          <cell r="AS4253">
            <v>0</v>
          </cell>
          <cell r="AT4253">
            <v>0</v>
          </cell>
          <cell r="AU4253">
            <v>0</v>
          </cell>
          <cell r="AV4253">
            <v>0</v>
          </cell>
          <cell r="AW4253">
            <v>0</v>
          </cell>
          <cell r="AX4253">
            <v>0</v>
          </cell>
          <cell r="AY4253">
            <v>0</v>
          </cell>
          <cell r="AZ4253">
            <v>0</v>
          </cell>
        </row>
        <row r="4254">
          <cell r="A4254" t="str">
            <v>WYSmall C&amp;IDLC Central ACWinter Peak Reduction @Generation (MW)High Participation Case0</v>
          </cell>
          <cell r="B4254" t="str">
            <v>WY</v>
          </cell>
          <cell r="C4254" t="str">
            <v>Small C&amp;I</v>
          </cell>
          <cell r="D4254" t="str">
            <v>DLC Central AC</v>
          </cell>
          <cell r="E4254" t="str">
            <v>Winter Peak Reduction @Generation (MW)</v>
          </cell>
          <cell r="F4254" t="str">
            <v>High Participation Case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0</v>
          </cell>
          <cell r="AE4254">
            <v>0</v>
          </cell>
          <cell r="AF4254">
            <v>0</v>
          </cell>
          <cell r="AG4254">
            <v>0</v>
          </cell>
          <cell r="AH4254">
            <v>0</v>
          </cell>
          <cell r="AI4254">
            <v>0</v>
          </cell>
          <cell r="AJ4254">
            <v>0</v>
          </cell>
          <cell r="AK4254">
            <v>0</v>
          </cell>
          <cell r="AL4254">
            <v>0</v>
          </cell>
          <cell r="AM4254">
            <v>0</v>
          </cell>
          <cell r="AN4254">
            <v>0</v>
          </cell>
          <cell r="AO4254">
            <v>0</v>
          </cell>
          <cell r="AP4254">
            <v>0</v>
          </cell>
          <cell r="AQ4254">
            <v>0</v>
          </cell>
          <cell r="AR4254">
            <v>0</v>
          </cell>
          <cell r="AS4254">
            <v>0</v>
          </cell>
          <cell r="AT4254">
            <v>0</v>
          </cell>
          <cell r="AU4254">
            <v>0</v>
          </cell>
          <cell r="AV4254">
            <v>0</v>
          </cell>
          <cell r="AW4254">
            <v>0</v>
          </cell>
          <cell r="AX4254">
            <v>0</v>
          </cell>
          <cell r="AY4254">
            <v>0</v>
          </cell>
          <cell r="AZ4254">
            <v>0</v>
          </cell>
        </row>
        <row r="4255">
          <cell r="A4255" t="str">
            <v>WYSmall C&amp;IDLC Central ACProgram Annual BenefitsHigh Participation Case0</v>
          </cell>
          <cell r="B4255" t="str">
            <v>WY</v>
          </cell>
          <cell r="C4255" t="str">
            <v>Small C&amp;I</v>
          </cell>
          <cell r="D4255" t="str">
            <v>DLC Central AC</v>
          </cell>
          <cell r="E4255" t="str">
            <v>Program Annual Benefits</v>
          </cell>
          <cell r="F4255" t="str">
            <v>High Participation Case</v>
          </cell>
          <cell r="G4255">
            <v>0</v>
          </cell>
        </row>
        <row r="4256">
          <cell r="A4256" t="str">
            <v>WYSmall C&amp;IDLC Central ACNew ParticipantsHigh Participation Case0</v>
          </cell>
          <cell r="B4256" t="str">
            <v>WY</v>
          </cell>
          <cell r="C4256" t="str">
            <v>Small C&amp;I</v>
          </cell>
          <cell r="D4256" t="str">
            <v>DLC Central AC</v>
          </cell>
          <cell r="E4256" t="str">
            <v>New Participants</v>
          </cell>
          <cell r="F4256" t="str">
            <v>High Participation Case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16746.686550000006</v>
          </cell>
          <cell r="S4256">
            <v>34271.919000000009</v>
          </cell>
          <cell r="T4256">
            <v>69833.664450000011</v>
          </cell>
          <cell r="U4256">
            <v>36847.527750000037</v>
          </cell>
          <cell r="V4256">
            <v>20100.588749999937</v>
          </cell>
          <cell r="W4256">
            <v>2583.0255000000179</v>
          </cell>
          <cell r="X4256">
            <v>2585.7149999999965</v>
          </cell>
          <cell r="Y4256">
            <v>2585.2035000000324</v>
          </cell>
          <cell r="Z4256">
            <v>2584.5764999999665</v>
          </cell>
          <cell r="AA4256">
            <v>2584.3950000000186</v>
          </cell>
          <cell r="AB4256">
            <v>2584.7249999999767</v>
          </cell>
          <cell r="AC4256">
            <v>2592.8595000000205</v>
          </cell>
          <cell r="AD4256">
            <v>2694.0321599718882</v>
          </cell>
          <cell r="AE4256">
            <v>2731.0805338135397</v>
          </cell>
          <cell r="AF4256">
            <v>2768.6383974915661</v>
          </cell>
          <cell r="AG4256">
            <v>2806.7127575183695</v>
          </cell>
          <cell r="AH4256">
            <v>2845.3107167601411</v>
          </cell>
          <cell r="AI4256">
            <v>2884.4394757617847</v>
          </cell>
          <cell r="AJ4256">
            <v>2924.1063340901455</v>
          </cell>
          <cell r="AK4256">
            <v>2964.3186916958948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  <cell r="AP4256">
            <v>0</v>
          </cell>
          <cell r="AQ4256">
            <v>0</v>
          </cell>
          <cell r="AR4256">
            <v>0</v>
          </cell>
          <cell r="AS4256">
            <v>0</v>
          </cell>
          <cell r="AT4256">
            <v>0</v>
          </cell>
          <cell r="AU4256">
            <v>0</v>
          </cell>
          <cell r="AV4256">
            <v>0</v>
          </cell>
          <cell r="AW4256">
            <v>0</v>
          </cell>
          <cell r="AX4256">
            <v>0</v>
          </cell>
          <cell r="AY4256">
            <v>0</v>
          </cell>
          <cell r="AZ4256">
            <v>0</v>
          </cell>
        </row>
        <row r="4257">
          <cell r="A4257" t="str">
            <v>WYSmall C&amp;IDLC Central ACIncentive CostsHigh Participation Case0</v>
          </cell>
          <cell r="B4257" t="str">
            <v>WY</v>
          </cell>
          <cell r="C4257" t="str">
            <v>Small C&amp;I</v>
          </cell>
          <cell r="D4257" t="str">
            <v>DLC Central AC</v>
          </cell>
          <cell r="E4257" t="str">
            <v>Incentive Costs</v>
          </cell>
          <cell r="F4257" t="str">
            <v>High Participation Case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351680.42</v>
          </cell>
          <cell r="S4257">
            <v>1071390.72</v>
          </cell>
          <cell r="T4257">
            <v>2537897.67</v>
          </cell>
          <cell r="U4257">
            <v>3311695.75</v>
          </cell>
          <cell r="V4257">
            <v>3733808.12</v>
          </cell>
          <cell r="W4257">
            <v>3788051.65</v>
          </cell>
          <cell r="X4257">
            <v>3842351.67</v>
          </cell>
          <cell r="Y4257">
            <v>3896640.94</v>
          </cell>
          <cell r="Z4257">
            <v>3950917.05</v>
          </cell>
          <cell r="AA4257">
            <v>4005189.34</v>
          </cell>
          <cell r="AB4257">
            <v>4059468.57</v>
          </cell>
          <cell r="AC4257">
            <v>4113918.62</v>
          </cell>
          <cell r="AD4257">
            <v>4170493.29</v>
          </cell>
          <cell r="AE4257">
            <v>4227845.9800000004</v>
          </cell>
          <cell r="AF4257">
            <v>4285987.3899999997</v>
          </cell>
          <cell r="AG4257">
            <v>4344928.3600000003</v>
          </cell>
          <cell r="AH4257">
            <v>4404679.88</v>
          </cell>
          <cell r="AI4257">
            <v>4465253.1100000003</v>
          </cell>
          <cell r="AJ4257">
            <v>4526659.34</v>
          </cell>
          <cell r="AK4257">
            <v>4588910.04</v>
          </cell>
          <cell r="AL4257">
            <v>0</v>
          </cell>
          <cell r="AM4257">
            <v>0</v>
          </cell>
          <cell r="AN4257">
            <v>0</v>
          </cell>
          <cell r="AO4257">
            <v>0</v>
          </cell>
          <cell r="AP4257">
            <v>0</v>
          </cell>
          <cell r="AQ4257">
            <v>0</v>
          </cell>
          <cell r="AR4257">
            <v>0</v>
          </cell>
          <cell r="AS4257">
            <v>0</v>
          </cell>
          <cell r="AT4257">
            <v>0</v>
          </cell>
          <cell r="AU4257">
            <v>0</v>
          </cell>
          <cell r="AV4257">
            <v>0</v>
          </cell>
          <cell r="AW4257">
            <v>0</v>
          </cell>
          <cell r="AX4257">
            <v>0</v>
          </cell>
          <cell r="AY4257">
            <v>0</v>
          </cell>
          <cell r="AZ4257">
            <v>0</v>
          </cell>
        </row>
        <row r="4258">
          <cell r="A4258" t="str">
            <v>WYSmall C&amp;IDLC Central ACParticipantsHigh Participation Case0</v>
          </cell>
          <cell r="B4258" t="str">
            <v>WY</v>
          </cell>
          <cell r="C4258" t="str">
            <v>Small C&amp;I</v>
          </cell>
          <cell r="D4258" t="str">
            <v>DLC Central AC</v>
          </cell>
          <cell r="E4258" t="str">
            <v>Participants</v>
          </cell>
          <cell r="F4258" t="str">
            <v>High Participation Case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16746.686550000006</v>
          </cell>
          <cell r="S4258">
            <v>51018.605550000015</v>
          </cell>
          <cell r="T4258">
            <v>120852.27000000002</v>
          </cell>
          <cell r="U4258">
            <v>157699.79775000006</v>
          </cell>
          <cell r="V4258">
            <v>177800.38649999999</v>
          </cell>
          <cell r="W4258">
            <v>180383.41200000001</v>
          </cell>
          <cell r="X4258">
            <v>182969.12700000001</v>
          </cell>
          <cell r="Y4258">
            <v>185554.33050000004</v>
          </cell>
          <cell r="Z4258">
            <v>188138.90700000001</v>
          </cell>
          <cell r="AA4258">
            <v>190723.30200000003</v>
          </cell>
          <cell r="AB4258">
            <v>193308.027</v>
          </cell>
          <cell r="AC4258">
            <v>195900.88650000002</v>
          </cell>
          <cell r="AD4258">
            <v>198594.91865997191</v>
          </cell>
          <cell r="AE4258">
            <v>201325.99919378545</v>
          </cell>
          <cell r="AF4258">
            <v>204094.63759127702</v>
          </cell>
          <cell r="AG4258">
            <v>206901.35034879539</v>
          </cell>
          <cell r="AH4258">
            <v>209746.66106555553</v>
          </cell>
          <cell r="AI4258">
            <v>212631.10054131731</v>
          </cell>
          <cell r="AJ4258">
            <v>215555.20687540746</v>
          </cell>
          <cell r="AK4258">
            <v>218519.52556710335</v>
          </cell>
          <cell r="AL4258">
            <v>0</v>
          </cell>
          <cell r="AM4258">
            <v>0</v>
          </cell>
          <cell r="AN4258">
            <v>0</v>
          </cell>
          <cell r="AO4258">
            <v>0</v>
          </cell>
          <cell r="AP4258">
            <v>0</v>
          </cell>
          <cell r="AQ4258">
            <v>0</v>
          </cell>
          <cell r="AR4258">
            <v>0</v>
          </cell>
          <cell r="AS4258">
            <v>0</v>
          </cell>
          <cell r="AT4258">
            <v>0</v>
          </cell>
          <cell r="AU4258">
            <v>0</v>
          </cell>
          <cell r="AV4258">
            <v>0</v>
          </cell>
          <cell r="AW4258">
            <v>0</v>
          </cell>
          <cell r="AX4258">
            <v>0</v>
          </cell>
          <cell r="AY4258">
            <v>0</v>
          </cell>
          <cell r="AZ4258">
            <v>0</v>
          </cell>
        </row>
        <row r="4259">
          <cell r="A4259" t="str">
            <v>WYResidentialDLC Elec Vehicle ChargingProgram Annual BenefitsHigh Participation Case0</v>
          </cell>
          <cell r="B4259" t="str">
            <v>WY</v>
          </cell>
          <cell r="C4259" t="str">
            <v>Residential</v>
          </cell>
          <cell r="D4259" t="str">
            <v>DLC Elec Vehicle Charging</v>
          </cell>
          <cell r="E4259" t="str">
            <v>Program Annual Benefits</v>
          </cell>
          <cell r="F4259" t="str">
            <v>High Participation Case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573231.01</v>
          </cell>
          <cell r="S4259">
            <v>1745288.43</v>
          </cell>
          <cell r="T4259">
            <v>4127886.26</v>
          </cell>
          <cell r="U4259">
            <v>5388069.9000000004</v>
          </cell>
          <cell r="V4259">
            <v>6066603.5300000003</v>
          </cell>
          <cell r="W4259">
            <v>6146956.6100000003</v>
          </cell>
          <cell r="X4259">
            <v>6226381.7599999998</v>
          </cell>
          <cell r="Y4259">
            <v>6305886.3200000003</v>
          </cell>
          <cell r="Z4259">
            <v>6389191.79</v>
          </cell>
          <cell r="AA4259">
            <v>6482465.1100000003</v>
          </cell>
          <cell r="AB4259">
            <v>6568214.9500000002</v>
          </cell>
          <cell r="AC4259">
            <v>6654117.0800000001</v>
          </cell>
          <cell r="AD4259">
            <v>6743128.8899999997</v>
          </cell>
          <cell r="AE4259">
            <v>6833331.4100000001</v>
          </cell>
          <cell r="AF4259">
            <v>6924740.5700000003</v>
          </cell>
          <cell r="AG4259">
            <v>7017372.5</v>
          </cell>
          <cell r="AH4259">
            <v>7111243.5700000003</v>
          </cell>
          <cell r="AI4259">
            <v>7206370.3399999999</v>
          </cell>
          <cell r="AJ4259">
            <v>7302769.6200000001</v>
          </cell>
          <cell r="AK4259">
            <v>7400458.4299999997</v>
          </cell>
          <cell r="AL4259">
            <v>0</v>
          </cell>
          <cell r="AM4259">
            <v>0</v>
          </cell>
          <cell r="AN4259">
            <v>0</v>
          </cell>
          <cell r="AO4259">
            <v>0</v>
          </cell>
          <cell r="AP4259">
            <v>0</v>
          </cell>
          <cell r="AQ4259">
            <v>0</v>
          </cell>
          <cell r="AR4259">
            <v>0</v>
          </cell>
          <cell r="AS4259">
            <v>0</v>
          </cell>
          <cell r="AT4259">
            <v>0</v>
          </cell>
          <cell r="AU4259">
            <v>0</v>
          </cell>
          <cell r="AV4259">
            <v>0</v>
          </cell>
          <cell r="AW4259">
            <v>0</v>
          </cell>
          <cell r="AX4259">
            <v>0</v>
          </cell>
          <cell r="AY4259">
            <v>0</v>
          </cell>
          <cell r="AZ4259">
            <v>0</v>
          </cell>
        </row>
        <row r="4260">
          <cell r="A4260" t="str">
            <v>WYResidentialDLC Elec Vehicle ChargingProgram Annual CostsHigh Participation Case0</v>
          </cell>
          <cell r="B4260" t="str">
            <v>WY</v>
          </cell>
          <cell r="C4260" t="str">
            <v>Residential</v>
          </cell>
          <cell r="D4260" t="str">
            <v>DLC Elec Vehicle Charging</v>
          </cell>
          <cell r="E4260" t="str">
            <v>Program Annual Costs</v>
          </cell>
          <cell r="F4260" t="str">
            <v>High Participation Case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5834317.1500000004</v>
          </cell>
          <cell r="S4260">
            <v>12509121.98</v>
          </cell>
          <cell r="T4260">
            <v>26286343.199999999</v>
          </cell>
          <cell r="U4260">
            <v>16130618.27</v>
          </cell>
          <cell r="V4260">
            <v>10911310.720000001</v>
          </cell>
          <cell r="W4260">
            <v>4823091.07</v>
          </cell>
          <cell r="X4260">
            <v>4899046.41</v>
          </cell>
          <cell r="Y4260">
            <v>4974249.76</v>
          </cell>
          <cell r="Z4260">
            <v>5049879.66</v>
          </cell>
          <cell r="AA4260">
            <v>5126289.05</v>
          </cell>
          <cell r="AB4260">
            <v>5203203.5</v>
          </cell>
          <cell r="AC4260">
            <v>5283869.59</v>
          </cell>
          <cell r="AD4260">
            <v>5405233.1200000001</v>
          </cell>
          <cell r="AE4260">
            <v>5502775.29</v>
          </cell>
          <cell r="AF4260">
            <v>5602414.6799999997</v>
          </cell>
          <cell r="AG4260">
            <v>5704204.7300000004</v>
          </cell>
          <cell r="AH4260">
            <v>5808200.4400000004</v>
          </cell>
          <cell r="AI4260">
            <v>5914458.3899999997</v>
          </cell>
          <cell r="AJ4260">
            <v>6023036.7800000003</v>
          </cell>
          <cell r="AK4260">
            <v>6133995.5099999998</v>
          </cell>
          <cell r="AL4260">
            <v>0</v>
          </cell>
          <cell r="AM4260">
            <v>0</v>
          </cell>
          <cell r="AN4260">
            <v>0</v>
          </cell>
          <cell r="AO4260">
            <v>0</v>
          </cell>
          <cell r="AP4260">
            <v>0</v>
          </cell>
          <cell r="AQ4260">
            <v>0</v>
          </cell>
          <cell r="AR4260">
            <v>0</v>
          </cell>
          <cell r="AS4260">
            <v>0</v>
          </cell>
          <cell r="AT4260">
            <v>0</v>
          </cell>
          <cell r="AU4260">
            <v>0</v>
          </cell>
          <cell r="AV4260">
            <v>0</v>
          </cell>
          <cell r="AW4260">
            <v>0</v>
          </cell>
          <cell r="AX4260">
            <v>0</v>
          </cell>
          <cell r="AY4260">
            <v>0</v>
          </cell>
          <cell r="AZ4260">
            <v>0</v>
          </cell>
        </row>
        <row r="4261">
          <cell r="A4261" t="str">
            <v>WYResidentialDLC Elec Vehicle ChargingNon-Incentive CostsHigh Participation Case0</v>
          </cell>
          <cell r="B4261" t="str">
            <v>WY</v>
          </cell>
          <cell r="C4261" t="str">
            <v>Residential</v>
          </cell>
          <cell r="D4261" t="str">
            <v>DLC Elec Vehicle Charging</v>
          </cell>
          <cell r="E4261" t="str">
            <v>Non-Incentive Costs</v>
          </cell>
          <cell r="F4261" t="str">
            <v>High Participation Case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5482636.7300000004</v>
          </cell>
          <cell r="S4261">
            <v>11437731.27</v>
          </cell>
          <cell r="T4261">
            <v>23748445.530000001</v>
          </cell>
          <cell r="U4261">
            <v>12818922.52</v>
          </cell>
          <cell r="V4261">
            <v>7177502.6100000003</v>
          </cell>
          <cell r="W4261">
            <v>1035039.42</v>
          </cell>
          <cell r="X4261">
            <v>1056694.75</v>
          </cell>
          <cell r="Y4261">
            <v>1077608.81</v>
          </cell>
          <cell r="Z4261">
            <v>1098962.6200000001</v>
          </cell>
          <cell r="AA4261">
            <v>1121099.71</v>
          </cell>
          <cell r="AB4261">
            <v>1143734.93</v>
          </cell>
          <cell r="AC4261">
            <v>1169950.97</v>
          </cell>
          <cell r="AD4261">
            <v>1234739.83</v>
          </cell>
          <cell r="AE4261">
            <v>1274929.31</v>
          </cell>
          <cell r="AF4261">
            <v>1316427.29</v>
          </cell>
          <cell r="AG4261">
            <v>1359276.37</v>
          </cell>
          <cell r="AH4261">
            <v>1403520.56</v>
          </cell>
          <cell r="AI4261">
            <v>1449205.28</v>
          </cell>
          <cell r="AJ4261">
            <v>1496377.44</v>
          </cell>
          <cell r="AK4261">
            <v>1545085.48</v>
          </cell>
          <cell r="AL4261">
            <v>0</v>
          </cell>
          <cell r="AM4261">
            <v>0</v>
          </cell>
          <cell r="AN4261">
            <v>0</v>
          </cell>
          <cell r="AO4261">
            <v>0</v>
          </cell>
          <cell r="AP4261">
            <v>0</v>
          </cell>
          <cell r="AQ4261">
            <v>0</v>
          </cell>
          <cell r="AR4261">
            <v>0</v>
          </cell>
          <cell r="AS4261">
            <v>0</v>
          </cell>
          <cell r="AT4261">
            <v>0</v>
          </cell>
          <cell r="AU4261">
            <v>0</v>
          </cell>
          <cell r="AV4261">
            <v>0</v>
          </cell>
          <cell r="AW4261">
            <v>0</v>
          </cell>
          <cell r="AX4261">
            <v>0</v>
          </cell>
          <cell r="AY4261">
            <v>0</v>
          </cell>
          <cell r="AZ4261">
            <v>0</v>
          </cell>
        </row>
        <row r="4262">
          <cell r="A4262" t="str">
            <v>WYResidentialDLC Elec Vehicle ChargingSummer Peak Reduction @Meter  (MW)High Participation Case0</v>
          </cell>
          <cell r="B4262" t="str">
            <v>WY</v>
          </cell>
          <cell r="C4262" t="str">
            <v>Residential</v>
          </cell>
          <cell r="D4262" t="str">
            <v>DLC Elec Vehicle Charging</v>
          </cell>
          <cell r="E4262" t="str">
            <v>Summer Peak Reduction @Meter  (MW)</v>
          </cell>
          <cell r="F4262" t="str">
            <v>High Participation Case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5.1061481672101516</v>
          </cell>
          <cell r="S4262">
            <v>15.546439584201273</v>
          </cell>
          <cell r="T4262">
            <v>36.769815927493447</v>
          </cell>
          <cell r="U4262">
            <v>47.99510590524666</v>
          </cell>
          <cell r="V4262">
            <v>54.039254216657497</v>
          </cell>
          <cell r="W4262">
            <v>54.75501228123791</v>
          </cell>
          <cell r="X4262">
            <v>55.462504704051796</v>
          </cell>
          <cell r="Y4262">
            <v>56.170704503007471</v>
          </cell>
          <cell r="Z4262">
            <v>56.91276145592839</v>
          </cell>
          <cell r="AA4262">
            <v>57.74360864977195</v>
          </cell>
          <cell r="AB4262">
            <v>58.507439221742665</v>
          </cell>
          <cell r="AC4262">
            <v>59.27262640549219</v>
          </cell>
          <cell r="AD4262">
            <v>60.065513565673378</v>
          </cell>
          <cell r="AE4262">
            <v>60.869007140432515</v>
          </cell>
          <cell r="AF4262">
            <v>61.683249011282939</v>
          </cell>
          <cell r="AG4262">
            <v>62.508382957680382</v>
          </cell>
          <cell r="AH4262">
            <v>63.344554682411669</v>
          </cell>
          <cell r="AI4262">
            <v>64.191911837323005</v>
          </cell>
          <cell r="AJ4262">
            <v>65.050604049392433</v>
          </cell>
          <cell r="AK4262">
            <v>65.920782947151125</v>
          </cell>
          <cell r="AL4262">
            <v>0</v>
          </cell>
          <cell r="AM4262">
            <v>0</v>
          </cell>
          <cell r="AN4262">
            <v>0</v>
          </cell>
          <cell r="AO4262">
            <v>0</v>
          </cell>
          <cell r="AP4262">
            <v>0</v>
          </cell>
          <cell r="AQ4262">
            <v>0</v>
          </cell>
          <cell r="AR4262">
            <v>0</v>
          </cell>
          <cell r="AS4262">
            <v>0</v>
          </cell>
          <cell r="AT4262">
            <v>0</v>
          </cell>
          <cell r="AU4262">
            <v>0</v>
          </cell>
          <cell r="AV4262">
            <v>0</v>
          </cell>
          <cell r="AW4262">
            <v>0</v>
          </cell>
          <cell r="AX4262">
            <v>0</v>
          </cell>
          <cell r="AY4262">
            <v>0</v>
          </cell>
          <cell r="AZ4262">
            <v>0</v>
          </cell>
        </row>
        <row r="4263">
          <cell r="A4263" t="str">
            <v>WYResidentialDLC Elec Vehicle ChargingSummer Peak Reduction @Generation (MW)High Participation Case0</v>
          </cell>
          <cell r="B4263" t="str">
            <v>WY</v>
          </cell>
          <cell r="C4263" t="str">
            <v>Residential</v>
          </cell>
          <cell r="D4263" t="str">
            <v>DLC Elec Vehicle Charging</v>
          </cell>
          <cell r="E4263" t="str">
            <v>Summer Peak Reduction @Generation (MW)</v>
          </cell>
          <cell r="F4263" t="str">
            <v>High Participation Case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5.6309529854545115</v>
          </cell>
          <cell r="S4263">
            <v>17.1442871462299</v>
          </cell>
          <cell r="T4263">
            <v>40.548980952242438</v>
          </cell>
          <cell r="U4263">
            <v>52.92799504328039</v>
          </cell>
          <cell r="V4263">
            <v>59.593354892652727</v>
          </cell>
          <cell r="W4263">
            <v>60.382677857562754</v>
          </cell>
          <cell r="X4263">
            <v>61.162885646285609</v>
          </cell>
          <cell r="Y4263">
            <v>61.94387351456492</v>
          </cell>
          <cell r="Z4263">
            <v>62.762198341341403</v>
          </cell>
          <cell r="AA4263">
            <v>63.678439181486489</v>
          </cell>
          <cell r="AB4263">
            <v>64.520775498172327</v>
          </cell>
          <cell r="AC4263">
            <v>65.364607857843168</v>
          </cell>
          <cell r="AD4263">
            <v>66.238987169908881</v>
          </cell>
          <cell r="AE4263">
            <v>67.125063013269198</v>
          </cell>
          <cell r="AF4263">
            <v>68.022991851877961</v>
          </cell>
          <cell r="AG4263">
            <v>68.932932242700019</v>
          </cell>
          <cell r="AH4263">
            <v>69.855044863709381</v>
          </cell>
          <cell r="AI4263">
            <v>70.789492542261797</v>
          </cell>
          <cell r="AJ4263">
            <v>71.73644028384696</v>
          </cell>
          <cell r="AK4263">
            <v>72.696055301225314</v>
          </cell>
          <cell r="AL4263">
            <v>0</v>
          </cell>
          <cell r="AM4263">
            <v>0</v>
          </cell>
          <cell r="AN4263">
            <v>0</v>
          </cell>
          <cell r="AO4263">
            <v>0</v>
          </cell>
          <cell r="AP4263">
            <v>0</v>
          </cell>
          <cell r="AQ4263">
            <v>0</v>
          </cell>
          <cell r="AR4263">
            <v>0</v>
          </cell>
          <cell r="AS4263">
            <v>0</v>
          </cell>
          <cell r="AT4263">
            <v>0</v>
          </cell>
          <cell r="AU4263">
            <v>0</v>
          </cell>
          <cell r="AV4263">
            <v>0</v>
          </cell>
          <cell r="AW4263">
            <v>0</v>
          </cell>
          <cell r="AX4263">
            <v>0</v>
          </cell>
          <cell r="AY4263">
            <v>0</v>
          </cell>
          <cell r="AZ4263">
            <v>0</v>
          </cell>
        </row>
        <row r="4264">
          <cell r="A4264" t="str">
            <v>WYResidentialDLC Elec Vehicle ChargingWinter Peak Reduction @Meter  (MW)High Participation Case0</v>
          </cell>
          <cell r="B4264" t="str">
            <v>WY</v>
          </cell>
          <cell r="C4264" t="str">
            <v>Residential</v>
          </cell>
          <cell r="D4264" t="str">
            <v>DLC Elec Vehicle Charging</v>
          </cell>
          <cell r="E4264" t="str">
            <v>Winter Peak Reduction @Meter  (MW)</v>
          </cell>
          <cell r="F4264" t="str">
            <v>High Participation Case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0</v>
          </cell>
          <cell r="AE4264">
            <v>0</v>
          </cell>
          <cell r="AF4264">
            <v>0</v>
          </cell>
          <cell r="AG4264">
            <v>0</v>
          </cell>
          <cell r="AH4264">
            <v>0</v>
          </cell>
          <cell r="AI4264">
            <v>0</v>
          </cell>
          <cell r="AJ4264">
            <v>0</v>
          </cell>
          <cell r="AK4264">
            <v>0</v>
          </cell>
          <cell r="AL4264">
            <v>0</v>
          </cell>
          <cell r="AM4264">
            <v>0</v>
          </cell>
          <cell r="AN4264">
            <v>0</v>
          </cell>
          <cell r="AO4264">
            <v>0</v>
          </cell>
          <cell r="AP4264">
            <v>0</v>
          </cell>
          <cell r="AQ4264">
            <v>0</v>
          </cell>
          <cell r="AR4264">
            <v>0</v>
          </cell>
          <cell r="AS4264">
            <v>0</v>
          </cell>
          <cell r="AT4264">
            <v>0</v>
          </cell>
          <cell r="AU4264">
            <v>0</v>
          </cell>
          <cell r="AV4264">
            <v>0</v>
          </cell>
          <cell r="AW4264">
            <v>0</v>
          </cell>
          <cell r="AX4264">
            <v>0</v>
          </cell>
          <cell r="AY4264">
            <v>0</v>
          </cell>
          <cell r="AZ4264">
            <v>0</v>
          </cell>
        </row>
        <row r="4265">
          <cell r="A4265" t="str">
            <v>WYResidentialDLC Elec Vehicle ChargingWinter Peak Reduction @Generation (MW)High Participation Case0</v>
          </cell>
          <cell r="B4265" t="str">
            <v>WY</v>
          </cell>
          <cell r="C4265" t="str">
            <v>Residential</v>
          </cell>
          <cell r="D4265" t="str">
            <v>DLC Elec Vehicle Charging</v>
          </cell>
          <cell r="E4265" t="str">
            <v>Winter Peak Reduction @Generation (MW)</v>
          </cell>
          <cell r="F4265" t="str">
            <v>High Participation Case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0</v>
          </cell>
          <cell r="AD4265">
            <v>0</v>
          </cell>
          <cell r="AE4265">
            <v>0</v>
          </cell>
          <cell r="AF4265">
            <v>0</v>
          </cell>
          <cell r="AG4265">
            <v>0</v>
          </cell>
          <cell r="AH4265">
            <v>0</v>
          </cell>
          <cell r="AI4265">
            <v>0</v>
          </cell>
          <cell r="AJ4265">
            <v>0</v>
          </cell>
          <cell r="AK4265">
            <v>0</v>
          </cell>
          <cell r="AL4265">
            <v>0</v>
          </cell>
          <cell r="AM4265">
            <v>0</v>
          </cell>
          <cell r="AN4265">
            <v>0</v>
          </cell>
          <cell r="AO4265">
            <v>0</v>
          </cell>
          <cell r="AP4265">
            <v>0</v>
          </cell>
          <cell r="AQ4265">
            <v>0</v>
          </cell>
          <cell r="AR4265">
            <v>0</v>
          </cell>
          <cell r="AS4265">
            <v>0</v>
          </cell>
          <cell r="AT4265">
            <v>0</v>
          </cell>
          <cell r="AU4265">
            <v>0</v>
          </cell>
          <cell r="AV4265">
            <v>0</v>
          </cell>
          <cell r="AW4265">
            <v>0</v>
          </cell>
          <cell r="AX4265">
            <v>0</v>
          </cell>
          <cell r="AY4265">
            <v>0</v>
          </cell>
          <cell r="AZ4265">
            <v>0</v>
          </cell>
        </row>
        <row r="4266">
          <cell r="A4266" t="str">
            <v>WYResidentialDLC Elec Vehicle ChargingProgram Annual BenefitsHigh Participation Case0</v>
          </cell>
          <cell r="B4266" t="str">
            <v>WY</v>
          </cell>
          <cell r="C4266" t="str">
            <v>Residential</v>
          </cell>
          <cell r="D4266" t="str">
            <v>DLC Elec Vehicle Charging</v>
          </cell>
          <cell r="E4266" t="str">
            <v>Program Annual Benefits</v>
          </cell>
          <cell r="F4266" t="str">
            <v>High Participation Case</v>
          </cell>
          <cell r="G4266">
            <v>0</v>
          </cell>
        </row>
        <row r="4267">
          <cell r="A4267" t="str">
            <v>WYResidentialDLC Elec Vehicle ChargingNew ParticipantsHigh Participation Case0</v>
          </cell>
          <cell r="B4267" t="str">
            <v>WY</v>
          </cell>
          <cell r="C4267" t="str">
            <v>Residential</v>
          </cell>
          <cell r="D4267" t="str">
            <v>DLC Elec Vehicle Charging</v>
          </cell>
          <cell r="E4267" t="str">
            <v>New Participants</v>
          </cell>
          <cell r="F4267" t="str">
            <v>High Participation Case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16746.686550000006</v>
          </cell>
          <cell r="S4267">
            <v>34271.919000000009</v>
          </cell>
          <cell r="T4267">
            <v>69833.664450000011</v>
          </cell>
          <cell r="U4267">
            <v>36847.527750000037</v>
          </cell>
          <cell r="V4267">
            <v>20100.588749999937</v>
          </cell>
          <cell r="W4267">
            <v>2583.0255000000179</v>
          </cell>
          <cell r="X4267">
            <v>2585.7149999999965</v>
          </cell>
          <cell r="Y4267">
            <v>2585.2035000000324</v>
          </cell>
          <cell r="Z4267">
            <v>2584.5764999999665</v>
          </cell>
          <cell r="AA4267">
            <v>2584.3950000000186</v>
          </cell>
          <cell r="AB4267">
            <v>2584.7249999999767</v>
          </cell>
          <cell r="AC4267">
            <v>2592.8595000000205</v>
          </cell>
          <cell r="AD4267">
            <v>2694.0321599718882</v>
          </cell>
          <cell r="AE4267">
            <v>2731.0805338135397</v>
          </cell>
          <cell r="AF4267">
            <v>2768.6383974915661</v>
          </cell>
          <cell r="AG4267">
            <v>2806.7127575183695</v>
          </cell>
          <cell r="AH4267">
            <v>2845.3107167601411</v>
          </cell>
          <cell r="AI4267">
            <v>2884.4394757617847</v>
          </cell>
          <cell r="AJ4267">
            <v>2924.1063340901455</v>
          </cell>
          <cell r="AK4267">
            <v>2964.3186916958948</v>
          </cell>
          <cell r="AL4267">
            <v>0</v>
          </cell>
          <cell r="AM4267">
            <v>0</v>
          </cell>
          <cell r="AN4267">
            <v>0</v>
          </cell>
          <cell r="AO4267">
            <v>0</v>
          </cell>
          <cell r="AP4267">
            <v>0</v>
          </cell>
          <cell r="AQ4267">
            <v>0</v>
          </cell>
          <cell r="AR4267">
            <v>0</v>
          </cell>
          <cell r="AS4267">
            <v>0</v>
          </cell>
          <cell r="AT4267">
            <v>0</v>
          </cell>
          <cell r="AU4267">
            <v>0</v>
          </cell>
          <cell r="AV4267">
            <v>0</v>
          </cell>
          <cell r="AW4267">
            <v>0</v>
          </cell>
          <cell r="AX4267">
            <v>0</v>
          </cell>
          <cell r="AY4267">
            <v>0</v>
          </cell>
          <cell r="AZ4267">
            <v>0</v>
          </cell>
        </row>
        <row r="4268">
          <cell r="A4268" t="str">
            <v>WYResidentialDLC Elec Vehicle ChargingIncentive CostsHigh Participation Case0</v>
          </cell>
          <cell r="B4268" t="str">
            <v>WY</v>
          </cell>
          <cell r="C4268" t="str">
            <v>Residential</v>
          </cell>
          <cell r="D4268" t="str">
            <v>DLC Elec Vehicle Charging</v>
          </cell>
          <cell r="E4268" t="str">
            <v>Incentive Costs</v>
          </cell>
          <cell r="F4268" t="str">
            <v>High Participation Case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351680.42</v>
          </cell>
          <cell r="S4268">
            <v>1071390.72</v>
          </cell>
          <cell r="T4268">
            <v>2537897.67</v>
          </cell>
          <cell r="U4268">
            <v>3311695.75</v>
          </cell>
          <cell r="V4268">
            <v>3733808.12</v>
          </cell>
          <cell r="W4268">
            <v>3788051.65</v>
          </cell>
          <cell r="X4268">
            <v>3842351.67</v>
          </cell>
          <cell r="Y4268">
            <v>3896640.94</v>
          </cell>
          <cell r="Z4268">
            <v>3950917.05</v>
          </cell>
          <cell r="AA4268">
            <v>4005189.34</v>
          </cell>
          <cell r="AB4268">
            <v>4059468.57</v>
          </cell>
          <cell r="AC4268">
            <v>4113918.62</v>
          </cell>
          <cell r="AD4268">
            <v>4170493.29</v>
          </cell>
          <cell r="AE4268">
            <v>4227845.9800000004</v>
          </cell>
          <cell r="AF4268">
            <v>4285987.3899999997</v>
          </cell>
          <cell r="AG4268">
            <v>4344928.3600000003</v>
          </cell>
          <cell r="AH4268">
            <v>4404679.88</v>
          </cell>
          <cell r="AI4268">
            <v>4465253.1100000003</v>
          </cell>
          <cell r="AJ4268">
            <v>4526659.34</v>
          </cell>
          <cell r="AK4268">
            <v>4588910.04</v>
          </cell>
          <cell r="AL4268">
            <v>0</v>
          </cell>
          <cell r="AM4268">
            <v>0</v>
          </cell>
          <cell r="AN4268">
            <v>0</v>
          </cell>
          <cell r="AO4268">
            <v>0</v>
          </cell>
          <cell r="AP4268">
            <v>0</v>
          </cell>
          <cell r="AQ4268">
            <v>0</v>
          </cell>
          <cell r="AR4268">
            <v>0</v>
          </cell>
          <cell r="AS4268">
            <v>0</v>
          </cell>
          <cell r="AT4268">
            <v>0</v>
          </cell>
          <cell r="AU4268">
            <v>0</v>
          </cell>
          <cell r="AV4268">
            <v>0</v>
          </cell>
          <cell r="AW4268">
            <v>0</v>
          </cell>
          <cell r="AX4268">
            <v>0</v>
          </cell>
          <cell r="AY4268">
            <v>0</v>
          </cell>
          <cell r="AZ4268">
            <v>0</v>
          </cell>
        </row>
        <row r="4269">
          <cell r="A4269" t="str">
            <v>WYResidentialDLC Elec Vehicle ChargingParticipantsHigh Participation Case0</v>
          </cell>
          <cell r="B4269" t="str">
            <v>WY</v>
          </cell>
          <cell r="C4269" t="str">
            <v>Residential</v>
          </cell>
          <cell r="D4269" t="str">
            <v>DLC Elec Vehicle Charging</v>
          </cell>
          <cell r="E4269" t="str">
            <v>Participants</v>
          </cell>
          <cell r="F4269" t="str">
            <v>High Participation Case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>
            <v>16746.686550000006</v>
          </cell>
          <cell r="S4269">
            <v>51018.605550000015</v>
          </cell>
          <cell r="T4269">
            <v>120852.27000000002</v>
          </cell>
          <cell r="U4269">
            <v>157699.79775000006</v>
          </cell>
          <cell r="V4269">
            <v>177800.38649999999</v>
          </cell>
          <cell r="W4269">
            <v>180383.41200000001</v>
          </cell>
          <cell r="X4269">
            <v>182969.12700000001</v>
          </cell>
          <cell r="Y4269">
            <v>185554.33050000004</v>
          </cell>
          <cell r="Z4269">
            <v>188138.90700000001</v>
          </cell>
          <cell r="AA4269">
            <v>190723.30200000003</v>
          </cell>
          <cell r="AB4269">
            <v>193308.027</v>
          </cell>
          <cell r="AC4269">
            <v>195900.88650000002</v>
          </cell>
          <cell r="AD4269">
            <v>198594.91865997191</v>
          </cell>
          <cell r="AE4269">
            <v>201325.99919378545</v>
          </cell>
          <cell r="AF4269">
            <v>204094.63759127702</v>
          </cell>
          <cell r="AG4269">
            <v>206901.35034879539</v>
          </cell>
          <cell r="AH4269">
            <v>209746.66106555553</v>
          </cell>
          <cell r="AI4269">
            <v>212631.10054131731</v>
          </cell>
          <cell r="AJ4269">
            <v>215555.20687540746</v>
          </cell>
          <cell r="AK4269">
            <v>218519.52556710335</v>
          </cell>
          <cell r="AL4269">
            <v>0</v>
          </cell>
          <cell r="AM4269">
            <v>0</v>
          </cell>
          <cell r="AN4269">
            <v>0</v>
          </cell>
          <cell r="AO4269">
            <v>0</v>
          </cell>
          <cell r="AP4269">
            <v>0</v>
          </cell>
          <cell r="AQ4269">
            <v>0</v>
          </cell>
          <cell r="AR4269">
            <v>0</v>
          </cell>
          <cell r="AS4269">
            <v>0</v>
          </cell>
          <cell r="AT4269">
            <v>0</v>
          </cell>
          <cell r="AU4269">
            <v>0</v>
          </cell>
          <cell r="AV4269">
            <v>0</v>
          </cell>
          <cell r="AW4269">
            <v>0</v>
          </cell>
          <cell r="AX4269">
            <v>0</v>
          </cell>
          <cell r="AY4269">
            <v>0</v>
          </cell>
          <cell r="AZ4269">
            <v>0</v>
          </cell>
        </row>
        <row r="4270">
          <cell r="A4270" t="str">
            <v>WYIrrigationDLC IrrigationProgram Annual BenefitsHigh Participation Case0</v>
          </cell>
          <cell r="B4270" t="str">
            <v>WY</v>
          </cell>
          <cell r="C4270" t="str">
            <v>Irrigation</v>
          </cell>
          <cell r="D4270" t="str">
            <v>DLC Irrigation</v>
          </cell>
          <cell r="E4270" t="str">
            <v>Program Annual Benefits</v>
          </cell>
          <cell r="F4270" t="str">
            <v>High Participation Case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>
            <v>573231.01</v>
          </cell>
          <cell r="S4270">
            <v>1745288.43</v>
          </cell>
          <cell r="T4270">
            <v>4127886.26</v>
          </cell>
          <cell r="U4270">
            <v>5388069.9000000004</v>
          </cell>
          <cell r="V4270">
            <v>6066603.5300000003</v>
          </cell>
          <cell r="W4270">
            <v>6146956.6100000003</v>
          </cell>
          <cell r="X4270">
            <v>6226381.7599999998</v>
          </cell>
          <cell r="Y4270">
            <v>6305886.3200000003</v>
          </cell>
          <cell r="Z4270">
            <v>6389191.79</v>
          </cell>
          <cell r="AA4270">
            <v>6482465.1100000003</v>
          </cell>
          <cell r="AB4270">
            <v>6568214.9500000002</v>
          </cell>
          <cell r="AC4270">
            <v>6654117.0800000001</v>
          </cell>
          <cell r="AD4270">
            <v>6743128.8899999997</v>
          </cell>
          <cell r="AE4270">
            <v>6833331.4100000001</v>
          </cell>
          <cell r="AF4270">
            <v>6924740.5700000003</v>
          </cell>
          <cell r="AG4270">
            <v>7017372.5</v>
          </cell>
          <cell r="AH4270">
            <v>7111243.5700000003</v>
          </cell>
          <cell r="AI4270">
            <v>7206370.3399999999</v>
          </cell>
          <cell r="AJ4270">
            <v>7302769.6200000001</v>
          </cell>
          <cell r="AK4270">
            <v>7400458.4299999997</v>
          </cell>
          <cell r="AL4270">
            <v>0</v>
          </cell>
          <cell r="AM4270">
            <v>0</v>
          </cell>
          <cell r="AN4270">
            <v>0</v>
          </cell>
          <cell r="AO4270">
            <v>0</v>
          </cell>
          <cell r="AP4270">
            <v>0</v>
          </cell>
          <cell r="AQ4270">
            <v>0</v>
          </cell>
          <cell r="AR4270">
            <v>0</v>
          </cell>
          <cell r="AS4270">
            <v>0</v>
          </cell>
          <cell r="AT4270">
            <v>0</v>
          </cell>
          <cell r="AU4270">
            <v>0</v>
          </cell>
          <cell r="AV4270">
            <v>0</v>
          </cell>
          <cell r="AW4270">
            <v>0</v>
          </cell>
          <cell r="AX4270">
            <v>0</v>
          </cell>
          <cell r="AY4270">
            <v>0</v>
          </cell>
          <cell r="AZ4270">
            <v>0</v>
          </cell>
        </row>
        <row r="4271">
          <cell r="A4271" t="str">
            <v>WYIrrigationDLC IrrigationProgram Annual CostsHigh Participation Case0</v>
          </cell>
          <cell r="B4271" t="str">
            <v>WY</v>
          </cell>
          <cell r="C4271" t="str">
            <v>Irrigation</v>
          </cell>
          <cell r="D4271" t="str">
            <v>DLC Irrigation</v>
          </cell>
          <cell r="E4271" t="str">
            <v>Program Annual Costs</v>
          </cell>
          <cell r="F4271" t="str">
            <v>High Participation Case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5834317.1500000004</v>
          </cell>
          <cell r="S4271">
            <v>12509121.98</v>
          </cell>
          <cell r="T4271">
            <v>26286343.199999999</v>
          </cell>
          <cell r="U4271">
            <v>16130618.27</v>
          </cell>
          <cell r="V4271">
            <v>10911310.720000001</v>
          </cell>
          <cell r="W4271">
            <v>4823091.07</v>
          </cell>
          <cell r="X4271">
            <v>4899046.41</v>
          </cell>
          <cell r="Y4271">
            <v>4974249.76</v>
          </cell>
          <cell r="Z4271">
            <v>5049879.66</v>
          </cell>
          <cell r="AA4271">
            <v>5126289.05</v>
          </cell>
          <cell r="AB4271">
            <v>5203203.5</v>
          </cell>
          <cell r="AC4271">
            <v>5283869.59</v>
          </cell>
          <cell r="AD4271">
            <v>5405233.1200000001</v>
          </cell>
          <cell r="AE4271">
            <v>5502775.29</v>
          </cell>
          <cell r="AF4271">
            <v>5602414.6799999997</v>
          </cell>
          <cell r="AG4271">
            <v>5704204.7300000004</v>
          </cell>
          <cell r="AH4271">
            <v>5808200.4400000004</v>
          </cell>
          <cell r="AI4271">
            <v>5914458.3899999997</v>
          </cell>
          <cell r="AJ4271">
            <v>6023036.7800000003</v>
          </cell>
          <cell r="AK4271">
            <v>6133995.5099999998</v>
          </cell>
          <cell r="AL4271">
            <v>0</v>
          </cell>
          <cell r="AM4271">
            <v>0</v>
          </cell>
          <cell r="AN4271">
            <v>0</v>
          </cell>
          <cell r="AO4271">
            <v>0</v>
          </cell>
          <cell r="AP4271">
            <v>0</v>
          </cell>
          <cell r="AQ4271">
            <v>0</v>
          </cell>
          <cell r="AR4271">
            <v>0</v>
          </cell>
          <cell r="AS4271">
            <v>0</v>
          </cell>
          <cell r="AT4271">
            <v>0</v>
          </cell>
          <cell r="AU4271">
            <v>0</v>
          </cell>
          <cell r="AV4271">
            <v>0</v>
          </cell>
          <cell r="AW4271">
            <v>0</v>
          </cell>
          <cell r="AX4271">
            <v>0</v>
          </cell>
          <cell r="AY4271">
            <v>0</v>
          </cell>
          <cell r="AZ4271">
            <v>0</v>
          </cell>
        </row>
        <row r="4272">
          <cell r="A4272" t="str">
            <v>WYIrrigationDLC IrrigationNon-Incentive CostsHigh Participation Case0</v>
          </cell>
          <cell r="B4272" t="str">
            <v>WY</v>
          </cell>
          <cell r="C4272" t="str">
            <v>Irrigation</v>
          </cell>
          <cell r="D4272" t="str">
            <v>DLC Irrigation</v>
          </cell>
          <cell r="E4272" t="str">
            <v>Non-Incentive Costs</v>
          </cell>
          <cell r="F4272" t="str">
            <v>High Participation Case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R4272">
            <v>5482636.7300000004</v>
          </cell>
          <cell r="S4272">
            <v>11437731.27</v>
          </cell>
          <cell r="T4272">
            <v>23748445.530000001</v>
          </cell>
          <cell r="U4272">
            <v>12818922.52</v>
          </cell>
          <cell r="V4272">
            <v>7177502.6100000003</v>
          </cell>
          <cell r="W4272">
            <v>1035039.42</v>
          </cell>
          <cell r="X4272">
            <v>1056694.75</v>
          </cell>
          <cell r="Y4272">
            <v>1077608.81</v>
          </cell>
          <cell r="Z4272">
            <v>1098962.6200000001</v>
          </cell>
          <cell r="AA4272">
            <v>1121099.71</v>
          </cell>
          <cell r="AB4272">
            <v>1143734.93</v>
          </cell>
          <cell r="AC4272">
            <v>1169950.97</v>
          </cell>
          <cell r="AD4272">
            <v>1234739.83</v>
          </cell>
          <cell r="AE4272">
            <v>1274929.31</v>
          </cell>
          <cell r="AF4272">
            <v>1316427.29</v>
          </cell>
          <cell r="AG4272">
            <v>1359276.37</v>
          </cell>
          <cell r="AH4272">
            <v>1403520.56</v>
          </cell>
          <cell r="AI4272">
            <v>1449205.28</v>
          </cell>
          <cell r="AJ4272">
            <v>1496377.44</v>
          </cell>
          <cell r="AK4272">
            <v>1545085.48</v>
          </cell>
          <cell r="AL4272">
            <v>0</v>
          </cell>
          <cell r="AM4272">
            <v>0</v>
          </cell>
          <cell r="AN4272">
            <v>0</v>
          </cell>
          <cell r="AO4272">
            <v>0</v>
          </cell>
          <cell r="AP4272">
            <v>0</v>
          </cell>
          <cell r="AQ4272">
            <v>0</v>
          </cell>
          <cell r="AR4272">
            <v>0</v>
          </cell>
          <cell r="AS4272">
            <v>0</v>
          </cell>
          <cell r="AT4272">
            <v>0</v>
          </cell>
          <cell r="AU4272">
            <v>0</v>
          </cell>
          <cell r="AV4272">
            <v>0</v>
          </cell>
          <cell r="AW4272">
            <v>0</v>
          </cell>
          <cell r="AX4272">
            <v>0</v>
          </cell>
          <cell r="AY4272">
            <v>0</v>
          </cell>
          <cell r="AZ4272">
            <v>0</v>
          </cell>
        </row>
        <row r="4273">
          <cell r="A4273" t="str">
            <v>WYIrrigationDLC IrrigationSummer Peak Reduction @Meter  (MW)High Participation Case0</v>
          </cell>
          <cell r="B4273" t="str">
            <v>WY</v>
          </cell>
          <cell r="C4273" t="str">
            <v>Irrigation</v>
          </cell>
          <cell r="D4273" t="str">
            <v>DLC Irrigation</v>
          </cell>
          <cell r="E4273" t="str">
            <v>Summer Peak Reduction @Meter  (MW)</v>
          </cell>
          <cell r="F4273" t="str">
            <v>High Participation Case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5.1061481672101516</v>
          </cell>
          <cell r="S4273">
            <v>15.546439584201273</v>
          </cell>
          <cell r="T4273">
            <v>36.769815927493447</v>
          </cell>
          <cell r="U4273">
            <v>47.99510590524666</v>
          </cell>
          <cell r="V4273">
            <v>54.039254216657497</v>
          </cell>
          <cell r="W4273">
            <v>54.75501228123791</v>
          </cell>
          <cell r="X4273">
            <v>55.462504704051796</v>
          </cell>
          <cell r="Y4273">
            <v>56.170704503007471</v>
          </cell>
          <cell r="Z4273">
            <v>56.91276145592839</v>
          </cell>
          <cell r="AA4273">
            <v>57.74360864977195</v>
          </cell>
          <cell r="AB4273">
            <v>58.507439221742665</v>
          </cell>
          <cell r="AC4273">
            <v>59.27262640549219</v>
          </cell>
          <cell r="AD4273">
            <v>60.065513565673378</v>
          </cell>
          <cell r="AE4273">
            <v>60.869007140432515</v>
          </cell>
          <cell r="AF4273">
            <v>61.683249011282939</v>
          </cell>
          <cell r="AG4273">
            <v>62.508382957680382</v>
          </cell>
          <cell r="AH4273">
            <v>63.344554682411669</v>
          </cell>
          <cell r="AI4273">
            <v>64.191911837323005</v>
          </cell>
          <cell r="AJ4273">
            <v>65.050604049392433</v>
          </cell>
          <cell r="AK4273">
            <v>65.920782947151125</v>
          </cell>
          <cell r="AL4273">
            <v>0</v>
          </cell>
          <cell r="AM4273">
            <v>0</v>
          </cell>
          <cell r="AN4273">
            <v>0</v>
          </cell>
          <cell r="AO4273">
            <v>0</v>
          </cell>
          <cell r="AP4273">
            <v>0</v>
          </cell>
          <cell r="AQ4273">
            <v>0</v>
          </cell>
          <cell r="AR4273">
            <v>0</v>
          </cell>
          <cell r="AS4273">
            <v>0</v>
          </cell>
          <cell r="AT4273">
            <v>0</v>
          </cell>
          <cell r="AU4273">
            <v>0</v>
          </cell>
          <cell r="AV4273">
            <v>0</v>
          </cell>
          <cell r="AW4273">
            <v>0</v>
          </cell>
          <cell r="AX4273">
            <v>0</v>
          </cell>
          <cell r="AY4273">
            <v>0</v>
          </cell>
          <cell r="AZ4273">
            <v>0</v>
          </cell>
        </row>
        <row r="4274">
          <cell r="A4274" t="str">
            <v>WYIrrigationDLC IrrigationSummer Peak Reduction @Generation (MW)High Participation Case0</v>
          </cell>
          <cell r="B4274" t="str">
            <v>WY</v>
          </cell>
          <cell r="C4274" t="str">
            <v>Irrigation</v>
          </cell>
          <cell r="D4274" t="str">
            <v>DLC Irrigation</v>
          </cell>
          <cell r="E4274" t="str">
            <v>Summer Peak Reduction @Generation (MW)</v>
          </cell>
          <cell r="F4274" t="str">
            <v>High Participation Case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5.6309529854545115</v>
          </cell>
          <cell r="S4274">
            <v>17.1442871462299</v>
          </cell>
          <cell r="T4274">
            <v>40.548980952242438</v>
          </cell>
          <cell r="U4274">
            <v>52.92799504328039</v>
          </cell>
          <cell r="V4274">
            <v>59.593354892652727</v>
          </cell>
          <cell r="W4274">
            <v>60.382677857562754</v>
          </cell>
          <cell r="X4274">
            <v>61.162885646285609</v>
          </cell>
          <cell r="Y4274">
            <v>61.94387351456492</v>
          </cell>
          <cell r="Z4274">
            <v>62.762198341341403</v>
          </cell>
          <cell r="AA4274">
            <v>63.678439181486489</v>
          </cell>
          <cell r="AB4274">
            <v>64.520775498172327</v>
          </cell>
          <cell r="AC4274">
            <v>65.364607857843168</v>
          </cell>
          <cell r="AD4274">
            <v>66.238987169908881</v>
          </cell>
          <cell r="AE4274">
            <v>67.125063013269198</v>
          </cell>
          <cell r="AF4274">
            <v>68.022991851877961</v>
          </cell>
          <cell r="AG4274">
            <v>68.932932242700019</v>
          </cell>
          <cell r="AH4274">
            <v>69.855044863709381</v>
          </cell>
          <cell r="AI4274">
            <v>70.789492542261797</v>
          </cell>
          <cell r="AJ4274">
            <v>71.73644028384696</v>
          </cell>
          <cell r="AK4274">
            <v>72.696055301225314</v>
          </cell>
          <cell r="AL4274">
            <v>0</v>
          </cell>
          <cell r="AM4274">
            <v>0</v>
          </cell>
          <cell r="AN4274">
            <v>0</v>
          </cell>
          <cell r="AO4274">
            <v>0</v>
          </cell>
          <cell r="AP4274">
            <v>0</v>
          </cell>
          <cell r="AQ4274">
            <v>0</v>
          </cell>
          <cell r="AR4274">
            <v>0</v>
          </cell>
          <cell r="AS4274">
            <v>0</v>
          </cell>
          <cell r="AT4274">
            <v>0</v>
          </cell>
          <cell r="AU4274">
            <v>0</v>
          </cell>
          <cell r="AV4274">
            <v>0</v>
          </cell>
          <cell r="AW4274">
            <v>0</v>
          </cell>
          <cell r="AX4274">
            <v>0</v>
          </cell>
          <cell r="AY4274">
            <v>0</v>
          </cell>
          <cell r="AZ4274">
            <v>0</v>
          </cell>
        </row>
        <row r="4275">
          <cell r="A4275" t="str">
            <v>WYIrrigationDLC IrrigationWinter Peak Reduction @Meter  (MW)High Participation Case0</v>
          </cell>
          <cell r="B4275" t="str">
            <v>WY</v>
          </cell>
          <cell r="C4275" t="str">
            <v>Irrigation</v>
          </cell>
          <cell r="D4275" t="str">
            <v>DLC Irrigation</v>
          </cell>
          <cell r="E4275" t="str">
            <v>Winter Peak Reduction @Meter  (MW)</v>
          </cell>
          <cell r="F4275" t="str">
            <v>High Participation Case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0</v>
          </cell>
          <cell r="Y4275">
            <v>0</v>
          </cell>
          <cell r="Z4275">
            <v>0</v>
          </cell>
          <cell r="AA4275">
            <v>0</v>
          </cell>
          <cell r="AB4275">
            <v>0</v>
          </cell>
          <cell r="AC4275">
            <v>0</v>
          </cell>
          <cell r="AD4275">
            <v>0</v>
          </cell>
          <cell r="AE4275">
            <v>0</v>
          </cell>
          <cell r="AF4275">
            <v>0</v>
          </cell>
          <cell r="AG4275">
            <v>0</v>
          </cell>
          <cell r="AH4275">
            <v>0</v>
          </cell>
          <cell r="AI4275">
            <v>0</v>
          </cell>
          <cell r="AJ4275">
            <v>0</v>
          </cell>
          <cell r="AK4275">
            <v>0</v>
          </cell>
          <cell r="AL4275">
            <v>0</v>
          </cell>
          <cell r="AM4275">
            <v>0</v>
          </cell>
          <cell r="AN4275">
            <v>0</v>
          </cell>
          <cell r="AO4275">
            <v>0</v>
          </cell>
          <cell r="AP4275">
            <v>0</v>
          </cell>
          <cell r="AQ4275">
            <v>0</v>
          </cell>
          <cell r="AR4275">
            <v>0</v>
          </cell>
          <cell r="AS4275">
            <v>0</v>
          </cell>
          <cell r="AT4275">
            <v>0</v>
          </cell>
          <cell r="AU4275">
            <v>0</v>
          </cell>
          <cell r="AV4275">
            <v>0</v>
          </cell>
          <cell r="AW4275">
            <v>0</v>
          </cell>
          <cell r="AX4275">
            <v>0</v>
          </cell>
          <cell r="AY4275">
            <v>0</v>
          </cell>
          <cell r="AZ4275">
            <v>0</v>
          </cell>
        </row>
        <row r="4276">
          <cell r="A4276" t="str">
            <v>WYIrrigationDLC IrrigationWinter Peak Reduction @Generation (MW)High Participation Case0</v>
          </cell>
          <cell r="B4276" t="str">
            <v>WY</v>
          </cell>
          <cell r="C4276" t="str">
            <v>Irrigation</v>
          </cell>
          <cell r="D4276" t="str">
            <v>DLC Irrigation</v>
          </cell>
          <cell r="E4276" t="str">
            <v>Winter Peak Reduction @Generation (MW)</v>
          </cell>
          <cell r="F4276" t="str">
            <v>High Participation Case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  <cell r="AC4276">
            <v>0</v>
          </cell>
          <cell r="AD4276">
            <v>0</v>
          </cell>
          <cell r="AE4276">
            <v>0</v>
          </cell>
          <cell r="AF4276">
            <v>0</v>
          </cell>
          <cell r="AG4276">
            <v>0</v>
          </cell>
          <cell r="AH4276">
            <v>0</v>
          </cell>
          <cell r="AI4276">
            <v>0</v>
          </cell>
          <cell r="AJ4276">
            <v>0</v>
          </cell>
          <cell r="AK4276">
            <v>0</v>
          </cell>
          <cell r="AL4276">
            <v>0</v>
          </cell>
          <cell r="AM4276">
            <v>0</v>
          </cell>
          <cell r="AN4276">
            <v>0</v>
          </cell>
          <cell r="AO4276">
            <v>0</v>
          </cell>
          <cell r="AP4276">
            <v>0</v>
          </cell>
          <cell r="AQ4276">
            <v>0</v>
          </cell>
          <cell r="AR4276">
            <v>0</v>
          </cell>
          <cell r="AS4276">
            <v>0</v>
          </cell>
          <cell r="AT4276">
            <v>0</v>
          </cell>
          <cell r="AU4276">
            <v>0</v>
          </cell>
          <cell r="AV4276">
            <v>0</v>
          </cell>
          <cell r="AW4276">
            <v>0</v>
          </cell>
          <cell r="AX4276">
            <v>0</v>
          </cell>
          <cell r="AY4276">
            <v>0</v>
          </cell>
          <cell r="AZ4276">
            <v>0</v>
          </cell>
        </row>
        <row r="4277">
          <cell r="A4277" t="str">
            <v>WYIrrigationDLC IrrigationProgram Annual BenefitsHigh Participation Case0</v>
          </cell>
          <cell r="B4277" t="str">
            <v>WY</v>
          </cell>
          <cell r="C4277" t="str">
            <v>Irrigation</v>
          </cell>
          <cell r="D4277" t="str">
            <v>DLC Irrigation</v>
          </cell>
          <cell r="E4277" t="str">
            <v>Program Annual Benefits</v>
          </cell>
          <cell r="F4277" t="str">
            <v>High Participation Case</v>
          </cell>
          <cell r="G4277">
            <v>0</v>
          </cell>
        </row>
        <row r="4278">
          <cell r="A4278" t="str">
            <v>WYIrrigationDLC IrrigationNew ParticipantsHigh Participation Case0</v>
          </cell>
          <cell r="B4278" t="str">
            <v>WY</v>
          </cell>
          <cell r="C4278" t="str">
            <v>Irrigation</v>
          </cell>
          <cell r="D4278" t="str">
            <v>DLC Irrigation</v>
          </cell>
          <cell r="E4278" t="str">
            <v>New Participants</v>
          </cell>
          <cell r="F4278" t="str">
            <v>High Participation Case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16746.686550000006</v>
          </cell>
          <cell r="S4278">
            <v>34271.919000000009</v>
          </cell>
          <cell r="T4278">
            <v>69833.664450000011</v>
          </cell>
          <cell r="U4278">
            <v>36847.527750000037</v>
          </cell>
          <cell r="V4278">
            <v>20100.588749999937</v>
          </cell>
          <cell r="W4278">
            <v>2583.0255000000179</v>
          </cell>
          <cell r="X4278">
            <v>2585.7149999999965</v>
          </cell>
          <cell r="Y4278">
            <v>2585.2035000000324</v>
          </cell>
          <cell r="Z4278">
            <v>2584.5764999999665</v>
          </cell>
          <cell r="AA4278">
            <v>2584.3950000000186</v>
          </cell>
          <cell r="AB4278">
            <v>2584.7249999999767</v>
          </cell>
          <cell r="AC4278">
            <v>2592.8595000000205</v>
          </cell>
          <cell r="AD4278">
            <v>2694.0321599718882</v>
          </cell>
          <cell r="AE4278">
            <v>2731.0805338135397</v>
          </cell>
          <cell r="AF4278">
            <v>2768.6383974915661</v>
          </cell>
          <cell r="AG4278">
            <v>2806.7127575183695</v>
          </cell>
          <cell r="AH4278">
            <v>2845.3107167601411</v>
          </cell>
          <cell r="AI4278">
            <v>2884.4394757617847</v>
          </cell>
          <cell r="AJ4278">
            <v>2924.1063340901455</v>
          </cell>
          <cell r="AK4278">
            <v>2964.3186916958948</v>
          </cell>
          <cell r="AL4278">
            <v>0</v>
          </cell>
          <cell r="AM4278">
            <v>0</v>
          </cell>
          <cell r="AN4278">
            <v>0</v>
          </cell>
          <cell r="AO4278">
            <v>0</v>
          </cell>
          <cell r="AP4278">
            <v>0</v>
          </cell>
          <cell r="AQ4278">
            <v>0</v>
          </cell>
          <cell r="AR4278">
            <v>0</v>
          </cell>
          <cell r="AS4278">
            <v>0</v>
          </cell>
          <cell r="AT4278">
            <v>0</v>
          </cell>
          <cell r="AU4278">
            <v>0</v>
          </cell>
          <cell r="AV4278">
            <v>0</v>
          </cell>
          <cell r="AW4278">
            <v>0</v>
          </cell>
          <cell r="AX4278">
            <v>0</v>
          </cell>
          <cell r="AY4278">
            <v>0</v>
          </cell>
          <cell r="AZ4278">
            <v>0</v>
          </cell>
        </row>
        <row r="4279">
          <cell r="A4279" t="str">
            <v>WYIrrigationDLC IrrigationIncentive CostsHigh Participation Case0</v>
          </cell>
          <cell r="B4279" t="str">
            <v>WY</v>
          </cell>
          <cell r="C4279" t="str">
            <v>Irrigation</v>
          </cell>
          <cell r="D4279" t="str">
            <v>DLC Irrigation</v>
          </cell>
          <cell r="E4279" t="str">
            <v>Incentive Costs</v>
          </cell>
          <cell r="F4279" t="str">
            <v>High Participation Case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351680.42</v>
          </cell>
          <cell r="S4279">
            <v>1071390.72</v>
          </cell>
          <cell r="T4279">
            <v>2537897.67</v>
          </cell>
          <cell r="U4279">
            <v>3311695.75</v>
          </cell>
          <cell r="V4279">
            <v>3733808.12</v>
          </cell>
          <cell r="W4279">
            <v>3788051.65</v>
          </cell>
          <cell r="X4279">
            <v>3842351.67</v>
          </cell>
          <cell r="Y4279">
            <v>3896640.94</v>
          </cell>
          <cell r="Z4279">
            <v>3950917.05</v>
          </cell>
          <cell r="AA4279">
            <v>4005189.34</v>
          </cell>
          <cell r="AB4279">
            <v>4059468.57</v>
          </cell>
          <cell r="AC4279">
            <v>4113918.62</v>
          </cell>
          <cell r="AD4279">
            <v>4170493.29</v>
          </cell>
          <cell r="AE4279">
            <v>4227845.9800000004</v>
          </cell>
          <cell r="AF4279">
            <v>4285987.3899999997</v>
          </cell>
          <cell r="AG4279">
            <v>4344928.3600000003</v>
          </cell>
          <cell r="AH4279">
            <v>4404679.88</v>
          </cell>
          <cell r="AI4279">
            <v>4465253.1100000003</v>
          </cell>
          <cell r="AJ4279">
            <v>4526659.34</v>
          </cell>
          <cell r="AK4279">
            <v>4588910.04</v>
          </cell>
          <cell r="AL4279">
            <v>0</v>
          </cell>
          <cell r="AM4279">
            <v>0</v>
          </cell>
          <cell r="AN4279">
            <v>0</v>
          </cell>
          <cell r="AO4279">
            <v>0</v>
          </cell>
          <cell r="AP4279">
            <v>0</v>
          </cell>
          <cell r="AQ4279">
            <v>0</v>
          </cell>
          <cell r="AR4279">
            <v>0</v>
          </cell>
          <cell r="AS4279">
            <v>0</v>
          </cell>
          <cell r="AT4279">
            <v>0</v>
          </cell>
          <cell r="AU4279">
            <v>0</v>
          </cell>
          <cell r="AV4279">
            <v>0</v>
          </cell>
          <cell r="AW4279">
            <v>0</v>
          </cell>
          <cell r="AX4279">
            <v>0</v>
          </cell>
          <cell r="AY4279">
            <v>0</v>
          </cell>
          <cell r="AZ4279">
            <v>0</v>
          </cell>
        </row>
        <row r="4280">
          <cell r="A4280" t="str">
            <v>WYIrrigationDLC IrrigationParticipantsHigh Participation Case0</v>
          </cell>
          <cell r="B4280" t="str">
            <v>WY</v>
          </cell>
          <cell r="C4280" t="str">
            <v>Irrigation</v>
          </cell>
          <cell r="D4280" t="str">
            <v>DLC Irrigation</v>
          </cell>
          <cell r="E4280" t="str">
            <v>Participants</v>
          </cell>
          <cell r="F4280" t="str">
            <v>High Participation Case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16746.686550000006</v>
          </cell>
          <cell r="S4280">
            <v>51018.605550000015</v>
          </cell>
          <cell r="T4280">
            <v>120852.27000000002</v>
          </cell>
          <cell r="U4280">
            <v>157699.79775000006</v>
          </cell>
          <cell r="V4280">
            <v>177800.38649999999</v>
          </cell>
          <cell r="W4280">
            <v>180383.41200000001</v>
          </cell>
          <cell r="X4280">
            <v>182969.12700000001</v>
          </cell>
          <cell r="Y4280">
            <v>185554.33050000004</v>
          </cell>
          <cell r="Z4280">
            <v>188138.90700000001</v>
          </cell>
          <cell r="AA4280">
            <v>190723.30200000003</v>
          </cell>
          <cell r="AB4280">
            <v>193308.027</v>
          </cell>
          <cell r="AC4280">
            <v>195900.88650000002</v>
          </cell>
          <cell r="AD4280">
            <v>198594.91865997191</v>
          </cell>
          <cell r="AE4280">
            <v>201325.99919378545</v>
          </cell>
          <cell r="AF4280">
            <v>204094.63759127702</v>
          </cell>
          <cell r="AG4280">
            <v>206901.35034879539</v>
          </cell>
          <cell r="AH4280">
            <v>209746.66106555553</v>
          </cell>
          <cell r="AI4280">
            <v>212631.10054131731</v>
          </cell>
          <cell r="AJ4280">
            <v>215555.20687540746</v>
          </cell>
          <cell r="AK4280">
            <v>218519.52556710335</v>
          </cell>
          <cell r="AL4280">
            <v>0</v>
          </cell>
          <cell r="AM4280">
            <v>0</v>
          </cell>
          <cell r="AN4280">
            <v>0</v>
          </cell>
          <cell r="AO4280">
            <v>0</v>
          </cell>
          <cell r="AP4280">
            <v>0</v>
          </cell>
          <cell r="AQ4280">
            <v>0</v>
          </cell>
          <cell r="AR4280">
            <v>0</v>
          </cell>
          <cell r="AS4280">
            <v>0</v>
          </cell>
          <cell r="AT4280">
            <v>0</v>
          </cell>
          <cell r="AU4280">
            <v>0</v>
          </cell>
          <cell r="AV4280">
            <v>0</v>
          </cell>
          <cell r="AW4280">
            <v>0</v>
          </cell>
          <cell r="AX4280">
            <v>0</v>
          </cell>
          <cell r="AY4280">
            <v>0</v>
          </cell>
          <cell r="AZ4280">
            <v>0</v>
          </cell>
        </row>
        <row r="4281">
          <cell r="A4281" t="str">
            <v>WYResidentialDLC Room ACProgram Annual BenefitsHigh Participation Case0</v>
          </cell>
          <cell r="B4281" t="str">
            <v>WY</v>
          </cell>
          <cell r="C4281" t="str">
            <v>Residential</v>
          </cell>
          <cell r="D4281" t="str">
            <v>DLC Room AC</v>
          </cell>
          <cell r="E4281" t="str">
            <v>Program Annual Benefits</v>
          </cell>
          <cell r="F4281" t="str">
            <v>High Participation Case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573231.01</v>
          </cell>
          <cell r="S4281">
            <v>1745288.43</v>
          </cell>
          <cell r="T4281">
            <v>4127886.26</v>
          </cell>
          <cell r="U4281">
            <v>5388069.9000000004</v>
          </cell>
          <cell r="V4281">
            <v>6066603.5300000003</v>
          </cell>
          <cell r="W4281">
            <v>6146956.6100000003</v>
          </cell>
          <cell r="X4281">
            <v>6226381.7599999998</v>
          </cell>
          <cell r="Y4281">
            <v>6305886.3200000003</v>
          </cell>
          <cell r="Z4281">
            <v>6389191.79</v>
          </cell>
          <cell r="AA4281">
            <v>6482465.1100000003</v>
          </cell>
          <cell r="AB4281">
            <v>6568214.9500000002</v>
          </cell>
          <cell r="AC4281">
            <v>6654117.0800000001</v>
          </cell>
          <cell r="AD4281">
            <v>6743128.8899999997</v>
          </cell>
          <cell r="AE4281">
            <v>6833331.4100000001</v>
          </cell>
          <cell r="AF4281">
            <v>6924740.5700000003</v>
          </cell>
          <cell r="AG4281">
            <v>7017372.5</v>
          </cell>
          <cell r="AH4281">
            <v>7111243.5700000003</v>
          </cell>
          <cell r="AI4281">
            <v>7206370.3399999999</v>
          </cell>
          <cell r="AJ4281">
            <v>7302769.6200000001</v>
          </cell>
          <cell r="AK4281">
            <v>7400458.4299999997</v>
          </cell>
          <cell r="AL4281">
            <v>0</v>
          </cell>
          <cell r="AM4281">
            <v>0</v>
          </cell>
          <cell r="AN4281">
            <v>0</v>
          </cell>
          <cell r="AO4281">
            <v>0</v>
          </cell>
          <cell r="AP4281">
            <v>0</v>
          </cell>
          <cell r="AQ4281">
            <v>0</v>
          </cell>
          <cell r="AR4281">
            <v>0</v>
          </cell>
          <cell r="AS4281">
            <v>0</v>
          </cell>
          <cell r="AT4281">
            <v>0</v>
          </cell>
          <cell r="AU4281">
            <v>0</v>
          </cell>
          <cell r="AV4281">
            <v>0</v>
          </cell>
          <cell r="AW4281">
            <v>0</v>
          </cell>
          <cell r="AX4281">
            <v>0</v>
          </cell>
          <cell r="AY4281">
            <v>0</v>
          </cell>
          <cell r="AZ4281">
            <v>0</v>
          </cell>
        </row>
        <row r="4282">
          <cell r="A4282" t="str">
            <v>WYResidentialDLC Room ACProgram Annual CostsHigh Participation Case0</v>
          </cell>
          <cell r="B4282" t="str">
            <v>WY</v>
          </cell>
          <cell r="C4282" t="str">
            <v>Residential</v>
          </cell>
          <cell r="D4282" t="str">
            <v>DLC Room AC</v>
          </cell>
          <cell r="E4282" t="str">
            <v>Program Annual Costs</v>
          </cell>
          <cell r="F4282" t="str">
            <v>High Participation Case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5834317.1500000004</v>
          </cell>
          <cell r="S4282">
            <v>12509121.98</v>
          </cell>
          <cell r="T4282">
            <v>26286343.199999999</v>
          </cell>
          <cell r="U4282">
            <v>16130618.27</v>
          </cell>
          <cell r="V4282">
            <v>10911310.720000001</v>
          </cell>
          <cell r="W4282">
            <v>4823091.07</v>
          </cell>
          <cell r="X4282">
            <v>4899046.41</v>
          </cell>
          <cell r="Y4282">
            <v>4974249.76</v>
          </cell>
          <cell r="Z4282">
            <v>5049879.66</v>
          </cell>
          <cell r="AA4282">
            <v>5126289.05</v>
          </cell>
          <cell r="AB4282">
            <v>5203203.5</v>
          </cell>
          <cell r="AC4282">
            <v>5283869.59</v>
          </cell>
          <cell r="AD4282">
            <v>5405233.1200000001</v>
          </cell>
          <cell r="AE4282">
            <v>5502775.29</v>
          </cell>
          <cell r="AF4282">
            <v>5602414.6799999997</v>
          </cell>
          <cell r="AG4282">
            <v>5704204.7300000004</v>
          </cell>
          <cell r="AH4282">
            <v>5808200.4400000004</v>
          </cell>
          <cell r="AI4282">
            <v>5914458.3899999997</v>
          </cell>
          <cell r="AJ4282">
            <v>6023036.7800000003</v>
          </cell>
          <cell r="AK4282">
            <v>6133995.5099999998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  <cell r="AP4282">
            <v>0</v>
          </cell>
          <cell r="AQ4282">
            <v>0</v>
          </cell>
          <cell r="AR4282">
            <v>0</v>
          </cell>
          <cell r="AS4282">
            <v>0</v>
          </cell>
          <cell r="AT4282">
            <v>0</v>
          </cell>
          <cell r="AU4282">
            <v>0</v>
          </cell>
          <cell r="AV4282">
            <v>0</v>
          </cell>
          <cell r="AW4282">
            <v>0</v>
          </cell>
          <cell r="AX4282">
            <v>0</v>
          </cell>
          <cell r="AY4282">
            <v>0</v>
          </cell>
          <cell r="AZ4282">
            <v>0</v>
          </cell>
        </row>
        <row r="4283">
          <cell r="A4283" t="str">
            <v>WYResidentialDLC Room ACNon-Incentive CostsHigh Participation Case0</v>
          </cell>
          <cell r="B4283" t="str">
            <v>WY</v>
          </cell>
          <cell r="C4283" t="str">
            <v>Residential</v>
          </cell>
          <cell r="D4283" t="str">
            <v>DLC Room AC</v>
          </cell>
          <cell r="E4283" t="str">
            <v>Non-Incentive Costs</v>
          </cell>
          <cell r="F4283" t="str">
            <v>High Participation Case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5482636.7300000004</v>
          </cell>
          <cell r="S4283">
            <v>11437731.27</v>
          </cell>
          <cell r="T4283">
            <v>23748445.530000001</v>
          </cell>
          <cell r="U4283">
            <v>12818922.52</v>
          </cell>
          <cell r="V4283">
            <v>7177502.6100000003</v>
          </cell>
          <cell r="W4283">
            <v>1035039.42</v>
          </cell>
          <cell r="X4283">
            <v>1056694.75</v>
          </cell>
          <cell r="Y4283">
            <v>1077608.81</v>
          </cell>
          <cell r="Z4283">
            <v>1098962.6200000001</v>
          </cell>
          <cell r="AA4283">
            <v>1121099.71</v>
          </cell>
          <cell r="AB4283">
            <v>1143734.93</v>
          </cell>
          <cell r="AC4283">
            <v>1169950.97</v>
          </cell>
          <cell r="AD4283">
            <v>1234739.83</v>
          </cell>
          <cell r="AE4283">
            <v>1274929.31</v>
          </cell>
          <cell r="AF4283">
            <v>1316427.29</v>
          </cell>
          <cell r="AG4283">
            <v>1359276.37</v>
          </cell>
          <cell r="AH4283">
            <v>1403520.56</v>
          </cell>
          <cell r="AI4283">
            <v>1449205.28</v>
          </cell>
          <cell r="AJ4283">
            <v>1496377.44</v>
          </cell>
          <cell r="AK4283">
            <v>1545085.48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  <cell r="AP4283">
            <v>0</v>
          </cell>
          <cell r="AQ4283">
            <v>0</v>
          </cell>
          <cell r="AR4283">
            <v>0</v>
          </cell>
          <cell r="AS4283">
            <v>0</v>
          </cell>
          <cell r="AT4283">
            <v>0</v>
          </cell>
          <cell r="AU4283">
            <v>0</v>
          </cell>
          <cell r="AV4283">
            <v>0</v>
          </cell>
          <cell r="AW4283">
            <v>0</v>
          </cell>
          <cell r="AX4283">
            <v>0</v>
          </cell>
          <cell r="AY4283">
            <v>0</v>
          </cell>
          <cell r="AZ4283">
            <v>0</v>
          </cell>
        </row>
        <row r="4284">
          <cell r="A4284" t="str">
            <v>WYResidentialDLC Room ACSummer Peak Reduction @Meter  (MW)High Participation Case0</v>
          </cell>
          <cell r="B4284" t="str">
            <v>WY</v>
          </cell>
          <cell r="C4284" t="str">
            <v>Residential</v>
          </cell>
          <cell r="D4284" t="str">
            <v>DLC Room AC</v>
          </cell>
          <cell r="E4284" t="str">
            <v>Summer Peak Reduction @Meter  (MW)</v>
          </cell>
          <cell r="F4284" t="str">
            <v>High Participation Case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5.1061481672101516</v>
          </cell>
          <cell r="S4284">
            <v>15.546439584201273</v>
          </cell>
          <cell r="T4284">
            <v>36.769815927493447</v>
          </cell>
          <cell r="U4284">
            <v>47.99510590524666</v>
          </cell>
          <cell r="V4284">
            <v>54.039254216657497</v>
          </cell>
          <cell r="W4284">
            <v>54.75501228123791</v>
          </cell>
          <cell r="X4284">
            <v>55.462504704051796</v>
          </cell>
          <cell r="Y4284">
            <v>56.170704503007471</v>
          </cell>
          <cell r="Z4284">
            <v>56.91276145592839</v>
          </cell>
          <cell r="AA4284">
            <v>57.74360864977195</v>
          </cell>
          <cell r="AB4284">
            <v>58.507439221742665</v>
          </cell>
          <cell r="AC4284">
            <v>59.27262640549219</v>
          </cell>
          <cell r="AD4284">
            <v>60.065513565673378</v>
          </cell>
          <cell r="AE4284">
            <v>60.869007140432515</v>
          </cell>
          <cell r="AF4284">
            <v>61.683249011282939</v>
          </cell>
          <cell r="AG4284">
            <v>62.508382957680382</v>
          </cell>
          <cell r="AH4284">
            <v>63.344554682411669</v>
          </cell>
          <cell r="AI4284">
            <v>64.191911837323005</v>
          </cell>
          <cell r="AJ4284">
            <v>65.050604049392433</v>
          </cell>
          <cell r="AK4284">
            <v>65.920782947151125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  <cell r="AP4284">
            <v>0</v>
          </cell>
          <cell r="AQ4284">
            <v>0</v>
          </cell>
          <cell r="AR4284">
            <v>0</v>
          </cell>
          <cell r="AS4284">
            <v>0</v>
          </cell>
          <cell r="AT4284">
            <v>0</v>
          </cell>
          <cell r="AU4284">
            <v>0</v>
          </cell>
          <cell r="AV4284">
            <v>0</v>
          </cell>
          <cell r="AW4284">
            <v>0</v>
          </cell>
          <cell r="AX4284">
            <v>0</v>
          </cell>
          <cell r="AY4284">
            <v>0</v>
          </cell>
          <cell r="AZ4284">
            <v>0</v>
          </cell>
        </row>
        <row r="4285">
          <cell r="A4285" t="str">
            <v>WYResidentialDLC Room ACSummer Peak Reduction @Generation (MW)High Participation Case0</v>
          </cell>
          <cell r="B4285" t="str">
            <v>WY</v>
          </cell>
          <cell r="C4285" t="str">
            <v>Residential</v>
          </cell>
          <cell r="D4285" t="str">
            <v>DLC Room AC</v>
          </cell>
          <cell r="E4285" t="str">
            <v>Summer Peak Reduction @Generation (MW)</v>
          </cell>
          <cell r="F4285" t="str">
            <v>High Participation Case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5.6309529854545115</v>
          </cell>
          <cell r="S4285">
            <v>17.1442871462299</v>
          </cell>
          <cell r="T4285">
            <v>40.548980952242438</v>
          </cell>
          <cell r="U4285">
            <v>52.92799504328039</v>
          </cell>
          <cell r="V4285">
            <v>59.593354892652727</v>
          </cell>
          <cell r="W4285">
            <v>60.382677857562754</v>
          </cell>
          <cell r="X4285">
            <v>61.162885646285609</v>
          </cell>
          <cell r="Y4285">
            <v>61.94387351456492</v>
          </cell>
          <cell r="Z4285">
            <v>62.762198341341403</v>
          </cell>
          <cell r="AA4285">
            <v>63.678439181486489</v>
          </cell>
          <cell r="AB4285">
            <v>64.520775498172327</v>
          </cell>
          <cell r="AC4285">
            <v>65.364607857843168</v>
          </cell>
          <cell r="AD4285">
            <v>66.238987169908881</v>
          </cell>
          <cell r="AE4285">
            <v>67.125063013269198</v>
          </cell>
          <cell r="AF4285">
            <v>68.022991851877961</v>
          </cell>
          <cell r="AG4285">
            <v>68.932932242700019</v>
          </cell>
          <cell r="AH4285">
            <v>69.855044863709381</v>
          </cell>
          <cell r="AI4285">
            <v>70.789492542261797</v>
          </cell>
          <cell r="AJ4285">
            <v>71.73644028384696</v>
          </cell>
          <cell r="AK4285">
            <v>72.696055301225314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  <cell r="AP4285">
            <v>0</v>
          </cell>
          <cell r="AQ4285">
            <v>0</v>
          </cell>
          <cell r="AR4285">
            <v>0</v>
          </cell>
          <cell r="AS4285">
            <v>0</v>
          </cell>
          <cell r="AT4285">
            <v>0</v>
          </cell>
          <cell r="AU4285">
            <v>0</v>
          </cell>
          <cell r="AV4285">
            <v>0</v>
          </cell>
          <cell r="AW4285">
            <v>0</v>
          </cell>
          <cell r="AX4285">
            <v>0</v>
          </cell>
          <cell r="AY4285">
            <v>0</v>
          </cell>
          <cell r="AZ4285">
            <v>0</v>
          </cell>
        </row>
        <row r="4286">
          <cell r="A4286" t="str">
            <v>WYResidentialDLC Room ACWinter Peak Reduction @Meter  (MW)High Participation Case0</v>
          </cell>
          <cell r="B4286" t="str">
            <v>WY</v>
          </cell>
          <cell r="C4286" t="str">
            <v>Residential</v>
          </cell>
          <cell r="D4286" t="str">
            <v>DLC Room AC</v>
          </cell>
          <cell r="E4286" t="str">
            <v>Winter Peak Reduction @Meter  (MW)</v>
          </cell>
          <cell r="F4286" t="str">
            <v>High Participation Case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  <cell r="AP4286">
            <v>0</v>
          </cell>
          <cell r="AQ4286">
            <v>0</v>
          </cell>
          <cell r="AR4286">
            <v>0</v>
          </cell>
          <cell r="AS4286">
            <v>0</v>
          </cell>
          <cell r="AT4286">
            <v>0</v>
          </cell>
          <cell r="AU4286">
            <v>0</v>
          </cell>
          <cell r="AV4286">
            <v>0</v>
          </cell>
          <cell r="AW4286">
            <v>0</v>
          </cell>
          <cell r="AX4286">
            <v>0</v>
          </cell>
          <cell r="AY4286">
            <v>0</v>
          </cell>
          <cell r="AZ4286">
            <v>0</v>
          </cell>
        </row>
        <row r="4287">
          <cell r="A4287" t="str">
            <v>WYResidentialDLC Room ACWinter Peak Reduction @Generation (MW)High Participation Case0</v>
          </cell>
          <cell r="B4287" t="str">
            <v>WY</v>
          </cell>
          <cell r="C4287" t="str">
            <v>Residential</v>
          </cell>
          <cell r="D4287" t="str">
            <v>DLC Room AC</v>
          </cell>
          <cell r="E4287" t="str">
            <v>Winter Peak Reduction @Generation (MW)</v>
          </cell>
          <cell r="F4287" t="str">
            <v>High Participation Case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  <cell r="AP4287">
            <v>0</v>
          </cell>
          <cell r="AQ4287">
            <v>0</v>
          </cell>
          <cell r="AR4287">
            <v>0</v>
          </cell>
          <cell r="AS4287">
            <v>0</v>
          </cell>
          <cell r="AT4287">
            <v>0</v>
          </cell>
          <cell r="AU4287">
            <v>0</v>
          </cell>
          <cell r="AV4287">
            <v>0</v>
          </cell>
          <cell r="AW4287">
            <v>0</v>
          </cell>
          <cell r="AX4287">
            <v>0</v>
          </cell>
          <cell r="AY4287">
            <v>0</v>
          </cell>
          <cell r="AZ4287">
            <v>0</v>
          </cell>
        </row>
        <row r="4288">
          <cell r="A4288" t="str">
            <v>WYResidentialDLC Room ACProgram Annual BenefitsHigh Participation Case0</v>
          </cell>
          <cell r="B4288" t="str">
            <v>WY</v>
          </cell>
          <cell r="C4288" t="str">
            <v>Residential</v>
          </cell>
          <cell r="D4288" t="str">
            <v>DLC Room AC</v>
          </cell>
          <cell r="E4288" t="str">
            <v>Program Annual Benefits</v>
          </cell>
          <cell r="F4288" t="str">
            <v>High Participation Case</v>
          </cell>
          <cell r="G4288">
            <v>0</v>
          </cell>
        </row>
        <row r="4289">
          <cell r="A4289" t="str">
            <v>WYResidentialDLC Room ACNew ParticipantsHigh Participation Case0</v>
          </cell>
          <cell r="B4289" t="str">
            <v>WY</v>
          </cell>
          <cell r="C4289" t="str">
            <v>Residential</v>
          </cell>
          <cell r="D4289" t="str">
            <v>DLC Room AC</v>
          </cell>
          <cell r="E4289" t="str">
            <v>New Participants</v>
          </cell>
          <cell r="F4289" t="str">
            <v>High Participation Case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16746.686550000006</v>
          </cell>
          <cell r="S4289">
            <v>34271.919000000009</v>
          </cell>
          <cell r="T4289">
            <v>69833.664450000011</v>
          </cell>
          <cell r="U4289">
            <v>36847.527750000037</v>
          </cell>
          <cell r="V4289">
            <v>20100.588749999937</v>
          </cell>
          <cell r="W4289">
            <v>2583.0255000000179</v>
          </cell>
          <cell r="X4289">
            <v>2585.7149999999965</v>
          </cell>
          <cell r="Y4289">
            <v>2585.2035000000324</v>
          </cell>
          <cell r="Z4289">
            <v>2584.5764999999665</v>
          </cell>
          <cell r="AA4289">
            <v>2584.3950000000186</v>
          </cell>
          <cell r="AB4289">
            <v>2584.7249999999767</v>
          </cell>
          <cell r="AC4289">
            <v>2592.8595000000205</v>
          </cell>
          <cell r="AD4289">
            <v>2694.0321599718882</v>
          </cell>
          <cell r="AE4289">
            <v>2731.0805338135397</v>
          </cell>
          <cell r="AF4289">
            <v>2768.6383974915661</v>
          </cell>
          <cell r="AG4289">
            <v>2806.7127575183695</v>
          </cell>
          <cell r="AH4289">
            <v>2845.3107167601411</v>
          </cell>
          <cell r="AI4289">
            <v>2884.4394757617847</v>
          </cell>
          <cell r="AJ4289">
            <v>2924.1063340901455</v>
          </cell>
          <cell r="AK4289">
            <v>2964.3186916958948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  <cell r="AP4289">
            <v>0</v>
          </cell>
          <cell r="AQ4289">
            <v>0</v>
          </cell>
          <cell r="AR4289">
            <v>0</v>
          </cell>
          <cell r="AS4289">
            <v>0</v>
          </cell>
          <cell r="AT4289">
            <v>0</v>
          </cell>
          <cell r="AU4289">
            <v>0</v>
          </cell>
          <cell r="AV4289">
            <v>0</v>
          </cell>
          <cell r="AW4289">
            <v>0</v>
          </cell>
          <cell r="AX4289">
            <v>0</v>
          </cell>
          <cell r="AY4289">
            <v>0</v>
          </cell>
          <cell r="AZ4289">
            <v>0</v>
          </cell>
        </row>
        <row r="4290">
          <cell r="A4290" t="str">
            <v>WYResidentialDLC Room ACIncentive CostsHigh Participation Case0</v>
          </cell>
          <cell r="B4290" t="str">
            <v>WY</v>
          </cell>
          <cell r="C4290" t="str">
            <v>Residential</v>
          </cell>
          <cell r="D4290" t="str">
            <v>DLC Room AC</v>
          </cell>
          <cell r="E4290" t="str">
            <v>Incentive Costs</v>
          </cell>
          <cell r="F4290" t="str">
            <v>High Participation Case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351680.42</v>
          </cell>
          <cell r="S4290">
            <v>1071390.72</v>
          </cell>
          <cell r="T4290">
            <v>2537897.67</v>
          </cell>
          <cell r="U4290">
            <v>3311695.75</v>
          </cell>
          <cell r="V4290">
            <v>3733808.12</v>
          </cell>
          <cell r="W4290">
            <v>3788051.65</v>
          </cell>
          <cell r="X4290">
            <v>3842351.67</v>
          </cell>
          <cell r="Y4290">
            <v>3896640.94</v>
          </cell>
          <cell r="Z4290">
            <v>3950917.05</v>
          </cell>
          <cell r="AA4290">
            <v>4005189.34</v>
          </cell>
          <cell r="AB4290">
            <v>4059468.57</v>
          </cell>
          <cell r="AC4290">
            <v>4113918.62</v>
          </cell>
          <cell r="AD4290">
            <v>4170493.29</v>
          </cell>
          <cell r="AE4290">
            <v>4227845.9800000004</v>
          </cell>
          <cell r="AF4290">
            <v>4285987.3899999997</v>
          </cell>
          <cell r="AG4290">
            <v>4344928.3600000003</v>
          </cell>
          <cell r="AH4290">
            <v>4404679.88</v>
          </cell>
          <cell r="AI4290">
            <v>4465253.1100000003</v>
          </cell>
          <cell r="AJ4290">
            <v>4526659.34</v>
          </cell>
          <cell r="AK4290">
            <v>4588910.04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  <cell r="AP4290">
            <v>0</v>
          </cell>
          <cell r="AQ4290">
            <v>0</v>
          </cell>
          <cell r="AR4290">
            <v>0</v>
          </cell>
          <cell r="AS4290">
            <v>0</v>
          </cell>
          <cell r="AT4290">
            <v>0</v>
          </cell>
          <cell r="AU4290">
            <v>0</v>
          </cell>
          <cell r="AV4290">
            <v>0</v>
          </cell>
          <cell r="AW4290">
            <v>0</v>
          </cell>
          <cell r="AX4290">
            <v>0</v>
          </cell>
          <cell r="AY4290">
            <v>0</v>
          </cell>
          <cell r="AZ4290">
            <v>0</v>
          </cell>
        </row>
        <row r="4291">
          <cell r="A4291" t="str">
            <v>WYResidentialDLC Room ACParticipantsHigh Participation Case0</v>
          </cell>
          <cell r="B4291" t="str">
            <v>WY</v>
          </cell>
          <cell r="C4291" t="str">
            <v>Residential</v>
          </cell>
          <cell r="D4291" t="str">
            <v>DLC Room AC</v>
          </cell>
          <cell r="E4291" t="str">
            <v>Participants</v>
          </cell>
          <cell r="F4291" t="str">
            <v>High Participation Case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16746.686550000006</v>
          </cell>
          <cell r="S4291">
            <v>51018.605550000015</v>
          </cell>
          <cell r="T4291">
            <v>120852.27000000002</v>
          </cell>
          <cell r="U4291">
            <v>157699.79775000006</v>
          </cell>
          <cell r="V4291">
            <v>177800.38649999999</v>
          </cell>
          <cell r="W4291">
            <v>180383.41200000001</v>
          </cell>
          <cell r="X4291">
            <v>182969.12700000001</v>
          </cell>
          <cell r="Y4291">
            <v>185554.33050000004</v>
          </cell>
          <cell r="Z4291">
            <v>188138.90700000001</v>
          </cell>
          <cell r="AA4291">
            <v>190723.30200000003</v>
          </cell>
          <cell r="AB4291">
            <v>193308.027</v>
          </cell>
          <cell r="AC4291">
            <v>195900.88650000002</v>
          </cell>
          <cell r="AD4291">
            <v>198594.91865997191</v>
          </cell>
          <cell r="AE4291">
            <v>201325.99919378545</v>
          </cell>
          <cell r="AF4291">
            <v>204094.63759127702</v>
          </cell>
          <cell r="AG4291">
            <v>206901.35034879539</v>
          </cell>
          <cell r="AH4291">
            <v>209746.66106555553</v>
          </cell>
          <cell r="AI4291">
            <v>212631.10054131731</v>
          </cell>
          <cell r="AJ4291">
            <v>215555.20687540746</v>
          </cell>
          <cell r="AK4291">
            <v>218519.52556710335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  <cell r="AP4291">
            <v>0</v>
          </cell>
          <cell r="AQ4291">
            <v>0</v>
          </cell>
          <cell r="AR4291">
            <v>0</v>
          </cell>
          <cell r="AS4291">
            <v>0</v>
          </cell>
          <cell r="AT4291">
            <v>0</v>
          </cell>
          <cell r="AU4291">
            <v>0</v>
          </cell>
          <cell r="AV4291">
            <v>0</v>
          </cell>
          <cell r="AW4291">
            <v>0</v>
          </cell>
          <cell r="AX4291">
            <v>0</v>
          </cell>
          <cell r="AY4291">
            <v>0</v>
          </cell>
          <cell r="AZ4291">
            <v>0</v>
          </cell>
        </row>
        <row r="4292">
          <cell r="A4292" t="str">
            <v>WYResidentialDLC Smart AppliancesProgram Annual BenefitsHigh Participation Case0</v>
          </cell>
          <cell r="B4292" t="str">
            <v>WY</v>
          </cell>
          <cell r="C4292" t="str">
            <v>Residential</v>
          </cell>
          <cell r="D4292" t="str">
            <v>DLC Smart Appliances</v>
          </cell>
          <cell r="E4292" t="str">
            <v>Program Annual Benefits</v>
          </cell>
          <cell r="F4292" t="str">
            <v>High Participation Case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573231.01</v>
          </cell>
          <cell r="S4292">
            <v>1745288.43</v>
          </cell>
          <cell r="T4292">
            <v>4127886.26</v>
          </cell>
          <cell r="U4292">
            <v>5388069.9000000004</v>
          </cell>
          <cell r="V4292">
            <v>6066603.5300000003</v>
          </cell>
          <cell r="W4292">
            <v>6146956.6100000003</v>
          </cell>
          <cell r="X4292">
            <v>6226381.7599999998</v>
          </cell>
          <cell r="Y4292">
            <v>6305886.3200000003</v>
          </cell>
          <cell r="Z4292">
            <v>6389191.79</v>
          </cell>
          <cell r="AA4292">
            <v>6482465.1100000003</v>
          </cell>
          <cell r="AB4292">
            <v>6568214.9500000002</v>
          </cell>
          <cell r="AC4292">
            <v>6654117.0800000001</v>
          </cell>
          <cell r="AD4292">
            <v>6743128.8899999997</v>
          </cell>
          <cell r="AE4292">
            <v>6833331.4100000001</v>
          </cell>
          <cell r="AF4292">
            <v>6924740.5700000003</v>
          </cell>
          <cell r="AG4292">
            <v>7017372.5</v>
          </cell>
          <cell r="AH4292">
            <v>7111243.5700000003</v>
          </cell>
          <cell r="AI4292">
            <v>7206370.3399999999</v>
          </cell>
          <cell r="AJ4292">
            <v>7302769.6200000001</v>
          </cell>
          <cell r="AK4292">
            <v>7400458.4299999997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  <cell r="AP4292">
            <v>0</v>
          </cell>
          <cell r="AQ4292">
            <v>0</v>
          </cell>
          <cell r="AR4292">
            <v>0</v>
          </cell>
          <cell r="AS4292">
            <v>0</v>
          </cell>
          <cell r="AT4292">
            <v>0</v>
          </cell>
          <cell r="AU4292">
            <v>0</v>
          </cell>
          <cell r="AV4292">
            <v>0</v>
          </cell>
          <cell r="AW4292">
            <v>0</v>
          </cell>
          <cell r="AX4292">
            <v>0</v>
          </cell>
          <cell r="AY4292">
            <v>0</v>
          </cell>
          <cell r="AZ4292">
            <v>0</v>
          </cell>
        </row>
        <row r="4293">
          <cell r="A4293" t="str">
            <v>WYResidentialDLC Smart AppliancesProgram Annual CostsHigh Participation Case0</v>
          </cell>
          <cell r="B4293" t="str">
            <v>WY</v>
          </cell>
          <cell r="C4293" t="str">
            <v>Residential</v>
          </cell>
          <cell r="D4293" t="str">
            <v>DLC Smart Appliances</v>
          </cell>
          <cell r="E4293" t="str">
            <v>Program Annual Costs</v>
          </cell>
          <cell r="F4293" t="str">
            <v>High Participation Case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5834317.1500000004</v>
          </cell>
          <cell r="S4293">
            <v>12509121.98</v>
          </cell>
          <cell r="T4293">
            <v>26286343.199999999</v>
          </cell>
          <cell r="U4293">
            <v>16130618.27</v>
          </cell>
          <cell r="V4293">
            <v>10911310.720000001</v>
          </cell>
          <cell r="W4293">
            <v>4823091.07</v>
          </cell>
          <cell r="X4293">
            <v>4899046.41</v>
          </cell>
          <cell r="Y4293">
            <v>4974249.76</v>
          </cell>
          <cell r="Z4293">
            <v>5049879.66</v>
          </cell>
          <cell r="AA4293">
            <v>5126289.05</v>
          </cell>
          <cell r="AB4293">
            <v>5203203.5</v>
          </cell>
          <cell r="AC4293">
            <v>5283869.59</v>
          </cell>
          <cell r="AD4293">
            <v>5405233.1200000001</v>
          </cell>
          <cell r="AE4293">
            <v>5502775.29</v>
          </cell>
          <cell r="AF4293">
            <v>5602414.6799999997</v>
          </cell>
          <cell r="AG4293">
            <v>5704204.7300000004</v>
          </cell>
          <cell r="AH4293">
            <v>5808200.4400000004</v>
          </cell>
          <cell r="AI4293">
            <v>5914458.3899999997</v>
          </cell>
          <cell r="AJ4293">
            <v>6023036.7800000003</v>
          </cell>
          <cell r="AK4293">
            <v>6133995.5099999998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  <cell r="AP4293">
            <v>0</v>
          </cell>
          <cell r="AQ4293">
            <v>0</v>
          </cell>
          <cell r="AR4293">
            <v>0</v>
          </cell>
          <cell r="AS4293">
            <v>0</v>
          </cell>
          <cell r="AT4293">
            <v>0</v>
          </cell>
          <cell r="AU4293">
            <v>0</v>
          </cell>
          <cell r="AV4293">
            <v>0</v>
          </cell>
          <cell r="AW4293">
            <v>0</v>
          </cell>
          <cell r="AX4293">
            <v>0</v>
          </cell>
          <cell r="AY4293">
            <v>0</v>
          </cell>
          <cell r="AZ4293">
            <v>0</v>
          </cell>
        </row>
        <row r="4294">
          <cell r="A4294" t="str">
            <v>WYResidentialDLC Smart AppliancesNon-Incentive CostsHigh Participation Case0</v>
          </cell>
          <cell r="B4294" t="str">
            <v>WY</v>
          </cell>
          <cell r="C4294" t="str">
            <v>Residential</v>
          </cell>
          <cell r="D4294" t="str">
            <v>DLC Smart Appliances</v>
          </cell>
          <cell r="E4294" t="str">
            <v>Non-Incentive Costs</v>
          </cell>
          <cell r="F4294" t="str">
            <v>High Participation Case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5482636.7300000004</v>
          </cell>
          <cell r="S4294">
            <v>11437731.27</v>
          </cell>
          <cell r="T4294">
            <v>23748445.530000001</v>
          </cell>
          <cell r="U4294">
            <v>12818922.52</v>
          </cell>
          <cell r="V4294">
            <v>7177502.6100000003</v>
          </cell>
          <cell r="W4294">
            <v>1035039.42</v>
          </cell>
          <cell r="X4294">
            <v>1056694.75</v>
          </cell>
          <cell r="Y4294">
            <v>1077608.81</v>
          </cell>
          <cell r="Z4294">
            <v>1098962.6200000001</v>
          </cell>
          <cell r="AA4294">
            <v>1121099.71</v>
          </cell>
          <cell r="AB4294">
            <v>1143734.93</v>
          </cell>
          <cell r="AC4294">
            <v>1169950.97</v>
          </cell>
          <cell r="AD4294">
            <v>1234739.83</v>
          </cell>
          <cell r="AE4294">
            <v>1274929.31</v>
          </cell>
          <cell r="AF4294">
            <v>1316427.29</v>
          </cell>
          <cell r="AG4294">
            <v>1359276.37</v>
          </cell>
          <cell r="AH4294">
            <v>1403520.56</v>
          </cell>
          <cell r="AI4294">
            <v>1449205.28</v>
          </cell>
          <cell r="AJ4294">
            <v>1496377.44</v>
          </cell>
          <cell r="AK4294">
            <v>1545085.48</v>
          </cell>
          <cell r="AL4294">
            <v>0</v>
          </cell>
          <cell r="AM4294">
            <v>0</v>
          </cell>
          <cell r="AN4294">
            <v>0</v>
          </cell>
          <cell r="AO4294">
            <v>0</v>
          </cell>
          <cell r="AP4294">
            <v>0</v>
          </cell>
          <cell r="AQ4294">
            <v>0</v>
          </cell>
          <cell r="AR4294">
            <v>0</v>
          </cell>
          <cell r="AS4294">
            <v>0</v>
          </cell>
          <cell r="AT4294">
            <v>0</v>
          </cell>
          <cell r="AU4294">
            <v>0</v>
          </cell>
          <cell r="AV4294">
            <v>0</v>
          </cell>
          <cell r="AW4294">
            <v>0</v>
          </cell>
          <cell r="AX4294">
            <v>0</v>
          </cell>
          <cell r="AY4294">
            <v>0</v>
          </cell>
          <cell r="AZ4294">
            <v>0</v>
          </cell>
        </row>
        <row r="4295">
          <cell r="A4295" t="str">
            <v>WYResidentialDLC Smart AppliancesSummer Peak Reduction @Meter  (MW)High Participation Case0</v>
          </cell>
          <cell r="B4295" t="str">
            <v>WY</v>
          </cell>
          <cell r="C4295" t="str">
            <v>Residential</v>
          </cell>
          <cell r="D4295" t="str">
            <v>DLC Smart Appliances</v>
          </cell>
          <cell r="E4295" t="str">
            <v>Summer Peak Reduction @Meter  (MW)</v>
          </cell>
          <cell r="F4295" t="str">
            <v>High Participation Case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5.1061481672101516</v>
          </cell>
          <cell r="S4295">
            <v>15.546439584201273</v>
          </cell>
          <cell r="T4295">
            <v>36.769815927493447</v>
          </cell>
          <cell r="U4295">
            <v>47.99510590524666</v>
          </cell>
          <cell r="V4295">
            <v>54.039254216657497</v>
          </cell>
          <cell r="W4295">
            <v>54.75501228123791</v>
          </cell>
          <cell r="X4295">
            <v>55.462504704051796</v>
          </cell>
          <cell r="Y4295">
            <v>56.170704503007471</v>
          </cell>
          <cell r="Z4295">
            <v>56.91276145592839</v>
          </cell>
          <cell r="AA4295">
            <v>57.74360864977195</v>
          </cell>
          <cell r="AB4295">
            <v>58.507439221742665</v>
          </cell>
          <cell r="AC4295">
            <v>59.27262640549219</v>
          </cell>
          <cell r="AD4295">
            <v>60.065513565673378</v>
          </cell>
          <cell r="AE4295">
            <v>60.869007140432515</v>
          </cell>
          <cell r="AF4295">
            <v>61.683249011282939</v>
          </cell>
          <cell r="AG4295">
            <v>62.508382957680382</v>
          </cell>
          <cell r="AH4295">
            <v>63.344554682411669</v>
          </cell>
          <cell r="AI4295">
            <v>64.191911837323005</v>
          </cell>
          <cell r="AJ4295">
            <v>65.050604049392433</v>
          </cell>
          <cell r="AK4295">
            <v>65.920782947151125</v>
          </cell>
          <cell r="AL4295">
            <v>0</v>
          </cell>
          <cell r="AM4295">
            <v>0</v>
          </cell>
          <cell r="AN4295">
            <v>0</v>
          </cell>
          <cell r="AO4295">
            <v>0</v>
          </cell>
          <cell r="AP4295">
            <v>0</v>
          </cell>
          <cell r="AQ4295">
            <v>0</v>
          </cell>
          <cell r="AR4295">
            <v>0</v>
          </cell>
          <cell r="AS4295">
            <v>0</v>
          </cell>
          <cell r="AT4295">
            <v>0</v>
          </cell>
          <cell r="AU4295">
            <v>0</v>
          </cell>
          <cell r="AV4295">
            <v>0</v>
          </cell>
          <cell r="AW4295">
            <v>0</v>
          </cell>
          <cell r="AX4295">
            <v>0</v>
          </cell>
          <cell r="AY4295">
            <v>0</v>
          </cell>
          <cell r="AZ4295">
            <v>0</v>
          </cell>
        </row>
        <row r="4296">
          <cell r="A4296" t="str">
            <v>WYResidentialDLC Smart AppliancesSummer Peak Reduction @Generation (MW)High Participation Case0</v>
          </cell>
          <cell r="B4296" t="str">
            <v>WY</v>
          </cell>
          <cell r="C4296" t="str">
            <v>Residential</v>
          </cell>
          <cell r="D4296" t="str">
            <v>DLC Smart Appliances</v>
          </cell>
          <cell r="E4296" t="str">
            <v>Summer Peak Reduction @Generation (MW)</v>
          </cell>
          <cell r="F4296" t="str">
            <v>High Participation Case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5.6309529854545115</v>
          </cell>
          <cell r="S4296">
            <v>17.1442871462299</v>
          </cell>
          <cell r="T4296">
            <v>40.548980952242438</v>
          </cell>
          <cell r="U4296">
            <v>52.92799504328039</v>
          </cell>
          <cell r="V4296">
            <v>59.593354892652727</v>
          </cell>
          <cell r="W4296">
            <v>60.382677857562754</v>
          </cell>
          <cell r="X4296">
            <v>61.162885646285609</v>
          </cell>
          <cell r="Y4296">
            <v>61.94387351456492</v>
          </cell>
          <cell r="Z4296">
            <v>62.762198341341403</v>
          </cell>
          <cell r="AA4296">
            <v>63.678439181486489</v>
          </cell>
          <cell r="AB4296">
            <v>64.520775498172327</v>
          </cell>
          <cell r="AC4296">
            <v>65.364607857843168</v>
          </cell>
          <cell r="AD4296">
            <v>66.238987169908881</v>
          </cell>
          <cell r="AE4296">
            <v>67.125063013269198</v>
          </cell>
          <cell r="AF4296">
            <v>68.022991851877961</v>
          </cell>
          <cell r="AG4296">
            <v>68.932932242700019</v>
          </cell>
          <cell r="AH4296">
            <v>69.855044863709381</v>
          </cell>
          <cell r="AI4296">
            <v>70.789492542261797</v>
          </cell>
          <cell r="AJ4296">
            <v>71.73644028384696</v>
          </cell>
          <cell r="AK4296">
            <v>72.696055301225314</v>
          </cell>
          <cell r="AL4296">
            <v>0</v>
          </cell>
          <cell r="AM4296">
            <v>0</v>
          </cell>
          <cell r="AN4296">
            <v>0</v>
          </cell>
          <cell r="AO4296">
            <v>0</v>
          </cell>
          <cell r="AP4296">
            <v>0</v>
          </cell>
          <cell r="AQ4296">
            <v>0</v>
          </cell>
          <cell r="AR4296">
            <v>0</v>
          </cell>
          <cell r="AS4296">
            <v>0</v>
          </cell>
          <cell r="AT4296">
            <v>0</v>
          </cell>
          <cell r="AU4296">
            <v>0</v>
          </cell>
          <cell r="AV4296">
            <v>0</v>
          </cell>
          <cell r="AW4296">
            <v>0</v>
          </cell>
          <cell r="AX4296">
            <v>0</v>
          </cell>
          <cell r="AY4296">
            <v>0</v>
          </cell>
          <cell r="AZ4296">
            <v>0</v>
          </cell>
        </row>
        <row r="4297">
          <cell r="A4297" t="str">
            <v>WYResidentialDLC Smart AppliancesWinter Peak Reduction @Meter  (MW)High Participation Case0</v>
          </cell>
          <cell r="B4297" t="str">
            <v>WY</v>
          </cell>
          <cell r="C4297" t="str">
            <v>Residential</v>
          </cell>
          <cell r="D4297" t="str">
            <v>DLC Smart Appliances</v>
          </cell>
          <cell r="E4297" t="str">
            <v>Winter Peak Reduction @Meter  (MW)</v>
          </cell>
          <cell r="F4297" t="str">
            <v>High Participation Case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0</v>
          </cell>
          <cell r="Y4297">
            <v>0</v>
          </cell>
          <cell r="Z4297">
            <v>0</v>
          </cell>
          <cell r="AA4297">
            <v>0</v>
          </cell>
          <cell r="AB4297">
            <v>0</v>
          </cell>
          <cell r="AC4297">
            <v>0</v>
          </cell>
          <cell r="AD4297">
            <v>0</v>
          </cell>
          <cell r="AE4297">
            <v>0</v>
          </cell>
          <cell r="AF4297">
            <v>0</v>
          </cell>
          <cell r="AG4297">
            <v>0</v>
          </cell>
          <cell r="AH4297">
            <v>0</v>
          </cell>
          <cell r="AI4297">
            <v>0</v>
          </cell>
          <cell r="AJ4297">
            <v>0</v>
          </cell>
          <cell r="AK4297">
            <v>0</v>
          </cell>
          <cell r="AL4297">
            <v>0</v>
          </cell>
          <cell r="AM4297">
            <v>0</v>
          </cell>
          <cell r="AN4297">
            <v>0</v>
          </cell>
          <cell r="AO4297">
            <v>0</v>
          </cell>
          <cell r="AP4297">
            <v>0</v>
          </cell>
          <cell r="AQ4297">
            <v>0</v>
          </cell>
          <cell r="AR4297">
            <v>0</v>
          </cell>
          <cell r="AS4297">
            <v>0</v>
          </cell>
          <cell r="AT4297">
            <v>0</v>
          </cell>
          <cell r="AU4297">
            <v>0</v>
          </cell>
          <cell r="AV4297">
            <v>0</v>
          </cell>
          <cell r="AW4297">
            <v>0</v>
          </cell>
          <cell r="AX4297">
            <v>0</v>
          </cell>
          <cell r="AY4297">
            <v>0</v>
          </cell>
          <cell r="AZ4297">
            <v>0</v>
          </cell>
        </row>
        <row r="4298">
          <cell r="A4298" t="str">
            <v>WYResidentialDLC Smart AppliancesWinter Peak Reduction @Generation (MW)High Participation Case0</v>
          </cell>
          <cell r="B4298" t="str">
            <v>WY</v>
          </cell>
          <cell r="C4298" t="str">
            <v>Residential</v>
          </cell>
          <cell r="D4298" t="str">
            <v>DLC Smart Appliances</v>
          </cell>
          <cell r="E4298" t="str">
            <v>Winter Peak Reduction @Generation (MW)</v>
          </cell>
          <cell r="F4298" t="str">
            <v>High Participation Case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  <cell r="AP4298">
            <v>0</v>
          </cell>
          <cell r="AQ4298">
            <v>0</v>
          </cell>
          <cell r="AR4298">
            <v>0</v>
          </cell>
          <cell r="AS4298">
            <v>0</v>
          </cell>
          <cell r="AT4298">
            <v>0</v>
          </cell>
          <cell r="AU4298">
            <v>0</v>
          </cell>
          <cell r="AV4298">
            <v>0</v>
          </cell>
          <cell r="AW4298">
            <v>0</v>
          </cell>
          <cell r="AX4298">
            <v>0</v>
          </cell>
          <cell r="AY4298">
            <v>0</v>
          </cell>
          <cell r="AZ4298">
            <v>0</v>
          </cell>
        </row>
        <row r="4299">
          <cell r="A4299" t="str">
            <v>WYResidentialDLC Smart AppliancesProgram Annual BenefitsHigh Participation Case0</v>
          </cell>
          <cell r="B4299" t="str">
            <v>WY</v>
          </cell>
          <cell r="C4299" t="str">
            <v>Residential</v>
          </cell>
          <cell r="D4299" t="str">
            <v>DLC Smart Appliances</v>
          </cell>
          <cell r="E4299" t="str">
            <v>Program Annual Benefits</v>
          </cell>
          <cell r="F4299" t="str">
            <v>High Participation Case</v>
          </cell>
          <cell r="G4299">
            <v>0</v>
          </cell>
        </row>
        <row r="4300">
          <cell r="A4300" t="str">
            <v>WYResidentialDLC Smart AppliancesNew ParticipantsHigh Participation Case0</v>
          </cell>
          <cell r="B4300" t="str">
            <v>WY</v>
          </cell>
          <cell r="C4300" t="str">
            <v>Residential</v>
          </cell>
          <cell r="D4300" t="str">
            <v>DLC Smart Appliances</v>
          </cell>
          <cell r="E4300" t="str">
            <v>New Participants</v>
          </cell>
          <cell r="F4300" t="str">
            <v>High Participation Case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16746.686550000006</v>
          </cell>
          <cell r="S4300">
            <v>34271.919000000009</v>
          </cell>
          <cell r="T4300">
            <v>69833.664450000011</v>
          </cell>
          <cell r="U4300">
            <v>36847.527750000037</v>
          </cell>
          <cell r="V4300">
            <v>20100.588749999937</v>
          </cell>
          <cell r="W4300">
            <v>2583.0255000000179</v>
          </cell>
          <cell r="X4300">
            <v>2585.7149999999965</v>
          </cell>
          <cell r="Y4300">
            <v>2585.2035000000324</v>
          </cell>
          <cell r="Z4300">
            <v>2584.5764999999665</v>
          </cell>
          <cell r="AA4300">
            <v>2584.3950000000186</v>
          </cell>
          <cell r="AB4300">
            <v>2584.7249999999767</v>
          </cell>
          <cell r="AC4300">
            <v>2592.8595000000205</v>
          </cell>
          <cell r="AD4300">
            <v>2694.0321599718882</v>
          </cell>
          <cell r="AE4300">
            <v>2731.0805338135397</v>
          </cell>
          <cell r="AF4300">
            <v>2768.6383974915661</v>
          </cell>
          <cell r="AG4300">
            <v>2806.7127575183695</v>
          </cell>
          <cell r="AH4300">
            <v>2845.3107167601411</v>
          </cell>
          <cell r="AI4300">
            <v>2884.4394757617847</v>
          </cell>
          <cell r="AJ4300">
            <v>2924.1063340901455</v>
          </cell>
          <cell r="AK4300">
            <v>2964.3186916958948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  <cell r="AP4300">
            <v>0</v>
          </cell>
          <cell r="AQ4300">
            <v>0</v>
          </cell>
          <cell r="AR4300">
            <v>0</v>
          </cell>
          <cell r="AS4300">
            <v>0</v>
          </cell>
          <cell r="AT4300">
            <v>0</v>
          </cell>
          <cell r="AU4300">
            <v>0</v>
          </cell>
          <cell r="AV4300">
            <v>0</v>
          </cell>
          <cell r="AW4300">
            <v>0</v>
          </cell>
          <cell r="AX4300">
            <v>0</v>
          </cell>
          <cell r="AY4300">
            <v>0</v>
          </cell>
          <cell r="AZ4300">
            <v>0</v>
          </cell>
        </row>
        <row r="4301">
          <cell r="A4301" t="str">
            <v>WYResidentialDLC Smart AppliancesIncentive CostsHigh Participation Case0</v>
          </cell>
          <cell r="B4301" t="str">
            <v>WY</v>
          </cell>
          <cell r="C4301" t="str">
            <v>Residential</v>
          </cell>
          <cell r="D4301" t="str">
            <v>DLC Smart Appliances</v>
          </cell>
          <cell r="E4301" t="str">
            <v>Incentive Costs</v>
          </cell>
          <cell r="F4301" t="str">
            <v>High Participation Case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351680.42</v>
          </cell>
          <cell r="S4301">
            <v>1071390.72</v>
          </cell>
          <cell r="T4301">
            <v>2537897.67</v>
          </cell>
          <cell r="U4301">
            <v>3311695.75</v>
          </cell>
          <cell r="V4301">
            <v>3733808.12</v>
          </cell>
          <cell r="W4301">
            <v>3788051.65</v>
          </cell>
          <cell r="X4301">
            <v>3842351.67</v>
          </cell>
          <cell r="Y4301">
            <v>3896640.94</v>
          </cell>
          <cell r="Z4301">
            <v>3950917.05</v>
          </cell>
          <cell r="AA4301">
            <v>4005189.34</v>
          </cell>
          <cell r="AB4301">
            <v>4059468.57</v>
          </cell>
          <cell r="AC4301">
            <v>4113918.62</v>
          </cell>
          <cell r="AD4301">
            <v>4170493.29</v>
          </cell>
          <cell r="AE4301">
            <v>4227845.9800000004</v>
          </cell>
          <cell r="AF4301">
            <v>4285987.3899999997</v>
          </cell>
          <cell r="AG4301">
            <v>4344928.3600000003</v>
          </cell>
          <cell r="AH4301">
            <v>4404679.88</v>
          </cell>
          <cell r="AI4301">
            <v>4465253.1100000003</v>
          </cell>
          <cell r="AJ4301">
            <v>4526659.34</v>
          </cell>
          <cell r="AK4301">
            <v>4588910.04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  <cell r="AP4301">
            <v>0</v>
          </cell>
          <cell r="AQ4301">
            <v>0</v>
          </cell>
          <cell r="AR4301">
            <v>0</v>
          </cell>
          <cell r="AS4301">
            <v>0</v>
          </cell>
          <cell r="AT4301">
            <v>0</v>
          </cell>
          <cell r="AU4301">
            <v>0</v>
          </cell>
          <cell r="AV4301">
            <v>0</v>
          </cell>
          <cell r="AW4301">
            <v>0</v>
          </cell>
          <cell r="AX4301">
            <v>0</v>
          </cell>
          <cell r="AY4301">
            <v>0</v>
          </cell>
          <cell r="AZ4301">
            <v>0</v>
          </cell>
        </row>
        <row r="4302">
          <cell r="A4302" t="str">
            <v>WYResidentialDLC Smart AppliancesParticipantsHigh Participation Case0</v>
          </cell>
          <cell r="B4302" t="str">
            <v>WY</v>
          </cell>
          <cell r="C4302" t="str">
            <v>Residential</v>
          </cell>
          <cell r="D4302" t="str">
            <v>DLC Smart Appliances</v>
          </cell>
          <cell r="E4302" t="str">
            <v>Participants</v>
          </cell>
          <cell r="F4302" t="str">
            <v>High Participation Case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16746.686550000006</v>
          </cell>
          <cell r="S4302">
            <v>51018.605550000015</v>
          </cell>
          <cell r="T4302">
            <v>120852.27000000002</v>
          </cell>
          <cell r="U4302">
            <v>157699.79775000006</v>
          </cell>
          <cell r="V4302">
            <v>177800.38649999999</v>
          </cell>
          <cell r="W4302">
            <v>180383.41200000001</v>
          </cell>
          <cell r="X4302">
            <v>182969.12700000001</v>
          </cell>
          <cell r="Y4302">
            <v>185554.33050000004</v>
          </cell>
          <cell r="Z4302">
            <v>188138.90700000001</v>
          </cell>
          <cell r="AA4302">
            <v>190723.30200000003</v>
          </cell>
          <cell r="AB4302">
            <v>193308.027</v>
          </cell>
          <cell r="AC4302">
            <v>195900.88650000002</v>
          </cell>
          <cell r="AD4302">
            <v>198594.91865997191</v>
          </cell>
          <cell r="AE4302">
            <v>201325.99919378545</v>
          </cell>
          <cell r="AF4302">
            <v>204094.63759127702</v>
          </cell>
          <cell r="AG4302">
            <v>206901.35034879539</v>
          </cell>
          <cell r="AH4302">
            <v>209746.66106555553</v>
          </cell>
          <cell r="AI4302">
            <v>212631.10054131731</v>
          </cell>
          <cell r="AJ4302">
            <v>215555.20687540746</v>
          </cell>
          <cell r="AK4302">
            <v>218519.52556710335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  <cell r="AP4302">
            <v>0</v>
          </cell>
          <cell r="AQ4302">
            <v>0</v>
          </cell>
          <cell r="AR4302">
            <v>0</v>
          </cell>
          <cell r="AS4302">
            <v>0</v>
          </cell>
          <cell r="AT4302">
            <v>0</v>
          </cell>
          <cell r="AU4302">
            <v>0</v>
          </cell>
          <cell r="AV4302">
            <v>0</v>
          </cell>
          <cell r="AW4302">
            <v>0</v>
          </cell>
          <cell r="AX4302">
            <v>0</v>
          </cell>
          <cell r="AY4302">
            <v>0</v>
          </cell>
          <cell r="AZ4302">
            <v>0</v>
          </cell>
        </row>
        <row r="4303">
          <cell r="A4303" t="str">
            <v>WYResidentialDLC Smart ThermostatsProgram Annual BenefitsHigh Participation Case0</v>
          </cell>
          <cell r="B4303" t="str">
            <v>WY</v>
          </cell>
          <cell r="C4303" t="str">
            <v>Residential</v>
          </cell>
          <cell r="D4303" t="str">
            <v>DLC Smart Thermostats</v>
          </cell>
          <cell r="E4303" t="str">
            <v>Program Annual Benefits</v>
          </cell>
          <cell r="F4303" t="str">
            <v>High Participation Case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573231.01</v>
          </cell>
          <cell r="S4303">
            <v>1745288.43</v>
          </cell>
          <cell r="T4303">
            <v>4127886.26</v>
          </cell>
          <cell r="U4303">
            <v>5388069.9000000004</v>
          </cell>
          <cell r="V4303">
            <v>6066603.5300000003</v>
          </cell>
          <cell r="W4303">
            <v>6146956.6100000003</v>
          </cell>
          <cell r="X4303">
            <v>6226381.7599999998</v>
          </cell>
          <cell r="Y4303">
            <v>6305886.3200000003</v>
          </cell>
          <cell r="Z4303">
            <v>6389191.79</v>
          </cell>
          <cell r="AA4303">
            <v>6482465.1100000003</v>
          </cell>
          <cell r="AB4303">
            <v>6568214.9500000002</v>
          </cell>
          <cell r="AC4303">
            <v>6654117.0800000001</v>
          </cell>
          <cell r="AD4303">
            <v>6743128.8899999997</v>
          </cell>
          <cell r="AE4303">
            <v>6833331.4100000001</v>
          </cell>
          <cell r="AF4303">
            <v>6924740.5700000003</v>
          </cell>
          <cell r="AG4303">
            <v>7017372.5</v>
          </cell>
          <cell r="AH4303">
            <v>7111243.5700000003</v>
          </cell>
          <cell r="AI4303">
            <v>7206370.3399999999</v>
          </cell>
          <cell r="AJ4303">
            <v>7302769.6200000001</v>
          </cell>
          <cell r="AK4303">
            <v>7400458.4299999997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  <cell r="AP4303">
            <v>0</v>
          </cell>
          <cell r="AQ4303">
            <v>0</v>
          </cell>
          <cell r="AR4303">
            <v>0</v>
          </cell>
          <cell r="AS4303">
            <v>0</v>
          </cell>
          <cell r="AT4303">
            <v>0</v>
          </cell>
          <cell r="AU4303">
            <v>0</v>
          </cell>
          <cell r="AV4303">
            <v>0</v>
          </cell>
          <cell r="AW4303">
            <v>0</v>
          </cell>
          <cell r="AX4303">
            <v>0</v>
          </cell>
          <cell r="AY4303">
            <v>0</v>
          </cell>
          <cell r="AZ4303">
            <v>0</v>
          </cell>
        </row>
        <row r="4304">
          <cell r="A4304" t="str">
            <v>WYResidentialDLC Smart ThermostatsProgram Annual CostsHigh Participation Case0</v>
          </cell>
          <cell r="B4304" t="str">
            <v>WY</v>
          </cell>
          <cell r="C4304" t="str">
            <v>Residential</v>
          </cell>
          <cell r="D4304" t="str">
            <v>DLC Smart Thermostats</v>
          </cell>
          <cell r="E4304" t="str">
            <v>Program Annual Costs</v>
          </cell>
          <cell r="F4304" t="str">
            <v>High Participation Case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5834317.1500000004</v>
          </cell>
          <cell r="S4304">
            <v>12509121.98</v>
          </cell>
          <cell r="T4304">
            <v>26286343.199999999</v>
          </cell>
          <cell r="U4304">
            <v>16130618.27</v>
          </cell>
          <cell r="V4304">
            <v>10911310.720000001</v>
          </cell>
          <cell r="W4304">
            <v>4823091.07</v>
          </cell>
          <cell r="X4304">
            <v>4899046.41</v>
          </cell>
          <cell r="Y4304">
            <v>4974249.76</v>
          </cell>
          <cell r="Z4304">
            <v>5049879.66</v>
          </cell>
          <cell r="AA4304">
            <v>5126289.05</v>
          </cell>
          <cell r="AB4304">
            <v>5203203.5</v>
          </cell>
          <cell r="AC4304">
            <v>5283869.59</v>
          </cell>
          <cell r="AD4304">
            <v>5405233.1200000001</v>
          </cell>
          <cell r="AE4304">
            <v>5502775.29</v>
          </cell>
          <cell r="AF4304">
            <v>5602414.6799999997</v>
          </cell>
          <cell r="AG4304">
            <v>5704204.7300000004</v>
          </cell>
          <cell r="AH4304">
            <v>5808200.4400000004</v>
          </cell>
          <cell r="AI4304">
            <v>5914458.3899999997</v>
          </cell>
          <cell r="AJ4304">
            <v>6023036.7800000003</v>
          </cell>
          <cell r="AK4304">
            <v>6133995.5099999998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  <cell r="AP4304">
            <v>0</v>
          </cell>
          <cell r="AQ4304">
            <v>0</v>
          </cell>
          <cell r="AR4304">
            <v>0</v>
          </cell>
          <cell r="AS4304">
            <v>0</v>
          </cell>
          <cell r="AT4304">
            <v>0</v>
          </cell>
          <cell r="AU4304">
            <v>0</v>
          </cell>
          <cell r="AV4304">
            <v>0</v>
          </cell>
          <cell r="AW4304">
            <v>0</v>
          </cell>
          <cell r="AX4304">
            <v>0</v>
          </cell>
          <cell r="AY4304">
            <v>0</v>
          </cell>
          <cell r="AZ4304">
            <v>0</v>
          </cell>
        </row>
        <row r="4305">
          <cell r="A4305" t="str">
            <v>WYResidentialDLC Smart ThermostatsNon-Incentive CostsHigh Participation Case0</v>
          </cell>
          <cell r="B4305" t="str">
            <v>WY</v>
          </cell>
          <cell r="C4305" t="str">
            <v>Residential</v>
          </cell>
          <cell r="D4305" t="str">
            <v>DLC Smart Thermostats</v>
          </cell>
          <cell r="E4305" t="str">
            <v>Non-Incentive Costs</v>
          </cell>
          <cell r="F4305" t="str">
            <v>High Participation Case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5482636.7300000004</v>
          </cell>
          <cell r="S4305">
            <v>11437731.27</v>
          </cell>
          <cell r="T4305">
            <v>23748445.530000001</v>
          </cell>
          <cell r="U4305">
            <v>12818922.52</v>
          </cell>
          <cell r="V4305">
            <v>7177502.6100000003</v>
          </cell>
          <cell r="W4305">
            <v>1035039.42</v>
          </cell>
          <cell r="X4305">
            <v>1056694.75</v>
          </cell>
          <cell r="Y4305">
            <v>1077608.81</v>
          </cell>
          <cell r="Z4305">
            <v>1098962.6200000001</v>
          </cell>
          <cell r="AA4305">
            <v>1121099.71</v>
          </cell>
          <cell r="AB4305">
            <v>1143734.93</v>
          </cell>
          <cell r="AC4305">
            <v>1169950.97</v>
          </cell>
          <cell r="AD4305">
            <v>1234739.83</v>
          </cell>
          <cell r="AE4305">
            <v>1274929.31</v>
          </cell>
          <cell r="AF4305">
            <v>1316427.29</v>
          </cell>
          <cell r="AG4305">
            <v>1359276.37</v>
          </cell>
          <cell r="AH4305">
            <v>1403520.56</v>
          </cell>
          <cell r="AI4305">
            <v>1449205.28</v>
          </cell>
          <cell r="AJ4305">
            <v>1496377.44</v>
          </cell>
          <cell r="AK4305">
            <v>1545085.48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  <cell r="AP4305">
            <v>0</v>
          </cell>
          <cell r="AQ4305">
            <v>0</v>
          </cell>
          <cell r="AR4305">
            <v>0</v>
          </cell>
          <cell r="AS4305">
            <v>0</v>
          </cell>
          <cell r="AT4305">
            <v>0</v>
          </cell>
          <cell r="AU4305">
            <v>0</v>
          </cell>
          <cell r="AV4305">
            <v>0</v>
          </cell>
          <cell r="AW4305">
            <v>0</v>
          </cell>
          <cell r="AX4305">
            <v>0</v>
          </cell>
          <cell r="AY4305">
            <v>0</v>
          </cell>
          <cell r="AZ4305">
            <v>0</v>
          </cell>
        </row>
        <row r="4306">
          <cell r="A4306" t="str">
            <v>WYResidentialDLC Smart ThermostatsSummer Peak Reduction @Meter  (MW)High Participation Case0</v>
          </cell>
          <cell r="B4306" t="str">
            <v>WY</v>
          </cell>
          <cell r="C4306" t="str">
            <v>Residential</v>
          </cell>
          <cell r="D4306" t="str">
            <v>DLC Smart Thermostats</v>
          </cell>
          <cell r="E4306" t="str">
            <v>Summer Peak Reduction @Meter  (MW)</v>
          </cell>
          <cell r="F4306" t="str">
            <v>High Participation Case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5.1061481672101516</v>
          </cell>
          <cell r="S4306">
            <v>15.546439584201273</v>
          </cell>
          <cell r="T4306">
            <v>36.769815927493447</v>
          </cell>
          <cell r="U4306">
            <v>47.99510590524666</v>
          </cell>
          <cell r="V4306">
            <v>54.039254216657497</v>
          </cell>
          <cell r="W4306">
            <v>54.75501228123791</v>
          </cell>
          <cell r="X4306">
            <v>55.462504704051796</v>
          </cell>
          <cell r="Y4306">
            <v>56.170704503007471</v>
          </cell>
          <cell r="Z4306">
            <v>56.91276145592839</v>
          </cell>
          <cell r="AA4306">
            <v>57.74360864977195</v>
          </cell>
          <cell r="AB4306">
            <v>58.507439221742665</v>
          </cell>
          <cell r="AC4306">
            <v>59.27262640549219</v>
          </cell>
          <cell r="AD4306">
            <v>60.065513565673378</v>
          </cell>
          <cell r="AE4306">
            <v>60.869007140432515</v>
          </cell>
          <cell r="AF4306">
            <v>61.683249011282939</v>
          </cell>
          <cell r="AG4306">
            <v>62.508382957680382</v>
          </cell>
          <cell r="AH4306">
            <v>63.344554682411669</v>
          </cell>
          <cell r="AI4306">
            <v>64.191911837323005</v>
          </cell>
          <cell r="AJ4306">
            <v>65.050604049392433</v>
          </cell>
          <cell r="AK4306">
            <v>65.920782947151125</v>
          </cell>
          <cell r="AL4306">
            <v>0</v>
          </cell>
          <cell r="AM4306">
            <v>0</v>
          </cell>
          <cell r="AN4306">
            <v>0</v>
          </cell>
          <cell r="AO4306">
            <v>0</v>
          </cell>
          <cell r="AP4306">
            <v>0</v>
          </cell>
          <cell r="AQ4306">
            <v>0</v>
          </cell>
          <cell r="AR4306">
            <v>0</v>
          </cell>
          <cell r="AS4306">
            <v>0</v>
          </cell>
          <cell r="AT4306">
            <v>0</v>
          </cell>
          <cell r="AU4306">
            <v>0</v>
          </cell>
          <cell r="AV4306">
            <v>0</v>
          </cell>
          <cell r="AW4306">
            <v>0</v>
          </cell>
          <cell r="AX4306">
            <v>0</v>
          </cell>
          <cell r="AY4306">
            <v>0</v>
          </cell>
          <cell r="AZ4306">
            <v>0</v>
          </cell>
        </row>
        <row r="4307">
          <cell r="A4307" t="str">
            <v>WYResidentialDLC Smart ThermostatsSummer Peak Reduction @Generation (MW)High Participation Case0</v>
          </cell>
          <cell r="B4307" t="str">
            <v>WY</v>
          </cell>
          <cell r="C4307" t="str">
            <v>Residential</v>
          </cell>
          <cell r="D4307" t="str">
            <v>DLC Smart Thermostats</v>
          </cell>
          <cell r="E4307" t="str">
            <v>Summer Peak Reduction @Generation (MW)</v>
          </cell>
          <cell r="F4307" t="str">
            <v>High Participation Case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5.6309529854545115</v>
          </cell>
          <cell r="S4307">
            <v>17.1442871462299</v>
          </cell>
          <cell r="T4307">
            <v>40.548980952242438</v>
          </cell>
          <cell r="U4307">
            <v>52.92799504328039</v>
          </cell>
          <cell r="V4307">
            <v>59.593354892652727</v>
          </cell>
          <cell r="W4307">
            <v>60.382677857562754</v>
          </cell>
          <cell r="X4307">
            <v>61.162885646285609</v>
          </cell>
          <cell r="Y4307">
            <v>61.94387351456492</v>
          </cell>
          <cell r="Z4307">
            <v>62.762198341341403</v>
          </cell>
          <cell r="AA4307">
            <v>63.678439181486489</v>
          </cell>
          <cell r="AB4307">
            <v>64.520775498172327</v>
          </cell>
          <cell r="AC4307">
            <v>65.364607857843168</v>
          </cell>
          <cell r="AD4307">
            <v>66.238987169908881</v>
          </cell>
          <cell r="AE4307">
            <v>67.125063013269198</v>
          </cell>
          <cell r="AF4307">
            <v>68.022991851877961</v>
          </cell>
          <cell r="AG4307">
            <v>68.932932242700019</v>
          </cell>
          <cell r="AH4307">
            <v>69.855044863709381</v>
          </cell>
          <cell r="AI4307">
            <v>70.789492542261797</v>
          </cell>
          <cell r="AJ4307">
            <v>71.73644028384696</v>
          </cell>
          <cell r="AK4307">
            <v>72.696055301225314</v>
          </cell>
          <cell r="AL4307">
            <v>0</v>
          </cell>
          <cell r="AM4307">
            <v>0</v>
          </cell>
          <cell r="AN4307">
            <v>0</v>
          </cell>
          <cell r="AO4307">
            <v>0</v>
          </cell>
          <cell r="AP4307">
            <v>0</v>
          </cell>
          <cell r="AQ4307">
            <v>0</v>
          </cell>
          <cell r="AR4307">
            <v>0</v>
          </cell>
          <cell r="AS4307">
            <v>0</v>
          </cell>
          <cell r="AT4307">
            <v>0</v>
          </cell>
          <cell r="AU4307">
            <v>0</v>
          </cell>
          <cell r="AV4307">
            <v>0</v>
          </cell>
          <cell r="AW4307">
            <v>0</v>
          </cell>
          <cell r="AX4307">
            <v>0</v>
          </cell>
          <cell r="AY4307">
            <v>0</v>
          </cell>
          <cell r="AZ4307">
            <v>0</v>
          </cell>
        </row>
        <row r="4308">
          <cell r="A4308" t="str">
            <v>WYResidentialDLC Smart ThermostatsWinter Peak Reduction @Meter  (MW)High Participation Case0</v>
          </cell>
          <cell r="B4308" t="str">
            <v>WY</v>
          </cell>
          <cell r="C4308" t="str">
            <v>Residential</v>
          </cell>
          <cell r="D4308" t="str">
            <v>DLC Smart Thermostats</v>
          </cell>
          <cell r="E4308" t="str">
            <v>Winter Peak Reduction @Meter  (MW)</v>
          </cell>
          <cell r="F4308" t="str">
            <v>High Participation Case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  <cell r="W4308">
            <v>0</v>
          </cell>
          <cell r="X4308">
            <v>0</v>
          </cell>
          <cell r="Y4308">
            <v>0</v>
          </cell>
          <cell r="Z4308">
            <v>0</v>
          </cell>
          <cell r="AA4308">
            <v>0</v>
          </cell>
          <cell r="AB4308">
            <v>0</v>
          </cell>
          <cell r="AC4308">
            <v>0</v>
          </cell>
          <cell r="AD4308">
            <v>0</v>
          </cell>
          <cell r="AE4308">
            <v>0</v>
          </cell>
          <cell r="AF4308">
            <v>0</v>
          </cell>
          <cell r="AG4308">
            <v>0</v>
          </cell>
          <cell r="AH4308">
            <v>0</v>
          </cell>
          <cell r="AI4308">
            <v>0</v>
          </cell>
          <cell r="AJ4308">
            <v>0</v>
          </cell>
          <cell r="AK4308">
            <v>0</v>
          </cell>
          <cell r="AL4308">
            <v>0</v>
          </cell>
          <cell r="AM4308">
            <v>0</v>
          </cell>
          <cell r="AN4308">
            <v>0</v>
          </cell>
          <cell r="AO4308">
            <v>0</v>
          </cell>
          <cell r="AP4308">
            <v>0</v>
          </cell>
          <cell r="AQ4308">
            <v>0</v>
          </cell>
          <cell r="AR4308">
            <v>0</v>
          </cell>
          <cell r="AS4308">
            <v>0</v>
          </cell>
          <cell r="AT4308">
            <v>0</v>
          </cell>
          <cell r="AU4308">
            <v>0</v>
          </cell>
          <cell r="AV4308">
            <v>0</v>
          </cell>
          <cell r="AW4308">
            <v>0</v>
          </cell>
          <cell r="AX4308">
            <v>0</v>
          </cell>
          <cell r="AY4308">
            <v>0</v>
          </cell>
          <cell r="AZ4308">
            <v>0</v>
          </cell>
        </row>
        <row r="4309">
          <cell r="A4309" t="str">
            <v>WYResidentialDLC Smart ThermostatsWinter Peak Reduction @Generation (MW)High Participation Case0</v>
          </cell>
          <cell r="B4309" t="str">
            <v>WY</v>
          </cell>
          <cell r="C4309" t="str">
            <v>Residential</v>
          </cell>
          <cell r="D4309" t="str">
            <v>DLC Smart Thermostats</v>
          </cell>
          <cell r="E4309" t="str">
            <v>Winter Peak Reduction @Generation (MW)</v>
          </cell>
          <cell r="F4309" t="str">
            <v>High Participation Case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0</v>
          </cell>
          <cell r="AC4309">
            <v>0</v>
          </cell>
          <cell r="AD4309">
            <v>0</v>
          </cell>
          <cell r="AE4309">
            <v>0</v>
          </cell>
          <cell r="AF4309">
            <v>0</v>
          </cell>
          <cell r="AG4309">
            <v>0</v>
          </cell>
          <cell r="AH4309">
            <v>0</v>
          </cell>
          <cell r="AI4309">
            <v>0</v>
          </cell>
          <cell r="AJ4309">
            <v>0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0</v>
          </cell>
          <cell r="AP4309">
            <v>0</v>
          </cell>
          <cell r="AQ4309">
            <v>0</v>
          </cell>
          <cell r="AR4309">
            <v>0</v>
          </cell>
          <cell r="AS4309">
            <v>0</v>
          </cell>
          <cell r="AT4309">
            <v>0</v>
          </cell>
          <cell r="AU4309">
            <v>0</v>
          </cell>
          <cell r="AV4309">
            <v>0</v>
          </cell>
          <cell r="AW4309">
            <v>0</v>
          </cell>
          <cell r="AX4309">
            <v>0</v>
          </cell>
          <cell r="AY4309">
            <v>0</v>
          </cell>
          <cell r="AZ4309">
            <v>0</v>
          </cell>
        </row>
        <row r="4310">
          <cell r="A4310" t="str">
            <v>WYResidentialDLC Smart ThermostatsProgram Annual BenefitsHigh Participation Case0</v>
          </cell>
          <cell r="B4310" t="str">
            <v>WY</v>
          </cell>
          <cell r="C4310" t="str">
            <v>Residential</v>
          </cell>
          <cell r="D4310" t="str">
            <v>DLC Smart Thermostats</v>
          </cell>
          <cell r="E4310" t="str">
            <v>Program Annual Benefits</v>
          </cell>
          <cell r="F4310" t="str">
            <v>High Participation Case</v>
          </cell>
          <cell r="G4310">
            <v>0</v>
          </cell>
        </row>
        <row r="4311">
          <cell r="A4311" t="str">
            <v>WYResidentialDLC Smart ThermostatsNew ParticipantsHigh Participation Case0</v>
          </cell>
          <cell r="B4311" t="str">
            <v>WY</v>
          </cell>
          <cell r="C4311" t="str">
            <v>Residential</v>
          </cell>
          <cell r="D4311" t="str">
            <v>DLC Smart Thermostats</v>
          </cell>
          <cell r="E4311" t="str">
            <v>New Participants</v>
          </cell>
          <cell r="F4311" t="str">
            <v>High Participation Case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16746.686550000006</v>
          </cell>
          <cell r="S4311">
            <v>34271.919000000009</v>
          </cell>
          <cell r="T4311">
            <v>69833.664450000011</v>
          </cell>
          <cell r="U4311">
            <v>36847.527750000037</v>
          </cell>
          <cell r="V4311">
            <v>20100.588749999937</v>
          </cell>
          <cell r="W4311">
            <v>2583.0255000000179</v>
          </cell>
          <cell r="X4311">
            <v>2585.7149999999965</v>
          </cell>
          <cell r="Y4311">
            <v>2585.2035000000324</v>
          </cell>
          <cell r="Z4311">
            <v>2584.5764999999665</v>
          </cell>
          <cell r="AA4311">
            <v>2584.3950000000186</v>
          </cell>
          <cell r="AB4311">
            <v>2584.7249999999767</v>
          </cell>
          <cell r="AC4311">
            <v>2592.8595000000205</v>
          </cell>
          <cell r="AD4311">
            <v>2694.0321599718882</v>
          </cell>
          <cell r="AE4311">
            <v>2731.0805338135397</v>
          </cell>
          <cell r="AF4311">
            <v>2768.6383974915661</v>
          </cell>
          <cell r="AG4311">
            <v>2806.7127575183695</v>
          </cell>
          <cell r="AH4311">
            <v>2845.3107167601411</v>
          </cell>
          <cell r="AI4311">
            <v>2884.4394757617847</v>
          </cell>
          <cell r="AJ4311">
            <v>2924.1063340901455</v>
          </cell>
          <cell r="AK4311">
            <v>2964.3186916958948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  <cell r="AP4311">
            <v>0</v>
          </cell>
          <cell r="AQ4311">
            <v>0</v>
          </cell>
          <cell r="AR4311">
            <v>0</v>
          </cell>
          <cell r="AS4311">
            <v>0</v>
          </cell>
          <cell r="AT4311">
            <v>0</v>
          </cell>
          <cell r="AU4311">
            <v>0</v>
          </cell>
          <cell r="AV4311">
            <v>0</v>
          </cell>
          <cell r="AW4311">
            <v>0</v>
          </cell>
          <cell r="AX4311">
            <v>0</v>
          </cell>
          <cell r="AY4311">
            <v>0</v>
          </cell>
          <cell r="AZ4311">
            <v>0</v>
          </cell>
        </row>
        <row r="4312">
          <cell r="A4312" t="str">
            <v>WYResidentialDLC Smart ThermostatsIncentive CostsHigh Participation Case0</v>
          </cell>
          <cell r="B4312" t="str">
            <v>WY</v>
          </cell>
          <cell r="C4312" t="str">
            <v>Residential</v>
          </cell>
          <cell r="D4312" t="str">
            <v>DLC Smart Thermostats</v>
          </cell>
          <cell r="E4312" t="str">
            <v>Incentive Costs</v>
          </cell>
          <cell r="F4312" t="str">
            <v>High Participation Case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351680.42</v>
          </cell>
          <cell r="S4312">
            <v>1071390.72</v>
          </cell>
          <cell r="T4312">
            <v>2537897.67</v>
          </cell>
          <cell r="U4312">
            <v>3311695.75</v>
          </cell>
          <cell r="V4312">
            <v>3733808.12</v>
          </cell>
          <cell r="W4312">
            <v>3788051.65</v>
          </cell>
          <cell r="X4312">
            <v>3842351.67</v>
          </cell>
          <cell r="Y4312">
            <v>3896640.94</v>
          </cell>
          <cell r="Z4312">
            <v>3950917.05</v>
          </cell>
          <cell r="AA4312">
            <v>4005189.34</v>
          </cell>
          <cell r="AB4312">
            <v>4059468.57</v>
          </cell>
          <cell r="AC4312">
            <v>4113918.62</v>
          </cell>
          <cell r="AD4312">
            <v>4170493.29</v>
          </cell>
          <cell r="AE4312">
            <v>4227845.9800000004</v>
          </cell>
          <cell r="AF4312">
            <v>4285987.3899999997</v>
          </cell>
          <cell r="AG4312">
            <v>4344928.3600000003</v>
          </cell>
          <cell r="AH4312">
            <v>4404679.88</v>
          </cell>
          <cell r="AI4312">
            <v>4465253.1100000003</v>
          </cell>
          <cell r="AJ4312">
            <v>4526659.34</v>
          </cell>
          <cell r="AK4312">
            <v>4588910.04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  <cell r="AP4312">
            <v>0</v>
          </cell>
          <cell r="AQ4312">
            <v>0</v>
          </cell>
          <cell r="AR4312">
            <v>0</v>
          </cell>
          <cell r="AS4312">
            <v>0</v>
          </cell>
          <cell r="AT4312">
            <v>0</v>
          </cell>
          <cell r="AU4312">
            <v>0</v>
          </cell>
          <cell r="AV4312">
            <v>0</v>
          </cell>
          <cell r="AW4312">
            <v>0</v>
          </cell>
          <cell r="AX4312">
            <v>0</v>
          </cell>
          <cell r="AY4312">
            <v>0</v>
          </cell>
          <cell r="AZ4312">
            <v>0</v>
          </cell>
        </row>
        <row r="4313">
          <cell r="A4313" t="str">
            <v>WYResidentialDLC Smart ThermostatsParticipantsHigh Participation Case0</v>
          </cell>
          <cell r="B4313" t="str">
            <v>WY</v>
          </cell>
          <cell r="C4313" t="str">
            <v>Residential</v>
          </cell>
          <cell r="D4313" t="str">
            <v>DLC Smart Thermostats</v>
          </cell>
          <cell r="E4313" t="str">
            <v>Participants</v>
          </cell>
          <cell r="F4313" t="str">
            <v>High Participation Case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16746.686550000006</v>
          </cell>
          <cell r="S4313">
            <v>51018.605550000015</v>
          </cell>
          <cell r="T4313">
            <v>120852.27000000002</v>
          </cell>
          <cell r="U4313">
            <v>157699.79775000006</v>
          </cell>
          <cell r="V4313">
            <v>177800.38649999999</v>
          </cell>
          <cell r="W4313">
            <v>180383.41200000001</v>
          </cell>
          <cell r="X4313">
            <v>182969.12700000001</v>
          </cell>
          <cell r="Y4313">
            <v>185554.33050000004</v>
          </cell>
          <cell r="Z4313">
            <v>188138.90700000001</v>
          </cell>
          <cell r="AA4313">
            <v>190723.30200000003</v>
          </cell>
          <cell r="AB4313">
            <v>193308.027</v>
          </cell>
          <cell r="AC4313">
            <v>195900.88650000002</v>
          </cell>
          <cell r="AD4313">
            <v>198594.91865997191</v>
          </cell>
          <cell r="AE4313">
            <v>201325.99919378545</v>
          </cell>
          <cell r="AF4313">
            <v>204094.63759127702</v>
          </cell>
          <cell r="AG4313">
            <v>206901.35034879539</v>
          </cell>
          <cell r="AH4313">
            <v>209746.66106555553</v>
          </cell>
          <cell r="AI4313">
            <v>212631.10054131731</v>
          </cell>
          <cell r="AJ4313">
            <v>215555.20687540746</v>
          </cell>
          <cell r="AK4313">
            <v>218519.52556710335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  <cell r="AP4313">
            <v>0</v>
          </cell>
          <cell r="AQ4313">
            <v>0</v>
          </cell>
          <cell r="AR4313">
            <v>0</v>
          </cell>
          <cell r="AS4313">
            <v>0</v>
          </cell>
          <cell r="AT4313">
            <v>0</v>
          </cell>
          <cell r="AU4313">
            <v>0</v>
          </cell>
          <cell r="AV4313">
            <v>0</v>
          </cell>
          <cell r="AW4313">
            <v>0</v>
          </cell>
          <cell r="AX4313">
            <v>0</v>
          </cell>
          <cell r="AY4313">
            <v>0</v>
          </cell>
          <cell r="AZ4313">
            <v>0</v>
          </cell>
        </row>
        <row r="4314">
          <cell r="A4314" t="str">
            <v>WYMedium C&amp;IDLC Space HeatingProgram Annual BenefitsHigh Participation Case0</v>
          </cell>
          <cell r="B4314" t="str">
            <v>WY</v>
          </cell>
          <cell r="C4314" t="str">
            <v>Medium C&amp;I</v>
          </cell>
          <cell r="D4314" t="str">
            <v>DLC Space Heating</v>
          </cell>
          <cell r="E4314" t="str">
            <v>Program Annual Benefits</v>
          </cell>
          <cell r="F4314" t="str">
            <v>High Participation Case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573231.01</v>
          </cell>
          <cell r="S4314">
            <v>1745288.43</v>
          </cell>
          <cell r="T4314">
            <v>4127886.26</v>
          </cell>
          <cell r="U4314">
            <v>5388069.9000000004</v>
          </cell>
          <cell r="V4314">
            <v>6066603.5300000003</v>
          </cell>
          <cell r="W4314">
            <v>6146956.6100000003</v>
          </cell>
          <cell r="X4314">
            <v>6226381.7599999998</v>
          </cell>
          <cell r="Y4314">
            <v>6305886.3200000003</v>
          </cell>
          <cell r="Z4314">
            <v>6389191.79</v>
          </cell>
          <cell r="AA4314">
            <v>6482465.1100000003</v>
          </cell>
          <cell r="AB4314">
            <v>6568214.9500000002</v>
          </cell>
          <cell r="AC4314">
            <v>6654117.0800000001</v>
          </cell>
          <cell r="AD4314">
            <v>6743128.8899999997</v>
          </cell>
          <cell r="AE4314">
            <v>6833331.4100000001</v>
          </cell>
          <cell r="AF4314">
            <v>6924740.5700000003</v>
          </cell>
          <cell r="AG4314">
            <v>7017372.5</v>
          </cell>
          <cell r="AH4314">
            <v>7111243.5700000003</v>
          </cell>
          <cell r="AI4314">
            <v>7206370.3399999999</v>
          </cell>
          <cell r="AJ4314">
            <v>7302769.6200000001</v>
          </cell>
          <cell r="AK4314">
            <v>7400458.4299999997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  <cell r="AP4314">
            <v>0</v>
          </cell>
          <cell r="AQ4314">
            <v>0</v>
          </cell>
          <cell r="AR4314">
            <v>0</v>
          </cell>
          <cell r="AS4314">
            <v>0</v>
          </cell>
          <cell r="AT4314">
            <v>0</v>
          </cell>
          <cell r="AU4314">
            <v>0</v>
          </cell>
          <cell r="AV4314">
            <v>0</v>
          </cell>
          <cell r="AW4314">
            <v>0</v>
          </cell>
          <cell r="AX4314">
            <v>0</v>
          </cell>
          <cell r="AY4314">
            <v>0</v>
          </cell>
          <cell r="AZ4314">
            <v>0</v>
          </cell>
        </row>
        <row r="4315">
          <cell r="A4315" t="str">
            <v>WYMedium C&amp;IDLC Space HeatingProgram Annual CostsHigh Participation Case0</v>
          </cell>
          <cell r="B4315" t="str">
            <v>WY</v>
          </cell>
          <cell r="C4315" t="str">
            <v>Medium C&amp;I</v>
          </cell>
          <cell r="D4315" t="str">
            <v>DLC Space Heating</v>
          </cell>
          <cell r="E4315" t="str">
            <v>Program Annual Costs</v>
          </cell>
          <cell r="F4315" t="str">
            <v>High Participation Case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5834317.1500000004</v>
          </cell>
          <cell r="S4315">
            <v>12509121.98</v>
          </cell>
          <cell r="T4315">
            <v>26286343.199999999</v>
          </cell>
          <cell r="U4315">
            <v>16130618.27</v>
          </cell>
          <cell r="V4315">
            <v>10911310.720000001</v>
          </cell>
          <cell r="W4315">
            <v>4823091.07</v>
          </cell>
          <cell r="X4315">
            <v>4899046.41</v>
          </cell>
          <cell r="Y4315">
            <v>4974249.76</v>
          </cell>
          <cell r="Z4315">
            <v>5049879.66</v>
          </cell>
          <cell r="AA4315">
            <v>5126289.05</v>
          </cell>
          <cell r="AB4315">
            <v>5203203.5</v>
          </cell>
          <cell r="AC4315">
            <v>5283869.59</v>
          </cell>
          <cell r="AD4315">
            <v>5405233.1200000001</v>
          </cell>
          <cell r="AE4315">
            <v>5502775.29</v>
          </cell>
          <cell r="AF4315">
            <v>5602414.6799999997</v>
          </cell>
          <cell r="AG4315">
            <v>5704204.7300000004</v>
          </cell>
          <cell r="AH4315">
            <v>5808200.4400000004</v>
          </cell>
          <cell r="AI4315">
            <v>5914458.3899999997</v>
          </cell>
          <cell r="AJ4315">
            <v>6023036.7800000003</v>
          </cell>
          <cell r="AK4315">
            <v>6133995.5099999998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  <cell r="AP4315">
            <v>0</v>
          </cell>
          <cell r="AQ4315">
            <v>0</v>
          </cell>
          <cell r="AR4315">
            <v>0</v>
          </cell>
          <cell r="AS4315">
            <v>0</v>
          </cell>
          <cell r="AT4315">
            <v>0</v>
          </cell>
          <cell r="AU4315">
            <v>0</v>
          </cell>
          <cell r="AV4315">
            <v>0</v>
          </cell>
          <cell r="AW4315">
            <v>0</v>
          </cell>
          <cell r="AX4315">
            <v>0</v>
          </cell>
          <cell r="AY4315">
            <v>0</v>
          </cell>
          <cell r="AZ4315">
            <v>0</v>
          </cell>
        </row>
        <row r="4316">
          <cell r="A4316" t="str">
            <v>WYMedium C&amp;IDLC Space HeatingNon-Incentive CostsHigh Participation Case0</v>
          </cell>
          <cell r="B4316" t="str">
            <v>WY</v>
          </cell>
          <cell r="C4316" t="str">
            <v>Medium C&amp;I</v>
          </cell>
          <cell r="D4316" t="str">
            <v>DLC Space Heating</v>
          </cell>
          <cell r="E4316" t="str">
            <v>Non-Incentive Costs</v>
          </cell>
          <cell r="F4316" t="str">
            <v>High Participation Case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5482636.7300000004</v>
          </cell>
          <cell r="S4316">
            <v>11437731.27</v>
          </cell>
          <cell r="T4316">
            <v>23748445.530000001</v>
          </cell>
          <cell r="U4316">
            <v>12818922.52</v>
          </cell>
          <cell r="V4316">
            <v>7177502.6100000003</v>
          </cell>
          <cell r="W4316">
            <v>1035039.42</v>
          </cell>
          <cell r="X4316">
            <v>1056694.75</v>
          </cell>
          <cell r="Y4316">
            <v>1077608.81</v>
          </cell>
          <cell r="Z4316">
            <v>1098962.6200000001</v>
          </cell>
          <cell r="AA4316">
            <v>1121099.71</v>
          </cell>
          <cell r="AB4316">
            <v>1143734.93</v>
          </cell>
          <cell r="AC4316">
            <v>1169950.97</v>
          </cell>
          <cell r="AD4316">
            <v>1234739.83</v>
          </cell>
          <cell r="AE4316">
            <v>1274929.31</v>
          </cell>
          <cell r="AF4316">
            <v>1316427.29</v>
          </cell>
          <cell r="AG4316">
            <v>1359276.37</v>
          </cell>
          <cell r="AH4316">
            <v>1403520.56</v>
          </cell>
          <cell r="AI4316">
            <v>1449205.28</v>
          </cell>
          <cell r="AJ4316">
            <v>1496377.44</v>
          </cell>
          <cell r="AK4316">
            <v>1545085.48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  <cell r="AP4316">
            <v>0</v>
          </cell>
          <cell r="AQ4316">
            <v>0</v>
          </cell>
          <cell r="AR4316">
            <v>0</v>
          </cell>
          <cell r="AS4316">
            <v>0</v>
          </cell>
          <cell r="AT4316">
            <v>0</v>
          </cell>
          <cell r="AU4316">
            <v>0</v>
          </cell>
          <cell r="AV4316">
            <v>0</v>
          </cell>
          <cell r="AW4316">
            <v>0</v>
          </cell>
          <cell r="AX4316">
            <v>0</v>
          </cell>
          <cell r="AY4316">
            <v>0</v>
          </cell>
          <cell r="AZ4316">
            <v>0</v>
          </cell>
        </row>
        <row r="4317">
          <cell r="A4317" t="str">
            <v>WYMedium C&amp;IDLC Space HeatingSummer Peak Reduction @Meter  (MW)High Participation Case0</v>
          </cell>
          <cell r="B4317" t="str">
            <v>WY</v>
          </cell>
          <cell r="C4317" t="str">
            <v>Medium C&amp;I</v>
          </cell>
          <cell r="D4317" t="str">
            <v>DLC Space Heating</v>
          </cell>
          <cell r="E4317" t="str">
            <v>Summer Peak Reduction @Meter  (MW)</v>
          </cell>
          <cell r="F4317" t="str">
            <v>High Participation Case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5.1061481672101516</v>
          </cell>
          <cell r="S4317">
            <v>15.546439584201273</v>
          </cell>
          <cell r="T4317">
            <v>36.769815927493447</v>
          </cell>
          <cell r="U4317">
            <v>47.99510590524666</v>
          </cell>
          <cell r="V4317">
            <v>54.039254216657497</v>
          </cell>
          <cell r="W4317">
            <v>54.75501228123791</v>
          </cell>
          <cell r="X4317">
            <v>55.462504704051796</v>
          </cell>
          <cell r="Y4317">
            <v>56.170704503007471</v>
          </cell>
          <cell r="Z4317">
            <v>56.91276145592839</v>
          </cell>
          <cell r="AA4317">
            <v>57.74360864977195</v>
          </cell>
          <cell r="AB4317">
            <v>58.507439221742665</v>
          </cell>
          <cell r="AC4317">
            <v>59.27262640549219</v>
          </cell>
          <cell r="AD4317">
            <v>60.065513565673378</v>
          </cell>
          <cell r="AE4317">
            <v>60.869007140432515</v>
          </cell>
          <cell r="AF4317">
            <v>61.683249011282939</v>
          </cell>
          <cell r="AG4317">
            <v>62.508382957680382</v>
          </cell>
          <cell r="AH4317">
            <v>63.344554682411669</v>
          </cell>
          <cell r="AI4317">
            <v>64.191911837323005</v>
          </cell>
          <cell r="AJ4317">
            <v>65.050604049392433</v>
          </cell>
          <cell r="AK4317">
            <v>65.920782947151125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  <cell r="AP4317">
            <v>0</v>
          </cell>
          <cell r="AQ4317">
            <v>0</v>
          </cell>
          <cell r="AR4317">
            <v>0</v>
          </cell>
          <cell r="AS4317">
            <v>0</v>
          </cell>
          <cell r="AT4317">
            <v>0</v>
          </cell>
          <cell r="AU4317">
            <v>0</v>
          </cell>
          <cell r="AV4317">
            <v>0</v>
          </cell>
          <cell r="AW4317">
            <v>0</v>
          </cell>
          <cell r="AX4317">
            <v>0</v>
          </cell>
          <cell r="AY4317">
            <v>0</v>
          </cell>
          <cell r="AZ4317">
            <v>0</v>
          </cell>
        </row>
        <row r="4318">
          <cell r="A4318" t="str">
            <v>WYMedium C&amp;IDLC Space HeatingSummer Peak Reduction @Generation (MW)High Participation Case0</v>
          </cell>
          <cell r="B4318" t="str">
            <v>WY</v>
          </cell>
          <cell r="C4318" t="str">
            <v>Medium C&amp;I</v>
          </cell>
          <cell r="D4318" t="str">
            <v>DLC Space Heating</v>
          </cell>
          <cell r="E4318" t="str">
            <v>Summer Peak Reduction @Generation (MW)</v>
          </cell>
          <cell r="F4318" t="str">
            <v>High Participation Case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R4318">
            <v>5.6309529854545115</v>
          </cell>
          <cell r="S4318">
            <v>17.1442871462299</v>
          </cell>
          <cell r="T4318">
            <v>40.548980952242438</v>
          </cell>
          <cell r="U4318">
            <v>52.92799504328039</v>
          </cell>
          <cell r="V4318">
            <v>59.593354892652727</v>
          </cell>
          <cell r="W4318">
            <v>60.382677857562754</v>
          </cell>
          <cell r="X4318">
            <v>61.162885646285609</v>
          </cell>
          <cell r="Y4318">
            <v>61.94387351456492</v>
          </cell>
          <cell r="Z4318">
            <v>62.762198341341403</v>
          </cell>
          <cell r="AA4318">
            <v>63.678439181486489</v>
          </cell>
          <cell r="AB4318">
            <v>64.520775498172327</v>
          </cell>
          <cell r="AC4318">
            <v>65.364607857843168</v>
          </cell>
          <cell r="AD4318">
            <v>66.238987169908881</v>
          </cell>
          <cell r="AE4318">
            <v>67.125063013269198</v>
          </cell>
          <cell r="AF4318">
            <v>68.022991851877961</v>
          </cell>
          <cell r="AG4318">
            <v>68.932932242700019</v>
          </cell>
          <cell r="AH4318">
            <v>69.855044863709381</v>
          </cell>
          <cell r="AI4318">
            <v>70.789492542261797</v>
          </cell>
          <cell r="AJ4318">
            <v>71.73644028384696</v>
          </cell>
          <cell r="AK4318">
            <v>72.696055301225314</v>
          </cell>
          <cell r="AL4318">
            <v>0</v>
          </cell>
          <cell r="AM4318">
            <v>0</v>
          </cell>
          <cell r="AN4318">
            <v>0</v>
          </cell>
          <cell r="AO4318">
            <v>0</v>
          </cell>
          <cell r="AP4318">
            <v>0</v>
          </cell>
          <cell r="AQ4318">
            <v>0</v>
          </cell>
          <cell r="AR4318">
            <v>0</v>
          </cell>
          <cell r="AS4318">
            <v>0</v>
          </cell>
          <cell r="AT4318">
            <v>0</v>
          </cell>
          <cell r="AU4318">
            <v>0</v>
          </cell>
          <cell r="AV4318">
            <v>0</v>
          </cell>
          <cell r="AW4318">
            <v>0</v>
          </cell>
          <cell r="AX4318">
            <v>0</v>
          </cell>
          <cell r="AY4318">
            <v>0</v>
          </cell>
          <cell r="AZ4318">
            <v>0</v>
          </cell>
        </row>
        <row r="4319">
          <cell r="A4319" t="str">
            <v>WYMedium C&amp;IDLC Space HeatingWinter Peak Reduction @Meter  (MW)High Participation Case0</v>
          </cell>
          <cell r="B4319" t="str">
            <v>WY</v>
          </cell>
          <cell r="C4319" t="str">
            <v>Medium C&amp;I</v>
          </cell>
          <cell r="D4319" t="str">
            <v>DLC Space Heating</v>
          </cell>
          <cell r="E4319" t="str">
            <v>Winter Peak Reduction @Meter  (MW)</v>
          </cell>
          <cell r="F4319" t="str">
            <v>High Participation Case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0</v>
          </cell>
          <cell r="AD4319">
            <v>0</v>
          </cell>
          <cell r="AE4319">
            <v>0</v>
          </cell>
          <cell r="AF4319">
            <v>0</v>
          </cell>
          <cell r="AG4319">
            <v>0</v>
          </cell>
          <cell r="AH4319">
            <v>0</v>
          </cell>
          <cell r="AI4319">
            <v>0</v>
          </cell>
          <cell r="AJ4319">
            <v>0</v>
          </cell>
          <cell r="AK4319">
            <v>0</v>
          </cell>
          <cell r="AL4319">
            <v>0</v>
          </cell>
          <cell r="AM4319">
            <v>0</v>
          </cell>
          <cell r="AN4319">
            <v>0</v>
          </cell>
          <cell r="AO4319">
            <v>0</v>
          </cell>
          <cell r="AP4319">
            <v>0</v>
          </cell>
          <cell r="AQ4319">
            <v>0</v>
          </cell>
          <cell r="AR4319">
            <v>0</v>
          </cell>
          <cell r="AS4319">
            <v>0</v>
          </cell>
          <cell r="AT4319">
            <v>0</v>
          </cell>
          <cell r="AU4319">
            <v>0</v>
          </cell>
          <cell r="AV4319">
            <v>0</v>
          </cell>
          <cell r="AW4319">
            <v>0</v>
          </cell>
          <cell r="AX4319">
            <v>0</v>
          </cell>
          <cell r="AY4319">
            <v>0</v>
          </cell>
          <cell r="AZ4319">
            <v>0</v>
          </cell>
        </row>
        <row r="4320">
          <cell r="A4320" t="str">
            <v>WYMedium C&amp;IDLC Space HeatingWinter Peak Reduction @Generation (MW)High Participation Case0</v>
          </cell>
          <cell r="B4320" t="str">
            <v>WY</v>
          </cell>
          <cell r="C4320" t="str">
            <v>Medium C&amp;I</v>
          </cell>
          <cell r="D4320" t="str">
            <v>DLC Space Heating</v>
          </cell>
          <cell r="E4320" t="str">
            <v>Winter Peak Reduction @Generation (MW)</v>
          </cell>
          <cell r="F4320" t="str">
            <v>High Participation Case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0</v>
          </cell>
          <cell r="Y4320">
            <v>0</v>
          </cell>
          <cell r="Z4320">
            <v>0</v>
          </cell>
          <cell r="AA4320">
            <v>0</v>
          </cell>
          <cell r="AB4320">
            <v>0</v>
          </cell>
          <cell r="AC4320">
            <v>0</v>
          </cell>
          <cell r="AD4320">
            <v>0</v>
          </cell>
          <cell r="AE4320">
            <v>0</v>
          </cell>
          <cell r="AF4320">
            <v>0</v>
          </cell>
          <cell r="AG4320">
            <v>0</v>
          </cell>
          <cell r="AH4320">
            <v>0</v>
          </cell>
          <cell r="AI4320">
            <v>0</v>
          </cell>
          <cell r="AJ4320">
            <v>0</v>
          </cell>
          <cell r="AK4320">
            <v>0</v>
          </cell>
          <cell r="AL4320">
            <v>0</v>
          </cell>
          <cell r="AM4320">
            <v>0</v>
          </cell>
          <cell r="AN4320">
            <v>0</v>
          </cell>
          <cell r="AO4320">
            <v>0</v>
          </cell>
          <cell r="AP4320">
            <v>0</v>
          </cell>
          <cell r="AQ4320">
            <v>0</v>
          </cell>
          <cell r="AR4320">
            <v>0</v>
          </cell>
          <cell r="AS4320">
            <v>0</v>
          </cell>
          <cell r="AT4320">
            <v>0</v>
          </cell>
          <cell r="AU4320">
            <v>0</v>
          </cell>
          <cell r="AV4320">
            <v>0</v>
          </cell>
          <cell r="AW4320">
            <v>0</v>
          </cell>
          <cell r="AX4320">
            <v>0</v>
          </cell>
          <cell r="AY4320">
            <v>0</v>
          </cell>
          <cell r="AZ4320">
            <v>0</v>
          </cell>
        </row>
        <row r="4321">
          <cell r="A4321" t="str">
            <v>WYMedium C&amp;IDLC Space HeatingProgram Annual BenefitsHigh Participation Case0</v>
          </cell>
          <cell r="B4321" t="str">
            <v>WY</v>
          </cell>
          <cell r="C4321" t="str">
            <v>Medium C&amp;I</v>
          </cell>
          <cell r="D4321" t="str">
            <v>DLC Space Heating</v>
          </cell>
          <cell r="E4321" t="str">
            <v>Program Annual Benefits</v>
          </cell>
          <cell r="F4321" t="str">
            <v>High Participation Case</v>
          </cell>
          <cell r="G4321">
            <v>0</v>
          </cell>
        </row>
        <row r="4322">
          <cell r="A4322" t="str">
            <v>WYMedium C&amp;IDLC Space HeatingNew ParticipantsHigh Participation Case0</v>
          </cell>
          <cell r="B4322" t="str">
            <v>WY</v>
          </cell>
          <cell r="C4322" t="str">
            <v>Medium C&amp;I</v>
          </cell>
          <cell r="D4322" t="str">
            <v>DLC Space Heating</v>
          </cell>
          <cell r="E4322" t="str">
            <v>New Participants</v>
          </cell>
          <cell r="F4322" t="str">
            <v>High Participation Case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16746.686550000006</v>
          </cell>
          <cell r="S4322">
            <v>34271.919000000009</v>
          </cell>
          <cell r="T4322">
            <v>69833.664450000011</v>
          </cell>
          <cell r="U4322">
            <v>36847.527750000037</v>
          </cell>
          <cell r="V4322">
            <v>20100.588749999937</v>
          </cell>
          <cell r="W4322">
            <v>2583.0255000000179</v>
          </cell>
          <cell r="X4322">
            <v>2585.7149999999965</v>
          </cell>
          <cell r="Y4322">
            <v>2585.2035000000324</v>
          </cell>
          <cell r="Z4322">
            <v>2584.5764999999665</v>
          </cell>
          <cell r="AA4322">
            <v>2584.3950000000186</v>
          </cell>
          <cell r="AB4322">
            <v>2584.7249999999767</v>
          </cell>
          <cell r="AC4322">
            <v>2592.8595000000205</v>
          </cell>
          <cell r="AD4322">
            <v>2694.0321599718882</v>
          </cell>
          <cell r="AE4322">
            <v>2731.0805338135397</v>
          </cell>
          <cell r="AF4322">
            <v>2768.6383974915661</v>
          </cell>
          <cell r="AG4322">
            <v>2806.7127575183695</v>
          </cell>
          <cell r="AH4322">
            <v>2845.3107167601411</v>
          </cell>
          <cell r="AI4322">
            <v>2884.4394757617847</v>
          </cell>
          <cell r="AJ4322">
            <v>2924.1063340901455</v>
          </cell>
          <cell r="AK4322">
            <v>2964.3186916958948</v>
          </cell>
          <cell r="AL4322">
            <v>0</v>
          </cell>
          <cell r="AM4322">
            <v>0</v>
          </cell>
          <cell r="AN4322">
            <v>0</v>
          </cell>
          <cell r="AO4322">
            <v>0</v>
          </cell>
          <cell r="AP4322">
            <v>0</v>
          </cell>
          <cell r="AQ4322">
            <v>0</v>
          </cell>
          <cell r="AR4322">
            <v>0</v>
          </cell>
          <cell r="AS4322">
            <v>0</v>
          </cell>
          <cell r="AT4322">
            <v>0</v>
          </cell>
          <cell r="AU4322">
            <v>0</v>
          </cell>
          <cell r="AV4322">
            <v>0</v>
          </cell>
          <cell r="AW4322">
            <v>0</v>
          </cell>
          <cell r="AX4322">
            <v>0</v>
          </cell>
          <cell r="AY4322">
            <v>0</v>
          </cell>
          <cell r="AZ4322">
            <v>0</v>
          </cell>
        </row>
        <row r="4323">
          <cell r="A4323" t="str">
            <v>WYMedium C&amp;IDLC Space HeatingIncentive CostsHigh Participation Case0</v>
          </cell>
          <cell r="B4323" t="str">
            <v>WY</v>
          </cell>
          <cell r="C4323" t="str">
            <v>Medium C&amp;I</v>
          </cell>
          <cell r="D4323" t="str">
            <v>DLC Space Heating</v>
          </cell>
          <cell r="E4323" t="str">
            <v>Incentive Costs</v>
          </cell>
          <cell r="F4323" t="str">
            <v>High Participation Case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R4323">
            <v>351680.42</v>
          </cell>
          <cell r="S4323">
            <v>1071390.72</v>
          </cell>
          <cell r="T4323">
            <v>2537897.67</v>
          </cell>
          <cell r="U4323">
            <v>3311695.75</v>
          </cell>
          <cell r="V4323">
            <v>3733808.12</v>
          </cell>
          <cell r="W4323">
            <v>3788051.65</v>
          </cell>
          <cell r="X4323">
            <v>3842351.67</v>
          </cell>
          <cell r="Y4323">
            <v>3896640.94</v>
          </cell>
          <cell r="Z4323">
            <v>3950917.05</v>
          </cell>
          <cell r="AA4323">
            <v>4005189.34</v>
          </cell>
          <cell r="AB4323">
            <v>4059468.57</v>
          </cell>
          <cell r="AC4323">
            <v>4113918.62</v>
          </cell>
          <cell r="AD4323">
            <v>4170493.29</v>
          </cell>
          <cell r="AE4323">
            <v>4227845.9800000004</v>
          </cell>
          <cell r="AF4323">
            <v>4285987.3899999997</v>
          </cell>
          <cell r="AG4323">
            <v>4344928.3600000003</v>
          </cell>
          <cell r="AH4323">
            <v>4404679.88</v>
          </cell>
          <cell r="AI4323">
            <v>4465253.1100000003</v>
          </cell>
          <cell r="AJ4323">
            <v>4526659.34</v>
          </cell>
          <cell r="AK4323">
            <v>4588910.04</v>
          </cell>
          <cell r="AL4323">
            <v>0</v>
          </cell>
          <cell r="AM4323">
            <v>0</v>
          </cell>
          <cell r="AN4323">
            <v>0</v>
          </cell>
          <cell r="AO4323">
            <v>0</v>
          </cell>
          <cell r="AP4323">
            <v>0</v>
          </cell>
          <cell r="AQ4323">
            <v>0</v>
          </cell>
          <cell r="AR4323">
            <v>0</v>
          </cell>
          <cell r="AS4323">
            <v>0</v>
          </cell>
          <cell r="AT4323">
            <v>0</v>
          </cell>
          <cell r="AU4323">
            <v>0</v>
          </cell>
          <cell r="AV4323">
            <v>0</v>
          </cell>
          <cell r="AW4323">
            <v>0</v>
          </cell>
          <cell r="AX4323">
            <v>0</v>
          </cell>
          <cell r="AY4323">
            <v>0</v>
          </cell>
          <cell r="AZ4323">
            <v>0</v>
          </cell>
        </row>
        <row r="4324">
          <cell r="A4324" t="str">
            <v>WYMedium C&amp;IDLC Space HeatingParticipantsHigh Participation Case0</v>
          </cell>
          <cell r="B4324" t="str">
            <v>WY</v>
          </cell>
          <cell r="C4324" t="str">
            <v>Medium C&amp;I</v>
          </cell>
          <cell r="D4324" t="str">
            <v>DLC Space Heating</v>
          </cell>
          <cell r="E4324" t="str">
            <v>Participants</v>
          </cell>
          <cell r="F4324" t="str">
            <v>High Participation Case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16746.686550000006</v>
          </cell>
          <cell r="S4324">
            <v>51018.605550000015</v>
          </cell>
          <cell r="T4324">
            <v>120852.27000000002</v>
          </cell>
          <cell r="U4324">
            <v>157699.79775000006</v>
          </cell>
          <cell r="V4324">
            <v>177800.38649999999</v>
          </cell>
          <cell r="W4324">
            <v>180383.41200000001</v>
          </cell>
          <cell r="X4324">
            <v>182969.12700000001</v>
          </cell>
          <cell r="Y4324">
            <v>185554.33050000004</v>
          </cell>
          <cell r="Z4324">
            <v>188138.90700000001</v>
          </cell>
          <cell r="AA4324">
            <v>190723.30200000003</v>
          </cell>
          <cell r="AB4324">
            <v>193308.027</v>
          </cell>
          <cell r="AC4324">
            <v>195900.88650000002</v>
          </cell>
          <cell r="AD4324">
            <v>198594.91865997191</v>
          </cell>
          <cell r="AE4324">
            <v>201325.99919378545</v>
          </cell>
          <cell r="AF4324">
            <v>204094.63759127702</v>
          </cell>
          <cell r="AG4324">
            <v>206901.35034879539</v>
          </cell>
          <cell r="AH4324">
            <v>209746.66106555553</v>
          </cell>
          <cell r="AI4324">
            <v>212631.10054131731</v>
          </cell>
          <cell r="AJ4324">
            <v>215555.20687540746</v>
          </cell>
          <cell r="AK4324">
            <v>218519.52556710335</v>
          </cell>
          <cell r="AL4324">
            <v>0</v>
          </cell>
          <cell r="AM4324">
            <v>0</v>
          </cell>
          <cell r="AN4324">
            <v>0</v>
          </cell>
          <cell r="AO4324">
            <v>0</v>
          </cell>
          <cell r="AP4324">
            <v>0</v>
          </cell>
          <cell r="AQ4324">
            <v>0</v>
          </cell>
          <cell r="AR4324">
            <v>0</v>
          </cell>
          <cell r="AS4324">
            <v>0</v>
          </cell>
          <cell r="AT4324">
            <v>0</v>
          </cell>
          <cell r="AU4324">
            <v>0</v>
          </cell>
          <cell r="AV4324">
            <v>0</v>
          </cell>
          <cell r="AW4324">
            <v>0</v>
          </cell>
          <cell r="AX4324">
            <v>0</v>
          </cell>
          <cell r="AY4324">
            <v>0</v>
          </cell>
          <cell r="AZ4324">
            <v>0</v>
          </cell>
        </row>
        <row r="4325">
          <cell r="A4325" t="str">
            <v>WYResidentialDLC Space HeatingProgram Annual BenefitsHigh Participation Case0</v>
          </cell>
          <cell r="B4325" t="str">
            <v>WY</v>
          </cell>
          <cell r="C4325" t="str">
            <v>Residential</v>
          </cell>
          <cell r="D4325" t="str">
            <v>DLC Space Heating</v>
          </cell>
          <cell r="E4325" t="str">
            <v>Program Annual Benefits</v>
          </cell>
          <cell r="F4325" t="str">
            <v>High Participation Case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R4325">
            <v>573231.01</v>
          </cell>
          <cell r="S4325">
            <v>1745288.43</v>
          </cell>
          <cell r="T4325">
            <v>4127886.26</v>
          </cell>
          <cell r="U4325">
            <v>5388069.9000000004</v>
          </cell>
          <cell r="V4325">
            <v>6066603.5300000003</v>
          </cell>
          <cell r="W4325">
            <v>6146956.6100000003</v>
          </cell>
          <cell r="X4325">
            <v>6226381.7599999998</v>
          </cell>
          <cell r="Y4325">
            <v>6305886.3200000003</v>
          </cell>
          <cell r="Z4325">
            <v>6389191.79</v>
          </cell>
          <cell r="AA4325">
            <v>6482465.1100000003</v>
          </cell>
          <cell r="AB4325">
            <v>6568214.9500000002</v>
          </cell>
          <cell r="AC4325">
            <v>6654117.0800000001</v>
          </cell>
          <cell r="AD4325">
            <v>6743128.8899999997</v>
          </cell>
          <cell r="AE4325">
            <v>6833331.4100000001</v>
          </cell>
          <cell r="AF4325">
            <v>6924740.5700000003</v>
          </cell>
          <cell r="AG4325">
            <v>7017372.5</v>
          </cell>
          <cell r="AH4325">
            <v>7111243.5700000003</v>
          </cell>
          <cell r="AI4325">
            <v>7206370.3399999999</v>
          </cell>
          <cell r="AJ4325">
            <v>7302769.6200000001</v>
          </cell>
          <cell r="AK4325">
            <v>7400458.4299999997</v>
          </cell>
          <cell r="AL4325">
            <v>0</v>
          </cell>
          <cell r="AM4325">
            <v>0</v>
          </cell>
          <cell r="AN4325">
            <v>0</v>
          </cell>
          <cell r="AO4325">
            <v>0</v>
          </cell>
          <cell r="AP4325">
            <v>0</v>
          </cell>
          <cell r="AQ4325">
            <v>0</v>
          </cell>
          <cell r="AR4325">
            <v>0</v>
          </cell>
          <cell r="AS4325">
            <v>0</v>
          </cell>
          <cell r="AT4325">
            <v>0</v>
          </cell>
          <cell r="AU4325">
            <v>0</v>
          </cell>
          <cell r="AV4325">
            <v>0</v>
          </cell>
          <cell r="AW4325">
            <v>0</v>
          </cell>
          <cell r="AX4325">
            <v>0</v>
          </cell>
          <cell r="AY4325">
            <v>0</v>
          </cell>
          <cell r="AZ4325">
            <v>0</v>
          </cell>
        </row>
        <row r="4326">
          <cell r="A4326" t="str">
            <v>WYResidentialDLC Space HeatingProgram Annual CostsHigh Participation Case0</v>
          </cell>
          <cell r="B4326" t="str">
            <v>WY</v>
          </cell>
          <cell r="C4326" t="str">
            <v>Residential</v>
          </cell>
          <cell r="D4326" t="str">
            <v>DLC Space Heating</v>
          </cell>
          <cell r="E4326" t="str">
            <v>Program Annual Costs</v>
          </cell>
          <cell r="F4326" t="str">
            <v>High Participation Case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>
            <v>5834317.1500000004</v>
          </cell>
          <cell r="S4326">
            <v>12509121.98</v>
          </cell>
          <cell r="T4326">
            <v>26286343.199999999</v>
          </cell>
          <cell r="U4326">
            <v>16130618.27</v>
          </cell>
          <cell r="V4326">
            <v>10911310.720000001</v>
          </cell>
          <cell r="W4326">
            <v>4823091.07</v>
          </cell>
          <cell r="X4326">
            <v>4899046.41</v>
          </cell>
          <cell r="Y4326">
            <v>4974249.76</v>
          </cell>
          <cell r="Z4326">
            <v>5049879.66</v>
          </cell>
          <cell r="AA4326">
            <v>5126289.05</v>
          </cell>
          <cell r="AB4326">
            <v>5203203.5</v>
          </cell>
          <cell r="AC4326">
            <v>5283869.59</v>
          </cell>
          <cell r="AD4326">
            <v>5405233.1200000001</v>
          </cell>
          <cell r="AE4326">
            <v>5502775.29</v>
          </cell>
          <cell r="AF4326">
            <v>5602414.6799999997</v>
          </cell>
          <cell r="AG4326">
            <v>5704204.7300000004</v>
          </cell>
          <cell r="AH4326">
            <v>5808200.4400000004</v>
          </cell>
          <cell r="AI4326">
            <v>5914458.3899999997</v>
          </cell>
          <cell r="AJ4326">
            <v>6023036.7800000003</v>
          </cell>
          <cell r="AK4326">
            <v>6133995.5099999998</v>
          </cell>
          <cell r="AL4326">
            <v>0</v>
          </cell>
          <cell r="AM4326">
            <v>0</v>
          </cell>
          <cell r="AN4326">
            <v>0</v>
          </cell>
          <cell r="AO4326">
            <v>0</v>
          </cell>
          <cell r="AP4326">
            <v>0</v>
          </cell>
          <cell r="AQ4326">
            <v>0</v>
          </cell>
          <cell r="AR4326">
            <v>0</v>
          </cell>
          <cell r="AS4326">
            <v>0</v>
          </cell>
          <cell r="AT4326">
            <v>0</v>
          </cell>
          <cell r="AU4326">
            <v>0</v>
          </cell>
          <cell r="AV4326">
            <v>0</v>
          </cell>
          <cell r="AW4326">
            <v>0</v>
          </cell>
          <cell r="AX4326">
            <v>0</v>
          </cell>
          <cell r="AY4326">
            <v>0</v>
          </cell>
          <cell r="AZ4326">
            <v>0</v>
          </cell>
        </row>
        <row r="4327">
          <cell r="A4327" t="str">
            <v>WYResidentialDLC Space HeatingNon-Incentive CostsHigh Participation Case0</v>
          </cell>
          <cell r="B4327" t="str">
            <v>WY</v>
          </cell>
          <cell r="C4327" t="str">
            <v>Residential</v>
          </cell>
          <cell r="D4327" t="str">
            <v>DLC Space Heating</v>
          </cell>
          <cell r="E4327" t="str">
            <v>Non-Incentive Costs</v>
          </cell>
          <cell r="F4327" t="str">
            <v>High Participation Case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R4327">
            <v>5482636.7300000004</v>
          </cell>
          <cell r="S4327">
            <v>11437731.27</v>
          </cell>
          <cell r="T4327">
            <v>23748445.530000001</v>
          </cell>
          <cell r="U4327">
            <v>12818922.52</v>
          </cell>
          <cell r="V4327">
            <v>7177502.6100000003</v>
          </cell>
          <cell r="W4327">
            <v>1035039.42</v>
          </cell>
          <cell r="X4327">
            <v>1056694.75</v>
          </cell>
          <cell r="Y4327">
            <v>1077608.81</v>
          </cell>
          <cell r="Z4327">
            <v>1098962.6200000001</v>
          </cell>
          <cell r="AA4327">
            <v>1121099.71</v>
          </cell>
          <cell r="AB4327">
            <v>1143734.93</v>
          </cell>
          <cell r="AC4327">
            <v>1169950.97</v>
          </cell>
          <cell r="AD4327">
            <v>1234739.83</v>
          </cell>
          <cell r="AE4327">
            <v>1274929.31</v>
          </cell>
          <cell r="AF4327">
            <v>1316427.29</v>
          </cell>
          <cell r="AG4327">
            <v>1359276.37</v>
          </cell>
          <cell r="AH4327">
            <v>1403520.56</v>
          </cell>
          <cell r="AI4327">
            <v>1449205.28</v>
          </cell>
          <cell r="AJ4327">
            <v>1496377.44</v>
          </cell>
          <cell r="AK4327">
            <v>1545085.48</v>
          </cell>
          <cell r="AL4327">
            <v>0</v>
          </cell>
          <cell r="AM4327">
            <v>0</v>
          </cell>
          <cell r="AN4327">
            <v>0</v>
          </cell>
          <cell r="AO4327">
            <v>0</v>
          </cell>
          <cell r="AP4327">
            <v>0</v>
          </cell>
          <cell r="AQ4327">
            <v>0</v>
          </cell>
          <cell r="AR4327">
            <v>0</v>
          </cell>
          <cell r="AS4327">
            <v>0</v>
          </cell>
          <cell r="AT4327">
            <v>0</v>
          </cell>
          <cell r="AU4327">
            <v>0</v>
          </cell>
          <cell r="AV4327">
            <v>0</v>
          </cell>
          <cell r="AW4327">
            <v>0</v>
          </cell>
          <cell r="AX4327">
            <v>0</v>
          </cell>
          <cell r="AY4327">
            <v>0</v>
          </cell>
          <cell r="AZ4327">
            <v>0</v>
          </cell>
        </row>
        <row r="4328">
          <cell r="A4328" t="str">
            <v>WYResidentialDLC Space HeatingSummer Peak Reduction @Meter  (MW)High Participation Case0</v>
          </cell>
          <cell r="B4328" t="str">
            <v>WY</v>
          </cell>
          <cell r="C4328" t="str">
            <v>Residential</v>
          </cell>
          <cell r="D4328" t="str">
            <v>DLC Space Heating</v>
          </cell>
          <cell r="E4328" t="str">
            <v>Summer Peak Reduction @Meter  (MW)</v>
          </cell>
          <cell r="F4328" t="str">
            <v>High Participation Case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5.1061481672101516</v>
          </cell>
          <cell r="S4328">
            <v>15.546439584201273</v>
          </cell>
          <cell r="T4328">
            <v>36.769815927493447</v>
          </cell>
          <cell r="U4328">
            <v>47.99510590524666</v>
          </cell>
          <cell r="V4328">
            <v>54.039254216657497</v>
          </cell>
          <cell r="W4328">
            <v>54.75501228123791</v>
          </cell>
          <cell r="X4328">
            <v>55.462504704051796</v>
          </cell>
          <cell r="Y4328">
            <v>56.170704503007471</v>
          </cell>
          <cell r="Z4328">
            <v>56.91276145592839</v>
          </cell>
          <cell r="AA4328">
            <v>57.74360864977195</v>
          </cell>
          <cell r="AB4328">
            <v>58.507439221742665</v>
          </cell>
          <cell r="AC4328">
            <v>59.27262640549219</v>
          </cell>
          <cell r="AD4328">
            <v>60.065513565673378</v>
          </cell>
          <cell r="AE4328">
            <v>60.869007140432515</v>
          </cell>
          <cell r="AF4328">
            <v>61.683249011282939</v>
          </cell>
          <cell r="AG4328">
            <v>62.508382957680382</v>
          </cell>
          <cell r="AH4328">
            <v>63.344554682411669</v>
          </cell>
          <cell r="AI4328">
            <v>64.191911837323005</v>
          </cell>
          <cell r="AJ4328">
            <v>65.050604049392433</v>
          </cell>
          <cell r="AK4328">
            <v>65.920782947151125</v>
          </cell>
          <cell r="AL4328">
            <v>0</v>
          </cell>
          <cell r="AM4328">
            <v>0</v>
          </cell>
          <cell r="AN4328">
            <v>0</v>
          </cell>
          <cell r="AO4328">
            <v>0</v>
          </cell>
          <cell r="AP4328">
            <v>0</v>
          </cell>
          <cell r="AQ4328">
            <v>0</v>
          </cell>
          <cell r="AR4328">
            <v>0</v>
          </cell>
          <cell r="AS4328">
            <v>0</v>
          </cell>
          <cell r="AT4328">
            <v>0</v>
          </cell>
          <cell r="AU4328">
            <v>0</v>
          </cell>
          <cell r="AV4328">
            <v>0</v>
          </cell>
          <cell r="AW4328">
            <v>0</v>
          </cell>
          <cell r="AX4328">
            <v>0</v>
          </cell>
          <cell r="AY4328">
            <v>0</v>
          </cell>
          <cell r="AZ4328">
            <v>0</v>
          </cell>
        </row>
        <row r="4329">
          <cell r="A4329" t="str">
            <v>WYResidentialDLC Space HeatingSummer Peak Reduction @Generation (MW)High Participation Case0</v>
          </cell>
          <cell r="B4329" t="str">
            <v>WY</v>
          </cell>
          <cell r="C4329" t="str">
            <v>Residential</v>
          </cell>
          <cell r="D4329" t="str">
            <v>DLC Space Heating</v>
          </cell>
          <cell r="E4329" t="str">
            <v>Summer Peak Reduction @Generation (MW)</v>
          </cell>
          <cell r="F4329" t="str">
            <v>High Participation Case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>
            <v>5.6309529854545115</v>
          </cell>
          <cell r="S4329">
            <v>17.1442871462299</v>
          </cell>
          <cell r="T4329">
            <v>40.548980952242438</v>
          </cell>
          <cell r="U4329">
            <v>52.92799504328039</v>
          </cell>
          <cell r="V4329">
            <v>59.593354892652727</v>
          </cell>
          <cell r="W4329">
            <v>60.382677857562754</v>
          </cell>
          <cell r="X4329">
            <v>61.162885646285609</v>
          </cell>
          <cell r="Y4329">
            <v>61.94387351456492</v>
          </cell>
          <cell r="Z4329">
            <v>62.762198341341403</v>
          </cell>
          <cell r="AA4329">
            <v>63.678439181486489</v>
          </cell>
          <cell r="AB4329">
            <v>64.520775498172327</v>
          </cell>
          <cell r="AC4329">
            <v>65.364607857843168</v>
          </cell>
          <cell r="AD4329">
            <v>66.238987169908881</v>
          </cell>
          <cell r="AE4329">
            <v>67.125063013269198</v>
          </cell>
          <cell r="AF4329">
            <v>68.022991851877961</v>
          </cell>
          <cell r="AG4329">
            <v>68.932932242700019</v>
          </cell>
          <cell r="AH4329">
            <v>69.855044863709381</v>
          </cell>
          <cell r="AI4329">
            <v>70.789492542261797</v>
          </cell>
          <cell r="AJ4329">
            <v>71.73644028384696</v>
          </cell>
          <cell r="AK4329">
            <v>72.696055301225314</v>
          </cell>
          <cell r="AL4329">
            <v>0</v>
          </cell>
          <cell r="AM4329">
            <v>0</v>
          </cell>
          <cell r="AN4329">
            <v>0</v>
          </cell>
          <cell r="AO4329">
            <v>0</v>
          </cell>
          <cell r="AP4329">
            <v>0</v>
          </cell>
          <cell r="AQ4329">
            <v>0</v>
          </cell>
          <cell r="AR4329">
            <v>0</v>
          </cell>
          <cell r="AS4329">
            <v>0</v>
          </cell>
          <cell r="AT4329">
            <v>0</v>
          </cell>
          <cell r="AU4329">
            <v>0</v>
          </cell>
          <cell r="AV4329">
            <v>0</v>
          </cell>
          <cell r="AW4329">
            <v>0</v>
          </cell>
          <cell r="AX4329">
            <v>0</v>
          </cell>
          <cell r="AY4329">
            <v>0</v>
          </cell>
          <cell r="AZ4329">
            <v>0</v>
          </cell>
        </row>
        <row r="4330">
          <cell r="A4330" t="str">
            <v>WYResidentialDLC Space HeatingWinter Peak Reduction @Meter  (MW)High Participation Case0</v>
          </cell>
          <cell r="B4330" t="str">
            <v>WY</v>
          </cell>
          <cell r="C4330" t="str">
            <v>Residential</v>
          </cell>
          <cell r="D4330" t="str">
            <v>DLC Space Heating</v>
          </cell>
          <cell r="E4330" t="str">
            <v>Winter Peak Reduction @Meter  (MW)</v>
          </cell>
          <cell r="F4330" t="str">
            <v>High Participation Case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0</v>
          </cell>
          <cell r="Y4330">
            <v>0</v>
          </cell>
          <cell r="Z4330">
            <v>0</v>
          </cell>
          <cell r="AA4330">
            <v>0</v>
          </cell>
          <cell r="AB4330">
            <v>0</v>
          </cell>
          <cell r="AC4330">
            <v>0</v>
          </cell>
          <cell r="AD4330">
            <v>0</v>
          </cell>
          <cell r="AE4330">
            <v>0</v>
          </cell>
          <cell r="AF4330">
            <v>0</v>
          </cell>
          <cell r="AG4330">
            <v>0</v>
          </cell>
          <cell r="AH4330">
            <v>0</v>
          </cell>
          <cell r="AI4330">
            <v>0</v>
          </cell>
          <cell r="AJ4330">
            <v>0</v>
          </cell>
          <cell r="AK4330">
            <v>0</v>
          </cell>
          <cell r="AL4330">
            <v>0</v>
          </cell>
          <cell r="AM4330">
            <v>0</v>
          </cell>
          <cell r="AN4330">
            <v>0</v>
          </cell>
          <cell r="AO4330">
            <v>0</v>
          </cell>
          <cell r="AP4330">
            <v>0</v>
          </cell>
          <cell r="AQ4330">
            <v>0</v>
          </cell>
          <cell r="AR4330">
            <v>0</v>
          </cell>
          <cell r="AS4330">
            <v>0</v>
          </cell>
          <cell r="AT4330">
            <v>0</v>
          </cell>
          <cell r="AU4330">
            <v>0</v>
          </cell>
          <cell r="AV4330">
            <v>0</v>
          </cell>
          <cell r="AW4330">
            <v>0</v>
          </cell>
          <cell r="AX4330">
            <v>0</v>
          </cell>
          <cell r="AY4330">
            <v>0</v>
          </cell>
          <cell r="AZ4330">
            <v>0</v>
          </cell>
        </row>
        <row r="4331">
          <cell r="A4331" t="str">
            <v>WYResidentialDLC Space HeatingWinter Peak Reduction @Generation (MW)High Participation Case0</v>
          </cell>
          <cell r="B4331" t="str">
            <v>WY</v>
          </cell>
          <cell r="C4331" t="str">
            <v>Residential</v>
          </cell>
          <cell r="D4331" t="str">
            <v>DLC Space Heating</v>
          </cell>
          <cell r="E4331" t="str">
            <v>Winter Peak Reduction @Generation (MW)</v>
          </cell>
          <cell r="F4331" t="str">
            <v>High Participation Case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  <cell r="W4331">
            <v>0</v>
          </cell>
          <cell r="X4331">
            <v>0</v>
          </cell>
          <cell r="Y4331">
            <v>0</v>
          </cell>
          <cell r="Z4331">
            <v>0</v>
          </cell>
          <cell r="AA4331">
            <v>0</v>
          </cell>
          <cell r="AB4331">
            <v>0</v>
          </cell>
          <cell r="AC4331">
            <v>0</v>
          </cell>
          <cell r="AD4331">
            <v>0</v>
          </cell>
          <cell r="AE4331">
            <v>0</v>
          </cell>
          <cell r="AF4331">
            <v>0</v>
          </cell>
          <cell r="AG4331">
            <v>0</v>
          </cell>
          <cell r="AH4331">
            <v>0</v>
          </cell>
          <cell r="AI4331">
            <v>0</v>
          </cell>
          <cell r="AJ4331">
            <v>0</v>
          </cell>
          <cell r="AK4331">
            <v>0</v>
          </cell>
          <cell r="AL4331">
            <v>0</v>
          </cell>
          <cell r="AM4331">
            <v>0</v>
          </cell>
          <cell r="AN4331">
            <v>0</v>
          </cell>
          <cell r="AO4331">
            <v>0</v>
          </cell>
          <cell r="AP4331">
            <v>0</v>
          </cell>
          <cell r="AQ4331">
            <v>0</v>
          </cell>
          <cell r="AR4331">
            <v>0</v>
          </cell>
          <cell r="AS4331">
            <v>0</v>
          </cell>
          <cell r="AT4331">
            <v>0</v>
          </cell>
          <cell r="AU4331">
            <v>0</v>
          </cell>
          <cell r="AV4331">
            <v>0</v>
          </cell>
          <cell r="AW4331">
            <v>0</v>
          </cell>
          <cell r="AX4331">
            <v>0</v>
          </cell>
          <cell r="AY4331">
            <v>0</v>
          </cell>
          <cell r="AZ4331">
            <v>0</v>
          </cell>
        </row>
        <row r="4332">
          <cell r="A4332" t="str">
            <v>WYResidentialDLC Space HeatingProgram Annual BenefitsHigh Participation Case0</v>
          </cell>
          <cell r="B4332" t="str">
            <v>WY</v>
          </cell>
          <cell r="C4332" t="str">
            <v>Residential</v>
          </cell>
          <cell r="D4332" t="str">
            <v>DLC Space Heating</v>
          </cell>
          <cell r="E4332" t="str">
            <v>Program Annual Benefits</v>
          </cell>
          <cell r="F4332" t="str">
            <v>High Participation Case</v>
          </cell>
          <cell r="G4332">
            <v>0</v>
          </cell>
        </row>
        <row r="4333">
          <cell r="A4333" t="str">
            <v>WYResidentialDLC Space HeatingNew ParticipantsHigh Participation Case0</v>
          </cell>
          <cell r="B4333" t="str">
            <v>WY</v>
          </cell>
          <cell r="C4333" t="str">
            <v>Residential</v>
          </cell>
          <cell r="D4333" t="str">
            <v>DLC Space Heating</v>
          </cell>
          <cell r="E4333" t="str">
            <v>New Participants</v>
          </cell>
          <cell r="F4333" t="str">
            <v>High Participation Case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16746.686550000006</v>
          </cell>
          <cell r="S4333">
            <v>34271.919000000009</v>
          </cell>
          <cell r="T4333">
            <v>69833.664450000011</v>
          </cell>
          <cell r="U4333">
            <v>36847.527750000037</v>
          </cell>
          <cell r="V4333">
            <v>20100.588749999937</v>
          </cell>
          <cell r="W4333">
            <v>2583.0255000000179</v>
          </cell>
          <cell r="X4333">
            <v>2585.7149999999965</v>
          </cell>
          <cell r="Y4333">
            <v>2585.2035000000324</v>
          </cell>
          <cell r="Z4333">
            <v>2584.5764999999665</v>
          </cell>
          <cell r="AA4333">
            <v>2584.3950000000186</v>
          </cell>
          <cell r="AB4333">
            <v>2584.7249999999767</v>
          </cell>
          <cell r="AC4333">
            <v>2592.8595000000205</v>
          </cell>
          <cell r="AD4333">
            <v>2694.0321599718882</v>
          </cell>
          <cell r="AE4333">
            <v>2731.0805338135397</v>
          </cell>
          <cell r="AF4333">
            <v>2768.6383974915661</v>
          </cell>
          <cell r="AG4333">
            <v>2806.7127575183695</v>
          </cell>
          <cell r="AH4333">
            <v>2845.3107167601411</v>
          </cell>
          <cell r="AI4333">
            <v>2884.4394757617847</v>
          </cell>
          <cell r="AJ4333">
            <v>2924.1063340901455</v>
          </cell>
          <cell r="AK4333">
            <v>2964.3186916958948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  <cell r="AP4333">
            <v>0</v>
          </cell>
          <cell r="AQ4333">
            <v>0</v>
          </cell>
          <cell r="AR4333">
            <v>0</v>
          </cell>
          <cell r="AS4333">
            <v>0</v>
          </cell>
          <cell r="AT4333">
            <v>0</v>
          </cell>
          <cell r="AU4333">
            <v>0</v>
          </cell>
          <cell r="AV4333">
            <v>0</v>
          </cell>
          <cell r="AW4333">
            <v>0</v>
          </cell>
          <cell r="AX4333">
            <v>0</v>
          </cell>
          <cell r="AY4333">
            <v>0</v>
          </cell>
          <cell r="AZ4333">
            <v>0</v>
          </cell>
        </row>
        <row r="4334">
          <cell r="A4334" t="str">
            <v>WYResidentialDLC Space HeatingIncentive CostsHigh Participation Case0</v>
          </cell>
          <cell r="B4334" t="str">
            <v>WY</v>
          </cell>
          <cell r="C4334" t="str">
            <v>Residential</v>
          </cell>
          <cell r="D4334" t="str">
            <v>DLC Space Heating</v>
          </cell>
          <cell r="E4334" t="str">
            <v>Incentive Costs</v>
          </cell>
          <cell r="F4334" t="str">
            <v>High Participation Case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>
            <v>351680.42</v>
          </cell>
          <cell r="S4334">
            <v>1071390.72</v>
          </cell>
          <cell r="T4334">
            <v>2537897.67</v>
          </cell>
          <cell r="U4334">
            <v>3311695.75</v>
          </cell>
          <cell r="V4334">
            <v>3733808.12</v>
          </cell>
          <cell r="W4334">
            <v>3788051.65</v>
          </cell>
          <cell r="X4334">
            <v>3842351.67</v>
          </cell>
          <cell r="Y4334">
            <v>3896640.94</v>
          </cell>
          <cell r="Z4334">
            <v>3950917.05</v>
          </cell>
          <cell r="AA4334">
            <v>4005189.34</v>
          </cell>
          <cell r="AB4334">
            <v>4059468.57</v>
          </cell>
          <cell r="AC4334">
            <v>4113918.62</v>
          </cell>
          <cell r="AD4334">
            <v>4170493.29</v>
          </cell>
          <cell r="AE4334">
            <v>4227845.9800000004</v>
          </cell>
          <cell r="AF4334">
            <v>4285987.3899999997</v>
          </cell>
          <cell r="AG4334">
            <v>4344928.3600000003</v>
          </cell>
          <cell r="AH4334">
            <v>4404679.88</v>
          </cell>
          <cell r="AI4334">
            <v>4465253.1100000003</v>
          </cell>
          <cell r="AJ4334">
            <v>4526659.34</v>
          </cell>
          <cell r="AK4334">
            <v>4588910.04</v>
          </cell>
          <cell r="AL4334">
            <v>0</v>
          </cell>
          <cell r="AM4334">
            <v>0</v>
          </cell>
          <cell r="AN4334">
            <v>0</v>
          </cell>
          <cell r="AO4334">
            <v>0</v>
          </cell>
          <cell r="AP4334">
            <v>0</v>
          </cell>
          <cell r="AQ4334">
            <v>0</v>
          </cell>
          <cell r="AR4334">
            <v>0</v>
          </cell>
          <cell r="AS4334">
            <v>0</v>
          </cell>
          <cell r="AT4334">
            <v>0</v>
          </cell>
          <cell r="AU4334">
            <v>0</v>
          </cell>
          <cell r="AV4334">
            <v>0</v>
          </cell>
          <cell r="AW4334">
            <v>0</v>
          </cell>
          <cell r="AX4334">
            <v>0</v>
          </cell>
          <cell r="AY4334">
            <v>0</v>
          </cell>
          <cell r="AZ4334">
            <v>0</v>
          </cell>
        </row>
        <row r="4335">
          <cell r="A4335" t="str">
            <v>WYResidentialDLC Space HeatingParticipantsHigh Participation Case0</v>
          </cell>
          <cell r="B4335" t="str">
            <v>WY</v>
          </cell>
          <cell r="C4335" t="str">
            <v>Residential</v>
          </cell>
          <cell r="D4335" t="str">
            <v>DLC Space Heating</v>
          </cell>
          <cell r="E4335" t="str">
            <v>Participants</v>
          </cell>
          <cell r="F4335" t="str">
            <v>High Participation Case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>
            <v>16746.686550000006</v>
          </cell>
          <cell r="S4335">
            <v>51018.605550000015</v>
          </cell>
          <cell r="T4335">
            <v>120852.27000000002</v>
          </cell>
          <cell r="U4335">
            <v>157699.79775000006</v>
          </cell>
          <cell r="V4335">
            <v>177800.38649999999</v>
          </cell>
          <cell r="W4335">
            <v>180383.41200000001</v>
          </cell>
          <cell r="X4335">
            <v>182969.12700000001</v>
          </cell>
          <cell r="Y4335">
            <v>185554.33050000004</v>
          </cell>
          <cell r="Z4335">
            <v>188138.90700000001</v>
          </cell>
          <cell r="AA4335">
            <v>190723.30200000003</v>
          </cell>
          <cell r="AB4335">
            <v>193308.027</v>
          </cell>
          <cell r="AC4335">
            <v>195900.88650000002</v>
          </cell>
          <cell r="AD4335">
            <v>198594.91865997191</v>
          </cell>
          <cell r="AE4335">
            <v>201325.99919378545</v>
          </cell>
          <cell r="AF4335">
            <v>204094.63759127702</v>
          </cell>
          <cell r="AG4335">
            <v>206901.35034879539</v>
          </cell>
          <cell r="AH4335">
            <v>209746.66106555553</v>
          </cell>
          <cell r="AI4335">
            <v>212631.10054131731</v>
          </cell>
          <cell r="AJ4335">
            <v>215555.20687540746</v>
          </cell>
          <cell r="AK4335">
            <v>218519.52556710335</v>
          </cell>
          <cell r="AL4335">
            <v>0</v>
          </cell>
          <cell r="AM4335">
            <v>0</v>
          </cell>
          <cell r="AN4335">
            <v>0</v>
          </cell>
          <cell r="AO4335">
            <v>0</v>
          </cell>
          <cell r="AP4335">
            <v>0</v>
          </cell>
          <cell r="AQ4335">
            <v>0</v>
          </cell>
          <cell r="AR4335">
            <v>0</v>
          </cell>
          <cell r="AS4335">
            <v>0</v>
          </cell>
          <cell r="AT4335">
            <v>0</v>
          </cell>
          <cell r="AU4335">
            <v>0</v>
          </cell>
          <cell r="AV4335">
            <v>0</v>
          </cell>
          <cell r="AW4335">
            <v>0</v>
          </cell>
          <cell r="AX4335">
            <v>0</v>
          </cell>
          <cell r="AY4335">
            <v>0</v>
          </cell>
          <cell r="AZ4335">
            <v>0</v>
          </cell>
        </row>
        <row r="4336">
          <cell r="A4336" t="str">
            <v>WYSmall C&amp;IDLC Space HeatingProgram Annual BenefitsHigh Participation Case0</v>
          </cell>
          <cell r="B4336" t="str">
            <v>WY</v>
          </cell>
          <cell r="C4336" t="str">
            <v>Small C&amp;I</v>
          </cell>
          <cell r="D4336" t="str">
            <v>DLC Space Heating</v>
          </cell>
          <cell r="E4336" t="str">
            <v>Program Annual Benefits</v>
          </cell>
          <cell r="F4336" t="str">
            <v>High Participation Case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573231.01</v>
          </cell>
          <cell r="S4336">
            <v>1745288.43</v>
          </cell>
          <cell r="T4336">
            <v>4127886.26</v>
          </cell>
          <cell r="U4336">
            <v>5388069.9000000004</v>
          </cell>
          <cell r="V4336">
            <v>6066603.5300000003</v>
          </cell>
          <cell r="W4336">
            <v>6146956.6100000003</v>
          </cell>
          <cell r="X4336">
            <v>6226381.7599999998</v>
          </cell>
          <cell r="Y4336">
            <v>6305886.3200000003</v>
          </cell>
          <cell r="Z4336">
            <v>6389191.79</v>
          </cell>
          <cell r="AA4336">
            <v>6482465.1100000003</v>
          </cell>
          <cell r="AB4336">
            <v>6568214.9500000002</v>
          </cell>
          <cell r="AC4336">
            <v>6654117.0800000001</v>
          </cell>
          <cell r="AD4336">
            <v>6743128.8899999997</v>
          </cell>
          <cell r="AE4336">
            <v>6833331.4100000001</v>
          </cell>
          <cell r="AF4336">
            <v>6924740.5700000003</v>
          </cell>
          <cell r="AG4336">
            <v>7017372.5</v>
          </cell>
          <cell r="AH4336">
            <v>7111243.5700000003</v>
          </cell>
          <cell r="AI4336">
            <v>7206370.3399999999</v>
          </cell>
          <cell r="AJ4336">
            <v>7302769.6200000001</v>
          </cell>
          <cell r="AK4336">
            <v>7400458.4299999997</v>
          </cell>
          <cell r="AL4336">
            <v>0</v>
          </cell>
          <cell r="AM4336">
            <v>0</v>
          </cell>
          <cell r="AN4336">
            <v>0</v>
          </cell>
          <cell r="AO4336">
            <v>0</v>
          </cell>
          <cell r="AP4336">
            <v>0</v>
          </cell>
          <cell r="AQ4336">
            <v>0</v>
          </cell>
          <cell r="AR4336">
            <v>0</v>
          </cell>
          <cell r="AS4336">
            <v>0</v>
          </cell>
          <cell r="AT4336">
            <v>0</v>
          </cell>
          <cell r="AU4336">
            <v>0</v>
          </cell>
          <cell r="AV4336">
            <v>0</v>
          </cell>
          <cell r="AW4336">
            <v>0</v>
          </cell>
          <cell r="AX4336">
            <v>0</v>
          </cell>
          <cell r="AY4336">
            <v>0</v>
          </cell>
          <cell r="AZ4336">
            <v>0</v>
          </cell>
        </row>
        <row r="4337">
          <cell r="A4337" t="str">
            <v>WYSmall C&amp;IDLC Space HeatingProgram Annual CostsHigh Participation Case0</v>
          </cell>
          <cell r="B4337" t="str">
            <v>WY</v>
          </cell>
          <cell r="C4337" t="str">
            <v>Small C&amp;I</v>
          </cell>
          <cell r="D4337" t="str">
            <v>DLC Space Heating</v>
          </cell>
          <cell r="E4337" t="str">
            <v>Program Annual Costs</v>
          </cell>
          <cell r="F4337" t="str">
            <v>High Participation Case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>
            <v>5834317.1500000004</v>
          </cell>
          <cell r="S4337">
            <v>12509121.98</v>
          </cell>
          <cell r="T4337">
            <v>26286343.199999999</v>
          </cell>
          <cell r="U4337">
            <v>16130618.27</v>
          </cell>
          <cell r="V4337">
            <v>10911310.720000001</v>
          </cell>
          <cell r="W4337">
            <v>4823091.07</v>
          </cell>
          <cell r="X4337">
            <v>4899046.41</v>
          </cell>
          <cell r="Y4337">
            <v>4974249.76</v>
          </cell>
          <cell r="Z4337">
            <v>5049879.66</v>
          </cell>
          <cell r="AA4337">
            <v>5126289.05</v>
          </cell>
          <cell r="AB4337">
            <v>5203203.5</v>
          </cell>
          <cell r="AC4337">
            <v>5283869.59</v>
          </cell>
          <cell r="AD4337">
            <v>5405233.1200000001</v>
          </cell>
          <cell r="AE4337">
            <v>5502775.29</v>
          </cell>
          <cell r="AF4337">
            <v>5602414.6799999997</v>
          </cell>
          <cell r="AG4337">
            <v>5704204.7300000004</v>
          </cell>
          <cell r="AH4337">
            <v>5808200.4400000004</v>
          </cell>
          <cell r="AI4337">
            <v>5914458.3899999997</v>
          </cell>
          <cell r="AJ4337">
            <v>6023036.7800000003</v>
          </cell>
          <cell r="AK4337">
            <v>6133995.5099999998</v>
          </cell>
          <cell r="AL4337">
            <v>0</v>
          </cell>
          <cell r="AM4337">
            <v>0</v>
          </cell>
          <cell r="AN4337">
            <v>0</v>
          </cell>
          <cell r="AO4337">
            <v>0</v>
          </cell>
          <cell r="AP4337">
            <v>0</v>
          </cell>
          <cell r="AQ4337">
            <v>0</v>
          </cell>
          <cell r="AR4337">
            <v>0</v>
          </cell>
          <cell r="AS4337">
            <v>0</v>
          </cell>
          <cell r="AT4337">
            <v>0</v>
          </cell>
          <cell r="AU4337">
            <v>0</v>
          </cell>
          <cell r="AV4337">
            <v>0</v>
          </cell>
          <cell r="AW4337">
            <v>0</v>
          </cell>
          <cell r="AX4337">
            <v>0</v>
          </cell>
          <cell r="AY4337">
            <v>0</v>
          </cell>
          <cell r="AZ4337">
            <v>0</v>
          </cell>
        </row>
        <row r="4338">
          <cell r="A4338" t="str">
            <v>WYSmall C&amp;IDLC Space HeatingNon-Incentive CostsHigh Participation Case0</v>
          </cell>
          <cell r="B4338" t="str">
            <v>WY</v>
          </cell>
          <cell r="C4338" t="str">
            <v>Small C&amp;I</v>
          </cell>
          <cell r="D4338" t="str">
            <v>DLC Space Heating</v>
          </cell>
          <cell r="E4338" t="str">
            <v>Non-Incentive Costs</v>
          </cell>
          <cell r="F4338" t="str">
            <v>High Participation Case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5482636.7300000004</v>
          </cell>
          <cell r="S4338">
            <v>11437731.27</v>
          </cell>
          <cell r="T4338">
            <v>23748445.530000001</v>
          </cell>
          <cell r="U4338">
            <v>12818922.52</v>
          </cell>
          <cell r="V4338">
            <v>7177502.6100000003</v>
          </cell>
          <cell r="W4338">
            <v>1035039.42</v>
          </cell>
          <cell r="X4338">
            <v>1056694.75</v>
          </cell>
          <cell r="Y4338">
            <v>1077608.81</v>
          </cell>
          <cell r="Z4338">
            <v>1098962.6200000001</v>
          </cell>
          <cell r="AA4338">
            <v>1121099.71</v>
          </cell>
          <cell r="AB4338">
            <v>1143734.93</v>
          </cell>
          <cell r="AC4338">
            <v>1169950.97</v>
          </cell>
          <cell r="AD4338">
            <v>1234739.83</v>
          </cell>
          <cell r="AE4338">
            <v>1274929.31</v>
          </cell>
          <cell r="AF4338">
            <v>1316427.29</v>
          </cell>
          <cell r="AG4338">
            <v>1359276.37</v>
          </cell>
          <cell r="AH4338">
            <v>1403520.56</v>
          </cell>
          <cell r="AI4338">
            <v>1449205.28</v>
          </cell>
          <cell r="AJ4338">
            <v>1496377.44</v>
          </cell>
          <cell r="AK4338">
            <v>1545085.48</v>
          </cell>
          <cell r="AL4338">
            <v>0</v>
          </cell>
          <cell r="AM4338">
            <v>0</v>
          </cell>
          <cell r="AN4338">
            <v>0</v>
          </cell>
          <cell r="AO4338">
            <v>0</v>
          </cell>
          <cell r="AP4338">
            <v>0</v>
          </cell>
          <cell r="AQ4338">
            <v>0</v>
          </cell>
          <cell r="AR4338">
            <v>0</v>
          </cell>
          <cell r="AS4338">
            <v>0</v>
          </cell>
          <cell r="AT4338">
            <v>0</v>
          </cell>
          <cell r="AU4338">
            <v>0</v>
          </cell>
          <cell r="AV4338">
            <v>0</v>
          </cell>
          <cell r="AW4338">
            <v>0</v>
          </cell>
          <cell r="AX4338">
            <v>0</v>
          </cell>
          <cell r="AY4338">
            <v>0</v>
          </cell>
          <cell r="AZ4338">
            <v>0</v>
          </cell>
        </row>
        <row r="4339">
          <cell r="A4339" t="str">
            <v>WYSmall C&amp;IDLC Space HeatingSummer Peak Reduction @Meter  (MW)High Participation Case0</v>
          </cell>
          <cell r="B4339" t="str">
            <v>WY</v>
          </cell>
          <cell r="C4339" t="str">
            <v>Small C&amp;I</v>
          </cell>
          <cell r="D4339" t="str">
            <v>DLC Space Heating</v>
          </cell>
          <cell r="E4339" t="str">
            <v>Summer Peak Reduction @Meter  (MW)</v>
          </cell>
          <cell r="F4339" t="str">
            <v>High Participation Case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5.1061481672101516</v>
          </cell>
          <cell r="S4339">
            <v>15.546439584201273</v>
          </cell>
          <cell r="T4339">
            <v>36.769815927493447</v>
          </cell>
          <cell r="U4339">
            <v>47.99510590524666</v>
          </cell>
          <cell r="V4339">
            <v>54.039254216657497</v>
          </cell>
          <cell r="W4339">
            <v>54.75501228123791</v>
          </cell>
          <cell r="X4339">
            <v>55.462504704051796</v>
          </cell>
          <cell r="Y4339">
            <v>56.170704503007471</v>
          </cell>
          <cell r="Z4339">
            <v>56.91276145592839</v>
          </cell>
          <cell r="AA4339">
            <v>57.74360864977195</v>
          </cell>
          <cell r="AB4339">
            <v>58.507439221742665</v>
          </cell>
          <cell r="AC4339">
            <v>59.27262640549219</v>
          </cell>
          <cell r="AD4339">
            <v>60.065513565673378</v>
          </cell>
          <cell r="AE4339">
            <v>60.869007140432515</v>
          </cell>
          <cell r="AF4339">
            <v>61.683249011282939</v>
          </cell>
          <cell r="AG4339">
            <v>62.508382957680382</v>
          </cell>
          <cell r="AH4339">
            <v>63.344554682411669</v>
          </cell>
          <cell r="AI4339">
            <v>64.191911837323005</v>
          </cell>
          <cell r="AJ4339">
            <v>65.050604049392433</v>
          </cell>
          <cell r="AK4339">
            <v>65.920782947151125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  <cell r="AP4339">
            <v>0</v>
          </cell>
          <cell r="AQ4339">
            <v>0</v>
          </cell>
          <cell r="AR4339">
            <v>0</v>
          </cell>
          <cell r="AS4339">
            <v>0</v>
          </cell>
          <cell r="AT4339">
            <v>0</v>
          </cell>
          <cell r="AU4339">
            <v>0</v>
          </cell>
          <cell r="AV4339">
            <v>0</v>
          </cell>
          <cell r="AW4339">
            <v>0</v>
          </cell>
          <cell r="AX4339">
            <v>0</v>
          </cell>
          <cell r="AY4339">
            <v>0</v>
          </cell>
          <cell r="AZ4339">
            <v>0</v>
          </cell>
        </row>
        <row r="4340">
          <cell r="A4340" t="str">
            <v>WYSmall C&amp;IDLC Space HeatingSummer Peak Reduction @Generation (MW)High Participation Case0</v>
          </cell>
          <cell r="B4340" t="str">
            <v>WY</v>
          </cell>
          <cell r="C4340" t="str">
            <v>Small C&amp;I</v>
          </cell>
          <cell r="D4340" t="str">
            <v>DLC Space Heating</v>
          </cell>
          <cell r="E4340" t="str">
            <v>Summer Peak Reduction @Generation (MW)</v>
          </cell>
          <cell r="F4340" t="str">
            <v>High Participation Case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5.6309529854545115</v>
          </cell>
          <cell r="S4340">
            <v>17.1442871462299</v>
          </cell>
          <cell r="T4340">
            <v>40.548980952242438</v>
          </cell>
          <cell r="U4340">
            <v>52.92799504328039</v>
          </cell>
          <cell r="V4340">
            <v>59.593354892652727</v>
          </cell>
          <cell r="W4340">
            <v>60.382677857562754</v>
          </cell>
          <cell r="X4340">
            <v>61.162885646285609</v>
          </cell>
          <cell r="Y4340">
            <v>61.94387351456492</v>
          </cell>
          <cell r="Z4340">
            <v>62.762198341341403</v>
          </cell>
          <cell r="AA4340">
            <v>63.678439181486489</v>
          </cell>
          <cell r="AB4340">
            <v>64.520775498172327</v>
          </cell>
          <cell r="AC4340">
            <v>65.364607857843168</v>
          </cell>
          <cell r="AD4340">
            <v>66.238987169908881</v>
          </cell>
          <cell r="AE4340">
            <v>67.125063013269198</v>
          </cell>
          <cell r="AF4340">
            <v>68.022991851877961</v>
          </cell>
          <cell r="AG4340">
            <v>68.932932242700019</v>
          </cell>
          <cell r="AH4340">
            <v>69.855044863709381</v>
          </cell>
          <cell r="AI4340">
            <v>70.789492542261797</v>
          </cell>
          <cell r="AJ4340">
            <v>71.73644028384696</v>
          </cell>
          <cell r="AK4340">
            <v>72.696055301225314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  <cell r="AP4340">
            <v>0</v>
          </cell>
          <cell r="AQ4340">
            <v>0</v>
          </cell>
          <cell r="AR4340">
            <v>0</v>
          </cell>
          <cell r="AS4340">
            <v>0</v>
          </cell>
          <cell r="AT4340">
            <v>0</v>
          </cell>
          <cell r="AU4340">
            <v>0</v>
          </cell>
          <cell r="AV4340">
            <v>0</v>
          </cell>
          <cell r="AW4340">
            <v>0</v>
          </cell>
          <cell r="AX4340">
            <v>0</v>
          </cell>
          <cell r="AY4340">
            <v>0</v>
          </cell>
          <cell r="AZ4340">
            <v>0</v>
          </cell>
        </row>
        <row r="4341">
          <cell r="A4341" t="str">
            <v>WYSmall C&amp;IDLC Space HeatingWinter Peak Reduction @Meter  (MW)High Participation Case0</v>
          </cell>
          <cell r="B4341" t="str">
            <v>WY</v>
          </cell>
          <cell r="C4341" t="str">
            <v>Small C&amp;I</v>
          </cell>
          <cell r="D4341" t="str">
            <v>DLC Space Heating</v>
          </cell>
          <cell r="E4341" t="str">
            <v>Winter Peak Reduction @Meter  (MW)</v>
          </cell>
          <cell r="F4341" t="str">
            <v>High Participation Case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0</v>
          </cell>
          <cell r="AD4341">
            <v>0</v>
          </cell>
          <cell r="AE4341">
            <v>0</v>
          </cell>
          <cell r="AF4341">
            <v>0</v>
          </cell>
          <cell r="AG4341">
            <v>0</v>
          </cell>
          <cell r="AH4341">
            <v>0</v>
          </cell>
          <cell r="AI4341">
            <v>0</v>
          </cell>
          <cell r="AJ4341">
            <v>0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0</v>
          </cell>
          <cell r="AP4341">
            <v>0</v>
          </cell>
          <cell r="AQ4341">
            <v>0</v>
          </cell>
          <cell r="AR4341">
            <v>0</v>
          </cell>
          <cell r="AS4341">
            <v>0</v>
          </cell>
          <cell r="AT4341">
            <v>0</v>
          </cell>
          <cell r="AU4341">
            <v>0</v>
          </cell>
          <cell r="AV4341">
            <v>0</v>
          </cell>
          <cell r="AW4341">
            <v>0</v>
          </cell>
          <cell r="AX4341">
            <v>0</v>
          </cell>
          <cell r="AY4341">
            <v>0</v>
          </cell>
          <cell r="AZ4341">
            <v>0</v>
          </cell>
        </row>
        <row r="4342">
          <cell r="A4342" t="str">
            <v>WYSmall C&amp;IDLC Space HeatingWinter Peak Reduction @Generation (MW)High Participation Case0</v>
          </cell>
          <cell r="B4342" t="str">
            <v>WY</v>
          </cell>
          <cell r="C4342" t="str">
            <v>Small C&amp;I</v>
          </cell>
          <cell r="D4342" t="str">
            <v>DLC Space Heating</v>
          </cell>
          <cell r="E4342" t="str">
            <v>Winter Peak Reduction @Generation (MW)</v>
          </cell>
          <cell r="F4342" t="str">
            <v>High Participation Case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0</v>
          </cell>
          <cell r="AB4342">
            <v>0</v>
          </cell>
          <cell r="AC4342">
            <v>0</v>
          </cell>
          <cell r="AD4342">
            <v>0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  <cell r="AP4342">
            <v>0</v>
          </cell>
          <cell r="AQ4342">
            <v>0</v>
          </cell>
          <cell r="AR4342">
            <v>0</v>
          </cell>
          <cell r="AS4342">
            <v>0</v>
          </cell>
          <cell r="AT4342">
            <v>0</v>
          </cell>
          <cell r="AU4342">
            <v>0</v>
          </cell>
          <cell r="AV4342">
            <v>0</v>
          </cell>
          <cell r="AW4342">
            <v>0</v>
          </cell>
          <cell r="AX4342">
            <v>0</v>
          </cell>
          <cell r="AY4342">
            <v>0</v>
          </cell>
          <cell r="AZ4342">
            <v>0</v>
          </cell>
        </row>
        <row r="4343">
          <cell r="A4343" t="str">
            <v>WYSmall C&amp;IDLC Space HeatingProgram Annual BenefitsHigh Participation Case0</v>
          </cell>
          <cell r="B4343" t="str">
            <v>WY</v>
          </cell>
          <cell r="C4343" t="str">
            <v>Small C&amp;I</v>
          </cell>
          <cell r="D4343" t="str">
            <v>DLC Space Heating</v>
          </cell>
          <cell r="E4343" t="str">
            <v>Program Annual Benefits</v>
          </cell>
          <cell r="F4343" t="str">
            <v>High Participation Case</v>
          </cell>
          <cell r="G4343">
            <v>0</v>
          </cell>
        </row>
        <row r="4344">
          <cell r="A4344" t="str">
            <v>WYSmall C&amp;IDLC Space HeatingNew ParticipantsHigh Participation Case0</v>
          </cell>
          <cell r="B4344" t="str">
            <v>WY</v>
          </cell>
          <cell r="C4344" t="str">
            <v>Small C&amp;I</v>
          </cell>
          <cell r="D4344" t="str">
            <v>DLC Space Heating</v>
          </cell>
          <cell r="E4344" t="str">
            <v>New Participants</v>
          </cell>
          <cell r="F4344" t="str">
            <v>High Participation Case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16746.686550000006</v>
          </cell>
          <cell r="S4344">
            <v>34271.919000000009</v>
          </cell>
          <cell r="T4344">
            <v>69833.664450000011</v>
          </cell>
          <cell r="U4344">
            <v>36847.527750000037</v>
          </cell>
          <cell r="V4344">
            <v>20100.588749999937</v>
          </cell>
          <cell r="W4344">
            <v>2583.0255000000179</v>
          </cell>
          <cell r="X4344">
            <v>2585.7149999999965</v>
          </cell>
          <cell r="Y4344">
            <v>2585.2035000000324</v>
          </cell>
          <cell r="Z4344">
            <v>2584.5764999999665</v>
          </cell>
          <cell r="AA4344">
            <v>2584.3950000000186</v>
          </cell>
          <cell r="AB4344">
            <v>2584.7249999999767</v>
          </cell>
          <cell r="AC4344">
            <v>2592.8595000000205</v>
          </cell>
          <cell r="AD4344">
            <v>2694.0321599718882</v>
          </cell>
          <cell r="AE4344">
            <v>2731.0805338135397</v>
          </cell>
          <cell r="AF4344">
            <v>2768.6383974915661</v>
          </cell>
          <cell r="AG4344">
            <v>2806.7127575183695</v>
          </cell>
          <cell r="AH4344">
            <v>2845.3107167601411</v>
          </cell>
          <cell r="AI4344">
            <v>2884.4394757617847</v>
          </cell>
          <cell r="AJ4344">
            <v>2924.1063340901455</v>
          </cell>
          <cell r="AK4344">
            <v>2964.3186916958948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  <cell r="AP4344">
            <v>0</v>
          </cell>
          <cell r="AQ4344">
            <v>0</v>
          </cell>
          <cell r="AR4344">
            <v>0</v>
          </cell>
          <cell r="AS4344">
            <v>0</v>
          </cell>
          <cell r="AT4344">
            <v>0</v>
          </cell>
          <cell r="AU4344">
            <v>0</v>
          </cell>
          <cell r="AV4344">
            <v>0</v>
          </cell>
          <cell r="AW4344">
            <v>0</v>
          </cell>
          <cell r="AX4344">
            <v>0</v>
          </cell>
          <cell r="AY4344">
            <v>0</v>
          </cell>
          <cell r="AZ4344">
            <v>0</v>
          </cell>
        </row>
        <row r="4345">
          <cell r="A4345" t="str">
            <v>WYSmall C&amp;IDLC Space HeatingIncentive CostsHigh Participation Case0</v>
          </cell>
          <cell r="B4345" t="str">
            <v>WY</v>
          </cell>
          <cell r="C4345" t="str">
            <v>Small C&amp;I</v>
          </cell>
          <cell r="D4345" t="str">
            <v>DLC Space Heating</v>
          </cell>
          <cell r="E4345" t="str">
            <v>Incentive Costs</v>
          </cell>
          <cell r="F4345" t="str">
            <v>High Participation Case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351680.42</v>
          </cell>
          <cell r="S4345">
            <v>1071390.72</v>
          </cell>
          <cell r="T4345">
            <v>2537897.67</v>
          </cell>
          <cell r="U4345">
            <v>3311695.75</v>
          </cell>
          <cell r="V4345">
            <v>3733808.12</v>
          </cell>
          <cell r="W4345">
            <v>3788051.65</v>
          </cell>
          <cell r="X4345">
            <v>3842351.67</v>
          </cell>
          <cell r="Y4345">
            <v>3896640.94</v>
          </cell>
          <cell r="Z4345">
            <v>3950917.05</v>
          </cell>
          <cell r="AA4345">
            <v>4005189.34</v>
          </cell>
          <cell r="AB4345">
            <v>4059468.57</v>
          </cell>
          <cell r="AC4345">
            <v>4113918.62</v>
          </cell>
          <cell r="AD4345">
            <v>4170493.29</v>
          </cell>
          <cell r="AE4345">
            <v>4227845.9800000004</v>
          </cell>
          <cell r="AF4345">
            <v>4285987.3899999997</v>
          </cell>
          <cell r="AG4345">
            <v>4344928.3600000003</v>
          </cell>
          <cell r="AH4345">
            <v>4404679.88</v>
          </cell>
          <cell r="AI4345">
            <v>4465253.1100000003</v>
          </cell>
          <cell r="AJ4345">
            <v>4526659.34</v>
          </cell>
          <cell r="AK4345">
            <v>4588910.04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  <cell r="AP4345">
            <v>0</v>
          </cell>
          <cell r="AQ4345">
            <v>0</v>
          </cell>
          <cell r="AR4345">
            <v>0</v>
          </cell>
          <cell r="AS4345">
            <v>0</v>
          </cell>
          <cell r="AT4345">
            <v>0</v>
          </cell>
          <cell r="AU4345">
            <v>0</v>
          </cell>
          <cell r="AV4345">
            <v>0</v>
          </cell>
          <cell r="AW4345">
            <v>0</v>
          </cell>
          <cell r="AX4345">
            <v>0</v>
          </cell>
          <cell r="AY4345">
            <v>0</v>
          </cell>
          <cell r="AZ4345">
            <v>0</v>
          </cell>
        </row>
        <row r="4346">
          <cell r="A4346" t="str">
            <v>WYSmall C&amp;IDLC Space HeatingParticipantsHigh Participation Case0</v>
          </cell>
          <cell r="B4346" t="str">
            <v>WY</v>
          </cell>
          <cell r="C4346" t="str">
            <v>Small C&amp;I</v>
          </cell>
          <cell r="D4346" t="str">
            <v>DLC Space Heating</v>
          </cell>
          <cell r="E4346" t="str">
            <v>Participants</v>
          </cell>
          <cell r="F4346" t="str">
            <v>High Participation Case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16746.686550000006</v>
          </cell>
          <cell r="S4346">
            <v>51018.605550000015</v>
          </cell>
          <cell r="T4346">
            <v>120852.27000000002</v>
          </cell>
          <cell r="U4346">
            <v>157699.79775000006</v>
          </cell>
          <cell r="V4346">
            <v>177800.38649999999</v>
          </cell>
          <cell r="W4346">
            <v>180383.41200000001</v>
          </cell>
          <cell r="X4346">
            <v>182969.12700000001</v>
          </cell>
          <cell r="Y4346">
            <v>185554.33050000004</v>
          </cell>
          <cell r="Z4346">
            <v>188138.90700000001</v>
          </cell>
          <cell r="AA4346">
            <v>190723.30200000003</v>
          </cell>
          <cell r="AB4346">
            <v>193308.027</v>
          </cell>
          <cell r="AC4346">
            <v>195900.88650000002</v>
          </cell>
          <cell r="AD4346">
            <v>198594.91865997191</v>
          </cell>
          <cell r="AE4346">
            <v>201325.99919378545</v>
          </cell>
          <cell r="AF4346">
            <v>204094.63759127702</v>
          </cell>
          <cell r="AG4346">
            <v>206901.35034879539</v>
          </cell>
          <cell r="AH4346">
            <v>209746.66106555553</v>
          </cell>
          <cell r="AI4346">
            <v>212631.10054131731</v>
          </cell>
          <cell r="AJ4346">
            <v>215555.20687540746</v>
          </cell>
          <cell r="AK4346">
            <v>218519.52556710335</v>
          </cell>
          <cell r="AL4346">
            <v>0</v>
          </cell>
          <cell r="AM4346">
            <v>0</v>
          </cell>
          <cell r="AN4346">
            <v>0</v>
          </cell>
          <cell r="AO4346">
            <v>0</v>
          </cell>
          <cell r="AP4346">
            <v>0</v>
          </cell>
          <cell r="AQ4346">
            <v>0</v>
          </cell>
          <cell r="AR4346">
            <v>0</v>
          </cell>
          <cell r="AS4346">
            <v>0</v>
          </cell>
          <cell r="AT4346">
            <v>0</v>
          </cell>
          <cell r="AU4346">
            <v>0</v>
          </cell>
          <cell r="AV4346">
            <v>0</v>
          </cell>
          <cell r="AW4346">
            <v>0</v>
          </cell>
          <cell r="AX4346">
            <v>0</v>
          </cell>
          <cell r="AY4346">
            <v>0</v>
          </cell>
          <cell r="AZ4346">
            <v>0</v>
          </cell>
        </row>
        <row r="4347">
          <cell r="A4347" t="str">
            <v>WYMedium C&amp;IDLC Water HeatingProgram Annual BenefitsHigh Participation Case0</v>
          </cell>
          <cell r="B4347" t="str">
            <v>WY</v>
          </cell>
          <cell r="C4347" t="str">
            <v>Medium C&amp;I</v>
          </cell>
          <cell r="D4347" t="str">
            <v>DLC Water Heating</v>
          </cell>
          <cell r="E4347" t="str">
            <v>Program Annual Benefits</v>
          </cell>
          <cell r="F4347" t="str">
            <v>High Participation Case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573231.01</v>
          </cell>
          <cell r="S4347">
            <v>1745288.43</v>
          </cell>
          <cell r="T4347">
            <v>4127886.26</v>
          </cell>
          <cell r="U4347">
            <v>5388069.9000000004</v>
          </cell>
          <cell r="V4347">
            <v>6066603.5300000003</v>
          </cell>
          <cell r="W4347">
            <v>6146956.6100000003</v>
          </cell>
          <cell r="X4347">
            <v>6226381.7599999998</v>
          </cell>
          <cell r="Y4347">
            <v>6305886.3200000003</v>
          </cell>
          <cell r="Z4347">
            <v>6389191.79</v>
          </cell>
          <cell r="AA4347">
            <v>6482465.1100000003</v>
          </cell>
          <cell r="AB4347">
            <v>6568214.9500000002</v>
          </cell>
          <cell r="AC4347">
            <v>6654117.0800000001</v>
          </cell>
          <cell r="AD4347">
            <v>6743128.8899999997</v>
          </cell>
          <cell r="AE4347">
            <v>6833331.4100000001</v>
          </cell>
          <cell r="AF4347">
            <v>6924740.5700000003</v>
          </cell>
          <cell r="AG4347">
            <v>7017372.5</v>
          </cell>
          <cell r="AH4347">
            <v>7111243.5700000003</v>
          </cell>
          <cell r="AI4347">
            <v>7206370.3399999999</v>
          </cell>
          <cell r="AJ4347">
            <v>7302769.6200000001</v>
          </cell>
          <cell r="AK4347">
            <v>7400458.4299999997</v>
          </cell>
          <cell r="AL4347">
            <v>0</v>
          </cell>
          <cell r="AM4347">
            <v>0</v>
          </cell>
          <cell r="AN4347">
            <v>0</v>
          </cell>
          <cell r="AO4347">
            <v>0</v>
          </cell>
          <cell r="AP4347">
            <v>0</v>
          </cell>
          <cell r="AQ4347">
            <v>0</v>
          </cell>
          <cell r="AR4347">
            <v>0</v>
          </cell>
          <cell r="AS4347">
            <v>0</v>
          </cell>
          <cell r="AT4347">
            <v>0</v>
          </cell>
          <cell r="AU4347">
            <v>0</v>
          </cell>
          <cell r="AV4347">
            <v>0</v>
          </cell>
          <cell r="AW4347">
            <v>0</v>
          </cell>
          <cell r="AX4347">
            <v>0</v>
          </cell>
          <cell r="AY4347">
            <v>0</v>
          </cell>
          <cell r="AZ4347">
            <v>0</v>
          </cell>
        </row>
        <row r="4348">
          <cell r="A4348" t="str">
            <v>WYMedium C&amp;IDLC Water HeatingProgram Annual CostsHigh Participation Case0</v>
          </cell>
          <cell r="B4348" t="str">
            <v>WY</v>
          </cell>
          <cell r="C4348" t="str">
            <v>Medium C&amp;I</v>
          </cell>
          <cell r="D4348" t="str">
            <v>DLC Water Heating</v>
          </cell>
          <cell r="E4348" t="str">
            <v>Program Annual Costs</v>
          </cell>
          <cell r="F4348" t="str">
            <v>High Participation Case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5834317.1500000004</v>
          </cell>
          <cell r="S4348">
            <v>12509121.98</v>
          </cell>
          <cell r="T4348">
            <v>26286343.199999999</v>
          </cell>
          <cell r="U4348">
            <v>16130618.27</v>
          </cell>
          <cell r="V4348">
            <v>10911310.720000001</v>
          </cell>
          <cell r="W4348">
            <v>4823091.07</v>
          </cell>
          <cell r="X4348">
            <v>4899046.41</v>
          </cell>
          <cell r="Y4348">
            <v>4974249.76</v>
          </cell>
          <cell r="Z4348">
            <v>5049879.66</v>
          </cell>
          <cell r="AA4348">
            <v>5126289.05</v>
          </cell>
          <cell r="AB4348">
            <v>5203203.5</v>
          </cell>
          <cell r="AC4348">
            <v>5283869.59</v>
          </cell>
          <cell r="AD4348">
            <v>5405233.1200000001</v>
          </cell>
          <cell r="AE4348">
            <v>5502775.29</v>
          </cell>
          <cell r="AF4348">
            <v>5602414.6799999997</v>
          </cell>
          <cell r="AG4348">
            <v>5704204.7300000004</v>
          </cell>
          <cell r="AH4348">
            <v>5808200.4400000004</v>
          </cell>
          <cell r="AI4348">
            <v>5914458.3899999997</v>
          </cell>
          <cell r="AJ4348">
            <v>6023036.7800000003</v>
          </cell>
          <cell r="AK4348">
            <v>6133995.5099999998</v>
          </cell>
          <cell r="AL4348">
            <v>0</v>
          </cell>
          <cell r="AM4348">
            <v>0</v>
          </cell>
          <cell r="AN4348">
            <v>0</v>
          </cell>
          <cell r="AO4348">
            <v>0</v>
          </cell>
          <cell r="AP4348">
            <v>0</v>
          </cell>
          <cell r="AQ4348">
            <v>0</v>
          </cell>
          <cell r="AR4348">
            <v>0</v>
          </cell>
          <cell r="AS4348">
            <v>0</v>
          </cell>
          <cell r="AT4348">
            <v>0</v>
          </cell>
          <cell r="AU4348">
            <v>0</v>
          </cell>
          <cell r="AV4348">
            <v>0</v>
          </cell>
          <cell r="AW4348">
            <v>0</v>
          </cell>
          <cell r="AX4348">
            <v>0</v>
          </cell>
          <cell r="AY4348">
            <v>0</v>
          </cell>
          <cell r="AZ4348">
            <v>0</v>
          </cell>
        </row>
        <row r="4349">
          <cell r="A4349" t="str">
            <v>WYMedium C&amp;IDLC Water HeatingNon-Incentive CostsHigh Participation Case0</v>
          </cell>
          <cell r="B4349" t="str">
            <v>WY</v>
          </cell>
          <cell r="C4349" t="str">
            <v>Medium C&amp;I</v>
          </cell>
          <cell r="D4349" t="str">
            <v>DLC Water Heating</v>
          </cell>
          <cell r="E4349" t="str">
            <v>Non-Incentive Costs</v>
          </cell>
          <cell r="F4349" t="str">
            <v>High Participation Case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5482636.7300000004</v>
          </cell>
          <cell r="S4349">
            <v>11437731.27</v>
          </cell>
          <cell r="T4349">
            <v>23748445.530000001</v>
          </cell>
          <cell r="U4349">
            <v>12818922.52</v>
          </cell>
          <cell r="V4349">
            <v>7177502.6100000003</v>
          </cell>
          <cell r="W4349">
            <v>1035039.42</v>
          </cell>
          <cell r="X4349">
            <v>1056694.75</v>
          </cell>
          <cell r="Y4349">
            <v>1077608.81</v>
          </cell>
          <cell r="Z4349">
            <v>1098962.6200000001</v>
          </cell>
          <cell r="AA4349">
            <v>1121099.71</v>
          </cell>
          <cell r="AB4349">
            <v>1143734.93</v>
          </cell>
          <cell r="AC4349">
            <v>1169950.97</v>
          </cell>
          <cell r="AD4349">
            <v>1234739.83</v>
          </cell>
          <cell r="AE4349">
            <v>1274929.31</v>
          </cell>
          <cell r="AF4349">
            <v>1316427.29</v>
          </cell>
          <cell r="AG4349">
            <v>1359276.37</v>
          </cell>
          <cell r="AH4349">
            <v>1403520.56</v>
          </cell>
          <cell r="AI4349">
            <v>1449205.28</v>
          </cell>
          <cell r="AJ4349">
            <v>1496377.44</v>
          </cell>
          <cell r="AK4349">
            <v>1545085.48</v>
          </cell>
          <cell r="AL4349">
            <v>0</v>
          </cell>
          <cell r="AM4349">
            <v>0</v>
          </cell>
          <cell r="AN4349">
            <v>0</v>
          </cell>
          <cell r="AO4349">
            <v>0</v>
          </cell>
          <cell r="AP4349">
            <v>0</v>
          </cell>
          <cell r="AQ4349">
            <v>0</v>
          </cell>
          <cell r="AR4349">
            <v>0</v>
          </cell>
          <cell r="AS4349">
            <v>0</v>
          </cell>
          <cell r="AT4349">
            <v>0</v>
          </cell>
          <cell r="AU4349">
            <v>0</v>
          </cell>
          <cell r="AV4349">
            <v>0</v>
          </cell>
          <cell r="AW4349">
            <v>0</v>
          </cell>
          <cell r="AX4349">
            <v>0</v>
          </cell>
          <cell r="AY4349">
            <v>0</v>
          </cell>
          <cell r="AZ4349">
            <v>0</v>
          </cell>
        </row>
        <row r="4350">
          <cell r="A4350" t="str">
            <v>WYMedium C&amp;IDLC Water HeatingSummer Peak Reduction @Meter  (MW)High Participation Case0</v>
          </cell>
          <cell r="B4350" t="str">
            <v>WY</v>
          </cell>
          <cell r="C4350" t="str">
            <v>Medium C&amp;I</v>
          </cell>
          <cell r="D4350" t="str">
            <v>DLC Water Heating</v>
          </cell>
          <cell r="E4350" t="str">
            <v>Summer Peak Reduction @Meter  (MW)</v>
          </cell>
          <cell r="F4350" t="str">
            <v>High Participation Case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5.1061481672101516</v>
          </cell>
          <cell r="S4350">
            <v>15.546439584201273</v>
          </cell>
          <cell r="T4350">
            <v>36.769815927493447</v>
          </cell>
          <cell r="U4350">
            <v>47.99510590524666</v>
          </cell>
          <cell r="V4350">
            <v>54.039254216657497</v>
          </cell>
          <cell r="W4350">
            <v>54.75501228123791</v>
          </cell>
          <cell r="X4350">
            <v>55.462504704051796</v>
          </cell>
          <cell r="Y4350">
            <v>56.170704503007471</v>
          </cell>
          <cell r="Z4350">
            <v>56.91276145592839</v>
          </cell>
          <cell r="AA4350">
            <v>57.74360864977195</v>
          </cell>
          <cell r="AB4350">
            <v>58.507439221742665</v>
          </cell>
          <cell r="AC4350">
            <v>59.27262640549219</v>
          </cell>
          <cell r="AD4350">
            <v>60.065513565673378</v>
          </cell>
          <cell r="AE4350">
            <v>60.869007140432515</v>
          </cell>
          <cell r="AF4350">
            <v>61.683249011282939</v>
          </cell>
          <cell r="AG4350">
            <v>62.508382957680382</v>
          </cell>
          <cell r="AH4350">
            <v>63.344554682411669</v>
          </cell>
          <cell r="AI4350">
            <v>64.191911837323005</v>
          </cell>
          <cell r="AJ4350">
            <v>65.050604049392433</v>
          </cell>
          <cell r="AK4350">
            <v>65.920782947151125</v>
          </cell>
          <cell r="AL4350">
            <v>0</v>
          </cell>
          <cell r="AM4350">
            <v>0</v>
          </cell>
          <cell r="AN4350">
            <v>0</v>
          </cell>
          <cell r="AO4350">
            <v>0</v>
          </cell>
          <cell r="AP4350">
            <v>0</v>
          </cell>
          <cell r="AQ4350">
            <v>0</v>
          </cell>
          <cell r="AR4350">
            <v>0</v>
          </cell>
          <cell r="AS4350">
            <v>0</v>
          </cell>
          <cell r="AT4350">
            <v>0</v>
          </cell>
          <cell r="AU4350">
            <v>0</v>
          </cell>
          <cell r="AV4350">
            <v>0</v>
          </cell>
          <cell r="AW4350">
            <v>0</v>
          </cell>
          <cell r="AX4350">
            <v>0</v>
          </cell>
          <cell r="AY4350">
            <v>0</v>
          </cell>
          <cell r="AZ4350">
            <v>0</v>
          </cell>
        </row>
        <row r="4351">
          <cell r="A4351" t="str">
            <v>WYMedium C&amp;IDLC Water HeatingSummer Peak Reduction @Generation (MW)High Participation Case0</v>
          </cell>
          <cell r="B4351" t="str">
            <v>WY</v>
          </cell>
          <cell r="C4351" t="str">
            <v>Medium C&amp;I</v>
          </cell>
          <cell r="D4351" t="str">
            <v>DLC Water Heating</v>
          </cell>
          <cell r="E4351" t="str">
            <v>Summer Peak Reduction @Generation (MW)</v>
          </cell>
          <cell r="F4351" t="str">
            <v>High Participation Case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5.6309529854545115</v>
          </cell>
          <cell r="S4351">
            <v>17.1442871462299</v>
          </cell>
          <cell r="T4351">
            <v>40.548980952242438</v>
          </cell>
          <cell r="U4351">
            <v>52.92799504328039</v>
          </cell>
          <cell r="V4351">
            <v>59.593354892652727</v>
          </cell>
          <cell r="W4351">
            <v>60.382677857562754</v>
          </cell>
          <cell r="X4351">
            <v>61.162885646285609</v>
          </cell>
          <cell r="Y4351">
            <v>61.94387351456492</v>
          </cell>
          <cell r="Z4351">
            <v>62.762198341341403</v>
          </cell>
          <cell r="AA4351">
            <v>63.678439181486489</v>
          </cell>
          <cell r="AB4351">
            <v>64.520775498172327</v>
          </cell>
          <cell r="AC4351">
            <v>65.364607857843168</v>
          </cell>
          <cell r="AD4351">
            <v>66.238987169908881</v>
          </cell>
          <cell r="AE4351">
            <v>67.125063013269198</v>
          </cell>
          <cell r="AF4351">
            <v>68.022991851877961</v>
          </cell>
          <cell r="AG4351">
            <v>68.932932242700019</v>
          </cell>
          <cell r="AH4351">
            <v>69.855044863709381</v>
          </cell>
          <cell r="AI4351">
            <v>70.789492542261797</v>
          </cell>
          <cell r="AJ4351">
            <v>71.73644028384696</v>
          </cell>
          <cell r="AK4351">
            <v>72.696055301225314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  <cell r="AP4351">
            <v>0</v>
          </cell>
          <cell r="AQ4351">
            <v>0</v>
          </cell>
          <cell r="AR4351">
            <v>0</v>
          </cell>
          <cell r="AS4351">
            <v>0</v>
          </cell>
          <cell r="AT4351">
            <v>0</v>
          </cell>
          <cell r="AU4351">
            <v>0</v>
          </cell>
          <cell r="AV4351">
            <v>0</v>
          </cell>
          <cell r="AW4351">
            <v>0</v>
          </cell>
          <cell r="AX4351">
            <v>0</v>
          </cell>
          <cell r="AY4351">
            <v>0</v>
          </cell>
          <cell r="AZ4351">
            <v>0</v>
          </cell>
        </row>
        <row r="4352">
          <cell r="A4352" t="str">
            <v>WYMedium C&amp;IDLC Water HeatingWinter Peak Reduction @Meter  (MW)High Participation Case0</v>
          </cell>
          <cell r="B4352" t="str">
            <v>WY</v>
          </cell>
          <cell r="C4352" t="str">
            <v>Medium C&amp;I</v>
          </cell>
          <cell r="D4352" t="str">
            <v>DLC Water Heating</v>
          </cell>
          <cell r="E4352" t="str">
            <v>Winter Peak Reduction @Meter  (MW)</v>
          </cell>
          <cell r="F4352" t="str">
            <v>High Participation Case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0</v>
          </cell>
          <cell r="AD4352">
            <v>0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  <cell r="AP4352">
            <v>0</v>
          </cell>
          <cell r="AQ4352">
            <v>0</v>
          </cell>
          <cell r="AR4352">
            <v>0</v>
          </cell>
          <cell r="AS4352">
            <v>0</v>
          </cell>
          <cell r="AT4352">
            <v>0</v>
          </cell>
          <cell r="AU4352">
            <v>0</v>
          </cell>
          <cell r="AV4352">
            <v>0</v>
          </cell>
          <cell r="AW4352">
            <v>0</v>
          </cell>
          <cell r="AX4352">
            <v>0</v>
          </cell>
          <cell r="AY4352">
            <v>0</v>
          </cell>
          <cell r="AZ4352">
            <v>0</v>
          </cell>
        </row>
        <row r="4353">
          <cell r="A4353" t="str">
            <v>WYMedium C&amp;IDLC Water HeatingWinter Peak Reduction @Generation (MW)High Participation Case0</v>
          </cell>
          <cell r="B4353" t="str">
            <v>WY</v>
          </cell>
          <cell r="C4353" t="str">
            <v>Medium C&amp;I</v>
          </cell>
          <cell r="D4353" t="str">
            <v>DLC Water Heating</v>
          </cell>
          <cell r="E4353" t="str">
            <v>Winter Peak Reduction @Generation (MW)</v>
          </cell>
          <cell r="F4353" t="str">
            <v>High Participation Case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0</v>
          </cell>
          <cell r="AH4353">
            <v>0</v>
          </cell>
          <cell r="AI4353">
            <v>0</v>
          </cell>
          <cell r="AJ4353">
            <v>0</v>
          </cell>
          <cell r="AK4353">
            <v>0</v>
          </cell>
          <cell r="AL4353">
            <v>0</v>
          </cell>
          <cell r="AM4353">
            <v>0</v>
          </cell>
          <cell r="AN4353">
            <v>0</v>
          </cell>
          <cell r="AO4353">
            <v>0</v>
          </cell>
          <cell r="AP4353">
            <v>0</v>
          </cell>
          <cell r="AQ4353">
            <v>0</v>
          </cell>
          <cell r="AR4353">
            <v>0</v>
          </cell>
          <cell r="AS4353">
            <v>0</v>
          </cell>
          <cell r="AT4353">
            <v>0</v>
          </cell>
          <cell r="AU4353">
            <v>0</v>
          </cell>
          <cell r="AV4353">
            <v>0</v>
          </cell>
          <cell r="AW4353">
            <v>0</v>
          </cell>
          <cell r="AX4353">
            <v>0</v>
          </cell>
          <cell r="AY4353">
            <v>0</v>
          </cell>
          <cell r="AZ4353">
            <v>0</v>
          </cell>
        </row>
        <row r="4354">
          <cell r="A4354" t="str">
            <v>WYMedium C&amp;IDLC Water HeatingProgram Annual BenefitsHigh Participation Case0</v>
          </cell>
          <cell r="B4354" t="str">
            <v>WY</v>
          </cell>
          <cell r="C4354" t="str">
            <v>Medium C&amp;I</v>
          </cell>
          <cell r="D4354" t="str">
            <v>DLC Water Heating</v>
          </cell>
          <cell r="E4354" t="str">
            <v>Program Annual Benefits</v>
          </cell>
          <cell r="F4354" t="str">
            <v>High Participation Case</v>
          </cell>
          <cell r="G4354">
            <v>0</v>
          </cell>
        </row>
        <row r="4355">
          <cell r="A4355" t="str">
            <v>WYMedium C&amp;IDLC Water HeatingNew ParticipantsHigh Participation Case0</v>
          </cell>
          <cell r="B4355" t="str">
            <v>WY</v>
          </cell>
          <cell r="C4355" t="str">
            <v>Medium C&amp;I</v>
          </cell>
          <cell r="D4355" t="str">
            <v>DLC Water Heating</v>
          </cell>
          <cell r="E4355" t="str">
            <v>New Participants</v>
          </cell>
          <cell r="F4355" t="str">
            <v>High Participation Case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16746.686550000006</v>
          </cell>
          <cell r="S4355">
            <v>34271.919000000009</v>
          </cell>
          <cell r="T4355">
            <v>69833.664450000011</v>
          </cell>
          <cell r="U4355">
            <v>36847.527750000037</v>
          </cell>
          <cell r="V4355">
            <v>20100.588749999937</v>
          </cell>
          <cell r="W4355">
            <v>2583.0255000000179</v>
          </cell>
          <cell r="X4355">
            <v>2585.7149999999965</v>
          </cell>
          <cell r="Y4355">
            <v>2585.2035000000324</v>
          </cell>
          <cell r="Z4355">
            <v>2584.5764999999665</v>
          </cell>
          <cell r="AA4355">
            <v>2584.3950000000186</v>
          </cell>
          <cell r="AB4355">
            <v>2584.7249999999767</v>
          </cell>
          <cell r="AC4355">
            <v>2592.8595000000205</v>
          </cell>
          <cell r="AD4355">
            <v>2694.0321599718882</v>
          </cell>
          <cell r="AE4355">
            <v>2731.0805338135397</v>
          </cell>
          <cell r="AF4355">
            <v>2768.6383974915661</v>
          </cell>
          <cell r="AG4355">
            <v>2806.7127575183695</v>
          </cell>
          <cell r="AH4355">
            <v>2845.3107167601411</v>
          </cell>
          <cell r="AI4355">
            <v>2884.4394757617847</v>
          </cell>
          <cell r="AJ4355">
            <v>2924.1063340901455</v>
          </cell>
          <cell r="AK4355">
            <v>2964.3186916958948</v>
          </cell>
          <cell r="AL4355">
            <v>0</v>
          </cell>
          <cell r="AM4355">
            <v>0</v>
          </cell>
          <cell r="AN4355">
            <v>0</v>
          </cell>
          <cell r="AO4355">
            <v>0</v>
          </cell>
          <cell r="AP4355">
            <v>0</v>
          </cell>
          <cell r="AQ4355">
            <v>0</v>
          </cell>
          <cell r="AR4355">
            <v>0</v>
          </cell>
          <cell r="AS4355">
            <v>0</v>
          </cell>
          <cell r="AT4355">
            <v>0</v>
          </cell>
          <cell r="AU4355">
            <v>0</v>
          </cell>
          <cell r="AV4355">
            <v>0</v>
          </cell>
          <cell r="AW4355">
            <v>0</v>
          </cell>
          <cell r="AX4355">
            <v>0</v>
          </cell>
          <cell r="AY4355">
            <v>0</v>
          </cell>
          <cell r="AZ4355">
            <v>0</v>
          </cell>
        </row>
        <row r="4356">
          <cell r="A4356" t="str">
            <v>WYMedium C&amp;IDLC Water HeatingIncentive CostsHigh Participation Case0</v>
          </cell>
          <cell r="B4356" t="str">
            <v>WY</v>
          </cell>
          <cell r="C4356" t="str">
            <v>Medium C&amp;I</v>
          </cell>
          <cell r="D4356" t="str">
            <v>DLC Water Heating</v>
          </cell>
          <cell r="E4356" t="str">
            <v>Incentive Costs</v>
          </cell>
          <cell r="F4356" t="str">
            <v>High Participation Case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351680.42</v>
          </cell>
          <cell r="S4356">
            <v>1071390.72</v>
          </cell>
          <cell r="T4356">
            <v>2537897.67</v>
          </cell>
          <cell r="U4356">
            <v>3311695.75</v>
          </cell>
          <cell r="V4356">
            <v>3733808.12</v>
          </cell>
          <cell r="W4356">
            <v>3788051.65</v>
          </cell>
          <cell r="X4356">
            <v>3842351.67</v>
          </cell>
          <cell r="Y4356">
            <v>3896640.94</v>
          </cell>
          <cell r="Z4356">
            <v>3950917.05</v>
          </cell>
          <cell r="AA4356">
            <v>4005189.34</v>
          </cell>
          <cell r="AB4356">
            <v>4059468.57</v>
          </cell>
          <cell r="AC4356">
            <v>4113918.62</v>
          </cell>
          <cell r="AD4356">
            <v>4170493.29</v>
          </cell>
          <cell r="AE4356">
            <v>4227845.9800000004</v>
          </cell>
          <cell r="AF4356">
            <v>4285987.3899999997</v>
          </cell>
          <cell r="AG4356">
            <v>4344928.3600000003</v>
          </cell>
          <cell r="AH4356">
            <v>4404679.88</v>
          </cell>
          <cell r="AI4356">
            <v>4465253.1100000003</v>
          </cell>
          <cell r="AJ4356">
            <v>4526659.34</v>
          </cell>
          <cell r="AK4356">
            <v>4588910.04</v>
          </cell>
          <cell r="AL4356">
            <v>0</v>
          </cell>
          <cell r="AM4356">
            <v>0</v>
          </cell>
          <cell r="AN4356">
            <v>0</v>
          </cell>
          <cell r="AO4356">
            <v>0</v>
          </cell>
          <cell r="AP4356">
            <v>0</v>
          </cell>
          <cell r="AQ4356">
            <v>0</v>
          </cell>
          <cell r="AR4356">
            <v>0</v>
          </cell>
          <cell r="AS4356">
            <v>0</v>
          </cell>
          <cell r="AT4356">
            <v>0</v>
          </cell>
          <cell r="AU4356">
            <v>0</v>
          </cell>
          <cell r="AV4356">
            <v>0</v>
          </cell>
          <cell r="AW4356">
            <v>0</v>
          </cell>
          <cell r="AX4356">
            <v>0</v>
          </cell>
          <cell r="AY4356">
            <v>0</v>
          </cell>
          <cell r="AZ4356">
            <v>0</v>
          </cell>
        </row>
        <row r="4357">
          <cell r="A4357" t="str">
            <v>WYMedium C&amp;IDLC Water HeatingParticipantsHigh Participation Case0</v>
          </cell>
          <cell r="B4357" t="str">
            <v>WY</v>
          </cell>
          <cell r="C4357" t="str">
            <v>Medium C&amp;I</v>
          </cell>
          <cell r="D4357" t="str">
            <v>DLC Water Heating</v>
          </cell>
          <cell r="E4357" t="str">
            <v>Participants</v>
          </cell>
          <cell r="F4357" t="str">
            <v>High Participation Case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R4357">
            <v>16746.686550000006</v>
          </cell>
          <cell r="S4357">
            <v>51018.605550000015</v>
          </cell>
          <cell r="T4357">
            <v>120852.27000000002</v>
          </cell>
          <cell r="U4357">
            <v>157699.79775000006</v>
          </cell>
          <cell r="V4357">
            <v>177800.38649999999</v>
          </cell>
          <cell r="W4357">
            <v>180383.41200000001</v>
          </cell>
          <cell r="X4357">
            <v>182969.12700000001</v>
          </cell>
          <cell r="Y4357">
            <v>185554.33050000004</v>
          </cell>
          <cell r="Z4357">
            <v>188138.90700000001</v>
          </cell>
          <cell r="AA4357">
            <v>190723.30200000003</v>
          </cell>
          <cell r="AB4357">
            <v>193308.027</v>
          </cell>
          <cell r="AC4357">
            <v>195900.88650000002</v>
          </cell>
          <cell r="AD4357">
            <v>198594.91865997191</v>
          </cell>
          <cell r="AE4357">
            <v>201325.99919378545</v>
          </cell>
          <cell r="AF4357">
            <v>204094.63759127702</v>
          </cell>
          <cell r="AG4357">
            <v>206901.35034879539</v>
          </cell>
          <cell r="AH4357">
            <v>209746.66106555553</v>
          </cell>
          <cell r="AI4357">
            <v>212631.10054131731</v>
          </cell>
          <cell r="AJ4357">
            <v>215555.20687540746</v>
          </cell>
          <cell r="AK4357">
            <v>218519.52556710335</v>
          </cell>
          <cell r="AL4357">
            <v>0</v>
          </cell>
          <cell r="AM4357">
            <v>0</v>
          </cell>
          <cell r="AN4357">
            <v>0</v>
          </cell>
          <cell r="AO4357">
            <v>0</v>
          </cell>
          <cell r="AP4357">
            <v>0</v>
          </cell>
          <cell r="AQ4357">
            <v>0</v>
          </cell>
          <cell r="AR4357">
            <v>0</v>
          </cell>
          <cell r="AS4357">
            <v>0</v>
          </cell>
          <cell r="AT4357">
            <v>0</v>
          </cell>
          <cell r="AU4357">
            <v>0</v>
          </cell>
          <cell r="AV4357">
            <v>0</v>
          </cell>
          <cell r="AW4357">
            <v>0</v>
          </cell>
          <cell r="AX4357">
            <v>0</v>
          </cell>
          <cell r="AY4357">
            <v>0</v>
          </cell>
          <cell r="AZ4357">
            <v>0</v>
          </cell>
        </row>
        <row r="4358">
          <cell r="A4358" t="str">
            <v>WYResidentialDLC Water HeatingProgram Annual BenefitsHigh Participation Case0</v>
          </cell>
          <cell r="B4358" t="str">
            <v>WY</v>
          </cell>
          <cell r="C4358" t="str">
            <v>Residential</v>
          </cell>
          <cell r="D4358" t="str">
            <v>DLC Water Heating</v>
          </cell>
          <cell r="E4358" t="str">
            <v>Program Annual Benefits</v>
          </cell>
          <cell r="F4358" t="str">
            <v>High Participation Case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573231.01</v>
          </cell>
          <cell r="S4358">
            <v>1745288.43</v>
          </cell>
          <cell r="T4358">
            <v>4127886.26</v>
          </cell>
          <cell r="U4358">
            <v>5388069.9000000004</v>
          </cell>
          <cell r="V4358">
            <v>6066603.5300000003</v>
          </cell>
          <cell r="W4358">
            <v>6146956.6100000003</v>
          </cell>
          <cell r="X4358">
            <v>6226381.7599999998</v>
          </cell>
          <cell r="Y4358">
            <v>6305886.3200000003</v>
          </cell>
          <cell r="Z4358">
            <v>6389191.79</v>
          </cell>
          <cell r="AA4358">
            <v>6482465.1100000003</v>
          </cell>
          <cell r="AB4358">
            <v>6568214.9500000002</v>
          </cell>
          <cell r="AC4358">
            <v>6654117.0800000001</v>
          </cell>
          <cell r="AD4358">
            <v>6743128.8899999997</v>
          </cell>
          <cell r="AE4358">
            <v>6833331.4100000001</v>
          </cell>
          <cell r="AF4358">
            <v>6924740.5700000003</v>
          </cell>
          <cell r="AG4358">
            <v>7017372.5</v>
          </cell>
          <cell r="AH4358">
            <v>7111243.5700000003</v>
          </cell>
          <cell r="AI4358">
            <v>7206370.3399999999</v>
          </cell>
          <cell r="AJ4358">
            <v>7302769.6200000001</v>
          </cell>
          <cell r="AK4358">
            <v>7400458.4299999997</v>
          </cell>
          <cell r="AL4358">
            <v>0</v>
          </cell>
          <cell r="AM4358">
            <v>0</v>
          </cell>
          <cell r="AN4358">
            <v>0</v>
          </cell>
          <cell r="AO4358">
            <v>0</v>
          </cell>
          <cell r="AP4358">
            <v>0</v>
          </cell>
          <cell r="AQ4358">
            <v>0</v>
          </cell>
          <cell r="AR4358">
            <v>0</v>
          </cell>
          <cell r="AS4358">
            <v>0</v>
          </cell>
          <cell r="AT4358">
            <v>0</v>
          </cell>
          <cell r="AU4358">
            <v>0</v>
          </cell>
          <cell r="AV4358">
            <v>0</v>
          </cell>
          <cell r="AW4358">
            <v>0</v>
          </cell>
          <cell r="AX4358">
            <v>0</v>
          </cell>
          <cell r="AY4358">
            <v>0</v>
          </cell>
          <cell r="AZ4358">
            <v>0</v>
          </cell>
        </row>
        <row r="4359">
          <cell r="A4359" t="str">
            <v>WYResidentialDLC Water HeatingProgram Annual CostsHigh Participation Case0</v>
          </cell>
          <cell r="B4359" t="str">
            <v>WY</v>
          </cell>
          <cell r="C4359" t="str">
            <v>Residential</v>
          </cell>
          <cell r="D4359" t="str">
            <v>DLC Water Heating</v>
          </cell>
          <cell r="E4359" t="str">
            <v>Program Annual Costs</v>
          </cell>
          <cell r="F4359" t="str">
            <v>High Participation Case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5834317.1500000004</v>
          </cell>
          <cell r="S4359">
            <v>12509121.98</v>
          </cell>
          <cell r="T4359">
            <v>26286343.199999999</v>
          </cell>
          <cell r="U4359">
            <v>16130618.27</v>
          </cell>
          <cell r="V4359">
            <v>10911310.720000001</v>
          </cell>
          <cell r="W4359">
            <v>4823091.07</v>
          </cell>
          <cell r="X4359">
            <v>4899046.41</v>
          </cell>
          <cell r="Y4359">
            <v>4974249.76</v>
          </cell>
          <cell r="Z4359">
            <v>5049879.66</v>
          </cell>
          <cell r="AA4359">
            <v>5126289.05</v>
          </cell>
          <cell r="AB4359">
            <v>5203203.5</v>
          </cell>
          <cell r="AC4359">
            <v>5283869.59</v>
          </cell>
          <cell r="AD4359">
            <v>5405233.1200000001</v>
          </cell>
          <cell r="AE4359">
            <v>5502775.29</v>
          </cell>
          <cell r="AF4359">
            <v>5602414.6799999997</v>
          </cell>
          <cell r="AG4359">
            <v>5704204.7300000004</v>
          </cell>
          <cell r="AH4359">
            <v>5808200.4400000004</v>
          </cell>
          <cell r="AI4359">
            <v>5914458.3899999997</v>
          </cell>
          <cell r="AJ4359">
            <v>6023036.7800000003</v>
          </cell>
          <cell r="AK4359">
            <v>6133995.5099999998</v>
          </cell>
          <cell r="AL4359">
            <v>0</v>
          </cell>
          <cell r="AM4359">
            <v>0</v>
          </cell>
          <cell r="AN4359">
            <v>0</v>
          </cell>
          <cell r="AO4359">
            <v>0</v>
          </cell>
          <cell r="AP4359">
            <v>0</v>
          </cell>
          <cell r="AQ4359">
            <v>0</v>
          </cell>
          <cell r="AR4359">
            <v>0</v>
          </cell>
          <cell r="AS4359">
            <v>0</v>
          </cell>
          <cell r="AT4359">
            <v>0</v>
          </cell>
          <cell r="AU4359">
            <v>0</v>
          </cell>
          <cell r="AV4359">
            <v>0</v>
          </cell>
          <cell r="AW4359">
            <v>0</v>
          </cell>
          <cell r="AX4359">
            <v>0</v>
          </cell>
          <cell r="AY4359">
            <v>0</v>
          </cell>
          <cell r="AZ4359">
            <v>0</v>
          </cell>
        </row>
        <row r="4360">
          <cell r="A4360" t="str">
            <v>WYResidentialDLC Water HeatingNon-Incentive CostsHigh Participation Case0</v>
          </cell>
          <cell r="B4360" t="str">
            <v>WY</v>
          </cell>
          <cell r="C4360" t="str">
            <v>Residential</v>
          </cell>
          <cell r="D4360" t="str">
            <v>DLC Water Heating</v>
          </cell>
          <cell r="E4360" t="str">
            <v>Non-Incentive Costs</v>
          </cell>
          <cell r="F4360" t="str">
            <v>High Participation Case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5482636.7300000004</v>
          </cell>
          <cell r="S4360">
            <v>11437731.27</v>
          </cell>
          <cell r="T4360">
            <v>23748445.530000001</v>
          </cell>
          <cell r="U4360">
            <v>12818922.52</v>
          </cell>
          <cell r="V4360">
            <v>7177502.6100000003</v>
          </cell>
          <cell r="W4360">
            <v>1035039.42</v>
          </cell>
          <cell r="X4360">
            <v>1056694.75</v>
          </cell>
          <cell r="Y4360">
            <v>1077608.81</v>
          </cell>
          <cell r="Z4360">
            <v>1098962.6200000001</v>
          </cell>
          <cell r="AA4360">
            <v>1121099.71</v>
          </cell>
          <cell r="AB4360">
            <v>1143734.93</v>
          </cell>
          <cell r="AC4360">
            <v>1169950.97</v>
          </cell>
          <cell r="AD4360">
            <v>1234739.83</v>
          </cell>
          <cell r="AE4360">
            <v>1274929.31</v>
          </cell>
          <cell r="AF4360">
            <v>1316427.29</v>
          </cell>
          <cell r="AG4360">
            <v>1359276.37</v>
          </cell>
          <cell r="AH4360">
            <v>1403520.56</v>
          </cell>
          <cell r="AI4360">
            <v>1449205.28</v>
          </cell>
          <cell r="AJ4360">
            <v>1496377.44</v>
          </cell>
          <cell r="AK4360">
            <v>1545085.48</v>
          </cell>
          <cell r="AL4360">
            <v>0</v>
          </cell>
          <cell r="AM4360">
            <v>0</v>
          </cell>
          <cell r="AN4360">
            <v>0</v>
          </cell>
          <cell r="AO4360">
            <v>0</v>
          </cell>
          <cell r="AP4360">
            <v>0</v>
          </cell>
          <cell r="AQ4360">
            <v>0</v>
          </cell>
          <cell r="AR4360">
            <v>0</v>
          </cell>
          <cell r="AS4360">
            <v>0</v>
          </cell>
          <cell r="AT4360">
            <v>0</v>
          </cell>
          <cell r="AU4360">
            <v>0</v>
          </cell>
          <cell r="AV4360">
            <v>0</v>
          </cell>
          <cell r="AW4360">
            <v>0</v>
          </cell>
          <cell r="AX4360">
            <v>0</v>
          </cell>
          <cell r="AY4360">
            <v>0</v>
          </cell>
          <cell r="AZ4360">
            <v>0</v>
          </cell>
        </row>
        <row r="4361">
          <cell r="A4361" t="str">
            <v>WYResidentialDLC Water HeatingSummer Peak Reduction @Meter  (MW)High Participation Case0</v>
          </cell>
          <cell r="B4361" t="str">
            <v>WY</v>
          </cell>
          <cell r="C4361" t="str">
            <v>Residential</v>
          </cell>
          <cell r="D4361" t="str">
            <v>DLC Water Heating</v>
          </cell>
          <cell r="E4361" t="str">
            <v>Summer Peak Reduction @Meter  (MW)</v>
          </cell>
          <cell r="F4361" t="str">
            <v>High Participation Case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5.1061481672101516</v>
          </cell>
          <cell r="S4361">
            <v>15.546439584201273</v>
          </cell>
          <cell r="T4361">
            <v>36.769815927493447</v>
          </cell>
          <cell r="U4361">
            <v>47.99510590524666</v>
          </cell>
          <cell r="V4361">
            <v>54.039254216657497</v>
          </cell>
          <cell r="W4361">
            <v>54.75501228123791</v>
          </cell>
          <cell r="X4361">
            <v>55.462504704051796</v>
          </cell>
          <cell r="Y4361">
            <v>56.170704503007471</v>
          </cell>
          <cell r="Z4361">
            <v>56.91276145592839</v>
          </cell>
          <cell r="AA4361">
            <v>57.74360864977195</v>
          </cell>
          <cell r="AB4361">
            <v>58.507439221742665</v>
          </cell>
          <cell r="AC4361">
            <v>59.27262640549219</v>
          </cell>
          <cell r="AD4361">
            <v>60.065513565673378</v>
          </cell>
          <cell r="AE4361">
            <v>60.869007140432515</v>
          </cell>
          <cell r="AF4361">
            <v>61.683249011282939</v>
          </cell>
          <cell r="AG4361">
            <v>62.508382957680382</v>
          </cell>
          <cell r="AH4361">
            <v>63.344554682411669</v>
          </cell>
          <cell r="AI4361">
            <v>64.191911837323005</v>
          </cell>
          <cell r="AJ4361">
            <v>65.050604049392433</v>
          </cell>
          <cell r="AK4361">
            <v>65.920782947151125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  <cell r="AP4361">
            <v>0</v>
          </cell>
          <cell r="AQ4361">
            <v>0</v>
          </cell>
          <cell r="AR4361">
            <v>0</v>
          </cell>
          <cell r="AS4361">
            <v>0</v>
          </cell>
          <cell r="AT4361">
            <v>0</v>
          </cell>
          <cell r="AU4361">
            <v>0</v>
          </cell>
          <cell r="AV4361">
            <v>0</v>
          </cell>
          <cell r="AW4361">
            <v>0</v>
          </cell>
          <cell r="AX4361">
            <v>0</v>
          </cell>
          <cell r="AY4361">
            <v>0</v>
          </cell>
          <cell r="AZ4361">
            <v>0</v>
          </cell>
        </row>
        <row r="4362">
          <cell r="A4362" t="str">
            <v>WYResidentialDLC Water HeatingSummer Peak Reduction @Generation (MW)High Participation Case0</v>
          </cell>
          <cell r="B4362" t="str">
            <v>WY</v>
          </cell>
          <cell r="C4362" t="str">
            <v>Residential</v>
          </cell>
          <cell r="D4362" t="str">
            <v>DLC Water Heating</v>
          </cell>
          <cell r="E4362" t="str">
            <v>Summer Peak Reduction @Generation (MW)</v>
          </cell>
          <cell r="F4362" t="str">
            <v>High Participation Case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5.6309529854545115</v>
          </cell>
          <cell r="S4362">
            <v>17.1442871462299</v>
          </cell>
          <cell r="T4362">
            <v>40.548980952242438</v>
          </cell>
          <cell r="U4362">
            <v>52.92799504328039</v>
          </cell>
          <cell r="V4362">
            <v>59.593354892652727</v>
          </cell>
          <cell r="W4362">
            <v>60.382677857562754</v>
          </cell>
          <cell r="X4362">
            <v>61.162885646285609</v>
          </cell>
          <cell r="Y4362">
            <v>61.94387351456492</v>
          </cell>
          <cell r="Z4362">
            <v>62.762198341341403</v>
          </cell>
          <cell r="AA4362">
            <v>63.678439181486489</v>
          </cell>
          <cell r="AB4362">
            <v>64.520775498172327</v>
          </cell>
          <cell r="AC4362">
            <v>65.364607857843168</v>
          </cell>
          <cell r="AD4362">
            <v>66.238987169908881</v>
          </cell>
          <cell r="AE4362">
            <v>67.125063013269198</v>
          </cell>
          <cell r="AF4362">
            <v>68.022991851877961</v>
          </cell>
          <cell r="AG4362">
            <v>68.932932242700019</v>
          </cell>
          <cell r="AH4362">
            <v>69.855044863709381</v>
          </cell>
          <cell r="AI4362">
            <v>70.789492542261797</v>
          </cell>
          <cell r="AJ4362">
            <v>71.73644028384696</v>
          </cell>
          <cell r="AK4362">
            <v>72.696055301225314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  <cell r="AP4362">
            <v>0</v>
          </cell>
          <cell r="AQ4362">
            <v>0</v>
          </cell>
          <cell r="AR4362">
            <v>0</v>
          </cell>
          <cell r="AS4362">
            <v>0</v>
          </cell>
          <cell r="AT4362">
            <v>0</v>
          </cell>
          <cell r="AU4362">
            <v>0</v>
          </cell>
          <cell r="AV4362">
            <v>0</v>
          </cell>
          <cell r="AW4362">
            <v>0</v>
          </cell>
          <cell r="AX4362">
            <v>0</v>
          </cell>
          <cell r="AY4362">
            <v>0</v>
          </cell>
          <cell r="AZ4362">
            <v>0</v>
          </cell>
        </row>
        <row r="4363">
          <cell r="A4363" t="str">
            <v>WYResidentialDLC Water HeatingWinter Peak Reduction @Meter  (MW)High Participation Case0</v>
          </cell>
          <cell r="B4363" t="str">
            <v>WY</v>
          </cell>
          <cell r="C4363" t="str">
            <v>Residential</v>
          </cell>
          <cell r="D4363" t="str">
            <v>DLC Water Heating</v>
          </cell>
          <cell r="E4363" t="str">
            <v>Winter Peak Reduction @Meter  (MW)</v>
          </cell>
          <cell r="F4363" t="str">
            <v>High Participation Case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0</v>
          </cell>
          <cell r="AB4363">
            <v>0</v>
          </cell>
          <cell r="AC4363">
            <v>0</v>
          </cell>
          <cell r="AD4363">
            <v>0</v>
          </cell>
          <cell r="AE4363">
            <v>0</v>
          </cell>
          <cell r="AF4363">
            <v>0</v>
          </cell>
          <cell r="AG4363">
            <v>0</v>
          </cell>
          <cell r="AH4363">
            <v>0</v>
          </cell>
          <cell r="AI4363">
            <v>0</v>
          </cell>
          <cell r="AJ4363">
            <v>0</v>
          </cell>
          <cell r="AK4363">
            <v>0</v>
          </cell>
          <cell r="AL4363">
            <v>0</v>
          </cell>
          <cell r="AM4363">
            <v>0</v>
          </cell>
          <cell r="AN4363">
            <v>0</v>
          </cell>
          <cell r="AO4363">
            <v>0</v>
          </cell>
          <cell r="AP4363">
            <v>0</v>
          </cell>
          <cell r="AQ4363">
            <v>0</v>
          </cell>
          <cell r="AR4363">
            <v>0</v>
          </cell>
          <cell r="AS4363">
            <v>0</v>
          </cell>
          <cell r="AT4363">
            <v>0</v>
          </cell>
          <cell r="AU4363">
            <v>0</v>
          </cell>
          <cell r="AV4363">
            <v>0</v>
          </cell>
          <cell r="AW4363">
            <v>0</v>
          </cell>
          <cell r="AX4363">
            <v>0</v>
          </cell>
          <cell r="AY4363">
            <v>0</v>
          </cell>
          <cell r="AZ4363">
            <v>0</v>
          </cell>
        </row>
        <row r="4364">
          <cell r="A4364" t="str">
            <v>WYResidentialDLC Water HeatingWinter Peak Reduction @Generation (MW)High Participation Case0</v>
          </cell>
          <cell r="B4364" t="str">
            <v>WY</v>
          </cell>
          <cell r="C4364" t="str">
            <v>Residential</v>
          </cell>
          <cell r="D4364" t="str">
            <v>DLC Water Heating</v>
          </cell>
          <cell r="E4364" t="str">
            <v>Winter Peak Reduction @Generation (MW)</v>
          </cell>
          <cell r="F4364" t="str">
            <v>High Participation Case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0</v>
          </cell>
          <cell r="AB4364">
            <v>0</v>
          </cell>
          <cell r="AC4364">
            <v>0</v>
          </cell>
          <cell r="AD4364">
            <v>0</v>
          </cell>
          <cell r="AE4364">
            <v>0</v>
          </cell>
          <cell r="AF4364">
            <v>0</v>
          </cell>
          <cell r="AG4364">
            <v>0</v>
          </cell>
          <cell r="AH4364">
            <v>0</v>
          </cell>
          <cell r="AI4364">
            <v>0</v>
          </cell>
          <cell r="AJ4364">
            <v>0</v>
          </cell>
          <cell r="AK4364">
            <v>0</v>
          </cell>
          <cell r="AL4364">
            <v>0</v>
          </cell>
          <cell r="AM4364">
            <v>0</v>
          </cell>
          <cell r="AN4364">
            <v>0</v>
          </cell>
          <cell r="AO4364">
            <v>0</v>
          </cell>
          <cell r="AP4364">
            <v>0</v>
          </cell>
          <cell r="AQ4364">
            <v>0</v>
          </cell>
          <cell r="AR4364">
            <v>0</v>
          </cell>
          <cell r="AS4364">
            <v>0</v>
          </cell>
          <cell r="AT4364">
            <v>0</v>
          </cell>
          <cell r="AU4364">
            <v>0</v>
          </cell>
          <cell r="AV4364">
            <v>0</v>
          </cell>
          <cell r="AW4364">
            <v>0</v>
          </cell>
          <cell r="AX4364">
            <v>0</v>
          </cell>
          <cell r="AY4364">
            <v>0</v>
          </cell>
          <cell r="AZ4364">
            <v>0</v>
          </cell>
        </row>
        <row r="4365">
          <cell r="A4365" t="str">
            <v>WYResidentialDLC Water HeatingProgram Annual BenefitsHigh Participation Case0</v>
          </cell>
          <cell r="B4365" t="str">
            <v>WY</v>
          </cell>
          <cell r="C4365" t="str">
            <v>Residential</v>
          </cell>
          <cell r="D4365" t="str">
            <v>DLC Water Heating</v>
          </cell>
          <cell r="E4365" t="str">
            <v>Program Annual Benefits</v>
          </cell>
          <cell r="F4365" t="str">
            <v>High Participation Case</v>
          </cell>
          <cell r="G4365">
            <v>0</v>
          </cell>
        </row>
        <row r="4366">
          <cell r="A4366" t="str">
            <v>WYResidentialDLC Water HeatingNew ParticipantsHigh Participation Case0</v>
          </cell>
          <cell r="B4366" t="str">
            <v>WY</v>
          </cell>
          <cell r="C4366" t="str">
            <v>Residential</v>
          </cell>
          <cell r="D4366" t="str">
            <v>DLC Water Heating</v>
          </cell>
          <cell r="E4366" t="str">
            <v>New Participants</v>
          </cell>
          <cell r="F4366" t="str">
            <v>High Participation Case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16746.686550000006</v>
          </cell>
          <cell r="S4366">
            <v>34271.919000000009</v>
          </cell>
          <cell r="T4366">
            <v>69833.664450000011</v>
          </cell>
          <cell r="U4366">
            <v>36847.527750000037</v>
          </cell>
          <cell r="V4366">
            <v>20100.588749999937</v>
          </cell>
          <cell r="W4366">
            <v>2583.0255000000179</v>
          </cell>
          <cell r="X4366">
            <v>2585.7149999999965</v>
          </cell>
          <cell r="Y4366">
            <v>2585.2035000000324</v>
          </cell>
          <cell r="Z4366">
            <v>2584.5764999999665</v>
          </cell>
          <cell r="AA4366">
            <v>2584.3950000000186</v>
          </cell>
          <cell r="AB4366">
            <v>2584.7249999999767</v>
          </cell>
          <cell r="AC4366">
            <v>2592.8595000000205</v>
          </cell>
          <cell r="AD4366">
            <v>2694.0321599718882</v>
          </cell>
          <cell r="AE4366">
            <v>2731.0805338135397</v>
          </cell>
          <cell r="AF4366">
            <v>2768.6383974915661</v>
          </cell>
          <cell r="AG4366">
            <v>2806.7127575183695</v>
          </cell>
          <cell r="AH4366">
            <v>2845.3107167601411</v>
          </cell>
          <cell r="AI4366">
            <v>2884.4394757617847</v>
          </cell>
          <cell r="AJ4366">
            <v>2924.1063340901455</v>
          </cell>
          <cell r="AK4366">
            <v>2964.3186916958948</v>
          </cell>
          <cell r="AL4366">
            <v>0</v>
          </cell>
          <cell r="AM4366">
            <v>0</v>
          </cell>
          <cell r="AN4366">
            <v>0</v>
          </cell>
          <cell r="AO4366">
            <v>0</v>
          </cell>
          <cell r="AP4366">
            <v>0</v>
          </cell>
          <cell r="AQ4366">
            <v>0</v>
          </cell>
          <cell r="AR4366">
            <v>0</v>
          </cell>
          <cell r="AS4366">
            <v>0</v>
          </cell>
          <cell r="AT4366">
            <v>0</v>
          </cell>
          <cell r="AU4366">
            <v>0</v>
          </cell>
          <cell r="AV4366">
            <v>0</v>
          </cell>
          <cell r="AW4366">
            <v>0</v>
          </cell>
          <cell r="AX4366">
            <v>0</v>
          </cell>
          <cell r="AY4366">
            <v>0</v>
          </cell>
          <cell r="AZ4366">
            <v>0</v>
          </cell>
        </row>
        <row r="4367">
          <cell r="A4367" t="str">
            <v>WYResidentialDLC Water HeatingIncentive CostsHigh Participation Case0</v>
          </cell>
          <cell r="B4367" t="str">
            <v>WY</v>
          </cell>
          <cell r="C4367" t="str">
            <v>Residential</v>
          </cell>
          <cell r="D4367" t="str">
            <v>DLC Water Heating</v>
          </cell>
          <cell r="E4367" t="str">
            <v>Incentive Costs</v>
          </cell>
          <cell r="F4367" t="str">
            <v>High Participation Case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351680.42</v>
          </cell>
          <cell r="S4367">
            <v>1071390.72</v>
          </cell>
          <cell r="T4367">
            <v>2537897.67</v>
          </cell>
          <cell r="U4367">
            <v>3311695.75</v>
          </cell>
          <cell r="V4367">
            <v>3733808.12</v>
          </cell>
          <cell r="W4367">
            <v>3788051.65</v>
          </cell>
          <cell r="X4367">
            <v>3842351.67</v>
          </cell>
          <cell r="Y4367">
            <v>3896640.94</v>
          </cell>
          <cell r="Z4367">
            <v>3950917.05</v>
          </cell>
          <cell r="AA4367">
            <v>4005189.34</v>
          </cell>
          <cell r="AB4367">
            <v>4059468.57</v>
          </cell>
          <cell r="AC4367">
            <v>4113918.62</v>
          </cell>
          <cell r="AD4367">
            <v>4170493.29</v>
          </cell>
          <cell r="AE4367">
            <v>4227845.9800000004</v>
          </cell>
          <cell r="AF4367">
            <v>4285987.3899999997</v>
          </cell>
          <cell r="AG4367">
            <v>4344928.3600000003</v>
          </cell>
          <cell r="AH4367">
            <v>4404679.88</v>
          </cell>
          <cell r="AI4367">
            <v>4465253.1100000003</v>
          </cell>
          <cell r="AJ4367">
            <v>4526659.34</v>
          </cell>
          <cell r="AK4367">
            <v>4588910.04</v>
          </cell>
          <cell r="AL4367">
            <v>0</v>
          </cell>
          <cell r="AM4367">
            <v>0</v>
          </cell>
          <cell r="AN4367">
            <v>0</v>
          </cell>
          <cell r="AO4367">
            <v>0</v>
          </cell>
          <cell r="AP4367">
            <v>0</v>
          </cell>
          <cell r="AQ4367">
            <v>0</v>
          </cell>
          <cell r="AR4367">
            <v>0</v>
          </cell>
          <cell r="AS4367">
            <v>0</v>
          </cell>
          <cell r="AT4367">
            <v>0</v>
          </cell>
          <cell r="AU4367">
            <v>0</v>
          </cell>
          <cell r="AV4367">
            <v>0</v>
          </cell>
          <cell r="AW4367">
            <v>0</v>
          </cell>
          <cell r="AX4367">
            <v>0</v>
          </cell>
          <cell r="AY4367">
            <v>0</v>
          </cell>
          <cell r="AZ4367">
            <v>0</v>
          </cell>
        </row>
        <row r="4368">
          <cell r="A4368" t="str">
            <v>WYResidentialDLC Water HeatingParticipantsHigh Participation Case0</v>
          </cell>
          <cell r="B4368" t="str">
            <v>WY</v>
          </cell>
          <cell r="C4368" t="str">
            <v>Residential</v>
          </cell>
          <cell r="D4368" t="str">
            <v>DLC Water Heating</v>
          </cell>
          <cell r="E4368" t="str">
            <v>Participants</v>
          </cell>
          <cell r="F4368" t="str">
            <v>High Participation Case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16746.686550000006</v>
          </cell>
          <cell r="S4368">
            <v>51018.605550000015</v>
          </cell>
          <cell r="T4368">
            <v>120852.27000000002</v>
          </cell>
          <cell r="U4368">
            <v>157699.79775000006</v>
          </cell>
          <cell r="V4368">
            <v>177800.38649999999</v>
          </cell>
          <cell r="W4368">
            <v>180383.41200000001</v>
          </cell>
          <cell r="X4368">
            <v>182969.12700000001</v>
          </cell>
          <cell r="Y4368">
            <v>185554.33050000004</v>
          </cell>
          <cell r="Z4368">
            <v>188138.90700000001</v>
          </cell>
          <cell r="AA4368">
            <v>190723.30200000003</v>
          </cell>
          <cell r="AB4368">
            <v>193308.027</v>
          </cell>
          <cell r="AC4368">
            <v>195900.88650000002</v>
          </cell>
          <cell r="AD4368">
            <v>198594.91865997191</v>
          </cell>
          <cell r="AE4368">
            <v>201325.99919378545</v>
          </cell>
          <cell r="AF4368">
            <v>204094.63759127702</v>
          </cell>
          <cell r="AG4368">
            <v>206901.35034879539</v>
          </cell>
          <cell r="AH4368">
            <v>209746.66106555553</v>
          </cell>
          <cell r="AI4368">
            <v>212631.10054131731</v>
          </cell>
          <cell r="AJ4368">
            <v>215555.20687540746</v>
          </cell>
          <cell r="AK4368">
            <v>218519.52556710335</v>
          </cell>
          <cell r="AL4368">
            <v>0</v>
          </cell>
          <cell r="AM4368">
            <v>0</v>
          </cell>
          <cell r="AN4368">
            <v>0</v>
          </cell>
          <cell r="AO4368">
            <v>0</v>
          </cell>
          <cell r="AP4368">
            <v>0</v>
          </cell>
          <cell r="AQ4368">
            <v>0</v>
          </cell>
          <cell r="AR4368">
            <v>0</v>
          </cell>
          <cell r="AS4368">
            <v>0</v>
          </cell>
          <cell r="AT4368">
            <v>0</v>
          </cell>
          <cell r="AU4368">
            <v>0</v>
          </cell>
          <cell r="AV4368">
            <v>0</v>
          </cell>
          <cell r="AW4368">
            <v>0</v>
          </cell>
          <cell r="AX4368">
            <v>0</v>
          </cell>
          <cell r="AY4368">
            <v>0</v>
          </cell>
          <cell r="AZ4368">
            <v>0</v>
          </cell>
        </row>
        <row r="4369">
          <cell r="A4369" t="str">
            <v>WYSmall C&amp;IDLC Water HeatingProgram Annual BenefitsHigh Participation Case0</v>
          </cell>
          <cell r="B4369" t="str">
            <v>WY</v>
          </cell>
          <cell r="C4369" t="str">
            <v>Small C&amp;I</v>
          </cell>
          <cell r="D4369" t="str">
            <v>DLC Water Heating</v>
          </cell>
          <cell r="E4369" t="str">
            <v>Program Annual Benefits</v>
          </cell>
          <cell r="F4369" t="str">
            <v>High Participation Case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573231.01</v>
          </cell>
          <cell r="S4369">
            <v>1745288.43</v>
          </cell>
          <cell r="T4369">
            <v>4127886.26</v>
          </cell>
          <cell r="U4369">
            <v>5388069.9000000004</v>
          </cell>
          <cell r="V4369">
            <v>6066603.5300000003</v>
          </cell>
          <cell r="W4369">
            <v>6146956.6100000003</v>
          </cell>
          <cell r="X4369">
            <v>6226381.7599999998</v>
          </cell>
          <cell r="Y4369">
            <v>6305886.3200000003</v>
          </cell>
          <cell r="Z4369">
            <v>6389191.79</v>
          </cell>
          <cell r="AA4369">
            <v>6482465.1100000003</v>
          </cell>
          <cell r="AB4369">
            <v>6568214.9500000002</v>
          </cell>
          <cell r="AC4369">
            <v>6654117.0800000001</v>
          </cell>
          <cell r="AD4369">
            <v>6743128.8899999997</v>
          </cell>
          <cell r="AE4369">
            <v>6833331.4100000001</v>
          </cell>
          <cell r="AF4369">
            <v>6924740.5700000003</v>
          </cell>
          <cell r="AG4369">
            <v>7017372.5</v>
          </cell>
          <cell r="AH4369">
            <v>7111243.5700000003</v>
          </cell>
          <cell r="AI4369">
            <v>7206370.3399999999</v>
          </cell>
          <cell r="AJ4369">
            <v>7302769.6200000001</v>
          </cell>
          <cell r="AK4369">
            <v>7400458.4299999997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  <cell r="AP4369">
            <v>0</v>
          </cell>
          <cell r="AQ4369">
            <v>0</v>
          </cell>
          <cell r="AR4369">
            <v>0</v>
          </cell>
          <cell r="AS4369">
            <v>0</v>
          </cell>
          <cell r="AT4369">
            <v>0</v>
          </cell>
          <cell r="AU4369">
            <v>0</v>
          </cell>
          <cell r="AV4369">
            <v>0</v>
          </cell>
          <cell r="AW4369">
            <v>0</v>
          </cell>
          <cell r="AX4369">
            <v>0</v>
          </cell>
          <cell r="AY4369">
            <v>0</v>
          </cell>
          <cell r="AZ4369">
            <v>0</v>
          </cell>
        </row>
        <row r="4370">
          <cell r="A4370" t="str">
            <v>WYSmall C&amp;IDLC Water HeatingProgram Annual CostsHigh Participation Case0</v>
          </cell>
          <cell r="B4370" t="str">
            <v>WY</v>
          </cell>
          <cell r="C4370" t="str">
            <v>Small C&amp;I</v>
          </cell>
          <cell r="D4370" t="str">
            <v>DLC Water Heating</v>
          </cell>
          <cell r="E4370" t="str">
            <v>Program Annual Costs</v>
          </cell>
          <cell r="F4370" t="str">
            <v>High Participation Case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5834317.1500000004</v>
          </cell>
          <cell r="S4370">
            <v>12509121.98</v>
          </cell>
          <cell r="T4370">
            <v>26286343.199999999</v>
          </cell>
          <cell r="U4370">
            <v>16130618.27</v>
          </cell>
          <cell r="V4370">
            <v>10911310.720000001</v>
          </cell>
          <cell r="W4370">
            <v>4823091.07</v>
          </cell>
          <cell r="X4370">
            <v>4899046.41</v>
          </cell>
          <cell r="Y4370">
            <v>4974249.76</v>
          </cell>
          <cell r="Z4370">
            <v>5049879.66</v>
          </cell>
          <cell r="AA4370">
            <v>5126289.05</v>
          </cell>
          <cell r="AB4370">
            <v>5203203.5</v>
          </cell>
          <cell r="AC4370">
            <v>5283869.59</v>
          </cell>
          <cell r="AD4370">
            <v>5405233.1200000001</v>
          </cell>
          <cell r="AE4370">
            <v>5502775.29</v>
          </cell>
          <cell r="AF4370">
            <v>5602414.6799999997</v>
          </cell>
          <cell r="AG4370">
            <v>5704204.7300000004</v>
          </cell>
          <cell r="AH4370">
            <v>5808200.4400000004</v>
          </cell>
          <cell r="AI4370">
            <v>5914458.3899999997</v>
          </cell>
          <cell r="AJ4370">
            <v>6023036.7800000003</v>
          </cell>
          <cell r="AK4370">
            <v>6133995.5099999998</v>
          </cell>
          <cell r="AL4370">
            <v>0</v>
          </cell>
          <cell r="AM4370">
            <v>0</v>
          </cell>
          <cell r="AN4370">
            <v>0</v>
          </cell>
          <cell r="AO4370">
            <v>0</v>
          </cell>
          <cell r="AP4370">
            <v>0</v>
          </cell>
          <cell r="AQ4370">
            <v>0</v>
          </cell>
          <cell r="AR4370">
            <v>0</v>
          </cell>
          <cell r="AS4370">
            <v>0</v>
          </cell>
          <cell r="AT4370">
            <v>0</v>
          </cell>
          <cell r="AU4370">
            <v>0</v>
          </cell>
          <cell r="AV4370">
            <v>0</v>
          </cell>
          <cell r="AW4370">
            <v>0</v>
          </cell>
          <cell r="AX4370">
            <v>0</v>
          </cell>
          <cell r="AY4370">
            <v>0</v>
          </cell>
          <cell r="AZ4370">
            <v>0</v>
          </cell>
        </row>
        <row r="4371">
          <cell r="A4371" t="str">
            <v>WYSmall C&amp;IDLC Water HeatingNon-Incentive CostsHigh Participation Case0</v>
          </cell>
          <cell r="B4371" t="str">
            <v>WY</v>
          </cell>
          <cell r="C4371" t="str">
            <v>Small C&amp;I</v>
          </cell>
          <cell r="D4371" t="str">
            <v>DLC Water Heating</v>
          </cell>
          <cell r="E4371" t="str">
            <v>Non-Incentive Costs</v>
          </cell>
          <cell r="F4371" t="str">
            <v>High Participation Case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5482636.7300000004</v>
          </cell>
          <cell r="S4371">
            <v>11437731.27</v>
          </cell>
          <cell r="T4371">
            <v>23748445.530000001</v>
          </cell>
          <cell r="U4371">
            <v>12818922.52</v>
          </cell>
          <cell r="V4371">
            <v>7177502.6100000003</v>
          </cell>
          <cell r="W4371">
            <v>1035039.42</v>
          </cell>
          <cell r="X4371">
            <v>1056694.75</v>
          </cell>
          <cell r="Y4371">
            <v>1077608.81</v>
          </cell>
          <cell r="Z4371">
            <v>1098962.6200000001</v>
          </cell>
          <cell r="AA4371">
            <v>1121099.71</v>
          </cell>
          <cell r="AB4371">
            <v>1143734.93</v>
          </cell>
          <cell r="AC4371">
            <v>1169950.97</v>
          </cell>
          <cell r="AD4371">
            <v>1234739.83</v>
          </cell>
          <cell r="AE4371">
            <v>1274929.31</v>
          </cell>
          <cell r="AF4371">
            <v>1316427.29</v>
          </cell>
          <cell r="AG4371">
            <v>1359276.37</v>
          </cell>
          <cell r="AH4371">
            <v>1403520.56</v>
          </cell>
          <cell r="AI4371">
            <v>1449205.28</v>
          </cell>
          <cell r="AJ4371">
            <v>1496377.44</v>
          </cell>
          <cell r="AK4371">
            <v>1545085.48</v>
          </cell>
          <cell r="AL4371">
            <v>0</v>
          </cell>
          <cell r="AM4371">
            <v>0</v>
          </cell>
          <cell r="AN4371">
            <v>0</v>
          </cell>
          <cell r="AO4371">
            <v>0</v>
          </cell>
          <cell r="AP4371">
            <v>0</v>
          </cell>
          <cell r="AQ4371">
            <v>0</v>
          </cell>
          <cell r="AR4371">
            <v>0</v>
          </cell>
          <cell r="AS4371">
            <v>0</v>
          </cell>
          <cell r="AT4371">
            <v>0</v>
          </cell>
          <cell r="AU4371">
            <v>0</v>
          </cell>
          <cell r="AV4371">
            <v>0</v>
          </cell>
          <cell r="AW4371">
            <v>0</v>
          </cell>
          <cell r="AX4371">
            <v>0</v>
          </cell>
          <cell r="AY4371">
            <v>0</v>
          </cell>
          <cell r="AZ4371">
            <v>0</v>
          </cell>
        </row>
        <row r="4372">
          <cell r="A4372" t="str">
            <v>WYSmall C&amp;IDLC Water HeatingSummer Peak Reduction @Meter  (MW)High Participation Case0</v>
          </cell>
          <cell r="B4372" t="str">
            <v>WY</v>
          </cell>
          <cell r="C4372" t="str">
            <v>Small C&amp;I</v>
          </cell>
          <cell r="D4372" t="str">
            <v>DLC Water Heating</v>
          </cell>
          <cell r="E4372" t="str">
            <v>Summer Peak Reduction @Meter  (MW)</v>
          </cell>
          <cell r="F4372" t="str">
            <v>High Participation Case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5.1061481672101516</v>
          </cell>
          <cell r="S4372">
            <v>15.546439584201273</v>
          </cell>
          <cell r="T4372">
            <v>36.769815927493447</v>
          </cell>
          <cell r="U4372">
            <v>47.99510590524666</v>
          </cell>
          <cell r="V4372">
            <v>54.039254216657497</v>
          </cell>
          <cell r="W4372">
            <v>54.75501228123791</v>
          </cell>
          <cell r="X4372">
            <v>55.462504704051796</v>
          </cell>
          <cell r="Y4372">
            <v>56.170704503007471</v>
          </cell>
          <cell r="Z4372">
            <v>56.91276145592839</v>
          </cell>
          <cell r="AA4372">
            <v>57.74360864977195</v>
          </cell>
          <cell r="AB4372">
            <v>58.507439221742665</v>
          </cell>
          <cell r="AC4372">
            <v>59.27262640549219</v>
          </cell>
          <cell r="AD4372">
            <v>60.065513565673378</v>
          </cell>
          <cell r="AE4372">
            <v>60.869007140432515</v>
          </cell>
          <cell r="AF4372">
            <v>61.683249011282939</v>
          </cell>
          <cell r="AG4372">
            <v>62.508382957680382</v>
          </cell>
          <cell r="AH4372">
            <v>63.344554682411669</v>
          </cell>
          <cell r="AI4372">
            <v>64.191911837323005</v>
          </cell>
          <cell r="AJ4372">
            <v>65.050604049392433</v>
          </cell>
          <cell r="AK4372">
            <v>65.920782947151125</v>
          </cell>
          <cell r="AL4372">
            <v>0</v>
          </cell>
          <cell r="AM4372">
            <v>0</v>
          </cell>
          <cell r="AN4372">
            <v>0</v>
          </cell>
          <cell r="AO4372">
            <v>0</v>
          </cell>
          <cell r="AP4372">
            <v>0</v>
          </cell>
          <cell r="AQ4372">
            <v>0</v>
          </cell>
          <cell r="AR4372">
            <v>0</v>
          </cell>
          <cell r="AS4372">
            <v>0</v>
          </cell>
          <cell r="AT4372">
            <v>0</v>
          </cell>
          <cell r="AU4372">
            <v>0</v>
          </cell>
          <cell r="AV4372">
            <v>0</v>
          </cell>
          <cell r="AW4372">
            <v>0</v>
          </cell>
          <cell r="AX4372">
            <v>0</v>
          </cell>
          <cell r="AY4372">
            <v>0</v>
          </cell>
          <cell r="AZ4372">
            <v>0</v>
          </cell>
        </row>
        <row r="4373">
          <cell r="A4373" t="str">
            <v>WYSmall C&amp;IDLC Water HeatingSummer Peak Reduction @Generation (MW)High Participation Case0</v>
          </cell>
          <cell r="B4373" t="str">
            <v>WY</v>
          </cell>
          <cell r="C4373" t="str">
            <v>Small C&amp;I</v>
          </cell>
          <cell r="D4373" t="str">
            <v>DLC Water Heating</v>
          </cell>
          <cell r="E4373" t="str">
            <v>Summer Peak Reduction @Generation (MW)</v>
          </cell>
          <cell r="F4373" t="str">
            <v>High Participation Case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5.6309529854545115</v>
          </cell>
          <cell r="S4373">
            <v>17.1442871462299</v>
          </cell>
          <cell r="T4373">
            <v>40.548980952242438</v>
          </cell>
          <cell r="U4373">
            <v>52.92799504328039</v>
          </cell>
          <cell r="V4373">
            <v>59.593354892652727</v>
          </cell>
          <cell r="W4373">
            <v>60.382677857562754</v>
          </cell>
          <cell r="X4373">
            <v>61.162885646285609</v>
          </cell>
          <cell r="Y4373">
            <v>61.94387351456492</v>
          </cell>
          <cell r="Z4373">
            <v>62.762198341341403</v>
          </cell>
          <cell r="AA4373">
            <v>63.678439181486489</v>
          </cell>
          <cell r="AB4373">
            <v>64.520775498172327</v>
          </cell>
          <cell r="AC4373">
            <v>65.364607857843168</v>
          </cell>
          <cell r="AD4373">
            <v>66.238987169908881</v>
          </cell>
          <cell r="AE4373">
            <v>67.125063013269198</v>
          </cell>
          <cell r="AF4373">
            <v>68.022991851877961</v>
          </cell>
          <cell r="AG4373">
            <v>68.932932242700019</v>
          </cell>
          <cell r="AH4373">
            <v>69.855044863709381</v>
          </cell>
          <cell r="AI4373">
            <v>70.789492542261797</v>
          </cell>
          <cell r="AJ4373">
            <v>71.73644028384696</v>
          </cell>
          <cell r="AK4373">
            <v>72.696055301225314</v>
          </cell>
          <cell r="AL4373">
            <v>0</v>
          </cell>
          <cell r="AM4373">
            <v>0</v>
          </cell>
          <cell r="AN4373">
            <v>0</v>
          </cell>
          <cell r="AO4373">
            <v>0</v>
          </cell>
          <cell r="AP4373">
            <v>0</v>
          </cell>
          <cell r="AQ4373">
            <v>0</v>
          </cell>
          <cell r="AR4373">
            <v>0</v>
          </cell>
          <cell r="AS4373">
            <v>0</v>
          </cell>
          <cell r="AT4373">
            <v>0</v>
          </cell>
          <cell r="AU4373">
            <v>0</v>
          </cell>
          <cell r="AV4373">
            <v>0</v>
          </cell>
          <cell r="AW4373">
            <v>0</v>
          </cell>
          <cell r="AX4373">
            <v>0</v>
          </cell>
          <cell r="AY4373">
            <v>0</v>
          </cell>
          <cell r="AZ4373">
            <v>0</v>
          </cell>
        </row>
        <row r="4374">
          <cell r="A4374" t="str">
            <v>WYSmall C&amp;IDLC Water HeatingWinter Peak Reduction @Meter  (MW)High Participation Case0</v>
          </cell>
          <cell r="B4374" t="str">
            <v>WY</v>
          </cell>
          <cell r="C4374" t="str">
            <v>Small C&amp;I</v>
          </cell>
          <cell r="D4374" t="str">
            <v>DLC Water Heating</v>
          </cell>
          <cell r="E4374" t="str">
            <v>Winter Peak Reduction @Meter  (MW)</v>
          </cell>
          <cell r="F4374" t="str">
            <v>High Participation Case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  <cell r="W4374">
            <v>0</v>
          </cell>
          <cell r="X4374">
            <v>0</v>
          </cell>
          <cell r="Y4374">
            <v>0</v>
          </cell>
          <cell r="Z4374">
            <v>0</v>
          </cell>
          <cell r="AA4374">
            <v>0</v>
          </cell>
          <cell r="AB4374">
            <v>0</v>
          </cell>
          <cell r="AC4374">
            <v>0</v>
          </cell>
          <cell r="AD4374">
            <v>0</v>
          </cell>
          <cell r="AE4374">
            <v>0</v>
          </cell>
          <cell r="AF4374">
            <v>0</v>
          </cell>
          <cell r="AG4374">
            <v>0</v>
          </cell>
          <cell r="AH4374">
            <v>0</v>
          </cell>
          <cell r="AI4374">
            <v>0</v>
          </cell>
          <cell r="AJ4374">
            <v>0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  <cell r="AP4374">
            <v>0</v>
          </cell>
          <cell r="AQ4374">
            <v>0</v>
          </cell>
          <cell r="AR4374">
            <v>0</v>
          </cell>
          <cell r="AS4374">
            <v>0</v>
          </cell>
          <cell r="AT4374">
            <v>0</v>
          </cell>
          <cell r="AU4374">
            <v>0</v>
          </cell>
          <cell r="AV4374">
            <v>0</v>
          </cell>
          <cell r="AW4374">
            <v>0</v>
          </cell>
          <cell r="AX4374">
            <v>0</v>
          </cell>
          <cell r="AY4374">
            <v>0</v>
          </cell>
          <cell r="AZ4374">
            <v>0</v>
          </cell>
        </row>
        <row r="4375">
          <cell r="A4375" t="str">
            <v>WYSmall C&amp;IDLC Water HeatingWinter Peak Reduction @Generation (MW)High Participation Case0</v>
          </cell>
          <cell r="B4375" t="str">
            <v>WY</v>
          </cell>
          <cell r="C4375" t="str">
            <v>Small C&amp;I</v>
          </cell>
          <cell r="D4375" t="str">
            <v>DLC Water Heating</v>
          </cell>
          <cell r="E4375" t="str">
            <v>Winter Peak Reduction @Generation (MW)</v>
          </cell>
          <cell r="F4375" t="str">
            <v>High Participation Case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0</v>
          </cell>
          <cell r="Z4375">
            <v>0</v>
          </cell>
          <cell r="AA4375">
            <v>0</v>
          </cell>
          <cell r="AB4375">
            <v>0</v>
          </cell>
          <cell r="AC4375">
            <v>0</v>
          </cell>
          <cell r="AD4375">
            <v>0</v>
          </cell>
          <cell r="AE4375">
            <v>0</v>
          </cell>
          <cell r="AF4375">
            <v>0</v>
          </cell>
          <cell r="AG4375">
            <v>0</v>
          </cell>
          <cell r="AH4375">
            <v>0</v>
          </cell>
          <cell r="AI4375">
            <v>0</v>
          </cell>
          <cell r="AJ4375">
            <v>0</v>
          </cell>
          <cell r="AK4375">
            <v>0</v>
          </cell>
          <cell r="AL4375">
            <v>0</v>
          </cell>
          <cell r="AM4375">
            <v>0</v>
          </cell>
          <cell r="AN4375">
            <v>0</v>
          </cell>
          <cell r="AO4375">
            <v>0</v>
          </cell>
          <cell r="AP4375">
            <v>0</v>
          </cell>
          <cell r="AQ4375">
            <v>0</v>
          </cell>
          <cell r="AR4375">
            <v>0</v>
          </cell>
          <cell r="AS4375">
            <v>0</v>
          </cell>
          <cell r="AT4375">
            <v>0</v>
          </cell>
          <cell r="AU4375">
            <v>0</v>
          </cell>
          <cell r="AV4375">
            <v>0</v>
          </cell>
          <cell r="AW4375">
            <v>0</v>
          </cell>
          <cell r="AX4375">
            <v>0</v>
          </cell>
          <cell r="AY4375">
            <v>0</v>
          </cell>
          <cell r="AZ4375">
            <v>0</v>
          </cell>
        </row>
        <row r="4376">
          <cell r="A4376" t="str">
            <v>WYSmall C&amp;IDLC Water HeatingProgram Annual BenefitsHigh Participation Case0</v>
          </cell>
          <cell r="B4376" t="str">
            <v>WY</v>
          </cell>
          <cell r="C4376" t="str">
            <v>Small C&amp;I</v>
          </cell>
          <cell r="D4376" t="str">
            <v>DLC Water Heating</v>
          </cell>
          <cell r="E4376" t="str">
            <v>Program Annual Benefits</v>
          </cell>
          <cell r="F4376" t="str">
            <v>High Participation Case</v>
          </cell>
          <cell r="G4376">
            <v>0</v>
          </cell>
        </row>
        <row r="4377">
          <cell r="A4377" t="str">
            <v>WYSmall C&amp;IDLC Water HeatingNew ParticipantsHigh Participation Case0</v>
          </cell>
          <cell r="B4377" t="str">
            <v>WY</v>
          </cell>
          <cell r="C4377" t="str">
            <v>Small C&amp;I</v>
          </cell>
          <cell r="D4377" t="str">
            <v>DLC Water Heating</v>
          </cell>
          <cell r="E4377" t="str">
            <v>New Participants</v>
          </cell>
          <cell r="F4377" t="str">
            <v>High Participation Case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16746.686550000006</v>
          </cell>
          <cell r="S4377">
            <v>34271.919000000009</v>
          </cell>
          <cell r="T4377">
            <v>69833.664450000011</v>
          </cell>
          <cell r="U4377">
            <v>36847.527750000037</v>
          </cell>
          <cell r="V4377">
            <v>20100.588749999937</v>
          </cell>
          <cell r="W4377">
            <v>2583.0255000000179</v>
          </cell>
          <cell r="X4377">
            <v>2585.7149999999965</v>
          </cell>
          <cell r="Y4377">
            <v>2585.2035000000324</v>
          </cell>
          <cell r="Z4377">
            <v>2584.5764999999665</v>
          </cell>
          <cell r="AA4377">
            <v>2584.3950000000186</v>
          </cell>
          <cell r="AB4377">
            <v>2584.7249999999767</v>
          </cell>
          <cell r="AC4377">
            <v>2592.8595000000205</v>
          </cell>
          <cell r="AD4377">
            <v>2694.0321599718882</v>
          </cell>
          <cell r="AE4377">
            <v>2731.0805338135397</v>
          </cell>
          <cell r="AF4377">
            <v>2768.6383974915661</v>
          </cell>
          <cell r="AG4377">
            <v>2806.7127575183695</v>
          </cell>
          <cell r="AH4377">
            <v>2845.3107167601411</v>
          </cell>
          <cell r="AI4377">
            <v>2884.4394757617847</v>
          </cell>
          <cell r="AJ4377">
            <v>2924.1063340901455</v>
          </cell>
          <cell r="AK4377">
            <v>2964.3186916958948</v>
          </cell>
          <cell r="AL4377">
            <v>0</v>
          </cell>
          <cell r="AM4377">
            <v>0</v>
          </cell>
          <cell r="AN4377">
            <v>0</v>
          </cell>
          <cell r="AO4377">
            <v>0</v>
          </cell>
          <cell r="AP4377">
            <v>0</v>
          </cell>
          <cell r="AQ4377">
            <v>0</v>
          </cell>
          <cell r="AR4377">
            <v>0</v>
          </cell>
          <cell r="AS4377">
            <v>0</v>
          </cell>
          <cell r="AT4377">
            <v>0</v>
          </cell>
          <cell r="AU4377">
            <v>0</v>
          </cell>
          <cell r="AV4377">
            <v>0</v>
          </cell>
          <cell r="AW4377">
            <v>0</v>
          </cell>
          <cell r="AX4377">
            <v>0</v>
          </cell>
          <cell r="AY4377">
            <v>0</v>
          </cell>
          <cell r="AZ4377">
            <v>0</v>
          </cell>
        </row>
        <row r="4378">
          <cell r="A4378" t="str">
            <v>WYSmall C&amp;IDLC Water HeatingIncentive CostsHigh Participation Case0</v>
          </cell>
          <cell r="B4378" t="str">
            <v>WY</v>
          </cell>
          <cell r="C4378" t="str">
            <v>Small C&amp;I</v>
          </cell>
          <cell r="D4378" t="str">
            <v>DLC Water Heating</v>
          </cell>
          <cell r="E4378" t="str">
            <v>Incentive Costs</v>
          </cell>
          <cell r="F4378" t="str">
            <v>High Participation Case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351680.42</v>
          </cell>
          <cell r="S4378">
            <v>1071390.72</v>
          </cell>
          <cell r="T4378">
            <v>2537897.67</v>
          </cell>
          <cell r="U4378">
            <v>3311695.75</v>
          </cell>
          <cell r="V4378">
            <v>3733808.12</v>
          </cell>
          <cell r="W4378">
            <v>3788051.65</v>
          </cell>
          <cell r="X4378">
            <v>3842351.67</v>
          </cell>
          <cell r="Y4378">
            <v>3896640.94</v>
          </cell>
          <cell r="Z4378">
            <v>3950917.05</v>
          </cell>
          <cell r="AA4378">
            <v>4005189.34</v>
          </cell>
          <cell r="AB4378">
            <v>4059468.57</v>
          </cell>
          <cell r="AC4378">
            <v>4113918.62</v>
          </cell>
          <cell r="AD4378">
            <v>4170493.29</v>
          </cell>
          <cell r="AE4378">
            <v>4227845.9800000004</v>
          </cell>
          <cell r="AF4378">
            <v>4285987.3899999997</v>
          </cell>
          <cell r="AG4378">
            <v>4344928.3600000003</v>
          </cell>
          <cell r="AH4378">
            <v>4404679.88</v>
          </cell>
          <cell r="AI4378">
            <v>4465253.1100000003</v>
          </cell>
          <cell r="AJ4378">
            <v>4526659.34</v>
          </cell>
          <cell r="AK4378">
            <v>4588910.04</v>
          </cell>
          <cell r="AL4378">
            <v>0</v>
          </cell>
          <cell r="AM4378">
            <v>0</v>
          </cell>
          <cell r="AN4378">
            <v>0</v>
          </cell>
          <cell r="AO4378">
            <v>0</v>
          </cell>
          <cell r="AP4378">
            <v>0</v>
          </cell>
          <cell r="AQ4378">
            <v>0</v>
          </cell>
          <cell r="AR4378">
            <v>0</v>
          </cell>
          <cell r="AS4378">
            <v>0</v>
          </cell>
          <cell r="AT4378">
            <v>0</v>
          </cell>
          <cell r="AU4378">
            <v>0</v>
          </cell>
          <cell r="AV4378">
            <v>0</v>
          </cell>
          <cell r="AW4378">
            <v>0</v>
          </cell>
          <cell r="AX4378">
            <v>0</v>
          </cell>
          <cell r="AY4378">
            <v>0</v>
          </cell>
          <cell r="AZ4378">
            <v>0</v>
          </cell>
        </row>
        <row r="4379">
          <cell r="A4379" t="str">
            <v>WYSmall C&amp;IDLC Water HeatingParticipantsHigh Participation Case0</v>
          </cell>
          <cell r="B4379" t="str">
            <v>WY</v>
          </cell>
          <cell r="C4379" t="str">
            <v>Small C&amp;I</v>
          </cell>
          <cell r="D4379" t="str">
            <v>DLC Water Heating</v>
          </cell>
          <cell r="E4379" t="str">
            <v>Participants</v>
          </cell>
          <cell r="F4379" t="str">
            <v>High Participation Case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16746.686550000006</v>
          </cell>
          <cell r="S4379">
            <v>51018.605550000015</v>
          </cell>
          <cell r="T4379">
            <v>120852.27000000002</v>
          </cell>
          <cell r="U4379">
            <v>157699.79775000006</v>
          </cell>
          <cell r="V4379">
            <v>177800.38649999999</v>
          </cell>
          <cell r="W4379">
            <v>180383.41200000001</v>
          </cell>
          <cell r="X4379">
            <v>182969.12700000001</v>
          </cell>
          <cell r="Y4379">
            <v>185554.33050000004</v>
          </cell>
          <cell r="Z4379">
            <v>188138.90700000001</v>
          </cell>
          <cell r="AA4379">
            <v>190723.30200000003</v>
          </cell>
          <cell r="AB4379">
            <v>193308.027</v>
          </cell>
          <cell r="AC4379">
            <v>195900.88650000002</v>
          </cell>
          <cell r="AD4379">
            <v>198594.91865997191</v>
          </cell>
          <cell r="AE4379">
            <v>201325.99919378545</v>
          </cell>
          <cell r="AF4379">
            <v>204094.63759127702</v>
          </cell>
          <cell r="AG4379">
            <v>206901.35034879539</v>
          </cell>
          <cell r="AH4379">
            <v>209746.66106555553</v>
          </cell>
          <cell r="AI4379">
            <v>212631.10054131731</v>
          </cell>
          <cell r="AJ4379">
            <v>215555.20687540746</v>
          </cell>
          <cell r="AK4379">
            <v>218519.52556710335</v>
          </cell>
          <cell r="AL4379">
            <v>0</v>
          </cell>
          <cell r="AM4379">
            <v>0</v>
          </cell>
          <cell r="AN4379">
            <v>0</v>
          </cell>
          <cell r="AO4379">
            <v>0</v>
          </cell>
          <cell r="AP4379">
            <v>0</v>
          </cell>
          <cell r="AQ4379">
            <v>0</v>
          </cell>
          <cell r="AR4379">
            <v>0</v>
          </cell>
          <cell r="AS4379">
            <v>0</v>
          </cell>
          <cell r="AT4379">
            <v>0</v>
          </cell>
          <cell r="AU4379">
            <v>0</v>
          </cell>
          <cell r="AV4379">
            <v>0</v>
          </cell>
          <cell r="AW4379">
            <v>0</v>
          </cell>
          <cell r="AX4379">
            <v>0</v>
          </cell>
          <cell r="AY4379">
            <v>0</v>
          </cell>
          <cell r="AZ4379">
            <v>0</v>
          </cell>
        </row>
        <row r="4380">
          <cell r="A4380" t="str">
            <v>WYExtra Large C&amp;IReal Time PricingProgram Annual BenefitsHigh Participation Case0</v>
          </cell>
          <cell r="B4380" t="str">
            <v>WY</v>
          </cell>
          <cell r="C4380" t="str">
            <v>Extra Large C&amp;I</v>
          </cell>
          <cell r="D4380" t="str">
            <v>Real Time Pricing</v>
          </cell>
          <cell r="E4380" t="str">
            <v>Program Annual Benefits</v>
          </cell>
          <cell r="F4380" t="str">
            <v>High Participation Case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573231.01</v>
          </cell>
          <cell r="S4380">
            <v>1745288.43</v>
          </cell>
          <cell r="T4380">
            <v>4127886.26</v>
          </cell>
          <cell r="U4380">
            <v>5388069.9000000004</v>
          </cell>
          <cell r="V4380">
            <v>6066603.5300000003</v>
          </cell>
          <cell r="W4380">
            <v>6146956.6100000003</v>
          </cell>
          <cell r="X4380">
            <v>6226381.7599999998</v>
          </cell>
          <cell r="Y4380">
            <v>6305886.3200000003</v>
          </cell>
          <cell r="Z4380">
            <v>6389191.79</v>
          </cell>
          <cell r="AA4380">
            <v>6482465.1100000003</v>
          </cell>
          <cell r="AB4380">
            <v>6568214.9500000002</v>
          </cell>
          <cell r="AC4380">
            <v>6654117.0800000001</v>
          </cell>
          <cell r="AD4380">
            <v>6743128.8899999997</v>
          </cell>
          <cell r="AE4380">
            <v>6833331.4100000001</v>
          </cell>
          <cell r="AF4380">
            <v>6924740.5700000003</v>
          </cell>
          <cell r="AG4380">
            <v>7017372.5</v>
          </cell>
          <cell r="AH4380">
            <v>7111243.5700000003</v>
          </cell>
          <cell r="AI4380">
            <v>7206370.3399999999</v>
          </cell>
          <cell r="AJ4380">
            <v>7302769.6200000001</v>
          </cell>
          <cell r="AK4380">
            <v>7400458.4299999997</v>
          </cell>
          <cell r="AL4380">
            <v>0</v>
          </cell>
          <cell r="AM4380">
            <v>0</v>
          </cell>
          <cell r="AN4380">
            <v>0</v>
          </cell>
          <cell r="AO4380">
            <v>0</v>
          </cell>
          <cell r="AP4380">
            <v>0</v>
          </cell>
          <cell r="AQ4380">
            <v>0</v>
          </cell>
          <cell r="AR4380">
            <v>0</v>
          </cell>
          <cell r="AS4380">
            <v>0</v>
          </cell>
          <cell r="AT4380">
            <v>0</v>
          </cell>
          <cell r="AU4380">
            <v>0</v>
          </cell>
          <cell r="AV4380">
            <v>0</v>
          </cell>
          <cell r="AW4380">
            <v>0</v>
          </cell>
          <cell r="AX4380">
            <v>0</v>
          </cell>
          <cell r="AY4380">
            <v>0</v>
          </cell>
          <cell r="AZ4380">
            <v>0</v>
          </cell>
        </row>
        <row r="4381">
          <cell r="A4381" t="str">
            <v>WYExtra Large C&amp;IReal Time PricingProgram Annual CostsHigh Participation Case0</v>
          </cell>
          <cell r="B4381" t="str">
            <v>WY</v>
          </cell>
          <cell r="C4381" t="str">
            <v>Extra Large C&amp;I</v>
          </cell>
          <cell r="D4381" t="str">
            <v>Real Time Pricing</v>
          </cell>
          <cell r="E4381" t="str">
            <v>Program Annual Costs</v>
          </cell>
          <cell r="F4381" t="str">
            <v>High Participation Case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>
            <v>5834317.1500000004</v>
          </cell>
          <cell r="S4381">
            <v>12509121.98</v>
          </cell>
          <cell r="T4381">
            <v>26286343.199999999</v>
          </cell>
          <cell r="U4381">
            <v>16130618.27</v>
          </cell>
          <cell r="V4381">
            <v>10911310.720000001</v>
          </cell>
          <cell r="W4381">
            <v>4823091.07</v>
          </cell>
          <cell r="X4381">
            <v>4899046.41</v>
          </cell>
          <cell r="Y4381">
            <v>4974249.76</v>
          </cell>
          <cell r="Z4381">
            <v>5049879.66</v>
          </cell>
          <cell r="AA4381">
            <v>5126289.05</v>
          </cell>
          <cell r="AB4381">
            <v>5203203.5</v>
          </cell>
          <cell r="AC4381">
            <v>5283869.59</v>
          </cell>
          <cell r="AD4381">
            <v>5405233.1200000001</v>
          </cell>
          <cell r="AE4381">
            <v>5502775.29</v>
          </cell>
          <cell r="AF4381">
            <v>5602414.6799999997</v>
          </cell>
          <cell r="AG4381">
            <v>5704204.7300000004</v>
          </cell>
          <cell r="AH4381">
            <v>5808200.4400000004</v>
          </cell>
          <cell r="AI4381">
            <v>5914458.3899999997</v>
          </cell>
          <cell r="AJ4381">
            <v>6023036.7800000003</v>
          </cell>
          <cell r="AK4381">
            <v>6133995.5099999998</v>
          </cell>
          <cell r="AL4381">
            <v>0</v>
          </cell>
          <cell r="AM4381">
            <v>0</v>
          </cell>
          <cell r="AN4381">
            <v>0</v>
          </cell>
          <cell r="AO4381">
            <v>0</v>
          </cell>
          <cell r="AP4381">
            <v>0</v>
          </cell>
          <cell r="AQ4381">
            <v>0</v>
          </cell>
          <cell r="AR4381">
            <v>0</v>
          </cell>
          <cell r="AS4381">
            <v>0</v>
          </cell>
          <cell r="AT4381">
            <v>0</v>
          </cell>
          <cell r="AU4381">
            <v>0</v>
          </cell>
          <cell r="AV4381">
            <v>0</v>
          </cell>
          <cell r="AW4381">
            <v>0</v>
          </cell>
          <cell r="AX4381">
            <v>0</v>
          </cell>
          <cell r="AY4381">
            <v>0</v>
          </cell>
          <cell r="AZ4381">
            <v>0</v>
          </cell>
        </row>
        <row r="4382">
          <cell r="A4382" t="str">
            <v>WYExtra Large C&amp;IReal Time PricingNon-Incentive CostsHigh Participation Case0</v>
          </cell>
          <cell r="B4382" t="str">
            <v>WY</v>
          </cell>
          <cell r="C4382" t="str">
            <v>Extra Large C&amp;I</v>
          </cell>
          <cell r="D4382" t="str">
            <v>Real Time Pricing</v>
          </cell>
          <cell r="E4382" t="str">
            <v>Non-Incentive Costs</v>
          </cell>
          <cell r="F4382" t="str">
            <v>High Participation Case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>
            <v>5482636.7300000004</v>
          </cell>
          <cell r="S4382">
            <v>11437731.27</v>
          </cell>
          <cell r="T4382">
            <v>23748445.530000001</v>
          </cell>
          <cell r="U4382">
            <v>12818922.52</v>
          </cell>
          <cell r="V4382">
            <v>7177502.6100000003</v>
          </cell>
          <cell r="W4382">
            <v>1035039.42</v>
          </cell>
          <cell r="X4382">
            <v>1056694.75</v>
          </cell>
          <cell r="Y4382">
            <v>1077608.81</v>
          </cell>
          <cell r="Z4382">
            <v>1098962.6200000001</v>
          </cell>
          <cell r="AA4382">
            <v>1121099.71</v>
          </cell>
          <cell r="AB4382">
            <v>1143734.93</v>
          </cell>
          <cell r="AC4382">
            <v>1169950.97</v>
          </cell>
          <cell r="AD4382">
            <v>1234739.83</v>
          </cell>
          <cell r="AE4382">
            <v>1274929.31</v>
          </cell>
          <cell r="AF4382">
            <v>1316427.29</v>
          </cell>
          <cell r="AG4382">
            <v>1359276.37</v>
          </cell>
          <cell r="AH4382">
            <v>1403520.56</v>
          </cell>
          <cell r="AI4382">
            <v>1449205.28</v>
          </cell>
          <cell r="AJ4382">
            <v>1496377.44</v>
          </cell>
          <cell r="AK4382">
            <v>1545085.48</v>
          </cell>
          <cell r="AL4382">
            <v>0</v>
          </cell>
          <cell r="AM4382">
            <v>0</v>
          </cell>
          <cell r="AN4382">
            <v>0</v>
          </cell>
          <cell r="AO4382">
            <v>0</v>
          </cell>
          <cell r="AP4382">
            <v>0</v>
          </cell>
          <cell r="AQ4382">
            <v>0</v>
          </cell>
          <cell r="AR4382">
            <v>0</v>
          </cell>
          <cell r="AS4382">
            <v>0</v>
          </cell>
          <cell r="AT4382">
            <v>0</v>
          </cell>
          <cell r="AU4382">
            <v>0</v>
          </cell>
          <cell r="AV4382">
            <v>0</v>
          </cell>
          <cell r="AW4382">
            <v>0</v>
          </cell>
          <cell r="AX4382">
            <v>0</v>
          </cell>
          <cell r="AY4382">
            <v>0</v>
          </cell>
          <cell r="AZ4382">
            <v>0</v>
          </cell>
        </row>
        <row r="4383">
          <cell r="A4383" t="str">
            <v>WYExtra Large C&amp;IReal Time PricingSummer Peak Reduction @Meter  (MW)High Participation Case0</v>
          </cell>
          <cell r="B4383" t="str">
            <v>WY</v>
          </cell>
          <cell r="C4383" t="str">
            <v>Extra Large C&amp;I</v>
          </cell>
          <cell r="D4383" t="str">
            <v>Real Time Pricing</v>
          </cell>
          <cell r="E4383" t="str">
            <v>Summer Peak Reduction @Meter  (MW)</v>
          </cell>
          <cell r="F4383" t="str">
            <v>High Participation Case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>
            <v>5.1061481672101516</v>
          </cell>
          <cell r="S4383">
            <v>15.546439584201273</v>
          </cell>
          <cell r="T4383">
            <v>36.769815927493447</v>
          </cell>
          <cell r="U4383">
            <v>47.99510590524666</v>
          </cell>
          <cell r="V4383">
            <v>54.039254216657497</v>
          </cell>
          <cell r="W4383">
            <v>54.75501228123791</v>
          </cell>
          <cell r="X4383">
            <v>55.462504704051796</v>
          </cell>
          <cell r="Y4383">
            <v>56.170704503007471</v>
          </cell>
          <cell r="Z4383">
            <v>56.91276145592839</v>
          </cell>
          <cell r="AA4383">
            <v>57.74360864977195</v>
          </cell>
          <cell r="AB4383">
            <v>58.507439221742665</v>
          </cell>
          <cell r="AC4383">
            <v>59.27262640549219</v>
          </cell>
          <cell r="AD4383">
            <v>60.065513565673378</v>
          </cell>
          <cell r="AE4383">
            <v>60.869007140432515</v>
          </cell>
          <cell r="AF4383">
            <v>61.683249011282939</v>
          </cell>
          <cell r="AG4383">
            <v>62.508382957680382</v>
          </cell>
          <cell r="AH4383">
            <v>63.344554682411669</v>
          </cell>
          <cell r="AI4383">
            <v>64.191911837323005</v>
          </cell>
          <cell r="AJ4383">
            <v>65.050604049392433</v>
          </cell>
          <cell r="AK4383">
            <v>65.920782947151125</v>
          </cell>
          <cell r="AL4383">
            <v>0</v>
          </cell>
          <cell r="AM4383">
            <v>0</v>
          </cell>
          <cell r="AN4383">
            <v>0</v>
          </cell>
          <cell r="AO4383">
            <v>0</v>
          </cell>
          <cell r="AP4383">
            <v>0</v>
          </cell>
          <cell r="AQ4383">
            <v>0</v>
          </cell>
          <cell r="AR4383">
            <v>0</v>
          </cell>
          <cell r="AS4383">
            <v>0</v>
          </cell>
          <cell r="AT4383">
            <v>0</v>
          </cell>
          <cell r="AU4383">
            <v>0</v>
          </cell>
          <cell r="AV4383">
            <v>0</v>
          </cell>
          <cell r="AW4383">
            <v>0</v>
          </cell>
          <cell r="AX4383">
            <v>0</v>
          </cell>
          <cell r="AY4383">
            <v>0</v>
          </cell>
          <cell r="AZ4383">
            <v>0</v>
          </cell>
        </row>
        <row r="4384">
          <cell r="A4384" t="str">
            <v>WYExtra Large C&amp;IReal Time PricingSummer Peak Reduction @Generation (MW)High Participation Case0</v>
          </cell>
          <cell r="B4384" t="str">
            <v>WY</v>
          </cell>
          <cell r="C4384" t="str">
            <v>Extra Large C&amp;I</v>
          </cell>
          <cell r="D4384" t="str">
            <v>Real Time Pricing</v>
          </cell>
          <cell r="E4384" t="str">
            <v>Summer Peak Reduction @Generation (MW)</v>
          </cell>
          <cell r="F4384" t="str">
            <v>High Participation Case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5.6309529854545115</v>
          </cell>
          <cell r="S4384">
            <v>17.1442871462299</v>
          </cell>
          <cell r="T4384">
            <v>40.548980952242438</v>
          </cell>
          <cell r="U4384">
            <v>52.92799504328039</v>
          </cell>
          <cell r="V4384">
            <v>59.593354892652727</v>
          </cell>
          <cell r="W4384">
            <v>60.382677857562754</v>
          </cell>
          <cell r="X4384">
            <v>61.162885646285609</v>
          </cell>
          <cell r="Y4384">
            <v>61.94387351456492</v>
          </cell>
          <cell r="Z4384">
            <v>62.762198341341403</v>
          </cell>
          <cell r="AA4384">
            <v>63.678439181486489</v>
          </cell>
          <cell r="AB4384">
            <v>64.520775498172327</v>
          </cell>
          <cell r="AC4384">
            <v>65.364607857843168</v>
          </cell>
          <cell r="AD4384">
            <v>66.238987169908881</v>
          </cell>
          <cell r="AE4384">
            <v>67.125063013269198</v>
          </cell>
          <cell r="AF4384">
            <v>68.022991851877961</v>
          </cell>
          <cell r="AG4384">
            <v>68.932932242700019</v>
          </cell>
          <cell r="AH4384">
            <v>69.855044863709381</v>
          </cell>
          <cell r="AI4384">
            <v>70.789492542261797</v>
          </cell>
          <cell r="AJ4384">
            <v>71.73644028384696</v>
          </cell>
          <cell r="AK4384">
            <v>72.696055301225314</v>
          </cell>
          <cell r="AL4384">
            <v>0</v>
          </cell>
          <cell r="AM4384">
            <v>0</v>
          </cell>
          <cell r="AN4384">
            <v>0</v>
          </cell>
          <cell r="AO4384">
            <v>0</v>
          </cell>
          <cell r="AP4384">
            <v>0</v>
          </cell>
          <cell r="AQ4384">
            <v>0</v>
          </cell>
          <cell r="AR4384">
            <v>0</v>
          </cell>
          <cell r="AS4384">
            <v>0</v>
          </cell>
          <cell r="AT4384">
            <v>0</v>
          </cell>
          <cell r="AU4384">
            <v>0</v>
          </cell>
          <cell r="AV4384">
            <v>0</v>
          </cell>
          <cell r="AW4384">
            <v>0</v>
          </cell>
          <cell r="AX4384">
            <v>0</v>
          </cell>
          <cell r="AY4384">
            <v>0</v>
          </cell>
          <cell r="AZ4384">
            <v>0</v>
          </cell>
        </row>
        <row r="4385">
          <cell r="A4385" t="str">
            <v>WYExtra Large C&amp;IReal Time PricingWinter Peak Reduction @Meter  (MW)High Participation Case0</v>
          </cell>
          <cell r="B4385" t="str">
            <v>WY</v>
          </cell>
          <cell r="C4385" t="str">
            <v>Extra Large C&amp;I</v>
          </cell>
          <cell r="D4385" t="str">
            <v>Real Time Pricing</v>
          </cell>
          <cell r="E4385" t="str">
            <v>Winter Peak Reduction @Meter  (MW)</v>
          </cell>
          <cell r="F4385" t="str">
            <v>High Participation Case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  <cell r="AP4385">
            <v>0</v>
          </cell>
          <cell r="AQ4385">
            <v>0</v>
          </cell>
          <cell r="AR4385">
            <v>0</v>
          </cell>
          <cell r="AS4385">
            <v>0</v>
          </cell>
          <cell r="AT4385">
            <v>0</v>
          </cell>
          <cell r="AU4385">
            <v>0</v>
          </cell>
          <cell r="AV4385">
            <v>0</v>
          </cell>
          <cell r="AW4385">
            <v>0</v>
          </cell>
          <cell r="AX4385">
            <v>0</v>
          </cell>
          <cell r="AY4385">
            <v>0</v>
          </cell>
          <cell r="AZ4385">
            <v>0</v>
          </cell>
        </row>
        <row r="4386">
          <cell r="A4386" t="str">
            <v>WYExtra Large C&amp;IReal Time PricingWinter Peak Reduction @Generation (MW)High Participation Case0</v>
          </cell>
          <cell r="B4386" t="str">
            <v>WY</v>
          </cell>
          <cell r="C4386" t="str">
            <v>Extra Large C&amp;I</v>
          </cell>
          <cell r="D4386" t="str">
            <v>Real Time Pricing</v>
          </cell>
          <cell r="E4386" t="str">
            <v>Winter Peak Reduction @Generation (MW)</v>
          </cell>
          <cell r="F4386" t="str">
            <v>High Participation Case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0</v>
          </cell>
          <cell r="Y4386">
            <v>0</v>
          </cell>
          <cell r="Z4386">
            <v>0</v>
          </cell>
          <cell r="AA4386">
            <v>0</v>
          </cell>
          <cell r="AB4386">
            <v>0</v>
          </cell>
          <cell r="AC4386">
            <v>0</v>
          </cell>
          <cell r="AD4386">
            <v>0</v>
          </cell>
          <cell r="AE4386">
            <v>0</v>
          </cell>
          <cell r="AF4386">
            <v>0</v>
          </cell>
          <cell r="AG4386">
            <v>0</v>
          </cell>
          <cell r="AH4386">
            <v>0</v>
          </cell>
          <cell r="AI4386">
            <v>0</v>
          </cell>
          <cell r="AJ4386">
            <v>0</v>
          </cell>
          <cell r="AK4386">
            <v>0</v>
          </cell>
          <cell r="AL4386">
            <v>0</v>
          </cell>
          <cell r="AM4386">
            <v>0</v>
          </cell>
          <cell r="AN4386">
            <v>0</v>
          </cell>
          <cell r="AO4386">
            <v>0</v>
          </cell>
          <cell r="AP4386">
            <v>0</v>
          </cell>
          <cell r="AQ4386">
            <v>0</v>
          </cell>
          <cell r="AR4386">
            <v>0</v>
          </cell>
          <cell r="AS4386">
            <v>0</v>
          </cell>
          <cell r="AT4386">
            <v>0</v>
          </cell>
          <cell r="AU4386">
            <v>0</v>
          </cell>
          <cell r="AV4386">
            <v>0</v>
          </cell>
          <cell r="AW4386">
            <v>0</v>
          </cell>
          <cell r="AX4386">
            <v>0</v>
          </cell>
          <cell r="AY4386">
            <v>0</v>
          </cell>
          <cell r="AZ4386">
            <v>0</v>
          </cell>
        </row>
        <row r="4387">
          <cell r="A4387" t="str">
            <v>WYExtra Large C&amp;IReal Time PricingProgram Annual BenefitsHigh Participation Case0</v>
          </cell>
          <cell r="B4387" t="str">
            <v>WY</v>
          </cell>
          <cell r="C4387" t="str">
            <v>Extra Large C&amp;I</v>
          </cell>
          <cell r="D4387" t="str">
            <v>Real Time Pricing</v>
          </cell>
          <cell r="E4387" t="str">
            <v>Program Annual Benefits</v>
          </cell>
          <cell r="F4387" t="str">
            <v>High Participation Case</v>
          </cell>
          <cell r="G4387">
            <v>0</v>
          </cell>
        </row>
        <row r="4388">
          <cell r="A4388" t="str">
            <v>WYExtra Large C&amp;IReal Time PricingNew ParticipantsHigh Participation Case0</v>
          </cell>
          <cell r="B4388" t="str">
            <v>WY</v>
          </cell>
          <cell r="C4388" t="str">
            <v>Extra Large C&amp;I</v>
          </cell>
          <cell r="D4388" t="str">
            <v>Real Time Pricing</v>
          </cell>
          <cell r="E4388" t="str">
            <v>New Participants</v>
          </cell>
          <cell r="F4388" t="str">
            <v>High Participation Case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16746.686550000006</v>
          </cell>
          <cell r="S4388">
            <v>34271.919000000009</v>
          </cell>
          <cell r="T4388">
            <v>69833.664450000011</v>
          </cell>
          <cell r="U4388">
            <v>36847.527750000037</v>
          </cell>
          <cell r="V4388">
            <v>20100.588749999937</v>
          </cell>
          <cell r="W4388">
            <v>2583.0255000000179</v>
          </cell>
          <cell r="X4388">
            <v>2585.7149999999965</v>
          </cell>
          <cell r="Y4388">
            <v>2585.2035000000324</v>
          </cell>
          <cell r="Z4388">
            <v>2584.5764999999665</v>
          </cell>
          <cell r="AA4388">
            <v>2584.3950000000186</v>
          </cell>
          <cell r="AB4388">
            <v>2584.7249999999767</v>
          </cell>
          <cell r="AC4388">
            <v>2592.8595000000205</v>
          </cell>
          <cell r="AD4388">
            <v>2694.0321599718882</v>
          </cell>
          <cell r="AE4388">
            <v>2731.0805338135397</v>
          </cell>
          <cell r="AF4388">
            <v>2768.6383974915661</v>
          </cell>
          <cell r="AG4388">
            <v>2806.7127575183695</v>
          </cell>
          <cell r="AH4388">
            <v>2845.3107167601411</v>
          </cell>
          <cell r="AI4388">
            <v>2884.4394757617847</v>
          </cell>
          <cell r="AJ4388">
            <v>2924.1063340901455</v>
          </cell>
          <cell r="AK4388">
            <v>2964.3186916958948</v>
          </cell>
          <cell r="AL4388">
            <v>0</v>
          </cell>
          <cell r="AM4388">
            <v>0</v>
          </cell>
          <cell r="AN4388">
            <v>0</v>
          </cell>
          <cell r="AO4388">
            <v>0</v>
          </cell>
          <cell r="AP4388">
            <v>0</v>
          </cell>
          <cell r="AQ4388">
            <v>0</v>
          </cell>
          <cell r="AR4388">
            <v>0</v>
          </cell>
          <cell r="AS4388">
            <v>0</v>
          </cell>
          <cell r="AT4388">
            <v>0</v>
          </cell>
          <cell r="AU4388">
            <v>0</v>
          </cell>
          <cell r="AV4388">
            <v>0</v>
          </cell>
          <cell r="AW4388">
            <v>0</v>
          </cell>
          <cell r="AX4388">
            <v>0</v>
          </cell>
          <cell r="AY4388">
            <v>0</v>
          </cell>
          <cell r="AZ4388">
            <v>0</v>
          </cell>
        </row>
        <row r="4389">
          <cell r="A4389" t="str">
            <v>WYExtra Large C&amp;IReal Time PricingIncentive CostsHigh Participation Case0</v>
          </cell>
          <cell r="B4389" t="str">
            <v>WY</v>
          </cell>
          <cell r="C4389" t="str">
            <v>Extra Large C&amp;I</v>
          </cell>
          <cell r="D4389" t="str">
            <v>Real Time Pricing</v>
          </cell>
          <cell r="E4389" t="str">
            <v>Incentive Costs</v>
          </cell>
          <cell r="F4389" t="str">
            <v>High Participation Case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351680.42</v>
          </cell>
          <cell r="S4389">
            <v>1071390.72</v>
          </cell>
          <cell r="T4389">
            <v>2537897.67</v>
          </cell>
          <cell r="U4389">
            <v>3311695.75</v>
          </cell>
          <cell r="V4389">
            <v>3733808.12</v>
          </cell>
          <cell r="W4389">
            <v>3788051.65</v>
          </cell>
          <cell r="X4389">
            <v>3842351.67</v>
          </cell>
          <cell r="Y4389">
            <v>3896640.94</v>
          </cell>
          <cell r="Z4389">
            <v>3950917.05</v>
          </cell>
          <cell r="AA4389">
            <v>4005189.34</v>
          </cell>
          <cell r="AB4389">
            <v>4059468.57</v>
          </cell>
          <cell r="AC4389">
            <v>4113918.62</v>
          </cell>
          <cell r="AD4389">
            <v>4170493.29</v>
          </cell>
          <cell r="AE4389">
            <v>4227845.9800000004</v>
          </cell>
          <cell r="AF4389">
            <v>4285987.3899999997</v>
          </cell>
          <cell r="AG4389">
            <v>4344928.3600000003</v>
          </cell>
          <cell r="AH4389">
            <v>4404679.88</v>
          </cell>
          <cell r="AI4389">
            <v>4465253.1100000003</v>
          </cell>
          <cell r="AJ4389">
            <v>4526659.34</v>
          </cell>
          <cell r="AK4389">
            <v>4588910.04</v>
          </cell>
          <cell r="AL4389">
            <v>0</v>
          </cell>
          <cell r="AM4389">
            <v>0</v>
          </cell>
          <cell r="AN4389">
            <v>0</v>
          </cell>
          <cell r="AO4389">
            <v>0</v>
          </cell>
          <cell r="AP4389">
            <v>0</v>
          </cell>
          <cell r="AQ4389">
            <v>0</v>
          </cell>
          <cell r="AR4389">
            <v>0</v>
          </cell>
          <cell r="AS4389">
            <v>0</v>
          </cell>
          <cell r="AT4389">
            <v>0</v>
          </cell>
          <cell r="AU4389">
            <v>0</v>
          </cell>
          <cell r="AV4389">
            <v>0</v>
          </cell>
          <cell r="AW4389">
            <v>0</v>
          </cell>
          <cell r="AX4389">
            <v>0</v>
          </cell>
          <cell r="AY4389">
            <v>0</v>
          </cell>
          <cell r="AZ4389">
            <v>0</v>
          </cell>
        </row>
        <row r="4390">
          <cell r="A4390" t="str">
            <v>WYExtra Large C&amp;IReal Time PricingParticipantsHigh Participation Case0</v>
          </cell>
          <cell r="B4390" t="str">
            <v>WY</v>
          </cell>
          <cell r="C4390" t="str">
            <v>Extra Large C&amp;I</v>
          </cell>
          <cell r="D4390" t="str">
            <v>Real Time Pricing</v>
          </cell>
          <cell r="E4390" t="str">
            <v>Participants</v>
          </cell>
          <cell r="F4390" t="str">
            <v>High Participation Case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16746.686550000006</v>
          </cell>
          <cell r="S4390">
            <v>51018.605550000015</v>
          </cell>
          <cell r="T4390">
            <v>120852.27000000002</v>
          </cell>
          <cell r="U4390">
            <v>157699.79775000006</v>
          </cell>
          <cell r="V4390">
            <v>177800.38649999999</v>
          </cell>
          <cell r="W4390">
            <v>180383.41200000001</v>
          </cell>
          <cell r="X4390">
            <v>182969.12700000001</v>
          </cell>
          <cell r="Y4390">
            <v>185554.33050000004</v>
          </cell>
          <cell r="Z4390">
            <v>188138.90700000001</v>
          </cell>
          <cell r="AA4390">
            <v>190723.30200000003</v>
          </cell>
          <cell r="AB4390">
            <v>193308.027</v>
          </cell>
          <cell r="AC4390">
            <v>195900.88650000002</v>
          </cell>
          <cell r="AD4390">
            <v>198594.91865997191</v>
          </cell>
          <cell r="AE4390">
            <v>201325.99919378545</v>
          </cell>
          <cell r="AF4390">
            <v>204094.63759127702</v>
          </cell>
          <cell r="AG4390">
            <v>206901.35034879539</v>
          </cell>
          <cell r="AH4390">
            <v>209746.66106555553</v>
          </cell>
          <cell r="AI4390">
            <v>212631.10054131731</v>
          </cell>
          <cell r="AJ4390">
            <v>215555.20687540746</v>
          </cell>
          <cell r="AK4390">
            <v>218519.52556710335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  <cell r="AP4390">
            <v>0</v>
          </cell>
          <cell r="AQ4390">
            <v>0</v>
          </cell>
          <cell r="AR4390">
            <v>0</v>
          </cell>
          <cell r="AS4390">
            <v>0</v>
          </cell>
          <cell r="AT4390">
            <v>0</v>
          </cell>
          <cell r="AU4390">
            <v>0</v>
          </cell>
          <cell r="AV4390">
            <v>0</v>
          </cell>
          <cell r="AW4390">
            <v>0</v>
          </cell>
          <cell r="AX4390">
            <v>0</v>
          </cell>
          <cell r="AY4390">
            <v>0</v>
          </cell>
          <cell r="AZ4390">
            <v>0</v>
          </cell>
        </row>
        <row r="4391">
          <cell r="A4391" t="str">
            <v>WYLarge C&amp;IReal Time PricingProgram Annual BenefitsHigh Participation Case0</v>
          </cell>
          <cell r="B4391" t="str">
            <v>WY</v>
          </cell>
          <cell r="C4391" t="str">
            <v>Large C&amp;I</v>
          </cell>
          <cell r="D4391" t="str">
            <v>Real Time Pricing</v>
          </cell>
          <cell r="E4391" t="str">
            <v>Program Annual Benefits</v>
          </cell>
          <cell r="F4391" t="str">
            <v>High Participation Case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R4391">
            <v>573231.01</v>
          </cell>
          <cell r="S4391">
            <v>1745288.43</v>
          </cell>
          <cell r="T4391">
            <v>4127886.26</v>
          </cell>
          <cell r="U4391">
            <v>5388069.9000000004</v>
          </cell>
          <cell r="V4391">
            <v>6066603.5300000003</v>
          </cell>
          <cell r="W4391">
            <v>6146956.6100000003</v>
          </cell>
          <cell r="X4391">
            <v>6226381.7599999998</v>
          </cell>
          <cell r="Y4391">
            <v>6305886.3200000003</v>
          </cell>
          <cell r="Z4391">
            <v>6389191.79</v>
          </cell>
          <cell r="AA4391">
            <v>6482465.1100000003</v>
          </cell>
          <cell r="AB4391">
            <v>6568214.9500000002</v>
          </cell>
          <cell r="AC4391">
            <v>6654117.0800000001</v>
          </cell>
          <cell r="AD4391">
            <v>6743128.8899999997</v>
          </cell>
          <cell r="AE4391">
            <v>6833331.4100000001</v>
          </cell>
          <cell r="AF4391">
            <v>6924740.5700000003</v>
          </cell>
          <cell r="AG4391">
            <v>7017372.5</v>
          </cell>
          <cell r="AH4391">
            <v>7111243.5700000003</v>
          </cell>
          <cell r="AI4391">
            <v>7206370.3399999999</v>
          </cell>
          <cell r="AJ4391">
            <v>7302769.6200000001</v>
          </cell>
          <cell r="AK4391">
            <v>7400458.4299999997</v>
          </cell>
          <cell r="AL4391">
            <v>0</v>
          </cell>
          <cell r="AM4391">
            <v>0</v>
          </cell>
          <cell r="AN4391">
            <v>0</v>
          </cell>
          <cell r="AO4391">
            <v>0</v>
          </cell>
          <cell r="AP4391">
            <v>0</v>
          </cell>
          <cell r="AQ4391">
            <v>0</v>
          </cell>
          <cell r="AR4391">
            <v>0</v>
          </cell>
          <cell r="AS4391">
            <v>0</v>
          </cell>
          <cell r="AT4391">
            <v>0</v>
          </cell>
          <cell r="AU4391">
            <v>0</v>
          </cell>
          <cell r="AV4391">
            <v>0</v>
          </cell>
          <cell r="AW4391">
            <v>0</v>
          </cell>
          <cell r="AX4391">
            <v>0</v>
          </cell>
          <cell r="AY4391">
            <v>0</v>
          </cell>
          <cell r="AZ4391">
            <v>0</v>
          </cell>
        </row>
        <row r="4392">
          <cell r="A4392" t="str">
            <v>WYLarge C&amp;IReal Time PricingProgram Annual CostsHigh Participation Case0</v>
          </cell>
          <cell r="B4392" t="str">
            <v>WY</v>
          </cell>
          <cell r="C4392" t="str">
            <v>Large C&amp;I</v>
          </cell>
          <cell r="D4392" t="str">
            <v>Real Time Pricing</v>
          </cell>
          <cell r="E4392" t="str">
            <v>Program Annual Costs</v>
          </cell>
          <cell r="F4392" t="str">
            <v>High Participation Case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R4392">
            <v>5834317.1500000004</v>
          </cell>
          <cell r="S4392">
            <v>12509121.98</v>
          </cell>
          <cell r="T4392">
            <v>26286343.199999999</v>
          </cell>
          <cell r="U4392">
            <v>16130618.27</v>
          </cell>
          <cell r="V4392">
            <v>10911310.720000001</v>
          </cell>
          <cell r="W4392">
            <v>4823091.07</v>
          </cell>
          <cell r="X4392">
            <v>4899046.41</v>
          </cell>
          <cell r="Y4392">
            <v>4974249.76</v>
          </cell>
          <cell r="Z4392">
            <v>5049879.66</v>
          </cell>
          <cell r="AA4392">
            <v>5126289.05</v>
          </cell>
          <cell r="AB4392">
            <v>5203203.5</v>
          </cell>
          <cell r="AC4392">
            <v>5283869.59</v>
          </cell>
          <cell r="AD4392">
            <v>5405233.1200000001</v>
          </cell>
          <cell r="AE4392">
            <v>5502775.29</v>
          </cell>
          <cell r="AF4392">
            <v>5602414.6799999997</v>
          </cell>
          <cell r="AG4392">
            <v>5704204.7300000004</v>
          </cell>
          <cell r="AH4392">
            <v>5808200.4400000004</v>
          </cell>
          <cell r="AI4392">
            <v>5914458.3899999997</v>
          </cell>
          <cell r="AJ4392">
            <v>6023036.7800000003</v>
          </cell>
          <cell r="AK4392">
            <v>6133995.5099999998</v>
          </cell>
          <cell r="AL4392">
            <v>0</v>
          </cell>
          <cell r="AM4392">
            <v>0</v>
          </cell>
          <cell r="AN4392">
            <v>0</v>
          </cell>
          <cell r="AO4392">
            <v>0</v>
          </cell>
          <cell r="AP4392">
            <v>0</v>
          </cell>
          <cell r="AQ4392">
            <v>0</v>
          </cell>
          <cell r="AR4392">
            <v>0</v>
          </cell>
          <cell r="AS4392">
            <v>0</v>
          </cell>
          <cell r="AT4392">
            <v>0</v>
          </cell>
          <cell r="AU4392">
            <v>0</v>
          </cell>
          <cell r="AV4392">
            <v>0</v>
          </cell>
          <cell r="AW4392">
            <v>0</v>
          </cell>
          <cell r="AX4392">
            <v>0</v>
          </cell>
          <cell r="AY4392">
            <v>0</v>
          </cell>
          <cell r="AZ4392">
            <v>0</v>
          </cell>
        </row>
        <row r="4393">
          <cell r="A4393" t="str">
            <v>WYLarge C&amp;IReal Time PricingNon-Incentive CostsHigh Participation Case0</v>
          </cell>
          <cell r="B4393" t="str">
            <v>WY</v>
          </cell>
          <cell r="C4393" t="str">
            <v>Large C&amp;I</v>
          </cell>
          <cell r="D4393" t="str">
            <v>Real Time Pricing</v>
          </cell>
          <cell r="E4393" t="str">
            <v>Non-Incentive Costs</v>
          </cell>
          <cell r="F4393" t="str">
            <v>High Participation Case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5482636.7300000004</v>
          </cell>
          <cell r="S4393">
            <v>11437731.27</v>
          </cell>
          <cell r="T4393">
            <v>23748445.530000001</v>
          </cell>
          <cell r="U4393">
            <v>12818922.52</v>
          </cell>
          <cell r="V4393">
            <v>7177502.6100000003</v>
          </cell>
          <cell r="W4393">
            <v>1035039.42</v>
          </cell>
          <cell r="X4393">
            <v>1056694.75</v>
          </cell>
          <cell r="Y4393">
            <v>1077608.81</v>
          </cell>
          <cell r="Z4393">
            <v>1098962.6200000001</v>
          </cell>
          <cell r="AA4393">
            <v>1121099.71</v>
          </cell>
          <cell r="AB4393">
            <v>1143734.93</v>
          </cell>
          <cell r="AC4393">
            <v>1169950.97</v>
          </cell>
          <cell r="AD4393">
            <v>1234739.83</v>
          </cell>
          <cell r="AE4393">
            <v>1274929.31</v>
          </cell>
          <cell r="AF4393">
            <v>1316427.29</v>
          </cell>
          <cell r="AG4393">
            <v>1359276.37</v>
          </cell>
          <cell r="AH4393">
            <v>1403520.56</v>
          </cell>
          <cell r="AI4393">
            <v>1449205.28</v>
          </cell>
          <cell r="AJ4393">
            <v>1496377.44</v>
          </cell>
          <cell r="AK4393">
            <v>1545085.48</v>
          </cell>
          <cell r="AL4393">
            <v>0</v>
          </cell>
          <cell r="AM4393">
            <v>0</v>
          </cell>
          <cell r="AN4393">
            <v>0</v>
          </cell>
          <cell r="AO4393">
            <v>0</v>
          </cell>
          <cell r="AP4393">
            <v>0</v>
          </cell>
          <cell r="AQ4393">
            <v>0</v>
          </cell>
          <cell r="AR4393">
            <v>0</v>
          </cell>
          <cell r="AS4393">
            <v>0</v>
          </cell>
          <cell r="AT4393">
            <v>0</v>
          </cell>
          <cell r="AU4393">
            <v>0</v>
          </cell>
          <cell r="AV4393">
            <v>0</v>
          </cell>
          <cell r="AW4393">
            <v>0</v>
          </cell>
          <cell r="AX4393">
            <v>0</v>
          </cell>
          <cell r="AY4393">
            <v>0</v>
          </cell>
          <cell r="AZ4393">
            <v>0</v>
          </cell>
        </row>
        <row r="4394">
          <cell r="A4394" t="str">
            <v>WYLarge C&amp;IReal Time PricingSummer Peak Reduction @Meter  (MW)High Participation Case0</v>
          </cell>
          <cell r="B4394" t="str">
            <v>WY</v>
          </cell>
          <cell r="C4394" t="str">
            <v>Large C&amp;I</v>
          </cell>
          <cell r="D4394" t="str">
            <v>Real Time Pricing</v>
          </cell>
          <cell r="E4394" t="str">
            <v>Summer Peak Reduction @Meter  (MW)</v>
          </cell>
          <cell r="F4394" t="str">
            <v>High Participation Case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5.1061481672101516</v>
          </cell>
          <cell r="S4394">
            <v>15.546439584201273</v>
          </cell>
          <cell r="T4394">
            <v>36.769815927493447</v>
          </cell>
          <cell r="U4394">
            <v>47.99510590524666</v>
          </cell>
          <cell r="V4394">
            <v>54.039254216657497</v>
          </cell>
          <cell r="W4394">
            <v>54.75501228123791</v>
          </cell>
          <cell r="X4394">
            <v>55.462504704051796</v>
          </cell>
          <cell r="Y4394">
            <v>56.170704503007471</v>
          </cell>
          <cell r="Z4394">
            <v>56.91276145592839</v>
          </cell>
          <cell r="AA4394">
            <v>57.74360864977195</v>
          </cell>
          <cell r="AB4394">
            <v>58.507439221742665</v>
          </cell>
          <cell r="AC4394">
            <v>59.27262640549219</v>
          </cell>
          <cell r="AD4394">
            <v>60.065513565673378</v>
          </cell>
          <cell r="AE4394">
            <v>60.869007140432515</v>
          </cell>
          <cell r="AF4394">
            <v>61.683249011282939</v>
          </cell>
          <cell r="AG4394">
            <v>62.508382957680382</v>
          </cell>
          <cell r="AH4394">
            <v>63.344554682411669</v>
          </cell>
          <cell r="AI4394">
            <v>64.191911837323005</v>
          </cell>
          <cell r="AJ4394">
            <v>65.050604049392433</v>
          </cell>
          <cell r="AK4394">
            <v>65.920782947151125</v>
          </cell>
          <cell r="AL4394">
            <v>0</v>
          </cell>
          <cell r="AM4394">
            <v>0</v>
          </cell>
          <cell r="AN4394">
            <v>0</v>
          </cell>
          <cell r="AO4394">
            <v>0</v>
          </cell>
          <cell r="AP4394">
            <v>0</v>
          </cell>
          <cell r="AQ4394">
            <v>0</v>
          </cell>
          <cell r="AR4394">
            <v>0</v>
          </cell>
          <cell r="AS4394">
            <v>0</v>
          </cell>
          <cell r="AT4394">
            <v>0</v>
          </cell>
          <cell r="AU4394">
            <v>0</v>
          </cell>
          <cell r="AV4394">
            <v>0</v>
          </cell>
          <cell r="AW4394">
            <v>0</v>
          </cell>
          <cell r="AX4394">
            <v>0</v>
          </cell>
          <cell r="AY4394">
            <v>0</v>
          </cell>
          <cell r="AZ4394">
            <v>0</v>
          </cell>
        </row>
        <row r="4395">
          <cell r="A4395" t="str">
            <v>WYLarge C&amp;IReal Time PricingSummer Peak Reduction @Generation (MW)High Participation Case0</v>
          </cell>
          <cell r="B4395" t="str">
            <v>WY</v>
          </cell>
          <cell r="C4395" t="str">
            <v>Large C&amp;I</v>
          </cell>
          <cell r="D4395" t="str">
            <v>Real Time Pricing</v>
          </cell>
          <cell r="E4395" t="str">
            <v>Summer Peak Reduction @Generation (MW)</v>
          </cell>
          <cell r="F4395" t="str">
            <v>High Participation Case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5.6309529854545115</v>
          </cell>
          <cell r="S4395">
            <v>17.1442871462299</v>
          </cell>
          <cell r="T4395">
            <v>40.548980952242438</v>
          </cell>
          <cell r="U4395">
            <v>52.92799504328039</v>
          </cell>
          <cell r="V4395">
            <v>59.593354892652727</v>
          </cell>
          <cell r="W4395">
            <v>60.382677857562754</v>
          </cell>
          <cell r="X4395">
            <v>61.162885646285609</v>
          </cell>
          <cell r="Y4395">
            <v>61.94387351456492</v>
          </cell>
          <cell r="Z4395">
            <v>62.762198341341403</v>
          </cell>
          <cell r="AA4395">
            <v>63.678439181486489</v>
          </cell>
          <cell r="AB4395">
            <v>64.520775498172327</v>
          </cell>
          <cell r="AC4395">
            <v>65.364607857843168</v>
          </cell>
          <cell r="AD4395">
            <v>66.238987169908881</v>
          </cell>
          <cell r="AE4395">
            <v>67.125063013269198</v>
          </cell>
          <cell r="AF4395">
            <v>68.022991851877961</v>
          </cell>
          <cell r="AG4395">
            <v>68.932932242700019</v>
          </cell>
          <cell r="AH4395">
            <v>69.855044863709381</v>
          </cell>
          <cell r="AI4395">
            <v>70.789492542261797</v>
          </cell>
          <cell r="AJ4395">
            <v>71.73644028384696</v>
          </cell>
          <cell r="AK4395">
            <v>72.696055301225314</v>
          </cell>
          <cell r="AL4395">
            <v>0</v>
          </cell>
          <cell r="AM4395">
            <v>0</v>
          </cell>
          <cell r="AN4395">
            <v>0</v>
          </cell>
          <cell r="AO4395">
            <v>0</v>
          </cell>
          <cell r="AP4395">
            <v>0</v>
          </cell>
          <cell r="AQ4395">
            <v>0</v>
          </cell>
          <cell r="AR4395">
            <v>0</v>
          </cell>
          <cell r="AS4395">
            <v>0</v>
          </cell>
          <cell r="AT4395">
            <v>0</v>
          </cell>
          <cell r="AU4395">
            <v>0</v>
          </cell>
          <cell r="AV4395">
            <v>0</v>
          </cell>
          <cell r="AW4395">
            <v>0</v>
          </cell>
          <cell r="AX4395">
            <v>0</v>
          </cell>
          <cell r="AY4395">
            <v>0</v>
          </cell>
          <cell r="AZ4395">
            <v>0</v>
          </cell>
        </row>
        <row r="4396">
          <cell r="A4396" t="str">
            <v>WYLarge C&amp;IReal Time PricingWinter Peak Reduction @Meter  (MW)High Participation Case0</v>
          </cell>
          <cell r="B4396" t="str">
            <v>WY</v>
          </cell>
          <cell r="C4396" t="str">
            <v>Large C&amp;I</v>
          </cell>
          <cell r="D4396" t="str">
            <v>Real Time Pricing</v>
          </cell>
          <cell r="E4396" t="str">
            <v>Winter Peak Reduction @Meter  (MW)</v>
          </cell>
          <cell r="F4396" t="str">
            <v>High Participation Case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V4396">
            <v>0</v>
          </cell>
          <cell r="W4396">
            <v>0</v>
          </cell>
          <cell r="X4396">
            <v>0</v>
          </cell>
          <cell r="Y4396">
            <v>0</v>
          </cell>
          <cell r="Z4396">
            <v>0</v>
          </cell>
          <cell r="AA4396">
            <v>0</v>
          </cell>
          <cell r="AB4396">
            <v>0</v>
          </cell>
          <cell r="AC4396">
            <v>0</v>
          </cell>
          <cell r="AD4396">
            <v>0</v>
          </cell>
          <cell r="AE4396">
            <v>0</v>
          </cell>
          <cell r="AF4396">
            <v>0</v>
          </cell>
          <cell r="AG4396">
            <v>0</v>
          </cell>
          <cell r="AH4396">
            <v>0</v>
          </cell>
          <cell r="AI4396">
            <v>0</v>
          </cell>
          <cell r="AJ4396">
            <v>0</v>
          </cell>
          <cell r="AK4396">
            <v>0</v>
          </cell>
          <cell r="AL4396">
            <v>0</v>
          </cell>
          <cell r="AM4396">
            <v>0</v>
          </cell>
          <cell r="AN4396">
            <v>0</v>
          </cell>
          <cell r="AO4396">
            <v>0</v>
          </cell>
          <cell r="AP4396">
            <v>0</v>
          </cell>
          <cell r="AQ4396">
            <v>0</v>
          </cell>
          <cell r="AR4396">
            <v>0</v>
          </cell>
          <cell r="AS4396">
            <v>0</v>
          </cell>
          <cell r="AT4396">
            <v>0</v>
          </cell>
          <cell r="AU4396">
            <v>0</v>
          </cell>
          <cell r="AV4396">
            <v>0</v>
          </cell>
          <cell r="AW4396">
            <v>0</v>
          </cell>
          <cell r="AX4396">
            <v>0</v>
          </cell>
          <cell r="AY4396">
            <v>0</v>
          </cell>
          <cell r="AZ4396">
            <v>0</v>
          </cell>
        </row>
        <row r="4397">
          <cell r="A4397" t="str">
            <v>WYLarge C&amp;IReal Time PricingWinter Peak Reduction @Generation (MW)High Participation Case0</v>
          </cell>
          <cell r="B4397" t="str">
            <v>WY</v>
          </cell>
          <cell r="C4397" t="str">
            <v>Large C&amp;I</v>
          </cell>
          <cell r="D4397" t="str">
            <v>Real Time Pricing</v>
          </cell>
          <cell r="E4397" t="str">
            <v>Winter Peak Reduction @Generation (MW)</v>
          </cell>
          <cell r="F4397" t="str">
            <v>High Participation Case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V4397">
            <v>0</v>
          </cell>
          <cell r="W4397">
            <v>0</v>
          </cell>
          <cell r="X4397">
            <v>0</v>
          </cell>
          <cell r="Y4397">
            <v>0</v>
          </cell>
          <cell r="Z4397">
            <v>0</v>
          </cell>
          <cell r="AA4397">
            <v>0</v>
          </cell>
          <cell r="AB4397">
            <v>0</v>
          </cell>
          <cell r="AC4397">
            <v>0</v>
          </cell>
          <cell r="AD4397">
            <v>0</v>
          </cell>
          <cell r="AE4397">
            <v>0</v>
          </cell>
          <cell r="AF4397">
            <v>0</v>
          </cell>
          <cell r="AG4397">
            <v>0</v>
          </cell>
          <cell r="AH4397">
            <v>0</v>
          </cell>
          <cell r="AI4397">
            <v>0</v>
          </cell>
          <cell r="AJ4397">
            <v>0</v>
          </cell>
          <cell r="AK4397">
            <v>0</v>
          </cell>
          <cell r="AL4397">
            <v>0</v>
          </cell>
          <cell r="AM4397">
            <v>0</v>
          </cell>
          <cell r="AN4397">
            <v>0</v>
          </cell>
          <cell r="AO4397">
            <v>0</v>
          </cell>
          <cell r="AP4397">
            <v>0</v>
          </cell>
          <cell r="AQ4397">
            <v>0</v>
          </cell>
          <cell r="AR4397">
            <v>0</v>
          </cell>
          <cell r="AS4397">
            <v>0</v>
          </cell>
          <cell r="AT4397">
            <v>0</v>
          </cell>
          <cell r="AU4397">
            <v>0</v>
          </cell>
          <cell r="AV4397">
            <v>0</v>
          </cell>
          <cell r="AW4397">
            <v>0</v>
          </cell>
          <cell r="AX4397">
            <v>0</v>
          </cell>
          <cell r="AY4397">
            <v>0</v>
          </cell>
          <cell r="AZ4397">
            <v>0</v>
          </cell>
        </row>
        <row r="4398">
          <cell r="A4398" t="str">
            <v>WYLarge C&amp;IReal Time PricingProgram Annual BenefitsHigh Participation Case0</v>
          </cell>
          <cell r="B4398" t="str">
            <v>WY</v>
          </cell>
          <cell r="C4398" t="str">
            <v>Large C&amp;I</v>
          </cell>
          <cell r="D4398" t="str">
            <v>Real Time Pricing</v>
          </cell>
          <cell r="E4398" t="str">
            <v>Program Annual Benefits</v>
          </cell>
          <cell r="F4398" t="str">
            <v>High Participation Case</v>
          </cell>
          <cell r="G4398">
            <v>0</v>
          </cell>
        </row>
        <row r="4399">
          <cell r="A4399" t="str">
            <v>WYLarge C&amp;IReal Time PricingNew ParticipantsHigh Participation Case0</v>
          </cell>
          <cell r="B4399" t="str">
            <v>WY</v>
          </cell>
          <cell r="C4399" t="str">
            <v>Large C&amp;I</v>
          </cell>
          <cell r="D4399" t="str">
            <v>Real Time Pricing</v>
          </cell>
          <cell r="E4399" t="str">
            <v>New Participants</v>
          </cell>
          <cell r="F4399" t="str">
            <v>High Participation Case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16746.686550000006</v>
          </cell>
          <cell r="S4399">
            <v>34271.919000000009</v>
          </cell>
          <cell r="T4399">
            <v>69833.664450000011</v>
          </cell>
          <cell r="U4399">
            <v>36847.527750000037</v>
          </cell>
          <cell r="V4399">
            <v>20100.588749999937</v>
          </cell>
          <cell r="W4399">
            <v>2583.0255000000179</v>
          </cell>
          <cell r="X4399">
            <v>2585.7149999999965</v>
          </cell>
          <cell r="Y4399">
            <v>2585.2035000000324</v>
          </cell>
          <cell r="Z4399">
            <v>2584.5764999999665</v>
          </cell>
          <cell r="AA4399">
            <v>2584.3950000000186</v>
          </cell>
          <cell r="AB4399">
            <v>2584.7249999999767</v>
          </cell>
          <cell r="AC4399">
            <v>2592.8595000000205</v>
          </cell>
          <cell r="AD4399">
            <v>2694.0321599718882</v>
          </cell>
          <cell r="AE4399">
            <v>2731.0805338135397</v>
          </cell>
          <cell r="AF4399">
            <v>2768.6383974915661</v>
          </cell>
          <cell r="AG4399">
            <v>2806.7127575183695</v>
          </cell>
          <cell r="AH4399">
            <v>2845.3107167601411</v>
          </cell>
          <cell r="AI4399">
            <v>2884.4394757617847</v>
          </cell>
          <cell r="AJ4399">
            <v>2924.1063340901455</v>
          </cell>
          <cell r="AK4399">
            <v>2964.3186916958948</v>
          </cell>
          <cell r="AL4399">
            <v>0</v>
          </cell>
          <cell r="AM4399">
            <v>0</v>
          </cell>
          <cell r="AN4399">
            <v>0</v>
          </cell>
          <cell r="AO4399">
            <v>0</v>
          </cell>
          <cell r="AP4399">
            <v>0</v>
          </cell>
          <cell r="AQ4399">
            <v>0</v>
          </cell>
          <cell r="AR4399">
            <v>0</v>
          </cell>
          <cell r="AS4399">
            <v>0</v>
          </cell>
          <cell r="AT4399">
            <v>0</v>
          </cell>
          <cell r="AU4399">
            <v>0</v>
          </cell>
          <cell r="AV4399">
            <v>0</v>
          </cell>
          <cell r="AW4399">
            <v>0</v>
          </cell>
          <cell r="AX4399">
            <v>0</v>
          </cell>
          <cell r="AY4399">
            <v>0</v>
          </cell>
          <cell r="AZ4399">
            <v>0</v>
          </cell>
        </row>
        <row r="4400">
          <cell r="A4400" t="str">
            <v>WYLarge C&amp;IReal Time PricingIncentive CostsHigh Participation Case0</v>
          </cell>
          <cell r="B4400" t="str">
            <v>WY</v>
          </cell>
          <cell r="C4400" t="str">
            <v>Large C&amp;I</v>
          </cell>
          <cell r="D4400" t="str">
            <v>Real Time Pricing</v>
          </cell>
          <cell r="E4400" t="str">
            <v>Incentive Costs</v>
          </cell>
          <cell r="F4400" t="str">
            <v>High Participation Case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351680.42</v>
          </cell>
          <cell r="S4400">
            <v>1071390.72</v>
          </cell>
          <cell r="T4400">
            <v>2537897.67</v>
          </cell>
          <cell r="U4400">
            <v>3311695.75</v>
          </cell>
          <cell r="V4400">
            <v>3733808.12</v>
          </cell>
          <cell r="W4400">
            <v>3788051.65</v>
          </cell>
          <cell r="X4400">
            <v>3842351.67</v>
          </cell>
          <cell r="Y4400">
            <v>3896640.94</v>
          </cell>
          <cell r="Z4400">
            <v>3950917.05</v>
          </cell>
          <cell r="AA4400">
            <v>4005189.34</v>
          </cell>
          <cell r="AB4400">
            <v>4059468.57</v>
          </cell>
          <cell r="AC4400">
            <v>4113918.62</v>
          </cell>
          <cell r="AD4400">
            <v>4170493.29</v>
          </cell>
          <cell r="AE4400">
            <v>4227845.9800000004</v>
          </cell>
          <cell r="AF4400">
            <v>4285987.3899999997</v>
          </cell>
          <cell r="AG4400">
            <v>4344928.3600000003</v>
          </cell>
          <cell r="AH4400">
            <v>4404679.88</v>
          </cell>
          <cell r="AI4400">
            <v>4465253.1100000003</v>
          </cell>
          <cell r="AJ4400">
            <v>4526659.34</v>
          </cell>
          <cell r="AK4400">
            <v>4588910.04</v>
          </cell>
          <cell r="AL4400">
            <v>0</v>
          </cell>
          <cell r="AM4400">
            <v>0</v>
          </cell>
          <cell r="AN4400">
            <v>0</v>
          </cell>
          <cell r="AO4400">
            <v>0</v>
          </cell>
          <cell r="AP4400">
            <v>0</v>
          </cell>
          <cell r="AQ4400">
            <v>0</v>
          </cell>
          <cell r="AR4400">
            <v>0</v>
          </cell>
          <cell r="AS4400">
            <v>0</v>
          </cell>
          <cell r="AT4400">
            <v>0</v>
          </cell>
          <cell r="AU4400">
            <v>0</v>
          </cell>
          <cell r="AV4400">
            <v>0</v>
          </cell>
          <cell r="AW4400">
            <v>0</v>
          </cell>
          <cell r="AX4400">
            <v>0</v>
          </cell>
          <cell r="AY4400">
            <v>0</v>
          </cell>
          <cell r="AZ4400">
            <v>0</v>
          </cell>
        </row>
        <row r="4401">
          <cell r="A4401" t="str">
            <v>WYLarge C&amp;IReal Time PricingParticipantsHigh Participation Case0</v>
          </cell>
          <cell r="B4401" t="str">
            <v>WY</v>
          </cell>
          <cell r="C4401" t="str">
            <v>Large C&amp;I</v>
          </cell>
          <cell r="D4401" t="str">
            <v>Real Time Pricing</v>
          </cell>
          <cell r="E4401" t="str">
            <v>Participants</v>
          </cell>
          <cell r="F4401" t="str">
            <v>High Participation Case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16746.686550000006</v>
          </cell>
          <cell r="S4401">
            <v>51018.605550000015</v>
          </cell>
          <cell r="T4401">
            <v>120852.27000000002</v>
          </cell>
          <cell r="U4401">
            <v>157699.79775000006</v>
          </cell>
          <cell r="V4401">
            <v>177800.38649999999</v>
          </cell>
          <cell r="W4401">
            <v>180383.41200000001</v>
          </cell>
          <cell r="X4401">
            <v>182969.12700000001</v>
          </cell>
          <cell r="Y4401">
            <v>185554.33050000004</v>
          </cell>
          <cell r="Z4401">
            <v>188138.90700000001</v>
          </cell>
          <cell r="AA4401">
            <v>190723.30200000003</v>
          </cell>
          <cell r="AB4401">
            <v>193308.027</v>
          </cell>
          <cell r="AC4401">
            <v>195900.88650000002</v>
          </cell>
          <cell r="AD4401">
            <v>198594.91865997191</v>
          </cell>
          <cell r="AE4401">
            <v>201325.99919378545</v>
          </cell>
          <cell r="AF4401">
            <v>204094.63759127702</v>
          </cell>
          <cell r="AG4401">
            <v>206901.35034879539</v>
          </cell>
          <cell r="AH4401">
            <v>209746.66106555553</v>
          </cell>
          <cell r="AI4401">
            <v>212631.10054131731</v>
          </cell>
          <cell r="AJ4401">
            <v>215555.20687540746</v>
          </cell>
          <cell r="AK4401">
            <v>218519.52556710335</v>
          </cell>
          <cell r="AL4401">
            <v>0</v>
          </cell>
          <cell r="AM4401">
            <v>0</v>
          </cell>
          <cell r="AN4401">
            <v>0</v>
          </cell>
          <cell r="AO4401">
            <v>0</v>
          </cell>
          <cell r="AP4401">
            <v>0</v>
          </cell>
          <cell r="AQ4401">
            <v>0</v>
          </cell>
          <cell r="AR4401">
            <v>0</v>
          </cell>
          <cell r="AS4401">
            <v>0</v>
          </cell>
          <cell r="AT4401">
            <v>0</v>
          </cell>
          <cell r="AU4401">
            <v>0</v>
          </cell>
          <cell r="AV4401">
            <v>0</v>
          </cell>
          <cell r="AW4401">
            <v>0</v>
          </cell>
          <cell r="AX4401">
            <v>0</v>
          </cell>
          <cell r="AY4401">
            <v>0</v>
          </cell>
          <cell r="AZ4401">
            <v>0</v>
          </cell>
        </row>
        <row r="4402">
          <cell r="A4402" t="str">
            <v>WYExtra Large C&amp;ITime-Of-UseProgram Annual BenefitsHigh Participation Case0</v>
          </cell>
          <cell r="B4402" t="str">
            <v>WY</v>
          </cell>
          <cell r="C4402" t="str">
            <v>Extra Large C&amp;I</v>
          </cell>
          <cell r="D4402" t="str">
            <v>Time-Of-Use</v>
          </cell>
          <cell r="E4402" t="str">
            <v>Program Annual Benefits</v>
          </cell>
          <cell r="F4402" t="str">
            <v>High Participation Case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573231.01</v>
          </cell>
          <cell r="S4402">
            <v>1745288.43</v>
          </cell>
          <cell r="T4402">
            <v>4127886.26</v>
          </cell>
          <cell r="U4402">
            <v>5388069.9000000004</v>
          </cell>
          <cell r="V4402">
            <v>6066603.5300000003</v>
          </cell>
          <cell r="W4402">
            <v>6146956.6100000003</v>
          </cell>
          <cell r="X4402">
            <v>6226381.7599999998</v>
          </cell>
          <cell r="Y4402">
            <v>6305886.3200000003</v>
          </cell>
          <cell r="Z4402">
            <v>6389191.79</v>
          </cell>
          <cell r="AA4402">
            <v>6482465.1100000003</v>
          </cell>
          <cell r="AB4402">
            <v>6568214.9500000002</v>
          </cell>
          <cell r="AC4402">
            <v>6654117.0800000001</v>
          </cell>
          <cell r="AD4402">
            <v>6743128.8899999997</v>
          </cell>
          <cell r="AE4402">
            <v>6833331.4100000001</v>
          </cell>
          <cell r="AF4402">
            <v>6924740.5700000003</v>
          </cell>
          <cell r="AG4402">
            <v>7017372.5</v>
          </cell>
          <cell r="AH4402">
            <v>7111243.5700000003</v>
          </cell>
          <cell r="AI4402">
            <v>7206370.3399999999</v>
          </cell>
          <cell r="AJ4402">
            <v>7302769.6200000001</v>
          </cell>
          <cell r="AK4402">
            <v>7400458.4299999997</v>
          </cell>
          <cell r="AL4402">
            <v>0</v>
          </cell>
          <cell r="AM4402">
            <v>0</v>
          </cell>
          <cell r="AN4402">
            <v>0</v>
          </cell>
          <cell r="AO4402">
            <v>0</v>
          </cell>
          <cell r="AP4402">
            <v>0</v>
          </cell>
          <cell r="AQ4402">
            <v>0</v>
          </cell>
          <cell r="AR4402">
            <v>0</v>
          </cell>
          <cell r="AS4402">
            <v>0</v>
          </cell>
          <cell r="AT4402">
            <v>0</v>
          </cell>
          <cell r="AU4402">
            <v>0</v>
          </cell>
          <cell r="AV4402">
            <v>0</v>
          </cell>
          <cell r="AW4402">
            <v>0</v>
          </cell>
          <cell r="AX4402">
            <v>0</v>
          </cell>
          <cell r="AY4402">
            <v>0</v>
          </cell>
          <cell r="AZ4402">
            <v>0</v>
          </cell>
        </row>
        <row r="4403">
          <cell r="A4403" t="str">
            <v>WYExtra Large C&amp;ITime-Of-UseProgram Annual CostsHigh Participation Case0</v>
          </cell>
          <cell r="B4403" t="str">
            <v>WY</v>
          </cell>
          <cell r="C4403" t="str">
            <v>Extra Large C&amp;I</v>
          </cell>
          <cell r="D4403" t="str">
            <v>Time-Of-Use</v>
          </cell>
          <cell r="E4403" t="str">
            <v>Program Annual Costs</v>
          </cell>
          <cell r="F4403" t="str">
            <v>High Participation Case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5834317.1500000004</v>
          </cell>
          <cell r="S4403">
            <v>12509121.98</v>
          </cell>
          <cell r="T4403">
            <v>26286343.199999999</v>
          </cell>
          <cell r="U4403">
            <v>16130618.27</v>
          </cell>
          <cell r="V4403">
            <v>10911310.720000001</v>
          </cell>
          <cell r="W4403">
            <v>4823091.07</v>
          </cell>
          <cell r="X4403">
            <v>4899046.41</v>
          </cell>
          <cell r="Y4403">
            <v>4974249.76</v>
          </cell>
          <cell r="Z4403">
            <v>5049879.66</v>
          </cell>
          <cell r="AA4403">
            <v>5126289.05</v>
          </cell>
          <cell r="AB4403">
            <v>5203203.5</v>
          </cell>
          <cell r="AC4403">
            <v>5283869.59</v>
          </cell>
          <cell r="AD4403">
            <v>5405233.1200000001</v>
          </cell>
          <cell r="AE4403">
            <v>5502775.29</v>
          </cell>
          <cell r="AF4403">
            <v>5602414.6799999997</v>
          </cell>
          <cell r="AG4403">
            <v>5704204.7300000004</v>
          </cell>
          <cell r="AH4403">
            <v>5808200.4400000004</v>
          </cell>
          <cell r="AI4403">
            <v>5914458.3899999997</v>
          </cell>
          <cell r="AJ4403">
            <v>6023036.7800000003</v>
          </cell>
          <cell r="AK4403">
            <v>6133995.5099999998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  <cell r="AP4403">
            <v>0</v>
          </cell>
          <cell r="AQ4403">
            <v>0</v>
          </cell>
          <cell r="AR4403">
            <v>0</v>
          </cell>
          <cell r="AS4403">
            <v>0</v>
          </cell>
          <cell r="AT4403">
            <v>0</v>
          </cell>
          <cell r="AU4403">
            <v>0</v>
          </cell>
          <cell r="AV4403">
            <v>0</v>
          </cell>
          <cell r="AW4403">
            <v>0</v>
          </cell>
          <cell r="AX4403">
            <v>0</v>
          </cell>
          <cell r="AY4403">
            <v>0</v>
          </cell>
          <cell r="AZ4403">
            <v>0</v>
          </cell>
        </row>
        <row r="4404">
          <cell r="A4404" t="str">
            <v>WYExtra Large C&amp;ITime-Of-UseNon-Incentive CostsHigh Participation Case0</v>
          </cell>
          <cell r="B4404" t="str">
            <v>WY</v>
          </cell>
          <cell r="C4404" t="str">
            <v>Extra Large C&amp;I</v>
          </cell>
          <cell r="D4404" t="str">
            <v>Time-Of-Use</v>
          </cell>
          <cell r="E4404" t="str">
            <v>Non-Incentive Costs</v>
          </cell>
          <cell r="F4404" t="str">
            <v>High Participation Case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5482636.7300000004</v>
          </cell>
          <cell r="S4404">
            <v>11437731.27</v>
          </cell>
          <cell r="T4404">
            <v>23748445.530000001</v>
          </cell>
          <cell r="U4404">
            <v>12818922.52</v>
          </cell>
          <cell r="V4404">
            <v>7177502.6100000003</v>
          </cell>
          <cell r="W4404">
            <v>1035039.42</v>
          </cell>
          <cell r="X4404">
            <v>1056694.75</v>
          </cell>
          <cell r="Y4404">
            <v>1077608.81</v>
          </cell>
          <cell r="Z4404">
            <v>1098962.6200000001</v>
          </cell>
          <cell r="AA4404">
            <v>1121099.71</v>
          </cell>
          <cell r="AB4404">
            <v>1143734.93</v>
          </cell>
          <cell r="AC4404">
            <v>1169950.97</v>
          </cell>
          <cell r="AD4404">
            <v>1234739.83</v>
          </cell>
          <cell r="AE4404">
            <v>1274929.31</v>
          </cell>
          <cell r="AF4404">
            <v>1316427.29</v>
          </cell>
          <cell r="AG4404">
            <v>1359276.37</v>
          </cell>
          <cell r="AH4404">
            <v>1403520.56</v>
          </cell>
          <cell r="AI4404">
            <v>1449205.28</v>
          </cell>
          <cell r="AJ4404">
            <v>1496377.44</v>
          </cell>
          <cell r="AK4404">
            <v>1545085.48</v>
          </cell>
          <cell r="AL4404">
            <v>0</v>
          </cell>
          <cell r="AM4404">
            <v>0</v>
          </cell>
          <cell r="AN4404">
            <v>0</v>
          </cell>
          <cell r="AO4404">
            <v>0</v>
          </cell>
          <cell r="AP4404">
            <v>0</v>
          </cell>
          <cell r="AQ4404">
            <v>0</v>
          </cell>
          <cell r="AR4404">
            <v>0</v>
          </cell>
          <cell r="AS4404">
            <v>0</v>
          </cell>
          <cell r="AT4404">
            <v>0</v>
          </cell>
          <cell r="AU4404">
            <v>0</v>
          </cell>
          <cell r="AV4404">
            <v>0</v>
          </cell>
          <cell r="AW4404">
            <v>0</v>
          </cell>
          <cell r="AX4404">
            <v>0</v>
          </cell>
          <cell r="AY4404">
            <v>0</v>
          </cell>
          <cell r="AZ4404">
            <v>0</v>
          </cell>
        </row>
        <row r="4405">
          <cell r="A4405" t="str">
            <v>WYExtra Large C&amp;ITime-Of-UseSummer Peak Reduction @Meter  (MW)High Participation Case0</v>
          </cell>
          <cell r="B4405" t="str">
            <v>WY</v>
          </cell>
          <cell r="C4405" t="str">
            <v>Extra Large C&amp;I</v>
          </cell>
          <cell r="D4405" t="str">
            <v>Time-Of-Use</v>
          </cell>
          <cell r="E4405" t="str">
            <v>Summer Peak Reduction @Meter  (MW)</v>
          </cell>
          <cell r="F4405" t="str">
            <v>High Participation Case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5.1061481672101516</v>
          </cell>
          <cell r="S4405">
            <v>15.546439584201273</v>
          </cell>
          <cell r="T4405">
            <v>36.769815927493447</v>
          </cell>
          <cell r="U4405">
            <v>47.99510590524666</v>
          </cell>
          <cell r="V4405">
            <v>54.039254216657497</v>
          </cell>
          <cell r="W4405">
            <v>54.75501228123791</v>
          </cell>
          <cell r="X4405">
            <v>55.462504704051796</v>
          </cell>
          <cell r="Y4405">
            <v>56.170704503007471</v>
          </cell>
          <cell r="Z4405">
            <v>56.91276145592839</v>
          </cell>
          <cell r="AA4405">
            <v>57.74360864977195</v>
          </cell>
          <cell r="AB4405">
            <v>58.507439221742665</v>
          </cell>
          <cell r="AC4405">
            <v>59.27262640549219</v>
          </cell>
          <cell r="AD4405">
            <v>60.065513565673378</v>
          </cell>
          <cell r="AE4405">
            <v>60.869007140432515</v>
          </cell>
          <cell r="AF4405">
            <v>61.683249011282939</v>
          </cell>
          <cell r="AG4405">
            <v>62.508382957680382</v>
          </cell>
          <cell r="AH4405">
            <v>63.344554682411669</v>
          </cell>
          <cell r="AI4405">
            <v>64.191911837323005</v>
          </cell>
          <cell r="AJ4405">
            <v>65.050604049392433</v>
          </cell>
          <cell r="AK4405">
            <v>65.920782947151125</v>
          </cell>
          <cell r="AL4405">
            <v>0</v>
          </cell>
          <cell r="AM4405">
            <v>0</v>
          </cell>
          <cell r="AN4405">
            <v>0</v>
          </cell>
          <cell r="AO4405">
            <v>0</v>
          </cell>
          <cell r="AP4405">
            <v>0</v>
          </cell>
          <cell r="AQ4405">
            <v>0</v>
          </cell>
          <cell r="AR4405">
            <v>0</v>
          </cell>
          <cell r="AS4405">
            <v>0</v>
          </cell>
          <cell r="AT4405">
            <v>0</v>
          </cell>
          <cell r="AU4405">
            <v>0</v>
          </cell>
          <cell r="AV4405">
            <v>0</v>
          </cell>
          <cell r="AW4405">
            <v>0</v>
          </cell>
          <cell r="AX4405">
            <v>0</v>
          </cell>
          <cell r="AY4405">
            <v>0</v>
          </cell>
          <cell r="AZ4405">
            <v>0</v>
          </cell>
        </row>
        <row r="4406">
          <cell r="A4406" t="str">
            <v>WYExtra Large C&amp;ITime-Of-UseSummer Peak Reduction @Generation (MW)High Participation Case0</v>
          </cell>
          <cell r="B4406" t="str">
            <v>WY</v>
          </cell>
          <cell r="C4406" t="str">
            <v>Extra Large C&amp;I</v>
          </cell>
          <cell r="D4406" t="str">
            <v>Time-Of-Use</v>
          </cell>
          <cell r="E4406" t="str">
            <v>Summer Peak Reduction @Generation (MW)</v>
          </cell>
          <cell r="F4406" t="str">
            <v>High Participation Case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5.6309529854545115</v>
          </cell>
          <cell r="S4406">
            <v>17.1442871462299</v>
          </cell>
          <cell r="T4406">
            <v>40.548980952242438</v>
          </cell>
          <cell r="U4406">
            <v>52.92799504328039</v>
          </cell>
          <cell r="V4406">
            <v>59.593354892652727</v>
          </cell>
          <cell r="W4406">
            <v>60.382677857562754</v>
          </cell>
          <cell r="X4406">
            <v>61.162885646285609</v>
          </cell>
          <cell r="Y4406">
            <v>61.94387351456492</v>
          </cell>
          <cell r="Z4406">
            <v>62.762198341341403</v>
          </cell>
          <cell r="AA4406">
            <v>63.678439181486489</v>
          </cell>
          <cell r="AB4406">
            <v>64.520775498172327</v>
          </cell>
          <cell r="AC4406">
            <v>65.364607857843168</v>
          </cell>
          <cell r="AD4406">
            <v>66.238987169908881</v>
          </cell>
          <cell r="AE4406">
            <v>67.125063013269198</v>
          </cell>
          <cell r="AF4406">
            <v>68.022991851877961</v>
          </cell>
          <cell r="AG4406">
            <v>68.932932242700019</v>
          </cell>
          <cell r="AH4406">
            <v>69.855044863709381</v>
          </cell>
          <cell r="AI4406">
            <v>70.789492542261797</v>
          </cell>
          <cell r="AJ4406">
            <v>71.73644028384696</v>
          </cell>
          <cell r="AK4406">
            <v>72.696055301225314</v>
          </cell>
          <cell r="AL4406">
            <v>0</v>
          </cell>
          <cell r="AM4406">
            <v>0</v>
          </cell>
          <cell r="AN4406">
            <v>0</v>
          </cell>
          <cell r="AO4406">
            <v>0</v>
          </cell>
          <cell r="AP4406">
            <v>0</v>
          </cell>
          <cell r="AQ4406">
            <v>0</v>
          </cell>
          <cell r="AR4406">
            <v>0</v>
          </cell>
          <cell r="AS4406">
            <v>0</v>
          </cell>
          <cell r="AT4406">
            <v>0</v>
          </cell>
          <cell r="AU4406">
            <v>0</v>
          </cell>
          <cell r="AV4406">
            <v>0</v>
          </cell>
          <cell r="AW4406">
            <v>0</v>
          </cell>
          <cell r="AX4406">
            <v>0</v>
          </cell>
          <cell r="AY4406">
            <v>0</v>
          </cell>
          <cell r="AZ4406">
            <v>0</v>
          </cell>
        </row>
        <row r="4407">
          <cell r="A4407" t="str">
            <v>WYExtra Large C&amp;ITime-Of-UseWinter Peak Reduction @Meter  (MW)High Participation Case0</v>
          </cell>
          <cell r="B4407" t="str">
            <v>WY</v>
          </cell>
          <cell r="C4407" t="str">
            <v>Extra Large C&amp;I</v>
          </cell>
          <cell r="D4407" t="str">
            <v>Time-Of-Use</v>
          </cell>
          <cell r="E4407" t="str">
            <v>Winter Peak Reduction @Meter  (MW)</v>
          </cell>
          <cell r="F4407" t="str">
            <v>High Participation Case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  <cell r="AP4407">
            <v>0</v>
          </cell>
          <cell r="AQ4407">
            <v>0</v>
          </cell>
          <cell r="AR4407">
            <v>0</v>
          </cell>
          <cell r="AS4407">
            <v>0</v>
          </cell>
          <cell r="AT4407">
            <v>0</v>
          </cell>
          <cell r="AU4407">
            <v>0</v>
          </cell>
          <cell r="AV4407">
            <v>0</v>
          </cell>
          <cell r="AW4407">
            <v>0</v>
          </cell>
          <cell r="AX4407">
            <v>0</v>
          </cell>
          <cell r="AY4407">
            <v>0</v>
          </cell>
          <cell r="AZ4407">
            <v>0</v>
          </cell>
        </row>
        <row r="4408">
          <cell r="A4408" t="str">
            <v>WYExtra Large C&amp;ITime-Of-UseWinter Peak Reduction @Generation (MW)High Participation Case0</v>
          </cell>
          <cell r="B4408" t="str">
            <v>WY</v>
          </cell>
          <cell r="C4408" t="str">
            <v>Extra Large C&amp;I</v>
          </cell>
          <cell r="D4408" t="str">
            <v>Time-Of-Use</v>
          </cell>
          <cell r="E4408" t="str">
            <v>Winter Peak Reduction @Generation (MW)</v>
          </cell>
          <cell r="F4408" t="str">
            <v>High Participation Case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>
            <v>0</v>
          </cell>
          <cell r="Z4408">
            <v>0</v>
          </cell>
          <cell r="AA4408">
            <v>0</v>
          </cell>
          <cell r="AB4408">
            <v>0</v>
          </cell>
          <cell r="AC4408">
            <v>0</v>
          </cell>
          <cell r="AD4408">
            <v>0</v>
          </cell>
          <cell r="AE4408">
            <v>0</v>
          </cell>
          <cell r="AF4408">
            <v>0</v>
          </cell>
          <cell r="AG4408">
            <v>0</v>
          </cell>
          <cell r="AH4408">
            <v>0</v>
          </cell>
          <cell r="AI4408">
            <v>0</v>
          </cell>
          <cell r="AJ4408">
            <v>0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0</v>
          </cell>
          <cell r="AP4408">
            <v>0</v>
          </cell>
          <cell r="AQ4408">
            <v>0</v>
          </cell>
          <cell r="AR4408">
            <v>0</v>
          </cell>
          <cell r="AS4408">
            <v>0</v>
          </cell>
          <cell r="AT4408">
            <v>0</v>
          </cell>
          <cell r="AU4408">
            <v>0</v>
          </cell>
          <cell r="AV4408">
            <v>0</v>
          </cell>
          <cell r="AW4408">
            <v>0</v>
          </cell>
          <cell r="AX4408">
            <v>0</v>
          </cell>
          <cell r="AY4408">
            <v>0</v>
          </cell>
          <cell r="AZ4408">
            <v>0</v>
          </cell>
        </row>
        <row r="4409">
          <cell r="A4409" t="str">
            <v>WYExtra Large C&amp;ITime-Of-UseProgram Annual BenefitsHigh Participation Case0</v>
          </cell>
          <cell r="B4409" t="str">
            <v>WY</v>
          </cell>
          <cell r="C4409" t="str">
            <v>Extra Large C&amp;I</v>
          </cell>
          <cell r="D4409" t="str">
            <v>Time-Of-Use</v>
          </cell>
          <cell r="E4409" t="str">
            <v>Program Annual Benefits</v>
          </cell>
          <cell r="F4409" t="str">
            <v>High Participation Case</v>
          </cell>
          <cell r="G4409">
            <v>0</v>
          </cell>
        </row>
        <row r="4410">
          <cell r="A4410" t="str">
            <v>WYExtra Large C&amp;ITime-Of-UseNew ParticipantsHigh Participation Case0</v>
          </cell>
          <cell r="B4410" t="str">
            <v>WY</v>
          </cell>
          <cell r="C4410" t="str">
            <v>Extra Large C&amp;I</v>
          </cell>
          <cell r="D4410" t="str">
            <v>Time-Of-Use</v>
          </cell>
          <cell r="E4410" t="str">
            <v>New Participants</v>
          </cell>
          <cell r="F4410" t="str">
            <v>High Participation Case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16746.686550000006</v>
          </cell>
          <cell r="S4410">
            <v>34271.919000000009</v>
          </cell>
          <cell r="T4410">
            <v>69833.664450000011</v>
          </cell>
          <cell r="U4410">
            <v>36847.527750000037</v>
          </cell>
          <cell r="V4410">
            <v>20100.588749999937</v>
          </cell>
          <cell r="W4410">
            <v>2583.0255000000179</v>
          </cell>
          <cell r="X4410">
            <v>2585.7149999999965</v>
          </cell>
          <cell r="Y4410">
            <v>2585.2035000000324</v>
          </cell>
          <cell r="Z4410">
            <v>2584.5764999999665</v>
          </cell>
          <cell r="AA4410">
            <v>2584.3950000000186</v>
          </cell>
          <cell r="AB4410">
            <v>2584.7249999999767</v>
          </cell>
          <cell r="AC4410">
            <v>2592.8595000000205</v>
          </cell>
          <cell r="AD4410">
            <v>2694.0321599718882</v>
          </cell>
          <cell r="AE4410">
            <v>2731.0805338135397</v>
          </cell>
          <cell r="AF4410">
            <v>2768.6383974915661</v>
          </cell>
          <cell r="AG4410">
            <v>2806.7127575183695</v>
          </cell>
          <cell r="AH4410">
            <v>2845.3107167601411</v>
          </cell>
          <cell r="AI4410">
            <v>2884.4394757617847</v>
          </cell>
          <cell r="AJ4410">
            <v>2924.1063340901455</v>
          </cell>
          <cell r="AK4410">
            <v>2964.3186916958948</v>
          </cell>
          <cell r="AL4410">
            <v>0</v>
          </cell>
          <cell r="AM4410">
            <v>0</v>
          </cell>
          <cell r="AN4410">
            <v>0</v>
          </cell>
          <cell r="AO4410">
            <v>0</v>
          </cell>
          <cell r="AP4410">
            <v>0</v>
          </cell>
          <cell r="AQ4410">
            <v>0</v>
          </cell>
          <cell r="AR4410">
            <v>0</v>
          </cell>
          <cell r="AS4410">
            <v>0</v>
          </cell>
          <cell r="AT4410">
            <v>0</v>
          </cell>
          <cell r="AU4410">
            <v>0</v>
          </cell>
          <cell r="AV4410">
            <v>0</v>
          </cell>
          <cell r="AW4410">
            <v>0</v>
          </cell>
          <cell r="AX4410">
            <v>0</v>
          </cell>
          <cell r="AY4410">
            <v>0</v>
          </cell>
          <cell r="AZ4410">
            <v>0</v>
          </cell>
        </row>
        <row r="4411">
          <cell r="A4411" t="str">
            <v>WYExtra Large C&amp;ITime-Of-UseIncentive CostsHigh Participation Case0</v>
          </cell>
          <cell r="B4411" t="str">
            <v>WY</v>
          </cell>
          <cell r="C4411" t="str">
            <v>Extra Large C&amp;I</v>
          </cell>
          <cell r="D4411" t="str">
            <v>Time-Of-Use</v>
          </cell>
          <cell r="E4411" t="str">
            <v>Incentive Costs</v>
          </cell>
          <cell r="F4411" t="str">
            <v>High Participation Case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351680.42</v>
          </cell>
          <cell r="S4411">
            <v>1071390.72</v>
          </cell>
          <cell r="T4411">
            <v>2537897.67</v>
          </cell>
          <cell r="U4411">
            <v>3311695.75</v>
          </cell>
          <cell r="V4411">
            <v>3733808.12</v>
          </cell>
          <cell r="W4411">
            <v>3788051.65</v>
          </cell>
          <cell r="X4411">
            <v>3842351.67</v>
          </cell>
          <cell r="Y4411">
            <v>3896640.94</v>
          </cell>
          <cell r="Z4411">
            <v>3950917.05</v>
          </cell>
          <cell r="AA4411">
            <v>4005189.34</v>
          </cell>
          <cell r="AB4411">
            <v>4059468.57</v>
          </cell>
          <cell r="AC4411">
            <v>4113918.62</v>
          </cell>
          <cell r="AD4411">
            <v>4170493.29</v>
          </cell>
          <cell r="AE4411">
            <v>4227845.9800000004</v>
          </cell>
          <cell r="AF4411">
            <v>4285987.3899999997</v>
          </cell>
          <cell r="AG4411">
            <v>4344928.3600000003</v>
          </cell>
          <cell r="AH4411">
            <v>4404679.88</v>
          </cell>
          <cell r="AI4411">
            <v>4465253.1100000003</v>
          </cell>
          <cell r="AJ4411">
            <v>4526659.34</v>
          </cell>
          <cell r="AK4411">
            <v>4588910.04</v>
          </cell>
          <cell r="AL4411">
            <v>0</v>
          </cell>
          <cell r="AM4411">
            <v>0</v>
          </cell>
          <cell r="AN4411">
            <v>0</v>
          </cell>
          <cell r="AO4411">
            <v>0</v>
          </cell>
          <cell r="AP4411">
            <v>0</v>
          </cell>
          <cell r="AQ4411">
            <v>0</v>
          </cell>
          <cell r="AR4411">
            <v>0</v>
          </cell>
          <cell r="AS4411">
            <v>0</v>
          </cell>
          <cell r="AT4411">
            <v>0</v>
          </cell>
          <cell r="AU4411">
            <v>0</v>
          </cell>
          <cell r="AV4411">
            <v>0</v>
          </cell>
          <cell r="AW4411">
            <v>0</v>
          </cell>
          <cell r="AX4411">
            <v>0</v>
          </cell>
          <cell r="AY4411">
            <v>0</v>
          </cell>
          <cell r="AZ4411">
            <v>0</v>
          </cell>
        </row>
        <row r="4412">
          <cell r="A4412" t="str">
            <v>WYExtra Large C&amp;ITime-Of-UseParticipantsHigh Participation Case0</v>
          </cell>
          <cell r="B4412" t="str">
            <v>WY</v>
          </cell>
          <cell r="C4412" t="str">
            <v>Extra Large C&amp;I</v>
          </cell>
          <cell r="D4412" t="str">
            <v>Time-Of-Use</v>
          </cell>
          <cell r="E4412" t="str">
            <v>Participants</v>
          </cell>
          <cell r="F4412" t="str">
            <v>High Participation Case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16746.686550000006</v>
          </cell>
          <cell r="S4412">
            <v>51018.605550000015</v>
          </cell>
          <cell r="T4412">
            <v>120852.27000000002</v>
          </cell>
          <cell r="U4412">
            <v>157699.79775000006</v>
          </cell>
          <cell r="V4412">
            <v>177800.38649999999</v>
          </cell>
          <cell r="W4412">
            <v>180383.41200000001</v>
          </cell>
          <cell r="X4412">
            <v>182969.12700000001</v>
          </cell>
          <cell r="Y4412">
            <v>185554.33050000004</v>
          </cell>
          <cell r="Z4412">
            <v>188138.90700000001</v>
          </cell>
          <cell r="AA4412">
            <v>190723.30200000003</v>
          </cell>
          <cell r="AB4412">
            <v>193308.027</v>
          </cell>
          <cell r="AC4412">
            <v>195900.88650000002</v>
          </cell>
          <cell r="AD4412">
            <v>198594.91865997191</v>
          </cell>
          <cell r="AE4412">
            <v>201325.99919378545</v>
          </cell>
          <cell r="AF4412">
            <v>204094.63759127702</v>
          </cell>
          <cell r="AG4412">
            <v>206901.35034879539</v>
          </cell>
          <cell r="AH4412">
            <v>209746.66106555553</v>
          </cell>
          <cell r="AI4412">
            <v>212631.10054131731</v>
          </cell>
          <cell r="AJ4412">
            <v>215555.20687540746</v>
          </cell>
          <cell r="AK4412">
            <v>218519.52556710335</v>
          </cell>
          <cell r="AL4412">
            <v>0</v>
          </cell>
          <cell r="AM4412">
            <v>0</v>
          </cell>
          <cell r="AN4412">
            <v>0</v>
          </cell>
          <cell r="AO4412">
            <v>0</v>
          </cell>
          <cell r="AP4412">
            <v>0</v>
          </cell>
          <cell r="AQ4412">
            <v>0</v>
          </cell>
          <cell r="AR4412">
            <v>0</v>
          </cell>
          <cell r="AS4412">
            <v>0</v>
          </cell>
          <cell r="AT4412">
            <v>0</v>
          </cell>
          <cell r="AU4412">
            <v>0</v>
          </cell>
          <cell r="AV4412">
            <v>0</v>
          </cell>
          <cell r="AW4412">
            <v>0</v>
          </cell>
          <cell r="AX4412">
            <v>0</v>
          </cell>
          <cell r="AY4412">
            <v>0</v>
          </cell>
          <cell r="AZ4412">
            <v>0</v>
          </cell>
        </row>
        <row r="4413">
          <cell r="A4413" t="str">
            <v>WYIrrigationTime-Of-UseProgram Annual BenefitsHigh Participation Case0</v>
          </cell>
          <cell r="B4413" t="str">
            <v>WY</v>
          </cell>
          <cell r="C4413" t="str">
            <v>Irrigation</v>
          </cell>
          <cell r="D4413" t="str">
            <v>Time-Of-Use</v>
          </cell>
          <cell r="E4413" t="str">
            <v>Program Annual Benefits</v>
          </cell>
          <cell r="F4413" t="str">
            <v>High Participation Case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573231.01</v>
          </cell>
          <cell r="S4413">
            <v>1745288.43</v>
          </cell>
          <cell r="T4413">
            <v>4127886.26</v>
          </cell>
          <cell r="U4413">
            <v>5388069.9000000004</v>
          </cell>
          <cell r="V4413">
            <v>6066603.5300000003</v>
          </cell>
          <cell r="W4413">
            <v>6146956.6100000003</v>
          </cell>
          <cell r="X4413">
            <v>6226381.7599999998</v>
          </cell>
          <cell r="Y4413">
            <v>6305886.3200000003</v>
          </cell>
          <cell r="Z4413">
            <v>6389191.79</v>
          </cell>
          <cell r="AA4413">
            <v>6482465.1100000003</v>
          </cell>
          <cell r="AB4413">
            <v>6568214.9500000002</v>
          </cell>
          <cell r="AC4413">
            <v>6654117.0800000001</v>
          </cell>
          <cell r="AD4413">
            <v>6743128.8899999997</v>
          </cell>
          <cell r="AE4413">
            <v>6833331.4100000001</v>
          </cell>
          <cell r="AF4413">
            <v>6924740.5700000003</v>
          </cell>
          <cell r="AG4413">
            <v>7017372.5</v>
          </cell>
          <cell r="AH4413">
            <v>7111243.5700000003</v>
          </cell>
          <cell r="AI4413">
            <v>7206370.3399999999</v>
          </cell>
          <cell r="AJ4413">
            <v>7302769.6200000001</v>
          </cell>
          <cell r="AK4413">
            <v>7400458.4299999997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  <cell r="AP4413">
            <v>0</v>
          </cell>
          <cell r="AQ4413">
            <v>0</v>
          </cell>
          <cell r="AR4413">
            <v>0</v>
          </cell>
          <cell r="AS4413">
            <v>0</v>
          </cell>
          <cell r="AT4413">
            <v>0</v>
          </cell>
          <cell r="AU4413">
            <v>0</v>
          </cell>
          <cell r="AV4413">
            <v>0</v>
          </cell>
          <cell r="AW4413">
            <v>0</v>
          </cell>
          <cell r="AX4413">
            <v>0</v>
          </cell>
          <cell r="AY4413">
            <v>0</v>
          </cell>
          <cell r="AZ4413">
            <v>0</v>
          </cell>
        </row>
        <row r="4414">
          <cell r="A4414" t="str">
            <v>WYIrrigationTime-Of-UseProgram Annual CostsHigh Participation Case0</v>
          </cell>
          <cell r="B4414" t="str">
            <v>WY</v>
          </cell>
          <cell r="C4414" t="str">
            <v>Irrigation</v>
          </cell>
          <cell r="D4414" t="str">
            <v>Time-Of-Use</v>
          </cell>
          <cell r="E4414" t="str">
            <v>Program Annual Costs</v>
          </cell>
          <cell r="F4414" t="str">
            <v>High Participation Case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5834317.1500000004</v>
          </cell>
          <cell r="S4414">
            <v>12509121.98</v>
          </cell>
          <cell r="T4414">
            <v>26286343.199999999</v>
          </cell>
          <cell r="U4414">
            <v>16130618.27</v>
          </cell>
          <cell r="V4414">
            <v>10911310.720000001</v>
          </cell>
          <cell r="W4414">
            <v>4823091.07</v>
          </cell>
          <cell r="X4414">
            <v>4899046.41</v>
          </cell>
          <cell r="Y4414">
            <v>4974249.76</v>
          </cell>
          <cell r="Z4414">
            <v>5049879.66</v>
          </cell>
          <cell r="AA4414">
            <v>5126289.05</v>
          </cell>
          <cell r="AB4414">
            <v>5203203.5</v>
          </cell>
          <cell r="AC4414">
            <v>5283869.59</v>
          </cell>
          <cell r="AD4414">
            <v>5405233.1200000001</v>
          </cell>
          <cell r="AE4414">
            <v>5502775.29</v>
          </cell>
          <cell r="AF4414">
            <v>5602414.6799999997</v>
          </cell>
          <cell r="AG4414">
            <v>5704204.7300000004</v>
          </cell>
          <cell r="AH4414">
            <v>5808200.4400000004</v>
          </cell>
          <cell r="AI4414">
            <v>5914458.3899999997</v>
          </cell>
          <cell r="AJ4414">
            <v>6023036.7800000003</v>
          </cell>
          <cell r="AK4414">
            <v>6133995.5099999998</v>
          </cell>
          <cell r="AL4414">
            <v>0</v>
          </cell>
          <cell r="AM4414">
            <v>0</v>
          </cell>
          <cell r="AN4414">
            <v>0</v>
          </cell>
          <cell r="AO4414">
            <v>0</v>
          </cell>
          <cell r="AP4414">
            <v>0</v>
          </cell>
          <cell r="AQ4414">
            <v>0</v>
          </cell>
          <cell r="AR4414">
            <v>0</v>
          </cell>
          <cell r="AS4414">
            <v>0</v>
          </cell>
          <cell r="AT4414">
            <v>0</v>
          </cell>
          <cell r="AU4414">
            <v>0</v>
          </cell>
          <cell r="AV4414">
            <v>0</v>
          </cell>
          <cell r="AW4414">
            <v>0</v>
          </cell>
          <cell r="AX4414">
            <v>0</v>
          </cell>
          <cell r="AY4414">
            <v>0</v>
          </cell>
          <cell r="AZ4414">
            <v>0</v>
          </cell>
        </row>
        <row r="4415">
          <cell r="A4415" t="str">
            <v>WYIrrigationTime-Of-UseNon-Incentive CostsHigh Participation Case0</v>
          </cell>
          <cell r="B4415" t="str">
            <v>WY</v>
          </cell>
          <cell r="C4415" t="str">
            <v>Irrigation</v>
          </cell>
          <cell r="D4415" t="str">
            <v>Time-Of-Use</v>
          </cell>
          <cell r="E4415" t="str">
            <v>Non-Incentive Costs</v>
          </cell>
          <cell r="F4415" t="str">
            <v>High Participation Case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5482636.7300000004</v>
          </cell>
          <cell r="S4415">
            <v>11437731.27</v>
          </cell>
          <cell r="T4415">
            <v>23748445.530000001</v>
          </cell>
          <cell r="U4415">
            <v>12818922.52</v>
          </cell>
          <cell r="V4415">
            <v>7177502.6100000003</v>
          </cell>
          <cell r="W4415">
            <v>1035039.42</v>
          </cell>
          <cell r="X4415">
            <v>1056694.75</v>
          </cell>
          <cell r="Y4415">
            <v>1077608.81</v>
          </cell>
          <cell r="Z4415">
            <v>1098962.6200000001</v>
          </cell>
          <cell r="AA4415">
            <v>1121099.71</v>
          </cell>
          <cell r="AB4415">
            <v>1143734.93</v>
          </cell>
          <cell r="AC4415">
            <v>1169950.97</v>
          </cell>
          <cell r="AD4415">
            <v>1234739.83</v>
          </cell>
          <cell r="AE4415">
            <v>1274929.31</v>
          </cell>
          <cell r="AF4415">
            <v>1316427.29</v>
          </cell>
          <cell r="AG4415">
            <v>1359276.37</v>
          </cell>
          <cell r="AH4415">
            <v>1403520.56</v>
          </cell>
          <cell r="AI4415">
            <v>1449205.28</v>
          </cell>
          <cell r="AJ4415">
            <v>1496377.44</v>
          </cell>
          <cell r="AK4415">
            <v>1545085.48</v>
          </cell>
          <cell r="AL4415">
            <v>0</v>
          </cell>
          <cell r="AM4415">
            <v>0</v>
          </cell>
          <cell r="AN4415">
            <v>0</v>
          </cell>
          <cell r="AO4415">
            <v>0</v>
          </cell>
          <cell r="AP4415">
            <v>0</v>
          </cell>
          <cell r="AQ4415">
            <v>0</v>
          </cell>
          <cell r="AR4415">
            <v>0</v>
          </cell>
          <cell r="AS4415">
            <v>0</v>
          </cell>
          <cell r="AT4415">
            <v>0</v>
          </cell>
          <cell r="AU4415">
            <v>0</v>
          </cell>
          <cell r="AV4415">
            <v>0</v>
          </cell>
          <cell r="AW4415">
            <v>0</v>
          </cell>
          <cell r="AX4415">
            <v>0</v>
          </cell>
          <cell r="AY4415">
            <v>0</v>
          </cell>
          <cell r="AZ4415">
            <v>0</v>
          </cell>
        </row>
        <row r="4416">
          <cell r="A4416" t="str">
            <v>WYIrrigationTime-Of-UseSummer Peak Reduction @Meter  (MW)High Participation Case0</v>
          </cell>
          <cell r="B4416" t="str">
            <v>WY</v>
          </cell>
          <cell r="C4416" t="str">
            <v>Irrigation</v>
          </cell>
          <cell r="D4416" t="str">
            <v>Time-Of-Use</v>
          </cell>
          <cell r="E4416" t="str">
            <v>Summer Peak Reduction @Meter  (MW)</v>
          </cell>
          <cell r="F4416" t="str">
            <v>High Participation Case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5.1061481672101516</v>
          </cell>
          <cell r="S4416">
            <v>15.546439584201273</v>
          </cell>
          <cell r="T4416">
            <v>36.769815927493447</v>
          </cell>
          <cell r="U4416">
            <v>47.99510590524666</v>
          </cell>
          <cell r="V4416">
            <v>54.039254216657497</v>
          </cell>
          <cell r="W4416">
            <v>54.75501228123791</v>
          </cell>
          <cell r="X4416">
            <v>55.462504704051796</v>
          </cell>
          <cell r="Y4416">
            <v>56.170704503007471</v>
          </cell>
          <cell r="Z4416">
            <v>56.91276145592839</v>
          </cell>
          <cell r="AA4416">
            <v>57.74360864977195</v>
          </cell>
          <cell r="AB4416">
            <v>58.507439221742665</v>
          </cell>
          <cell r="AC4416">
            <v>59.27262640549219</v>
          </cell>
          <cell r="AD4416">
            <v>60.065513565673378</v>
          </cell>
          <cell r="AE4416">
            <v>60.869007140432515</v>
          </cell>
          <cell r="AF4416">
            <v>61.683249011282939</v>
          </cell>
          <cell r="AG4416">
            <v>62.508382957680382</v>
          </cell>
          <cell r="AH4416">
            <v>63.344554682411669</v>
          </cell>
          <cell r="AI4416">
            <v>64.191911837323005</v>
          </cell>
          <cell r="AJ4416">
            <v>65.050604049392433</v>
          </cell>
          <cell r="AK4416">
            <v>65.920782947151125</v>
          </cell>
          <cell r="AL4416">
            <v>0</v>
          </cell>
          <cell r="AM4416">
            <v>0</v>
          </cell>
          <cell r="AN4416">
            <v>0</v>
          </cell>
          <cell r="AO4416">
            <v>0</v>
          </cell>
          <cell r="AP4416">
            <v>0</v>
          </cell>
          <cell r="AQ4416">
            <v>0</v>
          </cell>
          <cell r="AR4416">
            <v>0</v>
          </cell>
          <cell r="AS4416">
            <v>0</v>
          </cell>
          <cell r="AT4416">
            <v>0</v>
          </cell>
          <cell r="AU4416">
            <v>0</v>
          </cell>
          <cell r="AV4416">
            <v>0</v>
          </cell>
          <cell r="AW4416">
            <v>0</v>
          </cell>
          <cell r="AX4416">
            <v>0</v>
          </cell>
          <cell r="AY4416">
            <v>0</v>
          </cell>
          <cell r="AZ4416">
            <v>0</v>
          </cell>
        </row>
        <row r="4417">
          <cell r="A4417" t="str">
            <v>WYIrrigationTime-Of-UseSummer Peak Reduction @Generation (MW)High Participation Case0</v>
          </cell>
          <cell r="B4417" t="str">
            <v>WY</v>
          </cell>
          <cell r="C4417" t="str">
            <v>Irrigation</v>
          </cell>
          <cell r="D4417" t="str">
            <v>Time-Of-Use</v>
          </cell>
          <cell r="E4417" t="str">
            <v>Summer Peak Reduction @Generation (MW)</v>
          </cell>
          <cell r="F4417" t="str">
            <v>High Participation Case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5.6309529854545115</v>
          </cell>
          <cell r="S4417">
            <v>17.1442871462299</v>
          </cell>
          <cell r="T4417">
            <v>40.548980952242438</v>
          </cell>
          <cell r="U4417">
            <v>52.92799504328039</v>
          </cell>
          <cell r="V4417">
            <v>59.593354892652727</v>
          </cell>
          <cell r="W4417">
            <v>60.382677857562754</v>
          </cell>
          <cell r="X4417">
            <v>61.162885646285609</v>
          </cell>
          <cell r="Y4417">
            <v>61.94387351456492</v>
          </cell>
          <cell r="Z4417">
            <v>62.762198341341403</v>
          </cell>
          <cell r="AA4417">
            <v>63.678439181486489</v>
          </cell>
          <cell r="AB4417">
            <v>64.520775498172327</v>
          </cell>
          <cell r="AC4417">
            <v>65.364607857843168</v>
          </cell>
          <cell r="AD4417">
            <v>66.238987169908881</v>
          </cell>
          <cell r="AE4417">
            <v>67.125063013269198</v>
          </cell>
          <cell r="AF4417">
            <v>68.022991851877961</v>
          </cell>
          <cell r="AG4417">
            <v>68.932932242700019</v>
          </cell>
          <cell r="AH4417">
            <v>69.855044863709381</v>
          </cell>
          <cell r="AI4417">
            <v>70.789492542261797</v>
          </cell>
          <cell r="AJ4417">
            <v>71.73644028384696</v>
          </cell>
          <cell r="AK4417">
            <v>72.696055301225314</v>
          </cell>
          <cell r="AL4417">
            <v>0</v>
          </cell>
          <cell r="AM4417">
            <v>0</v>
          </cell>
          <cell r="AN4417">
            <v>0</v>
          </cell>
          <cell r="AO4417">
            <v>0</v>
          </cell>
          <cell r="AP4417">
            <v>0</v>
          </cell>
          <cell r="AQ4417">
            <v>0</v>
          </cell>
          <cell r="AR4417">
            <v>0</v>
          </cell>
          <cell r="AS4417">
            <v>0</v>
          </cell>
          <cell r="AT4417">
            <v>0</v>
          </cell>
          <cell r="AU4417">
            <v>0</v>
          </cell>
          <cell r="AV4417">
            <v>0</v>
          </cell>
          <cell r="AW4417">
            <v>0</v>
          </cell>
          <cell r="AX4417">
            <v>0</v>
          </cell>
          <cell r="AY4417">
            <v>0</v>
          </cell>
          <cell r="AZ4417">
            <v>0</v>
          </cell>
        </row>
        <row r="4418">
          <cell r="A4418" t="str">
            <v>WYIrrigationTime-Of-UseWinter Peak Reduction @Meter  (MW)High Participation Case0</v>
          </cell>
          <cell r="B4418" t="str">
            <v>WY</v>
          </cell>
          <cell r="C4418" t="str">
            <v>Irrigation</v>
          </cell>
          <cell r="D4418" t="str">
            <v>Time-Of-Use</v>
          </cell>
          <cell r="E4418" t="str">
            <v>Winter Peak Reduction @Meter  (MW)</v>
          </cell>
          <cell r="F4418" t="str">
            <v>High Participation Case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0</v>
          </cell>
          <cell r="AD4418">
            <v>0</v>
          </cell>
          <cell r="AE4418">
            <v>0</v>
          </cell>
          <cell r="AF4418">
            <v>0</v>
          </cell>
          <cell r="AG4418">
            <v>0</v>
          </cell>
          <cell r="AH4418">
            <v>0</v>
          </cell>
          <cell r="AI4418">
            <v>0</v>
          </cell>
          <cell r="AJ4418">
            <v>0</v>
          </cell>
          <cell r="AK4418">
            <v>0</v>
          </cell>
          <cell r="AL4418">
            <v>0</v>
          </cell>
          <cell r="AM4418">
            <v>0</v>
          </cell>
          <cell r="AN4418">
            <v>0</v>
          </cell>
          <cell r="AO4418">
            <v>0</v>
          </cell>
          <cell r="AP4418">
            <v>0</v>
          </cell>
          <cell r="AQ4418">
            <v>0</v>
          </cell>
          <cell r="AR4418">
            <v>0</v>
          </cell>
          <cell r="AS4418">
            <v>0</v>
          </cell>
          <cell r="AT4418">
            <v>0</v>
          </cell>
          <cell r="AU4418">
            <v>0</v>
          </cell>
          <cell r="AV4418">
            <v>0</v>
          </cell>
          <cell r="AW4418">
            <v>0</v>
          </cell>
          <cell r="AX4418">
            <v>0</v>
          </cell>
          <cell r="AY4418">
            <v>0</v>
          </cell>
          <cell r="AZ4418">
            <v>0</v>
          </cell>
        </row>
        <row r="4419">
          <cell r="A4419" t="str">
            <v>WYIrrigationTime-Of-UseWinter Peak Reduction @Generation (MW)High Participation Case0</v>
          </cell>
          <cell r="B4419" t="str">
            <v>WY</v>
          </cell>
          <cell r="C4419" t="str">
            <v>Irrigation</v>
          </cell>
          <cell r="D4419" t="str">
            <v>Time-Of-Use</v>
          </cell>
          <cell r="E4419" t="str">
            <v>Winter Peak Reduction @Generation (MW)</v>
          </cell>
          <cell r="F4419" t="str">
            <v>High Participation Case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0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  <cell r="Z4419">
            <v>0</v>
          </cell>
          <cell r="AA4419">
            <v>0</v>
          </cell>
          <cell r="AB4419">
            <v>0</v>
          </cell>
          <cell r="AC4419">
            <v>0</v>
          </cell>
          <cell r="AD4419">
            <v>0</v>
          </cell>
          <cell r="AE4419">
            <v>0</v>
          </cell>
          <cell r="AF4419">
            <v>0</v>
          </cell>
          <cell r="AG4419">
            <v>0</v>
          </cell>
          <cell r="AH4419">
            <v>0</v>
          </cell>
          <cell r="AI4419">
            <v>0</v>
          </cell>
          <cell r="AJ4419">
            <v>0</v>
          </cell>
          <cell r="AK4419">
            <v>0</v>
          </cell>
          <cell r="AL4419">
            <v>0</v>
          </cell>
          <cell r="AM4419">
            <v>0</v>
          </cell>
          <cell r="AN4419">
            <v>0</v>
          </cell>
          <cell r="AO4419">
            <v>0</v>
          </cell>
          <cell r="AP4419">
            <v>0</v>
          </cell>
          <cell r="AQ4419">
            <v>0</v>
          </cell>
          <cell r="AR4419">
            <v>0</v>
          </cell>
          <cell r="AS4419">
            <v>0</v>
          </cell>
          <cell r="AT4419">
            <v>0</v>
          </cell>
          <cell r="AU4419">
            <v>0</v>
          </cell>
          <cell r="AV4419">
            <v>0</v>
          </cell>
          <cell r="AW4419">
            <v>0</v>
          </cell>
          <cell r="AX4419">
            <v>0</v>
          </cell>
          <cell r="AY4419">
            <v>0</v>
          </cell>
          <cell r="AZ4419">
            <v>0</v>
          </cell>
        </row>
        <row r="4420">
          <cell r="A4420" t="str">
            <v>WYIrrigationTime-Of-UseProgram Annual BenefitsHigh Participation Case0</v>
          </cell>
          <cell r="B4420" t="str">
            <v>WY</v>
          </cell>
          <cell r="C4420" t="str">
            <v>Irrigation</v>
          </cell>
          <cell r="D4420" t="str">
            <v>Time-Of-Use</v>
          </cell>
          <cell r="E4420" t="str">
            <v>Program Annual Benefits</v>
          </cell>
          <cell r="F4420" t="str">
            <v>High Participation Case</v>
          </cell>
          <cell r="G4420">
            <v>0</v>
          </cell>
        </row>
        <row r="4421">
          <cell r="A4421" t="str">
            <v>WYIrrigationTime-Of-UseNew ParticipantsHigh Participation Case0</v>
          </cell>
          <cell r="B4421" t="str">
            <v>WY</v>
          </cell>
          <cell r="C4421" t="str">
            <v>Irrigation</v>
          </cell>
          <cell r="D4421" t="str">
            <v>Time-Of-Use</v>
          </cell>
          <cell r="E4421" t="str">
            <v>New Participants</v>
          </cell>
          <cell r="F4421" t="str">
            <v>High Participation Case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16746.686550000006</v>
          </cell>
          <cell r="S4421">
            <v>34271.919000000009</v>
          </cell>
          <cell r="T4421">
            <v>69833.664450000011</v>
          </cell>
          <cell r="U4421">
            <v>36847.527750000037</v>
          </cell>
          <cell r="V4421">
            <v>20100.588749999937</v>
          </cell>
          <cell r="W4421">
            <v>2583.0255000000179</v>
          </cell>
          <cell r="X4421">
            <v>2585.7149999999965</v>
          </cell>
          <cell r="Y4421">
            <v>2585.2035000000324</v>
          </cell>
          <cell r="Z4421">
            <v>2584.5764999999665</v>
          </cell>
          <cell r="AA4421">
            <v>2584.3950000000186</v>
          </cell>
          <cell r="AB4421">
            <v>2584.7249999999767</v>
          </cell>
          <cell r="AC4421">
            <v>2592.8595000000205</v>
          </cell>
          <cell r="AD4421">
            <v>2694.0321599718882</v>
          </cell>
          <cell r="AE4421">
            <v>2731.0805338135397</v>
          </cell>
          <cell r="AF4421">
            <v>2768.6383974915661</v>
          </cell>
          <cell r="AG4421">
            <v>2806.7127575183695</v>
          </cell>
          <cell r="AH4421">
            <v>2845.3107167601411</v>
          </cell>
          <cell r="AI4421">
            <v>2884.4394757617847</v>
          </cell>
          <cell r="AJ4421">
            <v>2924.1063340901455</v>
          </cell>
          <cell r="AK4421">
            <v>2964.3186916958948</v>
          </cell>
          <cell r="AL4421">
            <v>0</v>
          </cell>
          <cell r="AM4421">
            <v>0</v>
          </cell>
          <cell r="AN4421">
            <v>0</v>
          </cell>
          <cell r="AO4421">
            <v>0</v>
          </cell>
          <cell r="AP4421">
            <v>0</v>
          </cell>
          <cell r="AQ4421">
            <v>0</v>
          </cell>
          <cell r="AR4421">
            <v>0</v>
          </cell>
          <cell r="AS4421">
            <v>0</v>
          </cell>
          <cell r="AT4421">
            <v>0</v>
          </cell>
          <cell r="AU4421">
            <v>0</v>
          </cell>
          <cell r="AV4421">
            <v>0</v>
          </cell>
          <cell r="AW4421">
            <v>0</v>
          </cell>
          <cell r="AX4421">
            <v>0</v>
          </cell>
          <cell r="AY4421">
            <v>0</v>
          </cell>
          <cell r="AZ4421">
            <v>0</v>
          </cell>
        </row>
        <row r="4422">
          <cell r="A4422" t="str">
            <v>WYIrrigationTime-Of-UseIncentive CostsHigh Participation Case0</v>
          </cell>
          <cell r="B4422" t="str">
            <v>WY</v>
          </cell>
          <cell r="C4422" t="str">
            <v>Irrigation</v>
          </cell>
          <cell r="D4422" t="str">
            <v>Time-Of-Use</v>
          </cell>
          <cell r="E4422" t="str">
            <v>Incentive Costs</v>
          </cell>
          <cell r="F4422" t="str">
            <v>High Participation Case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>
            <v>351680.42</v>
          </cell>
          <cell r="S4422">
            <v>1071390.72</v>
          </cell>
          <cell r="T4422">
            <v>2537897.67</v>
          </cell>
          <cell r="U4422">
            <v>3311695.75</v>
          </cell>
          <cell r="V4422">
            <v>3733808.12</v>
          </cell>
          <cell r="W4422">
            <v>3788051.65</v>
          </cell>
          <cell r="X4422">
            <v>3842351.67</v>
          </cell>
          <cell r="Y4422">
            <v>3896640.94</v>
          </cell>
          <cell r="Z4422">
            <v>3950917.05</v>
          </cell>
          <cell r="AA4422">
            <v>4005189.34</v>
          </cell>
          <cell r="AB4422">
            <v>4059468.57</v>
          </cell>
          <cell r="AC4422">
            <v>4113918.62</v>
          </cell>
          <cell r="AD4422">
            <v>4170493.29</v>
          </cell>
          <cell r="AE4422">
            <v>4227845.9800000004</v>
          </cell>
          <cell r="AF4422">
            <v>4285987.3899999997</v>
          </cell>
          <cell r="AG4422">
            <v>4344928.3600000003</v>
          </cell>
          <cell r="AH4422">
            <v>4404679.88</v>
          </cell>
          <cell r="AI4422">
            <v>4465253.1100000003</v>
          </cell>
          <cell r="AJ4422">
            <v>4526659.34</v>
          </cell>
          <cell r="AK4422">
            <v>4588910.04</v>
          </cell>
          <cell r="AL4422">
            <v>0</v>
          </cell>
          <cell r="AM4422">
            <v>0</v>
          </cell>
          <cell r="AN4422">
            <v>0</v>
          </cell>
          <cell r="AO4422">
            <v>0</v>
          </cell>
          <cell r="AP4422">
            <v>0</v>
          </cell>
          <cell r="AQ4422">
            <v>0</v>
          </cell>
          <cell r="AR4422">
            <v>0</v>
          </cell>
          <cell r="AS4422">
            <v>0</v>
          </cell>
          <cell r="AT4422">
            <v>0</v>
          </cell>
          <cell r="AU4422">
            <v>0</v>
          </cell>
          <cell r="AV4422">
            <v>0</v>
          </cell>
          <cell r="AW4422">
            <v>0</v>
          </cell>
          <cell r="AX4422">
            <v>0</v>
          </cell>
          <cell r="AY4422">
            <v>0</v>
          </cell>
          <cell r="AZ4422">
            <v>0</v>
          </cell>
        </row>
        <row r="4423">
          <cell r="A4423" t="str">
            <v>WYIrrigationTime-Of-UseParticipantsHigh Participation Case0</v>
          </cell>
          <cell r="B4423" t="str">
            <v>WY</v>
          </cell>
          <cell r="C4423" t="str">
            <v>Irrigation</v>
          </cell>
          <cell r="D4423" t="str">
            <v>Time-Of-Use</v>
          </cell>
          <cell r="E4423" t="str">
            <v>Participants</v>
          </cell>
          <cell r="F4423" t="str">
            <v>High Participation Case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16746.686550000006</v>
          </cell>
          <cell r="S4423">
            <v>51018.605550000015</v>
          </cell>
          <cell r="T4423">
            <v>120852.27000000002</v>
          </cell>
          <cell r="U4423">
            <v>157699.79775000006</v>
          </cell>
          <cell r="V4423">
            <v>177800.38649999999</v>
          </cell>
          <cell r="W4423">
            <v>180383.41200000001</v>
          </cell>
          <cell r="X4423">
            <v>182969.12700000001</v>
          </cell>
          <cell r="Y4423">
            <v>185554.33050000004</v>
          </cell>
          <cell r="Z4423">
            <v>188138.90700000001</v>
          </cell>
          <cell r="AA4423">
            <v>190723.30200000003</v>
          </cell>
          <cell r="AB4423">
            <v>193308.027</v>
          </cell>
          <cell r="AC4423">
            <v>195900.88650000002</v>
          </cell>
          <cell r="AD4423">
            <v>198594.91865997191</v>
          </cell>
          <cell r="AE4423">
            <v>201325.99919378545</v>
          </cell>
          <cell r="AF4423">
            <v>204094.63759127702</v>
          </cell>
          <cell r="AG4423">
            <v>206901.35034879539</v>
          </cell>
          <cell r="AH4423">
            <v>209746.66106555553</v>
          </cell>
          <cell r="AI4423">
            <v>212631.10054131731</v>
          </cell>
          <cell r="AJ4423">
            <v>215555.20687540746</v>
          </cell>
          <cell r="AK4423">
            <v>218519.52556710335</v>
          </cell>
          <cell r="AL4423">
            <v>0</v>
          </cell>
          <cell r="AM4423">
            <v>0</v>
          </cell>
          <cell r="AN4423">
            <v>0</v>
          </cell>
          <cell r="AO4423">
            <v>0</v>
          </cell>
          <cell r="AP4423">
            <v>0</v>
          </cell>
          <cell r="AQ4423">
            <v>0</v>
          </cell>
          <cell r="AR4423">
            <v>0</v>
          </cell>
          <cell r="AS4423">
            <v>0</v>
          </cell>
          <cell r="AT4423">
            <v>0</v>
          </cell>
          <cell r="AU4423">
            <v>0</v>
          </cell>
          <cell r="AV4423">
            <v>0</v>
          </cell>
          <cell r="AW4423">
            <v>0</v>
          </cell>
          <cell r="AX4423">
            <v>0</v>
          </cell>
          <cell r="AY4423">
            <v>0</v>
          </cell>
          <cell r="AZ4423">
            <v>0</v>
          </cell>
        </row>
        <row r="4424">
          <cell r="A4424" t="str">
            <v>WYLarge C&amp;ITime-Of-UseProgram Annual BenefitsHigh Participation Case0</v>
          </cell>
          <cell r="B4424" t="str">
            <v>WY</v>
          </cell>
          <cell r="C4424" t="str">
            <v>Large C&amp;I</v>
          </cell>
          <cell r="D4424" t="str">
            <v>Time-Of-Use</v>
          </cell>
          <cell r="E4424" t="str">
            <v>Program Annual Benefits</v>
          </cell>
          <cell r="F4424" t="str">
            <v>High Participation Case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R4424">
            <v>573231.01</v>
          </cell>
          <cell r="S4424">
            <v>1745288.43</v>
          </cell>
          <cell r="T4424">
            <v>4127886.26</v>
          </cell>
          <cell r="U4424">
            <v>5388069.9000000004</v>
          </cell>
          <cell r="V4424">
            <v>6066603.5300000003</v>
          </cell>
          <cell r="W4424">
            <v>6146956.6100000003</v>
          </cell>
          <cell r="X4424">
            <v>6226381.7599999998</v>
          </cell>
          <cell r="Y4424">
            <v>6305886.3200000003</v>
          </cell>
          <cell r="Z4424">
            <v>6389191.79</v>
          </cell>
          <cell r="AA4424">
            <v>6482465.1100000003</v>
          </cell>
          <cell r="AB4424">
            <v>6568214.9500000002</v>
          </cell>
          <cell r="AC4424">
            <v>6654117.0800000001</v>
          </cell>
          <cell r="AD4424">
            <v>6743128.8899999997</v>
          </cell>
          <cell r="AE4424">
            <v>6833331.4100000001</v>
          </cell>
          <cell r="AF4424">
            <v>6924740.5700000003</v>
          </cell>
          <cell r="AG4424">
            <v>7017372.5</v>
          </cell>
          <cell r="AH4424">
            <v>7111243.5700000003</v>
          </cell>
          <cell r="AI4424">
            <v>7206370.3399999999</v>
          </cell>
          <cell r="AJ4424">
            <v>7302769.6200000001</v>
          </cell>
          <cell r="AK4424">
            <v>7400458.4299999997</v>
          </cell>
          <cell r="AL4424">
            <v>0</v>
          </cell>
          <cell r="AM4424">
            <v>0</v>
          </cell>
          <cell r="AN4424">
            <v>0</v>
          </cell>
          <cell r="AO4424">
            <v>0</v>
          </cell>
          <cell r="AP4424">
            <v>0</v>
          </cell>
          <cell r="AQ4424">
            <v>0</v>
          </cell>
          <cell r="AR4424">
            <v>0</v>
          </cell>
          <cell r="AS4424">
            <v>0</v>
          </cell>
          <cell r="AT4424">
            <v>0</v>
          </cell>
          <cell r="AU4424">
            <v>0</v>
          </cell>
          <cell r="AV4424">
            <v>0</v>
          </cell>
          <cell r="AW4424">
            <v>0</v>
          </cell>
          <cell r="AX4424">
            <v>0</v>
          </cell>
          <cell r="AY4424">
            <v>0</v>
          </cell>
          <cell r="AZ4424">
            <v>0</v>
          </cell>
        </row>
        <row r="4425">
          <cell r="A4425" t="str">
            <v>WYLarge C&amp;ITime-Of-UseProgram Annual CostsHigh Participation Case0</v>
          </cell>
          <cell r="B4425" t="str">
            <v>WY</v>
          </cell>
          <cell r="C4425" t="str">
            <v>Large C&amp;I</v>
          </cell>
          <cell r="D4425" t="str">
            <v>Time-Of-Use</v>
          </cell>
          <cell r="E4425" t="str">
            <v>Program Annual Costs</v>
          </cell>
          <cell r="F4425" t="str">
            <v>High Participation Case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5834317.1500000004</v>
          </cell>
          <cell r="S4425">
            <v>12509121.98</v>
          </cell>
          <cell r="T4425">
            <v>26286343.199999999</v>
          </cell>
          <cell r="U4425">
            <v>16130618.27</v>
          </cell>
          <cell r="V4425">
            <v>10911310.720000001</v>
          </cell>
          <cell r="W4425">
            <v>4823091.07</v>
          </cell>
          <cell r="X4425">
            <v>4899046.41</v>
          </cell>
          <cell r="Y4425">
            <v>4974249.76</v>
          </cell>
          <cell r="Z4425">
            <v>5049879.66</v>
          </cell>
          <cell r="AA4425">
            <v>5126289.05</v>
          </cell>
          <cell r="AB4425">
            <v>5203203.5</v>
          </cell>
          <cell r="AC4425">
            <v>5283869.59</v>
          </cell>
          <cell r="AD4425">
            <v>5405233.1200000001</v>
          </cell>
          <cell r="AE4425">
            <v>5502775.29</v>
          </cell>
          <cell r="AF4425">
            <v>5602414.6799999997</v>
          </cell>
          <cell r="AG4425">
            <v>5704204.7300000004</v>
          </cell>
          <cell r="AH4425">
            <v>5808200.4400000004</v>
          </cell>
          <cell r="AI4425">
            <v>5914458.3899999997</v>
          </cell>
          <cell r="AJ4425">
            <v>6023036.7800000003</v>
          </cell>
          <cell r="AK4425">
            <v>6133995.5099999998</v>
          </cell>
          <cell r="AL4425">
            <v>0</v>
          </cell>
          <cell r="AM4425">
            <v>0</v>
          </cell>
          <cell r="AN4425">
            <v>0</v>
          </cell>
          <cell r="AO4425">
            <v>0</v>
          </cell>
          <cell r="AP4425">
            <v>0</v>
          </cell>
          <cell r="AQ4425">
            <v>0</v>
          </cell>
          <cell r="AR4425">
            <v>0</v>
          </cell>
          <cell r="AS4425">
            <v>0</v>
          </cell>
          <cell r="AT4425">
            <v>0</v>
          </cell>
          <cell r="AU4425">
            <v>0</v>
          </cell>
          <cell r="AV4425">
            <v>0</v>
          </cell>
          <cell r="AW4425">
            <v>0</v>
          </cell>
          <cell r="AX4425">
            <v>0</v>
          </cell>
          <cell r="AY4425">
            <v>0</v>
          </cell>
          <cell r="AZ4425">
            <v>0</v>
          </cell>
        </row>
        <row r="4426">
          <cell r="A4426" t="str">
            <v>WYLarge C&amp;ITime-Of-UseNon-Incentive CostsHigh Participation Case0</v>
          </cell>
          <cell r="B4426" t="str">
            <v>WY</v>
          </cell>
          <cell r="C4426" t="str">
            <v>Large C&amp;I</v>
          </cell>
          <cell r="D4426" t="str">
            <v>Time-Of-Use</v>
          </cell>
          <cell r="E4426" t="str">
            <v>Non-Incentive Costs</v>
          </cell>
          <cell r="F4426" t="str">
            <v>High Participation Case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5482636.7300000004</v>
          </cell>
          <cell r="S4426">
            <v>11437731.27</v>
          </cell>
          <cell r="T4426">
            <v>23748445.530000001</v>
          </cell>
          <cell r="U4426">
            <v>12818922.52</v>
          </cell>
          <cell r="V4426">
            <v>7177502.6100000003</v>
          </cell>
          <cell r="W4426">
            <v>1035039.42</v>
          </cell>
          <cell r="X4426">
            <v>1056694.75</v>
          </cell>
          <cell r="Y4426">
            <v>1077608.81</v>
          </cell>
          <cell r="Z4426">
            <v>1098962.6200000001</v>
          </cell>
          <cell r="AA4426">
            <v>1121099.71</v>
          </cell>
          <cell r="AB4426">
            <v>1143734.93</v>
          </cell>
          <cell r="AC4426">
            <v>1169950.97</v>
          </cell>
          <cell r="AD4426">
            <v>1234739.83</v>
          </cell>
          <cell r="AE4426">
            <v>1274929.31</v>
          </cell>
          <cell r="AF4426">
            <v>1316427.29</v>
          </cell>
          <cell r="AG4426">
            <v>1359276.37</v>
          </cell>
          <cell r="AH4426">
            <v>1403520.56</v>
          </cell>
          <cell r="AI4426">
            <v>1449205.28</v>
          </cell>
          <cell r="AJ4426">
            <v>1496377.44</v>
          </cell>
          <cell r="AK4426">
            <v>1545085.48</v>
          </cell>
          <cell r="AL4426">
            <v>0</v>
          </cell>
          <cell r="AM4426">
            <v>0</v>
          </cell>
          <cell r="AN4426">
            <v>0</v>
          </cell>
          <cell r="AO4426">
            <v>0</v>
          </cell>
          <cell r="AP4426">
            <v>0</v>
          </cell>
          <cell r="AQ4426">
            <v>0</v>
          </cell>
          <cell r="AR4426">
            <v>0</v>
          </cell>
          <cell r="AS4426">
            <v>0</v>
          </cell>
          <cell r="AT4426">
            <v>0</v>
          </cell>
          <cell r="AU4426">
            <v>0</v>
          </cell>
          <cell r="AV4426">
            <v>0</v>
          </cell>
          <cell r="AW4426">
            <v>0</v>
          </cell>
          <cell r="AX4426">
            <v>0</v>
          </cell>
          <cell r="AY4426">
            <v>0</v>
          </cell>
          <cell r="AZ4426">
            <v>0</v>
          </cell>
        </row>
        <row r="4427">
          <cell r="A4427" t="str">
            <v>WYLarge C&amp;ITime-Of-UseSummer Peak Reduction @Meter  (MW)High Participation Case0</v>
          </cell>
          <cell r="B4427" t="str">
            <v>WY</v>
          </cell>
          <cell r="C4427" t="str">
            <v>Large C&amp;I</v>
          </cell>
          <cell r="D4427" t="str">
            <v>Time-Of-Use</v>
          </cell>
          <cell r="E4427" t="str">
            <v>Summer Peak Reduction @Meter  (MW)</v>
          </cell>
          <cell r="F4427" t="str">
            <v>High Participation Case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R4427">
            <v>5.1061481672101516</v>
          </cell>
          <cell r="S4427">
            <v>15.546439584201273</v>
          </cell>
          <cell r="T4427">
            <v>36.769815927493447</v>
          </cell>
          <cell r="U4427">
            <v>47.99510590524666</v>
          </cell>
          <cell r="V4427">
            <v>54.039254216657497</v>
          </cell>
          <cell r="W4427">
            <v>54.75501228123791</v>
          </cell>
          <cell r="X4427">
            <v>55.462504704051796</v>
          </cell>
          <cell r="Y4427">
            <v>56.170704503007471</v>
          </cell>
          <cell r="Z4427">
            <v>56.91276145592839</v>
          </cell>
          <cell r="AA4427">
            <v>57.74360864977195</v>
          </cell>
          <cell r="AB4427">
            <v>58.507439221742665</v>
          </cell>
          <cell r="AC4427">
            <v>59.27262640549219</v>
          </cell>
          <cell r="AD4427">
            <v>60.065513565673378</v>
          </cell>
          <cell r="AE4427">
            <v>60.869007140432515</v>
          </cell>
          <cell r="AF4427">
            <v>61.683249011282939</v>
          </cell>
          <cell r="AG4427">
            <v>62.508382957680382</v>
          </cell>
          <cell r="AH4427">
            <v>63.344554682411669</v>
          </cell>
          <cell r="AI4427">
            <v>64.191911837323005</v>
          </cell>
          <cell r="AJ4427">
            <v>65.050604049392433</v>
          </cell>
          <cell r="AK4427">
            <v>65.920782947151125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  <cell r="AP4427">
            <v>0</v>
          </cell>
          <cell r="AQ4427">
            <v>0</v>
          </cell>
          <cell r="AR4427">
            <v>0</v>
          </cell>
          <cell r="AS4427">
            <v>0</v>
          </cell>
          <cell r="AT4427">
            <v>0</v>
          </cell>
          <cell r="AU4427">
            <v>0</v>
          </cell>
          <cell r="AV4427">
            <v>0</v>
          </cell>
          <cell r="AW4427">
            <v>0</v>
          </cell>
          <cell r="AX4427">
            <v>0</v>
          </cell>
          <cell r="AY4427">
            <v>0</v>
          </cell>
          <cell r="AZ4427">
            <v>0</v>
          </cell>
        </row>
        <row r="4428">
          <cell r="A4428" t="str">
            <v>WYLarge C&amp;ITime-Of-UseSummer Peak Reduction @Generation (MW)High Participation Case0</v>
          </cell>
          <cell r="B4428" t="str">
            <v>WY</v>
          </cell>
          <cell r="C4428" t="str">
            <v>Large C&amp;I</v>
          </cell>
          <cell r="D4428" t="str">
            <v>Time-Of-Use</v>
          </cell>
          <cell r="E4428" t="str">
            <v>Summer Peak Reduction @Generation (MW)</v>
          </cell>
          <cell r="F4428" t="str">
            <v>High Participation Case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5.6309529854545115</v>
          </cell>
          <cell r="S4428">
            <v>17.1442871462299</v>
          </cell>
          <cell r="T4428">
            <v>40.548980952242438</v>
          </cell>
          <cell r="U4428">
            <v>52.92799504328039</v>
          </cell>
          <cell r="V4428">
            <v>59.593354892652727</v>
          </cell>
          <cell r="W4428">
            <v>60.382677857562754</v>
          </cell>
          <cell r="X4428">
            <v>61.162885646285609</v>
          </cell>
          <cell r="Y4428">
            <v>61.94387351456492</v>
          </cell>
          <cell r="Z4428">
            <v>62.762198341341403</v>
          </cell>
          <cell r="AA4428">
            <v>63.678439181486489</v>
          </cell>
          <cell r="AB4428">
            <v>64.520775498172327</v>
          </cell>
          <cell r="AC4428">
            <v>65.364607857843168</v>
          </cell>
          <cell r="AD4428">
            <v>66.238987169908881</v>
          </cell>
          <cell r="AE4428">
            <v>67.125063013269198</v>
          </cell>
          <cell r="AF4428">
            <v>68.022991851877961</v>
          </cell>
          <cell r="AG4428">
            <v>68.932932242700019</v>
          </cell>
          <cell r="AH4428">
            <v>69.855044863709381</v>
          </cell>
          <cell r="AI4428">
            <v>70.789492542261797</v>
          </cell>
          <cell r="AJ4428">
            <v>71.73644028384696</v>
          </cell>
          <cell r="AK4428">
            <v>72.696055301225314</v>
          </cell>
          <cell r="AL4428">
            <v>0</v>
          </cell>
          <cell r="AM4428">
            <v>0</v>
          </cell>
          <cell r="AN4428">
            <v>0</v>
          </cell>
          <cell r="AO4428">
            <v>0</v>
          </cell>
          <cell r="AP4428">
            <v>0</v>
          </cell>
          <cell r="AQ4428">
            <v>0</v>
          </cell>
          <cell r="AR4428">
            <v>0</v>
          </cell>
          <cell r="AS4428">
            <v>0</v>
          </cell>
          <cell r="AT4428">
            <v>0</v>
          </cell>
          <cell r="AU4428">
            <v>0</v>
          </cell>
          <cell r="AV4428">
            <v>0</v>
          </cell>
          <cell r="AW4428">
            <v>0</v>
          </cell>
          <cell r="AX4428">
            <v>0</v>
          </cell>
          <cell r="AY4428">
            <v>0</v>
          </cell>
          <cell r="AZ4428">
            <v>0</v>
          </cell>
        </row>
        <row r="4429">
          <cell r="A4429" t="str">
            <v>WYLarge C&amp;ITime-Of-UseWinter Peak Reduction @Meter  (MW)High Participation Case0</v>
          </cell>
          <cell r="B4429" t="str">
            <v>WY</v>
          </cell>
          <cell r="C4429" t="str">
            <v>Large C&amp;I</v>
          </cell>
          <cell r="D4429" t="str">
            <v>Time-Of-Use</v>
          </cell>
          <cell r="E4429" t="str">
            <v>Winter Peak Reduction @Meter  (MW)</v>
          </cell>
          <cell r="F4429" t="str">
            <v>High Participation Case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  <cell r="AB4429">
            <v>0</v>
          </cell>
          <cell r="AC4429">
            <v>0</v>
          </cell>
          <cell r="AD4429">
            <v>0</v>
          </cell>
          <cell r="AE4429">
            <v>0</v>
          </cell>
          <cell r="AF4429">
            <v>0</v>
          </cell>
          <cell r="AG4429">
            <v>0</v>
          </cell>
          <cell r="AH4429">
            <v>0</v>
          </cell>
          <cell r="AI4429">
            <v>0</v>
          </cell>
          <cell r="AJ4429">
            <v>0</v>
          </cell>
          <cell r="AK4429">
            <v>0</v>
          </cell>
          <cell r="AL4429">
            <v>0</v>
          </cell>
          <cell r="AM4429">
            <v>0</v>
          </cell>
          <cell r="AN4429">
            <v>0</v>
          </cell>
          <cell r="AO4429">
            <v>0</v>
          </cell>
          <cell r="AP4429">
            <v>0</v>
          </cell>
          <cell r="AQ4429">
            <v>0</v>
          </cell>
          <cell r="AR4429">
            <v>0</v>
          </cell>
          <cell r="AS4429">
            <v>0</v>
          </cell>
          <cell r="AT4429">
            <v>0</v>
          </cell>
          <cell r="AU4429">
            <v>0</v>
          </cell>
          <cell r="AV4429">
            <v>0</v>
          </cell>
          <cell r="AW4429">
            <v>0</v>
          </cell>
          <cell r="AX4429">
            <v>0</v>
          </cell>
          <cell r="AY4429">
            <v>0</v>
          </cell>
          <cell r="AZ4429">
            <v>0</v>
          </cell>
        </row>
        <row r="4430">
          <cell r="A4430" t="str">
            <v>WYLarge C&amp;ITime-Of-UseWinter Peak Reduction @Generation (MW)High Participation Case0</v>
          </cell>
          <cell r="B4430" t="str">
            <v>WY</v>
          </cell>
          <cell r="C4430" t="str">
            <v>Large C&amp;I</v>
          </cell>
          <cell r="D4430" t="str">
            <v>Time-Of-Use</v>
          </cell>
          <cell r="E4430" t="str">
            <v>Winter Peak Reduction @Generation (MW)</v>
          </cell>
          <cell r="F4430" t="str">
            <v>High Participation Case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  <cell r="W4430">
            <v>0</v>
          </cell>
          <cell r="X4430">
            <v>0</v>
          </cell>
          <cell r="Y4430">
            <v>0</v>
          </cell>
          <cell r="Z4430">
            <v>0</v>
          </cell>
          <cell r="AA4430">
            <v>0</v>
          </cell>
          <cell r="AB4430">
            <v>0</v>
          </cell>
          <cell r="AC4430">
            <v>0</v>
          </cell>
          <cell r="AD4430">
            <v>0</v>
          </cell>
          <cell r="AE4430">
            <v>0</v>
          </cell>
          <cell r="AF4430">
            <v>0</v>
          </cell>
          <cell r="AG4430">
            <v>0</v>
          </cell>
          <cell r="AH4430">
            <v>0</v>
          </cell>
          <cell r="AI4430">
            <v>0</v>
          </cell>
          <cell r="AJ4430">
            <v>0</v>
          </cell>
          <cell r="AK4430">
            <v>0</v>
          </cell>
          <cell r="AL4430">
            <v>0</v>
          </cell>
          <cell r="AM4430">
            <v>0</v>
          </cell>
          <cell r="AN4430">
            <v>0</v>
          </cell>
          <cell r="AO4430">
            <v>0</v>
          </cell>
          <cell r="AP4430">
            <v>0</v>
          </cell>
          <cell r="AQ4430">
            <v>0</v>
          </cell>
          <cell r="AR4430">
            <v>0</v>
          </cell>
          <cell r="AS4430">
            <v>0</v>
          </cell>
          <cell r="AT4430">
            <v>0</v>
          </cell>
          <cell r="AU4430">
            <v>0</v>
          </cell>
          <cell r="AV4430">
            <v>0</v>
          </cell>
          <cell r="AW4430">
            <v>0</v>
          </cell>
          <cell r="AX4430">
            <v>0</v>
          </cell>
          <cell r="AY4430">
            <v>0</v>
          </cell>
          <cell r="AZ4430">
            <v>0</v>
          </cell>
        </row>
        <row r="4431">
          <cell r="A4431" t="str">
            <v>WYLarge C&amp;ITime-Of-UseProgram Annual BenefitsHigh Participation Case0</v>
          </cell>
          <cell r="B4431" t="str">
            <v>WY</v>
          </cell>
          <cell r="C4431" t="str">
            <v>Large C&amp;I</v>
          </cell>
          <cell r="D4431" t="str">
            <v>Time-Of-Use</v>
          </cell>
          <cell r="E4431" t="str">
            <v>Program Annual Benefits</v>
          </cell>
          <cell r="F4431" t="str">
            <v>High Participation Case</v>
          </cell>
          <cell r="G4431">
            <v>0</v>
          </cell>
        </row>
        <row r="4432">
          <cell r="A4432" t="str">
            <v>WYLarge C&amp;ITime-Of-UseNew ParticipantsHigh Participation Case0</v>
          </cell>
          <cell r="B4432" t="str">
            <v>WY</v>
          </cell>
          <cell r="C4432" t="str">
            <v>Large C&amp;I</v>
          </cell>
          <cell r="D4432" t="str">
            <v>Time-Of-Use</v>
          </cell>
          <cell r="E4432" t="str">
            <v>New Participants</v>
          </cell>
          <cell r="F4432" t="str">
            <v>High Participation Case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R4432">
            <v>16746.686550000006</v>
          </cell>
          <cell r="S4432">
            <v>34271.919000000009</v>
          </cell>
          <cell r="T4432">
            <v>69833.664450000011</v>
          </cell>
          <cell r="U4432">
            <v>36847.527750000037</v>
          </cell>
          <cell r="V4432">
            <v>20100.588749999937</v>
          </cell>
          <cell r="W4432">
            <v>2583.0255000000179</v>
          </cell>
          <cell r="X4432">
            <v>2585.7149999999965</v>
          </cell>
          <cell r="Y4432">
            <v>2585.2035000000324</v>
          </cell>
          <cell r="Z4432">
            <v>2584.5764999999665</v>
          </cell>
          <cell r="AA4432">
            <v>2584.3950000000186</v>
          </cell>
          <cell r="AB4432">
            <v>2584.7249999999767</v>
          </cell>
          <cell r="AC4432">
            <v>2592.8595000000205</v>
          </cell>
          <cell r="AD4432">
            <v>2694.0321599718882</v>
          </cell>
          <cell r="AE4432">
            <v>2731.0805338135397</v>
          </cell>
          <cell r="AF4432">
            <v>2768.6383974915661</v>
          </cell>
          <cell r="AG4432">
            <v>2806.7127575183695</v>
          </cell>
          <cell r="AH4432">
            <v>2845.3107167601411</v>
          </cell>
          <cell r="AI4432">
            <v>2884.4394757617847</v>
          </cell>
          <cell r="AJ4432">
            <v>2924.1063340901455</v>
          </cell>
          <cell r="AK4432">
            <v>2964.3186916958948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  <cell r="AP4432">
            <v>0</v>
          </cell>
          <cell r="AQ4432">
            <v>0</v>
          </cell>
          <cell r="AR4432">
            <v>0</v>
          </cell>
          <cell r="AS4432">
            <v>0</v>
          </cell>
          <cell r="AT4432">
            <v>0</v>
          </cell>
          <cell r="AU4432">
            <v>0</v>
          </cell>
          <cell r="AV4432">
            <v>0</v>
          </cell>
          <cell r="AW4432">
            <v>0</v>
          </cell>
          <cell r="AX4432">
            <v>0</v>
          </cell>
          <cell r="AY4432">
            <v>0</v>
          </cell>
          <cell r="AZ4432">
            <v>0</v>
          </cell>
        </row>
        <row r="4433">
          <cell r="A4433" t="str">
            <v>WYLarge C&amp;ITime-Of-UseIncentive CostsHigh Participation Case0</v>
          </cell>
          <cell r="B4433" t="str">
            <v>WY</v>
          </cell>
          <cell r="C4433" t="str">
            <v>Large C&amp;I</v>
          </cell>
          <cell r="D4433" t="str">
            <v>Time-Of-Use</v>
          </cell>
          <cell r="E4433" t="str">
            <v>Incentive Costs</v>
          </cell>
          <cell r="F4433" t="str">
            <v>High Participation Case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351680.42</v>
          </cell>
          <cell r="S4433">
            <v>1071390.72</v>
          </cell>
          <cell r="T4433">
            <v>2537897.67</v>
          </cell>
          <cell r="U4433">
            <v>3311695.75</v>
          </cell>
          <cell r="V4433">
            <v>3733808.12</v>
          </cell>
          <cell r="W4433">
            <v>3788051.65</v>
          </cell>
          <cell r="X4433">
            <v>3842351.67</v>
          </cell>
          <cell r="Y4433">
            <v>3896640.94</v>
          </cell>
          <cell r="Z4433">
            <v>3950917.05</v>
          </cell>
          <cell r="AA4433">
            <v>4005189.34</v>
          </cell>
          <cell r="AB4433">
            <v>4059468.57</v>
          </cell>
          <cell r="AC4433">
            <v>4113918.62</v>
          </cell>
          <cell r="AD4433">
            <v>4170493.29</v>
          </cell>
          <cell r="AE4433">
            <v>4227845.9800000004</v>
          </cell>
          <cell r="AF4433">
            <v>4285987.3899999997</v>
          </cell>
          <cell r="AG4433">
            <v>4344928.3600000003</v>
          </cell>
          <cell r="AH4433">
            <v>4404679.88</v>
          </cell>
          <cell r="AI4433">
            <v>4465253.1100000003</v>
          </cell>
          <cell r="AJ4433">
            <v>4526659.34</v>
          </cell>
          <cell r="AK4433">
            <v>4588910.04</v>
          </cell>
          <cell r="AL4433">
            <v>0</v>
          </cell>
          <cell r="AM4433">
            <v>0</v>
          </cell>
          <cell r="AN4433">
            <v>0</v>
          </cell>
          <cell r="AO4433">
            <v>0</v>
          </cell>
          <cell r="AP4433">
            <v>0</v>
          </cell>
          <cell r="AQ4433">
            <v>0</v>
          </cell>
          <cell r="AR4433">
            <v>0</v>
          </cell>
          <cell r="AS4433">
            <v>0</v>
          </cell>
          <cell r="AT4433">
            <v>0</v>
          </cell>
          <cell r="AU4433">
            <v>0</v>
          </cell>
          <cell r="AV4433">
            <v>0</v>
          </cell>
          <cell r="AW4433">
            <v>0</v>
          </cell>
          <cell r="AX4433">
            <v>0</v>
          </cell>
          <cell r="AY4433">
            <v>0</v>
          </cell>
          <cell r="AZ4433">
            <v>0</v>
          </cell>
        </row>
        <row r="4434">
          <cell r="A4434" t="str">
            <v>WYLarge C&amp;ITime-Of-UseParticipantsHigh Participation Case0</v>
          </cell>
          <cell r="B4434" t="str">
            <v>WY</v>
          </cell>
          <cell r="C4434" t="str">
            <v>Large C&amp;I</v>
          </cell>
          <cell r="D4434" t="str">
            <v>Time-Of-Use</v>
          </cell>
          <cell r="E4434" t="str">
            <v>Participants</v>
          </cell>
          <cell r="F4434" t="str">
            <v>High Participation Case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16746.686550000006</v>
          </cell>
          <cell r="S4434">
            <v>51018.605550000015</v>
          </cell>
          <cell r="T4434">
            <v>120852.27000000002</v>
          </cell>
          <cell r="U4434">
            <v>157699.79775000006</v>
          </cell>
          <cell r="V4434">
            <v>177800.38649999999</v>
          </cell>
          <cell r="W4434">
            <v>180383.41200000001</v>
          </cell>
          <cell r="X4434">
            <v>182969.12700000001</v>
          </cell>
          <cell r="Y4434">
            <v>185554.33050000004</v>
          </cell>
          <cell r="Z4434">
            <v>188138.90700000001</v>
          </cell>
          <cell r="AA4434">
            <v>190723.30200000003</v>
          </cell>
          <cell r="AB4434">
            <v>193308.027</v>
          </cell>
          <cell r="AC4434">
            <v>195900.88650000002</v>
          </cell>
          <cell r="AD4434">
            <v>198594.91865997191</v>
          </cell>
          <cell r="AE4434">
            <v>201325.99919378545</v>
          </cell>
          <cell r="AF4434">
            <v>204094.63759127702</v>
          </cell>
          <cell r="AG4434">
            <v>206901.35034879539</v>
          </cell>
          <cell r="AH4434">
            <v>209746.66106555553</v>
          </cell>
          <cell r="AI4434">
            <v>212631.10054131731</v>
          </cell>
          <cell r="AJ4434">
            <v>215555.20687540746</v>
          </cell>
          <cell r="AK4434">
            <v>218519.52556710335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  <cell r="AP4434">
            <v>0</v>
          </cell>
          <cell r="AQ4434">
            <v>0</v>
          </cell>
          <cell r="AR4434">
            <v>0</v>
          </cell>
          <cell r="AS4434">
            <v>0</v>
          </cell>
          <cell r="AT4434">
            <v>0</v>
          </cell>
          <cell r="AU4434">
            <v>0</v>
          </cell>
          <cell r="AV4434">
            <v>0</v>
          </cell>
          <cell r="AW4434">
            <v>0</v>
          </cell>
          <cell r="AX4434">
            <v>0</v>
          </cell>
          <cell r="AY4434">
            <v>0</v>
          </cell>
          <cell r="AZ4434">
            <v>0</v>
          </cell>
        </row>
        <row r="4435">
          <cell r="A4435" t="str">
            <v>WYMedium C&amp;ITime-Of-UseProgram Annual BenefitsHigh Participation Case0</v>
          </cell>
          <cell r="B4435" t="str">
            <v>WY</v>
          </cell>
          <cell r="C4435" t="str">
            <v>Medium C&amp;I</v>
          </cell>
          <cell r="D4435" t="str">
            <v>Time-Of-Use</v>
          </cell>
          <cell r="E4435" t="str">
            <v>Program Annual Benefits</v>
          </cell>
          <cell r="F4435" t="str">
            <v>High Participation Case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573231.01</v>
          </cell>
          <cell r="S4435">
            <v>1745288.43</v>
          </cell>
          <cell r="T4435">
            <v>4127886.26</v>
          </cell>
          <cell r="U4435">
            <v>5388069.9000000004</v>
          </cell>
          <cell r="V4435">
            <v>6066603.5300000003</v>
          </cell>
          <cell r="W4435">
            <v>6146956.6100000003</v>
          </cell>
          <cell r="X4435">
            <v>6226381.7599999998</v>
          </cell>
          <cell r="Y4435">
            <v>6305886.3200000003</v>
          </cell>
          <cell r="Z4435">
            <v>6389191.79</v>
          </cell>
          <cell r="AA4435">
            <v>6482465.1100000003</v>
          </cell>
          <cell r="AB4435">
            <v>6568214.9500000002</v>
          </cell>
          <cell r="AC4435">
            <v>6654117.0800000001</v>
          </cell>
          <cell r="AD4435">
            <v>6743128.8899999997</v>
          </cell>
          <cell r="AE4435">
            <v>6833331.4100000001</v>
          </cell>
          <cell r="AF4435">
            <v>6924740.5700000003</v>
          </cell>
          <cell r="AG4435">
            <v>7017372.5</v>
          </cell>
          <cell r="AH4435">
            <v>7111243.5700000003</v>
          </cell>
          <cell r="AI4435">
            <v>7206370.3399999999</v>
          </cell>
          <cell r="AJ4435">
            <v>7302769.6200000001</v>
          </cell>
          <cell r="AK4435">
            <v>7400458.4299999997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  <cell r="AP4435">
            <v>0</v>
          </cell>
          <cell r="AQ4435">
            <v>0</v>
          </cell>
          <cell r="AR4435">
            <v>0</v>
          </cell>
          <cell r="AS4435">
            <v>0</v>
          </cell>
          <cell r="AT4435">
            <v>0</v>
          </cell>
          <cell r="AU4435">
            <v>0</v>
          </cell>
          <cell r="AV4435">
            <v>0</v>
          </cell>
          <cell r="AW4435">
            <v>0</v>
          </cell>
          <cell r="AX4435">
            <v>0</v>
          </cell>
          <cell r="AY4435">
            <v>0</v>
          </cell>
          <cell r="AZ4435">
            <v>0</v>
          </cell>
        </row>
        <row r="4436">
          <cell r="A4436" t="str">
            <v>WYMedium C&amp;ITime-Of-UseProgram Annual CostsHigh Participation Case0</v>
          </cell>
          <cell r="B4436" t="str">
            <v>WY</v>
          </cell>
          <cell r="C4436" t="str">
            <v>Medium C&amp;I</v>
          </cell>
          <cell r="D4436" t="str">
            <v>Time-Of-Use</v>
          </cell>
          <cell r="E4436" t="str">
            <v>Program Annual Costs</v>
          </cell>
          <cell r="F4436" t="str">
            <v>High Participation Case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5834317.1500000004</v>
          </cell>
          <cell r="S4436">
            <v>12509121.98</v>
          </cell>
          <cell r="T4436">
            <v>26286343.199999999</v>
          </cell>
          <cell r="U4436">
            <v>16130618.27</v>
          </cell>
          <cell r="V4436">
            <v>10911310.720000001</v>
          </cell>
          <cell r="W4436">
            <v>4823091.07</v>
          </cell>
          <cell r="X4436">
            <v>4899046.41</v>
          </cell>
          <cell r="Y4436">
            <v>4974249.76</v>
          </cell>
          <cell r="Z4436">
            <v>5049879.66</v>
          </cell>
          <cell r="AA4436">
            <v>5126289.05</v>
          </cell>
          <cell r="AB4436">
            <v>5203203.5</v>
          </cell>
          <cell r="AC4436">
            <v>5283869.59</v>
          </cell>
          <cell r="AD4436">
            <v>5405233.1200000001</v>
          </cell>
          <cell r="AE4436">
            <v>5502775.29</v>
          </cell>
          <cell r="AF4436">
            <v>5602414.6799999997</v>
          </cell>
          <cell r="AG4436">
            <v>5704204.7300000004</v>
          </cell>
          <cell r="AH4436">
            <v>5808200.4400000004</v>
          </cell>
          <cell r="AI4436">
            <v>5914458.3899999997</v>
          </cell>
          <cell r="AJ4436">
            <v>6023036.7800000003</v>
          </cell>
          <cell r="AK4436">
            <v>6133995.5099999998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  <cell r="AP4436">
            <v>0</v>
          </cell>
          <cell r="AQ4436">
            <v>0</v>
          </cell>
          <cell r="AR4436">
            <v>0</v>
          </cell>
          <cell r="AS4436">
            <v>0</v>
          </cell>
          <cell r="AT4436">
            <v>0</v>
          </cell>
          <cell r="AU4436">
            <v>0</v>
          </cell>
          <cell r="AV4436">
            <v>0</v>
          </cell>
          <cell r="AW4436">
            <v>0</v>
          </cell>
          <cell r="AX4436">
            <v>0</v>
          </cell>
          <cell r="AY4436">
            <v>0</v>
          </cell>
          <cell r="AZ4436">
            <v>0</v>
          </cell>
        </row>
        <row r="4437">
          <cell r="A4437" t="str">
            <v>WYMedium C&amp;ITime-Of-UseNon-Incentive CostsHigh Participation Case0</v>
          </cell>
          <cell r="B4437" t="str">
            <v>WY</v>
          </cell>
          <cell r="C4437" t="str">
            <v>Medium C&amp;I</v>
          </cell>
          <cell r="D4437" t="str">
            <v>Time-Of-Use</v>
          </cell>
          <cell r="E4437" t="str">
            <v>Non-Incentive Costs</v>
          </cell>
          <cell r="F4437" t="str">
            <v>High Participation Case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5482636.7300000004</v>
          </cell>
          <cell r="S4437">
            <v>11437731.27</v>
          </cell>
          <cell r="T4437">
            <v>23748445.530000001</v>
          </cell>
          <cell r="U4437">
            <v>12818922.52</v>
          </cell>
          <cell r="V4437">
            <v>7177502.6100000003</v>
          </cell>
          <cell r="W4437">
            <v>1035039.42</v>
          </cell>
          <cell r="X4437">
            <v>1056694.75</v>
          </cell>
          <cell r="Y4437">
            <v>1077608.81</v>
          </cell>
          <cell r="Z4437">
            <v>1098962.6200000001</v>
          </cell>
          <cell r="AA4437">
            <v>1121099.71</v>
          </cell>
          <cell r="AB4437">
            <v>1143734.93</v>
          </cell>
          <cell r="AC4437">
            <v>1169950.97</v>
          </cell>
          <cell r="AD4437">
            <v>1234739.83</v>
          </cell>
          <cell r="AE4437">
            <v>1274929.31</v>
          </cell>
          <cell r="AF4437">
            <v>1316427.29</v>
          </cell>
          <cell r="AG4437">
            <v>1359276.37</v>
          </cell>
          <cell r="AH4437">
            <v>1403520.56</v>
          </cell>
          <cell r="AI4437">
            <v>1449205.28</v>
          </cell>
          <cell r="AJ4437">
            <v>1496377.44</v>
          </cell>
          <cell r="AK4437">
            <v>1545085.48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  <cell r="AP4437">
            <v>0</v>
          </cell>
          <cell r="AQ4437">
            <v>0</v>
          </cell>
          <cell r="AR4437">
            <v>0</v>
          </cell>
          <cell r="AS4437">
            <v>0</v>
          </cell>
          <cell r="AT4437">
            <v>0</v>
          </cell>
          <cell r="AU4437">
            <v>0</v>
          </cell>
          <cell r="AV4437">
            <v>0</v>
          </cell>
          <cell r="AW4437">
            <v>0</v>
          </cell>
          <cell r="AX4437">
            <v>0</v>
          </cell>
          <cell r="AY4437">
            <v>0</v>
          </cell>
          <cell r="AZ4437">
            <v>0</v>
          </cell>
        </row>
        <row r="4438">
          <cell r="A4438" t="str">
            <v>WYMedium C&amp;ITime-Of-UseSummer Peak Reduction @Meter  (MW)High Participation Case0</v>
          </cell>
          <cell r="B4438" t="str">
            <v>WY</v>
          </cell>
          <cell r="C4438" t="str">
            <v>Medium C&amp;I</v>
          </cell>
          <cell r="D4438" t="str">
            <v>Time-Of-Use</v>
          </cell>
          <cell r="E4438" t="str">
            <v>Summer Peak Reduction @Meter  (MW)</v>
          </cell>
          <cell r="F4438" t="str">
            <v>High Participation Case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5.1061481672101516</v>
          </cell>
          <cell r="S4438">
            <v>15.546439584201273</v>
          </cell>
          <cell r="T4438">
            <v>36.769815927493447</v>
          </cell>
          <cell r="U4438">
            <v>47.99510590524666</v>
          </cell>
          <cell r="V4438">
            <v>54.039254216657497</v>
          </cell>
          <cell r="W4438">
            <v>54.75501228123791</v>
          </cell>
          <cell r="X4438">
            <v>55.462504704051796</v>
          </cell>
          <cell r="Y4438">
            <v>56.170704503007471</v>
          </cell>
          <cell r="Z4438">
            <v>56.91276145592839</v>
          </cell>
          <cell r="AA4438">
            <v>57.74360864977195</v>
          </cell>
          <cell r="AB4438">
            <v>58.507439221742665</v>
          </cell>
          <cell r="AC4438">
            <v>59.27262640549219</v>
          </cell>
          <cell r="AD4438">
            <v>60.065513565673378</v>
          </cell>
          <cell r="AE4438">
            <v>60.869007140432515</v>
          </cell>
          <cell r="AF4438">
            <v>61.683249011282939</v>
          </cell>
          <cell r="AG4438">
            <v>62.508382957680382</v>
          </cell>
          <cell r="AH4438">
            <v>63.344554682411669</v>
          </cell>
          <cell r="AI4438">
            <v>64.191911837323005</v>
          </cell>
          <cell r="AJ4438">
            <v>65.050604049392433</v>
          </cell>
          <cell r="AK4438">
            <v>65.920782947151125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  <cell r="AP4438">
            <v>0</v>
          </cell>
          <cell r="AQ4438">
            <v>0</v>
          </cell>
          <cell r="AR4438">
            <v>0</v>
          </cell>
          <cell r="AS4438">
            <v>0</v>
          </cell>
          <cell r="AT4438">
            <v>0</v>
          </cell>
          <cell r="AU4438">
            <v>0</v>
          </cell>
          <cell r="AV4438">
            <v>0</v>
          </cell>
          <cell r="AW4438">
            <v>0</v>
          </cell>
          <cell r="AX4438">
            <v>0</v>
          </cell>
          <cell r="AY4438">
            <v>0</v>
          </cell>
          <cell r="AZ4438">
            <v>0</v>
          </cell>
        </row>
        <row r="4439">
          <cell r="A4439" t="str">
            <v>WYMedium C&amp;ITime-Of-UseSummer Peak Reduction @Generation (MW)High Participation Case0</v>
          </cell>
          <cell r="B4439" t="str">
            <v>WY</v>
          </cell>
          <cell r="C4439" t="str">
            <v>Medium C&amp;I</v>
          </cell>
          <cell r="D4439" t="str">
            <v>Time-Of-Use</v>
          </cell>
          <cell r="E4439" t="str">
            <v>Summer Peak Reduction @Generation (MW)</v>
          </cell>
          <cell r="F4439" t="str">
            <v>High Participation Case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5.6309529854545115</v>
          </cell>
          <cell r="S4439">
            <v>17.1442871462299</v>
          </cell>
          <cell r="T4439">
            <v>40.548980952242438</v>
          </cell>
          <cell r="U4439">
            <v>52.92799504328039</v>
          </cell>
          <cell r="V4439">
            <v>59.593354892652727</v>
          </cell>
          <cell r="W4439">
            <v>60.382677857562754</v>
          </cell>
          <cell r="X4439">
            <v>61.162885646285609</v>
          </cell>
          <cell r="Y4439">
            <v>61.94387351456492</v>
          </cell>
          <cell r="Z4439">
            <v>62.762198341341403</v>
          </cell>
          <cell r="AA4439">
            <v>63.678439181486489</v>
          </cell>
          <cell r="AB4439">
            <v>64.520775498172327</v>
          </cell>
          <cell r="AC4439">
            <v>65.364607857843168</v>
          </cell>
          <cell r="AD4439">
            <v>66.238987169908881</v>
          </cell>
          <cell r="AE4439">
            <v>67.125063013269198</v>
          </cell>
          <cell r="AF4439">
            <v>68.022991851877961</v>
          </cell>
          <cell r="AG4439">
            <v>68.932932242700019</v>
          </cell>
          <cell r="AH4439">
            <v>69.855044863709381</v>
          </cell>
          <cell r="AI4439">
            <v>70.789492542261797</v>
          </cell>
          <cell r="AJ4439">
            <v>71.73644028384696</v>
          </cell>
          <cell r="AK4439">
            <v>72.696055301225314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  <cell r="AP4439">
            <v>0</v>
          </cell>
          <cell r="AQ4439">
            <v>0</v>
          </cell>
          <cell r="AR4439">
            <v>0</v>
          </cell>
          <cell r="AS4439">
            <v>0</v>
          </cell>
          <cell r="AT4439">
            <v>0</v>
          </cell>
          <cell r="AU4439">
            <v>0</v>
          </cell>
          <cell r="AV4439">
            <v>0</v>
          </cell>
          <cell r="AW4439">
            <v>0</v>
          </cell>
          <cell r="AX4439">
            <v>0</v>
          </cell>
          <cell r="AY4439">
            <v>0</v>
          </cell>
          <cell r="AZ4439">
            <v>0</v>
          </cell>
        </row>
        <row r="4440">
          <cell r="A4440" t="str">
            <v>WYMedium C&amp;ITime-Of-UseWinter Peak Reduction @Meter  (MW)High Participation Case0</v>
          </cell>
          <cell r="B4440" t="str">
            <v>WY</v>
          </cell>
          <cell r="C4440" t="str">
            <v>Medium C&amp;I</v>
          </cell>
          <cell r="D4440" t="str">
            <v>Time-Of-Use</v>
          </cell>
          <cell r="E4440" t="str">
            <v>Winter Peak Reduction @Meter  (MW)</v>
          </cell>
          <cell r="F4440" t="str">
            <v>High Participation Case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  <cell r="AP4440">
            <v>0</v>
          </cell>
          <cell r="AQ4440">
            <v>0</v>
          </cell>
          <cell r="AR4440">
            <v>0</v>
          </cell>
          <cell r="AS4440">
            <v>0</v>
          </cell>
          <cell r="AT4440">
            <v>0</v>
          </cell>
          <cell r="AU4440">
            <v>0</v>
          </cell>
          <cell r="AV4440">
            <v>0</v>
          </cell>
          <cell r="AW4440">
            <v>0</v>
          </cell>
          <cell r="AX4440">
            <v>0</v>
          </cell>
          <cell r="AY4440">
            <v>0</v>
          </cell>
          <cell r="AZ4440">
            <v>0</v>
          </cell>
        </row>
        <row r="4441">
          <cell r="A4441" t="str">
            <v>WYMedium C&amp;ITime-Of-UseWinter Peak Reduction @Generation (MW)High Participation Case0</v>
          </cell>
          <cell r="B4441" t="str">
            <v>WY</v>
          </cell>
          <cell r="C4441" t="str">
            <v>Medium C&amp;I</v>
          </cell>
          <cell r="D4441" t="str">
            <v>Time-Of-Use</v>
          </cell>
          <cell r="E4441" t="str">
            <v>Winter Peak Reduction @Generation (MW)</v>
          </cell>
          <cell r="F4441" t="str">
            <v>High Participation Case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  <cell r="AB4441">
            <v>0</v>
          </cell>
          <cell r="AC4441">
            <v>0</v>
          </cell>
          <cell r="AD4441">
            <v>0</v>
          </cell>
          <cell r="AE4441">
            <v>0</v>
          </cell>
          <cell r="AF4441">
            <v>0</v>
          </cell>
          <cell r="AG4441">
            <v>0</v>
          </cell>
          <cell r="AH4441">
            <v>0</v>
          </cell>
          <cell r="AI4441">
            <v>0</v>
          </cell>
          <cell r="AJ4441">
            <v>0</v>
          </cell>
          <cell r="AK4441">
            <v>0</v>
          </cell>
          <cell r="AL4441">
            <v>0</v>
          </cell>
          <cell r="AM4441">
            <v>0</v>
          </cell>
          <cell r="AN4441">
            <v>0</v>
          </cell>
          <cell r="AO4441">
            <v>0</v>
          </cell>
          <cell r="AP4441">
            <v>0</v>
          </cell>
          <cell r="AQ4441">
            <v>0</v>
          </cell>
          <cell r="AR4441">
            <v>0</v>
          </cell>
          <cell r="AS4441">
            <v>0</v>
          </cell>
          <cell r="AT4441">
            <v>0</v>
          </cell>
          <cell r="AU4441">
            <v>0</v>
          </cell>
          <cell r="AV4441">
            <v>0</v>
          </cell>
          <cell r="AW4441">
            <v>0</v>
          </cell>
          <cell r="AX4441">
            <v>0</v>
          </cell>
          <cell r="AY4441">
            <v>0</v>
          </cell>
          <cell r="AZ4441">
            <v>0</v>
          </cell>
        </row>
        <row r="4442">
          <cell r="A4442" t="str">
            <v>WYMedium C&amp;ITime-Of-UseProgram Annual BenefitsHigh Participation Case0</v>
          </cell>
          <cell r="B4442" t="str">
            <v>WY</v>
          </cell>
          <cell r="C4442" t="str">
            <v>Medium C&amp;I</v>
          </cell>
          <cell r="D4442" t="str">
            <v>Time-Of-Use</v>
          </cell>
          <cell r="E4442" t="str">
            <v>Program Annual Benefits</v>
          </cell>
          <cell r="F4442" t="str">
            <v>High Participation Case</v>
          </cell>
          <cell r="G4442">
            <v>0</v>
          </cell>
        </row>
        <row r="4443">
          <cell r="A4443" t="str">
            <v>WYMedium C&amp;ITime-Of-UseNew ParticipantsHigh Participation Case0</v>
          </cell>
          <cell r="B4443" t="str">
            <v>WY</v>
          </cell>
          <cell r="C4443" t="str">
            <v>Medium C&amp;I</v>
          </cell>
          <cell r="D4443" t="str">
            <v>Time-Of-Use</v>
          </cell>
          <cell r="E4443" t="str">
            <v>New Participants</v>
          </cell>
          <cell r="F4443" t="str">
            <v>High Participation Case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16746.686550000006</v>
          </cell>
          <cell r="S4443">
            <v>34271.919000000009</v>
          </cell>
          <cell r="T4443">
            <v>69833.664450000011</v>
          </cell>
          <cell r="U4443">
            <v>36847.527750000037</v>
          </cell>
          <cell r="V4443">
            <v>20100.588749999937</v>
          </cell>
          <cell r="W4443">
            <v>2583.0255000000179</v>
          </cell>
          <cell r="X4443">
            <v>2585.7149999999965</v>
          </cell>
          <cell r="Y4443">
            <v>2585.2035000000324</v>
          </cell>
          <cell r="Z4443">
            <v>2584.5764999999665</v>
          </cell>
          <cell r="AA4443">
            <v>2584.3950000000186</v>
          </cell>
          <cell r="AB4443">
            <v>2584.7249999999767</v>
          </cell>
          <cell r="AC4443">
            <v>2592.8595000000205</v>
          </cell>
          <cell r="AD4443">
            <v>2694.0321599718882</v>
          </cell>
          <cell r="AE4443">
            <v>2731.0805338135397</v>
          </cell>
          <cell r="AF4443">
            <v>2768.6383974915661</v>
          </cell>
          <cell r="AG4443">
            <v>2806.7127575183695</v>
          </cell>
          <cell r="AH4443">
            <v>2845.3107167601411</v>
          </cell>
          <cell r="AI4443">
            <v>2884.4394757617847</v>
          </cell>
          <cell r="AJ4443">
            <v>2924.1063340901455</v>
          </cell>
          <cell r="AK4443">
            <v>2964.3186916958948</v>
          </cell>
          <cell r="AL4443">
            <v>0</v>
          </cell>
          <cell r="AM4443">
            <v>0</v>
          </cell>
          <cell r="AN4443">
            <v>0</v>
          </cell>
          <cell r="AO4443">
            <v>0</v>
          </cell>
          <cell r="AP4443">
            <v>0</v>
          </cell>
          <cell r="AQ4443">
            <v>0</v>
          </cell>
          <cell r="AR4443">
            <v>0</v>
          </cell>
          <cell r="AS4443">
            <v>0</v>
          </cell>
          <cell r="AT4443">
            <v>0</v>
          </cell>
          <cell r="AU4443">
            <v>0</v>
          </cell>
          <cell r="AV4443">
            <v>0</v>
          </cell>
          <cell r="AW4443">
            <v>0</v>
          </cell>
          <cell r="AX4443">
            <v>0</v>
          </cell>
          <cell r="AY4443">
            <v>0</v>
          </cell>
          <cell r="AZ4443">
            <v>0</v>
          </cell>
        </row>
        <row r="4444">
          <cell r="A4444" t="str">
            <v>WYMedium C&amp;ITime-Of-UseIncentive CostsHigh Participation Case0</v>
          </cell>
          <cell r="B4444" t="str">
            <v>WY</v>
          </cell>
          <cell r="C4444" t="str">
            <v>Medium C&amp;I</v>
          </cell>
          <cell r="D4444" t="str">
            <v>Time-Of-Use</v>
          </cell>
          <cell r="E4444" t="str">
            <v>Incentive Costs</v>
          </cell>
          <cell r="F4444" t="str">
            <v>High Participation Case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351680.42</v>
          </cell>
          <cell r="S4444">
            <v>1071390.72</v>
          </cell>
          <cell r="T4444">
            <v>2537897.67</v>
          </cell>
          <cell r="U4444">
            <v>3311695.75</v>
          </cell>
          <cell r="V4444">
            <v>3733808.12</v>
          </cell>
          <cell r="W4444">
            <v>3788051.65</v>
          </cell>
          <cell r="X4444">
            <v>3842351.67</v>
          </cell>
          <cell r="Y4444">
            <v>3896640.94</v>
          </cell>
          <cell r="Z4444">
            <v>3950917.05</v>
          </cell>
          <cell r="AA4444">
            <v>4005189.34</v>
          </cell>
          <cell r="AB4444">
            <v>4059468.57</v>
          </cell>
          <cell r="AC4444">
            <v>4113918.62</v>
          </cell>
          <cell r="AD4444">
            <v>4170493.29</v>
          </cell>
          <cell r="AE4444">
            <v>4227845.9800000004</v>
          </cell>
          <cell r="AF4444">
            <v>4285987.3899999997</v>
          </cell>
          <cell r="AG4444">
            <v>4344928.3600000003</v>
          </cell>
          <cell r="AH4444">
            <v>4404679.88</v>
          </cell>
          <cell r="AI4444">
            <v>4465253.1100000003</v>
          </cell>
          <cell r="AJ4444">
            <v>4526659.34</v>
          </cell>
          <cell r="AK4444">
            <v>4588910.04</v>
          </cell>
          <cell r="AL4444">
            <v>0</v>
          </cell>
          <cell r="AM4444">
            <v>0</v>
          </cell>
          <cell r="AN4444">
            <v>0</v>
          </cell>
          <cell r="AO4444">
            <v>0</v>
          </cell>
          <cell r="AP4444">
            <v>0</v>
          </cell>
          <cell r="AQ4444">
            <v>0</v>
          </cell>
          <cell r="AR4444">
            <v>0</v>
          </cell>
          <cell r="AS4444">
            <v>0</v>
          </cell>
          <cell r="AT4444">
            <v>0</v>
          </cell>
          <cell r="AU4444">
            <v>0</v>
          </cell>
          <cell r="AV4444">
            <v>0</v>
          </cell>
          <cell r="AW4444">
            <v>0</v>
          </cell>
          <cell r="AX4444">
            <v>0</v>
          </cell>
          <cell r="AY4444">
            <v>0</v>
          </cell>
          <cell r="AZ4444">
            <v>0</v>
          </cell>
        </row>
        <row r="4445">
          <cell r="A4445" t="str">
            <v>WYMedium C&amp;ITime-Of-UseParticipantsHigh Participation Case0</v>
          </cell>
          <cell r="B4445" t="str">
            <v>WY</v>
          </cell>
          <cell r="C4445" t="str">
            <v>Medium C&amp;I</v>
          </cell>
          <cell r="D4445" t="str">
            <v>Time-Of-Use</v>
          </cell>
          <cell r="E4445" t="str">
            <v>Participants</v>
          </cell>
          <cell r="F4445" t="str">
            <v>High Participation Case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>
            <v>16746.686550000006</v>
          </cell>
          <cell r="S4445">
            <v>51018.605550000015</v>
          </cell>
          <cell r="T4445">
            <v>120852.27000000002</v>
          </cell>
          <cell r="U4445">
            <v>157699.79775000006</v>
          </cell>
          <cell r="V4445">
            <v>177800.38649999999</v>
          </cell>
          <cell r="W4445">
            <v>180383.41200000001</v>
          </cell>
          <cell r="X4445">
            <v>182969.12700000001</v>
          </cell>
          <cell r="Y4445">
            <v>185554.33050000004</v>
          </cell>
          <cell r="Z4445">
            <v>188138.90700000001</v>
          </cell>
          <cell r="AA4445">
            <v>190723.30200000003</v>
          </cell>
          <cell r="AB4445">
            <v>193308.027</v>
          </cell>
          <cell r="AC4445">
            <v>195900.88650000002</v>
          </cell>
          <cell r="AD4445">
            <v>198594.91865997191</v>
          </cell>
          <cell r="AE4445">
            <v>201325.99919378545</v>
          </cell>
          <cell r="AF4445">
            <v>204094.63759127702</v>
          </cell>
          <cell r="AG4445">
            <v>206901.35034879539</v>
          </cell>
          <cell r="AH4445">
            <v>209746.66106555553</v>
          </cell>
          <cell r="AI4445">
            <v>212631.10054131731</v>
          </cell>
          <cell r="AJ4445">
            <v>215555.20687540746</v>
          </cell>
          <cell r="AK4445">
            <v>218519.52556710335</v>
          </cell>
          <cell r="AL4445">
            <v>0</v>
          </cell>
          <cell r="AM4445">
            <v>0</v>
          </cell>
          <cell r="AN4445">
            <v>0</v>
          </cell>
          <cell r="AO4445">
            <v>0</v>
          </cell>
          <cell r="AP4445">
            <v>0</v>
          </cell>
          <cell r="AQ4445">
            <v>0</v>
          </cell>
          <cell r="AR4445">
            <v>0</v>
          </cell>
          <cell r="AS4445">
            <v>0</v>
          </cell>
          <cell r="AT4445">
            <v>0</v>
          </cell>
          <cell r="AU4445">
            <v>0</v>
          </cell>
          <cell r="AV4445">
            <v>0</v>
          </cell>
          <cell r="AW4445">
            <v>0</v>
          </cell>
          <cell r="AX4445">
            <v>0</v>
          </cell>
          <cell r="AY4445">
            <v>0</v>
          </cell>
          <cell r="AZ4445">
            <v>0</v>
          </cell>
        </row>
        <row r="4446">
          <cell r="A4446" t="str">
            <v>WYResidentialTime-Of-UseProgram Annual BenefitsHigh Participation Case0</v>
          </cell>
          <cell r="B4446" t="str">
            <v>WY</v>
          </cell>
          <cell r="C4446" t="str">
            <v>Residential</v>
          </cell>
          <cell r="D4446" t="str">
            <v>Time-Of-Use</v>
          </cell>
          <cell r="E4446" t="str">
            <v>Program Annual Benefits</v>
          </cell>
          <cell r="F4446" t="str">
            <v>High Participation Case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573231.01</v>
          </cell>
          <cell r="S4446">
            <v>1745288.43</v>
          </cell>
          <cell r="T4446">
            <v>4127886.26</v>
          </cell>
          <cell r="U4446">
            <v>5388069.9000000004</v>
          </cell>
          <cell r="V4446">
            <v>6066603.5300000003</v>
          </cell>
          <cell r="W4446">
            <v>6146956.6100000003</v>
          </cell>
          <cell r="X4446">
            <v>6226381.7599999998</v>
          </cell>
          <cell r="Y4446">
            <v>6305886.3200000003</v>
          </cell>
          <cell r="Z4446">
            <v>6389191.79</v>
          </cell>
          <cell r="AA4446">
            <v>6482465.1100000003</v>
          </cell>
          <cell r="AB4446">
            <v>6568214.9500000002</v>
          </cell>
          <cell r="AC4446">
            <v>6654117.0800000001</v>
          </cell>
          <cell r="AD4446">
            <v>6743128.8899999997</v>
          </cell>
          <cell r="AE4446">
            <v>6833331.4100000001</v>
          </cell>
          <cell r="AF4446">
            <v>6924740.5700000003</v>
          </cell>
          <cell r="AG4446">
            <v>7017372.5</v>
          </cell>
          <cell r="AH4446">
            <v>7111243.5700000003</v>
          </cell>
          <cell r="AI4446">
            <v>7206370.3399999999</v>
          </cell>
          <cell r="AJ4446">
            <v>7302769.6200000001</v>
          </cell>
          <cell r="AK4446">
            <v>7400458.4299999997</v>
          </cell>
          <cell r="AL4446">
            <v>0</v>
          </cell>
          <cell r="AM4446">
            <v>0</v>
          </cell>
          <cell r="AN4446">
            <v>0</v>
          </cell>
          <cell r="AO4446">
            <v>0</v>
          </cell>
          <cell r="AP4446">
            <v>0</v>
          </cell>
          <cell r="AQ4446">
            <v>0</v>
          </cell>
          <cell r="AR4446">
            <v>0</v>
          </cell>
          <cell r="AS4446">
            <v>0</v>
          </cell>
          <cell r="AT4446">
            <v>0</v>
          </cell>
          <cell r="AU4446">
            <v>0</v>
          </cell>
          <cell r="AV4446">
            <v>0</v>
          </cell>
          <cell r="AW4446">
            <v>0</v>
          </cell>
          <cell r="AX4446">
            <v>0</v>
          </cell>
          <cell r="AY4446">
            <v>0</v>
          </cell>
          <cell r="AZ4446">
            <v>0</v>
          </cell>
        </row>
        <row r="4447">
          <cell r="A4447" t="str">
            <v>WYResidentialTime-Of-UseProgram Annual CostsHigh Participation Case0</v>
          </cell>
          <cell r="B4447" t="str">
            <v>WY</v>
          </cell>
          <cell r="C4447" t="str">
            <v>Residential</v>
          </cell>
          <cell r="D4447" t="str">
            <v>Time-Of-Use</v>
          </cell>
          <cell r="E4447" t="str">
            <v>Program Annual Costs</v>
          </cell>
          <cell r="F4447" t="str">
            <v>High Participation Case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5834317.1500000004</v>
          </cell>
          <cell r="S4447">
            <v>12509121.98</v>
          </cell>
          <cell r="T4447">
            <v>26286343.199999999</v>
          </cell>
          <cell r="U4447">
            <v>16130618.27</v>
          </cell>
          <cell r="V4447">
            <v>10911310.720000001</v>
          </cell>
          <cell r="W4447">
            <v>4823091.07</v>
          </cell>
          <cell r="X4447">
            <v>4899046.41</v>
          </cell>
          <cell r="Y4447">
            <v>4974249.76</v>
          </cell>
          <cell r="Z4447">
            <v>5049879.66</v>
          </cell>
          <cell r="AA4447">
            <v>5126289.05</v>
          </cell>
          <cell r="AB4447">
            <v>5203203.5</v>
          </cell>
          <cell r="AC4447">
            <v>5283869.59</v>
          </cell>
          <cell r="AD4447">
            <v>5405233.1200000001</v>
          </cell>
          <cell r="AE4447">
            <v>5502775.29</v>
          </cell>
          <cell r="AF4447">
            <v>5602414.6799999997</v>
          </cell>
          <cell r="AG4447">
            <v>5704204.7300000004</v>
          </cell>
          <cell r="AH4447">
            <v>5808200.4400000004</v>
          </cell>
          <cell r="AI4447">
            <v>5914458.3899999997</v>
          </cell>
          <cell r="AJ4447">
            <v>6023036.7800000003</v>
          </cell>
          <cell r="AK4447">
            <v>6133995.5099999998</v>
          </cell>
          <cell r="AL4447">
            <v>0</v>
          </cell>
          <cell r="AM4447">
            <v>0</v>
          </cell>
          <cell r="AN4447">
            <v>0</v>
          </cell>
          <cell r="AO4447">
            <v>0</v>
          </cell>
          <cell r="AP4447">
            <v>0</v>
          </cell>
          <cell r="AQ4447">
            <v>0</v>
          </cell>
          <cell r="AR4447">
            <v>0</v>
          </cell>
          <cell r="AS4447">
            <v>0</v>
          </cell>
          <cell r="AT4447">
            <v>0</v>
          </cell>
          <cell r="AU4447">
            <v>0</v>
          </cell>
          <cell r="AV4447">
            <v>0</v>
          </cell>
          <cell r="AW4447">
            <v>0</v>
          </cell>
          <cell r="AX4447">
            <v>0</v>
          </cell>
          <cell r="AY4447">
            <v>0</v>
          </cell>
          <cell r="AZ4447">
            <v>0</v>
          </cell>
        </row>
        <row r="4448">
          <cell r="A4448" t="str">
            <v>WYResidentialTime-Of-UseNon-Incentive CostsHigh Participation Case0</v>
          </cell>
          <cell r="B4448" t="str">
            <v>WY</v>
          </cell>
          <cell r="C4448" t="str">
            <v>Residential</v>
          </cell>
          <cell r="D4448" t="str">
            <v>Time-Of-Use</v>
          </cell>
          <cell r="E4448" t="str">
            <v>Non-Incentive Costs</v>
          </cell>
          <cell r="F4448" t="str">
            <v>High Participation Case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5482636.7300000004</v>
          </cell>
          <cell r="S4448">
            <v>11437731.27</v>
          </cell>
          <cell r="T4448">
            <v>23748445.530000001</v>
          </cell>
          <cell r="U4448">
            <v>12818922.52</v>
          </cell>
          <cell r="V4448">
            <v>7177502.6100000003</v>
          </cell>
          <cell r="W4448">
            <v>1035039.42</v>
          </cell>
          <cell r="X4448">
            <v>1056694.75</v>
          </cell>
          <cell r="Y4448">
            <v>1077608.81</v>
          </cell>
          <cell r="Z4448">
            <v>1098962.6200000001</v>
          </cell>
          <cell r="AA4448">
            <v>1121099.71</v>
          </cell>
          <cell r="AB4448">
            <v>1143734.93</v>
          </cell>
          <cell r="AC4448">
            <v>1169950.97</v>
          </cell>
          <cell r="AD4448">
            <v>1234739.83</v>
          </cell>
          <cell r="AE4448">
            <v>1274929.31</v>
          </cell>
          <cell r="AF4448">
            <v>1316427.29</v>
          </cell>
          <cell r="AG4448">
            <v>1359276.37</v>
          </cell>
          <cell r="AH4448">
            <v>1403520.56</v>
          </cell>
          <cell r="AI4448">
            <v>1449205.28</v>
          </cell>
          <cell r="AJ4448">
            <v>1496377.44</v>
          </cell>
          <cell r="AK4448">
            <v>1545085.48</v>
          </cell>
          <cell r="AL4448">
            <v>0</v>
          </cell>
          <cell r="AM4448">
            <v>0</v>
          </cell>
          <cell r="AN4448">
            <v>0</v>
          </cell>
          <cell r="AO4448">
            <v>0</v>
          </cell>
          <cell r="AP4448">
            <v>0</v>
          </cell>
          <cell r="AQ4448">
            <v>0</v>
          </cell>
          <cell r="AR4448">
            <v>0</v>
          </cell>
          <cell r="AS4448">
            <v>0</v>
          </cell>
          <cell r="AT4448">
            <v>0</v>
          </cell>
          <cell r="AU4448">
            <v>0</v>
          </cell>
          <cell r="AV4448">
            <v>0</v>
          </cell>
          <cell r="AW4448">
            <v>0</v>
          </cell>
          <cell r="AX4448">
            <v>0</v>
          </cell>
          <cell r="AY4448">
            <v>0</v>
          </cell>
          <cell r="AZ4448">
            <v>0</v>
          </cell>
        </row>
        <row r="4449">
          <cell r="A4449" t="str">
            <v>WYResidentialTime-Of-UseSummer Peak Reduction @Meter  (MW)High Participation Case0</v>
          </cell>
          <cell r="B4449" t="str">
            <v>WY</v>
          </cell>
          <cell r="C4449" t="str">
            <v>Residential</v>
          </cell>
          <cell r="D4449" t="str">
            <v>Time-Of-Use</v>
          </cell>
          <cell r="E4449" t="str">
            <v>Summer Peak Reduction @Meter  (MW)</v>
          </cell>
          <cell r="F4449" t="str">
            <v>High Participation Case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5.1061481672101516</v>
          </cell>
          <cell r="S4449">
            <v>15.546439584201273</v>
          </cell>
          <cell r="T4449">
            <v>36.769815927493447</v>
          </cell>
          <cell r="U4449">
            <v>47.99510590524666</v>
          </cell>
          <cell r="V4449">
            <v>54.039254216657497</v>
          </cell>
          <cell r="W4449">
            <v>54.75501228123791</v>
          </cell>
          <cell r="X4449">
            <v>55.462504704051796</v>
          </cell>
          <cell r="Y4449">
            <v>56.170704503007471</v>
          </cell>
          <cell r="Z4449">
            <v>56.91276145592839</v>
          </cell>
          <cell r="AA4449">
            <v>57.74360864977195</v>
          </cell>
          <cell r="AB4449">
            <v>58.507439221742665</v>
          </cell>
          <cell r="AC4449">
            <v>59.27262640549219</v>
          </cell>
          <cell r="AD4449">
            <v>60.065513565673378</v>
          </cell>
          <cell r="AE4449">
            <v>60.869007140432515</v>
          </cell>
          <cell r="AF4449">
            <v>61.683249011282939</v>
          </cell>
          <cell r="AG4449">
            <v>62.508382957680382</v>
          </cell>
          <cell r="AH4449">
            <v>63.344554682411669</v>
          </cell>
          <cell r="AI4449">
            <v>64.191911837323005</v>
          </cell>
          <cell r="AJ4449">
            <v>65.050604049392433</v>
          </cell>
          <cell r="AK4449">
            <v>65.920782947151125</v>
          </cell>
          <cell r="AL4449">
            <v>0</v>
          </cell>
          <cell r="AM4449">
            <v>0</v>
          </cell>
          <cell r="AN4449">
            <v>0</v>
          </cell>
          <cell r="AO4449">
            <v>0</v>
          </cell>
          <cell r="AP4449">
            <v>0</v>
          </cell>
          <cell r="AQ4449">
            <v>0</v>
          </cell>
          <cell r="AR4449">
            <v>0</v>
          </cell>
          <cell r="AS4449">
            <v>0</v>
          </cell>
          <cell r="AT4449">
            <v>0</v>
          </cell>
          <cell r="AU4449">
            <v>0</v>
          </cell>
          <cell r="AV4449">
            <v>0</v>
          </cell>
          <cell r="AW4449">
            <v>0</v>
          </cell>
          <cell r="AX4449">
            <v>0</v>
          </cell>
          <cell r="AY4449">
            <v>0</v>
          </cell>
          <cell r="AZ4449">
            <v>0</v>
          </cell>
        </row>
        <row r="4450">
          <cell r="A4450" t="str">
            <v>WYResidentialTime-Of-UseSummer Peak Reduction @Generation (MW)High Participation Case0</v>
          </cell>
          <cell r="B4450" t="str">
            <v>WY</v>
          </cell>
          <cell r="C4450" t="str">
            <v>Residential</v>
          </cell>
          <cell r="D4450" t="str">
            <v>Time-Of-Use</v>
          </cell>
          <cell r="E4450" t="str">
            <v>Summer Peak Reduction @Generation (MW)</v>
          </cell>
          <cell r="F4450" t="str">
            <v>High Participation Case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5.6309529854545115</v>
          </cell>
          <cell r="S4450">
            <v>17.1442871462299</v>
          </cell>
          <cell r="T4450">
            <v>40.548980952242438</v>
          </cell>
          <cell r="U4450">
            <v>52.92799504328039</v>
          </cell>
          <cell r="V4450">
            <v>59.593354892652727</v>
          </cell>
          <cell r="W4450">
            <v>60.382677857562754</v>
          </cell>
          <cell r="X4450">
            <v>61.162885646285609</v>
          </cell>
          <cell r="Y4450">
            <v>61.94387351456492</v>
          </cell>
          <cell r="Z4450">
            <v>62.762198341341403</v>
          </cell>
          <cell r="AA4450">
            <v>63.678439181486489</v>
          </cell>
          <cell r="AB4450">
            <v>64.520775498172327</v>
          </cell>
          <cell r="AC4450">
            <v>65.364607857843168</v>
          </cell>
          <cell r="AD4450">
            <v>66.238987169908881</v>
          </cell>
          <cell r="AE4450">
            <v>67.125063013269198</v>
          </cell>
          <cell r="AF4450">
            <v>68.022991851877961</v>
          </cell>
          <cell r="AG4450">
            <v>68.932932242700019</v>
          </cell>
          <cell r="AH4450">
            <v>69.855044863709381</v>
          </cell>
          <cell r="AI4450">
            <v>70.789492542261797</v>
          </cell>
          <cell r="AJ4450">
            <v>71.73644028384696</v>
          </cell>
          <cell r="AK4450">
            <v>72.696055301225314</v>
          </cell>
          <cell r="AL4450">
            <v>0</v>
          </cell>
          <cell r="AM4450">
            <v>0</v>
          </cell>
          <cell r="AN4450">
            <v>0</v>
          </cell>
          <cell r="AO4450">
            <v>0</v>
          </cell>
          <cell r="AP4450">
            <v>0</v>
          </cell>
          <cell r="AQ4450">
            <v>0</v>
          </cell>
          <cell r="AR4450">
            <v>0</v>
          </cell>
          <cell r="AS4450">
            <v>0</v>
          </cell>
          <cell r="AT4450">
            <v>0</v>
          </cell>
          <cell r="AU4450">
            <v>0</v>
          </cell>
          <cell r="AV4450">
            <v>0</v>
          </cell>
          <cell r="AW4450">
            <v>0</v>
          </cell>
          <cell r="AX4450">
            <v>0</v>
          </cell>
          <cell r="AY4450">
            <v>0</v>
          </cell>
          <cell r="AZ4450">
            <v>0</v>
          </cell>
        </row>
        <row r="4451">
          <cell r="A4451" t="str">
            <v>WYResidentialTime-Of-UseWinter Peak Reduction @Meter  (MW)High Participation Case0</v>
          </cell>
          <cell r="B4451" t="str">
            <v>WY</v>
          </cell>
          <cell r="C4451" t="str">
            <v>Residential</v>
          </cell>
          <cell r="D4451" t="str">
            <v>Time-Of-Use</v>
          </cell>
          <cell r="E4451" t="str">
            <v>Winter Peak Reduction @Meter  (MW)</v>
          </cell>
          <cell r="F4451" t="str">
            <v>High Participation Case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  <cell r="AP4451">
            <v>0</v>
          </cell>
          <cell r="AQ4451">
            <v>0</v>
          </cell>
          <cell r="AR4451">
            <v>0</v>
          </cell>
          <cell r="AS4451">
            <v>0</v>
          </cell>
          <cell r="AT4451">
            <v>0</v>
          </cell>
          <cell r="AU4451">
            <v>0</v>
          </cell>
          <cell r="AV4451">
            <v>0</v>
          </cell>
          <cell r="AW4451">
            <v>0</v>
          </cell>
          <cell r="AX4451">
            <v>0</v>
          </cell>
          <cell r="AY4451">
            <v>0</v>
          </cell>
          <cell r="AZ4451">
            <v>0</v>
          </cell>
        </row>
        <row r="4452">
          <cell r="A4452" t="str">
            <v>WYResidentialTime-Of-UseWinter Peak Reduction @Generation (MW)High Participation Case0</v>
          </cell>
          <cell r="B4452" t="str">
            <v>WY</v>
          </cell>
          <cell r="C4452" t="str">
            <v>Residential</v>
          </cell>
          <cell r="D4452" t="str">
            <v>Time-Of-Use</v>
          </cell>
          <cell r="E4452" t="str">
            <v>Winter Peak Reduction @Generation (MW)</v>
          </cell>
          <cell r="F4452" t="str">
            <v>High Participation Case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  <cell r="W4452">
            <v>0</v>
          </cell>
          <cell r="X4452">
            <v>0</v>
          </cell>
          <cell r="Y4452">
            <v>0</v>
          </cell>
          <cell r="Z4452">
            <v>0</v>
          </cell>
          <cell r="AA4452">
            <v>0</v>
          </cell>
          <cell r="AB4452">
            <v>0</v>
          </cell>
          <cell r="AC4452">
            <v>0</v>
          </cell>
          <cell r="AD4452">
            <v>0</v>
          </cell>
          <cell r="AE4452">
            <v>0</v>
          </cell>
          <cell r="AF4452">
            <v>0</v>
          </cell>
          <cell r="AG4452">
            <v>0</v>
          </cell>
          <cell r="AH4452">
            <v>0</v>
          </cell>
          <cell r="AI4452">
            <v>0</v>
          </cell>
          <cell r="AJ4452">
            <v>0</v>
          </cell>
          <cell r="AK4452">
            <v>0</v>
          </cell>
          <cell r="AL4452">
            <v>0</v>
          </cell>
          <cell r="AM4452">
            <v>0</v>
          </cell>
          <cell r="AN4452">
            <v>0</v>
          </cell>
          <cell r="AO4452">
            <v>0</v>
          </cell>
          <cell r="AP4452">
            <v>0</v>
          </cell>
          <cell r="AQ4452">
            <v>0</v>
          </cell>
          <cell r="AR4452">
            <v>0</v>
          </cell>
          <cell r="AS4452">
            <v>0</v>
          </cell>
          <cell r="AT4452">
            <v>0</v>
          </cell>
          <cell r="AU4452">
            <v>0</v>
          </cell>
          <cell r="AV4452">
            <v>0</v>
          </cell>
          <cell r="AW4452">
            <v>0</v>
          </cell>
          <cell r="AX4452">
            <v>0</v>
          </cell>
          <cell r="AY4452">
            <v>0</v>
          </cell>
          <cell r="AZ4452">
            <v>0</v>
          </cell>
        </row>
        <row r="4453">
          <cell r="A4453" t="str">
            <v>WYResidentialTime-Of-UseProgram Annual BenefitsHigh Participation Case0</v>
          </cell>
          <cell r="B4453" t="str">
            <v>WY</v>
          </cell>
          <cell r="C4453" t="str">
            <v>Residential</v>
          </cell>
          <cell r="D4453" t="str">
            <v>Time-Of-Use</v>
          </cell>
          <cell r="E4453" t="str">
            <v>Program Annual Benefits</v>
          </cell>
          <cell r="F4453" t="str">
            <v>High Participation Case</v>
          </cell>
          <cell r="G4453">
            <v>0</v>
          </cell>
        </row>
        <row r="4454">
          <cell r="A4454" t="str">
            <v>WYResidentialTime-Of-UseNew ParticipantsHigh Participation Case0</v>
          </cell>
          <cell r="B4454" t="str">
            <v>WY</v>
          </cell>
          <cell r="C4454" t="str">
            <v>Residential</v>
          </cell>
          <cell r="D4454" t="str">
            <v>Time-Of-Use</v>
          </cell>
          <cell r="E4454" t="str">
            <v>New Participants</v>
          </cell>
          <cell r="F4454" t="str">
            <v>High Participation Case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16746.686550000006</v>
          </cell>
          <cell r="S4454">
            <v>34271.919000000009</v>
          </cell>
          <cell r="T4454">
            <v>69833.664450000011</v>
          </cell>
          <cell r="U4454">
            <v>36847.527750000037</v>
          </cell>
          <cell r="V4454">
            <v>20100.588749999937</v>
          </cell>
          <cell r="W4454">
            <v>2583.0255000000179</v>
          </cell>
          <cell r="X4454">
            <v>2585.7149999999965</v>
          </cell>
          <cell r="Y4454">
            <v>2585.2035000000324</v>
          </cell>
          <cell r="Z4454">
            <v>2584.5764999999665</v>
          </cell>
          <cell r="AA4454">
            <v>2584.3950000000186</v>
          </cell>
          <cell r="AB4454">
            <v>2584.7249999999767</v>
          </cell>
          <cell r="AC4454">
            <v>2592.8595000000205</v>
          </cell>
          <cell r="AD4454">
            <v>2694.0321599718882</v>
          </cell>
          <cell r="AE4454">
            <v>2731.0805338135397</v>
          </cell>
          <cell r="AF4454">
            <v>2768.6383974915661</v>
          </cell>
          <cell r="AG4454">
            <v>2806.7127575183695</v>
          </cell>
          <cell r="AH4454">
            <v>2845.3107167601411</v>
          </cell>
          <cell r="AI4454">
            <v>2884.4394757617847</v>
          </cell>
          <cell r="AJ4454">
            <v>2924.1063340901455</v>
          </cell>
          <cell r="AK4454">
            <v>2964.3186916958948</v>
          </cell>
          <cell r="AL4454">
            <v>0</v>
          </cell>
          <cell r="AM4454">
            <v>0</v>
          </cell>
          <cell r="AN4454">
            <v>0</v>
          </cell>
          <cell r="AO4454">
            <v>0</v>
          </cell>
          <cell r="AP4454">
            <v>0</v>
          </cell>
          <cell r="AQ4454">
            <v>0</v>
          </cell>
          <cell r="AR4454">
            <v>0</v>
          </cell>
          <cell r="AS4454">
            <v>0</v>
          </cell>
          <cell r="AT4454">
            <v>0</v>
          </cell>
          <cell r="AU4454">
            <v>0</v>
          </cell>
          <cell r="AV4454">
            <v>0</v>
          </cell>
          <cell r="AW4454">
            <v>0</v>
          </cell>
          <cell r="AX4454">
            <v>0</v>
          </cell>
          <cell r="AY4454">
            <v>0</v>
          </cell>
          <cell r="AZ4454">
            <v>0</v>
          </cell>
        </row>
        <row r="4455">
          <cell r="A4455" t="str">
            <v>WYResidentialTime-Of-UseIncentive CostsHigh Participation Case0</v>
          </cell>
          <cell r="B4455" t="str">
            <v>WY</v>
          </cell>
          <cell r="C4455" t="str">
            <v>Residential</v>
          </cell>
          <cell r="D4455" t="str">
            <v>Time-Of-Use</v>
          </cell>
          <cell r="E4455" t="str">
            <v>Incentive Costs</v>
          </cell>
          <cell r="F4455" t="str">
            <v>High Participation Case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351680.42</v>
          </cell>
          <cell r="S4455">
            <v>1071390.72</v>
          </cell>
          <cell r="T4455">
            <v>2537897.67</v>
          </cell>
          <cell r="U4455">
            <v>3311695.75</v>
          </cell>
          <cell r="V4455">
            <v>3733808.12</v>
          </cell>
          <cell r="W4455">
            <v>3788051.65</v>
          </cell>
          <cell r="X4455">
            <v>3842351.67</v>
          </cell>
          <cell r="Y4455">
            <v>3896640.94</v>
          </cell>
          <cell r="Z4455">
            <v>3950917.05</v>
          </cell>
          <cell r="AA4455">
            <v>4005189.34</v>
          </cell>
          <cell r="AB4455">
            <v>4059468.57</v>
          </cell>
          <cell r="AC4455">
            <v>4113918.62</v>
          </cell>
          <cell r="AD4455">
            <v>4170493.29</v>
          </cell>
          <cell r="AE4455">
            <v>4227845.9800000004</v>
          </cell>
          <cell r="AF4455">
            <v>4285987.3899999997</v>
          </cell>
          <cell r="AG4455">
            <v>4344928.3600000003</v>
          </cell>
          <cell r="AH4455">
            <v>4404679.88</v>
          </cell>
          <cell r="AI4455">
            <v>4465253.1100000003</v>
          </cell>
          <cell r="AJ4455">
            <v>4526659.34</v>
          </cell>
          <cell r="AK4455">
            <v>4588910.04</v>
          </cell>
          <cell r="AL4455">
            <v>0</v>
          </cell>
          <cell r="AM4455">
            <v>0</v>
          </cell>
          <cell r="AN4455">
            <v>0</v>
          </cell>
          <cell r="AO4455">
            <v>0</v>
          </cell>
          <cell r="AP4455">
            <v>0</v>
          </cell>
          <cell r="AQ4455">
            <v>0</v>
          </cell>
          <cell r="AR4455">
            <v>0</v>
          </cell>
          <cell r="AS4455">
            <v>0</v>
          </cell>
          <cell r="AT4455">
            <v>0</v>
          </cell>
          <cell r="AU4455">
            <v>0</v>
          </cell>
          <cell r="AV4455">
            <v>0</v>
          </cell>
          <cell r="AW4455">
            <v>0</v>
          </cell>
          <cell r="AX4455">
            <v>0</v>
          </cell>
          <cell r="AY4455">
            <v>0</v>
          </cell>
          <cell r="AZ4455">
            <v>0</v>
          </cell>
        </row>
        <row r="4456">
          <cell r="A4456" t="str">
            <v>WYResidentialTime-Of-UseParticipantsHigh Participation Case0</v>
          </cell>
          <cell r="B4456" t="str">
            <v>WY</v>
          </cell>
          <cell r="C4456" t="str">
            <v>Residential</v>
          </cell>
          <cell r="D4456" t="str">
            <v>Time-Of-Use</v>
          </cell>
          <cell r="E4456" t="str">
            <v>Participants</v>
          </cell>
          <cell r="F4456" t="str">
            <v>High Participation Case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16746.686550000006</v>
          </cell>
          <cell r="S4456">
            <v>51018.605550000015</v>
          </cell>
          <cell r="T4456">
            <v>120852.27000000002</v>
          </cell>
          <cell r="U4456">
            <v>157699.79775000006</v>
          </cell>
          <cell r="V4456">
            <v>177800.38649999999</v>
          </cell>
          <cell r="W4456">
            <v>180383.41200000001</v>
          </cell>
          <cell r="X4456">
            <v>182969.12700000001</v>
          </cell>
          <cell r="Y4456">
            <v>185554.33050000004</v>
          </cell>
          <cell r="Z4456">
            <v>188138.90700000001</v>
          </cell>
          <cell r="AA4456">
            <v>190723.30200000003</v>
          </cell>
          <cell r="AB4456">
            <v>193308.027</v>
          </cell>
          <cell r="AC4456">
            <v>195900.88650000002</v>
          </cell>
          <cell r="AD4456">
            <v>198594.91865997191</v>
          </cell>
          <cell r="AE4456">
            <v>201325.99919378545</v>
          </cell>
          <cell r="AF4456">
            <v>204094.63759127702</v>
          </cell>
          <cell r="AG4456">
            <v>206901.35034879539</v>
          </cell>
          <cell r="AH4456">
            <v>209746.66106555553</v>
          </cell>
          <cell r="AI4456">
            <v>212631.10054131731</v>
          </cell>
          <cell r="AJ4456">
            <v>215555.20687540746</v>
          </cell>
          <cell r="AK4456">
            <v>218519.52556710335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  <cell r="AP4456">
            <v>0</v>
          </cell>
          <cell r="AQ4456">
            <v>0</v>
          </cell>
          <cell r="AR4456">
            <v>0</v>
          </cell>
          <cell r="AS4456">
            <v>0</v>
          </cell>
          <cell r="AT4456">
            <v>0</v>
          </cell>
          <cell r="AU4456">
            <v>0</v>
          </cell>
          <cell r="AV4456">
            <v>0</v>
          </cell>
          <cell r="AW4456">
            <v>0</v>
          </cell>
          <cell r="AX4456">
            <v>0</v>
          </cell>
          <cell r="AY4456">
            <v>0</v>
          </cell>
          <cell r="AZ4456">
            <v>0</v>
          </cell>
        </row>
        <row r="4457">
          <cell r="A4457" t="str">
            <v>WYSmall C&amp;ITime-Of-UseProgram Annual BenefitsHigh Participation Case0</v>
          </cell>
          <cell r="B4457" t="str">
            <v>WY</v>
          </cell>
          <cell r="C4457" t="str">
            <v>Small C&amp;I</v>
          </cell>
          <cell r="D4457" t="str">
            <v>Time-Of-Use</v>
          </cell>
          <cell r="E4457" t="str">
            <v>Program Annual Benefits</v>
          </cell>
          <cell r="F4457" t="str">
            <v>High Participation Case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573231.01</v>
          </cell>
          <cell r="S4457">
            <v>1745288.43</v>
          </cell>
          <cell r="T4457">
            <v>4127886.26</v>
          </cell>
          <cell r="U4457">
            <v>5388069.9000000004</v>
          </cell>
          <cell r="V4457">
            <v>6066603.5300000003</v>
          </cell>
          <cell r="W4457">
            <v>6146956.6100000003</v>
          </cell>
          <cell r="X4457">
            <v>6226381.7599999998</v>
          </cell>
          <cell r="Y4457">
            <v>6305886.3200000003</v>
          </cell>
          <cell r="Z4457">
            <v>6389191.79</v>
          </cell>
          <cell r="AA4457">
            <v>6482465.1100000003</v>
          </cell>
          <cell r="AB4457">
            <v>6568214.9500000002</v>
          </cell>
          <cell r="AC4457">
            <v>6654117.0800000001</v>
          </cell>
          <cell r="AD4457">
            <v>6743128.8899999997</v>
          </cell>
          <cell r="AE4457">
            <v>6833331.4100000001</v>
          </cell>
          <cell r="AF4457">
            <v>6924740.5700000003</v>
          </cell>
          <cell r="AG4457">
            <v>7017372.5</v>
          </cell>
          <cell r="AH4457">
            <v>7111243.5700000003</v>
          </cell>
          <cell r="AI4457">
            <v>7206370.3399999999</v>
          </cell>
          <cell r="AJ4457">
            <v>7302769.6200000001</v>
          </cell>
          <cell r="AK4457">
            <v>7400458.4299999997</v>
          </cell>
          <cell r="AL4457">
            <v>0</v>
          </cell>
          <cell r="AM4457">
            <v>0</v>
          </cell>
          <cell r="AN4457">
            <v>0</v>
          </cell>
          <cell r="AO4457">
            <v>0</v>
          </cell>
          <cell r="AP4457">
            <v>0</v>
          </cell>
          <cell r="AQ4457">
            <v>0</v>
          </cell>
          <cell r="AR4457">
            <v>0</v>
          </cell>
          <cell r="AS4457">
            <v>0</v>
          </cell>
          <cell r="AT4457">
            <v>0</v>
          </cell>
          <cell r="AU4457">
            <v>0</v>
          </cell>
          <cell r="AV4457">
            <v>0</v>
          </cell>
          <cell r="AW4457">
            <v>0</v>
          </cell>
          <cell r="AX4457">
            <v>0</v>
          </cell>
          <cell r="AY4457">
            <v>0</v>
          </cell>
          <cell r="AZ4457">
            <v>0</v>
          </cell>
        </row>
        <row r="4458">
          <cell r="A4458" t="str">
            <v>WYSmall C&amp;ITime-Of-UseProgram Annual CostsHigh Participation Case0</v>
          </cell>
          <cell r="B4458" t="str">
            <v>WY</v>
          </cell>
          <cell r="C4458" t="str">
            <v>Small C&amp;I</v>
          </cell>
          <cell r="D4458" t="str">
            <v>Time-Of-Use</v>
          </cell>
          <cell r="E4458" t="str">
            <v>Program Annual Costs</v>
          </cell>
          <cell r="F4458" t="str">
            <v>High Participation Case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5834317.1500000004</v>
          </cell>
          <cell r="S4458">
            <v>12509121.98</v>
          </cell>
          <cell r="T4458">
            <v>26286343.199999999</v>
          </cell>
          <cell r="U4458">
            <v>16130618.27</v>
          </cell>
          <cell r="V4458">
            <v>10911310.720000001</v>
          </cell>
          <cell r="W4458">
            <v>4823091.07</v>
          </cell>
          <cell r="X4458">
            <v>4899046.41</v>
          </cell>
          <cell r="Y4458">
            <v>4974249.76</v>
          </cell>
          <cell r="Z4458">
            <v>5049879.66</v>
          </cell>
          <cell r="AA4458">
            <v>5126289.05</v>
          </cell>
          <cell r="AB4458">
            <v>5203203.5</v>
          </cell>
          <cell r="AC4458">
            <v>5283869.59</v>
          </cell>
          <cell r="AD4458">
            <v>5405233.1200000001</v>
          </cell>
          <cell r="AE4458">
            <v>5502775.29</v>
          </cell>
          <cell r="AF4458">
            <v>5602414.6799999997</v>
          </cell>
          <cell r="AG4458">
            <v>5704204.7300000004</v>
          </cell>
          <cell r="AH4458">
            <v>5808200.4400000004</v>
          </cell>
          <cell r="AI4458">
            <v>5914458.3899999997</v>
          </cell>
          <cell r="AJ4458">
            <v>6023036.7800000003</v>
          </cell>
          <cell r="AK4458">
            <v>6133995.5099999998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  <cell r="AP4458">
            <v>0</v>
          </cell>
          <cell r="AQ4458">
            <v>0</v>
          </cell>
          <cell r="AR4458">
            <v>0</v>
          </cell>
          <cell r="AS4458">
            <v>0</v>
          </cell>
          <cell r="AT4458">
            <v>0</v>
          </cell>
          <cell r="AU4458">
            <v>0</v>
          </cell>
          <cell r="AV4458">
            <v>0</v>
          </cell>
          <cell r="AW4458">
            <v>0</v>
          </cell>
          <cell r="AX4458">
            <v>0</v>
          </cell>
          <cell r="AY4458">
            <v>0</v>
          </cell>
          <cell r="AZ4458">
            <v>0</v>
          </cell>
        </row>
        <row r="4459">
          <cell r="A4459" t="str">
            <v>WYSmall C&amp;ITime-Of-UseNon-Incentive CostsHigh Participation Case0</v>
          </cell>
          <cell r="B4459" t="str">
            <v>WY</v>
          </cell>
          <cell r="C4459" t="str">
            <v>Small C&amp;I</v>
          </cell>
          <cell r="D4459" t="str">
            <v>Time-Of-Use</v>
          </cell>
          <cell r="E4459" t="str">
            <v>Non-Incentive Costs</v>
          </cell>
          <cell r="F4459" t="str">
            <v>High Participation Case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5482636.7300000004</v>
          </cell>
          <cell r="S4459">
            <v>11437731.27</v>
          </cell>
          <cell r="T4459">
            <v>23748445.530000001</v>
          </cell>
          <cell r="U4459">
            <v>12818922.52</v>
          </cell>
          <cell r="V4459">
            <v>7177502.6100000003</v>
          </cell>
          <cell r="W4459">
            <v>1035039.42</v>
          </cell>
          <cell r="X4459">
            <v>1056694.75</v>
          </cell>
          <cell r="Y4459">
            <v>1077608.81</v>
          </cell>
          <cell r="Z4459">
            <v>1098962.6200000001</v>
          </cell>
          <cell r="AA4459">
            <v>1121099.71</v>
          </cell>
          <cell r="AB4459">
            <v>1143734.93</v>
          </cell>
          <cell r="AC4459">
            <v>1169950.97</v>
          </cell>
          <cell r="AD4459">
            <v>1234739.83</v>
          </cell>
          <cell r="AE4459">
            <v>1274929.31</v>
          </cell>
          <cell r="AF4459">
            <v>1316427.29</v>
          </cell>
          <cell r="AG4459">
            <v>1359276.37</v>
          </cell>
          <cell r="AH4459">
            <v>1403520.56</v>
          </cell>
          <cell r="AI4459">
            <v>1449205.28</v>
          </cell>
          <cell r="AJ4459">
            <v>1496377.44</v>
          </cell>
          <cell r="AK4459">
            <v>1545085.48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  <cell r="AP4459">
            <v>0</v>
          </cell>
          <cell r="AQ4459">
            <v>0</v>
          </cell>
          <cell r="AR4459">
            <v>0</v>
          </cell>
          <cell r="AS4459">
            <v>0</v>
          </cell>
          <cell r="AT4459">
            <v>0</v>
          </cell>
          <cell r="AU4459">
            <v>0</v>
          </cell>
          <cell r="AV4459">
            <v>0</v>
          </cell>
          <cell r="AW4459">
            <v>0</v>
          </cell>
          <cell r="AX4459">
            <v>0</v>
          </cell>
          <cell r="AY4459">
            <v>0</v>
          </cell>
          <cell r="AZ4459">
            <v>0</v>
          </cell>
        </row>
        <row r="4460">
          <cell r="A4460" t="str">
            <v>WYSmall C&amp;ITime-Of-UseSummer Peak Reduction @Meter  (MW)High Participation Case0</v>
          </cell>
          <cell r="B4460" t="str">
            <v>WY</v>
          </cell>
          <cell r="C4460" t="str">
            <v>Small C&amp;I</v>
          </cell>
          <cell r="D4460" t="str">
            <v>Time-Of-Use</v>
          </cell>
          <cell r="E4460" t="str">
            <v>Summer Peak Reduction @Meter  (MW)</v>
          </cell>
          <cell r="F4460" t="str">
            <v>High Participation Case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5.1061481672101516</v>
          </cell>
          <cell r="S4460">
            <v>15.546439584201273</v>
          </cell>
          <cell r="T4460">
            <v>36.769815927493447</v>
          </cell>
          <cell r="U4460">
            <v>47.99510590524666</v>
          </cell>
          <cell r="V4460">
            <v>54.039254216657497</v>
          </cell>
          <cell r="W4460">
            <v>54.75501228123791</v>
          </cell>
          <cell r="X4460">
            <v>55.462504704051796</v>
          </cell>
          <cell r="Y4460">
            <v>56.170704503007471</v>
          </cell>
          <cell r="Z4460">
            <v>56.91276145592839</v>
          </cell>
          <cell r="AA4460">
            <v>57.74360864977195</v>
          </cell>
          <cell r="AB4460">
            <v>58.507439221742665</v>
          </cell>
          <cell r="AC4460">
            <v>59.27262640549219</v>
          </cell>
          <cell r="AD4460">
            <v>60.065513565673378</v>
          </cell>
          <cell r="AE4460">
            <v>60.869007140432515</v>
          </cell>
          <cell r="AF4460">
            <v>61.683249011282939</v>
          </cell>
          <cell r="AG4460">
            <v>62.508382957680382</v>
          </cell>
          <cell r="AH4460">
            <v>63.344554682411669</v>
          </cell>
          <cell r="AI4460">
            <v>64.191911837323005</v>
          </cell>
          <cell r="AJ4460">
            <v>65.050604049392433</v>
          </cell>
          <cell r="AK4460">
            <v>65.920782947151125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  <cell r="AP4460">
            <v>0</v>
          </cell>
          <cell r="AQ4460">
            <v>0</v>
          </cell>
          <cell r="AR4460">
            <v>0</v>
          </cell>
          <cell r="AS4460">
            <v>0</v>
          </cell>
          <cell r="AT4460">
            <v>0</v>
          </cell>
          <cell r="AU4460">
            <v>0</v>
          </cell>
          <cell r="AV4460">
            <v>0</v>
          </cell>
          <cell r="AW4460">
            <v>0</v>
          </cell>
          <cell r="AX4460">
            <v>0</v>
          </cell>
          <cell r="AY4460">
            <v>0</v>
          </cell>
          <cell r="AZ4460">
            <v>0</v>
          </cell>
        </row>
        <row r="4461">
          <cell r="A4461" t="str">
            <v>WYSmall C&amp;ITime-Of-UseSummer Peak Reduction @Generation (MW)High Participation Case0</v>
          </cell>
          <cell r="B4461" t="str">
            <v>WY</v>
          </cell>
          <cell r="C4461" t="str">
            <v>Small C&amp;I</v>
          </cell>
          <cell r="D4461" t="str">
            <v>Time-Of-Use</v>
          </cell>
          <cell r="E4461" t="str">
            <v>Summer Peak Reduction @Generation (MW)</v>
          </cell>
          <cell r="F4461" t="str">
            <v>High Participation Case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>
            <v>5.6309529854545115</v>
          </cell>
          <cell r="S4461">
            <v>17.1442871462299</v>
          </cell>
          <cell r="T4461">
            <v>40.548980952242438</v>
          </cell>
          <cell r="U4461">
            <v>52.92799504328039</v>
          </cell>
          <cell r="V4461">
            <v>59.593354892652727</v>
          </cell>
          <cell r="W4461">
            <v>60.382677857562754</v>
          </cell>
          <cell r="X4461">
            <v>61.162885646285609</v>
          </cell>
          <cell r="Y4461">
            <v>61.94387351456492</v>
          </cell>
          <cell r="Z4461">
            <v>62.762198341341403</v>
          </cell>
          <cell r="AA4461">
            <v>63.678439181486489</v>
          </cell>
          <cell r="AB4461">
            <v>64.520775498172327</v>
          </cell>
          <cell r="AC4461">
            <v>65.364607857843168</v>
          </cell>
          <cell r="AD4461">
            <v>66.238987169908881</v>
          </cell>
          <cell r="AE4461">
            <v>67.125063013269198</v>
          </cell>
          <cell r="AF4461">
            <v>68.022991851877961</v>
          </cell>
          <cell r="AG4461">
            <v>68.932932242700019</v>
          </cell>
          <cell r="AH4461">
            <v>69.855044863709381</v>
          </cell>
          <cell r="AI4461">
            <v>70.789492542261797</v>
          </cell>
          <cell r="AJ4461">
            <v>71.73644028384696</v>
          </cell>
          <cell r="AK4461">
            <v>72.696055301225314</v>
          </cell>
          <cell r="AL4461">
            <v>0</v>
          </cell>
          <cell r="AM4461">
            <v>0</v>
          </cell>
          <cell r="AN4461">
            <v>0</v>
          </cell>
          <cell r="AO4461">
            <v>0</v>
          </cell>
          <cell r="AP4461">
            <v>0</v>
          </cell>
          <cell r="AQ4461">
            <v>0</v>
          </cell>
          <cell r="AR4461">
            <v>0</v>
          </cell>
          <cell r="AS4461">
            <v>0</v>
          </cell>
          <cell r="AT4461">
            <v>0</v>
          </cell>
          <cell r="AU4461">
            <v>0</v>
          </cell>
          <cell r="AV4461">
            <v>0</v>
          </cell>
          <cell r="AW4461">
            <v>0</v>
          </cell>
          <cell r="AX4461">
            <v>0</v>
          </cell>
          <cell r="AY4461">
            <v>0</v>
          </cell>
          <cell r="AZ4461">
            <v>0</v>
          </cell>
        </row>
        <row r="4462">
          <cell r="A4462" t="str">
            <v>WYSmall C&amp;ITime-Of-UseWinter Peak Reduction @Meter  (MW)High Participation Case0</v>
          </cell>
          <cell r="B4462" t="str">
            <v>WY</v>
          </cell>
          <cell r="C4462" t="str">
            <v>Small C&amp;I</v>
          </cell>
          <cell r="D4462" t="str">
            <v>Time-Of-Use</v>
          </cell>
          <cell r="E4462" t="str">
            <v>Winter Peak Reduction @Meter  (MW)</v>
          </cell>
          <cell r="F4462" t="str">
            <v>High Participation Case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>
            <v>0</v>
          </cell>
          <cell r="Z4462">
            <v>0</v>
          </cell>
          <cell r="AA4462">
            <v>0</v>
          </cell>
          <cell r="AB4462">
            <v>0</v>
          </cell>
          <cell r="AC4462">
            <v>0</v>
          </cell>
          <cell r="AD4462">
            <v>0</v>
          </cell>
          <cell r="AE4462">
            <v>0</v>
          </cell>
          <cell r="AF4462">
            <v>0</v>
          </cell>
          <cell r="AG4462">
            <v>0</v>
          </cell>
          <cell r="AH4462">
            <v>0</v>
          </cell>
          <cell r="AI4462">
            <v>0</v>
          </cell>
          <cell r="AJ4462">
            <v>0</v>
          </cell>
          <cell r="AK4462">
            <v>0</v>
          </cell>
          <cell r="AL4462">
            <v>0</v>
          </cell>
          <cell r="AM4462">
            <v>0</v>
          </cell>
          <cell r="AN4462">
            <v>0</v>
          </cell>
          <cell r="AO4462">
            <v>0</v>
          </cell>
          <cell r="AP4462">
            <v>0</v>
          </cell>
          <cell r="AQ4462">
            <v>0</v>
          </cell>
          <cell r="AR4462">
            <v>0</v>
          </cell>
          <cell r="AS4462">
            <v>0</v>
          </cell>
          <cell r="AT4462">
            <v>0</v>
          </cell>
          <cell r="AU4462">
            <v>0</v>
          </cell>
          <cell r="AV4462">
            <v>0</v>
          </cell>
          <cell r="AW4462">
            <v>0</v>
          </cell>
          <cell r="AX4462">
            <v>0</v>
          </cell>
          <cell r="AY4462">
            <v>0</v>
          </cell>
          <cell r="AZ4462">
            <v>0</v>
          </cell>
        </row>
        <row r="4463">
          <cell r="A4463" t="str">
            <v>WYSmall C&amp;ITime-Of-UseWinter Peak Reduction @Generation (MW)High Participation Case0</v>
          </cell>
          <cell r="B4463" t="str">
            <v>WY</v>
          </cell>
          <cell r="C4463" t="str">
            <v>Small C&amp;I</v>
          </cell>
          <cell r="D4463" t="str">
            <v>Time-Of-Use</v>
          </cell>
          <cell r="E4463" t="str">
            <v>Winter Peak Reduction @Generation (MW)</v>
          </cell>
          <cell r="F4463" t="str">
            <v>High Participation Case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  <cell r="AC4463">
            <v>0</v>
          </cell>
          <cell r="AD4463">
            <v>0</v>
          </cell>
          <cell r="AE4463">
            <v>0</v>
          </cell>
          <cell r="AF4463">
            <v>0</v>
          </cell>
          <cell r="AG4463">
            <v>0</v>
          </cell>
          <cell r="AH4463">
            <v>0</v>
          </cell>
          <cell r="AI4463">
            <v>0</v>
          </cell>
          <cell r="AJ4463">
            <v>0</v>
          </cell>
          <cell r="AK4463">
            <v>0</v>
          </cell>
          <cell r="AL4463">
            <v>0</v>
          </cell>
          <cell r="AM4463">
            <v>0</v>
          </cell>
          <cell r="AN4463">
            <v>0</v>
          </cell>
          <cell r="AO4463">
            <v>0</v>
          </cell>
          <cell r="AP4463">
            <v>0</v>
          </cell>
          <cell r="AQ4463">
            <v>0</v>
          </cell>
          <cell r="AR4463">
            <v>0</v>
          </cell>
          <cell r="AS4463">
            <v>0</v>
          </cell>
          <cell r="AT4463">
            <v>0</v>
          </cell>
          <cell r="AU4463">
            <v>0</v>
          </cell>
          <cell r="AV4463">
            <v>0</v>
          </cell>
          <cell r="AW4463">
            <v>0</v>
          </cell>
          <cell r="AX4463">
            <v>0</v>
          </cell>
          <cell r="AY4463">
            <v>0</v>
          </cell>
          <cell r="AZ4463">
            <v>0</v>
          </cell>
        </row>
        <row r="4464">
          <cell r="A4464" t="str">
            <v>WYSmall C&amp;ITime-Of-UseProgram Annual BenefitsHigh Participation Case0</v>
          </cell>
          <cell r="B4464" t="str">
            <v>WY</v>
          </cell>
          <cell r="C4464" t="str">
            <v>Small C&amp;I</v>
          </cell>
          <cell r="D4464" t="str">
            <v>Time-Of-Use</v>
          </cell>
          <cell r="E4464" t="str">
            <v>Program Annual Benefits</v>
          </cell>
          <cell r="F4464" t="str">
            <v>High Participation Case</v>
          </cell>
          <cell r="G4464">
            <v>0</v>
          </cell>
        </row>
        <row r="4465">
          <cell r="A4465" t="str">
            <v>WYSmall C&amp;ITime-Of-UseNew ParticipantsHigh Participation Case0</v>
          </cell>
          <cell r="B4465" t="str">
            <v>WY</v>
          </cell>
          <cell r="C4465" t="str">
            <v>Small C&amp;I</v>
          </cell>
          <cell r="D4465" t="str">
            <v>Time-Of-Use</v>
          </cell>
          <cell r="E4465" t="str">
            <v>New Participants</v>
          </cell>
          <cell r="F4465" t="str">
            <v>High Participation Case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16746.686550000006</v>
          </cell>
          <cell r="S4465">
            <v>34271.919000000009</v>
          </cell>
          <cell r="T4465">
            <v>69833.664450000011</v>
          </cell>
          <cell r="U4465">
            <v>36847.527750000037</v>
          </cell>
          <cell r="V4465">
            <v>20100.588749999937</v>
          </cell>
          <cell r="W4465">
            <v>2583.0255000000179</v>
          </cell>
          <cell r="X4465">
            <v>2585.7149999999965</v>
          </cell>
          <cell r="Y4465">
            <v>2585.2035000000324</v>
          </cell>
          <cell r="Z4465">
            <v>2584.5764999999665</v>
          </cell>
          <cell r="AA4465">
            <v>2584.3950000000186</v>
          </cell>
          <cell r="AB4465">
            <v>2584.7249999999767</v>
          </cell>
          <cell r="AC4465">
            <v>2592.8595000000205</v>
          </cell>
          <cell r="AD4465">
            <v>2694.0321599718882</v>
          </cell>
          <cell r="AE4465">
            <v>2731.0805338135397</v>
          </cell>
          <cell r="AF4465">
            <v>2768.6383974915661</v>
          </cell>
          <cell r="AG4465">
            <v>2806.7127575183695</v>
          </cell>
          <cell r="AH4465">
            <v>2845.3107167601411</v>
          </cell>
          <cell r="AI4465">
            <v>2884.4394757617847</v>
          </cell>
          <cell r="AJ4465">
            <v>2924.1063340901455</v>
          </cell>
          <cell r="AK4465">
            <v>2964.3186916958948</v>
          </cell>
          <cell r="AL4465">
            <v>0</v>
          </cell>
          <cell r="AM4465">
            <v>0</v>
          </cell>
          <cell r="AN4465">
            <v>0</v>
          </cell>
          <cell r="AO4465">
            <v>0</v>
          </cell>
          <cell r="AP4465">
            <v>0</v>
          </cell>
          <cell r="AQ4465">
            <v>0</v>
          </cell>
          <cell r="AR4465">
            <v>0</v>
          </cell>
          <cell r="AS4465">
            <v>0</v>
          </cell>
          <cell r="AT4465">
            <v>0</v>
          </cell>
          <cell r="AU4465">
            <v>0</v>
          </cell>
          <cell r="AV4465">
            <v>0</v>
          </cell>
          <cell r="AW4465">
            <v>0</v>
          </cell>
          <cell r="AX4465">
            <v>0</v>
          </cell>
          <cell r="AY4465">
            <v>0</v>
          </cell>
          <cell r="AZ4465">
            <v>0</v>
          </cell>
        </row>
        <row r="4466">
          <cell r="A4466" t="str">
            <v>WYSmall C&amp;ITime-Of-UseIncentive CostsHigh Participation Case0</v>
          </cell>
          <cell r="B4466" t="str">
            <v>WY</v>
          </cell>
          <cell r="C4466" t="str">
            <v>Small C&amp;I</v>
          </cell>
          <cell r="D4466" t="str">
            <v>Time-Of-Use</v>
          </cell>
          <cell r="E4466" t="str">
            <v>Incentive Costs</v>
          </cell>
          <cell r="F4466" t="str">
            <v>High Participation Case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351680.42</v>
          </cell>
          <cell r="S4466">
            <v>1071390.72</v>
          </cell>
          <cell r="T4466">
            <v>2537897.67</v>
          </cell>
          <cell r="U4466">
            <v>3311695.75</v>
          </cell>
          <cell r="V4466">
            <v>3733808.12</v>
          </cell>
          <cell r="W4466">
            <v>3788051.65</v>
          </cell>
          <cell r="X4466">
            <v>3842351.67</v>
          </cell>
          <cell r="Y4466">
            <v>3896640.94</v>
          </cell>
          <cell r="Z4466">
            <v>3950917.05</v>
          </cell>
          <cell r="AA4466">
            <v>4005189.34</v>
          </cell>
          <cell r="AB4466">
            <v>4059468.57</v>
          </cell>
          <cell r="AC4466">
            <v>4113918.62</v>
          </cell>
          <cell r="AD4466">
            <v>4170493.29</v>
          </cell>
          <cell r="AE4466">
            <v>4227845.9800000004</v>
          </cell>
          <cell r="AF4466">
            <v>4285987.3899999997</v>
          </cell>
          <cell r="AG4466">
            <v>4344928.3600000003</v>
          </cell>
          <cell r="AH4466">
            <v>4404679.88</v>
          </cell>
          <cell r="AI4466">
            <v>4465253.1100000003</v>
          </cell>
          <cell r="AJ4466">
            <v>4526659.34</v>
          </cell>
          <cell r="AK4466">
            <v>4588910.04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  <cell r="AP4466">
            <v>0</v>
          </cell>
          <cell r="AQ4466">
            <v>0</v>
          </cell>
          <cell r="AR4466">
            <v>0</v>
          </cell>
          <cell r="AS4466">
            <v>0</v>
          </cell>
          <cell r="AT4466">
            <v>0</v>
          </cell>
          <cell r="AU4466">
            <v>0</v>
          </cell>
          <cell r="AV4466">
            <v>0</v>
          </cell>
          <cell r="AW4466">
            <v>0</v>
          </cell>
          <cell r="AX4466">
            <v>0</v>
          </cell>
          <cell r="AY4466">
            <v>0</v>
          </cell>
          <cell r="AZ4466">
            <v>0</v>
          </cell>
        </row>
        <row r="4467">
          <cell r="A4467" t="str">
            <v>WYSmall C&amp;ITime-Of-UseParticipantsHigh Participation Case0</v>
          </cell>
          <cell r="B4467" t="str">
            <v>WY</v>
          </cell>
          <cell r="C4467" t="str">
            <v>Small C&amp;I</v>
          </cell>
          <cell r="D4467" t="str">
            <v>Time-Of-Use</v>
          </cell>
          <cell r="E4467" t="str">
            <v>Participants</v>
          </cell>
          <cell r="F4467" t="str">
            <v>High Participation Case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>
            <v>16746.686550000006</v>
          </cell>
          <cell r="S4467">
            <v>51018.605550000015</v>
          </cell>
          <cell r="T4467">
            <v>120852.27000000002</v>
          </cell>
          <cell r="U4467">
            <v>157699.79775000006</v>
          </cell>
          <cell r="V4467">
            <v>177800.38649999999</v>
          </cell>
          <cell r="W4467">
            <v>180383.41200000001</v>
          </cell>
          <cell r="X4467">
            <v>182969.12700000001</v>
          </cell>
          <cell r="Y4467">
            <v>185554.33050000004</v>
          </cell>
          <cell r="Z4467">
            <v>188138.90700000001</v>
          </cell>
          <cell r="AA4467">
            <v>190723.30200000003</v>
          </cell>
          <cell r="AB4467">
            <v>193308.027</v>
          </cell>
          <cell r="AC4467">
            <v>195900.88650000002</v>
          </cell>
          <cell r="AD4467">
            <v>198594.91865997191</v>
          </cell>
          <cell r="AE4467">
            <v>201325.99919378545</v>
          </cell>
          <cell r="AF4467">
            <v>204094.63759127702</v>
          </cell>
          <cell r="AG4467">
            <v>206901.35034879539</v>
          </cell>
          <cell r="AH4467">
            <v>209746.66106555553</v>
          </cell>
          <cell r="AI4467">
            <v>212631.10054131731</v>
          </cell>
          <cell r="AJ4467">
            <v>215555.20687540746</v>
          </cell>
          <cell r="AK4467">
            <v>218519.52556710335</v>
          </cell>
          <cell r="AL4467">
            <v>0</v>
          </cell>
          <cell r="AM4467">
            <v>0</v>
          </cell>
          <cell r="AN4467">
            <v>0</v>
          </cell>
          <cell r="AO4467">
            <v>0</v>
          </cell>
          <cell r="AP4467">
            <v>0</v>
          </cell>
          <cell r="AQ4467">
            <v>0</v>
          </cell>
          <cell r="AR4467">
            <v>0</v>
          </cell>
          <cell r="AS4467">
            <v>0</v>
          </cell>
          <cell r="AT4467">
            <v>0</v>
          </cell>
          <cell r="AU4467">
            <v>0</v>
          </cell>
          <cell r="AV4467">
            <v>0</v>
          </cell>
          <cell r="AW4467">
            <v>0</v>
          </cell>
          <cell r="AX4467">
            <v>0</v>
          </cell>
          <cell r="AY4467">
            <v>0</v>
          </cell>
          <cell r="AZ4467">
            <v>0</v>
          </cell>
        </row>
        <row r="4468">
          <cell r="A4468" t="str">
            <v>WYResidentialDemand ChargeProgram Annual BenefitsHigh Participation Case0</v>
          </cell>
          <cell r="B4468" t="str">
            <v>WY</v>
          </cell>
          <cell r="C4468" t="str">
            <v>Residential</v>
          </cell>
          <cell r="D4468" t="str">
            <v>Demand Charge</v>
          </cell>
          <cell r="E4468" t="str">
            <v>Program Annual Benefits</v>
          </cell>
          <cell r="F4468" t="str">
            <v>High Participation Case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573231.01</v>
          </cell>
          <cell r="S4468">
            <v>1745288.43</v>
          </cell>
          <cell r="T4468">
            <v>4127886.26</v>
          </cell>
          <cell r="U4468">
            <v>5388069.9000000004</v>
          </cell>
          <cell r="V4468">
            <v>6066603.5300000003</v>
          </cell>
          <cell r="W4468">
            <v>6146956.6100000003</v>
          </cell>
          <cell r="X4468">
            <v>6226381.7599999998</v>
          </cell>
          <cell r="Y4468">
            <v>6305886.3200000003</v>
          </cell>
          <cell r="Z4468">
            <v>6389191.79</v>
          </cell>
          <cell r="AA4468">
            <v>6482465.1100000003</v>
          </cell>
          <cell r="AB4468">
            <v>6568214.9500000002</v>
          </cell>
          <cell r="AC4468">
            <v>6654117.0800000001</v>
          </cell>
          <cell r="AD4468">
            <v>6743128.8899999997</v>
          </cell>
          <cell r="AE4468">
            <v>6833331.4100000001</v>
          </cell>
          <cell r="AF4468">
            <v>6924740.5700000003</v>
          </cell>
          <cell r="AG4468">
            <v>7017372.5</v>
          </cell>
          <cell r="AH4468">
            <v>7111243.5700000003</v>
          </cell>
          <cell r="AI4468">
            <v>7206370.3399999999</v>
          </cell>
          <cell r="AJ4468">
            <v>7302769.6200000001</v>
          </cell>
          <cell r="AK4468">
            <v>7400458.4299999997</v>
          </cell>
          <cell r="AL4468">
            <v>0</v>
          </cell>
          <cell r="AM4468">
            <v>0</v>
          </cell>
          <cell r="AN4468">
            <v>0</v>
          </cell>
          <cell r="AO4468">
            <v>0</v>
          </cell>
          <cell r="AP4468">
            <v>0</v>
          </cell>
          <cell r="AQ4468">
            <v>0</v>
          </cell>
          <cell r="AR4468">
            <v>0</v>
          </cell>
          <cell r="AS4468">
            <v>0</v>
          </cell>
          <cell r="AT4468">
            <v>0</v>
          </cell>
          <cell r="AU4468">
            <v>0</v>
          </cell>
          <cell r="AV4468">
            <v>0</v>
          </cell>
          <cell r="AW4468">
            <v>0</v>
          </cell>
          <cell r="AX4468">
            <v>0</v>
          </cell>
          <cell r="AY4468">
            <v>0</v>
          </cell>
          <cell r="AZ4468">
            <v>0</v>
          </cell>
        </row>
        <row r="4469">
          <cell r="A4469" t="str">
            <v>WYResidentialDemand ChargeProgram Annual CostsHigh Participation Case0</v>
          </cell>
          <cell r="B4469" t="str">
            <v>WY</v>
          </cell>
          <cell r="C4469" t="str">
            <v>Residential</v>
          </cell>
          <cell r="D4469" t="str">
            <v>Demand Charge</v>
          </cell>
          <cell r="E4469" t="str">
            <v>Program Annual Costs</v>
          </cell>
          <cell r="F4469" t="str">
            <v>High Participation Case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5834317.1500000004</v>
          </cell>
          <cell r="S4469">
            <v>12509121.98</v>
          </cell>
          <cell r="T4469">
            <v>26286343.199999999</v>
          </cell>
          <cell r="U4469">
            <v>16130618.27</v>
          </cell>
          <cell r="V4469">
            <v>10911310.720000001</v>
          </cell>
          <cell r="W4469">
            <v>4823091.07</v>
          </cell>
          <cell r="X4469">
            <v>4899046.41</v>
          </cell>
          <cell r="Y4469">
            <v>4974249.76</v>
          </cell>
          <cell r="Z4469">
            <v>5049879.66</v>
          </cell>
          <cell r="AA4469">
            <v>5126289.05</v>
          </cell>
          <cell r="AB4469">
            <v>5203203.5</v>
          </cell>
          <cell r="AC4469">
            <v>5283869.59</v>
          </cell>
          <cell r="AD4469">
            <v>5405233.1200000001</v>
          </cell>
          <cell r="AE4469">
            <v>5502775.29</v>
          </cell>
          <cell r="AF4469">
            <v>5602414.6799999997</v>
          </cell>
          <cell r="AG4469">
            <v>5704204.7300000004</v>
          </cell>
          <cell r="AH4469">
            <v>5808200.4400000004</v>
          </cell>
          <cell r="AI4469">
            <v>5914458.3899999997</v>
          </cell>
          <cell r="AJ4469">
            <v>6023036.7800000003</v>
          </cell>
          <cell r="AK4469">
            <v>6133995.5099999998</v>
          </cell>
          <cell r="AL4469">
            <v>0</v>
          </cell>
          <cell r="AM4469">
            <v>0</v>
          </cell>
          <cell r="AN4469">
            <v>0</v>
          </cell>
          <cell r="AO4469">
            <v>0</v>
          </cell>
          <cell r="AP4469">
            <v>0</v>
          </cell>
          <cell r="AQ4469">
            <v>0</v>
          </cell>
          <cell r="AR4469">
            <v>0</v>
          </cell>
          <cell r="AS4469">
            <v>0</v>
          </cell>
          <cell r="AT4469">
            <v>0</v>
          </cell>
          <cell r="AU4469">
            <v>0</v>
          </cell>
          <cell r="AV4469">
            <v>0</v>
          </cell>
          <cell r="AW4469">
            <v>0</v>
          </cell>
          <cell r="AX4469">
            <v>0</v>
          </cell>
          <cell r="AY4469">
            <v>0</v>
          </cell>
          <cell r="AZ4469">
            <v>0</v>
          </cell>
        </row>
        <row r="4470">
          <cell r="A4470" t="str">
            <v>WYResidentialDemand ChargeNon-Incentive CostsHigh Participation Case0</v>
          </cell>
          <cell r="B4470" t="str">
            <v>WY</v>
          </cell>
          <cell r="C4470" t="str">
            <v>Residential</v>
          </cell>
          <cell r="D4470" t="str">
            <v>Demand Charge</v>
          </cell>
          <cell r="E4470" t="str">
            <v>Non-Incentive Costs</v>
          </cell>
          <cell r="F4470" t="str">
            <v>High Participation Case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5482636.7300000004</v>
          </cell>
          <cell r="S4470">
            <v>11437731.27</v>
          </cell>
          <cell r="T4470">
            <v>23748445.530000001</v>
          </cell>
          <cell r="U4470">
            <v>12818922.52</v>
          </cell>
          <cell r="V4470">
            <v>7177502.6100000003</v>
          </cell>
          <cell r="W4470">
            <v>1035039.42</v>
          </cell>
          <cell r="X4470">
            <v>1056694.75</v>
          </cell>
          <cell r="Y4470">
            <v>1077608.81</v>
          </cell>
          <cell r="Z4470">
            <v>1098962.6200000001</v>
          </cell>
          <cell r="AA4470">
            <v>1121099.71</v>
          </cell>
          <cell r="AB4470">
            <v>1143734.93</v>
          </cell>
          <cell r="AC4470">
            <v>1169950.97</v>
          </cell>
          <cell r="AD4470">
            <v>1234739.83</v>
          </cell>
          <cell r="AE4470">
            <v>1274929.31</v>
          </cell>
          <cell r="AF4470">
            <v>1316427.29</v>
          </cell>
          <cell r="AG4470">
            <v>1359276.37</v>
          </cell>
          <cell r="AH4470">
            <v>1403520.56</v>
          </cell>
          <cell r="AI4470">
            <v>1449205.28</v>
          </cell>
          <cell r="AJ4470">
            <v>1496377.44</v>
          </cell>
          <cell r="AK4470">
            <v>1545085.48</v>
          </cell>
          <cell r="AL4470">
            <v>0</v>
          </cell>
          <cell r="AM4470">
            <v>0</v>
          </cell>
          <cell r="AN4470">
            <v>0</v>
          </cell>
          <cell r="AO4470">
            <v>0</v>
          </cell>
          <cell r="AP4470">
            <v>0</v>
          </cell>
          <cell r="AQ4470">
            <v>0</v>
          </cell>
          <cell r="AR4470">
            <v>0</v>
          </cell>
          <cell r="AS4470">
            <v>0</v>
          </cell>
          <cell r="AT4470">
            <v>0</v>
          </cell>
          <cell r="AU4470">
            <v>0</v>
          </cell>
          <cell r="AV4470">
            <v>0</v>
          </cell>
          <cell r="AW4470">
            <v>0</v>
          </cell>
          <cell r="AX4470">
            <v>0</v>
          </cell>
          <cell r="AY4470">
            <v>0</v>
          </cell>
          <cell r="AZ4470">
            <v>0</v>
          </cell>
        </row>
        <row r="4471">
          <cell r="A4471" t="str">
            <v>WYResidentialDemand ChargeSummer Peak Reduction @Meter  (MW)High Participation Case0</v>
          </cell>
          <cell r="B4471" t="str">
            <v>WY</v>
          </cell>
          <cell r="C4471" t="str">
            <v>Residential</v>
          </cell>
          <cell r="D4471" t="str">
            <v>Demand Charge</v>
          </cell>
          <cell r="E4471" t="str">
            <v>Summer Peak Reduction @Meter  (MW)</v>
          </cell>
          <cell r="F4471" t="str">
            <v>High Participation Case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>
            <v>5.1061481672101516</v>
          </cell>
          <cell r="S4471">
            <v>15.546439584201273</v>
          </cell>
          <cell r="T4471">
            <v>36.769815927493447</v>
          </cell>
          <cell r="U4471">
            <v>47.99510590524666</v>
          </cell>
          <cell r="V4471">
            <v>54.039254216657497</v>
          </cell>
          <cell r="W4471">
            <v>54.75501228123791</v>
          </cell>
          <cell r="X4471">
            <v>55.462504704051796</v>
          </cell>
          <cell r="Y4471">
            <v>56.170704503007471</v>
          </cell>
          <cell r="Z4471">
            <v>56.91276145592839</v>
          </cell>
          <cell r="AA4471">
            <v>57.74360864977195</v>
          </cell>
          <cell r="AB4471">
            <v>58.507439221742665</v>
          </cell>
          <cell r="AC4471">
            <v>59.27262640549219</v>
          </cell>
          <cell r="AD4471">
            <v>60.065513565673378</v>
          </cell>
          <cell r="AE4471">
            <v>60.869007140432515</v>
          </cell>
          <cell r="AF4471">
            <v>61.683249011282939</v>
          </cell>
          <cell r="AG4471">
            <v>62.508382957680382</v>
          </cell>
          <cell r="AH4471">
            <v>63.344554682411669</v>
          </cell>
          <cell r="AI4471">
            <v>64.191911837323005</v>
          </cell>
          <cell r="AJ4471">
            <v>65.050604049392433</v>
          </cell>
          <cell r="AK4471">
            <v>65.920782947151125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  <cell r="AP4471">
            <v>0</v>
          </cell>
          <cell r="AQ4471">
            <v>0</v>
          </cell>
          <cell r="AR4471">
            <v>0</v>
          </cell>
          <cell r="AS4471">
            <v>0</v>
          </cell>
          <cell r="AT4471">
            <v>0</v>
          </cell>
          <cell r="AU4471">
            <v>0</v>
          </cell>
          <cell r="AV4471">
            <v>0</v>
          </cell>
          <cell r="AW4471">
            <v>0</v>
          </cell>
          <cell r="AX4471">
            <v>0</v>
          </cell>
          <cell r="AY4471">
            <v>0</v>
          </cell>
          <cell r="AZ4471">
            <v>0</v>
          </cell>
        </row>
        <row r="4472">
          <cell r="A4472" t="str">
            <v>WYResidentialDemand ChargeSummer Peak Reduction @Generation (MW)High Participation Case0</v>
          </cell>
          <cell r="B4472" t="str">
            <v>WY</v>
          </cell>
          <cell r="C4472" t="str">
            <v>Residential</v>
          </cell>
          <cell r="D4472" t="str">
            <v>Demand Charge</v>
          </cell>
          <cell r="E4472" t="str">
            <v>Summer Peak Reduction @Generation (MW)</v>
          </cell>
          <cell r="F4472" t="str">
            <v>High Participation Case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5.6309529854545115</v>
          </cell>
          <cell r="S4472">
            <v>17.1442871462299</v>
          </cell>
          <cell r="T4472">
            <v>40.548980952242438</v>
          </cell>
          <cell r="U4472">
            <v>52.92799504328039</v>
          </cell>
          <cell r="V4472">
            <v>59.593354892652727</v>
          </cell>
          <cell r="W4472">
            <v>60.382677857562754</v>
          </cell>
          <cell r="X4472">
            <v>61.162885646285609</v>
          </cell>
          <cell r="Y4472">
            <v>61.94387351456492</v>
          </cell>
          <cell r="Z4472">
            <v>62.762198341341403</v>
          </cell>
          <cell r="AA4472">
            <v>63.678439181486489</v>
          </cell>
          <cell r="AB4472">
            <v>64.520775498172327</v>
          </cell>
          <cell r="AC4472">
            <v>65.364607857843168</v>
          </cell>
          <cell r="AD4472">
            <v>66.238987169908881</v>
          </cell>
          <cell r="AE4472">
            <v>67.125063013269198</v>
          </cell>
          <cell r="AF4472">
            <v>68.022991851877961</v>
          </cell>
          <cell r="AG4472">
            <v>68.932932242700019</v>
          </cell>
          <cell r="AH4472">
            <v>69.855044863709381</v>
          </cell>
          <cell r="AI4472">
            <v>70.789492542261797</v>
          </cell>
          <cell r="AJ4472">
            <v>71.73644028384696</v>
          </cell>
          <cell r="AK4472">
            <v>72.696055301225314</v>
          </cell>
          <cell r="AL4472">
            <v>0</v>
          </cell>
          <cell r="AM4472">
            <v>0</v>
          </cell>
          <cell r="AN4472">
            <v>0</v>
          </cell>
          <cell r="AO4472">
            <v>0</v>
          </cell>
          <cell r="AP4472">
            <v>0</v>
          </cell>
          <cell r="AQ4472">
            <v>0</v>
          </cell>
          <cell r="AR4472">
            <v>0</v>
          </cell>
          <cell r="AS4472">
            <v>0</v>
          </cell>
          <cell r="AT4472">
            <v>0</v>
          </cell>
          <cell r="AU4472">
            <v>0</v>
          </cell>
          <cell r="AV4472">
            <v>0</v>
          </cell>
          <cell r="AW4472">
            <v>0</v>
          </cell>
          <cell r="AX4472">
            <v>0</v>
          </cell>
          <cell r="AY4472">
            <v>0</v>
          </cell>
          <cell r="AZ4472">
            <v>0</v>
          </cell>
        </row>
        <row r="4473">
          <cell r="A4473" t="str">
            <v>WYResidentialDemand ChargeWinter Peak Reduction @Meter  (MW)High Participation Case0</v>
          </cell>
          <cell r="B4473" t="str">
            <v>WY</v>
          </cell>
          <cell r="C4473" t="str">
            <v>Residential</v>
          </cell>
          <cell r="D4473" t="str">
            <v>Demand Charge</v>
          </cell>
          <cell r="E4473" t="str">
            <v>Winter Peak Reduction @Meter  (MW)</v>
          </cell>
          <cell r="F4473" t="str">
            <v>High Participation Case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  <cell r="AE4473">
            <v>0</v>
          </cell>
          <cell r="AF4473">
            <v>0</v>
          </cell>
          <cell r="AG4473">
            <v>0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0</v>
          </cell>
          <cell r="AP4473">
            <v>0</v>
          </cell>
          <cell r="AQ4473">
            <v>0</v>
          </cell>
          <cell r="AR4473">
            <v>0</v>
          </cell>
          <cell r="AS4473">
            <v>0</v>
          </cell>
          <cell r="AT4473">
            <v>0</v>
          </cell>
          <cell r="AU4473">
            <v>0</v>
          </cell>
          <cell r="AV4473">
            <v>0</v>
          </cell>
          <cell r="AW4473">
            <v>0</v>
          </cell>
          <cell r="AX4473">
            <v>0</v>
          </cell>
          <cell r="AY4473">
            <v>0</v>
          </cell>
          <cell r="AZ4473">
            <v>0</v>
          </cell>
        </row>
        <row r="4474">
          <cell r="A4474" t="str">
            <v>WYResidentialDemand ChargeWinter Peak Reduction @Generation (MW)High Participation Case0</v>
          </cell>
          <cell r="B4474" t="str">
            <v>WY</v>
          </cell>
          <cell r="C4474" t="str">
            <v>Residential</v>
          </cell>
          <cell r="D4474" t="str">
            <v>Demand Charge</v>
          </cell>
          <cell r="E4474" t="str">
            <v>Winter Peak Reduction @Generation (MW)</v>
          </cell>
          <cell r="F4474" t="str">
            <v>High Participation Case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>
            <v>0</v>
          </cell>
          <cell r="Z4474">
            <v>0</v>
          </cell>
          <cell r="AA4474">
            <v>0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0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  <cell r="AP4474">
            <v>0</v>
          </cell>
          <cell r="AQ4474">
            <v>0</v>
          </cell>
          <cell r="AR4474">
            <v>0</v>
          </cell>
          <cell r="AS4474">
            <v>0</v>
          </cell>
          <cell r="AT4474">
            <v>0</v>
          </cell>
          <cell r="AU4474">
            <v>0</v>
          </cell>
          <cell r="AV4474">
            <v>0</v>
          </cell>
          <cell r="AW4474">
            <v>0</v>
          </cell>
          <cell r="AX4474">
            <v>0</v>
          </cell>
          <cell r="AY4474">
            <v>0</v>
          </cell>
          <cell r="AZ4474">
            <v>0</v>
          </cell>
        </row>
        <row r="4475">
          <cell r="A4475" t="str">
            <v>WYResidentialDemand ChargeProgram Annual BenefitsHigh Participation Case0</v>
          </cell>
          <cell r="B4475" t="str">
            <v>WY</v>
          </cell>
          <cell r="C4475" t="str">
            <v>Residential</v>
          </cell>
          <cell r="D4475" t="str">
            <v>Demand Charge</v>
          </cell>
          <cell r="E4475" t="str">
            <v>Program Annual Benefits</v>
          </cell>
          <cell r="F4475" t="str">
            <v>High Participation Case</v>
          </cell>
          <cell r="G4475">
            <v>0</v>
          </cell>
        </row>
        <row r="4476">
          <cell r="A4476" t="str">
            <v>WYResidentialDemand ChargeNew ParticipantsHigh Participation Case0</v>
          </cell>
          <cell r="B4476" t="str">
            <v>WY</v>
          </cell>
          <cell r="C4476" t="str">
            <v>Residential</v>
          </cell>
          <cell r="D4476" t="str">
            <v>Demand Charge</v>
          </cell>
          <cell r="E4476" t="str">
            <v>New Participants</v>
          </cell>
          <cell r="F4476" t="str">
            <v>High Participation Case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16746.686550000006</v>
          </cell>
          <cell r="S4476">
            <v>34271.919000000009</v>
          </cell>
          <cell r="T4476">
            <v>69833.664450000011</v>
          </cell>
          <cell r="U4476">
            <v>36847.527750000037</v>
          </cell>
          <cell r="V4476">
            <v>20100.588749999937</v>
          </cell>
          <cell r="W4476">
            <v>2583.0255000000179</v>
          </cell>
          <cell r="X4476">
            <v>2585.7149999999965</v>
          </cell>
          <cell r="Y4476">
            <v>2585.2035000000324</v>
          </cell>
          <cell r="Z4476">
            <v>2584.5764999999665</v>
          </cell>
          <cell r="AA4476">
            <v>2584.3950000000186</v>
          </cell>
          <cell r="AB4476">
            <v>2584.7249999999767</v>
          </cell>
          <cell r="AC4476">
            <v>2592.8595000000205</v>
          </cell>
          <cell r="AD4476">
            <v>2694.0321599718882</v>
          </cell>
          <cell r="AE4476">
            <v>2731.0805338135397</v>
          </cell>
          <cell r="AF4476">
            <v>2768.6383974915661</v>
          </cell>
          <cell r="AG4476">
            <v>2806.7127575183695</v>
          </cell>
          <cell r="AH4476">
            <v>2845.3107167601411</v>
          </cell>
          <cell r="AI4476">
            <v>2884.4394757617847</v>
          </cell>
          <cell r="AJ4476">
            <v>2924.1063340901455</v>
          </cell>
          <cell r="AK4476">
            <v>2964.3186916958948</v>
          </cell>
          <cell r="AL4476">
            <v>0</v>
          </cell>
          <cell r="AM4476">
            <v>0</v>
          </cell>
          <cell r="AN4476">
            <v>0</v>
          </cell>
          <cell r="AO4476">
            <v>0</v>
          </cell>
          <cell r="AP4476">
            <v>0</v>
          </cell>
          <cell r="AQ4476">
            <v>0</v>
          </cell>
          <cell r="AR4476">
            <v>0</v>
          </cell>
          <cell r="AS4476">
            <v>0</v>
          </cell>
          <cell r="AT4476">
            <v>0</v>
          </cell>
          <cell r="AU4476">
            <v>0</v>
          </cell>
          <cell r="AV4476">
            <v>0</v>
          </cell>
          <cell r="AW4476">
            <v>0</v>
          </cell>
          <cell r="AX4476">
            <v>0</v>
          </cell>
          <cell r="AY4476">
            <v>0</v>
          </cell>
          <cell r="AZ4476">
            <v>0</v>
          </cell>
        </row>
        <row r="4477">
          <cell r="A4477" t="str">
            <v>WYResidentialDemand ChargeIncentive CostsHigh Participation Case0</v>
          </cell>
          <cell r="B4477" t="str">
            <v>WY</v>
          </cell>
          <cell r="C4477" t="str">
            <v>Residential</v>
          </cell>
          <cell r="D4477" t="str">
            <v>Demand Charge</v>
          </cell>
          <cell r="E4477" t="str">
            <v>Incentive Costs</v>
          </cell>
          <cell r="F4477" t="str">
            <v>High Participation Case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351680.42</v>
          </cell>
          <cell r="S4477">
            <v>1071390.72</v>
          </cell>
          <cell r="T4477">
            <v>2537897.67</v>
          </cell>
          <cell r="U4477">
            <v>3311695.75</v>
          </cell>
          <cell r="V4477">
            <v>3733808.12</v>
          </cell>
          <cell r="W4477">
            <v>3788051.65</v>
          </cell>
          <cell r="X4477">
            <v>3842351.67</v>
          </cell>
          <cell r="Y4477">
            <v>3896640.94</v>
          </cell>
          <cell r="Z4477">
            <v>3950917.05</v>
          </cell>
          <cell r="AA4477">
            <v>4005189.34</v>
          </cell>
          <cell r="AB4477">
            <v>4059468.57</v>
          </cell>
          <cell r="AC4477">
            <v>4113918.62</v>
          </cell>
          <cell r="AD4477">
            <v>4170493.29</v>
          </cell>
          <cell r="AE4477">
            <v>4227845.9800000004</v>
          </cell>
          <cell r="AF4477">
            <v>4285987.3899999997</v>
          </cell>
          <cell r="AG4477">
            <v>4344928.3600000003</v>
          </cell>
          <cell r="AH4477">
            <v>4404679.88</v>
          </cell>
          <cell r="AI4477">
            <v>4465253.1100000003</v>
          </cell>
          <cell r="AJ4477">
            <v>4526659.34</v>
          </cell>
          <cell r="AK4477">
            <v>4588910.04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  <cell r="AP4477">
            <v>0</v>
          </cell>
          <cell r="AQ4477">
            <v>0</v>
          </cell>
          <cell r="AR4477">
            <v>0</v>
          </cell>
          <cell r="AS4477">
            <v>0</v>
          </cell>
          <cell r="AT4477">
            <v>0</v>
          </cell>
          <cell r="AU4477">
            <v>0</v>
          </cell>
          <cell r="AV4477">
            <v>0</v>
          </cell>
          <cell r="AW4477">
            <v>0</v>
          </cell>
          <cell r="AX4477">
            <v>0</v>
          </cell>
          <cell r="AY4477">
            <v>0</v>
          </cell>
          <cell r="AZ4477">
            <v>0</v>
          </cell>
        </row>
        <row r="4478">
          <cell r="A4478" t="str">
            <v>WYResidentialDemand ChargeParticipantsHigh Participation Case0</v>
          </cell>
          <cell r="B4478" t="str">
            <v>WY</v>
          </cell>
          <cell r="C4478" t="str">
            <v>Residential</v>
          </cell>
          <cell r="D4478" t="str">
            <v>Demand Charge</v>
          </cell>
          <cell r="E4478" t="str">
            <v>Participants</v>
          </cell>
          <cell r="F4478" t="str">
            <v>High Participation Case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16746.686550000006</v>
          </cell>
          <cell r="S4478">
            <v>51018.605550000015</v>
          </cell>
          <cell r="T4478">
            <v>120852.27000000002</v>
          </cell>
          <cell r="U4478">
            <v>157699.79775000006</v>
          </cell>
          <cell r="V4478">
            <v>177800.38649999999</v>
          </cell>
          <cell r="W4478">
            <v>180383.41200000001</v>
          </cell>
          <cell r="X4478">
            <v>182969.12700000001</v>
          </cell>
          <cell r="Y4478">
            <v>185554.33050000004</v>
          </cell>
          <cell r="Z4478">
            <v>188138.90700000001</v>
          </cell>
          <cell r="AA4478">
            <v>190723.30200000003</v>
          </cell>
          <cell r="AB4478">
            <v>193308.027</v>
          </cell>
          <cell r="AC4478">
            <v>195900.88650000002</v>
          </cell>
          <cell r="AD4478">
            <v>198594.91865997191</v>
          </cell>
          <cell r="AE4478">
            <v>201325.99919378545</v>
          </cell>
          <cell r="AF4478">
            <v>204094.63759127702</v>
          </cell>
          <cell r="AG4478">
            <v>206901.35034879539</v>
          </cell>
          <cell r="AH4478">
            <v>209746.66106555553</v>
          </cell>
          <cell r="AI4478">
            <v>212631.10054131731</v>
          </cell>
          <cell r="AJ4478">
            <v>215555.20687540746</v>
          </cell>
          <cell r="AK4478">
            <v>218519.52556710335</v>
          </cell>
          <cell r="AL4478">
            <v>0</v>
          </cell>
          <cell r="AM4478">
            <v>0</v>
          </cell>
          <cell r="AN4478">
            <v>0</v>
          </cell>
          <cell r="AO4478">
            <v>0</v>
          </cell>
          <cell r="AP4478">
            <v>0</v>
          </cell>
          <cell r="AQ4478">
            <v>0</v>
          </cell>
          <cell r="AR4478">
            <v>0</v>
          </cell>
          <cell r="AS4478">
            <v>0</v>
          </cell>
          <cell r="AT4478">
            <v>0</v>
          </cell>
          <cell r="AU4478">
            <v>0</v>
          </cell>
          <cell r="AV4478">
            <v>0</v>
          </cell>
          <cell r="AW4478">
            <v>0</v>
          </cell>
          <cell r="AX4478">
            <v>0</v>
          </cell>
          <cell r="AY4478">
            <v>0</v>
          </cell>
          <cell r="AZ4478">
            <v>0</v>
          </cell>
        </row>
        <row r="4479">
          <cell r="A4479" t="str">
            <v>WYResidentialTime-Of-Use EV ChargingProgram Annual BenefitsHigh Participation Case0</v>
          </cell>
          <cell r="B4479" t="str">
            <v>WY</v>
          </cell>
          <cell r="C4479" t="str">
            <v>Residential</v>
          </cell>
          <cell r="D4479" t="str">
            <v>Time-Of-Use EV Charging</v>
          </cell>
          <cell r="E4479" t="str">
            <v>Program Annual Benefits</v>
          </cell>
          <cell r="F4479" t="str">
            <v>High Participation Case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573231.01</v>
          </cell>
          <cell r="S4479">
            <v>1745288.43</v>
          </cell>
          <cell r="T4479">
            <v>4127886.26</v>
          </cell>
          <cell r="U4479">
            <v>5388069.9000000004</v>
          </cell>
          <cell r="V4479">
            <v>6066603.5300000003</v>
          </cell>
          <cell r="W4479">
            <v>6146956.6100000003</v>
          </cell>
          <cell r="X4479">
            <v>6226381.7599999998</v>
          </cell>
          <cell r="Y4479">
            <v>6305886.3200000003</v>
          </cell>
          <cell r="Z4479">
            <v>6389191.79</v>
          </cell>
          <cell r="AA4479">
            <v>6482465.1100000003</v>
          </cell>
          <cell r="AB4479">
            <v>6568214.9500000002</v>
          </cell>
          <cell r="AC4479">
            <v>6654117.0800000001</v>
          </cell>
          <cell r="AD4479">
            <v>6743128.8899999997</v>
          </cell>
          <cell r="AE4479">
            <v>6833331.4100000001</v>
          </cell>
          <cell r="AF4479">
            <v>6924740.5700000003</v>
          </cell>
          <cell r="AG4479">
            <v>7017372.5</v>
          </cell>
          <cell r="AH4479">
            <v>7111243.5700000003</v>
          </cell>
          <cell r="AI4479">
            <v>7206370.3399999999</v>
          </cell>
          <cell r="AJ4479">
            <v>7302769.6200000001</v>
          </cell>
          <cell r="AK4479">
            <v>7400458.4299999997</v>
          </cell>
          <cell r="AL4479">
            <v>0</v>
          </cell>
          <cell r="AM4479">
            <v>0</v>
          </cell>
          <cell r="AN4479">
            <v>0</v>
          </cell>
          <cell r="AO4479">
            <v>0</v>
          </cell>
          <cell r="AP4479">
            <v>0</v>
          </cell>
          <cell r="AQ4479">
            <v>0</v>
          </cell>
          <cell r="AR4479">
            <v>0</v>
          </cell>
          <cell r="AS4479">
            <v>0</v>
          </cell>
          <cell r="AT4479">
            <v>0</v>
          </cell>
          <cell r="AU4479">
            <v>0</v>
          </cell>
          <cell r="AV4479">
            <v>0</v>
          </cell>
          <cell r="AW4479">
            <v>0</v>
          </cell>
          <cell r="AX4479">
            <v>0</v>
          </cell>
          <cell r="AY4479">
            <v>0</v>
          </cell>
          <cell r="AZ4479">
            <v>0</v>
          </cell>
        </row>
        <row r="4480">
          <cell r="A4480" t="str">
            <v>WYResidentialTime-Of-Use EV ChargingProgram Annual CostsHigh Participation Case0</v>
          </cell>
          <cell r="B4480" t="str">
            <v>WY</v>
          </cell>
          <cell r="C4480" t="str">
            <v>Residential</v>
          </cell>
          <cell r="D4480" t="str">
            <v>Time-Of-Use EV Charging</v>
          </cell>
          <cell r="E4480" t="str">
            <v>Program Annual Costs</v>
          </cell>
          <cell r="F4480" t="str">
            <v>High Participation Case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5834317.1500000004</v>
          </cell>
          <cell r="S4480">
            <v>12509121.98</v>
          </cell>
          <cell r="T4480">
            <v>26286343.199999999</v>
          </cell>
          <cell r="U4480">
            <v>16130618.27</v>
          </cell>
          <cell r="V4480">
            <v>10911310.720000001</v>
          </cell>
          <cell r="W4480">
            <v>4823091.07</v>
          </cell>
          <cell r="X4480">
            <v>4899046.41</v>
          </cell>
          <cell r="Y4480">
            <v>4974249.76</v>
          </cell>
          <cell r="Z4480">
            <v>5049879.66</v>
          </cell>
          <cell r="AA4480">
            <v>5126289.05</v>
          </cell>
          <cell r="AB4480">
            <v>5203203.5</v>
          </cell>
          <cell r="AC4480">
            <v>5283869.59</v>
          </cell>
          <cell r="AD4480">
            <v>5405233.1200000001</v>
          </cell>
          <cell r="AE4480">
            <v>5502775.29</v>
          </cell>
          <cell r="AF4480">
            <v>5602414.6799999997</v>
          </cell>
          <cell r="AG4480">
            <v>5704204.7300000004</v>
          </cell>
          <cell r="AH4480">
            <v>5808200.4400000004</v>
          </cell>
          <cell r="AI4480">
            <v>5914458.3899999997</v>
          </cell>
          <cell r="AJ4480">
            <v>6023036.7800000003</v>
          </cell>
          <cell r="AK4480">
            <v>6133995.5099999998</v>
          </cell>
          <cell r="AL4480">
            <v>0</v>
          </cell>
          <cell r="AM4480">
            <v>0</v>
          </cell>
          <cell r="AN4480">
            <v>0</v>
          </cell>
          <cell r="AO4480">
            <v>0</v>
          </cell>
          <cell r="AP4480">
            <v>0</v>
          </cell>
          <cell r="AQ4480">
            <v>0</v>
          </cell>
          <cell r="AR4480">
            <v>0</v>
          </cell>
          <cell r="AS4480">
            <v>0</v>
          </cell>
          <cell r="AT4480">
            <v>0</v>
          </cell>
          <cell r="AU4480">
            <v>0</v>
          </cell>
          <cell r="AV4480">
            <v>0</v>
          </cell>
          <cell r="AW4480">
            <v>0</v>
          </cell>
          <cell r="AX4480">
            <v>0</v>
          </cell>
          <cell r="AY4480">
            <v>0</v>
          </cell>
          <cell r="AZ4480">
            <v>0</v>
          </cell>
        </row>
        <row r="4481">
          <cell r="A4481" t="str">
            <v>WYResidentialTime-Of-Use EV ChargingNon-Incentive CostsHigh Participation Case0</v>
          </cell>
          <cell r="B4481" t="str">
            <v>WY</v>
          </cell>
          <cell r="C4481" t="str">
            <v>Residential</v>
          </cell>
          <cell r="D4481" t="str">
            <v>Time-Of-Use EV Charging</v>
          </cell>
          <cell r="E4481" t="str">
            <v>Non-Incentive Costs</v>
          </cell>
          <cell r="F4481" t="str">
            <v>High Participation Case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5482636.7300000004</v>
          </cell>
          <cell r="S4481">
            <v>11437731.27</v>
          </cell>
          <cell r="T4481">
            <v>23748445.530000001</v>
          </cell>
          <cell r="U4481">
            <v>12818922.52</v>
          </cell>
          <cell r="V4481">
            <v>7177502.6100000003</v>
          </cell>
          <cell r="W4481">
            <v>1035039.42</v>
          </cell>
          <cell r="X4481">
            <v>1056694.75</v>
          </cell>
          <cell r="Y4481">
            <v>1077608.81</v>
          </cell>
          <cell r="Z4481">
            <v>1098962.6200000001</v>
          </cell>
          <cell r="AA4481">
            <v>1121099.71</v>
          </cell>
          <cell r="AB4481">
            <v>1143734.93</v>
          </cell>
          <cell r="AC4481">
            <v>1169950.97</v>
          </cell>
          <cell r="AD4481">
            <v>1234739.83</v>
          </cell>
          <cell r="AE4481">
            <v>1274929.31</v>
          </cell>
          <cell r="AF4481">
            <v>1316427.29</v>
          </cell>
          <cell r="AG4481">
            <v>1359276.37</v>
          </cell>
          <cell r="AH4481">
            <v>1403520.56</v>
          </cell>
          <cell r="AI4481">
            <v>1449205.28</v>
          </cell>
          <cell r="AJ4481">
            <v>1496377.44</v>
          </cell>
          <cell r="AK4481">
            <v>1545085.48</v>
          </cell>
          <cell r="AL4481">
            <v>0</v>
          </cell>
          <cell r="AM4481">
            <v>0</v>
          </cell>
          <cell r="AN4481">
            <v>0</v>
          </cell>
          <cell r="AO4481">
            <v>0</v>
          </cell>
          <cell r="AP4481">
            <v>0</v>
          </cell>
          <cell r="AQ4481">
            <v>0</v>
          </cell>
          <cell r="AR4481">
            <v>0</v>
          </cell>
          <cell r="AS4481">
            <v>0</v>
          </cell>
          <cell r="AT4481">
            <v>0</v>
          </cell>
          <cell r="AU4481">
            <v>0</v>
          </cell>
          <cell r="AV4481">
            <v>0</v>
          </cell>
          <cell r="AW4481">
            <v>0</v>
          </cell>
          <cell r="AX4481">
            <v>0</v>
          </cell>
          <cell r="AY4481">
            <v>0</v>
          </cell>
          <cell r="AZ4481">
            <v>0</v>
          </cell>
        </row>
        <row r="4482">
          <cell r="A4482" t="str">
            <v>WYResidentialTime-Of-Use EV ChargingSummer Peak Reduction @Meter  (MW)High Participation Case0</v>
          </cell>
          <cell r="B4482" t="str">
            <v>WY</v>
          </cell>
          <cell r="C4482" t="str">
            <v>Residential</v>
          </cell>
          <cell r="D4482" t="str">
            <v>Time-Of-Use EV Charging</v>
          </cell>
          <cell r="E4482" t="str">
            <v>Summer Peak Reduction @Meter  (MW)</v>
          </cell>
          <cell r="F4482" t="str">
            <v>High Participation Case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5.1061481672101516</v>
          </cell>
          <cell r="S4482">
            <v>15.546439584201273</v>
          </cell>
          <cell r="T4482">
            <v>36.769815927493447</v>
          </cell>
          <cell r="U4482">
            <v>47.99510590524666</v>
          </cell>
          <cell r="V4482">
            <v>54.039254216657497</v>
          </cell>
          <cell r="W4482">
            <v>54.75501228123791</v>
          </cell>
          <cell r="X4482">
            <v>55.462504704051796</v>
          </cell>
          <cell r="Y4482">
            <v>56.170704503007471</v>
          </cell>
          <cell r="Z4482">
            <v>56.91276145592839</v>
          </cell>
          <cell r="AA4482">
            <v>57.74360864977195</v>
          </cell>
          <cell r="AB4482">
            <v>58.507439221742665</v>
          </cell>
          <cell r="AC4482">
            <v>59.27262640549219</v>
          </cell>
          <cell r="AD4482">
            <v>60.065513565673378</v>
          </cell>
          <cell r="AE4482">
            <v>60.869007140432515</v>
          </cell>
          <cell r="AF4482">
            <v>61.683249011282939</v>
          </cell>
          <cell r="AG4482">
            <v>62.508382957680382</v>
          </cell>
          <cell r="AH4482">
            <v>63.344554682411669</v>
          </cell>
          <cell r="AI4482">
            <v>64.191911837323005</v>
          </cell>
          <cell r="AJ4482">
            <v>65.050604049392433</v>
          </cell>
          <cell r="AK4482">
            <v>65.920782947151125</v>
          </cell>
          <cell r="AL4482">
            <v>0</v>
          </cell>
          <cell r="AM4482">
            <v>0</v>
          </cell>
          <cell r="AN4482">
            <v>0</v>
          </cell>
          <cell r="AO4482">
            <v>0</v>
          </cell>
          <cell r="AP4482">
            <v>0</v>
          </cell>
          <cell r="AQ4482">
            <v>0</v>
          </cell>
          <cell r="AR4482">
            <v>0</v>
          </cell>
          <cell r="AS4482">
            <v>0</v>
          </cell>
          <cell r="AT4482">
            <v>0</v>
          </cell>
          <cell r="AU4482">
            <v>0</v>
          </cell>
          <cell r="AV4482">
            <v>0</v>
          </cell>
          <cell r="AW4482">
            <v>0</v>
          </cell>
          <cell r="AX4482">
            <v>0</v>
          </cell>
          <cell r="AY4482">
            <v>0</v>
          </cell>
          <cell r="AZ4482">
            <v>0</v>
          </cell>
        </row>
        <row r="4483">
          <cell r="A4483" t="str">
            <v>WYResidentialTime-Of-Use EV ChargingSummer Peak Reduction @Generation (MW)High Participation Case0</v>
          </cell>
          <cell r="B4483" t="str">
            <v>WY</v>
          </cell>
          <cell r="C4483" t="str">
            <v>Residential</v>
          </cell>
          <cell r="D4483" t="str">
            <v>Time-Of-Use EV Charging</v>
          </cell>
          <cell r="E4483" t="str">
            <v>Summer Peak Reduction @Generation (MW)</v>
          </cell>
          <cell r="F4483" t="str">
            <v>High Participation Case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5.6309529854545115</v>
          </cell>
          <cell r="S4483">
            <v>17.1442871462299</v>
          </cell>
          <cell r="T4483">
            <v>40.548980952242438</v>
          </cell>
          <cell r="U4483">
            <v>52.92799504328039</v>
          </cell>
          <cell r="V4483">
            <v>59.593354892652727</v>
          </cell>
          <cell r="W4483">
            <v>60.382677857562754</v>
          </cell>
          <cell r="X4483">
            <v>61.162885646285609</v>
          </cell>
          <cell r="Y4483">
            <v>61.94387351456492</v>
          </cell>
          <cell r="Z4483">
            <v>62.762198341341403</v>
          </cell>
          <cell r="AA4483">
            <v>63.678439181486489</v>
          </cell>
          <cell r="AB4483">
            <v>64.520775498172327</v>
          </cell>
          <cell r="AC4483">
            <v>65.364607857843168</v>
          </cell>
          <cell r="AD4483">
            <v>66.238987169908881</v>
          </cell>
          <cell r="AE4483">
            <v>67.125063013269198</v>
          </cell>
          <cell r="AF4483">
            <v>68.022991851877961</v>
          </cell>
          <cell r="AG4483">
            <v>68.932932242700019</v>
          </cell>
          <cell r="AH4483">
            <v>69.855044863709381</v>
          </cell>
          <cell r="AI4483">
            <v>70.789492542261797</v>
          </cell>
          <cell r="AJ4483">
            <v>71.73644028384696</v>
          </cell>
          <cell r="AK4483">
            <v>72.696055301225314</v>
          </cell>
          <cell r="AL4483">
            <v>0</v>
          </cell>
          <cell r="AM4483">
            <v>0</v>
          </cell>
          <cell r="AN4483">
            <v>0</v>
          </cell>
          <cell r="AO4483">
            <v>0</v>
          </cell>
          <cell r="AP4483">
            <v>0</v>
          </cell>
          <cell r="AQ4483">
            <v>0</v>
          </cell>
          <cell r="AR4483">
            <v>0</v>
          </cell>
          <cell r="AS4483">
            <v>0</v>
          </cell>
          <cell r="AT4483">
            <v>0</v>
          </cell>
          <cell r="AU4483">
            <v>0</v>
          </cell>
          <cell r="AV4483">
            <v>0</v>
          </cell>
          <cell r="AW4483">
            <v>0</v>
          </cell>
          <cell r="AX4483">
            <v>0</v>
          </cell>
          <cell r="AY4483">
            <v>0</v>
          </cell>
          <cell r="AZ4483">
            <v>0</v>
          </cell>
        </row>
        <row r="4484">
          <cell r="A4484" t="str">
            <v>WYResidentialTime-Of-Use EV ChargingWinter Peak Reduction @Meter  (MW)High Participation Case0</v>
          </cell>
          <cell r="B4484" t="str">
            <v>WY</v>
          </cell>
          <cell r="C4484" t="str">
            <v>Residential</v>
          </cell>
          <cell r="D4484" t="str">
            <v>Time-Of-Use EV Charging</v>
          </cell>
          <cell r="E4484" t="str">
            <v>Winter Peak Reduction @Meter  (MW)</v>
          </cell>
          <cell r="F4484" t="str">
            <v>High Participation Case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0</v>
          </cell>
          <cell r="Y4484">
            <v>0</v>
          </cell>
          <cell r="Z4484">
            <v>0</v>
          </cell>
          <cell r="AA4484">
            <v>0</v>
          </cell>
          <cell r="AB4484">
            <v>0</v>
          </cell>
          <cell r="AC4484">
            <v>0</v>
          </cell>
          <cell r="AD4484">
            <v>0</v>
          </cell>
          <cell r="AE4484">
            <v>0</v>
          </cell>
          <cell r="AF4484">
            <v>0</v>
          </cell>
          <cell r="AG4484">
            <v>0</v>
          </cell>
          <cell r="AH4484">
            <v>0</v>
          </cell>
          <cell r="AI4484">
            <v>0</v>
          </cell>
          <cell r="AJ4484">
            <v>0</v>
          </cell>
          <cell r="AK4484">
            <v>0</v>
          </cell>
          <cell r="AL4484">
            <v>0</v>
          </cell>
          <cell r="AM4484">
            <v>0</v>
          </cell>
          <cell r="AN4484">
            <v>0</v>
          </cell>
          <cell r="AO4484">
            <v>0</v>
          </cell>
          <cell r="AP4484">
            <v>0</v>
          </cell>
          <cell r="AQ4484">
            <v>0</v>
          </cell>
          <cell r="AR4484">
            <v>0</v>
          </cell>
          <cell r="AS4484">
            <v>0</v>
          </cell>
          <cell r="AT4484">
            <v>0</v>
          </cell>
          <cell r="AU4484">
            <v>0</v>
          </cell>
          <cell r="AV4484">
            <v>0</v>
          </cell>
          <cell r="AW4484">
            <v>0</v>
          </cell>
          <cell r="AX4484">
            <v>0</v>
          </cell>
          <cell r="AY4484">
            <v>0</v>
          </cell>
          <cell r="AZ4484">
            <v>0</v>
          </cell>
        </row>
        <row r="4485">
          <cell r="A4485" t="str">
            <v>WYResidentialTime-Of-Use EV ChargingWinter Peak Reduction @Generation (MW)High Participation Case0</v>
          </cell>
          <cell r="B4485" t="str">
            <v>WY</v>
          </cell>
          <cell r="C4485" t="str">
            <v>Residential</v>
          </cell>
          <cell r="D4485" t="str">
            <v>Time-Of-Use EV Charging</v>
          </cell>
          <cell r="E4485" t="str">
            <v>Winter Peak Reduction @Generation (MW)</v>
          </cell>
          <cell r="F4485" t="str">
            <v>High Participation Case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  <cell r="W4485">
            <v>0</v>
          </cell>
          <cell r="X4485">
            <v>0</v>
          </cell>
          <cell r="Y4485">
            <v>0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0</v>
          </cell>
          <cell r="AH4485">
            <v>0</v>
          </cell>
          <cell r="AI4485">
            <v>0</v>
          </cell>
          <cell r="AJ4485">
            <v>0</v>
          </cell>
          <cell r="AK4485">
            <v>0</v>
          </cell>
          <cell r="AL4485">
            <v>0</v>
          </cell>
          <cell r="AM4485">
            <v>0</v>
          </cell>
          <cell r="AN4485">
            <v>0</v>
          </cell>
          <cell r="AO4485">
            <v>0</v>
          </cell>
          <cell r="AP4485">
            <v>0</v>
          </cell>
          <cell r="AQ4485">
            <v>0</v>
          </cell>
          <cell r="AR4485">
            <v>0</v>
          </cell>
          <cell r="AS4485">
            <v>0</v>
          </cell>
          <cell r="AT4485">
            <v>0</v>
          </cell>
          <cell r="AU4485">
            <v>0</v>
          </cell>
          <cell r="AV4485">
            <v>0</v>
          </cell>
          <cell r="AW4485">
            <v>0</v>
          </cell>
          <cell r="AX4485">
            <v>0</v>
          </cell>
          <cell r="AY4485">
            <v>0</v>
          </cell>
          <cell r="AZ4485">
            <v>0</v>
          </cell>
        </row>
        <row r="4486">
          <cell r="A4486" t="str">
            <v>WYResidentialTime-Of-Use EV ChargingProgram Annual BenefitsHigh Participation Case0</v>
          </cell>
          <cell r="B4486" t="str">
            <v>WY</v>
          </cell>
          <cell r="C4486" t="str">
            <v>Residential</v>
          </cell>
          <cell r="D4486" t="str">
            <v>Time-Of-Use EV Charging</v>
          </cell>
          <cell r="E4486" t="str">
            <v>Program Annual Benefits</v>
          </cell>
          <cell r="F4486" t="str">
            <v>High Participation Case</v>
          </cell>
          <cell r="G4486">
            <v>0</v>
          </cell>
        </row>
        <row r="4487">
          <cell r="A4487" t="str">
            <v>WYResidentialTime-Of-Use EV ChargingNew ParticipantsHigh Participation Case0</v>
          </cell>
          <cell r="B4487" t="str">
            <v>WY</v>
          </cell>
          <cell r="C4487" t="str">
            <v>Residential</v>
          </cell>
          <cell r="D4487" t="str">
            <v>Time-Of-Use EV Charging</v>
          </cell>
          <cell r="E4487" t="str">
            <v>New Participants</v>
          </cell>
          <cell r="F4487" t="str">
            <v>High Participation Case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R4487">
            <v>16746.686550000006</v>
          </cell>
          <cell r="S4487">
            <v>34271.919000000009</v>
          </cell>
          <cell r="T4487">
            <v>69833.664450000011</v>
          </cell>
          <cell r="U4487">
            <v>36847.527750000037</v>
          </cell>
          <cell r="V4487">
            <v>20100.588749999937</v>
          </cell>
          <cell r="W4487">
            <v>2583.0255000000179</v>
          </cell>
          <cell r="X4487">
            <v>2585.7149999999965</v>
          </cell>
          <cell r="Y4487">
            <v>2585.2035000000324</v>
          </cell>
          <cell r="Z4487">
            <v>2584.5764999999665</v>
          </cell>
          <cell r="AA4487">
            <v>2584.3950000000186</v>
          </cell>
          <cell r="AB4487">
            <v>2584.7249999999767</v>
          </cell>
          <cell r="AC4487">
            <v>2592.8595000000205</v>
          </cell>
          <cell r="AD4487">
            <v>2694.0321599718882</v>
          </cell>
          <cell r="AE4487">
            <v>2731.0805338135397</v>
          </cell>
          <cell r="AF4487">
            <v>2768.6383974915661</v>
          </cell>
          <cell r="AG4487">
            <v>2806.7127575183695</v>
          </cell>
          <cell r="AH4487">
            <v>2845.3107167601411</v>
          </cell>
          <cell r="AI4487">
            <v>2884.4394757617847</v>
          </cell>
          <cell r="AJ4487">
            <v>2924.1063340901455</v>
          </cell>
          <cell r="AK4487">
            <v>2964.3186916958948</v>
          </cell>
          <cell r="AL4487">
            <v>0</v>
          </cell>
          <cell r="AM4487">
            <v>0</v>
          </cell>
          <cell r="AN4487">
            <v>0</v>
          </cell>
          <cell r="AO4487">
            <v>0</v>
          </cell>
          <cell r="AP4487">
            <v>0</v>
          </cell>
          <cell r="AQ4487">
            <v>0</v>
          </cell>
          <cell r="AR4487">
            <v>0</v>
          </cell>
          <cell r="AS4487">
            <v>0</v>
          </cell>
          <cell r="AT4487">
            <v>0</v>
          </cell>
          <cell r="AU4487">
            <v>0</v>
          </cell>
          <cell r="AV4487">
            <v>0</v>
          </cell>
          <cell r="AW4487">
            <v>0</v>
          </cell>
          <cell r="AX4487">
            <v>0</v>
          </cell>
          <cell r="AY4487">
            <v>0</v>
          </cell>
          <cell r="AZ4487">
            <v>0</v>
          </cell>
        </row>
        <row r="4488">
          <cell r="A4488" t="str">
            <v>WYResidentialTime-Of-Use EV ChargingIncentive CostsHigh Participation Case0</v>
          </cell>
          <cell r="B4488" t="str">
            <v>WY</v>
          </cell>
          <cell r="C4488" t="str">
            <v>Residential</v>
          </cell>
          <cell r="D4488" t="str">
            <v>Time-Of-Use EV Charging</v>
          </cell>
          <cell r="E4488" t="str">
            <v>Incentive Costs</v>
          </cell>
          <cell r="F4488" t="str">
            <v>High Participation Case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351680.42</v>
          </cell>
          <cell r="S4488">
            <v>1071390.72</v>
          </cell>
          <cell r="T4488">
            <v>2537897.67</v>
          </cell>
          <cell r="U4488">
            <v>3311695.75</v>
          </cell>
          <cell r="V4488">
            <v>3733808.12</v>
          </cell>
          <cell r="W4488">
            <v>3788051.65</v>
          </cell>
          <cell r="X4488">
            <v>3842351.67</v>
          </cell>
          <cell r="Y4488">
            <v>3896640.94</v>
          </cell>
          <cell r="Z4488">
            <v>3950917.05</v>
          </cell>
          <cell r="AA4488">
            <v>4005189.34</v>
          </cell>
          <cell r="AB4488">
            <v>4059468.57</v>
          </cell>
          <cell r="AC4488">
            <v>4113918.62</v>
          </cell>
          <cell r="AD4488">
            <v>4170493.29</v>
          </cell>
          <cell r="AE4488">
            <v>4227845.9800000004</v>
          </cell>
          <cell r="AF4488">
            <v>4285987.3899999997</v>
          </cell>
          <cell r="AG4488">
            <v>4344928.3600000003</v>
          </cell>
          <cell r="AH4488">
            <v>4404679.88</v>
          </cell>
          <cell r="AI4488">
            <v>4465253.1100000003</v>
          </cell>
          <cell r="AJ4488">
            <v>4526659.34</v>
          </cell>
          <cell r="AK4488">
            <v>4588910.04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  <cell r="AP4488">
            <v>0</v>
          </cell>
          <cell r="AQ4488">
            <v>0</v>
          </cell>
          <cell r="AR4488">
            <v>0</v>
          </cell>
          <cell r="AS4488">
            <v>0</v>
          </cell>
          <cell r="AT4488">
            <v>0</v>
          </cell>
          <cell r="AU4488">
            <v>0</v>
          </cell>
          <cell r="AV4488">
            <v>0</v>
          </cell>
          <cell r="AW4488">
            <v>0</v>
          </cell>
          <cell r="AX4488">
            <v>0</v>
          </cell>
          <cell r="AY4488">
            <v>0</v>
          </cell>
          <cell r="AZ4488">
            <v>0</v>
          </cell>
        </row>
        <row r="4489">
          <cell r="A4489" t="str">
            <v>WYResidentialTime-Of-Use EV ChargingParticipantsHigh Participation Case0</v>
          </cell>
          <cell r="B4489" t="str">
            <v>WY</v>
          </cell>
          <cell r="C4489" t="str">
            <v>Residential</v>
          </cell>
          <cell r="D4489" t="str">
            <v>Time-Of-Use EV Charging</v>
          </cell>
          <cell r="E4489" t="str">
            <v>Participants</v>
          </cell>
          <cell r="F4489" t="str">
            <v>High Participation Case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16746.686550000006</v>
          </cell>
          <cell r="S4489">
            <v>51018.605550000015</v>
          </cell>
          <cell r="T4489">
            <v>120852.27000000002</v>
          </cell>
          <cell r="U4489">
            <v>157699.79775000006</v>
          </cell>
          <cell r="V4489">
            <v>177800.38649999999</v>
          </cell>
          <cell r="W4489">
            <v>180383.41200000001</v>
          </cell>
          <cell r="X4489">
            <v>182969.12700000001</v>
          </cell>
          <cell r="Y4489">
            <v>185554.33050000004</v>
          </cell>
          <cell r="Z4489">
            <v>188138.90700000001</v>
          </cell>
          <cell r="AA4489">
            <v>190723.30200000003</v>
          </cell>
          <cell r="AB4489">
            <v>193308.027</v>
          </cell>
          <cell r="AC4489">
            <v>195900.88650000002</v>
          </cell>
          <cell r="AD4489">
            <v>198594.91865997191</v>
          </cell>
          <cell r="AE4489">
            <v>201325.99919378545</v>
          </cell>
          <cell r="AF4489">
            <v>204094.63759127702</v>
          </cell>
          <cell r="AG4489">
            <v>206901.35034879539</v>
          </cell>
          <cell r="AH4489">
            <v>209746.66106555553</v>
          </cell>
          <cell r="AI4489">
            <v>212631.10054131731</v>
          </cell>
          <cell r="AJ4489">
            <v>215555.20687540746</v>
          </cell>
          <cell r="AK4489">
            <v>218519.52556710335</v>
          </cell>
          <cell r="AL4489">
            <v>0</v>
          </cell>
          <cell r="AM4489">
            <v>0</v>
          </cell>
          <cell r="AN4489">
            <v>0</v>
          </cell>
          <cell r="AO4489">
            <v>0</v>
          </cell>
          <cell r="AP4489">
            <v>0</v>
          </cell>
          <cell r="AQ4489">
            <v>0</v>
          </cell>
          <cell r="AR4489">
            <v>0</v>
          </cell>
          <cell r="AS4489">
            <v>0</v>
          </cell>
          <cell r="AT4489">
            <v>0</v>
          </cell>
          <cell r="AU4489">
            <v>0</v>
          </cell>
          <cell r="AV4489">
            <v>0</v>
          </cell>
          <cell r="AW4489">
            <v>0</v>
          </cell>
          <cell r="AX4489">
            <v>0</v>
          </cell>
          <cell r="AY4489">
            <v>0</v>
          </cell>
          <cell r="AZ4489">
            <v>0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 Panel"/>
      <sheetName val="Portfolio"/>
      <sheetName val="Portfolio Sum"/>
      <sheetName val="PVRR Table"/>
      <sheetName val="Generation Report"/>
      <sheetName val="Capacity Factor Report"/>
      <sheetName val="DSM report"/>
      <sheetName val="DSM Ratio"/>
      <sheetName val="DG Solar Potential"/>
      <sheetName val="Existing Generation by Station"/>
      <sheetName val="Detail Generation by Station"/>
      <sheetName val="StaMoEmiss"/>
      <sheetName val="Build list for portfolio"/>
      <sheetName val="Coal Portfolio"/>
      <sheetName val="DecomPVRR"/>
      <sheetName val="Gas_Repower"/>
      <sheetName val="Capacity Factor"/>
      <sheetName val="DSM Potential"/>
      <sheetName val="Tbl_IRPCases"/>
      <sheetName val="PVRRExport"/>
      <sheetName val="StudyInfo"/>
      <sheetName val="EPM Tables"/>
      <sheetName val="MiscTables"/>
      <sheetName val="Missing Resources"/>
      <sheetName val="Portfolio_Data"/>
      <sheetName val="PVRR_Data"/>
      <sheetName val="StaBuild"/>
      <sheetName val="StaMoPerf"/>
      <sheetName val="SolvStat"/>
      <sheetName val="CoalPlants"/>
      <sheetName val="DSM_Energy"/>
      <sheetName val="TBL_ResourceMaster"/>
      <sheetName val="Gas Resources"/>
    </sheetNames>
    <sheetDataSet>
      <sheetData sheetId="0" refreshError="1"/>
      <sheetData sheetId="1">
        <row r="3">
          <cell r="F3" t="str">
            <v xml:space="preserve"> </v>
          </cell>
        </row>
        <row r="6">
          <cell r="B6" t="str">
            <v>I15_S_C02-2_NB</v>
          </cell>
        </row>
        <row r="7">
          <cell r="B7">
            <v>1410081758</v>
          </cell>
        </row>
        <row r="8">
          <cell r="B8" t="str">
            <v>I15_S_C02-2_NB  (10-08-14 0558 PM)</v>
          </cell>
        </row>
        <row r="31">
          <cell r="F31">
            <v>6.6600000000000006E-2</v>
          </cell>
        </row>
      </sheetData>
      <sheetData sheetId="2"/>
      <sheetData sheetId="3" refreshError="1"/>
      <sheetData sheetId="4">
        <row r="54">
          <cell r="X54">
            <v>28948.497820336757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>
        <row r="3">
          <cell r="B3" t="str">
            <v>Run identifier</v>
          </cell>
          <cell r="N3" t="str">
            <v>LOC</v>
          </cell>
          <cell r="O3" t="str">
            <v>DSM Factor</v>
          </cell>
        </row>
        <row r="4">
          <cell r="B4" t="str">
            <v>I15_S_C02-2_NB</v>
          </cell>
          <cell r="N4" t="str">
            <v>CA</v>
          </cell>
          <cell r="O4">
            <v>0.01</v>
          </cell>
        </row>
        <row r="5">
          <cell r="N5" t="str">
            <v>OR</v>
          </cell>
          <cell r="O5">
            <v>0.1</v>
          </cell>
        </row>
        <row r="6">
          <cell r="N6" t="str">
            <v>WW</v>
          </cell>
          <cell r="O6">
            <v>0.01</v>
          </cell>
        </row>
        <row r="7">
          <cell r="N7" t="str">
            <v>YK</v>
          </cell>
          <cell r="O7">
            <v>0.01</v>
          </cell>
        </row>
        <row r="8">
          <cell r="N8" t="str">
            <v>ID</v>
          </cell>
          <cell r="O8">
            <v>0.01</v>
          </cell>
        </row>
        <row r="9">
          <cell r="N9" t="str">
            <v>UT</v>
          </cell>
          <cell r="O9">
            <v>0.1</v>
          </cell>
        </row>
        <row r="10">
          <cell r="N10" t="str">
            <v>WY</v>
          </cell>
          <cell r="O10">
            <v>0.01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5">
          <cell r="O45" t="str">
            <v>CL_Hunter1</v>
          </cell>
          <cell r="P45" t="str">
            <v>No</v>
          </cell>
        </row>
        <row r="46">
          <cell r="O46" t="str">
            <v>CL_Hunter2</v>
          </cell>
          <cell r="P46" t="str">
            <v>No</v>
          </cell>
        </row>
        <row r="47">
          <cell r="O47" t="str">
            <v>CL_Hunter3</v>
          </cell>
          <cell r="P47" t="str">
            <v>No</v>
          </cell>
        </row>
        <row r="48">
          <cell r="O48" t="str">
            <v>CL_Huntington1</v>
          </cell>
          <cell r="P48" t="str">
            <v>No</v>
          </cell>
        </row>
        <row r="49">
          <cell r="O49" t="str">
            <v>CL_Huntington2</v>
          </cell>
          <cell r="P49" t="str">
            <v>No</v>
          </cell>
        </row>
        <row r="50">
          <cell r="O50" t="str">
            <v>CL_JBridger1</v>
          </cell>
          <cell r="P50" t="str">
            <v>No</v>
          </cell>
        </row>
        <row r="51">
          <cell r="O51" t="str">
            <v>CL_JBridger2</v>
          </cell>
          <cell r="P51" t="str">
            <v>No</v>
          </cell>
        </row>
        <row r="52">
          <cell r="O52" t="str">
            <v>CL_JBridger3</v>
          </cell>
          <cell r="P52" t="str">
            <v>No</v>
          </cell>
        </row>
        <row r="53">
          <cell r="O53" t="str">
            <v>CL_JBridger4</v>
          </cell>
          <cell r="P53" t="str">
            <v>No</v>
          </cell>
        </row>
        <row r="54">
          <cell r="O54" t="str">
            <v>CL_Naughton1</v>
          </cell>
          <cell r="P54" t="str">
            <v>No</v>
          </cell>
        </row>
        <row r="55">
          <cell r="O55" t="str">
            <v>CL_Naughton2</v>
          </cell>
          <cell r="P55" t="str">
            <v>No</v>
          </cell>
        </row>
        <row r="56">
          <cell r="O56" t="str">
            <v>CL_Naughton3</v>
          </cell>
          <cell r="P56" t="str">
            <v>Yes</v>
          </cell>
        </row>
        <row r="57">
          <cell r="O57" t="str">
            <v>CL_Wyodak1</v>
          </cell>
          <cell r="P57" t="str">
            <v>No</v>
          </cell>
        </row>
        <row r="58">
          <cell r="O58" t="str">
            <v>CL_Cholla4</v>
          </cell>
          <cell r="P58" t="str">
            <v>Yes</v>
          </cell>
        </row>
        <row r="59">
          <cell r="O59" t="str">
            <v>CL_Carbon1</v>
          </cell>
          <cell r="P59" t="str">
            <v>No</v>
          </cell>
        </row>
        <row r="60">
          <cell r="O60" t="str">
            <v>CL_Carbon2</v>
          </cell>
          <cell r="P60" t="str">
            <v>No</v>
          </cell>
        </row>
        <row r="61">
          <cell r="O61" t="str">
            <v>CL_Colstrip3</v>
          </cell>
          <cell r="P61" t="str">
            <v>No</v>
          </cell>
        </row>
        <row r="62">
          <cell r="O62" t="str">
            <v>CL_Colstrip4</v>
          </cell>
          <cell r="P62" t="str">
            <v>No</v>
          </cell>
        </row>
        <row r="63">
          <cell r="O63" t="str">
            <v>CL_Craig1</v>
          </cell>
          <cell r="P63" t="str">
            <v>No</v>
          </cell>
        </row>
        <row r="64">
          <cell r="O64" t="str">
            <v>CL_Craig2</v>
          </cell>
          <cell r="P64" t="str">
            <v>No</v>
          </cell>
        </row>
        <row r="65">
          <cell r="O65" t="str">
            <v>CL_Hayden1</v>
          </cell>
          <cell r="P65" t="str">
            <v>No</v>
          </cell>
        </row>
        <row r="66">
          <cell r="O66" t="str">
            <v>CL_Hayden2</v>
          </cell>
          <cell r="P66" t="str">
            <v>No</v>
          </cell>
        </row>
        <row r="67">
          <cell r="O67" t="str">
            <v>CL_DJohnston1</v>
          </cell>
          <cell r="P67" t="str">
            <v>No</v>
          </cell>
        </row>
        <row r="68">
          <cell r="O68" t="str">
            <v>CL_DJohnston2</v>
          </cell>
          <cell r="P68" t="str">
            <v>No</v>
          </cell>
        </row>
        <row r="69">
          <cell r="O69" t="str">
            <v>CL_DJohnston3</v>
          </cell>
          <cell r="P69" t="str">
            <v>No</v>
          </cell>
        </row>
        <row r="70">
          <cell r="O70" t="str">
            <v>CL_DJohnston4</v>
          </cell>
          <cell r="P70" t="str">
            <v>No</v>
          </cell>
        </row>
        <row r="77">
          <cell r="O77" t="str">
            <v>Commercial Date</v>
          </cell>
          <cell r="P77" t="str">
            <v>Assumed Life</v>
          </cell>
          <cell r="Q77" t="str">
            <v>Assumed End of Life Year</v>
          </cell>
          <cell r="R77" t="str">
            <v>Straight Line Tax Depreciation 60% Basis for Clean Air (Months)*</v>
          </cell>
        </row>
        <row r="78">
          <cell r="M78" t="str">
            <v>CL_Carbon1</v>
          </cell>
          <cell r="N78" t="str">
            <v>Carbon 1</v>
          </cell>
          <cell r="O78">
            <v>1954</v>
          </cell>
          <cell r="P78">
            <v>64</v>
          </cell>
          <cell r="Q78">
            <v>2014</v>
          </cell>
          <cell r="R78">
            <v>60</v>
          </cell>
        </row>
        <row r="79">
          <cell r="M79" t="str">
            <v>CL_Carbon2</v>
          </cell>
          <cell r="N79" t="str">
            <v>Carbon 2</v>
          </cell>
          <cell r="O79">
            <v>1957</v>
          </cell>
          <cell r="P79">
            <v>64</v>
          </cell>
          <cell r="Q79">
            <v>2014</v>
          </cell>
          <cell r="R79">
            <v>60</v>
          </cell>
        </row>
        <row r="80">
          <cell r="M80" t="str">
            <v>CL_Cholla4</v>
          </cell>
          <cell r="N80" t="str">
            <v>Cholla 4</v>
          </cell>
          <cell r="O80">
            <v>1981</v>
          </cell>
          <cell r="P80">
            <v>61</v>
          </cell>
          <cell r="Q80">
            <v>2042</v>
          </cell>
          <cell r="R80">
            <v>84</v>
          </cell>
        </row>
        <row r="81">
          <cell r="M81" t="str">
            <v>CL_Colstrip3</v>
          </cell>
          <cell r="N81" t="str">
            <v>Colstrip 3</v>
          </cell>
          <cell r="O81">
            <v>1984</v>
          </cell>
          <cell r="P81">
            <v>61</v>
          </cell>
          <cell r="Q81">
            <v>2046</v>
          </cell>
          <cell r="R81">
            <v>84</v>
          </cell>
        </row>
        <row r="82">
          <cell r="M82" t="str">
            <v>CL_Colstrip4</v>
          </cell>
          <cell r="N82" t="str">
            <v>Colstrip 4</v>
          </cell>
          <cell r="O82">
            <v>1986</v>
          </cell>
          <cell r="P82">
            <v>61</v>
          </cell>
          <cell r="Q82">
            <v>2046</v>
          </cell>
          <cell r="R82">
            <v>84</v>
          </cell>
        </row>
        <row r="83">
          <cell r="M83" t="str">
            <v>CL_Craig1</v>
          </cell>
          <cell r="N83" t="str">
            <v>Craig 1</v>
          </cell>
          <cell r="O83">
            <v>1980</v>
          </cell>
          <cell r="P83">
            <v>54</v>
          </cell>
          <cell r="Q83">
            <v>2034</v>
          </cell>
          <cell r="R83">
            <v>84</v>
          </cell>
        </row>
        <row r="84">
          <cell r="M84" t="str">
            <v>CL_Craig2</v>
          </cell>
          <cell r="N84" t="str">
            <v>Craig 2</v>
          </cell>
          <cell r="O84">
            <v>1979</v>
          </cell>
          <cell r="P84">
            <v>54</v>
          </cell>
          <cell r="Q84">
            <v>2034</v>
          </cell>
          <cell r="R84">
            <v>84</v>
          </cell>
        </row>
        <row r="85">
          <cell r="M85" t="str">
            <v>CL_DJohnston1</v>
          </cell>
          <cell r="N85" t="str">
            <v>DaveJohnston 1</v>
          </cell>
          <cell r="O85">
            <v>1959</v>
          </cell>
          <cell r="P85">
            <v>61</v>
          </cell>
          <cell r="Q85">
            <v>2027</v>
          </cell>
          <cell r="R85">
            <v>60</v>
          </cell>
        </row>
        <row r="86">
          <cell r="M86" t="str">
            <v>CL_DJohnston2</v>
          </cell>
          <cell r="N86" t="str">
            <v>DaveJohnston 2</v>
          </cell>
          <cell r="O86">
            <v>1960</v>
          </cell>
          <cell r="P86">
            <v>61</v>
          </cell>
          <cell r="Q86">
            <v>2027</v>
          </cell>
          <cell r="R86">
            <v>60</v>
          </cell>
        </row>
        <row r="87">
          <cell r="M87" t="str">
            <v>CL_DJohnston3</v>
          </cell>
          <cell r="N87" t="str">
            <v>DaveJohnston 3</v>
          </cell>
          <cell r="O87">
            <v>1964</v>
          </cell>
          <cell r="P87">
            <v>61</v>
          </cell>
          <cell r="Q87">
            <v>2027</v>
          </cell>
          <cell r="R87">
            <v>60</v>
          </cell>
        </row>
        <row r="88">
          <cell r="M88" t="str">
            <v>CL_DJohnston4</v>
          </cell>
          <cell r="N88" t="str">
            <v>DaveJohnston 4</v>
          </cell>
          <cell r="O88">
            <v>1972</v>
          </cell>
          <cell r="P88">
            <v>61</v>
          </cell>
          <cell r="Q88">
            <v>2027</v>
          </cell>
          <cell r="R88">
            <v>60</v>
          </cell>
        </row>
        <row r="89">
          <cell r="M89" t="str">
            <v>CL_Hayden1</v>
          </cell>
          <cell r="N89" t="str">
            <v>Hayden 1</v>
          </cell>
          <cell r="O89">
            <v>1965</v>
          </cell>
          <cell r="P89">
            <v>60</v>
          </cell>
          <cell r="Q89">
            <v>2030</v>
          </cell>
          <cell r="R89">
            <v>60</v>
          </cell>
        </row>
        <row r="90">
          <cell r="M90" t="str">
            <v>CL_Hayden2</v>
          </cell>
          <cell r="N90" t="str">
            <v>Hayden 2</v>
          </cell>
          <cell r="O90">
            <v>1976</v>
          </cell>
          <cell r="P90">
            <v>60</v>
          </cell>
          <cell r="Q90">
            <v>2030</v>
          </cell>
          <cell r="R90">
            <v>84</v>
          </cell>
        </row>
        <row r="91">
          <cell r="M91" t="str">
            <v>CL_Hunter1</v>
          </cell>
          <cell r="N91" t="str">
            <v>Hunter 1</v>
          </cell>
          <cell r="O91">
            <v>1978</v>
          </cell>
          <cell r="P91">
            <v>61</v>
          </cell>
          <cell r="Q91">
            <v>2042</v>
          </cell>
          <cell r="R91">
            <v>84</v>
          </cell>
        </row>
        <row r="92">
          <cell r="M92" t="str">
            <v>CL_Hunter2</v>
          </cell>
          <cell r="N92" t="str">
            <v>Hunter 2</v>
          </cell>
          <cell r="O92">
            <v>1980</v>
          </cell>
          <cell r="P92">
            <v>61</v>
          </cell>
          <cell r="Q92">
            <v>2042</v>
          </cell>
          <cell r="R92">
            <v>84</v>
          </cell>
        </row>
        <row r="93">
          <cell r="M93" t="str">
            <v>CL_Hunter3</v>
          </cell>
          <cell r="N93" t="str">
            <v>Hunter 3</v>
          </cell>
          <cell r="O93">
            <v>1983</v>
          </cell>
          <cell r="P93">
            <v>61</v>
          </cell>
          <cell r="Q93">
            <v>2042</v>
          </cell>
          <cell r="R93">
            <v>84</v>
          </cell>
        </row>
        <row r="94">
          <cell r="M94" t="str">
            <v>CL_Huntington1</v>
          </cell>
          <cell r="N94" t="str">
            <v>Huntington 1</v>
          </cell>
          <cell r="O94">
            <v>1977</v>
          </cell>
          <cell r="P94">
            <v>61</v>
          </cell>
          <cell r="Q94">
            <v>2036</v>
          </cell>
          <cell r="R94">
            <v>84</v>
          </cell>
        </row>
        <row r="95">
          <cell r="M95" t="str">
            <v>CL_Huntington2</v>
          </cell>
          <cell r="N95" t="str">
            <v>Huntington 2</v>
          </cell>
          <cell r="O95">
            <v>1974</v>
          </cell>
          <cell r="P95">
            <v>61</v>
          </cell>
          <cell r="Q95">
            <v>2036</v>
          </cell>
          <cell r="R95">
            <v>60</v>
          </cell>
        </row>
        <row r="96">
          <cell r="M96" t="str">
            <v>CL_JBridger1</v>
          </cell>
          <cell r="N96" t="str">
            <v>JimBridger 1</v>
          </cell>
          <cell r="O96">
            <v>1974</v>
          </cell>
          <cell r="P96">
            <v>61</v>
          </cell>
          <cell r="Q96">
            <v>2037</v>
          </cell>
          <cell r="R96">
            <v>60</v>
          </cell>
        </row>
        <row r="97">
          <cell r="M97" t="str">
            <v>CL_JBridger2</v>
          </cell>
          <cell r="N97" t="str">
            <v>JimBridger 2</v>
          </cell>
          <cell r="O97">
            <v>1975</v>
          </cell>
          <cell r="P97">
            <v>61</v>
          </cell>
          <cell r="Q97">
            <v>2037</v>
          </cell>
          <cell r="R97">
            <v>60</v>
          </cell>
        </row>
        <row r="98">
          <cell r="M98" t="str">
            <v>CL_JBridger3</v>
          </cell>
          <cell r="N98" t="str">
            <v>JimBridger 3</v>
          </cell>
          <cell r="O98">
            <v>1976</v>
          </cell>
          <cell r="P98">
            <v>61</v>
          </cell>
          <cell r="Q98">
            <v>2037</v>
          </cell>
          <cell r="R98">
            <v>84</v>
          </cell>
        </row>
        <row r="99">
          <cell r="M99" t="str">
            <v>CL_JBridger4</v>
          </cell>
          <cell r="N99" t="str">
            <v>JimBridger 4</v>
          </cell>
          <cell r="O99">
            <v>1979</v>
          </cell>
          <cell r="P99">
            <v>61</v>
          </cell>
          <cell r="Q99">
            <v>2037</v>
          </cell>
          <cell r="R99">
            <v>84</v>
          </cell>
        </row>
        <row r="100">
          <cell r="M100" t="str">
            <v>CL_Naughton1</v>
          </cell>
          <cell r="N100" t="str">
            <v>Naughton 1</v>
          </cell>
          <cell r="O100">
            <v>1963</v>
          </cell>
          <cell r="P100">
            <v>61</v>
          </cell>
          <cell r="Q100">
            <v>2029</v>
          </cell>
          <cell r="R100">
            <v>60</v>
          </cell>
        </row>
        <row r="101">
          <cell r="M101" t="str">
            <v>CL_Naughton2</v>
          </cell>
          <cell r="N101" t="str">
            <v>Naughton 2</v>
          </cell>
          <cell r="O101">
            <v>1968</v>
          </cell>
          <cell r="P101">
            <v>61</v>
          </cell>
          <cell r="Q101">
            <v>2029</v>
          </cell>
          <cell r="R101">
            <v>60</v>
          </cell>
        </row>
        <row r="102">
          <cell r="M102" t="str">
            <v>CL_Naughton3</v>
          </cell>
          <cell r="N102" t="str">
            <v>Naughton 3</v>
          </cell>
          <cell r="O102">
            <v>1971</v>
          </cell>
          <cell r="P102">
            <v>61</v>
          </cell>
          <cell r="Q102">
            <v>2029</v>
          </cell>
          <cell r="R102">
            <v>60</v>
          </cell>
        </row>
        <row r="103">
          <cell r="M103" t="str">
            <v>CL_Wyodak1</v>
          </cell>
          <cell r="N103" t="str">
            <v>Wyodak</v>
          </cell>
          <cell r="O103">
            <v>1978</v>
          </cell>
          <cell r="P103">
            <v>61</v>
          </cell>
          <cell r="Q103">
            <v>2039</v>
          </cell>
          <cell r="R103">
            <v>84</v>
          </cell>
        </row>
      </sheetData>
      <sheetData sheetId="31"/>
      <sheetData sheetId="32">
        <row r="1">
          <cell r="A1" t="str">
            <v>ID</v>
          </cell>
          <cell r="B1" t="str">
            <v>New Name</v>
          </cell>
          <cell r="C1" t="str">
            <v>SO_ReportingName</v>
          </cell>
          <cell r="D1" t="str">
            <v>EPM Type</v>
          </cell>
          <cell r="E1" t="str">
            <v>Control Area</v>
          </cell>
          <cell r="F1" t="str">
            <v>Short Name</v>
          </cell>
          <cell r="G1" t="str">
            <v>SO_Betterment_Name</v>
          </cell>
          <cell r="H1" t="str">
            <v>DSM Bundle</v>
          </cell>
          <cell r="I1" t="str">
            <v>Type</v>
          </cell>
          <cell r="J1" t="str">
            <v>SOGenType</v>
          </cell>
          <cell r="K1" t="str">
            <v>Gas - Location</v>
          </cell>
        </row>
        <row r="2">
          <cell r="A2">
            <v>95788</v>
          </cell>
          <cell r="B2" t="str">
            <v>I_NTN3_GC</v>
          </cell>
          <cell r="C2" t="str">
            <v>CL_Naughton3_ZIA_I_GR_Naughton3</v>
          </cell>
          <cell r="D2" t="str">
            <v>I_NTN3_GC</v>
          </cell>
          <cell r="E2" t="str">
            <v>East</v>
          </cell>
          <cell r="F2" t="str">
            <v>Coal Ret_WY - Gas RePower</v>
          </cell>
          <cell r="G2" t="str">
            <v>CL_Naughton3_ZIA_I_GR_Naughton3</v>
          </cell>
          <cell r="H2" t="str">
            <v/>
          </cell>
          <cell r="I2" t="str">
            <v>Coal_GasConversion</v>
          </cell>
          <cell r="J2" t="str">
            <v>Coal Retirements w/ Gas Conversion</v>
          </cell>
          <cell r="K2" t="str">
            <v>Wyoming-SW</v>
          </cell>
        </row>
        <row r="3">
          <cell r="A3">
            <v>101819</v>
          </cell>
          <cell r="B3" t="str">
            <v>I_Cholla4_GC</v>
          </cell>
          <cell r="C3" t="str">
            <v>CL_Cholla4_I_Cholla4_GC</v>
          </cell>
          <cell r="D3" t="str">
            <v>Betterment Thermal</v>
          </cell>
          <cell r="E3" t="str">
            <v>East</v>
          </cell>
          <cell r="F3" t="str">
            <v>Coal Ret_AZ - Gas RePower</v>
          </cell>
          <cell r="G3" t="str">
            <v>CL_Cholla4_I_Cholla4_GC</v>
          </cell>
          <cell r="H3" t="str">
            <v/>
          </cell>
          <cell r="I3" t="str">
            <v>Coal_GasConversion</v>
          </cell>
          <cell r="J3" t="str">
            <v>Coal Retirements w/ Gas Conversion</v>
          </cell>
          <cell r="K3" t="str">
            <v/>
          </cell>
        </row>
        <row r="4">
          <cell r="A4">
            <v>147114</v>
          </cell>
          <cell r="B4" t="str">
            <v>I_DJ1_GC</v>
          </cell>
          <cell r="C4" t="str">
            <v>CL_DJohnston1_I_DJ1_GC</v>
          </cell>
          <cell r="D4" t="str">
            <v>Betterment Thermal</v>
          </cell>
          <cell r="E4" t="str">
            <v>East</v>
          </cell>
          <cell r="F4" t="str">
            <v>Coal Ret_WY - Gas RePower</v>
          </cell>
          <cell r="G4" t="str">
            <v>CL_DJohnston1_I_DJ1_GC</v>
          </cell>
          <cell r="H4" t="str">
            <v/>
          </cell>
          <cell r="I4" t="str">
            <v>Coal_GasConversion</v>
          </cell>
          <cell r="J4" t="str">
            <v>Coal Retirements w/ Gas Conversion</v>
          </cell>
          <cell r="K4" t="str">
            <v>Wyoming-NE</v>
          </cell>
        </row>
        <row r="5">
          <cell r="A5">
            <v>147124</v>
          </cell>
          <cell r="B5" t="str">
            <v>I_DJ2_GC</v>
          </cell>
          <cell r="C5" t="str">
            <v>CL_DJohnston2_I_DJ2_GC</v>
          </cell>
          <cell r="D5" t="str">
            <v>Betterment Thermal</v>
          </cell>
          <cell r="E5" t="str">
            <v>East</v>
          </cell>
          <cell r="F5" t="str">
            <v>Coal Ret_WY - Gas RePower</v>
          </cell>
          <cell r="G5" t="str">
            <v>CL_DJohnston2_I_DJ2_GC</v>
          </cell>
          <cell r="H5" t="str">
            <v/>
          </cell>
          <cell r="I5" t="str">
            <v>Coal_GasConversion</v>
          </cell>
          <cell r="J5" t="str">
            <v>Coal Retirements w/ Gas Conversion</v>
          </cell>
          <cell r="K5" t="str">
            <v>Wyoming-NE</v>
          </cell>
        </row>
        <row r="6">
          <cell r="A6">
            <v>147125</v>
          </cell>
          <cell r="B6" t="str">
            <v>I_DJ3_GC</v>
          </cell>
          <cell r="C6" t="str">
            <v>CL_DJohnston3_I_DJ3_GC</v>
          </cell>
          <cell r="D6" t="str">
            <v>Betterment Thermal</v>
          </cell>
          <cell r="E6" t="str">
            <v>East</v>
          </cell>
          <cell r="F6" t="str">
            <v>Coal Ret_WY - Gas RePower</v>
          </cell>
          <cell r="G6" t="str">
            <v>CL_DJohnston3_I_DJ3_GC</v>
          </cell>
          <cell r="H6" t="str">
            <v/>
          </cell>
          <cell r="I6" t="str">
            <v>Coal_GasConversion</v>
          </cell>
          <cell r="J6" t="str">
            <v>Coal Retirements w/ Gas Conversion</v>
          </cell>
          <cell r="K6" t="str">
            <v>Wyoming-NE</v>
          </cell>
        </row>
        <row r="7">
          <cell r="A7">
            <v>147123</v>
          </cell>
          <cell r="B7" t="str">
            <v>I_DJ4_GC</v>
          </cell>
          <cell r="C7" t="str">
            <v>CL_DJohnston4_I_DJ4_GC</v>
          </cell>
          <cell r="D7" t="str">
            <v>Betterment Thermal</v>
          </cell>
          <cell r="E7" t="str">
            <v>East</v>
          </cell>
          <cell r="F7" t="str">
            <v>Coal Ret_WY - Gas RePower</v>
          </cell>
          <cell r="G7" t="str">
            <v>CL_DJohnston4_I_DJ4_GC</v>
          </cell>
          <cell r="H7" t="str">
            <v/>
          </cell>
          <cell r="I7" t="str">
            <v>Coal_GasConversion</v>
          </cell>
          <cell r="J7" t="str">
            <v>Coal Retirements w/ Gas Conversion</v>
          </cell>
          <cell r="K7" t="str">
            <v>Wyoming-NE</v>
          </cell>
        </row>
        <row r="8">
          <cell r="A8">
            <v>101391</v>
          </cell>
          <cell r="B8" t="str">
            <v>I_HTN1_GC</v>
          </cell>
          <cell r="C8" t="str">
            <v>CL_Hunter1_I_HTN1_GC</v>
          </cell>
          <cell r="D8" t="str">
            <v>Betterment Thermal</v>
          </cell>
          <cell r="E8" t="str">
            <v>East</v>
          </cell>
          <cell r="F8" t="str">
            <v>Coal Ret_UT - Gas RePower</v>
          </cell>
          <cell r="G8" t="str">
            <v>CL_Hunter1_I_HTN1_GC</v>
          </cell>
          <cell r="H8" t="str">
            <v/>
          </cell>
          <cell r="I8" t="str">
            <v>Coal_GasConversion</v>
          </cell>
          <cell r="J8" t="str">
            <v>Coal Retirements w/ Gas Conversion</v>
          </cell>
          <cell r="K8" t="str">
            <v>Utah-S</v>
          </cell>
        </row>
        <row r="9">
          <cell r="A9">
            <v>101392</v>
          </cell>
          <cell r="B9" t="str">
            <v>I_HTN2_GC</v>
          </cell>
          <cell r="C9" t="str">
            <v>CL_Hunter2_I_HTN2_GC</v>
          </cell>
          <cell r="D9" t="str">
            <v>Betterment Thermal</v>
          </cell>
          <cell r="E9" t="str">
            <v>East</v>
          </cell>
          <cell r="F9" t="str">
            <v>Coal Ret_UT - Gas RePower</v>
          </cell>
          <cell r="G9" t="str">
            <v>CL_Hunter2_I_HTN2_GC</v>
          </cell>
          <cell r="H9" t="str">
            <v/>
          </cell>
          <cell r="I9" t="str">
            <v>Coal_GasConversion</v>
          </cell>
          <cell r="J9" t="str">
            <v>Coal Retirements w/ Gas Conversion</v>
          </cell>
          <cell r="K9" t="str">
            <v>Utah-S</v>
          </cell>
        </row>
        <row r="10">
          <cell r="A10">
            <v>101372</v>
          </cell>
          <cell r="B10" t="str">
            <v>I_HTR1_GC</v>
          </cell>
          <cell r="C10" t="str">
            <v>CL_Hunter3_I_HTR1_GC</v>
          </cell>
          <cell r="D10" t="str">
            <v>Betterment Thermal</v>
          </cell>
          <cell r="E10" t="str">
            <v>East</v>
          </cell>
          <cell r="F10" t="str">
            <v>Coal Ret_UT - Gas RePower</v>
          </cell>
          <cell r="G10" t="str">
            <v>CL_Hunter3_I_HTR1_GC</v>
          </cell>
          <cell r="H10" t="str">
            <v/>
          </cell>
          <cell r="I10" t="str">
            <v>Coal_GasConversion</v>
          </cell>
          <cell r="J10" t="str">
            <v>Coal Retirements w/ Gas Conversion</v>
          </cell>
          <cell r="K10" t="str">
            <v>Utah-S</v>
          </cell>
        </row>
        <row r="11">
          <cell r="A11">
            <v>101389</v>
          </cell>
          <cell r="B11" t="str">
            <v>I_HTR2_GC</v>
          </cell>
          <cell r="C11" t="str">
            <v>CL_Huntington1_I_HTR2_GC</v>
          </cell>
          <cell r="D11" t="str">
            <v>Betterment Thermal</v>
          </cell>
          <cell r="E11" t="str">
            <v>East</v>
          </cell>
          <cell r="F11" t="str">
            <v>Coal Ret_UT - Gas RePower</v>
          </cell>
          <cell r="G11" t="str">
            <v>CL_Huntington1_I_HTR2_GC</v>
          </cell>
          <cell r="H11" t="str">
            <v/>
          </cell>
          <cell r="I11" t="str">
            <v>Coal_GasConversion</v>
          </cell>
          <cell r="J11" t="str">
            <v>Coal Retirements w/ Gas Conversion</v>
          </cell>
          <cell r="K11" t="str">
            <v>Utah-S</v>
          </cell>
        </row>
        <row r="12">
          <cell r="A12">
            <v>101390</v>
          </cell>
          <cell r="B12" t="str">
            <v>I_HTR3_GC</v>
          </cell>
          <cell r="C12" t="str">
            <v>CL_Huntington2_I_HTR3_GC</v>
          </cell>
          <cell r="D12" t="str">
            <v>Betterment Thermal</v>
          </cell>
          <cell r="E12" t="str">
            <v>East</v>
          </cell>
          <cell r="F12" t="str">
            <v>Coal Ret_UT - Gas RePower</v>
          </cell>
          <cell r="G12" t="str">
            <v>CL_Huntington2_I_HTR3_GC</v>
          </cell>
          <cell r="H12" t="str">
            <v/>
          </cell>
          <cell r="I12" t="str">
            <v>Coal_GasConversion</v>
          </cell>
          <cell r="J12" t="str">
            <v>Coal Retirements w/ Gas Conversion</v>
          </cell>
          <cell r="K12" t="str">
            <v>Utah-S</v>
          </cell>
        </row>
        <row r="13">
          <cell r="A13">
            <v>101393</v>
          </cell>
          <cell r="B13" t="str">
            <v>I_JB1_GC</v>
          </cell>
          <cell r="C13" t="str">
            <v>CL_JBridger1_I_JB1_GC</v>
          </cell>
          <cell r="D13" t="str">
            <v>Betterment Thermal</v>
          </cell>
          <cell r="E13" t="str">
            <v>West</v>
          </cell>
          <cell r="F13" t="str">
            <v>Coal Ret_Bridger -Gas RePower</v>
          </cell>
          <cell r="G13" t="str">
            <v>CL_JBridger1_I_JB1_GC</v>
          </cell>
          <cell r="H13" t="str">
            <v/>
          </cell>
          <cell r="I13" t="str">
            <v>Coal_GasConversion</v>
          </cell>
          <cell r="J13" t="str">
            <v>Coal Retirements w/ Gas Conversion</v>
          </cell>
          <cell r="K13" t="str">
            <v>Wyoming-SW</v>
          </cell>
        </row>
        <row r="14">
          <cell r="A14">
            <v>101394</v>
          </cell>
          <cell r="B14" t="str">
            <v>I_JB2_GC</v>
          </cell>
          <cell r="C14" t="str">
            <v>CL_JBridger2_I_JB2_GC</v>
          </cell>
          <cell r="D14" t="str">
            <v>Betterment Thermal</v>
          </cell>
          <cell r="E14" t="str">
            <v>West</v>
          </cell>
          <cell r="F14" t="str">
            <v>Coal Ret_Bridger -Gas RePower</v>
          </cell>
          <cell r="G14" t="str">
            <v>CL_JBridger2_I_JB2_GC</v>
          </cell>
          <cell r="H14" t="str">
            <v/>
          </cell>
          <cell r="I14" t="str">
            <v>Coal_GasConversion</v>
          </cell>
          <cell r="J14" t="str">
            <v>Coal Retirements w/ Gas Conversion</v>
          </cell>
          <cell r="K14" t="str">
            <v>Wyoming-SW</v>
          </cell>
        </row>
        <row r="15">
          <cell r="A15">
            <v>101395</v>
          </cell>
          <cell r="B15" t="str">
            <v>I_JB3_GC</v>
          </cell>
          <cell r="C15" t="str">
            <v>CL_JBridger3_I_JB3_GC</v>
          </cell>
          <cell r="D15" t="str">
            <v>Betterment Thermal</v>
          </cell>
          <cell r="E15" t="str">
            <v>West</v>
          </cell>
          <cell r="F15" t="str">
            <v>Coal Ret_Bridger -Gas RePower</v>
          </cell>
          <cell r="G15" t="str">
            <v>CL_JBridger3_I_JB3_GC</v>
          </cell>
          <cell r="H15" t="str">
            <v/>
          </cell>
          <cell r="I15" t="str">
            <v>Coal_GasConversion</v>
          </cell>
          <cell r="J15" t="str">
            <v>Coal Retirements w/ Gas Conversion</v>
          </cell>
          <cell r="K15" t="str">
            <v>Wyoming-SW</v>
          </cell>
        </row>
        <row r="16">
          <cell r="A16">
            <v>101396</v>
          </cell>
          <cell r="B16" t="str">
            <v>I_JB4_GC</v>
          </cell>
          <cell r="C16" t="str">
            <v>CL_JBridger4_I_JB4_GC</v>
          </cell>
          <cell r="D16" t="str">
            <v>Betterment Thermal</v>
          </cell>
          <cell r="E16" t="str">
            <v>West</v>
          </cell>
          <cell r="F16" t="str">
            <v>Coal Ret_Bridger -Gas RePower</v>
          </cell>
          <cell r="G16" t="str">
            <v>CL_JBridger4_I_JB4_GC</v>
          </cell>
          <cell r="H16" t="str">
            <v/>
          </cell>
          <cell r="I16" t="str">
            <v>Coal_GasConversion</v>
          </cell>
          <cell r="J16" t="str">
            <v>Coal Retirements w/ Gas Conversion</v>
          </cell>
          <cell r="K16" t="str">
            <v>Wyoming-SW</v>
          </cell>
        </row>
        <row r="17">
          <cell r="A17">
            <v>147121</v>
          </cell>
          <cell r="B17" t="str">
            <v>I_NTN1_GC</v>
          </cell>
          <cell r="C17" t="str">
            <v>CL_Naughton1_I_NTN1_GC</v>
          </cell>
          <cell r="D17" t="str">
            <v>Betterment Thermal</v>
          </cell>
          <cell r="E17" t="str">
            <v>East</v>
          </cell>
          <cell r="F17" t="str">
            <v>Coal Ret_WY - Gas RePower</v>
          </cell>
          <cell r="G17" t="str">
            <v>CL_Naughton1_I_NTN1_GC</v>
          </cell>
          <cell r="H17" t="str">
            <v/>
          </cell>
          <cell r="I17" t="str">
            <v>Coal_GasConversion</v>
          </cell>
          <cell r="J17" t="str">
            <v>Coal Retirements w/ Gas Conversion</v>
          </cell>
          <cell r="K17" t="str">
            <v>Wyoming-SW</v>
          </cell>
        </row>
        <row r="18">
          <cell r="A18">
            <v>147122</v>
          </cell>
          <cell r="B18" t="str">
            <v>I_NTN2_GC</v>
          </cell>
          <cell r="C18" t="str">
            <v>CL_Naughton2_I_NTN2_GC</v>
          </cell>
          <cell r="D18" t="str">
            <v>Betterment Thermal</v>
          </cell>
          <cell r="E18" t="str">
            <v>East</v>
          </cell>
          <cell r="F18" t="str">
            <v>Coal Ret_WY - Gas RePower</v>
          </cell>
          <cell r="G18" t="str">
            <v>CL_Naughton2_I_NTN2_GC</v>
          </cell>
          <cell r="H18" t="str">
            <v/>
          </cell>
          <cell r="I18" t="str">
            <v>Coal_GasConversion</v>
          </cell>
          <cell r="J18" t="str">
            <v>Coal Retirements w/ Gas Conversion</v>
          </cell>
          <cell r="K18" t="str">
            <v>Wyoming-SW</v>
          </cell>
        </row>
        <row r="19">
          <cell r="A19">
            <v>95788</v>
          </cell>
          <cell r="B19" t="str">
            <v>I_NTN3_GC</v>
          </cell>
          <cell r="C19" t="str">
            <v>CL_Naughton3_I_NTN3_GC</v>
          </cell>
          <cell r="D19" t="str">
            <v>Betterment Thermal</v>
          </cell>
          <cell r="E19" t="str">
            <v>East</v>
          </cell>
          <cell r="F19" t="str">
            <v>Coal Ret_WY - Gas RePower</v>
          </cell>
          <cell r="G19" t="str">
            <v>CL_Naughton3_I_NTN3_GC</v>
          </cell>
          <cell r="H19" t="str">
            <v/>
          </cell>
          <cell r="I19" t="str">
            <v>Coal_GasConversion</v>
          </cell>
          <cell r="J19" t="str">
            <v>Coal Retirements w/ Gas Conversion</v>
          </cell>
          <cell r="K19" t="str">
            <v>Wyoming-SW</v>
          </cell>
        </row>
        <row r="20">
          <cell r="A20">
            <v>101823</v>
          </cell>
          <cell r="B20" t="str">
            <v>I_Wyodak_GC</v>
          </cell>
          <cell r="C20" t="str">
            <v>CL_Wyodak1_I_Wyodak_GC</v>
          </cell>
          <cell r="D20" t="str">
            <v>Betterment Thermal</v>
          </cell>
          <cell r="E20" t="str">
            <v>East</v>
          </cell>
          <cell r="F20" t="str">
            <v>Coal Ret_WY - Gas RePower</v>
          </cell>
          <cell r="G20" t="str">
            <v>CL_Wyodak1_I_Wyodak_GC</v>
          </cell>
          <cell r="H20" t="str">
            <v/>
          </cell>
          <cell r="I20" t="str">
            <v>Coal_GasConversion</v>
          </cell>
          <cell r="J20" t="str">
            <v>Coal Retirements w/ Gas Conversion</v>
          </cell>
          <cell r="K20" t="str">
            <v>Wyoming-NE</v>
          </cell>
        </row>
        <row r="21">
          <cell r="A21">
            <v>11509</v>
          </cell>
          <cell r="B21" t="str">
            <v>APS_4C_IN_P</v>
          </cell>
          <cell r="C21" t="str">
            <v>APS_4C_IN_P</v>
          </cell>
          <cell r="D21" t="str">
            <v>Contracts Existing Block Forward</v>
          </cell>
          <cell r="E21" t="str">
            <v>East</v>
          </cell>
          <cell r="F21" t="str">
            <v>Existing - Purchase</v>
          </cell>
          <cell r="G21" t="str">
            <v/>
          </cell>
          <cell r="H21" t="str">
            <v/>
          </cell>
          <cell r="I21" t="str">
            <v>Existing - Purchase</v>
          </cell>
          <cell r="J21" t="str">
            <v>Existing - Purchase</v>
          </cell>
          <cell r="K21" t="str">
            <v/>
          </cell>
        </row>
        <row r="22">
          <cell r="A22">
            <v>11510</v>
          </cell>
          <cell r="B22" t="str">
            <v>APS_4C_OUT_S</v>
          </cell>
          <cell r="C22" t="str">
            <v>APS_4C_OUT_S</v>
          </cell>
          <cell r="D22" t="str">
            <v>Contracts Existing Block Forward</v>
          </cell>
          <cell r="E22" t="str">
            <v>East</v>
          </cell>
          <cell r="F22" t="str">
            <v>Existing - Sale</v>
          </cell>
          <cell r="G22" t="str">
            <v/>
          </cell>
          <cell r="H22" t="str">
            <v/>
          </cell>
          <cell r="I22" t="str">
            <v>Existing - Sale</v>
          </cell>
          <cell r="J22" t="str">
            <v>Existing - Sale</v>
          </cell>
          <cell r="K22" t="str">
            <v/>
          </cell>
        </row>
        <row r="23">
          <cell r="A23">
            <v>11524</v>
          </cell>
          <cell r="B23" t="str">
            <v>APS_AZ_IN_P</v>
          </cell>
          <cell r="C23" t="str">
            <v>APS_AZ_IN_P</v>
          </cell>
          <cell r="D23" t="str">
            <v>Contracts Existing Block Forward</v>
          </cell>
          <cell r="E23" t="str">
            <v>East</v>
          </cell>
          <cell r="F23" t="str">
            <v>Existing - Purchase</v>
          </cell>
          <cell r="G23" t="str">
            <v/>
          </cell>
          <cell r="H23" t="str">
            <v/>
          </cell>
          <cell r="I23" t="str">
            <v>Existing - Purchase</v>
          </cell>
          <cell r="J23" t="str">
            <v>Existing - Purchase</v>
          </cell>
          <cell r="K23" t="str">
            <v/>
          </cell>
        </row>
        <row r="24">
          <cell r="A24">
            <v>11525</v>
          </cell>
          <cell r="B24" t="str">
            <v>APS_AZ_OUT_S</v>
          </cell>
          <cell r="C24" t="str">
            <v>APS_AZ_OUT_S</v>
          </cell>
          <cell r="D24" t="str">
            <v>Contracts Existing Block Forward</v>
          </cell>
          <cell r="E24" t="str">
            <v>East</v>
          </cell>
          <cell r="F24" t="str">
            <v>Existing - Sale</v>
          </cell>
          <cell r="G24" t="str">
            <v/>
          </cell>
          <cell r="H24" t="str">
            <v/>
          </cell>
          <cell r="I24" t="str">
            <v>Existing - Sale</v>
          </cell>
          <cell r="J24" t="str">
            <v>Existing - Sale</v>
          </cell>
          <cell r="K24" t="str">
            <v/>
          </cell>
        </row>
        <row r="25">
          <cell r="A25">
            <v>159053</v>
          </cell>
          <cell r="B25" t="str">
            <v>BlackHills_JB_S</v>
          </cell>
          <cell r="C25" t="str">
            <v>BlackHills_JB_S</v>
          </cell>
          <cell r="D25" t="str">
            <v>Contracts Existing Block Forward</v>
          </cell>
          <cell r="E25" t="str">
            <v>West</v>
          </cell>
          <cell r="F25" t="str">
            <v>Existing - Sale</v>
          </cell>
          <cell r="G25" t="str">
            <v/>
          </cell>
          <cell r="H25" t="str">
            <v/>
          </cell>
          <cell r="I25" t="str">
            <v>Existing - Sale</v>
          </cell>
          <cell r="J25" t="str">
            <v>Existing - Sale</v>
          </cell>
        </row>
        <row r="26">
          <cell r="A26">
            <v>97457</v>
          </cell>
          <cell r="B26" t="str">
            <v>BlackHills_MdC_S</v>
          </cell>
          <cell r="C26" t="str">
            <v>BlackHills_MdC_S</v>
          </cell>
          <cell r="D26" t="str">
            <v>Contracts Existing Block Forward</v>
          </cell>
          <cell r="E26" t="str">
            <v>West</v>
          </cell>
          <cell r="F26" t="str">
            <v>Existing - Sale</v>
          </cell>
          <cell r="G26" t="str">
            <v/>
          </cell>
          <cell r="H26" t="str">
            <v/>
          </cell>
          <cell r="I26" t="str">
            <v>Existing - Sale</v>
          </cell>
          <cell r="J26" t="str">
            <v>Existing - Sale</v>
          </cell>
          <cell r="K26" t="str">
            <v/>
          </cell>
        </row>
        <row r="27">
          <cell r="A27">
            <v>97458</v>
          </cell>
          <cell r="B27" t="str">
            <v>BlackHills_US_S</v>
          </cell>
          <cell r="C27" t="str">
            <v>BlackHills_US_S</v>
          </cell>
          <cell r="D27" t="str">
            <v>Contracts Existing Block Forward</v>
          </cell>
          <cell r="E27" t="str">
            <v>East</v>
          </cell>
          <cell r="F27" t="str">
            <v>Existing - Sale</v>
          </cell>
          <cell r="G27" t="str">
            <v/>
          </cell>
          <cell r="H27" t="str">
            <v/>
          </cell>
          <cell r="I27" t="str">
            <v>Existing - Sale</v>
          </cell>
          <cell r="J27" t="str">
            <v>Existing - Sale</v>
          </cell>
          <cell r="K27" t="str">
            <v/>
          </cell>
        </row>
        <row r="28">
          <cell r="A28">
            <v>159052</v>
          </cell>
          <cell r="B28" t="str">
            <v>BlackHills_WNE_S</v>
          </cell>
          <cell r="C28" t="str">
            <v>BlackHills_WNE_S</v>
          </cell>
          <cell r="D28" t="str">
            <v>Contracts Existing Block Forward</v>
          </cell>
          <cell r="E28" t="str">
            <v>East</v>
          </cell>
          <cell r="F28" t="str">
            <v>Existing - Sale</v>
          </cell>
          <cell r="G28" t="str">
            <v/>
          </cell>
          <cell r="H28" t="str">
            <v/>
          </cell>
          <cell r="I28" t="str">
            <v>Existing - Sale</v>
          </cell>
          <cell r="J28" t="str">
            <v>Existing - Sale</v>
          </cell>
        </row>
        <row r="29">
          <cell r="A29">
            <v>11870</v>
          </cell>
          <cell r="B29" t="str">
            <v>BlackHillsLoss_S</v>
          </cell>
          <cell r="C29" t="str">
            <v>BlackHillsLoss_S</v>
          </cell>
          <cell r="D29" t="str">
            <v>Contracts Existing Block Forward</v>
          </cell>
          <cell r="E29" t="str">
            <v>East</v>
          </cell>
          <cell r="F29" t="str">
            <v>Existing - Sale</v>
          </cell>
          <cell r="G29" t="str">
            <v/>
          </cell>
          <cell r="H29" t="str">
            <v/>
          </cell>
          <cell r="I29" t="str">
            <v>Existing - Sale</v>
          </cell>
          <cell r="J29" t="str">
            <v>Existing - Sale</v>
          </cell>
          <cell r="K29" t="str">
            <v/>
          </cell>
        </row>
        <row r="30">
          <cell r="A30">
            <v>11466</v>
          </cell>
          <cell r="B30" t="str">
            <v>CandianEnt_S</v>
          </cell>
          <cell r="C30" t="str">
            <v>CandianEnt_S</v>
          </cell>
          <cell r="D30" t="str">
            <v>Contracts Existing Block Forward</v>
          </cell>
          <cell r="E30" t="str">
            <v>West</v>
          </cell>
          <cell r="F30" t="str">
            <v>Existing - Sale</v>
          </cell>
          <cell r="G30" t="str">
            <v/>
          </cell>
          <cell r="H30" t="str">
            <v/>
          </cell>
          <cell r="I30" t="str">
            <v>Existing - Sale</v>
          </cell>
          <cell r="J30" t="str">
            <v>Existing - Sale</v>
          </cell>
          <cell r="K30" t="str">
            <v/>
          </cell>
        </row>
        <row r="31">
          <cell r="A31">
            <v>96469</v>
          </cell>
          <cell r="B31" t="str">
            <v>ConstEng_P</v>
          </cell>
          <cell r="C31" t="str">
            <v>ConstEng_P</v>
          </cell>
          <cell r="D31" t="str">
            <v>Contracts Existing Block Forward</v>
          </cell>
          <cell r="E31" t="str">
            <v>East</v>
          </cell>
          <cell r="F31" t="str">
            <v>Existing - Purchase</v>
          </cell>
          <cell r="G31" t="str">
            <v/>
          </cell>
          <cell r="H31" t="str">
            <v/>
          </cell>
          <cell r="I31" t="str">
            <v>Existing - Purchase</v>
          </cell>
          <cell r="J31" t="str">
            <v>Existing - Purchase</v>
          </cell>
          <cell r="K31" t="str">
            <v/>
          </cell>
        </row>
        <row r="32">
          <cell r="A32">
            <v>11487</v>
          </cell>
          <cell r="B32" t="str">
            <v>Cowlitz_S</v>
          </cell>
          <cell r="C32" t="str">
            <v>Cowlitz_S</v>
          </cell>
          <cell r="D32" t="str">
            <v>Contracts Existing Block Forward</v>
          </cell>
          <cell r="E32" t="str">
            <v>West</v>
          </cell>
          <cell r="F32" t="str">
            <v>Existing - Sale</v>
          </cell>
          <cell r="G32" t="str">
            <v/>
          </cell>
          <cell r="H32" t="str">
            <v/>
          </cell>
          <cell r="I32" t="str">
            <v>Existing - Sale</v>
          </cell>
          <cell r="J32" t="str">
            <v>Existing - Sale</v>
          </cell>
          <cell r="K32" t="str">
            <v/>
          </cell>
        </row>
        <row r="33">
          <cell r="A33">
            <v>11457</v>
          </cell>
          <cell r="B33" t="str">
            <v>Douglas_P</v>
          </cell>
          <cell r="C33" t="str">
            <v>Douglas_P</v>
          </cell>
          <cell r="D33" t="str">
            <v>Contracts Existing Block Forward</v>
          </cell>
          <cell r="E33" t="str">
            <v>West</v>
          </cell>
          <cell r="F33" t="str">
            <v>Existing - Purchase</v>
          </cell>
          <cell r="G33" t="str">
            <v/>
          </cell>
          <cell r="H33" t="str">
            <v/>
          </cell>
          <cell r="I33" t="str">
            <v>Existing - Purchase</v>
          </cell>
          <cell r="J33" t="str">
            <v>Existing - Purchase</v>
          </cell>
          <cell r="K33" t="str">
            <v/>
          </cell>
        </row>
        <row r="34">
          <cell r="A34">
            <v>137609</v>
          </cell>
          <cell r="B34" t="str">
            <v>DSMdec_DecSale</v>
          </cell>
          <cell r="C34" t="str">
            <v>DSMdec_DecSale</v>
          </cell>
          <cell r="D34" t="str">
            <v>Contracts Existing Block Forward</v>
          </cell>
          <cell r="E34" t="str">
            <v>East</v>
          </cell>
          <cell r="F34" t="str">
            <v>Non_Reporting</v>
          </cell>
          <cell r="G34" t="str">
            <v/>
          </cell>
          <cell r="H34" t="str">
            <v/>
          </cell>
          <cell r="I34" t="str">
            <v>Non_Reporting</v>
          </cell>
          <cell r="J34" t="str">
            <v>N/A</v>
          </cell>
          <cell r="K34" t="str">
            <v>Non_Reporting</v>
          </cell>
        </row>
        <row r="35">
          <cell r="A35">
            <v>137610</v>
          </cell>
          <cell r="B35" t="str">
            <v>DSMdec_DecSale50</v>
          </cell>
          <cell r="C35" t="str">
            <v>DSMdec_DecSale50</v>
          </cell>
          <cell r="D35" t="str">
            <v>Contracts Existing Block Forward</v>
          </cell>
          <cell r="E35" t="str">
            <v>East</v>
          </cell>
          <cell r="F35" t="str">
            <v>Non_Reporting</v>
          </cell>
          <cell r="G35" t="str">
            <v/>
          </cell>
          <cell r="H35" t="str">
            <v/>
          </cell>
          <cell r="I35" t="str">
            <v>Non_Reporting</v>
          </cell>
          <cell r="J35" t="str">
            <v>N/A</v>
          </cell>
          <cell r="K35" t="str">
            <v>Non_Reporting</v>
          </cell>
        </row>
        <row r="36">
          <cell r="A36">
            <v>136430</v>
          </cell>
          <cell r="B36" t="str">
            <v>DSMdec_E_CCOOL</v>
          </cell>
          <cell r="C36" t="str">
            <v>DSMdec_E_CCOOL</v>
          </cell>
          <cell r="D36" t="str">
            <v>Contracts Existing Block Forward</v>
          </cell>
          <cell r="E36" t="str">
            <v>East</v>
          </cell>
          <cell r="F36" t="str">
            <v>Non_Reporting</v>
          </cell>
          <cell r="G36" t="str">
            <v/>
          </cell>
          <cell r="H36" t="str">
            <v/>
          </cell>
          <cell r="I36" t="str">
            <v>Non_Reporting</v>
          </cell>
          <cell r="J36" t="str">
            <v>N/A</v>
          </cell>
          <cell r="K36" t="str">
            <v>Non_Reporting</v>
          </cell>
        </row>
        <row r="37">
          <cell r="A37">
            <v>136431</v>
          </cell>
          <cell r="B37" t="str">
            <v>DSMdec_E_CLIGHT</v>
          </cell>
          <cell r="C37" t="str">
            <v>DSMdec_E_CLIGHT</v>
          </cell>
          <cell r="D37" t="str">
            <v>Contracts Existing Block Forward</v>
          </cell>
          <cell r="E37" t="str">
            <v>East</v>
          </cell>
          <cell r="F37" t="str">
            <v>Non_Reporting</v>
          </cell>
          <cell r="G37" t="str">
            <v/>
          </cell>
          <cell r="H37" t="str">
            <v/>
          </cell>
          <cell r="I37" t="str">
            <v>Non_Reporting</v>
          </cell>
          <cell r="J37" t="str">
            <v>N/A</v>
          </cell>
          <cell r="K37" t="str">
            <v>Non_Reporting</v>
          </cell>
        </row>
        <row r="38">
          <cell r="A38">
            <v>136425</v>
          </cell>
          <cell r="B38" t="str">
            <v>DSMdec_E_RCOOL</v>
          </cell>
          <cell r="C38" t="str">
            <v>DSMdec_E_RCOOL</v>
          </cell>
          <cell r="D38" t="str">
            <v>Contracts Existing Block Forward</v>
          </cell>
          <cell r="E38" t="str">
            <v>East</v>
          </cell>
          <cell r="F38" t="str">
            <v>Non_Reporting</v>
          </cell>
          <cell r="G38" t="str">
            <v/>
          </cell>
          <cell r="H38" t="str">
            <v/>
          </cell>
          <cell r="I38" t="str">
            <v>Non_Reporting</v>
          </cell>
          <cell r="J38" t="str">
            <v>N/A</v>
          </cell>
          <cell r="K38" t="str">
            <v>Non_Reporting</v>
          </cell>
        </row>
        <row r="39">
          <cell r="A39">
            <v>136426</v>
          </cell>
          <cell r="B39" t="str">
            <v>DSMdec_E_RLIGHT</v>
          </cell>
          <cell r="C39" t="str">
            <v>DSMdec_E_RLIGHT</v>
          </cell>
          <cell r="D39" t="str">
            <v>Contracts Existing Block Forward</v>
          </cell>
          <cell r="E39" t="str">
            <v>East</v>
          </cell>
          <cell r="F39" t="str">
            <v>Non_Reporting</v>
          </cell>
          <cell r="G39" t="str">
            <v/>
          </cell>
          <cell r="H39" t="str">
            <v/>
          </cell>
          <cell r="I39" t="str">
            <v>Non_Reporting</v>
          </cell>
          <cell r="J39" t="str">
            <v>N/A</v>
          </cell>
          <cell r="K39" t="str">
            <v>Non_Reporting</v>
          </cell>
        </row>
        <row r="40">
          <cell r="A40">
            <v>136429</v>
          </cell>
          <cell r="B40" t="str">
            <v>DSMdec_E_RPLUG</v>
          </cell>
          <cell r="C40" t="str">
            <v>DSMdec_E_RPLUG</v>
          </cell>
          <cell r="D40" t="str">
            <v>Contracts Existing Block Forward</v>
          </cell>
          <cell r="E40" t="str">
            <v>East</v>
          </cell>
          <cell r="F40" t="str">
            <v>Non_Reporting</v>
          </cell>
          <cell r="G40" t="str">
            <v/>
          </cell>
          <cell r="H40" t="str">
            <v/>
          </cell>
          <cell r="I40" t="str">
            <v>Non_Reporting</v>
          </cell>
          <cell r="J40" t="str">
            <v>N/A</v>
          </cell>
          <cell r="K40" t="str">
            <v>Non_Reporting</v>
          </cell>
        </row>
        <row r="41">
          <cell r="A41">
            <v>136427</v>
          </cell>
          <cell r="B41" t="str">
            <v>DSMdec_E_RWHSE</v>
          </cell>
          <cell r="C41" t="str">
            <v>DSMdec_E_RWHSE</v>
          </cell>
          <cell r="D41" t="str">
            <v>Contracts Existing Block Forward</v>
          </cell>
          <cell r="E41" t="str">
            <v>East</v>
          </cell>
          <cell r="F41" t="str">
            <v>Non_Reporting</v>
          </cell>
          <cell r="G41" t="str">
            <v/>
          </cell>
          <cell r="H41" t="str">
            <v/>
          </cell>
          <cell r="I41" t="str">
            <v>Non_Reporting</v>
          </cell>
          <cell r="J41" t="str">
            <v>N/A</v>
          </cell>
          <cell r="K41" t="str">
            <v>Non_Reporting</v>
          </cell>
        </row>
        <row r="42">
          <cell r="A42">
            <v>136432</v>
          </cell>
          <cell r="B42" t="str">
            <v>DSMdec_E_System</v>
          </cell>
          <cell r="C42" t="str">
            <v>DSMdec_E_System</v>
          </cell>
          <cell r="D42" t="str">
            <v>Contracts Existing Block Forward</v>
          </cell>
          <cell r="E42" t="str">
            <v>East</v>
          </cell>
          <cell r="F42" t="str">
            <v>Non_Reporting</v>
          </cell>
          <cell r="G42" t="str">
            <v/>
          </cell>
          <cell r="H42" t="str">
            <v/>
          </cell>
          <cell r="I42" t="str">
            <v>Non_Reporting</v>
          </cell>
          <cell r="J42" t="str">
            <v>N/A</v>
          </cell>
          <cell r="K42" t="str">
            <v>Non_Reporting</v>
          </cell>
        </row>
        <row r="43">
          <cell r="A43">
            <v>136428</v>
          </cell>
          <cell r="B43" t="str">
            <v>DSMdec_E_WHEAT</v>
          </cell>
          <cell r="C43" t="str">
            <v>DSMdec_E_WHEAT</v>
          </cell>
          <cell r="D43" t="str">
            <v>Contracts Existing Block Forward</v>
          </cell>
          <cell r="E43" t="str">
            <v>East</v>
          </cell>
          <cell r="F43" t="str">
            <v>Non_Reporting</v>
          </cell>
          <cell r="G43" t="str">
            <v/>
          </cell>
          <cell r="H43" t="str">
            <v/>
          </cell>
          <cell r="I43" t="str">
            <v>Non_Reporting</v>
          </cell>
          <cell r="J43" t="str">
            <v>N/A</v>
          </cell>
          <cell r="K43" t="str">
            <v>Non_Reporting</v>
          </cell>
        </row>
        <row r="44">
          <cell r="A44">
            <v>136439</v>
          </cell>
          <cell r="B44" t="str">
            <v>DSMdec_W_CCOOL</v>
          </cell>
          <cell r="C44" t="str">
            <v>DSMdec_W_CCOOL</v>
          </cell>
          <cell r="D44" t="str">
            <v>Contracts Existing Block Forward</v>
          </cell>
          <cell r="E44" t="str">
            <v>West</v>
          </cell>
          <cell r="F44" t="str">
            <v>Non_Reporting</v>
          </cell>
          <cell r="G44" t="str">
            <v/>
          </cell>
          <cell r="H44" t="str">
            <v/>
          </cell>
          <cell r="I44" t="str">
            <v>Non_Reporting</v>
          </cell>
          <cell r="J44" t="str">
            <v>N/A</v>
          </cell>
          <cell r="K44" t="str">
            <v>Non_Reporting</v>
          </cell>
        </row>
        <row r="45">
          <cell r="A45">
            <v>136452</v>
          </cell>
          <cell r="B45" t="str">
            <v>DSMdec_W_CLIGHT</v>
          </cell>
          <cell r="C45" t="str">
            <v>DSMdec_W_CLIGHT</v>
          </cell>
          <cell r="D45" t="str">
            <v>Contracts Existing Block Forward</v>
          </cell>
          <cell r="E45" t="str">
            <v>West</v>
          </cell>
          <cell r="F45" t="str">
            <v>Non_Reporting</v>
          </cell>
          <cell r="G45" t="str">
            <v/>
          </cell>
          <cell r="H45" t="str">
            <v/>
          </cell>
          <cell r="I45" t="str">
            <v>Non_Reporting</v>
          </cell>
          <cell r="J45" t="str">
            <v>N/A</v>
          </cell>
          <cell r="K45" t="str">
            <v>Non_Reporting</v>
          </cell>
        </row>
        <row r="46">
          <cell r="A46">
            <v>136433</v>
          </cell>
          <cell r="B46" t="str">
            <v>DSMdec_W_RCOOL</v>
          </cell>
          <cell r="C46" t="str">
            <v>DSMdec_W_RCOOL</v>
          </cell>
          <cell r="D46" t="str">
            <v>Contracts Existing Block Forward</v>
          </cell>
          <cell r="E46" t="str">
            <v>West</v>
          </cell>
          <cell r="F46" t="str">
            <v>Non_Reporting</v>
          </cell>
          <cell r="G46" t="str">
            <v/>
          </cell>
          <cell r="H46" t="str">
            <v/>
          </cell>
          <cell r="I46" t="str">
            <v>Non_Reporting</v>
          </cell>
          <cell r="J46" t="str">
            <v>N/A</v>
          </cell>
          <cell r="K46" t="str">
            <v>Non_Reporting</v>
          </cell>
        </row>
        <row r="47">
          <cell r="A47">
            <v>136434</v>
          </cell>
          <cell r="B47" t="str">
            <v>DSMdec_W_RHEAT</v>
          </cell>
          <cell r="C47" t="str">
            <v>DSMdec_W_RHEAT</v>
          </cell>
          <cell r="D47" t="str">
            <v>Contracts Existing Block Forward</v>
          </cell>
          <cell r="E47" t="str">
            <v>West</v>
          </cell>
          <cell r="F47" t="str">
            <v>Non_Reporting</v>
          </cell>
          <cell r="G47" t="str">
            <v/>
          </cell>
          <cell r="H47" t="str">
            <v/>
          </cell>
          <cell r="I47" t="str">
            <v>Non_Reporting</v>
          </cell>
          <cell r="J47" t="str">
            <v>N/A</v>
          </cell>
          <cell r="K47" t="str">
            <v>Non_Reporting</v>
          </cell>
        </row>
        <row r="48">
          <cell r="A48">
            <v>136435</v>
          </cell>
          <cell r="B48" t="str">
            <v>DSMdec_W_RLIGHT</v>
          </cell>
          <cell r="C48" t="str">
            <v>DSMdec_W_RLIGHT</v>
          </cell>
          <cell r="D48" t="str">
            <v>Contracts Existing Block Forward</v>
          </cell>
          <cell r="E48" t="str">
            <v>West</v>
          </cell>
          <cell r="F48" t="str">
            <v>Non_Reporting</v>
          </cell>
          <cell r="G48" t="str">
            <v/>
          </cell>
          <cell r="H48" t="str">
            <v/>
          </cell>
          <cell r="I48" t="str">
            <v>Non_Reporting</v>
          </cell>
          <cell r="J48" t="str">
            <v>N/A</v>
          </cell>
          <cell r="K48" t="str">
            <v>Non_Reporting</v>
          </cell>
        </row>
        <row r="49">
          <cell r="A49">
            <v>136438</v>
          </cell>
          <cell r="B49" t="str">
            <v>DSMdec_W_RPLUG</v>
          </cell>
          <cell r="C49" t="str">
            <v>DSMdec_W_RPLUG</v>
          </cell>
          <cell r="D49" t="str">
            <v>Contracts Existing Block Forward</v>
          </cell>
          <cell r="E49" t="str">
            <v>West</v>
          </cell>
          <cell r="F49" t="str">
            <v>Non_Reporting</v>
          </cell>
          <cell r="G49" t="str">
            <v/>
          </cell>
          <cell r="H49" t="str">
            <v/>
          </cell>
          <cell r="I49" t="str">
            <v>Non_Reporting</v>
          </cell>
          <cell r="J49" t="str">
            <v>N/A</v>
          </cell>
          <cell r="K49" t="str">
            <v>Non_Reporting</v>
          </cell>
        </row>
        <row r="50">
          <cell r="A50">
            <v>136436</v>
          </cell>
          <cell r="B50" t="str">
            <v>DSMdec_W_RWHSE</v>
          </cell>
          <cell r="C50" t="str">
            <v>DSMdec_W_RWHSE</v>
          </cell>
          <cell r="D50" t="str">
            <v>Contracts Existing Block Forward</v>
          </cell>
          <cell r="E50" t="str">
            <v>West</v>
          </cell>
          <cell r="F50" t="str">
            <v>Non_Reporting</v>
          </cell>
          <cell r="G50" t="str">
            <v/>
          </cell>
          <cell r="H50" t="str">
            <v/>
          </cell>
          <cell r="I50" t="str">
            <v>Non_Reporting</v>
          </cell>
          <cell r="J50" t="str">
            <v>N/A</v>
          </cell>
          <cell r="K50" t="str">
            <v>Non_Reporting</v>
          </cell>
        </row>
        <row r="51">
          <cell r="A51">
            <v>136440</v>
          </cell>
          <cell r="B51" t="str">
            <v>DSMdec_W_System</v>
          </cell>
          <cell r="C51" t="str">
            <v>DSMdec_W_System</v>
          </cell>
          <cell r="D51" t="str">
            <v>Contracts Existing Block Forward</v>
          </cell>
          <cell r="E51" t="str">
            <v>West</v>
          </cell>
          <cell r="F51" t="str">
            <v>Non_Reporting</v>
          </cell>
          <cell r="G51" t="str">
            <v/>
          </cell>
          <cell r="H51" t="str">
            <v/>
          </cell>
          <cell r="I51" t="str">
            <v>Non_Reporting</v>
          </cell>
          <cell r="J51" t="str">
            <v>N/A</v>
          </cell>
          <cell r="K51" t="str">
            <v>Non_Reporting</v>
          </cell>
        </row>
        <row r="52">
          <cell r="A52">
            <v>136437</v>
          </cell>
          <cell r="B52" t="str">
            <v>DSMdec_W_WHEAT</v>
          </cell>
          <cell r="C52" t="str">
            <v>DSMdec_W_WHEAT</v>
          </cell>
          <cell r="D52" t="str">
            <v>Contracts Existing Block Forward</v>
          </cell>
          <cell r="E52" t="str">
            <v>West</v>
          </cell>
          <cell r="F52" t="str">
            <v>Non_Reporting</v>
          </cell>
          <cell r="G52" t="str">
            <v/>
          </cell>
          <cell r="H52" t="str">
            <v/>
          </cell>
          <cell r="I52" t="str">
            <v>Non_Reporting</v>
          </cell>
          <cell r="J52" t="str">
            <v>N/A</v>
          </cell>
          <cell r="K52" t="str">
            <v>Non_Reporting</v>
          </cell>
        </row>
        <row r="53">
          <cell r="A53">
            <v>11483</v>
          </cell>
          <cell r="B53" t="str">
            <v>FC1_BPA_S</v>
          </cell>
          <cell r="C53" t="str">
            <v>FC1_BPA_S</v>
          </cell>
          <cell r="D53" t="str">
            <v>Contracts Existing Block Forward</v>
          </cell>
          <cell r="E53" t="str">
            <v>East</v>
          </cell>
          <cell r="F53" t="str">
            <v>Existing - Sale</v>
          </cell>
          <cell r="G53" t="str">
            <v/>
          </cell>
          <cell r="H53" t="str">
            <v/>
          </cell>
          <cell r="I53" t="str">
            <v>Existing - Sale</v>
          </cell>
          <cell r="J53" t="str">
            <v>Existing - Sale</v>
          </cell>
          <cell r="K53" t="str">
            <v/>
          </cell>
        </row>
        <row r="54">
          <cell r="A54">
            <v>11485</v>
          </cell>
          <cell r="B54" t="str">
            <v>FC1_EWEB_S</v>
          </cell>
          <cell r="C54" t="str">
            <v>FC1_EWEB_S</v>
          </cell>
          <cell r="D54" t="str">
            <v>Contracts Existing Block Forward</v>
          </cell>
          <cell r="E54" t="str">
            <v>West</v>
          </cell>
          <cell r="F54" t="str">
            <v>Existing - Wind</v>
          </cell>
          <cell r="G54" t="str">
            <v/>
          </cell>
          <cell r="H54" t="str">
            <v/>
          </cell>
          <cell r="I54" t="str">
            <v>Existing - Wind</v>
          </cell>
          <cell r="J54" t="str">
            <v>Existing - Sale</v>
          </cell>
          <cell r="K54" t="str">
            <v/>
          </cell>
        </row>
        <row r="55">
          <cell r="A55">
            <v>11486</v>
          </cell>
          <cell r="B55" t="str">
            <v>FC4_BPA_S</v>
          </cell>
          <cell r="C55" t="str">
            <v>FC4_BPA_S</v>
          </cell>
          <cell r="D55" t="str">
            <v>Contracts Existing Block Forward</v>
          </cell>
          <cell r="E55" t="str">
            <v>West</v>
          </cell>
          <cell r="F55" t="str">
            <v>Existing - Sale</v>
          </cell>
          <cell r="G55" t="str">
            <v/>
          </cell>
          <cell r="H55" t="str">
            <v/>
          </cell>
          <cell r="I55" t="str">
            <v>Existing - Sale</v>
          </cell>
          <cell r="J55" t="str">
            <v>Existing - Sale</v>
          </cell>
          <cell r="K55" t="str">
            <v/>
          </cell>
        </row>
        <row r="56">
          <cell r="A56">
            <v>12894</v>
          </cell>
          <cell r="B56" t="str">
            <v>HURR_P</v>
          </cell>
          <cell r="C56" t="str">
            <v>HURR_P</v>
          </cell>
          <cell r="D56" t="str">
            <v>Contracts Existing Block Forward</v>
          </cell>
          <cell r="E56" t="str">
            <v>East</v>
          </cell>
          <cell r="F56" t="str">
            <v>Existing - Purchase</v>
          </cell>
          <cell r="G56" t="str">
            <v/>
          </cell>
          <cell r="H56" t="str">
            <v/>
          </cell>
          <cell r="I56" t="str">
            <v>Existing - Purchase</v>
          </cell>
          <cell r="J56" t="str">
            <v>Existing - Purchase</v>
          </cell>
          <cell r="K56" t="str">
            <v/>
          </cell>
        </row>
        <row r="57">
          <cell r="A57">
            <v>12893</v>
          </cell>
          <cell r="B57" t="str">
            <v>HURR_S</v>
          </cell>
          <cell r="C57" t="str">
            <v>HURR_S</v>
          </cell>
          <cell r="D57" t="str">
            <v>Contracts Existing Block Forward</v>
          </cell>
          <cell r="E57" t="str">
            <v>East</v>
          </cell>
          <cell r="F57" t="str">
            <v>Existing - Sale</v>
          </cell>
          <cell r="G57" t="str">
            <v/>
          </cell>
          <cell r="H57" t="str">
            <v/>
          </cell>
          <cell r="I57" t="str">
            <v>Existing - Sale</v>
          </cell>
          <cell r="J57" t="str">
            <v>Existing - Sale</v>
          </cell>
          <cell r="K57" t="str">
            <v/>
          </cell>
        </row>
        <row r="58">
          <cell r="A58">
            <v>160987</v>
          </cell>
          <cell r="B58" t="str">
            <v>NonOR_GO_offset</v>
          </cell>
          <cell r="C58" t="str">
            <v>NonOR_GO_offset</v>
          </cell>
          <cell r="D58" t="str">
            <v>Contracts Existing Block Forward</v>
          </cell>
          <cell r="E58" t="str">
            <v>East</v>
          </cell>
          <cell r="F58" t="str">
            <v>Existing - Non-owned reserves</v>
          </cell>
          <cell r="G58" t="str">
            <v/>
          </cell>
          <cell r="H58" t="str">
            <v/>
          </cell>
          <cell r="I58" t="str">
            <v>Existing - Non-owned reserves</v>
          </cell>
          <cell r="J58" t="str">
            <v>Existing - Non-owned reserves Long</v>
          </cell>
        </row>
        <row r="59">
          <cell r="A59">
            <v>160990</v>
          </cell>
          <cell r="B59" t="str">
            <v>NonOR_SO_offset</v>
          </cell>
          <cell r="C59" t="str">
            <v>NonOR_SO_offset</v>
          </cell>
          <cell r="D59" t="str">
            <v>Contracts Existing Block Forward</v>
          </cell>
          <cell r="E59" t="str">
            <v>West</v>
          </cell>
          <cell r="F59" t="str">
            <v>Existing - Non-owned reserves</v>
          </cell>
          <cell r="G59" t="str">
            <v/>
          </cell>
          <cell r="H59" t="str">
            <v/>
          </cell>
          <cell r="I59" t="str">
            <v>Existing - Non-owned reserves</v>
          </cell>
          <cell r="J59" t="str">
            <v>Existing - Non-owned reserves Long</v>
          </cell>
        </row>
        <row r="60">
          <cell r="A60">
            <v>160988</v>
          </cell>
          <cell r="B60" t="str">
            <v>NonOR_US_offset</v>
          </cell>
          <cell r="C60" t="str">
            <v>NonOR_US_offset</v>
          </cell>
          <cell r="D60" t="str">
            <v>Contracts Existing Block Forward</v>
          </cell>
          <cell r="E60" t="str">
            <v>East</v>
          </cell>
          <cell r="F60" t="str">
            <v>Existing - Non-owned reserves</v>
          </cell>
          <cell r="G60" t="str">
            <v/>
          </cell>
          <cell r="H60" t="str">
            <v/>
          </cell>
          <cell r="I60" t="str">
            <v>Existing - Non-owned reserves</v>
          </cell>
          <cell r="J60" t="str">
            <v>Existing - Non-owned reserves Long</v>
          </cell>
        </row>
        <row r="61">
          <cell r="A61">
            <v>160989</v>
          </cell>
          <cell r="B61" t="str">
            <v>NonOR_WW_offset</v>
          </cell>
          <cell r="C61" t="str">
            <v>NonOR_WW_offset</v>
          </cell>
          <cell r="D61" t="str">
            <v>Contracts Existing Block Forward</v>
          </cell>
          <cell r="E61" t="str">
            <v>West</v>
          </cell>
          <cell r="F61" t="str">
            <v>Existing - Non-owned reserves</v>
          </cell>
          <cell r="G61" t="str">
            <v/>
          </cell>
          <cell r="H61" t="str">
            <v/>
          </cell>
          <cell r="I61" t="str">
            <v>Existing - Non-owned reserves</v>
          </cell>
          <cell r="J61" t="str">
            <v>Existing - Non-owned reserves Long</v>
          </cell>
        </row>
        <row r="62">
          <cell r="A62">
            <v>97466</v>
          </cell>
          <cell r="B62" t="str">
            <v>NonOwnRes_GO</v>
          </cell>
          <cell r="C62" t="str">
            <v>NonOwnRes_GO</v>
          </cell>
          <cell r="D62" t="str">
            <v>Contracts Existing Block Forward</v>
          </cell>
          <cell r="E62" t="str">
            <v>East</v>
          </cell>
          <cell r="F62" t="str">
            <v>Existing - Non-owned reserves</v>
          </cell>
          <cell r="G62" t="str">
            <v/>
          </cell>
          <cell r="H62" t="str">
            <v/>
          </cell>
          <cell r="I62" t="str">
            <v>Existing - Non-owned reserves</v>
          </cell>
          <cell r="J62" t="str">
            <v>Existing - Non-owned reserves</v>
          </cell>
        </row>
        <row r="63">
          <cell r="A63">
            <v>97465</v>
          </cell>
          <cell r="B63" t="str">
            <v>NonOwnRes_SO</v>
          </cell>
          <cell r="C63" t="str">
            <v>NonOwnRes_SO</v>
          </cell>
          <cell r="D63" t="str">
            <v>Contracts Existing Block Forward</v>
          </cell>
          <cell r="E63" t="str">
            <v>West</v>
          </cell>
          <cell r="F63" t="str">
            <v>Existing - Non-owned reserves</v>
          </cell>
          <cell r="G63" t="str">
            <v/>
          </cell>
          <cell r="H63" t="str">
            <v/>
          </cell>
          <cell r="I63" t="str">
            <v>Existing - Non-owned reserves</v>
          </cell>
          <cell r="J63" t="str">
            <v>Existing - Non-owned reserves</v>
          </cell>
        </row>
        <row r="64">
          <cell r="A64">
            <v>97468</v>
          </cell>
          <cell r="B64" t="str">
            <v>NonOwnRes_US</v>
          </cell>
          <cell r="C64" t="str">
            <v>NonOwnRes_US</v>
          </cell>
          <cell r="D64" t="str">
            <v>Contracts Existing Block Forward</v>
          </cell>
          <cell r="E64" t="str">
            <v>East</v>
          </cell>
          <cell r="F64" t="str">
            <v>Existing - Non-owned reserves</v>
          </cell>
          <cell r="G64" t="str">
            <v/>
          </cell>
          <cell r="H64" t="str">
            <v/>
          </cell>
          <cell r="I64" t="str">
            <v>Existing - Non-owned reserves</v>
          </cell>
          <cell r="J64" t="str">
            <v>Existing - Non-owned reserves</v>
          </cell>
        </row>
        <row r="65">
          <cell r="A65">
            <v>97467</v>
          </cell>
          <cell r="B65" t="str">
            <v>NonOwnRes_WSW</v>
          </cell>
          <cell r="C65" t="str">
            <v>NonOwnRes_WSW</v>
          </cell>
          <cell r="D65" t="str">
            <v>Contracts Existing Block Forward</v>
          </cell>
          <cell r="E65" t="str">
            <v>East</v>
          </cell>
          <cell r="F65" t="str">
            <v>Existing - Non-owned reserves</v>
          </cell>
          <cell r="G65" t="str">
            <v/>
          </cell>
          <cell r="H65" t="str">
            <v/>
          </cell>
          <cell r="I65" t="str">
            <v>Existing - Non-owned reserves</v>
          </cell>
          <cell r="J65" t="str">
            <v>Existing - Non-owned reserves</v>
          </cell>
        </row>
        <row r="66">
          <cell r="A66">
            <v>97464</v>
          </cell>
          <cell r="B66" t="str">
            <v>NonOwnRes_WW</v>
          </cell>
          <cell r="C66" t="str">
            <v>NonOwnRes_WW</v>
          </cell>
          <cell r="D66" t="str">
            <v>Contracts Existing Block Forward</v>
          </cell>
          <cell r="E66" t="str">
            <v>West</v>
          </cell>
          <cell r="F66" t="str">
            <v>Existing - Non-owned reserves</v>
          </cell>
          <cell r="G66" t="str">
            <v/>
          </cell>
          <cell r="H66" t="str">
            <v/>
          </cell>
          <cell r="I66" t="str">
            <v>Existing - Non-owned reserves</v>
          </cell>
          <cell r="J66" t="str">
            <v>Existing - Non-owned reserves</v>
          </cell>
        </row>
        <row r="67">
          <cell r="A67">
            <v>11480</v>
          </cell>
          <cell r="B67" t="str">
            <v>PGE_Cove_P</v>
          </cell>
          <cell r="C67" t="str">
            <v>PGE_Cove_P</v>
          </cell>
          <cell r="D67" t="str">
            <v>Contracts Existing Block Forward</v>
          </cell>
          <cell r="E67" t="str">
            <v>West</v>
          </cell>
          <cell r="F67" t="str">
            <v>Existing - Purchase</v>
          </cell>
          <cell r="G67" t="str">
            <v/>
          </cell>
          <cell r="H67" t="str">
            <v/>
          </cell>
          <cell r="I67" t="str">
            <v>Existing - Purchase</v>
          </cell>
          <cell r="J67" t="str">
            <v>Existing - Purchase</v>
          </cell>
          <cell r="K67" t="str">
            <v/>
          </cell>
        </row>
        <row r="68">
          <cell r="A68">
            <v>159080</v>
          </cell>
          <cell r="B68" t="str">
            <v>PSCO_4C_OUT_S</v>
          </cell>
          <cell r="C68" t="str">
            <v>PSCO_4C_OUT_S</v>
          </cell>
          <cell r="D68" t="str">
            <v>Contracts Existing Block Forward</v>
          </cell>
          <cell r="E68" t="str">
            <v>East</v>
          </cell>
          <cell r="F68" t="str">
            <v>Existing - Sale</v>
          </cell>
          <cell r="G68" t="str">
            <v/>
          </cell>
          <cell r="H68" t="str">
            <v/>
          </cell>
          <cell r="I68" t="str">
            <v>Existing - Sale</v>
          </cell>
          <cell r="J68" t="str">
            <v>Existing - Sale</v>
          </cell>
          <cell r="K68" t="str">
            <v/>
          </cell>
        </row>
        <row r="69">
          <cell r="A69">
            <v>12888</v>
          </cell>
          <cell r="B69" t="str">
            <v>PSCO_CO_OUT_S</v>
          </cell>
          <cell r="C69" t="str">
            <v>PSCO_CO_OUT_S</v>
          </cell>
          <cell r="D69" t="str">
            <v>Contracts Existing Block Forward</v>
          </cell>
          <cell r="E69" t="str">
            <v>East</v>
          </cell>
          <cell r="F69" t="str">
            <v>Existing - Sale</v>
          </cell>
          <cell r="G69" t="str">
            <v/>
          </cell>
          <cell r="H69" t="str">
            <v/>
          </cell>
          <cell r="I69" t="str">
            <v>Existing - Sale</v>
          </cell>
          <cell r="J69" t="str">
            <v>Existing - Sale</v>
          </cell>
          <cell r="K69" t="str">
            <v/>
          </cell>
        </row>
        <row r="70">
          <cell r="A70">
            <v>12887</v>
          </cell>
          <cell r="B70" t="str">
            <v>PSCO_IN_P</v>
          </cell>
          <cell r="C70" t="str">
            <v>PSCO_IN_P</v>
          </cell>
          <cell r="D70" t="str">
            <v>Contracts Existing Block Forward</v>
          </cell>
          <cell r="E70" t="str">
            <v>East</v>
          </cell>
          <cell r="F70" t="str">
            <v>Existing - Purchase</v>
          </cell>
          <cell r="G70" t="str">
            <v/>
          </cell>
          <cell r="H70" t="str">
            <v/>
          </cell>
          <cell r="I70" t="str">
            <v>Existing - Purchase</v>
          </cell>
          <cell r="J70" t="str">
            <v>Existing - Purchase</v>
          </cell>
          <cell r="K70" t="str">
            <v/>
          </cell>
        </row>
        <row r="71">
          <cell r="A71">
            <v>98252</v>
          </cell>
          <cell r="B71" t="str">
            <v>QF_BIO_CA</v>
          </cell>
          <cell r="C71" t="str">
            <v>QF_BIO_CA</v>
          </cell>
          <cell r="D71" t="str">
            <v>Contracts Existing Block Forward</v>
          </cell>
          <cell r="E71" t="str">
            <v>West</v>
          </cell>
          <cell r="F71" t="str">
            <v>Existing - QF</v>
          </cell>
          <cell r="G71" t="str">
            <v/>
          </cell>
          <cell r="H71" t="str">
            <v/>
          </cell>
          <cell r="I71" t="str">
            <v>Existing - QF</v>
          </cell>
          <cell r="J71" t="str">
            <v>Existing - QF</v>
          </cell>
          <cell r="K71" t="str">
            <v/>
          </cell>
        </row>
        <row r="72">
          <cell r="A72">
            <v>11476</v>
          </cell>
          <cell r="B72" t="str">
            <v>QF_BIO_DR_John</v>
          </cell>
          <cell r="C72" t="str">
            <v>QF_BIO_DR_John</v>
          </cell>
          <cell r="D72" t="str">
            <v>Contracts Existing Block Forward</v>
          </cell>
          <cell r="E72" t="str">
            <v>West</v>
          </cell>
          <cell r="F72" t="str">
            <v>Existing - QF</v>
          </cell>
          <cell r="G72" t="str">
            <v/>
          </cell>
          <cell r="H72" t="str">
            <v/>
          </cell>
          <cell r="I72" t="str">
            <v>Existing - QF</v>
          </cell>
          <cell r="J72" t="str">
            <v>Existing - QF</v>
          </cell>
          <cell r="K72" t="str">
            <v/>
          </cell>
        </row>
        <row r="73">
          <cell r="A73">
            <v>98253</v>
          </cell>
          <cell r="B73" t="str">
            <v>QF_BIO_ID</v>
          </cell>
          <cell r="C73" t="str">
            <v>QF_BIO_ID</v>
          </cell>
          <cell r="D73" t="str">
            <v>Contracts Existing Block Forward</v>
          </cell>
          <cell r="E73" t="str">
            <v>East</v>
          </cell>
          <cell r="F73" t="str">
            <v>Existing - QF</v>
          </cell>
          <cell r="G73" t="str">
            <v/>
          </cell>
          <cell r="H73" t="str">
            <v/>
          </cell>
          <cell r="I73" t="str">
            <v>Existing - QF</v>
          </cell>
          <cell r="J73" t="str">
            <v>Existing - QF</v>
          </cell>
          <cell r="K73" t="str">
            <v/>
          </cell>
        </row>
        <row r="74">
          <cell r="A74">
            <v>15262</v>
          </cell>
          <cell r="B74" t="str">
            <v>QF_BIO_OR</v>
          </cell>
          <cell r="C74" t="str">
            <v>QF_BIO_OR</v>
          </cell>
          <cell r="D74" t="str">
            <v>Contracts Existing Block Forward</v>
          </cell>
          <cell r="E74" t="str">
            <v>West</v>
          </cell>
          <cell r="F74" t="str">
            <v>Existing - QF</v>
          </cell>
          <cell r="G74" t="str">
            <v/>
          </cell>
          <cell r="H74" t="str">
            <v/>
          </cell>
          <cell r="I74" t="str">
            <v>Existing - QF</v>
          </cell>
          <cell r="J74" t="str">
            <v>Existing - QF</v>
          </cell>
          <cell r="K74" t="str">
            <v/>
          </cell>
        </row>
        <row r="75">
          <cell r="A75">
            <v>15265</v>
          </cell>
          <cell r="B75" t="str">
            <v>QF_BIO_UTN</v>
          </cell>
          <cell r="C75" t="str">
            <v>QF_BIO_UTN</v>
          </cell>
          <cell r="D75" t="str">
            <v>Contracts Existing Block Forward</v>
          </cell>
          <cell r="E75" t="str">
            <v>East</v>
          </cell>
          <cell r="F75" t="str">
            <v>Existing - QF</v>
          </cell>
          <cell r="G75" t="str">
            <v/>
          </cell>
          <cell r="H75" t="str">
            <v/>
          </cell>
          <cell r="I75" t="str">
            <v>Existing - QF</v>
          </cell>
          <cell r="J75" t="str">
            <v>Existing - QF</v>
          </cell>
          <cell r="K75" t="str">
            <v/>
          </cell>
        </row>
        <row r="76">
          <cell r="A76">
            <v>15266</v>
          </cell>
          <cell r="B76" t="str">
            <v>QF_BIO_UTS</v>
          </cell>
          <cell r="C76" t="str">
            <v>QF_BIO_UTS</v>
          </cell>
          <cell r="D76" t="str">
            <v>Contracts Existing Block Forward</v>
          </cell>
          <cell r="E76" t="str">
            <v>East</v>
          </cell>
          <cell r="F76" t="str">
            <v>Existing - QF</v>
          </cell>
          <cell r="G76" t="str">
            <v/>
          </cell>
          <cell r="H76" t="str">
            <v/>
          </cell>
          <cell r="I76" t="str">
            <v>Existing - QF</v>
          </cell>
          <cell r="J76" t="str">
            <v>Existing - QF</v>
          </cell>
          <cell r="K76" t="str">
            <v/>
          </cell>
        </row>
        <row r="77">
          <cell r="A77">
            <v>15268</v>
          </cell>
          <cell r="B77" t="str">
            <v>QF_BIO_YK</v>
          </cell>
          <cell r="C77" t="str">
            <v>QF_BIO_YK</v>
          </cell>
          <cell r="D77" t="str">
            <v>Contracts Existing Block Forward</v>
          </cell>
          <cell r="E77" t="str">
            <v>West</v>
          </cell>
          <cell r="F77" t="str">
            <v>Existing - QF</v>
          </cell>
          <cell r="G77" t="str">
            <v/>
          </cell>
          <cell r="H77" t="str">
            <v/>
          </cell>
          <cell r="I77" t="str">
            <v>Existing - QF</v>
          </cell>
          <cell r="J77" t="str">
            <v>Existing - QF</v>
          </cell>
          <cell r="K77" t="str">
            <v/>
          </cell>
        </row>
        <row r="78">
          <cell r="A78">
            <v>98250</v>
          </cell>
          <cell r="B78" t="str">
            <v>QF_GEO_OMPower1</v>
          </cell>
          <cell r="C78" t="str">
            <v>QF_GEO_OMPower1</v>
          </cell>
          <cell r="D78" t="str">
            <v>Contracts Existing Block Forward</v>
          </cell>
          <cell r="E78" t="str">
            <v>West</v>
          </cell>
          <cell r="F78" t="str">
            <v>Existing - QF</v>
          </cell>
          <cell r="G78" t="str">
            <v/>
          </cell>
          <cell r="H78" t="str">
            <v/>
          </cell>
          <cell r="I78" t="str">
            <v>Existing - QF</v>
          </cell>
          <cell r="J78" t="str">
            <v>Existing - QF</v>
          </cell>
          <cell r="K78" t="str">
            <v/>
          </cell>
        </row>
        <row r="79">
          <cell r="A79">
            <v>15259</v>
          </cell>
          <cell r="B79" t="str">
            <v>QF_HY_CA</v>
          </cell>
          <cell r="C79" t="str">
            <v>QF_HY_CA</v>
          </cell>
          <cell r="D79" t="str">
            <v>Contracts Existing Block Forward</v>
          </cell>
          <cell r="E79" t="str">
            <v>West</v>
          </cell>
          <cell r="F79" t="str">
            <v>Existing - QF</v>
          </cell>
          <cell r="G79" t="str">
            <v/>
          </cell>
          <cell r="H79" t="str">
            <v/>
          </cell>
          <cell r="I79" t="str">
            <v>Existing - QF</v>
          </cell>
          <cell r="J79" t="str">
            <v>Existing - QF</v>
          </cell>
          <cell r="K79" t="str">
            <v/>
          </cell>
        </row>
        <row r="80">
          <cell r="A80">
            <v>15272</v>
          </cell>
          <cell r="B80" t="str">
            <v>QF_HY_ID</v>
          </cell>
          <cell r="C80" t="str">
            <v>QF_HY_ID</v>
          </cell>
          <cell r="D80" t="str">
            <v>Contracts Existing Block Forward</v>
          </cell>
          <cell r="E80" t="str">
            <v>East</v>
          </cell>
          <cell r="F80" t="str">
            <v>Existing - QF</v>
          </cell>
          <cell r="G80" t="str">
            <v/>
          </cell>
          <cell r="H80" t="str">
            <v/>
          </cell>
          <cell r="I80" t="str">
            <v>Existing - QF</v>
          </cell>
          <cell r="J80" t="str">
            <v>Existing - QF</v>
          </cell>
          <cell r="K80" t="str">
            <v/>
          </cell>
        </row>
        <row r="81">
          <cell r="A81">
            <v>15261</v>
          </cell>
          <cell r="B81" t="str">
            <v>QF_HY_IDUTN</v>
          </cell>
          <cell r="C81" t="str">
            <v>QF_HY_IDUTN</v>
          </cell>
          <cell r="D81" t="str">
            <v>Contracts Existing Block Forward</v>
          </cell>
          <cell r="E81" t="str">
            <v>East</v>
          </cell>
          <cell r="F81" t="str">
            <v>Existing - QF</v>
          </cell>
          <cell r="G81" t="str">
            <v/>
          </cell>
          <cell r="H81" t="str">
            <v/>
          </cell>
          <cell r="I81" t="str">
            <v>Existing - QF</v>
          </cell>
          <cell r="J81" t="str">
            <v>Existing - QF</v>
          </cell>
          <cell r="K81" t="str">
            <v/>
          </cell>
        </row>
        <row r="82">
          <cell r="A82">
            <v>15263</v>
          </cell>
          <cell r="B82" t="str">
            <v>QF_HY_OR</v>
          </cell>
          <cell r="C82" t="str">
            <v>QF_HY_OR</v>
          </cell>
          <cell r="D82" t="str">
            <v>Contracts Existing Block Forward</v>
          </cell>
          <cell r="E82" t="str">
            <v>West</v>
          </cell>
          <cell r="F82" t="str">
            <v>Existing - QF</v>
          </cell>
          <cell r="G82" t="str">
            <v/>
          </cell>
          <cell r="H82" t="str">
            <v/>
          </cell>
          <cell r="I82" t="str">
            <v>Existing - QF</v>
          </cell>
          <cell r="J82" t="str">
            <v>Existing - QF</v>
          </cell>
          <cell r="K82" t="str">
            <v/>
          </cell>
        </row>
        <row r="83">
          <cell r="A83">
            <v>15267</v>
          </cell>
          <cell r="B83" t="str">
            <v>QF_HY_UTN</v>
          </cell>
          <cell r="C83" t="str">
            <v>QF_HY_UTN</v>
          </cell>
          <cell r="D83" t="str">
            <v>Contracts Existing Block Forward</v>
          </cell>
          <cell r="E83" t="str">
            <v>East</v>
          </cell>
          <cell r="F83" t="str">
            <v>Existing - QF</v>
          </cell>
          <cell r="G83" t="str">
            <v/>
          </cell>
          <cell r="H83" t="str">
            <v/>
          </cell>
          <cell r="I83" t="str">
            <v>Existing - QF</v>
          </cell>
          <cell r="J83" t="str">
            <v>Existing - QF</v>
          </cell>
          <cell r="K83" t="str">
            <v/>
          </cell>
        </row>
        <row r="84">
          <cell r="A84">
            <v>15269</v>
          </cell>
          <cell r="B84" t="str">
            <v>QF_HY_WW</v>
          </cell>
          <cell r="C84" t="str">
            <v>QF_HY_WW</v>
          </cell>
          <cell r="D84" t="str">
            <v>Contracts Existing Block Forward</v>
          </cell>
          <cell r="E84" t="str">
            <v>West</v>
          </cell>
          <cell r="F84" t="str">
            <v>Existing - QF</v>
          </cell>
          <cell r="G84" t="str">
            <v/>
          </cell>
          <cell r="H84" t="str">
            <v/>
          </cell>
          <cell r="I84" t="str">
            <v>Existing - QF</v>
          </cell>
          <cell r="J84" t="str">
            <v>Existing - QF</v>
          </cell>
          <cell r="K84" t="str">
            <v/>
          </cell>
        </row>
        <row r="85">
          <cell r="A85">
            <v>15271</v>
          </cell>
          <cell r="B85" t="str">
            <v>QF_HY_WY</v>
          </cell>
          <cell r="C85" t="str">
            <v>QF_HY_WY</v>
          </cell>
          <cell r="D85" t="str">
            <v>Contracts Existing Block Forward</v>
          </cell>
          <cell r="E85" t="str">
            <v>East</v>
          </cell>
          <cell r="F85" t="str">
            <v>Existing - QF</v>
          </cell>
          <cell r="G85" t="str">
            <v/>
          </cell>
          <cell r="H85" t="str">
            <v/>
          </cell>
          <cell r="I85" t="str">
            <v>Existing - QF</v>
          </cell>
          <cell r="J85" t="str">
            <v>Existing - QF</v>
          </cell>
          <cell r="K85" t="str">
            <v/>
          </cell>
        </row>
        <row r="86">
          <cell r="A86">
            <v>98255</v>
          </cell>
          <cell r="B86" t="str">
            <v>QF_HY_YK</v>
          </cell>
          <cell r="C86" t="str">
            <v>QF_HY_YK</v>
          </cell>
          <cell r="D86" t="str">
            <v>Contracts Existing Block Forward</v>
          </cell>
          <cell r="E86" t="str">
            <v>West</v>
          </cell>
          <cell r="F86" t="str">
            <v>Existing - QF</v>
          </cell>
          <cell r="G86" t="str">
            <v/>
          </cell>
          <cell r="H86" t="str">
            <v/>
          </cell>
          <cell r="I86" t="str">
            <v>Existing - QF</v>
          </cell>
          <cell r="J86" t="str">
            <v>Existing - QF</v>
          </cell>
          <cell r="K86" t="str">
            <v/>
          </cell>
        </row>
        <row r="87">
          <cell r="A87">
            <v>228967</v>
          </cell>
          <cell r="B87" t="str">
            <v>QF_SR_Adams</v>
          </cell>
          <cell r="C87" t="str">
            <v>QF_SR_Adams</v>
          </cell>
          <cell r="D87" t="str">
            <v>Contracts Existing Block Forward</v>
          </cell>
          <cell r="E87" t="str">
            <v>West</v>
          </cell>
          <cell r="F87" t="str">
            <v>Existing - QF</v>
          </cell>
          <cell r="G87" t="str">
            <v/>
          </cell>
          <cell r="H87" t="str">
            <v/>
          </cell>
          <cell r="I87" t="str">
            <v>Existing - QF</v>
          </cell>
          <cell r="J87" t="str">
            <v>Existing - QF</v>
          </cell>
          <cell r="K87" t="str">
            <v/>
          </cell>
        </row>
        <row r="88">
          <cell r="A88">
            <v>228965</v>
          </cell>
          <cell r="B88" t="str">
            <v>QF_SR_Beatty</v>
          </cell>
          <cell r="C88" t="str">
            <v>QF_SR_Beatty</v>
          </cell>
          <cell r="D88" t="str">
            <v>Contracts Existing Block Forward</v>
          </cell>
          <cell r="E88" t="str">
            <v>West</v>
          </cell>
          <cell r="F88" t="str">
            <v>Existing - QF</v>
          </cell>
          <cell r="G88" t="str">
            <v/>
          </cell>
          <cell r="H88" t="str">
            <v/>
          </cell>
          <cell r="I88" t="str">
            <v>Existing - QF</v>
          </cell>
          <cell r="J88" t="str">
            <v>Existing - QF</v>
          </cell>
          <cell r="K88" t="str">
            <v/>
          </cell>
        </row>
        <row r="89">
          <cell r="A89">
            <v>159063</v>
          </cell>
          <cell r="B89" t="str">
            <v>QF_SR_Beryl</v>
          </cell>
          <cell r="C89" t="str">
            <v>QF_SR_Beryl</v>
          </cell>
          <cell r="D89" t="str">
            <v>Contracts Existing Block Forward</v>
          </cell>
          <cell r="E89" t="str">
            <v>East</v>
          </cell>
          <cell r="F89" t="str">
            <v>Existing - QF</v>
          </cell>
          <cell r="G89" t="str">
            <v/>
          </cell>
          <cell r="H89" t="str">
            <v/>
          </cell>
          <cell r="I89" t="str">
            <v>Existing - QF</v>
          </cell>
          <cell r="J89" t="str">
            <v>Existing - QF</v>
          </cell>
          <cell r="K89" t="str">
            <v/>
          </cell>
        </row>
        <row r="90">
          <cell r="A90">
            <v>225199</v>
          </cell>
          <cell r="B90" t="str">
            <v>QF_SR_BlackCap2</v>
          </cell>
          <cell r="C90" t="str">
            <v>QF_SR_BlackCap2</v>
          </cell>
          <cell r="D90" t="str">
            <v>Contracts Existing Block Forward</v>
          </cell>
          <cell r="E90" t="str">
            <v>West</v>
          </cell>
          <cell r="F90" t="str">
            <v>Existing - QF</v>
          </cell>
          <cell r="G90" t="str">
            <v/>
          </cell>
          <cell r="H90" t="str">
            <v/>
          </cell>
          <cell r="I90" t="str">
            <v>Existing - QF</v>
          </cell>
          <cell r="J90" t="str">
            <v>Existing - QF</v>
          </cell>
          <cell r="K90" t="str">
            <v/>
          </cell>
        </row>
        <row r="91">
          <cell r="A91">
            <v>218050</v>
          </cell>
          <cell r="B91" t="str">
            <v>QF_SR_BlySolar</v>
          </cell>
          <cell r="C91" t="str">
            <v>QF_SR_BlySolar</v>
          </cell>
          <cell r="D91" t="str">
            <v>Contracts Existing Block Forward</v>
          </cell>
          <cell r="E91" t="str">
            <v>West</v>
          </cell>
          <cell r="F91" t="str">
            <v>Existing - QF</v>
          </cell>
          <cell r="G91" t="str">
            <v/>
          </cell>
          <cell r="H91" t="str">
            <v/>
          </cell>
          <cell r="I91" t="str">
            <v>Existing - QF</v>
          </cell>
          <cell r="J91" t="str">
            <v>Existing - QF</v>
          </cell>
          <cell r="K91" t="str">
            <v/>
          </cell>
        </row>
        <row r="92">
          <cell r="A92">
            <v>228966</v>
          </cell>
          <cell r="B92" t="str">
            <v>QF_SR_BrCrk</v>
          </cell>
          <cell r="C92" t="str">
            <v>QF_SR_BrCrk</v>
          </cell>
          <cell r="D92" t="str">
            <v>Contracts Existing Block Forward</v>
          </cell>
          <cell r="E92" t="str">
            <v>West</v>
          </cell>
          <cell r="F92" t="str">
            <v>Existing - QF</v>
          </cell>
          <cell r="G92" t="str">
            <v/>
          </cell>
          <cell r="H92" t="str">
            <v/>
          </cell>
          <cell r="I92" t="str">
            <v>Existing - QF</v>
          </cell>
          <cell r="J92" t="str">
            <v>Existing - QF</v>
          </cell>
          <cell r="K92" t="str">
            <v/>
          </cell>
        </row>
        <row r="93">
          <cell r="A93">
            <v>159061</v>
          </cell>
          <cell r="B93" t="str">
            <v>QF_SR_Buckhorn</v>
          </cell>
          <cell r="C93" t="str">
            <v>QF_SR_Buckhorn</v>
          </cell>
          <cell r="D93" t="str">
            <v>Contracts Existing Block Forward</v>
          </cell>
          <cell r="E93" t="str">
            <v>East</v>
          </cell>
          <cell r="F93" t="str">
            <v>Existing - QF</v>
          </cell>
          <cell r="G93" t="str">
            <v/>
          </cell>
          <cell r="H93" t="str">
            <v/>
          </cell>
          <cell r="I93" t="str">
            <v>Existing - QF</v>
          </cell>
          <cell r="J93" t="str">
            <v>Existing - QF</v>
          </cell>
          <cell r="K93" t="str">
            <v/>
          </cell>
        </row>
        <row r="94">
          <cell r="A94">
            <v>159062</v>
          </cell>
          <cell r="B94" t="str">
            <v>QF_SR_CedrValley</v>
          </cell>
          <cell r="C94" t="str">
            <v>QF_SR_CedrValley</v>
          </cell>
          <cell r="D94" t="str">
            <v>Contracts Existing Block Forward</v>
          </cell>
          <cell r="E94" t="str">
            <v>East</v>
          </cell>
          <cell r="F94" t="str">
            <v>Existing - QF</v>
          </cell>
          <cell r="G94" t="str">
            <v/>
          </cell>
          <cell r="H94" t="str">
            <v/>
          </cell>
          <cell r="I94" t="str">
            <v>Existing - QF</v>
          </cell>
          <cell r="J94" t="str">
            <v>Existing - QF</v>
          </cell>
          <cell r="K94" t="str">
            <v/>
          </cell>
        </row>
        <row r="95">
          <cell r="A95">
            <v>228968</v>
          </cell>
          <cell r="B95" t="str">
            <v>QF_SR_Elbe</v>
          </cell>
          <cell r="C95" t="str">
            <v>QF_SR_Elbe</v>
          </cell>
          <cell r="D95" t="str">
            <v>Contracts Existing Block Forward</v>
          </cell>
          <cell r="E95" t="str">
            <v>West</v>
          </cell>
          <cell r="F95" t="str">
            <v>Existing - QF</v>
          </cell>
          <cell r="G95" t="str">
            <v/>
          </cell>
          <cell r="H95" t="str">
            <v/>
          </cell>
          <cell r="I95" t="str">
            <v>Existing - QF</v>
          </cell>
          <cell r="J95" t="str">
            <v>Existing - QF</v>
          </cell>
          <cell r="K95" t="str">
            <v/>
          </cell>
        </row>
        <row r="96">
          <cell r="A96">
            <v>220218</v>
          </cell>
          <cell r="B96" t="str">
            <v>QF_SR_Enterpr</v>
          </cell>
          <cell r="C96" t="str">
            <v>QF_SR_Enterpr</v>
          </cell>
          <cell r="D96" t="str">
            <v>Contracts Existing Block Forward</v>
          </cell>
          <cell r="E96" t="str">
            <v>East</v>
          </cell>
          <cell r="F96" t="str">
            <v>Existing - QF</v>
          </cell>
          <cell r="G96" t="str">
            <v/>
          </cell>
          <cell r="H96" t="str">
            <v/>
          </cell>
          <cell r="I96" t="str">
            <v>Existing - QF</v>
          </cell>
          <cell r="J96" t="str">
            <v>Existing - QF</v>
          </cell>
          <cell r="K96" t="str">
            <v/>
          </cell>
        </row>
        <row r="97">
          <cell r="A97">
            <v>220219</v>
          </cell>
          <cell r="B97" t="str">
            <v>QF_SR_Escalt1</v>
          </cell>
          <cell r="C97" t="str">
            <v>QF_SR_Escalt1</v>
          </cell>
          <cell r="D97" t="str">
            <v>Contracts Existing Block Forward</v>
          </cell>
          <cell r="E97" t="str">
            <v>East</v>
          </cell>
          <cell r="F97" t="str">
            <v>Existing - QF</v>
          </cell>
          <cell r="G97" t="str">
            <v/>
          </cell>
          <cell r="H97" t="str">
            <v/>
          </cell>
          <cell r="I97" t="str">
            <v>Existing - QF</v>
          </cell>
          <cell r="J97" t="str">
            <v>Existing - QF</v>
          </cell>
          <cell r="K97" t="str">
            <v/>
          </cell>
        </row>
        <row r="98">
          <cell r="A98">
            <v>220220</v>
          </cell>
          <cell r="B98" t="str">
            <v>QF_SR_Escalt2</v>
          </cell>
          <cell r="C98" t="str">
            <v>QF_SR_Escalt2</v>
          </cell>
          <cell r="D98" t="str">
            <v>Contracts Existing Block Forward</v>
          </cell>
          <cell r="E98" t="str">
            <v>East</v>
          </cell>
          <cell r="F98" t="str">
            <v>Existing - QF</v>
          </cell>
          <cell r="G98" t="str">
            <v/>
          </cell>
          <cell r="H98" t="str">
            <v/>
          </cell>
          <cell r="I98" t="str">
            <v>Existing - QF</v>
          </cell>
          <cell r="J98" t="str">
            <v>Existing - QF</v>
          </cell>
          <cell r="K98" t="str">
            <v/>
          </cell>
        </row>
        <row r="99">
          <cell r="A99">
            <v>220221</v>
          </cell>
          <cell r="B99" t="str">
            <v>QF_SR_Escalt3</v>
          </cell>
          <cell r="C99" t="str">
            <v>QF_SR_Escalt3</v>
          </cell>
          <cell r="D99" t="str">
            <v>Contracts Existing Block Forward</v>
          </cell>
          <cell r="E99" t="str">
            <v>East</v>
          </cell>
          <cell r="F99" t="str">
            <v>Existing - QF</v>
          </cell>
          <cell r="G99" t="str">
            <v/>
          </cell>
          <cell r="H99" t="str">
            <v/>
          </cell>
          <cell r="I99" t="str">
            <v>Existing - QF</v>
          </cell>
          <cell r="J99" t="str">
            <v>Existing - QF</v>
          </cell>
          <cell r="K99" t="str">
            <v/>
          </cell>
        </row>
        <row r="100">
          <cell r="A100">
            <v>159071</v>
          </cell>
          <cell r="B100" t="str">
            <v>QF_SR_FidCany1-3</v>
          </cell>
          <cell r="C100" t="str">
            <v>QF_SR_FidCany1-3</v>
          </cell>
          <cell r="D100" t="str">
            <v>Contracts Existing Block Forward</v>
          </cell>
          <cell r="E100" t="str">
            <v>East</v>
          </cell>
          <cell r="F100" t="str">
            <v>Existing - QF</v>
          </cell>
          <cell r="G100" t="str">
            <v/>
          </cell>
          <cell r="H100" t="str">
            <v/>
          </cell>
          <cell r="I100" t="str">
            <v>Existing - QF</v>
          </cell>
          <cell r="J100" t="str">
            <v>Existing - QF</v>
          </cell>
          <cell r="K100" t="str">
            <v/>
          </cell>
        </row>
        <row r="101">
          <cell r="A101">
            <v>159074</v>
          </cell>
          <cell r="B101" t="str">
            <v>QF_SR_GranitPeak</v>
          </cell>
          <cell r="C101" t="str">
            <v>QF_SR_GranitPeak</v>
          </cell>
          <cell r="D101" t="str">
            <v>Contracts Existing Block Forward</v>
          </cell>
          <cell r="E101" t="str">
            <v>East</v>
          </cell>
          <cell r="F101" t="str">
            <v>Existing - QF</v>
          </cell>
          <cell r="G101" t="str">
            <v/>
          </cell>
          <cell r="H101" t="str">
            <v/>
          </cell>
          <cell r="I101" t="str">
            <v>Existing - QF</v>
          </cell>
          <cell r="J101" t="str">
            <v>Existing - QF</v>
          </cell>
          <cell r="K101" t="str">
            <v/>
          </cell>
        </row>
        <row r="102">
          <cell r="A102">
            <v>159064</v>
          </cell>
          <cell r="B102" t="str">
            <v>QF_SR_Greenvile</v>
          </cell>
          <cell r="C102" t="str">
            <v>QF_SR_Greenvile</v>
          </cell>
          <cell r="D102" t="str">
            <v>Contracts Existing Block Forward</v>
          </cell>
          <cell r="E102" t="str">
            <v>East</v>
          </cell>
          <cell r="F102" t="str">
            <v>Existing - QF</v>
          </cell>
          <cell r="G102" t="str">
            <v/>
          </cell>
          <cell r="H102" t="str">
            <v/>
          </cell>
          <cell r="I102" t="str">
            <v>Existing - QF</v>
          </cell>
          <cell r="J102" t="str">
            <v>Existing - QF</v>
          </cell>
          <cell r="K102" t="str">
            <v/>
          </cell>
        </row>
        <row r="103">
          <cell r="A103">
            <v>228964</v>
          </cell>
          <cell r="B103" t="str">
            <v>QF_SR_IvoryP</v>
          </cell>
          <cell r="C103" t="str">
            <v>QF_SR_IvoryP</v>
          </cell>
          <cell r="D103" t="str">
            <v>Contracts Existing Block Forward</v>
          </cell>
          <cell r="E103" t="str">
            <v>West</v>
          </cell>
          <cell r="F103" t="str">
            <v>Existing - QF</v>
          </cell>
          <cell r="G103" t="str">
            <v/>
          </cell>
          <cell r="H103" t="str">
            <v/>
          </cell>
          <cell r="I103" t="str">
            <v>Existing - QF</v>
          </cell>
          <cell r="J103" t="str">
            <v>Existing - QF</v>
          </cell>
          <cell r="K103" t="str">
            <v/>
          </cell>
        </row>
        <row r="104">
          <cell r="A104">
            <v>159075</v>
          </cell>
          <cell r="B104" t="str">
            <v>QF_SR_Laho</v>
          </cell>
          <cell r="C104" t="str">
            <v>QF_SR_Laho</v>
          </cell>
          <cell r="D104" t="str">
            <v>Contracts Existing Block Forward</v>
          </cell>
          <cell r="E104" t="str">
            <v>East</v>
          </cell>
          <cell r="F104" t="str">
            <v>Existing - QF</v>
          </cell>
          <cell r="G104" t="str">
            <v/>
          </cell>
          <cell r="H104" t="str">
            <v/>
          </cell>
          <cell r="I104" t="str">
            <v>Existing - QF</v>
          </cell>
          <cell r="J104" t="str">
            <v>Existing - QF</v>
          </cell>
          <cell r="K104" t="str">
            <v/>
          </cell>
        </row>
        <row r="105">
          <cell r="A105">
            <v>159073</v>
          </cell>
          <cell r="B105" t="str">
            <v>QF_SR_Mandrfield</v>
          </cell>
          <cell r="C105" t="str">
            <v>QF_SR_Mandrfield</v>
          </cell>
          <cell r="D105" t="str">
            <v>Contracts Existing Block Forward</v>
          </cell>
          <cell r="E105" t="str">
            <v>East</v>
          </cell>
          <cell r="F105" t="str">
            <v>Existing - QF</v>
          </cell>
          <cell r="G105" t="str">
            <v/>
          </cell>
          <cell r="H105" t="str">
            <v/>
          </cell>
          <cell r="I105" t="str">
            <v>Existing - QF</v>
          </cell>
          <cell r="J105" t="str">
            <v>Existing - QF</v>
          </cell>
          <cell r="K105" t="str">
            <v/>
          </cell>
        </row>
        <row r="106">
          <cell r="A106">
            <v>218051</v>
          </cell>
          <cell r="B106" t="str">
            <v>QF_SR_Meridn</v>
          </cell>
          <cell r="C106" t="str">
            <v>QF_SR_Meridn</v>
          </cell>
          <cell r="D106" t="str">
            <v>Contracts Existing Block Forward</v>
          </cell>
          <cell r="E106" t="str">
            <v>West</v>
          </cell>
          <cell r="F106" t="str">
            <v>Existing - QF</v>
          </cell>
          <cell r="G106" t="str">
            <v/>
          </cell>
          <cell r="H106" t="str">
            <v/>
          </cell>
          <cell r="I106" t="str">
            <v>Existing - QF</v>
          </cell>
          <cell r="J106" t="str">
            <v>Existing - QF</v>
          </cell>
          <cell r="K106" t="str">
            <v/>
          </cell>
        </row>
        <row r="107">
          <cell r="A107">
            <v>159066</v>
          </cell>
          <cell r="B107" t="str">
            <v>QF_SR_MilfrdFlat</v>
          </cell>
          <cell r="C107" t="str">
            <v>QF_SR_MilfrdFlat</v>
          </cell>
          <cell r="D107" t="str">
            <v>Contracts Existing Block Forward</v>
          </cell>
          <cell r="E107" t="str">
            <v>East</v>
          </cell>
          <cell r="F107" t="str">
            <v>Existing - QF</v>
          </cell>
          <cell r="G107" t="str">
            <v/>
          </cell>
          <cell r="H107" t="str">
            <v/>
          </cell>
          <cell r="I107" t="str">
            <v>Existing - QF</v>
          </cell>
          <cell r="J107" t="str">
            <v>Existing - QF</v>
          </cell>
          <cell r="K107" t="str">
            <v/>
          </cell>
        </row>
        <row r="108">
          <cell r="A108">
            <v>220217</v>
          </cell>
          <cell r="B108" t="str">
            <v>QF_SR_Pavant</v>
          </cell>
          <cell r="C108" t="str">
            <v>QF_SR_Pavant</v>
          </cell>
          <cell r="D108" t="str">
            <v>Contracts Existing Block Forward</v>
          </cell>
          <cell r="E108" t="str">
            <v>East</v>
          </cell>
          <cell r="F108" t="str">
            <v>Existing - QF</v>
          </cell>
          <cell r="G108" t="str">
            <v/>
          </cell>
          <cell r="H108" t="str">
            <v/>
          </cell>
          <cell r="I108" t="str">
            <v>Existing - QF</v>
          </cell>
          <cell r="J108" t="str">
            <v>Existing - QF</v>
          </cell>
          <cell r="K108" t="str">
            <v/>
          </cell>
        </row>
        <row r="109">
          <cell r="A109">
            <v>159070</v>
          </cell>
          <cell r="B109" t="str">
            <v>QF_SR_Quichap1-3</v>
          </cell>
          <cell r="C109" t="str">
            <v>QF_SR_Quichap1-3</v>
          </cell>
          <cell r="D109" t="str">
            <v>Contracts Existing Block Forward</v>
          </cell>
          <cell r="E109" t="str">
            <v>East</v>
          </cell>
          <cell r="F109" t="str">
            <v>Existing - QF</v>
          </cell>
          <cell r="G109" t="str">
            <v/>
          </cell>
          <cell r="H109" t="str">
            <v/>
          </cell>
          <cell r="I109" t="str">
            <v>Existing - QF</v>
          </cell>
          <cell r="J109" t="str">
            <v>Existing - QF</v>
          </cell>
          <cell r="K109" t="str">
            <v/>
          </cell>
        </row>
        <row r="110">
          <cell r="A110">
            <v>220216</v>
          </cell>
          <cell r="B110" t="str">
            <v>QF_SR_RedHill</v>
          </cell>
          <cell r="C110" t="str">
            <v>QF_SR_RedHill</v>
          </cell>
          <cell r="D110" t="str">
            <v>Contracts Existing Block Forward</v>
          </cell>
          <cell r="E110" t="str">
            <v>East</v>
          </cell>
          <cell r="F110" t="str">
            <v>Existing - QF</v>
          </cell>
          <cell r="G110" t="str">
            <v/>
          </cell>
          <cell r="H110" t="str">
            <v/>
          </cell>
          <cell r="I110" t="str">
            <v>Existing - QF</v>
          </cell>
          <cell r="J110" t="str">
            <v>Existing - QF</v>
          </cell>
          <cell r="K110" t="str">
            <v/>
          </cell>
        </row>
        <row r="111">
          <cell r="A111">
            <v>159072</v>
          </cell>
          <cell r="B111" t="str">
            <v>QF_SR_SothMilfrd</v>
          </cell>
          <cell r="C111" t="str">
            <v>QF_SR_SothMilfrd</v>
          </cell>
          <cell r="D111" t="str">
            <v>Contracts Existing Block Forward</v>
          </cell>
          <cell r="E111" t="str">
            <v>East</v>
          </cell>
          <cell r="F111" t="str">
            <v>Existing - QF</v>
          </cell>
          <cell r="G111" t="str">
            <v/>
          </cell>
          <cell r="H111" t="str">
            <v/>
          </cell>
          <cell r="I111" t="str">
            <v>Existing - QF</v>
          </cell>
          <cell r="J111" t="str">
            <v>Existing - QF</v>
          </cell>
          <cell r="K111" t="str">
            <v/>
          </cell>
        </row>
        <row r="112">
          <cell r="A112">
            <v>228963</v>
          </cell>
          <cell r="B112" t="str">
            <v>QF_SR_SpragR</v>
          </cell>
          <cell r="C112" t="str">
            <v>QF_SR_SpragR</v>
          </cell>
          <cell r="D112" t="str">
            <v>Contracts Existing Block Forward</v>
          </cell>
          <cell r="E112" t="str">
            <v>West</v>
          </cell>
          <cell r="F112" t="str">
            <v>Existing - QF</v>
          </cell>
          <cell r="G112" t="str">
            <v/>
          </cell>
          <cell r="H112" t="str">
            <v/>
          </cell>
          <cell r="I112" t="str">
            <v>Existing - QF</v>
          </cell>
          <cell r="J112" t="str">
            <v>Existing - QF</v>
          </cell>
          <cell r="K112" t="str">
            <v/>
          </cell>
        </row>
        <row r="113">
          <cell r="A113">
            <v>159065</v>
          </cell>
          <cell r="B113" t="str">
            <v>QF_SR_SunEdison</v>
          </cell>
          <cell r="C113" t="str">
            <v>QF_SR_SunEdison</v>
          </cell>
          <cell r="D113" t="str">
            <v>Contracts Existing Block Forward</v>
          </cell>
          <cell r="E113" t="str">
            <v>East</v>
          </cell>
          <cell r="F113" t="str">
            <v>Existing - QF</v>
          </cell>
          <cell r="G113" t="str">
            <v/>
          </cell>
          <cell r="H113" t="str">
            <v/>
          </cell>
          <cell r="I113" t="str">
            <v>Existing - QF</v>
          </cell>
          <cell r="J113" t="str">
            <v>Existing - QF</v>
          </cell>
          <cell r="K113" t="str">
            <v/>
          </cell>
        </row>
        <row r="114">
          <cell r="A114">
            <v>159069</v>
          </cell>
          <cell r="B114" t="str">
            <v>QF_SR_UTN</v>
          </cell>
          <cell r="C114" t="str">
            <v>QF_SR_UTN</v>
          </cell>
          <cell r="D114" t="str">
            <v>Contracts Existing Block Forward</v>
          </cell>
          <cell r="E114" t="str">
            <v>East</v>
          </cell>
          <cell r="F114" t="str">
            <v>Existing - QF</v>
          </cell>
          <cell r="G114" t="str">
            <v/>
          </cell>
          <cell r="H114" t="str">
            <v/>
          </cell>
          <cell r="I114" t="str">
            <v>Existing - QF</v>
          </cell>
          <cell r="J114" t="str">
            <v>Existing - QF</v>
          </cell>
          <cell r="K114" t="str">
            <v/>
          </cell>
        </row>
        <row r="115">
          <cell r="A115">
            <v>196239</v>
          </cell>
          <cell r="B115" t="str">
            <v>QF_THERM_Kenn</v>
          </cell>
          <cell r="C115" t="str">
            <v>QF_THERM_Kenn</v>
          </cell>
          <cell r="D115" t="str">
            <v>Contracts Existing Block Forward</v>
          </cell>
          <cell r="E115" t="str">
            <v>East</v>
          </cell>
          <cell r="F115" t="str">
            <v>Existing - QF</v>
          </cell>
          <cell r="G115" t="str">
            <v/>
          </cell>
          <cell r="H115" t="str">
            <v/>
          </cell>
          <cell r="I115" t="str">
            <v>Existing - QF</v>
          </cell>
          <cell r="J115" t="str">
            <v>Existing - QF</v>
          </cell>
          <cell r="K115" t="str">
            <v/>
          </cell>
        </row>
        <row r="116">
          <cell r="A116">
            <v>15264</v>
          </cell>
          <cell r="B116" t="str">
            <v>QF_THERM_OR</v>
          </cell>
          <cell r="C116" t="str">
            <v>QF_THERM_OR</v>
          </cell>
          <cell r="D116" t="str">
            <v>Contracts Existing Block Forward</v>
          </cell>
          <cell r="E116" t="str">
            <v>West</v>
          </cell>
          <cell r="F116" t="str">
            <v>Existing - QF</v>
          </cell>
          <cell r="G116" t="str">
            <v/>
          </cell>
          <cell r="H116" t="str">
            <v/>
          </cell>
          <cell r="I116" t="str">
            <v>Existing - QF</v>
          </cell>
          <cell r="J116" t="str">
            <v>Existing - QF</v>
          </cell>
          <cell r="K116" t="str">
            <v/>
          </cell>
        </row>
        <row r="117">
          <cell r="A117">
            <v>98249</v>
          </cell>
          <cell r="B117" t="str">
            <v>QF_WD_3MiCanyon</v>
          </cell>
          <cell r="C117" t="str">
            <v>QF_WD_3MiCanyon</v>
          </cell>
          <cell r="D117" t="str">
            <v>Contracts Existing Block Forward</v>
          </cell>
          <cell r="E117" t="str">
            <v>West</v>
          </cell>
          <cell r="F117" t="str">
            <v>Existing - QF</v>
          </cell>
          <cell r="G117" t="str">
            <v/>
          </cell>
          <cell r="H117" t="str">
            <v/>
          </cell>
          <cell r="I117" t="str">
            <v>Existing - QF</v>
          </cell>
          <cell r="J117" t="str">
            <v>Existing - QF</v>
          </cell>
          <cell r="K117" t="str">
            <v/>
          </cell>
        </row>
        <row r="118">
          <cell r="A118">
            <v>159059</v>
          </cell>
          <cell r="B118" t="str">
            <v>QF_WD_BlueMtn</v>
          </cell>
          <cell r="C118" t="str">
            <v>QF_WD_BlueMtn</v>
          </cell>
          <cell r="D118" t="str">
            <v>Contracts Existing Block Forward</v>
          </cell>
          <cell r="E118" t="str">
            <v>East</v>
          </cell>
          <cell r="F118" t="str">
            <v>Existing - QF</v>
          </cell>
          <cell r="G118" t="str">
            <v/>
          </cell>
          <cell r="H118" t="str">
            <v/>
          </cell>
          <cell r="I118" t="str">
            <v>Existing - QF</v>
          </cell>
          <cell r="J118" t="str">
            <v>Existing - QF</v>
          </cell>
          <cell r="K118" t="str">
            <v/>
          </cell>
        </row>
        <row r="119">
          <cell r="A119">
            <v>218047</v>
          </cell>
          <cell r="B119" t="str">
            <v>QF_WD_Chopin</v>
          </cell>
          <cell r="C119" t="str">
            <v>QF_WD_Chopin</v>
          </cell>
          <cell r="D119" t="str">
            <v>Contracts Existing Block Forward</v>
          </cell>
          <cell r="E119" t="str">
            <v>West</v>
          </cell>
          <cell r="F119" t="str">
            <v>Existing - QF</v>
          </cell>
          <cell r="G119" t="str">
            <v/>
          </cell>
          <cell r="H119" t="str">
            <v/>
          </cell>
          <cell r="I119" t="str">
            <v>Existing - QF</v>
          </cell>
          <cell r="J119" t="str">
            <v>Existing - QF</v>
          </cell>
          <cell r="K119" t="str">
            <v/>
          </cell>
        </row>
        <row r="120">
          <cell r="A120">
            <v>225190</v>
          </cell>
          <cell r="B120" t="str">
            <v>QF_WD_FC2_BPA</v>
          </cell>
          <cell r="C120" t="str">
            <v>QF_WD_FC2_BPA</v>
          </cell>
          <cell r="D120" t="str">
            <v>Contracts Existing Block Forward</v>
          </cell>
          <cell r="E120" t="str">
            <v>East</v>
          </cell>
          <cell r="F120" t="str">
            <v>Existing - QF</v>
          </cell>
          <cell r="G120" t="str">
            <v/>
          </cell>
          <cell r="H120" t="str">
            <v/>
          </cell>
          <cell r="I120" t="str">
            <v>Existing - QF</v>
          </cell>
          <cell r="J120" t="str">
            <v>Existing - QF</v>
          </cell>
          <cell r="K120" t="str">
            <v/>
          </cell>
        </row>
        <row r="121">
          <cell r="A121">
            <v>225191</v>
          </cell>
          <cell r="B121" t="str">
            <v>QF_WD_FC3_PSCO</v>
          </cell>
          <cell r="C121" t="str">
            <v>QF_WD_FC3_PSCO</v>
          </cell>
          <cell r="D121" t="str">
            <v>Contracts Existing Block Forward</v>
          </cell>
          <cell r="E121" t="str">
            <v>East</v>
          </cell>
          <cell r="F121" t="str">
            <v>Existing - QF</v>
          </cell>
          <cell r="G121" t="str">
            <v/>
          </cell>
          <cell r="H121" t="str">
            <v/>
          </cell>
          <cell r="I121" t="str">
            <v>Existing - QF</v>
          </cell>
          <cell r="J121" t="str">
            <v>Existing - QF</v>
          </cell>
          <cell r="K121" t="str">
            <v/>
          </cell>
        </row>
        <row r="122">
          <cell r="A122">
            <v>159056</v>
          </cell>
          <cell r="B122" t="str">
            <v>QF_WD_Latigo</v>
          </cell>
          <cell r="C122" t="str">
            <v>QF_WD_Latigo</v>
          </cell>
          <cell r="D122" t="str">
            <v>Contracts Existing Block Forward</v>
          </cell>
          <cell r="E122" t="str">
            <v>East</v>
          </cell>
          <cell r="F122" t="str">
            <v>Existing - QF</v>
          </cell>
          <cell r="G122" t="str">
            <v/>
          </cell>
          <cell r="H122" t="str">
            <v/>
          </cell>
          <cell r="I122" t="str">
            <v>Existing - QF</v>
          </cell>
          <cell r="J122" t="str">
            <v>Existing - QF</v>
          </cell>
          <cell r="K122" t="str">
            <v/>
          </cell>
        </row>
        <row r="123">
          <cell r="A123">
            <v>159057</v>
          </cell>
          <cell r="B123" t="str">
            <v>QF_WD_LongRidge1</v>
          </cell>
          <cell r="C123" t="str">
            <v>QF_WD_LongRidge1</v>
          </cell>
          <cell r="D123" t="str">
            <v>Contracts Existing Block Forward</v>
          </cell>
          <cell r="E123" t="str">
            <v>East</v>
          </cell>
          <cell r="F123" t="str">
            <v>Existing - QF</v>
          </cell>
          <cell r="G123" t="str">
            <v/>
          </cell>
          <cell r="H123" t="str">
            <v/>
          </cell>
          <cell r="I123" t="str">
            <v>Existing - QF</v>
          </cell>
          <cell r="J123" t="str">
            <v>Existing - QF</v>
          </cell>
          <cell r="K123" t="str">
            <v/>
          </cell>
        </row>
        <row r="124">
          <cell r="A124">
            <v>159058</v>
          </cell>
          <cell r="B124" t="str">
            <v>QF_WD_LongRidge2</v>
          </cell>
          <cell r="C124" t="str">
            <v>QF_WD_LongRidge2</v>
          </cell>
          <cell r="D124" t="str">
            <v>Contracts Existing Block Forward</v>
          </cell>
          <cell r="E124" t="str">
            <v>East</v>
          </cell>
          <cell r="F124" t="str">
            <v>Existing - QF</v>
          </cell>
          <cell r="G124" t="str">
            <v/>
          </cell>
          <cell r="H124" t="str">
            <v/>
          </cell>
          <cell r="I124" t="str">
            <v>Existing - QF</v>
          </cell>
          <cell r="J124" t="str">
            <v>Existing - QF</v>
          </cell>
          <cell r="K124" t="str">
            <v/>
          </cell>
        </row>
        <row r="125">
          <cell r="A125">
            <v>218048</v>
          </cell>
          <cell r="B125" t="str">
            <v>QF_WD_Mariah</v>
          </cell>
          <cell r="C125" t="str">
            <v>QF_WD_Mariah</v>
          </cell>
          <cell r="D125" t="str">
            <v>Contracts Existing Block Forward</v>
          </cell>
          <cell r="E125" t="str">
            <v>West</v>
          </cell>
          <cell r="F125" t="str">
            <v>Existing - QF</v>
          </cell>
          <cell r="G125" t="str">
            <v/>
          </cell>
          <cell r="H125" t="str">
            <v/>
          </cell>
          <cell r="I125" t="str">
            <v>Existing - QF</v>
          </cell>
          <cell r="J125" t="str">
            <v>Existing - QF</v>
          </cell>
          <cell r="K125" t="str">
            <v/>
          </cell>
        </row>
        <row r="126">
          <cell r="A126">
            <v>98246</v>
          </cell>
          <cell r="B126" t="str">
            <v>QF_WD_MC_FivPine</v>
          </cell>
          <cell r="C126" t="str">
            <v>QF_WD_MC_FivPine</v>
          </cell>
          <cell r="D126" t="str">
            <v>Contracts Existing Block Forward</v>
          </cell>
          <cell r="E126" t="str">
            <v>East</v>
          </cell>
          <cell r="F126" t="str">
            <v>Existing - QF</v>
          </cell>
          <cell r="G126" t="str">
            <v/>
          </cell>
          <cell r="H126" t="str">
            <v/>
          </cell>
          <cell r="I126" t="str">
            <v>Existing - QF</v>
          </cell>
          <cell r="J126" t="str">
            <v>Existing - QF</v>
          </cell>
          <cell r="K126" t="str">
            <v/>
          </cell>
        </row>
        <row r="127">
          <cell r="A127">
            <v>98248</v>
          </cell>
          <cell r="B127" t="str">
            <v>QF_WD_MC_NorthPt</v>
          </cell>
          <cell r="C127" t="str">
            <v>QF_WD_MC_NorthPt</v>
          </cell>
          <cell r="D127" t="str">
            <v>Contracts Existing Block Forward</v>
          </cell>
          <cell r="E127" t="str">
            <v>East</v>
          </cell>
          <cell r="F127" t="str">
            <v>Existing - QF</v>
          </cell>
          <cell r="G127" t="str">
            <v/>
          </cell>
          <cell r="H127" t="str">
            <v/>
          </cell>
          <cell r="I127" t="str">
            <v>Existing - QF</v>
          </cell>
          <cell r="J127" t="str">
            <v>Existing - QF</v>
          </cell>
          <cell r="K127" t="str">
            <v/>
          </cell>
        </row>
        <row r="128">
          <cell r="A128">
            <v>12938</v>
          </cell>
          <cell r="B128" t="str">
            <v>QF_WD_Mtn_Wind1</v>
          </cell>
          <cell r="C128" t="str">
            <v>QF_WD_Mtn_Wind1</v>
          </cell>
          <cell r="D128" t="str">
            <v>Contracts Existing Block Forward</v>
          </cell>
          <cell r="E128" t="str">
            <v>East</v>
          </cell>
          <cell r="F128" t="str">
            <v>Existing - Wind</v>
          </cell>
          <cell r="G128" t="str">
            <v/>
          </cell>
          <cell r="H128" t="str">
            <v/>
          </cell>
          <cell r="I128" t="str">
            <v>Existing - Wind</v>
          </cell>
          <cell r="J128" t="str">
            <v>Existing - Wind</v>
          </cell>
          <cell r="K128" t="str">
            <v/>
          </cell>
        </row>
        <row r="129">
          <cell r="A129">
            <v>12939</v>
          </cell>
          <cell r="B129" t="str">
            <v>QF_WD_Mtn_Wind2</v>
          </cell>
          <cell r="C129" t="str">
            <v>QF_WD_Mtn_Wind2</v>
          </cell>
          <cell r="D129" t="str">
            <v>Contracts Existing Block Forward</v>
          </cell>
          <cell r="E129" t="str">
            <v>East</v>
          </cell>
          <cell r="F129" t="str">
            <v>Existing - Wind</v>
          </cell>
          <cell r="G129" t="str">
            <v/>
          </cell>
          <cell r="H129" t="str">
            <v/>
          </cell>
          <cell r="I129" t="str">
            <v>Existing - Wind</v>
          </cell>
          <cell r="J129" t="str">
            <v>Existing - Wind</v>
          </cell>
          <cell r="K129" t="str">
            <v/>
          </cell>
        </row>
        <row r="130">
          <cell r="A130">
            <v>12941</v>
          </cell>
          <cell r="B130" t="str">
            <v>QF_WD_OregonWF_1</v>
          </cell>
          <cell r="C130" t="str">
            <v>QF_WD_OregonWF_1</v>
          </cell>
          <cell r="D130" t="str">
            <v>Contracts Existing Block Forward</v>
          </cell>
          <cell r="E130" t="str">
            <v>West</v>
          </cell>
          <cell r="F130" t="str">
            <v>Existing - QF</v>
          </cell>
          <cell r="G130" t="str">
            <v/>
          </cell>
          <cell r="H130" t="str">
            <v/>
          </cell>
          <cell r="I130" t="str">
            <v>Existing - QF</v>
          </cell>
          <cell r="J130" t="str">
            <v>Existing - QF</v>
          </cell>
          <cell r="K130" t="str">
            <v/>
          </cell>
        </row>
        <row r="131">
          <cell r="A131">
            <v>218049</v>
          </cell>
          <cell r="B131" t="str">
            <v>QF_WD_OremFm</v>
          </cell>
          <cell r="C131" t="str">
            <v>QF_WD_OremFm</v>
          </cell>
          <cell r="D131" t="str">
            <v>Contracts Existing Block Forward</v>
          </cell>
          <cell r="E131" t="str">
            <v>West</v>
          </cell>
          <cell r="F131" t="str">
            <v>Existing - QF</v>
          </cell>
          <cell r="G131" t="str">
            <v/>
          </cell>
          <cell r="H131" t="str">
            <v/>
          </cell>
          <cell r="I131" t="str">
            <v>Existing - QF</v>
          </cell>
          <cell r="J131" t="str">
            <v>Existing - QF</v>
          </cell>
          <cell r="K131" t="str">
            <v/>
          </cell>
        </row>
        <row r="132">
          <cell r="A132">
            <v>194356</v>
          </cell>
          <cell r="B132" t="str">
            <v>QF_WD_Pioneer1</v>
          </cell>
          <cell r="C132" t="str">
            <v>QF_WD_Pioneer1</v>
          </cell>
          <cell r="D132" t="str">
            <v>Contracts Existing Block Forward</v>
          </cell>
          <cell r="E132" t="str">
            <v>East</v>
          </cell>
          <cell r="F132" t="str">
            <v>Existing - QF</v>
          </cell>
          <cell r="G132" t="str">
            <v/>
          </cell>
          <cell r="H132" t="str">
            <v/>
          </cell>
          <cell r="I132" t="str">
            <v>Existing - QF</v>
          </cell>
          <cell r="J132" t="str">
            <v>Existing - QF</v>
          </cell>
          <cell r="K132" t="str">
            <v/>
          </cell>
        </row>
        <row r="133">
          <cell r="A133">
            <v>15545</v>
          </cell>
          <cell r="B133" t="str">
            <v>QF_WD_PwerCntyI</v>
          </cell>
          <cell r="C133" t="str">
            <v>QF_WD_PwerCntyI</v>
          </cell>
          <cell r="D133" t="str">
            <v>Contracts Existing Block Forward</v>
          </cell>
          <cell r="E133" t="str">
            <v>East</v>
          </cell>
          <cell r="F133" t="str">
            <v>Existing - QF</v>
          </cell>
          <cell r="G133" t="str">
            <v/>
          </cell>
          <cell r="H133" t="str">
            <v/>
          </cell>
          <cell r="I133" t="str">
            <v>Existing - QF</v>
          </cell>
          <cell r="J133" t="str">
            <v>Existing - QF</v>
          </cell>
          <cell r="K133" t="str">
            <v/>
          </cell>
        </row>
        <row r="134">
          <cell r="A134">
            <v>15546</v>
          </cell>
          <cell r="B134" t="str">
            <v>QF_WD_PwerCntyII</v>
          </cell>
          <cell r="C134" t="str">
            <v>QF_WD_PwerCntyII</v>
          </cell>
          <cell r="D134" t="str">
            <v>Contracts Existing Block Forward</v>
          </cell>
          <cell r="E134" t="str">
            <v>East</v>
          </cell>
          <cell r="F134" t="str">
            <v>Existing - QF</v>
          </cell>
          <cell r="G134" t="str">
            <v/>
          </cell>
          <cell r="H134" t="str">
            <v/>
          </cell>
          <cell r="I134" t="str">
            <v>Existing - QF</v>
          </cell>
          <cell r="J134" t="str">
            <v>Existing - QF</v>
          </cell>
          <cell r="K134" t="str">
            <v/>
          </cell>
        </row>
        <row r="135">
          <cell r="A135">
            <v>12940</v>
          </cell>
          <cell r="B135" t="str">
            <v>QF_WD_SpanishF</v>
          </cell>
          <cell r="C135" t="str">
            <v>QF_WD_SpanishF</v>
          </cell>
          <cell r="D135" t="str">
            <v>Contracts Existing Block Forward</v>
          </cell>
          <cell r="E135" t="str">
            <v>East</v>
          </cell>
          <cell r="F135" t="str">
            <v>Existing - QF</v>
          </cell>
          <cell r="G135" t="str">
            <v/>
          </cell>
          <cell r="H135" t="str">
            <v/>
          </cell>
          <cell r="I135" t="str">
            <v>Existing - QF</v>
          </cell>
          <cell r="J135" t="str">
            <v>Existing - QF</v>
          </cell>
          <cell r="K135" t="str">
            <v/>
          </cell>
        </row>
        <row r="136">
          <cell r="A136">
            <v>98254</v>
          </cell>
          <cell r="B136" t="str">
            <v>QF_WD_UTN</v>
          </cell>
          <cell r="C136" t="str">
            <v>QF_WD_UTN</v>
          </cell>
          <cell r="D136" t="str">
            <v>Contracts Existing Block Forward</v>
          </cell>
          <cell r="E136" t="str">
            <v>East</v>
          </cell>
          <cell r="F136" t="str">
            <v>Existing - QF</v>
          </cell>
          <cell r="G136" t="str">
            <v/>
          </cell>
          <cell r="H136" t="str">
            <v/>
          </cell>
          <cell r="I136" t="str">
            <v>Existing - QF</v>
          </cell>
          <cell r="J136" t="str">
            <v>Existing - QF</v>
          </cell>
          <cell r="K136" t="str">
            <v/>
          </cell>
        </row>
        <row r="137">
          <cell r="A137">
            <v>98256</v>
          </cell>
          <cell r="B137" t="str">
            <v>QF_WD_WY_Wind</v>
          </cell>
          <cell r="C137" t="str">
            <v>QF_WD_WY_Wind</v>
          </cell>
          <cell r="D137" t="str">
            <v>Contracts Existing Block Forward</v>
          </cell>
          <cell r="E137" t="str">
            <v>East</v>
          </cell>
          <cell r="F137" t="str">
            <v>Existing - QF</v>
          </cell>
          <cell r="G137" t="str">
            <v/>
          </cell>
          <cell r="H137" t="str">
            <v/>
          </cell>
          <cell r="I137" t="str">
            <v>Existing - QF</v>
          </cell>
          <cell r="J137" t="str">
            <v>Existing - QF</v>
          </cell>
          <cell r="K137" t="str">
            <v/>
          </cell>
        </row>
        <row r="138">
          <cell r="A138">
            <v>15270</v>
          </cell>
          <cell r="B138" t="str">
            <v>QF_WD_YK</v>
          </cell>
          <cell r="C138" t="str">
            <v>QF_WD_YK</v>
          </cell>
          <cell r="D138" t="str">
            <v>Contracts Existing Block Forward</v>
          </cell>
          <cell r="E138" t="str">
            <v>West</v>
          </cell>
          <cell r="F138" t="str">
            <v>Existing - QF</v>
          </cell>
          <cell r="G138" t="str">
            <v/>
          </cell>
          <cell r="H138" t="str">
            <v/>
          </cell>
          <cell r="I138" t="str">
            <v>Existing - QF</v>
          </cell>
          <cell r="J138" t="str">
            <v>Existing - QF</v>
          </cell>
          <cell r="K138" t="str">
            <v/>
          </cell>
        </row>
        <row r="139">
          <cell r="A139">
            <v>11511</v>
          </cell>
          <cell r="B139" t="str">
            <v>REDD_IN_P</v>
          </cell>
          <cell r="C139" t="str">
            <v>REDD_IN_P</v>
          </cell>
          <cell r="D139" t="str">
            <v>Contracts Existing Block Forward</v>
          </cell>
          <cell r="E139" t="str">
            <v>East</v>
          </cell>
          <cell r="F139" t="str">
            <v>Existing - Purchase</v>
          </cell>
          <cell r="G139" t="str">
            <v/>
          </cell>
          <cell r="H139" t="str">
            <v/>
          </cell>
          <cell r="I139" t="str">
            <v>Existing - Purchase</v>
          </cell>
          <cell r="J139" t="str">
            <v>Existing - Purchase</v>
          </cell>
          <cell r="K139" t="str">
            <v/>
          </cell>
        </row>
        <row r="140">
          <cell r="A140">
            <v>11455</v>
          </cell>
          <cell r="B140" t="str">
            <v>REDD_OUT_S</v>
          </cell>
          <cell r="C140" t="str">
            <v>REDD_OUT_S</v>
          </cell>
          <cell r="D140" t="str">
            <v>Contracts Existing Block Forward</v>
          </cell>
          <cell r="E140" t="str">
            <v>West</v>
          </cell>
          <cell r="F140" t="str">
            <v>Existing - Sale</v>
          </cell>
          <cell r="G140" t="str">
            <v/>
          </cell>
          <cell r="H140" t="str">
            <v/>
          </cell>
          <cell r="I140" t="str">
            <v>Existing - Sale</v>
          </cell>
          <cell r="J140" t="str">
            <v>Existing - Sale</v>
          </cell>
          <cell r="K140" t="str">
            <v/>
          </cell>
        </row>
        <row r="141">
          <cell r="A141">
            <v>11530</v>
          </cell>
          <cell r="B141" t="str">
            <v>SIE_Goshen_IN_P</v>
          </cell>
          <cell r="C141" t="str">
            <v>SIE_Goshen_IN_P</v>
          </cell>
          <cell r="D141" t="str">
            <v>Contracts Existing Block Forward</v>
          </cell>
          <cell r="E141" t="str">
            <v>East</v>
          </cell>
          <cell r="F141" t="str">
            <v>Existing - Purchase</v>
          </cell>
          <cell r="G141" t="str">
            <v/>
          </cell>
          <cell r="H141" t="str">
            <v/>
          </cell>
          <cell r="I141" t="str">
            <v>Existing - Purchase</v>
          </cell>
          <cell r="J141" t="str">
            <v>Existing - Purchase</v>
          </cell>
          <cell r="K141" t="str">
            <v/>
          </cell>
        </row>
        <row r="142">
          <cell r="A142">
            <v>11502</v>
          </cell>
          <cell r="B142" t="str">
            <v>SIE_McNary_IN_P</v>
          </cell>
          <cell r="C142" t="str">
            <v>SIE_McNary_IN_P</v>
          </cell>
          <cell r="D142" t="str">
            <v>Contracts Existing Block Forward</v>
          </cell>
          <cell r="E142" t="str">
            <v>West</v>
          </cell>
          <cell r="F142" t="str">
            <v>Existing - Purchase</v>
          </cell>
          <cell r="G142" t="str">
            <v/>
          </cell>
          <cell r="H142" t="str">
            <v/>
          </cell>
          <cell r="I142" t="str">
            <v>Existing - Purchase</v>
          </cell>
          <cell r="J142" t="str">
            <v>Existing - Purchase</v>
          </cell>
          <cell r="K142" t="str">
            <v/>
          </cell>
        </row>
        <row r="143">
          <cell r="A143">
            <v>11505</v>
          </cell>
          <cell r="B143" t="str">
            <v>SMUD_IN_P</v>
          </cell>
          <cell r="C143" t="str">
            <v>SMUD_IN_P</v>
          </cell>
          <cell r="D143" t="str">
            <v>Contracts Existing Block Forward</v>
          </cell>
          <cell r="E143" t="str">
            <v>West</v>
          </cell>
          <cell r="F143" t="str">
            <v>Existing - Purchase</v>
          </cell>
          <cell r="G143" t="str">
            <v/>
          </cell>
          <cell r="H143" t="str">
            <v/>
          </cell>
          <cell r="I143" t="str">
            <v>Existing - Purchase</v>
          </cell>
          <cell r="J143" t="str">
            <v>Existing - Purchase</v>
          </cell>
          <cell r="K143" t="str">
            <v/>
          </cell>
        </row>
        <row r="144">
          <cell r="A144">
            <v>160335</v>
          </cell>
          <cell r="B144" t="str">
            <v>SR_BevansPoint_P</v>
          </cell>
          <cell r="C144" t="str">
            <v>SR_BevansPoint_P</v>
          </cell>
          <cell r="D144" t="str">
            <v>Contracts Existing Block Forward</v>
          </cell>
          <cell r="E144" t="str">
            <v>West</v>
          </cell>
          <cell r="F144" t="str">
            <v>Existing - Purchase</v>
          </cell>
          <cell r="G144" t="str">
            <v/>
          </cell>
          <cell r="H144" t="str">
            <v/>
          </cell>
          <cell r="I144" t="str">
            <v>Existing - Purchase</v>
          </cell>
          <cell r="J144" t="str">
            <v>Renewable - Utility Solar</v>
          </cell>
          <cell r="K144" t="str">
            <v/>
          </cell>
        </row>
        <row r="145">
          <cell r="A145">
            <v>98251</v>
          </cell>
          <cell r="B145" t="str">
            <v>SR_BlackCap_P</v>
          </cell>
          <cell r="C145" t="str">
            <v>SR_BlackCap_P</v>
          </cell>
          <cell r="D145" t="str">
            <v>Contracts Existing Block Forward</v>
          </cell>
          <cell r="E145" t="str">
            <v>West</v>
          </cell>
          <cell r="F145" t="str">
            <v>Existing - Purchase</v>
          </cell>
          <cell r="G145" t="str">
            <v/>
          </cell>
          <cell r="H145" t="str">
            <v/>
          </cell>
          <cell r="I145" t="str">
            <v>Existing - Purchase</v>
          </cell>
          <cell r="J145" t="str">
            <v>Renewable - Utility Solar</v>
          </cell>
          <cell r="K145" t="str">
            <v/>
          </cell>
        </row>
        <row r="146">
          <cell r="A146">
            <v>196957</v>
          </cell>
          <cell r="B146" t="str">
            <v>SR_BluSkySolar</v>
          </cell>
          <cell r="C146" t="str">
            <v>SR_BluSkySolar</v>
          </cell>
          <cell r="D146" t="str">
            <v>Contracts Existing Block Forward</v>
          </cell>
          <cell r="E146" t="str">
            <v>East</v>
          </cell>
          <cell r="F146" t="str">
            <v>Existing - Purchase</v>
          </cell>
          <cell r="G146" t="str">
            <v/>
          </cell>
          <cell r="H146" t="str">
            <v/>
          </cell>
          <cell r="I146" t="str">
            <v>Existing - Purchase</v>
          </cell>
          <cell r="J146" t="str">
            <v>Renewable - Utility Solar</v>
          </cell>
          <cell r="K146" t="str">
            <v/>
          </cell>
        </row>
        <row r="147">
          <cell r="A147">
            <v>196958</v>
          </cell>
          <cell r="B147" t="str">
            <v>SR_OldMill_P</v>
          </cell>
          <cell r="C147" t="str">
            <v>SR_OldMill_P</v>
          </cell>
          <cell r="D147" t="str">
            <v>Contracts Existing Block Forward</v>
          </cell>
          <cell r="E147" t="str">
            <v>West</v>
          </cell>
          <cell r="F147" t="str">
            <v>Existing - Purchase</v>
          </cell>
          <cell r="G147" t="str">
            <v/>
          </cell>
          <cell r="H147" t="str">
            <v/>
          </cell>
          <cell r="I147" t="str">
            <v>Existing - Purchase</v>
          </cell>
          <cell r="J147" t="str">
            <v>Renewable - Utility Solar</v>
          </cell>
          <cell r="K147" t="str">
            <v/>
          </cell>
        </row>
        <row r="148">
          <cell r="A148">
            <v>159076</v>
          </cell>
          <cell r="B148" t="str">
            <v>SR_OSIP_Prj_P</v>
          </cell>
          <cell r="C148" t="str">
            <v>SR_OSIP_Prj_P</v>
          </cell>
          <cell r="D148" t="str">
            <v>Contracts Existing Block Forward</v>
          </cell>
          <cell r="E148" t="str">
            <v>West</v>
          </cell>
          <cell r="F148" t="str">
            <v>Existing - Purchase</v>
          </cell>
          <cell r="G148" t="str">
            <v/>
          </cell>
          <cell r="H148" t="str">
            <v/>
          </cell>
          <cell r="I148" t="str">
            <v>Existing - Purchase</v>
          </cell>
          <cell r="J148" t="str">
            <v>Existing - Purchase</v>
          </cell>
          <cell r="K148" t="str">
            <v/>
          </cell>
        </row>
        <row r="149">
          <cell r="A149">
            <v>159084</v>
          </cell>
          <cell r="B149" t="str">
            <v>Tri-State_P</v>
          </cell>
          <cell r="C149" t="str">
            <v>Tri-State_P</v>
          </cell>
          <cell r="D149" t="str">
            <v>Contracts Existing Block Forward</v>
          </cell>
          <cell r="E149" t="str">
            <v>East</v>
          </cell>
          <cell r="F149" t="str">
            <v>Existing - Purchase</v>
          </cell>
          <cell r="G149" t="str">
            <v/>
          </cell>
          <cell r="H149" t="str">
            <v/>
          </cell>
          <cell r="I149" t="str">
            <v>Existing - Purchase</v>
          </cell>
          <cell r="J149" t="str">
            <v>Existing - Purchase</v>
          </cell>
          <cell r="K149" t="str">
            <v/>
          </cell>
        </row>
        <row r="150">
          <cell r="A150">
            <v>97459</v>
          </cell>
          <cell r="B150" t="str">
            <v>UMPA_S</v>
          </cell>
          <cell r="C150" t="str">
            <v>UMPA_S</v>
          </cell>
          <cell r="D150" t="str">
            <v>Contracts Existing Block Forward</v>
          </cell>
          <cell r="E150" t="str">
            <v>East</v>
          </cell>
          <cell r="F150" t="str">
            <v>Existing - Sale</v>
          </cell>
          <cell r="G150" t="str">
            <v/>
          </cell>
          <cell r="H150" t="str">
            <v/>
          </cell>
          <cell r="I150" t="str">
            <v>Existing - Sale</v>
          </cell>
          <cell r="J150" t="str">
            <v>Existing - Sale</v>
          </cell>
          <cell r="K150" t="str">
            <v/>
          </cell>
        </row>
        <row r="151">
          <cell r="A151">
            <v>15500</v>
          </cell>
          <cell r="B151" t="str">
            <v>WD_3_Buttes_P</v>
          </cell>
          <cell r="C151" t="str">
            <v>WD_3_Buttes_P</v>
          </cell>
          <cell r="D151" t="str">
            <v>Contracts Existing Block Forward</v>
          </cell>
          <cell r="E151" t="str">
            <v>East</v>
          </cell>
          <cell r="F151" t="str">
            <v>Existing - Wind</v>
          </cell>
          <cell r="G151" t="str">
            <v/>
          </cell>
          <cell r="H151" t="str">
            <v/>
          </cell>
          <cell r="I151" t="str">
            <v>Existing - Wind</v>
          </cell>
          <cell r="J151" t="str">
            <v>Existing - Wind</v>
          </cell>
          <cell r="K151" t="str">
            <v/>
          </cell>
        </row>
        <row r="152">
          <cell r="A152">
            <v>14644</v>
          </cell>
          <cell r="B152" t="str">
            <v>WD_Chevron_P</v>
          </cell>
          <cell r="C152" t="str">
            <v>WD_Chevron_P</v>
          </cell>
          <cell r="D152" t="str">
            <v>Contracts Existing Block Forward</v>
          </cell>
          <cell r="E152" t="str">
            <v>East</v>
          </cell>
          <cell r="F152" t="str">
            <v>Existing - Wind</v>
          </cell>
          <cell r="G152" t="str">
            <v/>
          </cell>
          <cell r="H152" t="str">
            <v/>
          </cell>
          <cell r="I152" t="str">
            <v>Existing - Wind</v>
          </cell>
          <cell r="J152" t="str">
            <v>Existing - Wind</v>
          </cell>
          <cell r="K152" t="str">
            <v/>
          </cell>
        </row>
        <row r="153">
          <cell r="A153">
            <v>11794</v>
          </cell>
          <cell r="B153" t="str">
            <v>WD_CMBHILL_P</v>
          </cell>
          <cell r="C153" t="str">
            <v>WD_CMBHILL_P</v>
          </cell>
          <cell r="D153" t="str">
            <v>Contracts Existing Block Forward</v>
          </cell>
          <cell r="E153" t="str">
            <v>West</v>
          </cell>
          <cell r="F153" t="str">
            <v>Existing - Wind</v>
          </cell>
          <cell r="G153" t="str">
            <v/>
          </cell>
          <cell r="H153" t="str">
            <v/>
          </cell>
          <cell r="I153" t="str">
            <v>Existing - Wind</v>
          </cell>
          <cell r="J153" t="str">
            <v>Existing - Wind</v>
          </cell>
          <cell r="K153" t="str">
            <v/>
          </cell>
        </row>
        <row r="154">
          <cell r="A154">
            <v>15498</v>
          </cell>
          <cell r="B154" t="str">
            <v>WD_Dunlap</v>
          </cell>
          <cell r="C154" t="str">
            <v>WD_Dunlap</v>
          </cell>
          <cell r="D154" t="str">
            <v>Contracts Existing Block Forward</v>
          </cell>
          <cell r="E154" t="str">
            <v>East</v>
          </cell>
          <cell r="F154" t="str">
            <v>Existing - Wind</v>
          </cell>
          <cell r="G154" t="str">
            <v/>
          </cell>
          <cell r="H154" t="str">
            <v/>
          </cell>
          <cell r="I154" t="str">
            <v>Existing - Wind</v>
          </cell>
          <cell r="J154" t="str">
            <v>Existing - Wind Owned</v>
          </cell>
          <cell r="K154" t="str">
            <v/>
          </cell>
        </row>
        <row r="155">
          <cell r="A155">
            <v>11813</v>
          </cell>
          <cell r="B155" t="str">
            <v>WD_FC1</v>
          </cell>
          <cell r="C155" t="str">
            <v>WD_FC1</v>
          </cell>
          <cell r="D155" t="str">
            <v>Contracts Existing Block Forward</v>
          </cell>
          <cell r="E155" t="str">
            <v>East</v>
          </cell>
          <cell r="F155" t="str">
            <v>Existing - Wind</v>
          </cell>
          <cell r="G155" t="str">
            <v/>
          </cell>
          <cell r="H155" t="str">
            <v/>
          </cell>
          <cell r="I155" t="str">
            <v>Existing - Wind</v>
          </cell>
          <cell r="J155" t="str">
            <v>Existing - Wind</v>
          </cell>
          <cell r="K155" t="str">
            <v/>
          </cell>
        </row>
        <row r="156">
          <cell r="A156">
            <v>11420</v>
          </cell>
          <cell r="B156" t="str">
            <v>WD_FC4_BPA_P</v>
          </cell>
          <cell r="C156" t="str">
            <v>WD_FC4_BPA_P</v>
          </cell>
          <cell r="D156" t="str">
            <v>Contracts Existing Block Forward</v>
          </cell>
          <cell r="E156" t="str">
            <v>East</v>
          </cell>
          <cell r="F156" t="str">
            <v>Existing - Wind</v>
          </cell>
          <cell r="G156" t="str">
            <v/>
          </cell>
          <cell r="H156" t="str">
            <v/>
          </cell>
          <cell r="I156" t="str">
            <v>Existing - Wind</v>
          </cell>
          <cell r="J156" t="str">
            <v>Existing - Wind</v>
          </cell>
          <cell r="K156" t="str">
            <v/>
          </cell>
        </row>
        <row r="157">
          <cell r="A157">
            <v>12943</v>
          </cell>
          <cell r="B157" t="str">
            <v>WD_Glenrock</v>
          </cell>
          <cell r="C157" t="str">
            <v>WD_Glenrock</v>
          </cell>
          <cell r="D157" t="str">
            <v>Contracts Existing Block Forward</v>
          </cell>
          <cell r="E157" t="str">
            <v>East</v>
          </cell>
          <cell r="F157" t="str">
            <v>Existing - Wind</v>
          </cell>
          <cell r="G157" t="str">
            <v/>
          </cell>
          <cell r="H157" t="str">
            <v/>
          </cell>
          <cell r="I157" t="str">
            <v>Existing - Wind</v>
          </cell>
          <cell r="J157" t="str">
            <v>Existing - Wind Owned</v>
          </cell>
          <cell r="K157" t="str">
            <v/>
          </cell>
        </row>
        <row r="158">
          <cell r="A158">
            <v>12947</v>
          </cell>
          <cell r="B158" t="str">
            <v>WD_Glenrock3</v>
          </cell>
          <cell r="C158" t="str">
            <v>WD_Glenrock3</v>
          </cell>
          <cell r="D158" t="str">
            <v>Contracts Existing Block Forward</v>
          </cell>
          <cell r="E158" t="str">
            <v>East</v>
          </cell>
          <cell r="F158" t="str">
            <v>Existing - Wind</v>
          </cell>
          <cell r="G158" t="str">
            <v/>
          </cell>
          <cell r="H158" t="str">
            <v/>
          </cell>
          <cell r="I158" t="str">
            <v>Existing - Wind</v>
          </cell>
          <cell r="J158" t="str">
            <v>Existing - Wind Owned</v>
          </cell>
          <cell r="K158" t="str">
            <v/>
          </cell>
        </row>
        <row r="159">
          <cell r="A159">
            <v>12937</v>
          </cell>
          <cell r="B159" t="str">
            <v>WD_GoodHill</v>
          </cell>
          <cell r="C159" t="str">
            <v>WD_GoodHill</v>
          </cell>
          <cell r="D159" t="str">
            <v>Contracts Existing Block Forward</v>
          </cell>
          <cell r="E159" t="str">
            <v>West</v>
          </cell>
          <cell r="F159" t="str">
            <v>Existing - Wind</v>
          </cell>
          <cell r="G159" t="str">
            <v/>
          </cell>
          <cell r="H159" t="str">
            <v/>
          </cell>
          <cell r="I159" t="str">
            <v>Existing - Wind</v>
          </cell>
          <cell r="J159" t="str">
            <v>Existing - Wind Owned</v>
          </cell>
          <cell r="K159" t="str">
            <v/>
          </cell>
        </row>
        <row r="160">
          <cell r="A160">
            <v>15499</v>
          </cell>
          <cell r="B160" t="str">
            <v>WD_HighPlains</v>
          </cell>
          <cell r="C160" t="str">
            <v>WD_HighPlains</v>
          </cell>
          <cell r="D160" t="str">
            <v>Contracts Existing Block Forward</v>
          </cell>
          <cell r="E160" t="str">
            <v>East</v>
          </cell>
          <cell r="F160" t="str">
            <v>Existing - Wind</v>
          </cell>
          <cell r="G160" t="str">
            <v/>
          </cell>
          <cell r="H160" t="str">
            <v/>
          </cell>
          <cell r="I160" t="str">
            <v>Existing - Wind</v>
          </cell>
          <cell r="J160" t="str">
            <v>Existing - Wind Owned</v>
          </cell>
          <cell r="K160" t="str">
            <v/>
          </cell>
        </row>
        <row r="161">
          <cell r="A161">
            <v>12935</v>
          </cell>
          <cell r="B161" t="str">
            <v>WD_LeaningJ</v>
          </cell>
          <cell r="C161" t="str">
            <v>WD_LeaningJ</v>
          </cell>
          <cell r="D161" t="str">
            <v>Contracts Existing Block Forward</v>
          </cell>
          <cell r="E161" t="str">
            <v>West</v>
          </cell>
          <cell r="F161" t="str">
            <v>Existing - Wind</v>
          </cell>
          <cell r="G161" t="str">
            <v/>
          </cell>
          <cell r="H161" t="str">
            <v/>
          </cell>
          <cell r="I161" t="str">
            <v>Existing - Wind</v>
          </cell>
          <cell r="J161" t="str">
            <v>Existing - Wind Owned</v>
          </cell>
          <cell r="K161" t="str">
            <v/>
          </cell>
        </row>
        <row r="162">
          <cell r="A162">
            <v>12936</v>
          </cell>
          <cell r="B162" t="str">
            <v>WD_Marengo1</v>
          </cell>
          <cell r="C162" t="str">
            <v>WD_Marengo1</v>
          </cell>
          <cell r="D162" t="str">
            <v>Contracts Existing Block Forward</v>
          </cell>
          <cell r="E162" t="str">
            <v>West</v>
          </cell>
          <cell r="F162" t="str">
            <v>Existing - Wind</v>
          </cell>
          <cell r="G162" t="str">
            <v/>
          </cell>
          <cell r="H162" t="str">
            <v/>
          </cell>
          <cell r="I162" t="str">
            <v>Existing - Wind</v>
          </cell>
          <cell r="J162" t="str">
            <v>Existing - Wind Owned</v>
          </cell>
          <cell r="K162" t="str">
            <v/>
          </cell>
        </row>
        <row r="163">
          <cell r="A163">
            <v>12942</v>
          </cell>
          <cell r="B163" t="str">
            <v>WD_Marengo2</v>
          </cell>
          <cell r="C163" t="str">
            <v>WD_Marengo2</v>
          </cell>
          <cell r="D163" t="str">
            <v>Contracts Existing Block Forward</v>
          </cell>
          <cell r="E163" t="str">
            <v>West</v>
          </cell>
          <cell r="F163" t="str">
            <v>Existing - Wind</v>
          </cell>
          <cell r="G163" t="str">
            <v/>
          </cell>
          <cell r="H163" t="str">
            <v/>
          </cell>
          <cell r="I163" t="str">
            <v>Existing - Wind</v>
          </cell>
          <cell r="J163" t="str">
            <v>Existing - Wind Owned</v>
          </cell>
          <cell r="K163" t="str">
            <v/>
          </cell>
        </row>
        <row r="164">
          <cell r="A164">
            <v>12949</v>
          </cell>
          <cell r="B164" t="str">
            <v>WD_McFaddenRidge</v>
          </cell>
          <cell r="C164" t="str">
            <v>WD_McFaddenRidge</v>
          </cell>
          <cell r="D164" t="str">
            <v>Contracts Existing Block Forward</v>
          </cell>
          <cell r="E164" t="str">
            <v>East</v>
          </cell>
          <cell r="F164" t="str">
            <v>Existing - Wind</v>
          </cell>
          <cell r="G164" t="str">
            <v/>
          </cell>
          <cell r="H164" t="str">
            <v/>
          </cell>
          <cell r="I164" t="str">
            <v>Existing - Wind</v>
          </cell>
          <cell r="J164" t="str">
            <v>Existing - Wind Owned</v>
          </cell>
          <cell r="K164" t="str">
            <v/>
          </cell>
        </row>
        <row r="165">
          <cell r="A165">
            <v>11419</v>
          </cell>
          <cell r="B165" t="str">
            <v>WD_RockRiver_P</v>
          </cell>
          <cell r="C165" t="str">
            <v>WD_RockRiver_P</v>
          </cell>
          <cell r="D165" t="str">
            <v>Contracts Existing Block Forward</v>
          </cell>
          <cell r="E165" t="str">
            <v>East</v>
          </cell>
          <cell r="F165" t="str">
            <v>Existing - Wind</v>
          </cell>
          <cell r="G165" t="str">
            <v/>
          </cell>
          <cell r="H165" t="str">
            <v/>
          </cell>
          <cell r="I165" t="str">
            <v>Existing - Wind</v>
          </cell>
          <cell r="J165" t="str">
            <v>Existing - Wind</v>
          </cell>
          <cell r="K165" t="str">
            <v/>
          </cell>
        </row>
        <row r="166">
          <cell r="A166">
            <v>12945</v>
          </cell>
          <cell r="B166" t="str">
            <v>WD_RollingHills</v>
          </cell>
          <cell r="C166" t="str">
            <v>WD_RollingHills</v>
          </cell>
          <cell r="D166" t="str">
            <v>Contracts Existing Block Forward</v>
          </cell>
          <cell r="E166" t="str">
            <v>East</v>
          </cell>
          <cell r="F166" t="str">
            <v>Existing - Wind</v>
          </cell>
          <cell r="G166" t="str">
            <v/>
          </cell>
          <cell r="H166" t="str">
            <v/>
          </cell>
          <cell r="I166" t="str">
            <v>Existing - Wind</v>
          </cell>
          <cell r="J166" t="str">
            <v>Existing - Wind Owned</v>
          </cell>
          <cell r="K166" t="str">
            <v/>
          </cell>
        </row>
        <row r="167">
          <cell r="A167">
            <v>96461</v>
          </cell>
          <cell r="B167" t="str">
            <v>WD_SCL_New_IN_P</v>
          </cell>
          <cell r="C167" t="str">
            <v>WD_SCL_New_IN_P</v>
          </cell>
          <cell r="D167" t="str">
            <v>Contracts Existing Block Forward</v>
          </cell>
          <cell r="E167" t="str">
            <v>West</v>
          </cell>
          <cell r="F167" t="str">
            <v>Existing - Wind</v>
          </cell>
          <cell r="G167" t="str">
            <v/>
          </cell>
          <cell r="H167" t="str">
            <v/>
          </cell>
          <cell r="I167" t="str">
            <v>Existing - Wind</v>
          </cell>
          <cell r="J167" t="str">
            <v>Existing - Wind</v>
          </cell>
          <cell r="K167" t="str">
            <v/>
          </cell>
        </row>
        <row r="168">
          <cell r="A168">
            <v>96462</v>
          </cell>
          <cell r="B168" t="str">
            <v>WD_SCL_New_OUT_S</v>
          </cell>
          <cell r="C168" t="str">
            <v>WD_SCL_New_OUT_S</v>
          </cell>
          <cell r="D168" t="str">
            <v>Contracts Existing Block Forward</v>
          </cell>
          <cell r="E168" t="str">
            <v>West</v>
          </cell>
          <cell r="F168" t="str">
            <v>Existing - SALE</v>
          </cell>
          <cell r="G168" t="str">
            <v/>
          </cell>
          <cell r="H168" t="str">
            <v/>
          </cell>
          <cell r="I168" t="str">
            <v>Existing - SALE</v>
          </cell>
          <cell r="J168" t="str">
            <v>Existing - Sale</v>
          </cell>
          <cell r="K168" t="str">
            <v/>
          </cell>
        </row>
        <row r="169">
          <cell r="A169">
            <v>12944</v>
          </cell>
          <cell r="B169" t="str">
            <v>WD_SevenMile</v>
          </cell>
          <cell r="C169" t="str">
            <v>WD_SevenMile</v>
          </cell>
          <cell r="D169" t="str">
            <v>Contracts Existing Block Forward</v>
          </cell>
          <cell r="E169" t="str">
            <v>East</v>
          </cell>
          <cell r="F169" t="str">
            <v>Existing - Wind</v>
          </cell>
          <cell r="G169" t="str">
            <v/>
          </cell>
          <cell r="H169" t="str">
            <v/>
          </cell>
          <cell r="I169" t="str">
            <v>Existing - Wind</v>
          </cell>
          <cell r="J169" t="str">
            <v>Existing - Wind Owned</v>
          </cell>
          <cell r="K169" t="str">
            <v/>
          </cell>
        </row>
        <row r="170">
          <cell r="A170">
            <v>12946</v>
          </cell>
          <cell r="B170" t="str">
            <v>WD_SevenMile2</v>
          </cell>
          <cell r="C170" t="str">
            <v>WD_SevenMile2</v>
          </cell>
          <cell r="D170" t="str">
            <v>Contracts Existing Block Forward</v>
          </cell>
          <cell r="E170" t="str">
            <v>East</v>
          </cell>
          <cell r="F170" t="str">
            <v>Existing - Wind</v>
          </cell>
          <cell r="G170" t="str">
            <v/>
          </cell>
          <cell r="H170" t="str">
            <v/>
          </cell>
          <cell r="I170" t="str">
            <v>Existing - Wind</v>
          </cell>
          <cell r="J170" t="str">
            <v>Existing - Wind Owned</v>
          </cell>
          <cell r="K170" t="str">
            <v/>
          </cell>
        </row>
        <row r="171">
          <cell r="A171">
            <v>14670</v>
          </cell>
          <cell r="B171" t="str">
            <v>WD_TOPofWorld_P</v>
          </cell>
          <cell r="C171" t="str">
            <v>WD_TOPofWorld_P</v>
          </cell>
          <cell r="D171" t="str">
            <v>Contracts Existing Block Forward</v>
          </cell>
          <cell r="E171" t="str">
            <v>East</v>
          </cell>
          <cell r="F171" t="str">
            <v>Existing - Wind</v>
          </cell>
          <cell r="G171" t="str">
            <v/>
          </cell>
          <cell r="H171" t="str">
            <v/>
          </cell>
          <cell r="I171" t="str">
            <v>Existing - Wind</v>
          </cell>
          <cell r="J171" t="str">
            <v>Existing - Wind</v>
          </cell>
          <cell r="K171" t="str">
            <v/>
          </cell>
        </row>
        <row r="172">
          <cell r="A172">
            <v>11792</v>
          </cell>
          <cell r="B172" t="str">
            <v>WD_WolvCrk_P</v>
          </cell>
          <cell r="C172" t="str">
            <v>WD_WolvCrk_P</v>
          </cell>
          <cell r="D172" t="str">
            <v>Contracts Existing Block Forward</v>
          </cell>
          <cell r="E172" t="str">
            <v>East</v>
          </cell>
          <cell r="F172" t="str">
            <v>Existing - Wind</v>
          </cell>
          <cell r="G172" t="str">
            <v/>
          </cell>
          <cell r="H172" t="str">
            <v/>
          </cell>
          <cell r="I172" t="str">
            <v>Existing - Wind</v>
          </cell>
          <cell r="J172" t="str">
            <v>Existing - Wind</v>
          </cell>
          <cell r="K172" t="str">
            <v/>
          </cell>
        </row>
        <row r="173">
          <cell r="A173">
            <v>220206</v>
          </cell>
          <cell r="B173" t="str">
            <v>WI_Goshen</v>
          </cell>
          <cell r="C173" t="str">
            <v>WI_Goshen</v>
          </cell>
          <cell r="D173" t="str">
            <v>Contracts Existing Block Forward</v>
          </cell>
          <cell r="E173" t="str">
            <v>East</v>
          </cell>
          <cell r="F173" t="str">
            <v>Non_Reporting</v>
          </cell>
          <cell r="G173" t="str">
            <v/>
          </cell>
          <cell r="H173" t="str">
            <v/>
          </cell>
          <cell r="I173" t="str">
            <v>Non_Reporting</v>
          </cell>
          <cell r="J173" t="str">
            <v>N/A</v>
          </cell>
          <cell r="K173" t="str">
            <v>Non_Reporting</v>
          </cell>
        </row>
        <row r="174">
          <cell r="A174">
            <v>220207</v>
          </cell>
          <cell r="B174" t="str">
            <v>WI_MidC</v>
          </cell>
          <cell r="C174" t="str">
            <v>WI_MidC</v>
          </cell>
          <cell r="D174" t="str">
            <v>Contracts Existing Block Forward</v>
          </cell>
          <cell r="E174" t="str">
            <v>West</v>
          </cell>
          <cell r="F174" t="str">
            <v>Non_Reporting</v>
          </cell>
          <cell r="G174" t="str">
            <v/>
          </cell>
          <cell r="H174" t="str">
            <v/>
          </cell>
          <cell r="I174" t="str">
            <v>Non_Reporting</v>
          </cell>
          <cell r="J174" t="str">
            <v>N/A</v>
          </cell>
          <cell r="K174" t="str">
            <v>Non_Reporting</v>
          </cell>
        </row>
        <row r="175">
          <cell r="A175">
            <v>220208</v>
          </cell>
          <cell r="B175" t="str">
            <v>WI_UtahNorth</v>
          </cell>
          <cell r="C175" t="str">
            <v>WI_UtahNorth</v>
          </cell>
          <cell r="D175" t="str">
            <v>Contracts Existing Block Forward</v>
          </cell>
          <cell r="E175" t="str">
            <v>East</v>
          </cell>
          <cell r="F175" t="str">
            <v>Non_Reporting</v>
          </cell>
          <cell r="G175" t="str">
            <v/>
          </cell>
          <cell r="H175" t="str">
            <v/>
          </cell>
          <cell r="I175" t="str">
            <v>Non_Reporting</v>
          </cell>
          <cell r="J175" t="str">
            <v>N/A</v>
          </cell>
          <cell r="K175" t="str">
            <v>Non_Reporting</v>
          </cell>
        </row>
        <row r="176">
          <cell r="A176">
            <v>220209</v>
          </cell>
          <cell r="B176" t="str">
            <v>WI_WallaWalla</v>
          </cell>
          <cell r="C176" t="str">
            <v>WI_WallaWalla</v>
          </cell>
          <cell r="D176" t="str">
            <v>Contracts Existing Block Forward</v>
          </cell>
          <cell r="E176" t="str">
            <v>West</v>
          </cell>
          <cell r="F176" t="str">
            <v>Non_Reporting</v>
          </cell>
          <cell r="G176" t="str">
            <v/>
          </cell>
          <cell r="H176" t="str">
            <v/>
          </cell>
          <cell r="I176" t="str">
            <v>Non_Reporting</v>
          </cell>
          <cell r="J176" t="str">
            <v>N/A</v>
          </cell>
          <cell r="K176" t="str">
            <v>Non_Reporting</v>
          </cell>
        </row>
        <row r="177">
          <cell r="A177">
            <v>220210</v>
          </cell>
          <cell r="B177" t="str">
            <v>WI_WyomingNE</v>
          </cell>
          <cell r="C177" t="str">
            <v>WI_WyomingNE</v>
          </cell>
          <cell r="D177" t="str">
            <v>Contracts Existing Block Forward</v>
          </cell>
          <cell r="E177" t="str">
            <v>East</v>
          </cell>
          <cell r="F177" t="str">
            <v>Non_Reporting</v>
          </cell>
          <cell r="G177" t="str">
            <v/>
          </cell>
          <cell r="H177" t="str">
            <v/>
          </cell>
          <cell r="I177" t="str">
            <v>Non_Reporting</v>
          </cell>
          <cell r="J177" t="str">
            <v>N/A</v>
          </cell>
          <cell r="K177" t="str">
            <v>Non_Reporting</v>
          </cell>
        </row>
        <row r="178">
          <cell r="A178">
            <v>11437</v>
          </cell>
          <cell r="B178" t="str">
            <v>APS_Sup_P</v>
          </cell>
          <cell r="C178" t="str">
            <v>APS_Sup_P</v>
          </cell>
          <cell r="D178" t="str">
            <v>Contracts Fixed Energy</v>
          </cell>
          <cell r="E178" t="str">
            <v>East</v>
          </cell>
          <cell r="F178" t="str">
            <v>Existing - Purchase</v>
          </cell>
          <cell r="G178" t="str">
            <v/>
          </cell>
          <cell r="H178" t="str">
            <v/>
          </cell>
          <cell r="I178" t="str">
            <v>Existing - Purchase</v>
          </cell>
          <cell r="J178" t="str">
            <v>Existing - Purchase</v>
          </cell>
          <cell r="K178" t="str">
            <v/>
          </cell>
        </row>
        <row r="179">
          <cell r="A179">
            <v>160981</v>
          </cell>
          <cell r="B179" t="str">
            <v>MagCorp_Int</v>
          </cell>
          <cell r="C179" t="str">
            <v>MagCorp_Int</v>
          </cell>
          <cell r="D179" t="str">
            <v>Contracts Fixed Energy</v>
          </cell>
          <cell r="E179" t="str">
            <v>East</v>
          </cell>
          <cell r="F179" t="str">
            <v>Existing - Interruptible</v>
          </cell>
          <cell r="G179" t="str">
            <v/>
          </cell>
          <cell r="H179" t="str">
            <v/>
          </cell>
          <cell r="I179" t="str">
            <v>Existing - Interruptible</v>
          </cell>
          <cell r="J179" t="str">
            <v>Existing - Interruptible</v>
          </cell>
          <cell r="K179" t="str">
            <v/>
          </cell>
        </row>
        <row r="180">
          <cell r="A180">
            <v>160985</v>
          </cell>
          <cell r="B180" t="str">
            <v>MonsanCur_Int</v>
          </cell>
          <cell r="C180" t="str">
            <v>MonsanCur_Int</v>
          </cell>
          <cell r="D180" t="str">
            <v>Contracts Fixed Energy</v>
          </cell>
          <cell r="E180" t="str">
            <v>East</v>
          </cell>
          <cell r="F180" t="str">
            <v>Existing - Purchase</v>
          </cell>
          <cell r="G180" t="str">
            <v/>
          </cell>
          <cell r="H180" t="str">
            <v/>
          </cell>
          <cell r="I180" t="str">
            <v>Existing - Purchase</v>
          </cell>
          <cell r="J180" t="str">
            <v>Existing - Purchase</v>
          </cell>
          <cell r="K180" t="str">
            <v/>
          </cell>
        </row>
        <row r="181">
          <cell r="A181">
            <v>11435</v>
          </cell>
          <cell r="B181" t="str">
            <v>MonsanOpRes_Int</v>
          </cell>
          <cell r="C181" t="str">
            <v>MonsanOpRes_Int</v>
          </cell>
          <cell r="D181" t="str">
            <v>Contracts Fixed Energy</v>
          </cell>
          <cell r="E181" t="str">
            <v>East</v>
          </cell>
          <cell r="F181" t="str">
            <v>Existing - Purchase</v>
          </cell>
          <cell r="G181" t="str">
            <v/>
          </cell>
          <cell r="H181" t="str">
            <v/>
          </cell>
          <cell r="I181" t="str">
            <v>Existing - Purchase</v>
          </cell>
          <cell r="J181" t="str">
            <v>Existing - Purchase</v>
          </cell>
          <cell r="K181" t="str">
            <v/>
          </cell>
        </row>
        <row r="182">
          <cell r="A182">
            <v>160984</v>
          </cell>
          <cell r="B182" t="str">
            <v>Nucor_Int</v>
          </cell>
          <cell r="C182" t="str">
            <v>Nucor_Int</v>
          </cell>
          <cell r="D182" t="str">
            <v>Contracts Fixed Energy</v>
          </cell>
          <cell r="E182" t="str">
            <v>East</v>
          </cell>
          <cell r="F182" t="str">
            <v>Existing - Interruptible</v>
          </cell>
          <cell r="G182" t="str">
            <v/>
          </cell>
          <cell r="H182" t="str">
            <v/>
          </cell>
          <cell r="I182" t="str">
            <v>Existing - Interruptible</v>
          </cell>
          <cell r="J182" t="str">
            <v>Existing - Interruptible</v>
          </cell>
          <cell r="K182" t="str">
            <v/>
          </cell>
        </row>
        <row r="183">
          <cell r="A183">
            <v>96489</v>
          </cell>
          <cell r="B183" t="str">
            <v>QF_BIO_CGB_BioG</v>
          </cell>
          <cell r="C183" t="str">
            <v>QF_BIO_CGB_BioG</v>
          </cell>
          <cell r="D183" t="str">
            <v>Contracts Fixed Energy</v>
          </cell>
          <cell r="E183" t="str">
            <v>West</v>
          </cell>
          <cell r="F183" t="str">
            <v>Existing - QF</v>
          </cell>
          <cell r="G183" t="str">
            <v/>
          </cell>
          <cell r="H183" t="str">
            <v/>
          </cell>
          <cell r="I183" t="str">
            <v>Existing - QF</v>
          </cell>
          <cell r="J183" t="str">
            <v>Existing - QF</v>
          </cell>
          <cell r="K183" t="str">
            <v/>
          </cell>
        </row>
        <row r="184">
          <cell r="A184">
            <v>96488</v>
          </cell>
          <cell r="B184" t="str">
            <v>QF_BIO_TMF_BioF</v>
          </cell>
          <cell r="C184" t="str">
            <v>QF_BIO_TMF_BioF</v>
          </cell>
          <cell r="D184" t="str">
            <v>Contracts Fixed Energy</v>
          </cell>
          <cell r="E184" t="str">
            <v>West</v>
          </cell>
          <cell r="F184" t="str">
            <v>Existing - QF</v>
          </cell>
          <cell r="G184" t="str">
            <v/>
          </cell>
          <cell r="H184" t="str">
            <v/>
          </cell>
          <cell r="I184" t="str">
            <v>Existing - QF</v>
          </cell>
          <cell r="J184" t="str">
            <v>Existing - QF</v>
          </cell>
          <cell r="K184" t="str">
            <v/>
          </cell>
        </row>
        <row r="185">
          <cell r="A185">
            <v>160991</v>
          </cell>
          <cell r="B185" t="str">
            <v>SCL_New_Reserve</v>
          </cell>
          <cell r="C185" t="str">
            <v>SCL_New_Reserve</v>
          </cell>
          <cell r="D185" t="str">
            <v>Contracts Fixed Energy</v>
          </cell>
          <cell r="E185" t="str">
            <v>West</v>
          </cell>
          <cell r="F185" t="str">
            <v>Existing - Wind</v>
          </cell>
          <cell r="G185" t="str">
            <v/>
          </cell>
          <cell r="H185" t="str">
            <v/>
          </cell>
          <cell r="I185" t="str">
            <v>Existing - Wind</v>
          </cell>
          <cell r="J185" t="str">
            <v>Existing - Wind</v>
          </cell>
          <cell r="K185" t="str">
            <v/>
          </cell>
        </row>
        <row r="186">
          <cell r="A186">
            <v>11830</v>
          </cell>
          <cell r="B186" t="str">
            <v>Deseret_P</v>
          </cell>
          <cell r="C186" t="str">
            <v>Deseret_P</v>
          </cell>
          <cell r="D186" t="str">
            <v>Contracts Swing</v>
          </cell>
          <cell r="E186" t="str">
            <v>East</v>
          </cell>
          <cell r="F186" t="str">
            <v>Existing - Purchase</v>
          </cell>
          <cell r="G186" t="str">
            <v/>
          </cell>
          <cell r="H186" t="str">
            <v/>
          </cell>
          <cell r="I186" t="str">
            <v>Existing - Purchase</v>
          </cell>
          <cell r="J186" t="str">
            <v>Existing - Purchase</v>
          </cell>
          <cell r="K186" t="str">
            <v/>
          </cell>
        </row>
        <row r="187">
          <cell r="A187">
            <v>98231</v>
          </cell>
          <cell r="B187" t="str">
            <v>QF_BIO_BioOne</v>
          </cell>
          <cell r="C187" t="str">
            <v>QF_BIO_BioOne</v>
          </cell>
          <cell r="D187" t="str">
            <v>Contracts Swing</v>
          </cell>
          <cell r="E187" t="str">
            <v>West</v>
          </cell>
          <cell r="F187" t="str">
            <v>Existing - QF</v>
          </cell>
          <cell r="G187" t="str">
            <v/>
          </cell>
          <cell r="H187" t="str">
            <v/>
          </cell>
          <cell r="I187" t="str">
            <v>Existing - QF</v>
          </cell>
          <cell r="J187" t="str">
            <v>Existing - QF</v>
          </cell>
          <cell r="K187" t="str">
            <v/>
          </cell>
        </row>
        <row r="188">
          <cell r="A188">
            <v>12953</v>
          </cell>
          <cell r="B188" t="str">
            <v>QF_BIO_EVB</v>
          </cell>
          <cell r="C188" t="str">
            <v>QF_BIO_EVB</v>
          </cell>
          <cell r="D188" t="str">
            <v>Contracts Swing</v>
          </cell>
          <cell r="E188" t="str">
            <v>West</v>
          </cell>
          <cell r="F188" t="str">
            <v>Existing - QF</v>
          </cell>
          <cell r="G188" t="str">
            <v/>
          </cell>
          <cell r="H188" t="str">
            <v/>
          </cell>
          <cell r="I188" t="str">
            <v>Existing - QF</v>
          </cell>
          <cell r="J188" t="str">
            <v>Existing - QF</v>
          </cell>
          <cell r="K188" t="str">
            <v/>
          </cell>
        </row>
        <row r="189">
          <cell r="A189">
            <v>96464</v>
          </cell>
          <cell r="B189" t="str">
            <v>QF_BIO_RBFP_CA</v>
          </cell>
          <cell r="C189" t="str">
            <v>QF_BIO_RBFP_CA</v>
          </cell>
          <cell r="D189" t="str">
            <v>Contracts Swing</v>
          </cell>
          <cell r="E189" t="str">
            <v>West</v>
          </cell>
          <cell r="F189" t="str">
            <v>Existing - QF</v>
          </cell>
          <cell r="G189" t="str">
            <v/>
          </cell>
          <cell r="H189" t="str">
            <v/>
          </cell>
          <cell r="I189" t="str">
            <v>Existing - QF</v>
          </cell>
          <cell r="J189" t="str">
            <v>Existing - QF</v>
          </cell>
          <cell r="K189" t="str">
            <v/>
          </cell>
        </row>
        <row r="190">
          <cell r="A190">
            <v>96465</v>
          </cell>
          <cell r="B190" t="str">
            <v>QF_BIO_RBFP_DILL</v>
          </cell>
          <cell r="C190" t="str">
            <v>QF_BIO_RBFP_DILL</v>
          </cell>
          <cell r="D190" t="str">
            <v>Contracts Swing</v>
          </cell>
          <cell r="E190" t="str">
            <v>West</v>
          </cell>
          <cell r="F190" t="str">
            <v>Existing - QF</v>
          </cell>
          <cell r="G190" t="str">
            <v/>
          </cell>
          <cell r="H190" t="str">
            <v/>
          </cell>
          <cell r="I190" t="str">
            <v>Existing - QF</v>
          </cell>
          <cell r="J190" t="str">
            <v>Existing - QF</v>
          </cell>
          <cell r="K190" t="str">
            <v/>
          </cell>
        </row>
        <row r="191">
          <cell r="A191">
            <v>12954</v>
          </cell>
          <cell r="B191" t="str">
            <v>QF_BIO_WEYE</v>
          </cell>
          <cell r="C191" t="str">
            <v>QF_BIO_WEYE</v>
          </cell>
          <cell r="D191" t="str">
            <v>Contracts Swing</v>
          </cell>
          <cell r="E191" t="str">
            <v>West</v>
          </cell>
          <cell r="F191" t="str">
            <v>Existing - QF</v>
          </cell>
          <cell r="G191" t="str">
            <v/>
          </cell>
          <cell r="H191" t="str">
            <v/>
          </cell>
          <cell r="I191" t="str">
            <v>Existing - QF</v>
          </cell>
          <cell r="J191" t="str">
            <v>Existing - QF</v>
          </cell>
          <cell r="K191" t="str">
            <v/>
          </cell>
        </row>
        <row r="192">
          <cell r="A192">
            <v>96605</v>
          </cell>
          <cell r="B192" t="str">
            <v>QF_HY_AG</v>
          </cell>
          <cell r="C192" t="str">
            <v>QF_HY_AG</v>
          </cell>
          <cell r="D192" t="str">
            <v>Contracts Swing</v>
          </cell>
          <cell r="E192" t="str">
            <v>West</v>
          </cell>
          <cell r="F192" t="str">
            <v>Existing - QF</v>
          </cell>
          <cell r="G192" t="str">
            <v/>
          </cell>
          <cell r="H192" t="str">
            <v/>
          </cell>
          <cell r="I192" t="str">
            <v>Existing - QF</v>
          </cell>
          <cell r="J192" t="str">
            <v>Existing - QF</v>
          </cell>
          <cell r="K192" t="str">
            <v/>
          </cell>
        </row>
        <row r="193">
          <cell r="A193">
            <v>97511</v>
          </cell>
          <cell r="B193" t="str">
            <v>QF_HY_Dorena</v>
          </cell>
          <cell r="C193" t="str">
            <v>QF_HY_Dorena</v>
          </cell>
          <cell r="D193" t="str">
            <v>Contracts Swing</v>
          </cell>
          <cell r="E193" t="str">
            <v>West</v>
          </cell>
          <cell r="F193" t="str">
            <v>Existing - Hydro</v>
          </cell>
          <cell r="G193" t="str">
            <v/>
          </cell>
          <cell r="H193" t="str">
            <v/>
          </cell>
          <cell r="I193" t="str">
            <v>Existing - Hydro</v>
          </cell>
          <cell r="J193" t="str">
            <v>Existing - Hydro</v>
          </cell>
          <cell r="K193" t="str">
            <v/>
          </cell>
        </row>
        <row r="194">
          <cell r="A194">
            <v>11836</v>
          </cell>
          <cell r="B194" t="str">
            <v>QF_THERM_Exxon</v>
          </cell>
          <cell r="C194" t="str">
            <v>QF_THERM_Exxon</v>
          </cell>
          <cell r="D194" t="str">
            <v>Contracts Swing</v>
          </cell>
          <cell r="E194" t="str">
            <v>East</v>
          </cell>
          <cell r="F194" t="str">
            <v>Existing - QF</v>
          </cell>
          <cell r="G194" t="str">
            <v/>
          </cell>
          <cell r="H194" t="str">
            <v/>
          </cell>
          <cell r="I194" t="str">
            <v>Existing - QF</v>
          </cell>
          <cell r="J194" t="str">
            <v>Existing - QF</v>
          </cell>
          <cell r="K194" t="str">
            <v/>
          </cell>
        </row>
        <row r="195">
          <cell r="A195">
            <v>11838</v>
          </cell>
          <cell r="B195" t="str">
            <v>QF_THERM_Simplo</v>
          </cell>
          <cell r="C195" t="str">
            <v>QF_THERM_Simplo</v>
          </cell>
          <cell r="D195" t="str">
            <v>Contracts Swing</v>
          </cell>
          <cell r="E195" t="str">
            <v>East</v>
          </cell>
          <cell r="F195" t="str">
            <v>Existing - QF</v>
          </cell>
          <cell r="G195" t="str">
            <v/>
          </cell>
          <cell r="H195" t="str">
            <v/>
          </cell>
          <cell r="I195" t="str">
            <v>Existing - QF</v>
          </cell>
          <cell r="J195" t="str">
            <v>Existing - QF</v>
          </cell>
          <cell r="K195" t="str">
            <v/>
          </cell>
        </row>
        <row r="196">
          <cell r="A196">
            <v>11839</v>
          </cell>
          <cell r="B196" t="str">
            <v>QF_THERM_SUNN_Ad</v>
          </cell>
          <cell r="C196" t="str">
            <v>QF_THERM_SUNN_Ad</v>
          </cell>
          <cell r="D196" t="str">
            <v>Contracts Swing</v>
          </cell>
          <cell r="E196" t="str">
            <v>East</v>
          </cell>
          <cell r="F196" t="str">
            <v>Existing - QF</v>
          </cell>
          <cell r="G196" t="str">
            <v/>
          </cell>
          <cell r="H196" t="str">
            <v/>
          </cell>
          <cell r="I196" t="str">
            <v>Existing - QF</v>
          </cell>
          <cell r="J196" t="str">
            <v>Existing - QF</v>
          </cell>
          <cell r="K196" t="str">
            <v/>
          </cell>
        </row>
        <row r="197">
          <cell r="A197">
            <v>11840</v>
          </cell>
          <cell r="B197" t="str">
            <v>QF_THERM_SUNN_Ba</v>
          </cell>
          <cell r="C197" t="str">
            <v>QF_THERM_SUNN_Ba</v>
          </cell>
          <cell r="D197" t="str">
            <v>Contracts Swing</v>
          </cell>
          <cell r="E197" t="str">
            <v>East</v>
          </cell>
          <cell r="F197" t="str">
            <v>Existing - QF</v>
          </cell>
          <cell r="G197" t="str">
            <v/>
          </cell>
          <cell r="H197" t="str">
            <v/>
          </cell>
          <cell r="I197" t="str">
            <v>Existing - QF</v>
          </cell>
          <cell r="J197" t="str">
            <v>Existing - QF</v>
          </cell>
          <cell r="K197" t="str">
            <v/>
          </cell>
        </row>
        <row r="198">
          <cell r="A198">
            <v>11841</v>
          </cell>
          <cell r="B198" t="str">
            <v>QF_THERM_Tesoro</v>
          </cell>
          <cell r="C198" t="str">
            <v>QF_THERM_Tesoro</v>
          </cell>
          <cell r="D198" t="str">
            <v>Contracts Swing</v>
          </cell>
          <cell r="E198" t="str">
            <v>East</v>
          </cell>
          <cell r="F198" t="str">
            <v>Existing - QF</v>
          </cell>
          <cell r="G198" t="str">
            <v/>
          </cell>
          <cell r="H198" t="str">
            <v/>
          </cell>
          <cell r="I198" t="str">
            <v>Existing - QF</v>
          </cell>
          <cell r="J198" t="str">
            <v>Existing - QF</v>
          </cell>
          <cell r="K198" t="str">
            <v/>
          </cell>
        </row>
        <row r="199">
          <cell r="A199">
            <v>11842</v>
          </cell>
          <cell r="B199" t="str">
            <v>QF_THERM_USMag</v>
          </cell>
          <cell r="C199" t="str">
            <v>QF_THERM_USMag</v>
          </cell>
          <cell r="D199" t="str">
            <v>Contracts Swing</v>
          </cell>
          <cell r="E199" t="str">
            <v>East</v>
          </cell>
          <cell r="F199" t="str">
            <v>Existing - QF</v>
          </cell>
          <cell r="G199" t="str">
            <v/>
          </cell>
          <cell r="H199" t="str">
            <v/>
          </cell>
          <cell r="I199" t="str">
            <v>Existing - QF</v>
          </cell>
          <cell r="J199" t="str">
            <v>Existing - QF</v>
          </cell>
          <cell r="K199" t="str">
            <v/>
          </cell>
        </row>
        <row r="200">
          <cell r="A200">
            <v>100847</v>
          </cell>
          <cell r="B200" t="str">
            <v>ED2_CA_SO_Y1</v>
          </cell>
          <cell r="C200" t="str">
            <v>ED2_CA_SO_Y1</v>
          </cell>
          <cell r="D200" t="str">
            <v>Existing Conservation</v>
          </cell>
          <cell r="E200" t="str">
            <v>West</v>
          </cell>
          <cell r="F200" t="str">
            <v>Existing - DSM_Class2</v>
          </cell>
          <cell r="G200" t="str">
            <v/>
          </cell>
          <cell r="H200" t="str">
            <v/>
          </cell>
          <cell r="I200" t="str">
            <v>Existing - DSM2</v>
          </cell>
          <cell r="J200" t="str">
            <v>Existing - DSM</v>
          </cell>
        </row>
        <row r="201">
          <cell r="A201">
            <v>100848</v>
          </cell>
          <cell r="B201" t="str">
            <v>ED2_ID_GO_Y1</v>
          </cell>
          <cell r="C201" t="str">
            <v>ED2_ID_GO_Y1</v>
          </cell>
          <cell r="D201" t="str">
            <v>Existing Conservation</v>
          </cell>
          <cell r="E201" t="str">
            <v>East</v>
          </cell>
          <cell r="F201" t="str">
            <v>Existing - DSM_Class2</v>
          </cell>
          <cell r="G201" t="str">
            <v/>
          </cell>
          <cell r="H201" t="str">
            <v/>
          </cell>
          <cell r="I201" t="str">
            <v>Existing - DSM2</v>
          </cell>
          <cell r="J201" t="str">
            <v>Existing - DSM</v>
          </cell>
        </row>
        <row r="202">
          <cell r="A202">
            <v>100849</v>
          </cell>
          <cell r="B202" t="str">
            <v>ED2_OR_SO_Y1</v>
          </cell>
          <cell r="C202" t="str">
            <v>ED2_OR_SO_Y1</v>
          </cell>
          <cell r="D202" t="str">
            <v>Existing Conservation</v>
          </cell>
          <cell r="E202" t="str">
            <v>West</v>
          </cell>
          <cell r="F202" t="str">
            <v>Existing - DSM_Class2</v>
          </cell>
          <cell r="G202" t="str">
            <v/>
          </cell>
          <cell r="H202" t="str">
            <v/>
          </cell>
          <cell r="I202" t="str">
            <v>Existing - DSM2</v>
          </cell>
          <cell r="J202" t="str">
            <v>Existing - DSM</v>
          </cell>
        </row>
        <row r="203">
          <cell r="A203">
            <v>100850</v>
          </cell>
          <cell r="B203" t="str">
            <v>ED2_UT_UT_Y1</v>
          </cell>
          <cell r="C203" t="str">
            <v>ED2_UT_UT_Y1</v>
          </cell>
          <cell r="D203" t="str">
            <v>Existing Conservation</v>
          </cell>
          <cell r="E203" t="str">
            <v>East</v>
          </cell>
          <cell r="F203" t="str">
            <v>Existing - DSM_Class2</v>
          </cell>
          <cell r="G203" t="str">
            <v/>
          </cell>
          <cell r="H203" t="str">
            <v/>
          </cell>
          <cell r="I203" t="str">
            <v>Existing - DSM2</v>
          </cell>
          <cell r="J203" t="str">
            <v>Existing - DSM</v>
          </cell>
        </row>
        <row r="204">
          <cell r="A204">
            <v>100851</v>
          </cell>
          <cell r="B204" t="str">
            <v>ED2_WA_WA_Y1</v>
          </cell>
          <cell r="C204" t="str">
            <v>ED2_WA_WA_Y1</v>
          </cell>
          <cell r="D204" t="str">
            <v>Existing Conservation</v>
          </cell>
          <cell r="E204" t="str">
            <v>West</v>
          </cell>
          <cell r="F204" t="str">
            <v>Existing - DSM_Class2</v>
          </cell>
          <cell r="G204" t="str">
            <v/>
          </cell>
          <cell r="H204" t="str">
            <v/>
          </cell>
          <cell r="I204" t="str">
            <v>Existing - DSM2</v>
          </cell>
          <cell r="J204" t="str">
            <v>Existing - DSM</v>
          </cell>
        </row>
        <row r="205">
          <cell r="A205">
            <v>100852</v>
          </cell>
          <cell r="B205" t="str">
            <v>ED2_WA_YA_Y1</v>
          </cell>
          <cell r="C205" t="str">
            <v>ED2_WA_YA_Y1</v>
          </cell>
          <cell r="D205" t="str">
            <v>Existing Conservation</v>
          </cell>
          <cell r="E205" t="str">
            <v>West</v>
          </cell>
          <cell r="F205" t="str">
            <v>Existing - DSM_Class2</v>
          </cell>
          <cell r="G205" t="str">
            <v/>
          </cell>
          <cell r="H205" t="str">
            <v/>
          </cell>
          <cell r="I205" t="str">
            <v>Existing - DSM2</v>
          </cell>
          <cell r="J205" t="str">
            <v>Existing - DSM</v>
          </cell>
        </row>
        <row r="206">
          <cell r="A206">
            <v>100853</v>
          </cell>
          <cell r="B206" t="str">
            <v>ED2_WY_WY_Y1</v>
          </cell>
          <cell r="C206" t="str">
            <v>ED2_WY_WY_Y1</v>
          </cell>
          <cell r="D206" t="str">
            <v>Existing Conservation</v>
          </cell>
          <cell r="E206" t="str">
            <v>East</v>
          </cell>
          <cell r="F206" t="str">
            <v>Existing - DSM_Class2</v>
          </cell>
          <cell r="G206" t="str">
            <v/>
          </cell>
          <cell r="H206" t="str">
            <v/>
          </cell>
          <cell r="I206" t="str">
            <v>Existing - DSM2</v>
          </cell>
          <cell r="J206" t="str">
            <v>Existing - DSM</v>
          </cell>
        </row>
        <row r="207">
          <cell r="A207">
            <v>101787</v>
          </cell>
          <cell r="B207" t="str">
            <v>Dummy_RPS_Plant</v>
          </cell>
          <cell r="C207" t="str">
            <v>Dummy_RPS_Plant</v>
          </cell>
          <cell r="D207" t="str">
            <v>Existing Hydro</v>
          </cell>
          <cell r="E207" t="str">
            <v>Not Used</v>
          </cell>
          <cell r="F207" t="str">
            <v>Non_Reporting</v>
          </cell>
          <cell r="G207" t="str">
            <v/>
          </cell>
          <cell r="H207" t="str">
            <v/>
          </cell>
          <cell r="I207" t="str">
            <v>Non_Reporting</v>
          </cell>
          <cell r="J207" t="str">
            <v>N/A</v>
          </cell>
          <cell r="K207" t="str">
            <v>Non_Reporting</v>
          </cell>
        </row>
        <row r="208">
          <cell r="A208">
            <v>10097</v>
          </cell>
          <cell r="B208" t="str">
            <v>HY_BearRiver</v>
          </cell>
          <cell r="C208" t="str">
            <v>HY_BearRiver</v>
          </cell>
          <cell r="D208" t="str">
            <v>Existing Hydro</v>
          </cell>
          <cell r="E208" t="str">
            <v>East</v>
          </cell>
          <cell r="F208" t="str">
            <v>Existing - Hydro</v>
          </cell>
          <cell r="G208" t="str">
            <v/>
          </cell>
          <cell r="H208" t="str">
            <v/>
          </cell>
          <cell r="I208" t="str">
            <v>Existing - Hydro</v>
          </cell>
          <cell r="J208" t="str">
            <v>Existing - Hydro</v>
          </cell>
          <cell r="K208" t="str">
            <v/>
          </cell>
        </row>
        <row r="209">
          <cell r="A209">
            <v>10568</v>
          </cell>
          <cell r="B209" t="str">
            <v>HY_BigFork</v>
          </cell>
          <cell r="C209" t="str">
            <v>HY_BigFork</v>
          </cell>
          <cell r="D209" t="str">
            <v>Existing Hydro</v>
          </cell>
          <cell r="E209" t="str">
            <v>East</v>
          </cell>
          <cell r="F209" t="str">
            <v>Existing - Hydro</v>
          </cell>
          <cell r="G209" t="str">
            <v/>
          </cell>
          <cell r="H209" t="str">
            <v/>
          </cell>
          <cell r="I209" t="str">
            <v>Existing - Hydro</v>
          </cell>
          <cell r="J209" t="str">
            <v>Existing - Hydro</v>
          </cell>
          <cell r="K209" t="str">
            <v/>
          </cell>
        </row>
        <row r="210">
          <cell r="A210">
            <v>10098</v>
          </cell>
          <cell r="B210" t="str">
            <v>HY_Clearwater1</v>
          </cell>
          <cell r="C210" t="str">
            <v>HY_Clearwater1</v>
          </cell>
          <cell r="D210" t="str">
            <v>Existing Hydro</v>
          </cell>
          <cell r="E210" t="str">
            <v>West</v>
          </cell>
          <cell r="F210" t="str">
            <v>Existing - Hydro</v>
          </cell>
          <cell r="G210" t="str">
            <v/>
          </cell>
          <cell r="H210" t="str">
            <v/>
          </cell>
          <cell r="I210" t="str">
            <v>Existing - Hydro</v>
          </cell>
          <cell r="J210" t="str">
            <v>Existing - Hydro</v>
          </cell>
          <cell r="K210" t="str">
            <v/>
          </cell>
        </row>
        <row r="211">
          <cell r="A211">
            <v>10099</v>
          </cell>
          <cell r="B211" t="str">
            <v>HY_Clearwater2</v>
          </cell>
          <cell r="C211" t="str">
            <v>HY_Clearwater2</v>
          </cell>
          <cell r="D211" t="str">
            <v>Existing Hydro</v>
          </cell>
          <cell r="E211" t="str">
            <v>West</v>
          </cell>
          <cell r="F211" t="str">
            <v>Existing - Hydro</v>
          </cell>
          <cell r="G211" t="str">
            <v/>
          </cell>
          <cell r="H211" t="str">
            <v/>
          </cell>
          <cell r="I211" t="str">
            <v>Existing - Hydro</v>
          </cell>
          <cell r="J211" t="str">
            <v>Existing - Hydro</v>
          </cell>
          <cell r="K211" t="str">
            <v/>
          </cell>
        </row>
        <row r="212">
          <cell r="A212">
            <v>14601</v>
          </cell>
          <cell r="B212" t="str">
            <v>HY_Copco1-2</v>
          </cell>
          <cell r="C212" t="str">
            <v>HY_Copco1-2</v>
          </cell>
          <cell r="D212" t="str">
            <v>Existing Hydro</v>
          </cell>
          <cell r="E212" t="str">
            <v>West</v>
          </cell>
          <cell r="F212" t="str">
            <v>Existing - Hydro</v>
          </cell>
          <cell r="G212" t="str">
            <v/>
          </cell>
          <cell r="H212" t="str">
            <v/>
          </cell>
          <cell r="I212" t="str">
            <v>Existing - Hydro</v>
          </cell>
          <cell r="J212" t="str">
            <v>Existing - Hydro</v>
          </cell>
          <cell r="K212" t="str">
            <v/>
          </cell>
        </row>
        <row r="213">
          <cell r="A213">
            <v>10101</v>
          </cell>
          <cell r="B213" t="str">
            <v>HY_FishCreek</v>
          </cell>
          <cell r="C213" t="str">
            <v>HY_FishCreek</v>
          </cell>
          <cell r="D213" t="str">
            <v>Existing Hydro</v>
          </cell>
          <cell r="E213" t="str">
            <v>West</v>
          </cell>
          <cell r="F213" t="str">
            <v>Existing - Hydro</v>
          </cell>
          <cell r="G213" t="str">
            <v/>
          </cell>
          <cell r="H213" t="str">
            <v/>
          </cell>
          <cell r="I213" t="str">
            <v>Existing - Hydro</v>
          </cell>
          <cell r="J213" t="str">
            <v>Existing - Hydro</v>
          </cell>
          <cell r="K213" t="str">
            <v/>
          </cell>
        </row>
        <row r="214">
          <cell r="A214">
            <v>10102</v>
          </cell>
          <cell r="B214" t="str">
            <v>HY_GemState_P</v>
          </cell>
          <cell r="C214" t="str">
            <v>HY_GemState_P</v>
          </cell>
          <cell r="D214" t="str">
            <v>Existing Hydro</v>
          </cell>
          <cell r="E214" t="str">
            <v>East</v>
          </cell>
          <cell r="F214" t="str">
            <v>Existing - Hydro</v>
          </cell>
          <cell r="G214" t="str">
            <v/>
          </cell>
          <cell r="H214" t="str">
            <v/>
          </cell>
          <cell r="I214" t="str">
            <v>Existing - Hydro</v>
          </cell>
          <cell r="J214" t="str">
            <v>Existing - Hydro</v>
          </cell>
          <cell r="K214" t="str">
            <v/>
          </cell>
        </row>
        <row r="215">
          <cell r="A215">
            <v>10104</v>
          </cell>
          <cell r="B215" t="str">
            <v>HY_IronGate</v>
          </cell>
          <cell r="C215" t="str">
            <v>HY_IronGate</v>
          </cell>
          <cell r="D215" t="str">
            <v>Existing Hydro</v>
          </cell>
          <cell r="E215" t="str">
            <v>West</v>
          </cell>
          <cell r="F215" t="str">
            <v>Existing - Hydro</v>
          </cell>
          <cell r="G215" t="str">
            <v/>
          </cell>
          <cell r="H215" t="str">
            <v/>
          </cell>
          <cell r="I215" t="str">
            <v>Existing - Hydro</v>
          </cell>
          <cell r="J215" t="str">
            <v>Existing - Hydro</v>
          </cell>
          <cell r="K215" t="str">
            <v/>
          </cell>
        </row>
        <row r="216">
          <cell r="A216">
            <v>10106</v>
          </cell>
          <cell r="B216" t="str">
            <v>HY_JCBoyle</v>
          </cell>
          <cell r="C216" t="str">
            <v>HY_JCBoyle</v>
          </cell>
          <cell r="D216" t="str">
            <v>Existing Hydro</v>
          </cell>
          <cell r="E216" t="str">
            <v>West</v>
          </cell>
          <cell r="F216" t="str">
            <v>Existing - Hydro</v>
          </cell>
          <cell r="G216" t="str">
            <v/>
          </cell>
          <cell r="H216" t="str">
            <v/>
          </cell>
          <cell r="I216" t="str">
            <v>Existing - Hydro</v>
          </cell>
          <cell r="J216" t="str">
            <v>Existing - Hydro</v>
          </cell>
          <cell r="K216" t="str">
            <v/>
          </cell>
        </row>
        <row r="217">
          <cell r="A217">
            <v>10107</v>
          </cell>
          <cell r="B217" t="str">
            <v>HY_Lemolo1</v>
          </cell>
          <cell r="C217" t="str">
            <v>HY_Lemolo1</v>
          </cell>
          <cell r="D217" t="str">
            <v>Existing Hydro</v>
          </cell>
          <cell r="E217" t="str">
            <v>West</v>
          </cell>
          <cell r="F217" t="str">
            <v>Existing - Hydro</v>
          </cell>
          <cell r="G217" t="str">
            <v/>
          </cell>
          <cell r="H217" t="str">
            <v/>
          </cell>
          <cell r="I217" t="str">
            <v>Existing - Hydro</v>
          </cell>
          <cell r="J217" t="str">
            <v>Existing - Hydro</v>
          </cell>
          <cell r="K217" t="str">
            <v/>
          </cell>
        </row>
        <row r="218">
          <cell r="A218">
            <v>10108</v>
          </cell>
          <cell r="B218" t="str">
            <v>HY_Lemolo2</v>
          </cell>
          <cell r="C218" t="str">
            <v>HY_Lemolo2</v>
          </cell>
          <cell r="D218" t="str">
            <v>Existing Hydro</v>
          </cell>
          <cell r="E218" t="str">
            <v>West</v>
          </cell>
          <cell r="F218" t="str">
            <v>Existing - Hydro</v>
          </cell>
          <cell r="G218" t="str">
            <v/>
          </cell>
          <cell r="H218" t="str">
            <v/>
          </cell>
          <cell r="I218" t="str">
            <v>Existing - Hydro</v>
          </cell>
          <cell r="J218" t="str">
            <v>Existing - Hydro</v>
          </cell>
          <cell r="K218" t="str">
            <v/>
          </cell>
        </row>
        <row r="219">
          <cell r="A219">
            <v>10109</v>
          </cell>
          <cell r="B219" t="str">
            <v>HY_Merwin</v>
          </cell>
          <cell r="C219" t="str">
            <v>HY_Merwin</v>
          </cell>
          <cell r="D219" t="str">
            <v>Existing Hydro</v>
          </cell>
          <cell r="E219" t="str">
            <v>West</v>
          </cell>
          <cell r="F219" t="str">
            <v>Existing - Hydro</v>
          </cell>
          <cell r="G219" t="str">
            <v/>
          </cell>
          <cell r="H219" t="str">
            <v/>
          </cell>
          <cell r="I219" t="str">
            <v>Existing - Hydro</v>
          </cell>
          <cell r="J219" t="str">
            <v>Existing - Hydro</v>
          </cell>
          <cell r="K219" t="str">
            <v/>
          </cell>
        </row>
        <row r="220">
          <cell r="A220">
            <v>11912</v>
          </cell>
          <cell r="B220" t="str">
            <v>HY_MidCol_P</v>
          </cell>
          <cell r="C220" t="str">
            <v>HY_MidCol_P</v>
          </cell>
          <cell r="D220" t="str">
            <v>Existing Hydro</v>
          </cell>
          <cell r="E220" t="str">
            <v>West</v>
          </cell>
          <cell r="F220" t="str">
            <v>Existing - Hydro</v>
          </cell>
          <cell r="G220" t="str">
            <v/>
          </cell>
          <cell r="H220" t="str">
            <v/>
          </cell>
          <cell r="I220" t="str">
            <v>Existing - Hydro</v>
          </cell>
          <cell r="J220" t="str">
            <v>Existing - Hydro</v>
          </cell>
          <cell r="K220" t="str">
            <v/>
          </cell>
        </row>
        <row r="221">
          <cell r="A221">
            <v>11910</v>
          </cell>
          <cell r="B221" t="str">
            <v>HY_Rogue</v>
          </cell>
          <cell r="C221" t="str">
            <v>HY_Rogue</v>
          </cell>
          <cell r="D221" t="str">
            <v>Existing Hydro</v>
          </cell>
          <cell r="E221" t="str">
            <v>West</v>
          </cell>
          <cell r="F221" t="str">
            <v>Existing - Hydro</v>
          </cell>
          <cell r="G221" t="str">
            <v/>
          </cell>
          <cell r="H221" t="str">
            <v/>
          </cell>
          <cell r="I221" t="str">
            <v>Existing - Hydro</v>
          </cell>
          <cell r="J221" t="str">
            <v>Existing - Hydro</v>
          </cell>
          <cell r="K221" t="str">
            <v/>
          </cell>
        </row>
        <row r="222">
          <cell r="A222">
            <v>10114</v>
          </cell>
          <cell r="B222" t="str">
            <v>HY_SmallEast</v>
          </cell>
          <cell r="C222" t="str">
            <v>HY_SmallEast</v>
          </cell>
          <cell r="D222" t="str">
            <v>Existing Hydro</v>
          </cell>
          <cell r="E222" t="str">
            <v>East</v>
          </cell>
          <cell r="F222" t="str">
            <v>Existing - Hydro</v>
          </cell>
          <cell r="G222" t="str">
            <v/>
          </cell>
          <cell r="H222" t="str">
            <v/>
          </cell>
          <cell r="I222" t="str">
            <v>Existing - Hydro</v>
          </cell>
          <cell r="J222" t="str">
            <v>Existing - Hydro</v>
          </cell>
          <cell r="K222" t="str">
            <v/>
          </cell>
        </row>
        <row r="223">
          <cell r="A223">
            <v>11915</v>
          </cell>
          <cell r="B223" t="str">
            <v>HY_SmallWest</v>
          </cell>
          <cell r="C223" t="str">
            <v>HY_SmallWest</v>
          </cell>
          <cell r="D223" t="str">
            <v>Existing Hydro</v>
          </cell>
          <cell r="E223" t="str">
            <v>West</v>
          </cell>
          <cell r="F223" t="str">
            <v>Existing - Hydro</v>
          </cell>
          <cell r="G223" t="str">
            <v/>
          </cell>
          <cell r="H223" t="str">
            <v/>
          </cell>
          <cell r="I223" t="str">
            <v>Existing - Hydro</v>
          </cell>
          <cell r="J223" t="str">
            <v>Existing - Hydro</v>
          </cell>
          <cell r="K223" t="str">
            <v/>
          </cell>
        </row>
        <row r="224">
          <cell r="A224">
            <v>10116</v>
          </cell>
          <cell r="B224" t="str">
            <v>HY_SodaSprings</v>
          </cell>
          <cell r="C224" t="str">
            <v>HY_SodaSprings</v>
          </cell>
          <cell r="D224" t="str">
            <v>Existing Hydro</v>
          </cell>
          <cell r="E224" t="str">
            <v>West</v>
          </cell>
          <cell r="F224" t="str">
            <v>Existing - Hydro</v>
          </cell>
          <cell r="G224" t="str">
            <v/>
          </cell>
          <cell r="H224" t="str">
            <v/>
          </cell>
          <cell r="I224" t="str">
            <v>Existing - Hydro</v>
          </cell>
          <cell r="J224" t="str">
            <v>Existing - Hydro</v>
          </cell>
          <cell r="K224" t="str">
            <v/>
          </cell>
        </row>
        <row r="225">
          <cell r="A225">
            <v>10117</v>
          </cell>
          <cell r="B225" t="str">
            <v>HY_Swift1</v>
          </cell>
          <cell r="C225" t="str">
            <v>HY_Swift1</v>
          </cell>
          <cell r="D225" t="str">
            <v>Existing Hydro</v>
          </cell>
          <cell r="E225" t="str">
            <v>West</v>
          </cell>
          <cell r="F225" t="str">
            <v>Existing - Hydro</v>
          </cell>
          <cell r="G225" t="str">
            <v/>
          </cell>
          <cell r="H225" t="str">
            <v/>
          </cell>
          <cell r="I225" t="str">
            <v>Existing - Hydro</v>
          </cell>
          <cell r="J225" t="str">
            <v>Existing - Hydro</v>
          </cell>
          <cell r="K225" t="str">
            <v/>
          </cell>
        </row>
        <row r="226">
          <cell r="A226">
            <v>10118</v>
          </cell>
          <cell r="B226" t="str">
            <v>HY_Swift2</v>
          </cell>
          <cell r="C226" t="str">
            <v>HY_Swift2</v>
          </cell>
          <cell r="D226" t="str">
            <v>Existing Hydro</v>
          </cell>
          <cell r="E226" t="str">
            <v>West</v>
          </cell>
          <cell r="F226" t="str">
            <v>Existing - Hydro</v>
          </cell>
          <cell r="G226" t="str">
            <v/>
          </cell>
          <cell r="H226" t="str">
            <v/>
          </cell>
          <cell r="I226" t="str">
            <v>Existing - Hydro</v>
          </cell>
          <cell r="J226" t="str">
            <v>Existing - Hydro</v>
          </cell>
          <cell r="K226" t="str">
            <v/>
          </cell>
        </row>
        <row r="227">
          <cell r="A227">
            <v>11913</v>
          </cell>
          <cell r="B227" t="str">
            <v>HY_Toketee-Slide</v>
          </cell>
          <cell r="C227" t="str">
            <v>HY_Toketee-Slide</v>
          </cell>
          <cell r="D227" t="str">
            <v>Existing Hydro</v>
          </cell>
          <cell r="E227" t="str">
            <v>West</v>
          </cell>
          <cell r="F227" t="str">
            <v>Existing - Hydro</v>
          </cell>
          <cell r="G227" t="str">
            <v/>
          </cell>
          <cell r="H227" t="str">
            <v/>
          </cell>
          <cell r="I227" t="str">
            <v>Existing - Hydro</v>
          </cell>
          <cell r="J227" t="str">
            <v>Existing - Hydro</v>
          </cell>
          <cell r="K227" t="str">
            <v/>
          </cell>
        </row>
        <row r="228">
          <cell r="A228">
            <v>10120</v>
          </cell>
          <cell r="B228" t="str">
            <v>HY_UKL</v>
          </cell>
          <cell r="C228" t="str">
            <v>HY_UKL</v>
          </cell>
          <cell r="D228" t="str">
            <v>Existing Hydro</v>
          </cell>
          <cell r="E228" t="str">
            <v>West</v>
          </cell>
          <cell r="F228" t="str">
            <v>Existing - Hydro</v>
          </cell>
          <cell r="G228" t="str">
            <v/>
          </cell>
          <cell r="H228" t="str">
            <v/>
          </cell>
          <cell r="I228" t="str">
            <v>Existing - Hydro</v>
          </cell>
          <cell r="J228" t="str">
            <v>Existing - Hydro</v>
          </cell>
          <cell r="K228" t="str">
            <v/>
          </cell>
        </row>
        <row r="229">
          <cell r="A229">
            <v>10122</v>
          </cell>
          <cell r="B229" t="str">
            <v>HY_Yale</v>
          </cell>
          <cell r="C229" t="str">
            <v>HY_Yale</v>
          </cell>
          <cell r="D229" t="str">
            <v>Existing Hydro</v>
          </cell>
          <cell r="E229" t="str">
            <v>West</v>
          </cell>
          <cell r="F229" t="str">
            <v>Existing - Hydro</v>
          </cell>
          <cell r="G229" t="str">
            <v/>
          </cell>
          <cell r="H229" t="str">
            <v/>
          </cell>
          <cell r="I229" t="str">
            <v>Existing - Hydro</v>
          </cell>
          <cell r="J229" t="str">
            <v>Existing - Hydro</v>
          </cell>
          <cell r="K229" t="str">
            <v/>
          </cell>
        </row>
        <row r="230">
          <cell r="A230">
            <v>150952</v>
          </cell>
          <cell r="B230" t="str">
            <v>ED1_C_Keeper</v>
          </cell>
          <cell r="C230" t="str">
            <v>ED1_C_Keeper</v>
          </cell>
          <cell r="D230" t="str">
            <v>Existing Price Strike</v>
          </cell>
          <cell r="E230" t="str">
            <v>East</v>
          </cell>
          <cell r="F230" t="str">
            <v>Existing - DSM_Class1</v>
          </cell>
          <cell r="G230" t="str">
            <v/>
          </cell>
          <cell r="H230" t="str">
            <v/>
          </cell>
          <cell r="I230" t="str">
            <v>Existing - DSM1</v>
          </cell>
          <cell r="J230" t="str">
            <v>Existing - DSM</v>
          </cell>
          <cell r="K230" t="str">
            <v/>
          </cell>
        </row>
        <row r="231">
          <cell r="A231">
            <v>11834</v>
          </cell>
          <cell r="B231" t="str">
            <v>ED1_ID_IRR</v>
          </cell>
          <cell r="C231" t="str">
            <v>ED1_ID_IRR</v>
          </cell>
          <cell r="D231" t="str">
            <v>Existing Price Strike</v>
          </cell>
          <cell r="E231" t="str">
            <v>East</v>
          </cell>
          <cell r="F231" t="str">
            <v>Existing - DSM_Class1</v>
          </cell>
          <cell r="G231" t="str">
            <v/>
          </cell>
          <cell r="H231" t="str">
            <v/>
          </cell>
          <cell r="I231" t="str">
            <v>Existing - DSM1</v>
          </cell>
          <cell r="J231" t="str">
            <v>Existing - DSM</v>
          </cell>
          <cell r="K231" t="str">
            <v/>
          </cell>
        </row>
        <row r="232">
          <cell r="A232">
            <v>150955</v>
          </cell>
          <cell r="B232" t="str">
            <v>ED1_UT_IRR</v>
          </cell>
          <cell r="C232" t="str">
            <v>ED1_UT_IRR</v>
          </cell>
          <cell r="D232" t="str">
            <v>Existing Price Strike</v>
          </cell>
          <cell r="E232" t="str">
            <v>East</v>
          </cell>
          <cell r="F232" t="str">
            <v>Existing - DSM_Class1</v>
          </cell>
          <cell r="G232" t="str">
            <v/>
          </cell>
          <cell r="H232" t="str">
            <v/>
          </cell>
          <cell r="I232" t="str">
            <v>Existing - DSM1</v>
          </cell>
          <cell r="J232" t="str">
            <v>Existing - DSM</v>
          </cell>
          <cell r="K232" t="str">
            <v/>
          </cell>
        </row>
        <row r="233">
          <cell r="A233">
            <v>10208</v>
          </cell>
          <cell r="B233" t="str">
            <v>CL_Carbon1</v>
          </cell>
          <cell r="C233" t="str">
            <v>CL_Carbon1</v>
          </cell>
          <cell r="D233" t="str">
            <v>Existing Thermal</v>
          </cell>
          <cell r="E233" t="str">
            <v>East</v>
          </cell>
          <cell r="F233" t="str">
            <v>Carbon 1</v>
          </cell>
          <cell r="G233" t="str">
            <v/>
          </cell>
          <cell r="H233" t="str">
            <v/>
          </cell>
          <cell r="I233" t="str">
            <v>Existing - Coal</v>
          </cell>
          <cell r="J233" t="str">
            <v>Existing - Coal</v>
          </cell>
          <cell r="K233" t="str">
            <v/>
          </cell>
        </row>
        <row r="234">
          <cell r="A234">
            <v>10209</v>
          </cell>
          <cell r="B234" t="str">
            <v>CL_Carbon2</v>
          </cell>
          <cell r="C234" t="str">
            <v>CL_Carbon2</v>
          </cell>
          <cell r="D234" t="str">
            <v>Existing Thermal</v>
          </cell>
          <cell r="E234" t="str">
            <v>East</v>
          </cell>
          <cell r="F234" t="str">
            <v>Carbon 2</v>
          </cell>
          <cell r="G234" t="str">
            <v/>
          </cell>
          <cell r="H234" t="str">
            <v/>
          </cell>
          <cell r="I234" t="str">
            <v>Existing - Coal</v>
          </cell>
          <cell r="J234" t="str">
            <v>Existing - Coal</v>
          </cell>
          <cell r="K234" t="str">
            <v/>
          </cell>
        </row>
        <row r="235">
          <cell r="A235">
            <v>10210</v>
          </cell>
          <cell r="B235" t="str">
            <v>CL_Cholla4</v>
          </cell>
          <cell r="C235" t="str">
            <v>CL_Cholla4</v>
          </cell>
          <cell r="D235" t="str">
            <v>Existing Thermal</v>
          </cell>
          <cell r="E235" t="str">
            <v>East</v>
          </cell>
          <cell r="F235" t="str">
            <v>Cholla 4</v>
          </cell>
          <cell r="G235" t="str">
            <v/>
          </cell>
          <cell r="H235" t="str">
            <v/>
          </cell>
          <cell r="I235" t="str">
            <v>Existing - Coal</v>
          </cell>
          <cell r="J235" t="str">
            <v>Existing - Coal</v>
          </cell>
          <cell r="K235" t="str">
            <v/>
          </cell>
        </row>
        <row r="236">
          <cell r="A236">
            <v>10211</v>
          </cell>
          <cell r="B236" t="str">
            <v>CL_Colstrip3</v>
          </cell>
          <cell r="C236" t="str">
            <v>CL_Colstrip3</v>
          </cell>
          <cell r="D236" t="str">
            <v>Existing Thermal</v>
          </cell>
          <cell r="E236" t="str">
            <v>West</v>
          </cell>
          <cell r="F236" t="str">
            <v>Colstrip 3</v>
          </cell>
          <cell r="G236" t="str">
            <v/>
          </cell>
          <cell r="H236" t="str">
            <v/>
          </cell>
          <cell r="I236" t="str">
            <v>Existing - Coal</v>
          </cell>
          <cell r="J236" t="str">
            <v>Existing - Coal</v>
          </cell>
          <cell r="K236" t="str">
            <v/>
          </cell>
        </row>
        <row r="237">
          <cell r="A237">
            <v>10212</v>
          </cell>
          <cell r="B237" t="str">
            <v>CL_Colstrip4</v>
          </cell>
          <cell r="C237" t="str">
            <v>CL_Colstrip4</v>
          </cell>
          <cell r="D237" t="str">
            <v>Existing Thermal</v>
          </cell>
          <cell r="E237" t="str">
            <v>West</v>
          </cell>
          <cell r="F237" t="str">
            <v>Colstrip 4</v>
          </cell>
          <cell r="G237" t="str">
            <v/>
          </cell>
          <cell r="H237" t="str">
            <v/>
          </cell>
          <cell r="I237" t="str">
            <v>Existing - Coal</v>
          </cell>
          <cell r="J237" t="str">
            <v>Existing - Coal</v>
          </cell>
          <cell r="K237" t="str">
            <v/>
          </cell>
        </row>
        <row r="238">
          <cell r="A238">
            <v>10214</v>
          </cell>
          <cell r="B238" t="str">
            <v>CL_Craig1</v>
          </cell>
          <cell r="C238" t="str">
            <v>CL_Craig1</v>
          </cell>
          <cell r="D238" t="str">
            <v>Existing Thermal</v>
          </cell>
          <cell r="E238" t="str">
            <v>East</v>
          </cell>
          <cell r="F238" t="str">
            <v>Craig 1</v>
          </cell>
          <cell r="G238" t="str">
            <v/>
          </cell>
          <cell r="H238" t="str">
            <v/>
          </cell>
          <cell r="I238" t="str">
            <v>Existing - Coal</v>
          </cell>
          <cell r="J238" t="str">
            <v>Existing - Coal</v>
          </cell>
          <cell r="K238" t="str">
            <v/>
          </cell>
        </row>
        <row r="239">
          <cell r="A239">
            <v>10215</v>
          </cell>
          <cell r="B239" t="str">
            <v>CL_Craig2</v>
          </cell>
          <cell r="C239" t="str">
            <v>CL_Craig2</v>
          </cell>
          <cell r="D239" t="str">
            <v>Existing Thermal</v>
          </cell>
          <cell r="E239" t="str">
            <v>East</v>
          </cell>
          <cell r="F239" t="str">
            <v>Craig 2</v>
          </cell>
          <cell r="G239" t="str">
            <v/>
          </cell>
          <cell r="H239" t="str">
            <v/>
          </cell>
          <cell r="I239" t="str">
            <v>Existing - Coal</v>
          </cell>
          <cell r="J239" t="str">
            <v>Existing - Coal</v>
          </cell>
          <cell r="K239" t="str">
            <v/>
          </cell>
        </row>
        <row r="240">
          <cell r="A240">
            <v>10329</v>
          </cell>
          <cell r="B240" t="str">
            <v>CL_DJohnston1</v>
          </cell>
          <cell r="C240" t="str">
            <v>CL_DJohnston1</v>
          </cell>
          <cell r="D240" t="str">
            <v>Existing Thermal</v>
          </cell>
          <cell r="E240" t="str">
            <v>East</v>
          </cell>
          <cell r="F240" t="str">
            <v>DaveJohnston 1</v>
          </cell>
          <cell r="G240" t="str">
            <v/>
          </cell>
          <cell r="H240" t="str">
            <v/>
          </cell>
          <cell r="I240" t="str">
            <v>Existing - Coal</v>
          </cell>
          <cell r="J240" t="str">
            <v>Existing - Coal</v>
          </cell>
          <cell r="K240" t="str">
            <v/>
          </cell>
        </row>
        <row r="241">
          <cell r="A241">
            <v>10330</v>
          </cell>
          <cell r="B241" t="str">
            <v>CL_DJohnston2</v>
          </cell>
          <cell r="C241" t="str">
            <v>CL_DJohnston2</v>
          </cell>
          <cell r="D241" t="str">
            <v>Existing Thermal</v>
          </cell>
          <cell r="E241" t="str">
            <v>East</v>
          </cell>
          <cell r="F241" t="str">
            <v>DaveJohnston 2</v>
          </cell>
          <cell r="G241" t="str">
            <v/>
          </cell>
          <cell r="H241" t="str">
            <v/>
          </cell>
          <cell r="I241" t="str">
            <v>Existing - Coal</v>
          </cell>
          <cell r="J241" t="str">
            <v>Existing - Coal</v>
          </cell>
          <cell r="K241" t="str">
            <v/>
          </cell>
        </row>
        <row r="242">
          <cell r="A242">
            <v>10331</v>
          </cell>
          <cell r="B242" t="str">
            <v>CL_DJohnston3</v>
          </cell>
          <cell r="C242" t="str">
            <v>CL_DJohnston3</v>
          </cell>
          <cell r="D242" t="str">
            <v>Existing Thermal</v>
          </cell>
          <cell r="E242" t="str">
            <v>East</v>
          </cell>
          <cell r="F242" t="str">
            <v>DaveJohnston 3</v>
          </cell>
          <cell r="G242" t="str">
            <v/>
          </cell>
          <cell r="H242" t="str">
            <v/>
          </cell>
          <cell r="I242" t="str">
            <v>Existing - Coal</v>
          </cell>
          <cell r="J242" t="str">
            <v>Existing - Coal</v>
          </cell>
          <cell r="K242" t="str">
            <v/>
          </cell>
        </row>
        <row r="243">
          <cell r="A243">
            <v>10332</v>
          </cell>
          <cell r="B243" t="str">
            <v>CL_DJohnston4</v>
          </cell>
          <cell r="C243" t="str">
            <v>CL_DJohnston4</v>
          </cell>
          <cell r="D243" t="str">
            <v>Existing Thermal</v>
          </cell>
          <cell r="E243" t="str">
            <v>East</v>
          </cell>
          <cell r="F243" t="str">
            <v>DaveJohnston 4</v>
          </cell>
          <cell r="G243" t="str">
            <v/>
          </cell>
          <cell r="H243" t="str">
            <v/>
          </cell>
          <cell r="I243" t="str">
            <v>Existing - Coal</v>
          </cell>
          <cell r="J243" t="str">
            <v>Existing - Coal</v>
          </cell>
          <cell r="K243" t="str">
            <v/>
          </cell>
        </row>
        <row r="244">
          <cell r="A244">
            <v>10242</v>
          </cell>
          <cell r="B244" t="str">
            <v>CL_Hayden1</v>
          </cell>
          <cell r="C244" t="str">
            <v>CL_Hayden1</v>
          </cell>
          <cell r="D244" t="str">
            <v>Existing Thermal</v>
          </cell>
          <cell r="E244" t="str">
            <v>East</v>
          </cell>
          <cell r="F244" t="str">
            <v>Hayden 1</v>
          </cell>
          <cell r="G244" t="str">
            <v/>
          </cell>
          <cell r="H244" t="str">
            <v/>
          </cell>
          <cell r="I244" t="str">
            <v>Existing - Coal</v>
          </cell>
          <cell r="J244" t="str">
            <v>Existing - Coal</v>
          </cell>
          <cell r="K244" t="str">
            <v/>
          </cell>
        </row>
        <row r="245">
          <cell r="A245">
            <v>10243</v>
          </cell>
          <cell r="B245" t="str">
            <v>CL_Hayden2</v>
          </cell>
          <cell r="C245" t="str">
            <v>CL_Hayden2</v>
          </cell>
          <cell r="D245" t="str">
            <v>Existing Thermal</v>
          </cell>
          <cell r="E245" t="str">
            <v>East</v>
          </cell>
          <cell r="F245" t="str">
            <v>Hayden 2</v>
          </cell>
          <cell r="G245" t="str">
            <v/>
          </cell>
          <cell r="H245" t="str">
            <v/>
          </cell>
          <cell r="I245" t="str">
            <v>Existing - Coal</v>
          </cell>
          <cell r="J245" t="str">
            <v>Existing - Coal</v>
          </cell>
          <cell r="K245" t="str">
            <v/>
          </cell>
        </row>
        <row r="246">
          <cell r="A246">
            <v>10247</v>
          </cell>
          <cell r="B246" t="str">
            <v>CL_Hunter1</v>
          </cell>
          <cell r="C246" t="str">
            <v>CL_Hunter1</v>
          </cell>
          <cell r="D246" t="str">
            <v>Existing Thermal</v>
          </cell>
          <cell r="E246" t="str">
            <v>East</v>
          </cell>
          <cell r="F246" t="str">
            <v>Hunter 1</v>
          </cell>
          <cell r="G246" t="str">
            <v/>
          </cell>
          <cell r="H246" t="str">
            <v/>
          </cell>
          <cell r="I246" t="str">
            <v>Existing - Coal</v>
          </cell>
          <cell r="J246" t="str">
            <v>Existing - Coal</v>
          </cell>
          <cell r="K246" t="str">
            <v/>
          </cell>
        </row>
        <row r="247">
          <cell r="A247">
            <v>10248</v>
          </cell>
          <cell r="B247" t="str">
            <v>CL_Hunter2</v>
          </cell>
          <cell r="C247" t="str">
            <v>CL_Hunter2</v>
          </cell>
          <cell r="D247" t="str">
            <v>Existing Thermal</v>
          </cell>
          <cell r="E247" t="str">
            <v>East</v>
          </cell>
          <cell r="F247" t="str">
            <v>Hunter 2</v>
          </cell>
          <cell r="G247" t="str">
            <v/>
          </cell>
          <cell r="H247" t="str">
            <v/>
          </cell>
          <cell r="I247" t="str">
            <v>Existing - Coal</v>
          </cell>
          <cell r="J247" t="str">
            <v>Existing - Coal</v>
          </cell>
          <cell r="K247" t="str">
            <v/>
          </cell>
        </row>
        <row r="248">
          <cell r="A248">
            <v>10246</v>
          </cell>
          <cell r="B248" t="str">
            <v>CL_Hunter3</v>
          </cell>
          <cell r="C248" t="str">
            <v>CL_Hunter3</v>
          </cell>
          <cell r="D248" t="str">
            <v>Existing Thermal</v>
          </cell>
          <cell r="E248" t="str">
            <v>East</v>
          </cell>
          <cell r="F248" t="str">
            <v>Hunter 3</v>
          </cell>
          <cell r="G248" t="str">
            <v/>
          </cell>
          <cell r="H248" t="str">
            <v/>
          </cell>
          <cell r="I248" t="str">
            <v>Existing - Coal</v>
          </cell>
          <cell r="J248" t="str">
            <v>Existing - Coal</v>
          </cell>
          <cell r="K248" t="str">
            <v/>
          </cell>
        </row>
        <row r="249">
          <cell r="A249">
            <v>10249</v>
          </cell>
          <cell r="B249" t="str">
            <v>CL_Huntington1</v>
          </cell>
          <cell r="C249" t="str">
            <v>CL_Huntington1</v>
          </cell>
          <cell r="D249" t="str">
            <v>Existing Thermal</v>
          </cell>
          <cell r="E249" t="str">
            <v>East</v>
          </cell>
          <cell r="F249" t="str">
            <v>Huntington 1</v>
          </cell>
          <cell r="G249" t="str">
            <v/>
          </cell>
          <cell r="H249" t="str">
            <v/>
          </cell>
          <cell r="I249" t="str">
            <v>Existing - Coal</v>
          </cell>
          <cell r="J249" t="str">
            <v>Existing - Coal</v>
          </cell>
          <cell r="K249" t="str">
            <v/>
          </cell>
        </row>
        <row r="250">
          <cell r="A250">
            <v>10250</v>
          </cell>
          <cell r="B250" t="str">
            <v>CL_Huntington2</v>
          </cell>
          <cell r="C250" t="str">
            <v>CL_Huntington2</v>
          </cell>
          <cell r="D250" t="str">
            <v>Existing Thermal</v>
          </cell>
          <cell r="E250" t="str">
            <v>East</v>
          </cell>
          <cell r="F250" t="str">
            <v>Huntington 2</v>
          </cell>
          <cell r="G250" t="str">
            <v/>
          </cell>
          <cell r="H250" t="str">
            <v/>
          </cell>
          <cell r="I250" t="str">
            <v>Existing - Coal</v>
          </cell>
          <cell r="J250" t="str">
            <v>Existing - Coal</v>
          </cell>
          <cell r="K250" t="str">
            <v/>
          </cell>
        </row>
        <row r="251">
          <cell r="A251">
            <v>10324</v>
          </cell>
          <cell r="B251" t="str">
            <v>CL_JBridger1</v>
          </cell>
          <cell r="C251" t="str">
            <v>CL_JBridger1</v>
          </cell>
          <cell r="D251" t="str">
            <v>Existing Thermal</v>
          </cell>
          <cell r="E251" t="str">
            <v>West</v>
          </cell>
          <cell r="F251" t="str">
            <v>JimBridger 1</v>
          </cell>
          <cell r="G251" t="str">
            <v/>
          </cell>
          <cell r="H251" t="str">
            <v/>
          </cell>
          <cell r="I251" t="str">
            <v>Existing - Coal</v>
          </cell>
          <cell r="J251" t="str">
            <v>Existing - Coal</v>
          </cell>
          <cell r="K251" t="str">
            <v/>
          </cell>
        </row>
        <row r="252">
          <cell r="A252">
            <v>10325</v>
          </cell>
          <cell r="B252" t="str">
            <v>CL_JBridger2</v>
          </cell>
          <cell r="C252" t="str">
            <v>CL_JBridger2</v>
          </cell>
          <cell r="D252" t="str">
            <v>Existing Thermal</v>
          </cell>
          <cell r="E252" t="str">
            <v>West</v>
          </cell>
          <cell r="F252" t="str">
            <v>JimBridger 2</v>
          </cell>
          <cell r="G252" t="str">
            <v/>
          </cell>
          <cell r="H252" t="str">
            <v/>
          </cell>
          <cell r="I252" t="str">
            <v>Existing - Coal</v>
          </cell>
          <cell r="J252" t="str">
            <v>Existing - Coal</v>
          </cell>
          <cell r="K252" t="str">
            <v/>
          </cell>
        </row>
        <row r="253">
          <cell r="A253">
            <v>10326</v>
          </cell>
          <cell r="B253" t="str">
            <v>CL_JBridger3</v>
          </cell>
          <cell r="C253" t="str">
            <v>CL_JBridger3</v>
          </cell>
          <cell r="D253" t="str">
            <v>Existing Thermal</v>
          </cell>
          <cell r="E253" t="str">
            <v>West</v>
          </cell>
          <cell r="F253" t="str">
            <v>JimBridger 3</v>
          </cell>
          <cell r="G253" t="str">
            <v/>
          </cell>
          <cell r="H253" t="str">
            <v/>
          </cell>
          <cell r="I253" t="str">
            <v>Existing - Coal</v>
          </cell>
          <cell r="J253" t="str">
            <v>Existing - Coal</v>
          </cell>
          <cell r="K253" t="str">
            <v/>
          </cell>
        </row>
        <row r="254">
          <cell r="A254">
            <v>10327</v>
          </cell>
          <cell r="B254" t="str">
            <v>CL_JBridger4</v>
          </cell>
          <cell r="C254" t="str">
            <v>CL_JBridger4</v>
          </cell>
          <cell r="D254" t="str">
            <v>Existing Thermal</v>
          </cell>
          <cell r="E254" t="str">
            <v>West</v>
          </cell>
          <cell r="F254" t="str">
            <v>JimBridger 4</v>
          </cell>
          <cell r="G254" t="str">
            <v/>
          </cell>
          <cell r="H254" t="str">
            <v/>
          </cell>
          <cell r="I254" t="str">
            <v>Existing - Coal</v>
          </cell>
          <cell r="J254" t="str">
            <v>Existing - Coal</v>
          </cell>
          <cell r="K254" t="str">
            <v/>
          </cell>
        </row>
        <row r="255">
          <cell r="A255">
            <v>10334</v>
          </cell>
          <cell r="B255" t="str">
            <v>CL_Naughton1</v>
          </cell>
          <cell r="C255" t="str">
            <v>CL_Naughton1</v>
          </cell>
          <cell r="D255" t="str">
            <v>Existing Thermal</v>
          </cell>
          <cell r="E255" t="str">
            <v>East</v>
          </cell>
          <cell r="F255" t="str">
            <v>Naughton 1</v>
          </cell>
          <cell r="G255" t="str">
            <v/>
          </cell>
          <cell r="H255" t="str">
            <v/>
          </cell>
          <cell r="I255" t="str">
            <v>Existing - Coal</v>
          </cell>
          <cell r="J255" t="str">
            <v>Existing - Coal</v>
          </cell>
          <cell r="K255" t="str">
            <v/>
          </cell>
        </row>
        <row r="256">
          <cell r="A256">
            <v>10335</v>
          </cell>
          <cell r="B256" t="str">
            <v>CL_Naughton2</v>
          </cell>
          <cell r="C256" t="str">
            <v>CL_Naughton2</v>
          </cell>
          <cell r="D256" t="str">
            <v>Existing Thermal</v>
          </cell>
          <cell r="E256" t="str">
            <v>East</v>
          </cell>
          <cell r="F256" t="str">
            <v>Naughton 2</v>
          </cell>
          <cell r="G256" t="str">
            <v/>
          </cell>
          <cell r="H256" t="str">
            <v/>
          </cell>
          <cell r="I256" t="str">
            <v>Existing - Coal</v>
          </cell>
          <cell r="J256" t="str">
            <v>Existing - Coal</v>
          </cell>
          <cell r="K256" t="str">
            <v/>
          </cell>
        </row>
        <row r="257">
          <cell r="A257">
            <v>10336</v>
          </cell>
          <cell r="B257" t="str">
            <v>CL_Naughton3</v>
          </cell>
          <cell r="C257" t="str">
            <v>CL_Naughton3</v>
          </cell>
          <cell r="D257" t="str">
            <v>Existing Thermal</v>
          </cell>
          <cell r="E257" t="str">
            <v>East</v>
          </cell>
          <cell r="F257" t="str">
            <v>Naughton 3</v>
          </cell>
          <cell r="G257" t="str">
            <v/>
          </cell>
          <cell r="H257" t="str">
            <v/>
          </cell>
          <cell r="I257" t="str">
            <v>Existing - Coal</v>
          </cell>
          <cell r="J257" t="str">
            <v>Existing - Coal</v>
          </cell>
          <cell r="K257" t="str">
            <v/>
          </cell>
        </row>
        <row r="258">
          <cell r="A258">
            <v>10350</v>
          </cell>
          <cell r="B258" t="str">
            <v>CL_Wyodak1</v>
          </cell>
          <cell r="C258" t="str">
            <v>CL_Wyodak1</v>
          </cell>
          <cell r="D258" t="str">
            <v>Existing Thermal</v>
          </cell>
          <cell r="E258" t="str">
            <v>East</v>
          </cell>
          <cell r="F258" t="str">
            <v>Wyodak</v>
          </cell>
          <cell r="G258" t="str">
            <v/>
          </cell>
          <cell r="H258" t="str">
            <v/>
          </cell>
          <cell r="I258" t="str">
            <v>Existing - Coal</v>
          </cell>
          <cell r="J258" t="str">
            <v>Existing - Coal</v>
          </cell>
          <cell r="K258" t="str">
            <v/>
          </cell>
        </row>
        <row r="259">
          <cell r="A259">
            <v>10207</v>
          </cell>
          <cell r="B259" t="str">
            <v>GEO_Blundell</v>
          </cell>
          <cell r="C259" t="str">
            <v>GEO_Blundell</v>
          </cell>
          <cell r="D259" t="str">
            <v>Existing Thermal</v>
          </cell>
          <cell r="E259" t="str">
            <v>East</v>
          </cell>
          <cell r="F259" t="str">
            <v>Existing - Geothermal</v>
          </cell>
          <cell r="G259" t="str">
            <v/>
          </cell>
          <cell r="H259" t="str">
            <v/>
          </cell>
          <cell r="I259" t="str">
            <v>Existing - Geothermal</v>
          </cell>
          <cell r="J259" t="str">
            <v>Existing - Geothermal</v>
          </cell>
          <cell r="K259" t="str">
            <v/>
          </cell>
        </row>
        <row r="260">
          <cell r="A260">
            <v>12964</v>
          </cell>
          <cell r="B260" t="str">
            <v>GS_Chehalis</v>
          </cell>
          <cell r="C260" t="str">
            <v>GS_Chehalis</v>
          </cell>
          <cell r="D260" t="str">
            <v>Existing Thermal</v>
          </cell>
          <cell r="E260" t="str">
            <v>West</v>
          </cell>
          <cell r="F260" t="str">
            <v>Existing - GAS</v>
          </cell>
          <cell r="G260" t="str">
            <v/>
          </cell>
          <cell r="H260" t="str">
            <v/>
          </cell>
          <cell r="I260" t="str">
            <v>Existing - GAS</v>
          </cell>
          <cell r="J260" t="str">
            <v>Existing - CCCT</v>
          </cell>
          <cell r="K260" t="str">
            <v>Chehalis</v>
          </cell>
        </row>
        <row r="261">
          <cell r="A261">
            <v>10551</v>
          </cell>
          <cell r="B261" t="str">
            <v>GS_CurrantCreek</v>
          </cell>
          <cell r="C261" t="str">
            <v>GS_CurrantCreek</v>
          </cell>
          <cell r="D261" t="str">
            <v>Existing Thermal</v>
          </cell>
          <cell r="E261" t="str">
            <v>East</v>
          </cell>
          <cell r="F261" t="str">
            <v>Existing - GAS</v>
          </cell>
          <cell r="G261" t="str">
            <v/>
          </cell>
          <cell r="H261" t="str">
            <v/>
          </cell>
          <cell r="I261" t="str">
            <v>Existing - GAS</v>
          </cell>
          <cell r="J261" t="str">
            <v>Existing - CCCT</v>
          </cell>
          <cell r="K261" t="str">
            <v>Utah-S</v>
          </cell>
        </row>
        <row r="262">
          <cell r="A262">
            <v>10237</v>
          </cell>
          <cell r="B262" t="str">
            <v>GS_Gadsby1</v>
          </cell>
          <cell r="C262" t="str">
            <v>GS_Gadsby1</v>
          </cell>
          <cell r="D262" t="str">
            <v>Existing Thermal</v>
          </cell>
          <cell r="E262" t="str">
            <v>East</v>
          </cell>
          <cell r="F262" t="str">
            <v>Existing - Gas - Steam</v>
          </cell>
          <cell r="G262" t="str">
            <v/>
          </cell>
          <cell r="H262" t="str">
            <v/>
          </cell>
          <cell r="I262" t="str">
            <v>Existing - GAS</v>
          </cell>
          <cell r="J262" t="str">
            <v>Existing - Gas - Steam</v>
          </cell>
          <cell r="K262" t="str">
            <v>Utah-N</v>
          </cell>
        </row>
        <row r="263">
          <cell r="A263">
            <v>10238</v>
          </cell>
          <cell r="B263" t="str">
            <v>GS_Gadsby2</v>
          </cell>
          <cell r="C263" t="str">
            <v>GS_Gadsby2</v>
          </cell>
          <cell r="D263" t="str">
            <v>Existing Thermal</v>
          </cell>
          <cell r="E263" t="str">
            <v>East</v>
          </cell>
          <cell r="F263" t="str">
            <v>Existing - Gas - Steam</v>
          </cell>
          <cell r="G263" t="str">
            <v/>
          </cell>
          <cell r="H263" t="str">
            <v/>
          </cell>
          <cell r="I263" t="str">
            <v>Existing - GAS</v>
          </cell>
          <cell r="J263" t="str">
            <v>Existing - Gas - Steam</v>
          </cell>
          <cell r="K263" t="str">
            <v>Utah-N</v>
          </cell>
        </row>
        <row r="264">
          <cell r="A264">
            <v>10239</v>
          </cell>
          <cell r="B264" t="str">
            <v>GS_Gadsby3</v>
          </cell>
          <cell r="C264" t="str">
            <v>GS_Gadsby3</v>
          </cell>
          <cell r="D264" t="str">
            <v>Existing Thermal</v>
          </cell>
          <cell r="E264" t="str">
            <v>East</v>
          </cell>
          <cell r="F264" t="str">
            <v>Existing - Gas - Steam</v>
          </cell>
          <cell r="G264" t="str">
            <v/>
          </cell>
          <cell r="H264" t="str">
            <v/>
          </cell>
          <cell r="I264" t="str">
            <v>Existing - GAS</v>
          </cell>
          <cell r="J264" t="str">
            <v>Existing - Gas - Steam</v>
          </cell>
          <cell r="K264" t="str">
            <v>Utah-N</v>
          </cell>
        </row>
        <row r="265">
          <cell r="A265">
            <v>10241</v>
          </cell>
          <cell r="B265" t="str">
            <v>GS_GadsbyGT1</v>
          </cell>
          <cell r="C265" t="str">
            <v>GS_GadsbyGT1</v>
          </cell>
          <cell r="D265" t="str">
            <v>Existing Thermal</v>
          </cell>
          <cell r="E265" t="str">
            <v>East</v>
          </cell>
          <cell r="F265" t="str">
            <v>Existing - GAS</v>
          </cell>
          <cell r="G265" t="str">
            <v/>
          </cell>
          <cell r="H265" t="str">
            <v/>
          </cell>
          <cell r="I265" t="str">
            <v>Existing - GAS</v>
          </cell>
          <cell r="J265" t="str">
            <v>Existing - SCCT</v>
          </cell>
          <cell r="K265" t="str">
            <v>Utah-N</v>
          </cell>
        </row>
        <row r="266">
          <cell r="A266">
            <v>10240</v>
          </cell>
          <cell r="B266" t="str">
            <v>GS_GadsbyGT2</v>
          </cell>
          <cell r="C266" t="str">
            <v>GS_GadsbyGT2</v>
          </cell>
          <cell r="D266" t="str">
            <v>Existing Thermal</v>
          </cell>
          <cell r="E266" t="str">
            <v>East</v>
          </cell>
          <cell r="F266" t="str">
            <v>Existing - GAS</v>
          </cell>
          <cell r="G266" t="str">
            <v/>
          </cell>
          <cell r="H266" t="str">
            <v/>
          </cell>
          <cell r="I266" t="str">
            <v>Existing - GAS</v>
          </cell>
          <cell r="J266" t="str">
            <v>Existing - SCCT</v>
          </cell>
          <cell r="K266" t="str">
            <v>Utah-N</v>
          </cell>
        </row>
        <row r="267">
          <cell r="A267">
            <v>10236</v>
          </cell>
          <cell r="B267" t="str">
            <v>GS_GadsbyGT3</v>
          </cell>
          <cell r="C267" t="str">
            <v>GS_GadsbyGT3</v>
          </cell>
          <cell r="D267" t="str">
            <v>Existing Thermal</v>
          </cell>
          <cell r="E267" t="str">
            <v>East</v>
          </cell>
          <cell r="F267" t="str">
            <v>Existing - GAS</v>
          </cell>
          <cell r="G267" t="str">
            <v/>
          </cell>
          <cell r="H267" t="str">
            <v/>
          </cell>
          <cell r="I267" t="str">
            <v>Existing - GAS</v>
          </cell>
          <cell r="J267" t="str">
            <v>Existing - SCCT</v>
          </cell>
          <cell r="K267" t="str">
            <v>Utah-N</v>
          </cell>
        </row>
        <row r="268">
          <cell r="A268">
            <v>11670</v>
          </cell>
          <cell r="B268" t="str">
            <v>GS_Hermiston1</v>
          </cell>
          <cell r="C268" t="str">
            <v>GS_Hermiston1</v>
          </cell>
          <cell r="D268" t="str">
            <v>Existing Thermal</v>
          </cell>
          <cell r="E268" t="str">
            <v>West</v>
          </cell>
          <cell r="F268" t="str">
            <v>Existing - GAS</v>
          </cell>
          <cell r="G268" t="str">
            <v/>
          </cell>
          <cell r="H268" t="str">
            <v/>
          </cell>
          <cell r="I268" t="str">
            <v>Existing - GAS</v>
          </cell>
          <cell r="J268" t="str">
            <v>Existing - CCCT</v>
          </cell>
          <cell r="K268" t="str">
            <v>Hermiston</v>
          </cell>
        </row>
        <row r="269">
          <cell r="A269">
            <v>10245</v>
          </cell>
          <cell r="B269" t="str">
            <v>GS_Hermiston2</v>
          </cell>
          <cell r="C269" t="str">
            <v>GS_Hermiston2</v>
          </cell>
          <cell r="D269" t="str">
            <v>Existing Thermal</v>
          </cell>
          <cell r="E269" t="str">
            <v>West</v>
          </cell>
          <cell r="F269" t="str">
            <v>Existing - GAS</v>
          </cell>
          <cell r="G269" t="str">
            <v/>
          </cell>
          <cell r="H269" t="str">
            <v/>
          </cell>
          <cell r="I269" t="str">
            <v>Existing - GAS</v>
          </cell>
          <cell r="J269" t="str">
            <v>Existing - CCCT</v>
          </cell>
          <cell r="K269" t="str">
            <v>Hermiston</v>
          </cell>
        </row>
        <row r="270">
          <cell r="A270">
            <v>10328</v>
          </cell>
          <cell r="B270" t="str">
            <v>GS_JamesRiverCG</v>
          </cell>
          <cell r="C270" t="str">
            <v>GS_JamesRiverCG</v>
          </cell>
          <cell r="D270" t="str">
            <v>Existing Thermal</v>
          </cell>
          <cell r="E270" t="str">
            <v>West</v>
          </cell>
          <cell r="F270" t="str">
            <v>Existing - GAS</v>
          </cell>
          <cell r="G270" t="str">
            <v/>
          </cell>
          <cell r="H270" t="str">
            <v/>
          </cell>
          <cell r="I270" t="str">
            <v>Existing - GAS</v>
          </cell>
          <cell r="J270" t="str">
            <v>Existing - SCCT</v>
          </cell>
          <cell r="K270" t="str">
            <v/>
          </cell>
        </row>
        <row r="271">
          <cell r="A271">
            <v>10764</v>
          </cell>
          <cell r="B271" t="str">
            <v>GS_LakeSide1</v>
          </cell>
          <cell r="C271" t="str">
            <v>GS_LakeSide1</v>
          </cell>
          <cell r="D271" t="str">
            <v>Existing Thermal</v>
          </cell>
          <cell r="E271" t="str">
            <v>East</v>
          </cell>
          <cell r="F271" t="str">
            <v>Existing - GAS</v>
          </cell>
          <cell r="G271" t="str">
            <v/>
          </cell>
          <cell r="H271" t="str">
            <v/>
          </cell>
          <cell r="I271" t="str">
            <v>Existing - GAS</v>
          </cell>
          <cell r="J271" t="str">
            <v>Existing - CCCT</v>
          </cell>
          <cell r="K271" t="str">
            <v>Utah-N</v>
          </cell>
        </row>
        <row r="272">
          <cell r="A272">
            <v>209114</v>
          </cell>
          <cell r="B272" t="str">
            <v>GS_LakeSide2</v>
          </cell>
          <cell r="C272" t="str">
            <v>GS_LakeSide2</v>
          </cell>
          <cell r="D272" t="str">
            <v>Existing Thermal</v>
          </cell>
          <cell r="E272" t="str">
            <v>East</v>
          </cell>
          <cell r="F272" t="str">
            <v>Existing - GAS</v>
          </cell>
          <cell r="G272" t="str">
            <v/>
          </cell>
          <cell r="H272" t="str">
            <v/>
          </cell>
          <cell r="I272" t="str">
            <v>Existing - GAS</v>
          </cell>
          <cell r="J272" t="str">
            <v>Existing - CCCT</v>
          </cell>
          <cell r="K272" t="str">
            <v>Utah-N</v>
          </cell>
        </row>
        <row r="273">
          <cell r="A273">
            <v>97403</v>
          </cell>
          <cell r="B273" t="str">
            <v>GS_Naughton3_GCF</v>
          </cell>
          <cell r="C273" t="str">
            <v>GS_Naughton3_GCF</v>
          </cell>
          <cell r="D273" t="str">
            <v>Existing Thermal</v>
          </cell>
          <cell r="E273" t="str">
            <v>East</v>
          </cell>
          <cell r="F273" t="str">
            <v>Existing - GAS</v>
          </cell>
          <cell r="G273" t="str">
            <v/>
          </cell>
          <cell r="H273" t="str">
            <v/>
          </cell>
          <cell r="I273" t="str">
            <v>Existing - GAS</v>
          </cell>
          <cell r="J273" t="str">
            <v>Coal Retirements w/ Gas Conversion</v>
          </cell>
          <cell r="K273" t="str">
            <v/>
          </cell>
        </row>
        <row r="274">
          <cell r="A274">
            <v>10345</v>
          </cell>
          <cell r="B274" t="str">
            <v>GS_WestValleyGT1</v>
          </cell>
          <cell r="C274" t="str">
            <v>GS_WestValleyGT1</v>
          </cell>
          <cell r="D274" t="str">
            <v>Existing Thermal</v>
          </cell>
          <cell r="E274" t="str">
            <v>East</v>
          </cell>
          <cell r="F274" t="str">
            <v>Existing - GAS</v>
          </cell>
          <cell r="G274" t="str">
            <v/>
          </cell>
          <cell r="H274" t="str">
            <v/>
          </cell>
          <cell r="I274" t="str">
            <v>Existing - GAS</v>
          </cell>
          <cell r="J274" t="str">
            <v>Existing - SCCT</v>
          </cell>
          <cell r="K274" t="str">
            <v>Utah-N</v>
          </cell>
        </row>
        <row r="275">
          <cell r="A275">
            <v>10349</v>
          </cell>
          <cell r="B275" t="str">
            <v>GS_WestValleyGT2</v>
          </cell>
          <cell r="C275" t="str">
            <v>GS_WestValleyGT2</v>
          </cell>
          <cell r="D275" t="str">
            <v>Existing Thermal</v>
          </cell>
          <cell r="E275" t="str">
            <v>East</v>
          </cell>
          <cell r="F275" t="str">
            <v>Existing - GAS</v>
          </cell>
          <cell r="G275" t="str">
            <v/>
          </cell>
          <cell r="H275" t="str">
            <v/>
          </cell>
          <cell r="I275" t="str">
            <v>Existing - GAS</v>
          </cell>
          <cell r="J275" t="str">
            <v>Existing - SCCT</v>
          </cell>
          <cell r="K275" t="str">
            <v>Utah-N</v>
          </cell>
        </row>
        <row r="276">
          <cell r="A276">
            <v>10348</v>
          </cell>
          <cell r="B276" t="str">
            <v>GS_WestValleyGT3</v>
          </cell>
          <cell r="C276" t="str">
            <v>GS_WestValleyGT3</v>
          </cell>
          <cell r="D276" t="str">
            <v>Existing Thermal</v>
          </cell>
          <cell r="E276" t="str">
            <v>East</v>
          </cell>
          <cell r="F276" t="str">
            <v>Existing - GAS</v>
          </cell>
          <cell r="G276" t="str">
            <v/>
          </cell>
          <cell r="H276" t="str">
            <v/>
          </cell>
          <cell r="I276" t="str">
            <v>Existing - GAS</v>
          </cell>
          <cell r="J276" t="str">
            <v>Existing - SCCT</v>
          </cell>
          <cell r="K276" t="str">
            <v>Utah-N</v>
          </cell>
        </row>
        <row r="277">
          <cell r="A277">
            <v>10346</v>
          </cell>
          <cell r="B277" t="str">
            <v>GS_WestValleyGT4</v>
          </cell>
          <cell r="C277" t="str">
            <v>GS_WestValleyGT4</v>
          </cell>
          <cell r="D277" t="str">
            <v>Existing Thermal</v>
          </cell>
          <cell r="E277" t="str">
            <v>East</v>
          </cell>
          <cell r="F277" t="str">
            <v>Existing - GAS</v>
          </cell>
          <cell r="G277" t="str">
            <v/>
          </cell>
          <cell r="H277" t="str">
            <v/>
          </cell>
          <cell r="I277" t="str">
            <v>Existing - GAS</v>
          </cell>
          <cell r="J277" t="str">
            <v>Existing - SCCT</v>
          </cell>
          <cell r="K277" t="str">
            <v>Utah-N</v>
          </cell>
        </row>
        <row r="278">
          <cell r="A278">
            <v>10347</v>
          </cell>
          <cell r="B278" t="str">
            <v>GS_WestValleyGT5</v>
          </cell>
          <cell r="C278" t="str">
            <v>GS_WestValleyGT5</v>
          </cell>
          <cell r="D278" t="str">
            <v>Existing Thermal</v>
          </cell>
          <cell r="E278" t="str">
            <v>East</v>
          </cell>
          <cell r="F278" t="str">
            <v>Existing - GAS</v>
          </cell>
          <cell r="G278" t="str">
            <v/>
          </cell>
          <cell r="H278" t="str">
            <v/>
          </cell>
          <cell r="I278" t="str">
            <v>Existing - GAS</v>
          </cell>
          <cell r="J278" t="str">
            <v>Existing - SCCT</v>
          </cell>
          <cell r="K278" t="str">
            <v>Utah-N</v>
          </cell>
        </row>
        <row r="279">
          <cell r="A279">
            <v>196913</v>
          </cell>
          <cell r="B279" t="str">
            <v>Z_Goshen_ENS</v>
          </cell>
          <cell r="C279" t="str">
            <v>Z_Goshen_ENS</v>
          </cell>
          <cell r="D279" t="str">
            <v>Existing Thermal</v>
          </cell>
          <cell r="E279" t="str">
            <v>East</v>
          </cell>
          <cell r="F279" t="str">
            <v>Non_Reporting</v>
          </cell>
          <cell r="G279" t="str">
            <v/>
          </cell>
          <cell r="H279" t="str">
            <v/>
          </cell>
          <cell r="I279" t="str">
            <v>Non_Reporting</v>
          </cell>
          <cell r="J279" t="str">
            <v>N/A</v>
          </cell>
        </row>
        <row r="280">
          <cell r="A280">
            <v>207256</v>
          </cell>
          <cell r="B280" t="str">
            <v>Z_PAC-4C_PUR</v>
          </cell>
          <cell r="C280" t="str">
            <v>Z_PAC-4C_PUR</v>
          </cell>
          <cell r="D280" t="str">
            <v>Existing Thermal</v>
          </cell>
          <cell r="E280" t="str">
            <v>East</v>
          </cell>
          <cell r="F280" t="str">
            <v>Market Purchase</v>
          </cell>
          <cell r="G280" t="str">
            <v/>
          </cell>
          <cell r="H280" t="str">
            <v/>
          </cell>
          <cell r="I280" t="str">
            <v>Market Purchase</v>
          </cell>
          <cell r="J280" t="str">
            <v>N/A</v>
          </cell>
        </row>
        <row r="281">
          <cell r="A281">
            <v>207262</v>
          </cell>
          <cell r="B281" t="str">
            <v>Z_PAC-4C_PUR_Of</v>
          </cell>
          <cell r="C281" t="str">
            <v>Z_PAC-4C_PUR_Of</v>
          </cell>
          <cell r="D281" t="str">
            <v>Existing Thermal</v>
          </cell>
          <cell r="E281" t="str">
            <v>East</v>
          </cell>
          <cell r="F281" t="str">
            <v>Market Purchase</v>
          </cell>
          <cell r="G281" t="str">
            <v/>
          </cell>
          <cell r="H281" t="str">
            <v/>
          </cell>
          <cell r="I281" t="str">
            <v>Market Purchase</v>
          </cell>
          <cell r="J281" t="str">
            <v>N/A</v>
          </cell>
        </row>
        <row r="282">
          <cell r="A282">
            <v>207263</v>
          </cell>
          <cell r="B282" t="str">
            <v>Z_PAC-4C_PUR_On</v>
          </cell>
          <cell r="C282" t="str">
            <v>Z_PAC-4C_PUR_On</v>
          </cell>
          <cell r="D282" t="str">
            <v>Existing Thermal</v>
          </cell>
          <cell r="E282" t="str">
            <v>East</v>
          </cell>
          <cell r="F282" t="str">
            <v>Market Purchase</v>
          </cell>
          <cell r="G282" t="str">
            <v/>
          </cell>
          <cell r="H282" t="str">
            <v/>
          </cell>
          <cell r="I282" t="str">
            <v>Market Purchase</v>
          </cell>
          <cell r="J282" t="str">
            <v>N/A</v>
          </cell>
        </row>
        <row r="283">
          <cell r="A283">
            <v>207264</v>
          </cell>
          <cell r="B283" t="str">
            <v>Z_PAC-4C_PUR_Sp</v>
          </cell>
          <cell r="C283" t="str">
            <v>Z_PAC-4C_PUR_Sp</v>
          </cell>
          <cell r="D283" t="str">
            <v>Existing Thermal</v>
          </cell>
          <cell r="E283" t="str">
            <v>East</v>
          </cell>
          <cell r="F283" t="str">
            <v>Market Purchase</v>
          </cell>
          <cell r="G283" t="str">
            <v/>
          </cell>
          <cell r="H283" t="str">
            <v/>
          </cell>
          <cell r="I283" t="str">
            <v>Market Purchase</v>
          </cell>
          <cell r="J283" t="str">
            <v>N/A</v>
          </cell>
        </row>
        <row r="284">
          <cell r="A284">
            <v>207255</v>
          </cell>
          <cell r="B284" t="str">
            <v>Z_PAC-COB_PUR</v>
          </cell>
          <cell r="C284" t="str">
            <v>Z_PAC-COB_PUR</v>
          </cell>
          <cell r="D284" t="str">
            <v>Existing Thermal</v>
          </cell>
          <cell r="E284" t="str">
            <v>West</v>
          </cell>
          <cell r="F284" t="str">
            <v>Market Purchase</v>
          </cell>
          <cell r="G284" t="str">
            <v/>
          </cell>
          <cell r="H284" t="str">
            <v/>
          </cell>
          <cell r="I284" t="str">
            <v>Market Purchase</v>
          </cell>
          <cell r="J284" t="str">
            <v>N/A</v>
          </cell>
        </row>
        <row r="285">
          <cell r="A285">
            <v>207259</v>
          </cell>
          <cell r="B285" t="str">
            <v>Z_PAC-COB_PUR_Of</v>
          </cell>
          <cell r="C285" t="str">
            <v>Z_PAC-COB_PUR_Of</v>
          </cell>
          <cell r="D285" t="str">
            <v>Existing Thermal</v>
          </cell>
          <cell r="E285" t="str">
            <v>West</v>
          </cell>
          <cell r="F285" t="str">
            <v>Market Purchase</v>
          </cell>
          <cell r="G285" t="str">
            <v/>
          </cell>
          <cell r="H285" t="str">
            <v/>
          </cell>
          <cell r="I285" t="str">
            <v>Market Purchase</v>
          </cell>
          <cell r="J285" t="str">
            <v>N/A</v>
          </cell>
        </row>
        <row r="286">
          <cell r="A286">
            <v>207260</v>
          </cell>
          <cell r="B286" t="str">
            <v>Z_PAC-COB_PUR_On</v>
          </cell>
          <cell r="C286" t="str">
            <v>Z_PAC-COB_PUR_On</v>
          </cell>
          <cell r="D286" t="str">
            <v>Existing Thermal</v>
          </cell>
          <cell r="E286" t="str">
            <v>West</v>
          </cell>
          <cell r="F286" t="str">
            <v>Market Purchase</v>
          </cell>
          <cell r="G286" t="str">
            <v/>
          </cell>
          <cell r="H286" t="str">
            <v/>
          </cell>
          <cell r="I286" t="str">
            <v>Market Purchase</v>
          </cell>
          <cell r="J286" t="str">
            <v>N/A</v>
          </cell>
        </row>
        <row r="287">
          <cell r="A287">
            <v>207261</v>
          </cell>
          <cell r="B287" t="str">
            <v>Z_PAC-COB_PUR_Sp</v>
          </cell>
          <cell r="C287" t="str">
            <v>Z_PAC-COB_PUR_Sp</v>
          </cell>
          <cell r="D287" t="str">
            <v>Existing Thermal</v>
          </cell>
          <cell r="E287" t="str">
            <v>West</v>
          </cell>
          <cell r="F287" t="str">
            <v>Market Purchase</v>
          </cell>
          <cell r="G287" t="str">
            <v/>
          </cell>
          <cell r="H287" t="str">
            <v/>
          </cell>
          <cell r="I287" t="str">
            <v>Market Purchase</v>
          </cell>
          <cell r="J287" t="str">
            <v>N/A</v>
          </cell>
        </row>
        <row r="288">
          <cell r="A288">
            <v>207265</v>
          </cell>
          <cell r="B288" t="str">
            <v>Z_PAC-Mead_P_Of</v>
          </cell>
          <cell r="C288" t="str">
            <v>Z_PAC-Mead_P_Of</v>
          </cell>
          <cell r="D288" t="str">
            <v>Existing Thermal</v>
          </cell>
          <cell r="E288" t="str">
            <v>East</v>
          </cell>
          <cell r="F288" t="str">
            <v>Market Purchase</v>
          </cell>
          <cell r="G288" t="str">
            <v/>
          </cell>
          <cell r="H288" t="str">
            <v/>
          </cell>
          <cell r="I288" t="str">
            <v>Market Purchase</v>
          </cell>
          <cell r="J288" t="str">
            <v>N/A</v>
          </cell>
        </row>
        <row r="289">
          <cell r="A289">
            <v>207266</v>
          </cell>
          <cell r="B289" t="str">
            <v>Z_PAC-Mead_P_On</v>
          </cell>
          <cell r="C289" t="str">
            <v>Z_PAC-Mead_P_On</v>
          </cell>
          <cell r="D289" t="str">
            <v>Existing Thermal</v>
          </cell>
          <cell r="E289" t="str">
            <v>East</v>
          </cell>
          <cell r="F289" t="str">
            <v>Market Purchase</v>
          </cell>
          <cell r="G289" t="str">
            <v/>
          </cell>
          <cell r="H289" t="str">
            <v/>
          </cell>
          <cell r="I289" t="str">
            <v>Market Purchase</v>
          </cell>
          <cell r="J289" t="str">
            <v>N/A</v>
          </cell>
        </row>
        <row r="290">
          <cell r="A290">
            <v>207267</v>
          </cell>
          <cell r="B290" t="str">
            <v>Z_PAC-Mead_P_Sp</v>
          </cell>
          <cell r="C290" t="str">
            <v>Z_PAC-Mead_P_Sp</v>
          </cell>
          <cell r="D290" t="str">
            <v>Existing Thermal</v>
          </cell>
          <cell r="E290" t="str">
            <v>East</v>
          </cell>
          <cell r="F290" t="str">
            <v>Market Purchase</v>
          </cell>
          <cell r="G290" t="str">
            <v/>
          </cell>
          <cell r="H290" t="str">
            <v/>
          </cell>
          <cell r="I290" t="str">
            <v>Market Purchase</v>
          </cell>
          <cell r="J290" t="str">
            <v>N/A</v>
          </cell>
        </row>
        <row r="291">
          <cell r="A291">
            <v>207257</v>
          </cell>
          <cell r="B291" t="str">
            <v>Z_PAC-Mead_PUR</v>
          </cell>
          <cell r="C291" t="str">
            <v>Z_PAC-Mead_PUR</v>
          </cell>
          <cell r="D291" t="str">
            <v>Existing Thermal</v>
          </cell>
          <cell r="E291" t="str">
            <v>East</v>
          </cell>
          <cell r="F291" t="str">
            <v>Market Purchase</v>
          </cell>
          <cell r="G291" t="str">
            <v/>
          </cell>
          <cell r="H291" t="str">
            <v/>
          </cell>
          <cell r="I291" t="str">
            <v>Market Purchase</v>
          </cell>
          <cell r="J291" t="str">
            <v>N/A</v>
          </cell>
        </row>
        <row r="292">
          <cell r="A292">
            <v>207268</v>
          </cell>
          <cell r="B292" t="str">
            <v>Z_PAC-MIDC_P_Of</v>
          </cell>
          <cell r="C292" t="str">
            <v>Z_PAC-MIDC_P_Of</v>
          </cell>
          <cell r="D292" t="str">
            <v>Existing Thermal</v>
          </cell>
          <cell r="E292" t="str">
            <v>West</v>
          </cell>
          <cell r="F292" t="str">
            <v>Market Purchase</v>
          </cell>
          <cell r="G292" t="str">
            <v/>
          </cell>
          <cell r="H292" t="str">
            <v/>
          </cell>
          <cell r="I292" t="str">
            <v>Market Purchase</v>
          </cell>
          <cell r="J292" t="str">
            <v>N/A</v>
          </cell>
        </row>
        <row r="293">
          <cell r="A293">
            <v>207269</v>
          </cell>
          <cell r="B293" t="str">
            <v>Z_PAC-MIDC_P_On</v>
          </cell>
          <cell r="C293" t="str">
            <v>Z_PAC-MIDC_P_On</v>
          </cell>
          <cell r="D293" t="str">
            <v>Existing Thermal</v>
          </cell>
          <cell r="E293" t="str">
            <v>West</v>
          </cell>
          <cell r="F293" t="str">
            <v>Market Purchase</v>
          </cell>
          <cell r="G293" t="str">
            <v/>
          </cell>
          <cell r="H293" t="str">
            <v/>
          </cell>
          <cell r="I293" t="str">
            <v>Market Purchase</v>
          </cell>
          <cell r="J293" t="str">
            <v>N/A</v>
          </cell>
        </row>
        <row r="294">
          <cell r="A294">
            <v>207270</v>
          </cell>
          <cell r="B294" t="str">
            <v>Z_PAC-MIDC_P_Sp</v>
          </cell>
          <cell r="C294" t="str">
            <v>Z_PAC-MIDC_P_Sp</v>
          </cell>
          <cell r="D294" t="str">
            <v>Existing Thermal</v>
          </cell>
          <cell r="E294" t="str">
            <v>West</v>
          </cell>
          <cell r="F294" t="str">
            <v>Market Purchase</v>
          </cell>
          <cell r="G294" t="str">
            <v/>
          </cell>
          <cell r="H294" t="str">
            <v/>
          </cell>
          <cell r="I294" t="str">
            <v>Market Purchase</v>
          </cell>
          <cell r="J294" t="str">
            <v>N/A</v>
          </cell>
        </row>
        <row r="295">
          <cell r="A295">
            <v>197001</v>
          </cell>
          <cell r="B295" t="str">
            <v>Z_PAC-MIDC_PUR</v>
          </cell>
          <cell r="C295" t="str">
            <v>Z_PAC-MIDC_PUR</v>
          </cell>
          <cell r="D295" t="str">
            <v>Existing Thermal</v>
          </cell>
          <cell r="E295" t="str">
            <v>West</v>
          </cell>
          <cell r="F295" t="str">
            <v>Market Purchase</v>
          </cell>
          <cell r="G295" t="str">
            <v/>
          </cell>
          <cell r="H295" t="str">
            <v/>
          </cell>
          <cell r="I295" t="str">
            <v>Market Purchase</v>
          </cell>
          <cell r="J295" t="str">
            <v>N/A</v>
          </cell>
        </row>
        <row r="296">
          <cell r="A296">
            <v>207271</v>
          </cell>
          <cell r="B296" t="str">
            <v>Z_PAC-Mona_P_Of</v>
          </cell>
          <cell r="C296" t="str">
            <v>Z_PAC-Mona_P_Of</v>
          </cell>
          <cell r="D296" t="str">
            <v>Existing Thermal</v>
          </cell>
          <cell r="E296" t="str">
            <v>East</v>
          </cell>
          <cell r="F296" t="str">
            <v>Market Purchase</v>
          </cell>
          <cell r="G296" t="str">
            <v/>
          </cell>
          <cell r="H296" t="str">
            <v/>
          </cell>
          <cell r="I296" t="str">
            <v>Market Purchase</v>
          </cell>
          <cell r="J296" t="str">
            <v>N/A</v>
          </cell>
        </row>
        <row r="297">
          <cell r="A297">
            <v>207272</v>
          </cell>
          <cell r="B297" t="str">
            <v>Z_PAC-Mona_P_On</v>
          </cell>
          <cell r="C297" t="str">
            <v>Z_PAC-Mona_P_On</v>
          </cell>
          <cell r="D297" t="str">
            <v>Existing Thermal</v>
          </cell>
          <cell r="E297" t="str">
            <v>East</v>
          </cell>
          <cell r="F297" t="str">
            <v>Market Purchase</v>
          </cell>
          <cell r="G297" t="str">
            <v/>
          </cell>
          <cell r="H297" t="str">
            <v/>
          </cell>
          <cell r="I297" t="str">
            <v>Market Purchase</v>
          </cell>
          <cell r="J297" t="str">
            <v>N/A</v>
          </cell>
        </row>
        <row r="298">
          <cell r="A298">
            <v>207273</v>
          </cell>
          <cell r="B298" t="str">
            <v>Z_PAC-Mona_P_SP</v>
          </cell>
          <cell r="C298" t="str">
            <v>Z_PAC-Mona_P_SP</v>
          </cell>
          <cell r="D298" t="str">
            <v>Existing Thermal</v>
          </cell>
          <cell r="E298" t="str">
            <v>East</v>
          </cell>
          <cell r="F298" t="str">
            <v>Market Purchase</v>
          </cell>
          <cell r="G298" t="str">
            <v/>
          </cell>
          <cell r="H298" t="str">
            <v/>
          </cell>
          <cell r="I298" t="str">
            <v>Market Purchase</v>
          </cell>
          <cell r="J298" t="str">
            <v>N/A</v>
          </cell>
        </row>
        <row r="299">
          <cell r="A299">
            <v>197002</v>
          </cell>
          <cell r="B299" t="str">
            <v>Z_PAC-Mona_PUR</v>
          </cell>
          <cell r="C299" t="str">
            <v>Z_PAC-Mona_PUR</v>
          </cell>
          <cell r="D299" t="str">
            <v>Existing Thermal</v>
          </cell>
          <cell r="E299" t="str">
            <v>East</v>
          </cell>
          <cell r="F299" t="str">
            <v>Market Purchase</v>
          </cell>
          <cell r="G299" t="str">
            <v/>
          </cell>
          <cell r="H299" t="str">
            <v/>
          </cell>
          <cell r="I299" t="str">
            <v>Market Purchase</v>
          </cell>
          <cell r="J299" t="str">
            <v>N/A</v>
          </cell>
        </row>
        <row r="300">
          <cell r="A300">
            <v>197003</v>
          </cell>
          <cell r="B300" t="str">
            <v>Z_PAC-NOB_PUR</v>
          </cell>
          <cell r="C300" t="str">
            <v>Z_PAC-NOB_PUR</v>
          </cell>
          <cell r="D300" t="str">
            <v>Existing Thermal</v>
          </cell>
          <cell r="E300" t="str">
            <v>West</v>
          </cell>
          <cell r="F300" t="str">
            <v>Market Purchase</v>
          </cell>
          <cell r="G300" t="str">
            <v/>
          </cell>
          <cell r="H300" t="str">
            <v/>
          </cell>
          <cell r="I300" t="str">
            <v>Market Purchase</v>
          </cell>
          <cell r="J300" t="str">
            <v>N/A</v>
          </cell>
        </row>
        <row r="301">
          <cell r="A301">
            <v>207274</v>
          </cell>
          <cell r="B301" t="str">
            <v>Z_PAC-NOB_PUR_Of</v>
          </cell>
          <cell r="C301" t="str">
            <v>Z_PAC-NOB_PUR_Of</v>
          </cell>
          <cell r="D301" t="str">
            <v>Existing Thermal</v>
          </cell>
          <cell r="E301" t="str">
            <v>West</v>
          </cell>
          <cell r="F301" t="str">
            <v>Market Purchase</v>
          </cell>
          <cell r="G301" t="str">
            <v/>
          </cell>
          <cell r="H301" t="str">
            <v/>
          </cell>
          <cell r="I301" t="str">
            <v>Market Purchase</v>
          </cell>
          <cell r="J301" t="str">
            <v>N/A</v>
          </cell>
        </row>
        <row r="302">
          <cell r="A302">
            <v>207275</v>
          </cell>
          <cell r="B302" t="str">
            <v>Z_PAC-NOB_PUR_On</v>
          </cell>
          <cell r="C302" t="str">
            <v>Z_PAC-NOB_PUR_On</v>
          </cell>
          <cell r="D302" t="str">
            <v>Existing Thermal</v>
          </cell>
          <cell r="E302" t="str">
            <v>West</v>
          </cell>
          <cell r="F302" t="str">
            <v>Market Purchase</v>
          </cell>
          <cell r="G302" t="str">
            <v/>
          </cell>
          <cell r="H302" t="str">
            <v/>
          </cell>
          <cell r="I302" t="str">
            <v>Market Purchase</v>
          </cell>
          <cell r="J302" t="str">
            <v>N/A</v>
          </cell>
        </row>
        <row r="303">
          <cell r="A303">
            <v>207276</v>
          </cell>
          <cell r="B303" t="str">
            <v>Z_PAC-NOB_PUR_Sp</v>
          </cell>
          <cell r="C303" t="str">
            <v>Z_PAC-NOB_PUR_Sp</v>
          </cell>
          <cell r="D303" t="str">
            <v>Existing Thermal</v>
          </cell>
          <cell r="E303" t="str">
            <v>West</v>
          </cell>
          <cell r="F303" t="str">
            <v>Market Purchase</v>
          </cell>
          <cell r="G303" t="str">
            <v/>
          </cell>
          <cell r="H303" t="str">
            <v/>
          </cell>
          <cell r="I303" t="str">
            <v>Market Purchase</v>
          </cell>
          <cell r="J303" t="str">
            <v>N/A</v>
          </cell>
        </row>
        <row r="304">
          <cell r="A304">
            <v>197004</v>
          </cell>
          <cell r="B304" t="str">
            <v>Z_PAC-PV_PUR</v>
          </cell>
          <cell r="C304" t="str">
            <v>Z_PAC-PV_PUR</v>
          </cell>
          <cell r="D304" t="str">
            <v>Existing Thermal</v>
          </cell>
          <cell r="E304" t="str">
            <v>East</v>
          </cell>
          <cell r="F304" t="str">
            <v>Market Purchase</v>
          </cell>
          <cell r="G304" t="str">
            <v/>
          </cell>
          <cell r="H304" t="str">
            <v/>
          </cell>
          <cell r="I304" t="str">
            <v>Market Purchase</v>
          </cell>
          <cell r="J304" t="str">
            <v>N/A</v>
          </cell>
        </row>
        <row r="305">
          <cell r="A305">
            <v>207277</v>
          </cell>
          <cell r="B305" t="str">
            <v>Z_PAC-PV_PUR_Of</v>
          </cell>
          <cell r="C305" t="str">
            <v>Z_PAC-PV_PUR_Of</v>
          </cell>
          <cell r="D305" t="str">
            <v>Existing Thermal</v>
          </cell>
          <cell r="E305" t="str">
            <v>East</v>
          </cell>
          <cell r="F305" t="str">
            <v>Market Purchase</v>
          </cell>
          <cell r="G305" t="str">
            <v/>
          </cell>
          <cell r="H305" t="str">
            <v/>
          </cell>
          <cell r="I305" t="str">
            <v>Market Purchase</v>
          </cell>
          <cell r="J305" t="str">
            <v>N/A</v>
          </cell>
        </row>
        <row r="306">
          <cell r="A306">
            <v>207278</v>
          </cell>
          <cell r="B306" t="str">
            <v>Z_PAC-PV_PUR_On</v>
          </cell>
          <cell r="C306" t="str">
            <v>Z_PAC-PV_PUR_On</v>
          </cell>
          <cell r="D306" t="str">
            <v>Existing Thermal</v>
          </cell>
          <cell r="E306" t="str">
            <v>East</v>
          </cell>
          <cell r="F306" t="str">
            <v>Market Purchase</v>
          </cell>
          <cell r="G306" t="str">
            <v/>
          </cell>
          <cell r="H306" t="str">
            <v/>
          </cell>
          <cell r="I306" t="str">
            <v>Market Purchase</v>
          </cell>
          <cell r="J306" t="str">
            <v>N/A</v>
          </cell>
        </row>
        <row r="307">
          <cell r="A307">
            <v>207279</v>
          </cell>
          <cell r="B307" t="str">
            <v>Z_PAC-PV_PUR_SP</v>
          </cell>
          <cell r="C307" t="str">
            <v>Z_PAC-PV_PUR_SP</v>
          </cell>
          <cell r="D307" t="str">
            <v>Existing Thermal</v>
          </cell>
          <cell r="E307" t="str">
            <v>East</v>
          </cell>
          <cell r="F307" t="str">
            <v>Market Purchase</v>
          </cell>
          <cell r="G307" t="str">
            <v/>
          </cell>
          <cell r="H307" t="str">
            <v/>
          </cell>
          <cell r="I307" t="str">
            <v>Market Purchase</v>
          </cell>
          <cell r="J307" t="str">
            <v>N/A</v>
          </cell>
        </row>
        <row r="308">
          <cell r="A308">
            <v>196915</v>
          </cell>
          <cell r="B308" t="str">
            <v>Z_PortlandNC_ENS</v>
          </cell>
          <cell r="C308" t="str">
            <v>Z_PortlandNC_ENS</v>
          </cell>
          <cell r="D308" t="str">
            <v>Existing Thermal</v>
          </cell>
          <cell r="E308" t="str">
            <v>West</v>
          </cell>
          <cell r="F308" t="str">
            <v>Non_Reporting</v>
          </cell>
          <cell r="G308" t="str">
            <v/>
          </cell>
          <cell r="H308" t="str">
            <v/>
          </cell>
          <cell r="I308" t="str">
            <v>Non_Reporting</v>
          </cell>
          <cell r="J308" t="str">
            <v>N/A</v>
          </cell>
        </row>
        <row r="309">
          <cell r="A309">
            <v>196916</v>
          </cell>
          <cell r="B309" t="str">
            <v>Z_SOregonCal_ENS</v>
          </cell>
          <cell r="C309" t="str">
            <v>Z_SOregonCal_ENS</v>
          </cell>
          <cell r="D309" t="str">
            <v>Existing Thermal</v>
          </cell>
          <cell r="E309" t="str">
            <v>West</v>
          </cell>
          <cell r="F309" t="str">
            <v>Non_Reporting</v>
          </cell>
          <cell r="G309" t="str">
            <v/>
          </cell>
          <cell r="H309" t="str">
            <v/>
          </cell>
          <cell r="I309" t="str">
            <v>Non_Reporting</v>
          </cell>
          <cell r="J309" t="str">
            <v>N/A</v>
          </cell>
        </row>
        <row r="310">
          <cell r="A310">
            <v>196917</v>
          </cell>
          <cell r="B310" t="str">
            <v>Z_UtahN_ENS</v>
          </cell>
          <cell r="C310" t="str">
            <v>Z_UtahN_ENS</v>
          </cell>
          <cell r="D310" t="str">
            <v>Existing Thermal</v>
          </cell>
          <cell r="E310" t="str">
            <v>East</v>
          </cell>
          <cell r="F310" t="str">
            <v>Non_Reporting</v>
          </cell>
          <cell r="G310" t="str">
            <v/>
          </cell>
          <cell r="H310" t="str">
            <v/>
          </cell>
          <cell r="I310" t="str">
            <v>Non_Reporting</v>
          </cell>
          <cell r="J310" t="str">
            <v>N/A</v>
          </cell>
        </row>
        <row r="311">
          <cell r="A311">
            <v>196918</v>
          </cell>
          <cell r="B311" t="str">
            <v>Z_UtahS_ENS</v>
          </cell>
          <cell r="C311" t="str">
            <v>Z_UtahS_ENS</v>
          </cell>
          <cell r="D311" t="str">
            <v>Existing Thermal</v>
          </cell>
          <cell r="E311" t="str">
            <v>East</v>
          </cell>
          <cell r="F311" t="str">
            <v>Non_Reporting</v>
          </cell>
          <cell r="G311" t="str">
            <v/>
          </cell>
          <cell r="H311" t="str">
            <v/>
          </cell>
          <cell r="I311" t="str">
            <v>Non_Reporting</v>
          </cell>
          <cell r="J311" t="str">
            <v>N/A</v>
          </cell>
        </row>
        <row r="312">
          <cell r="A312">
            <v>196919</v>
          </cell>
          <cell r="B312" t="str">
            <v>Z_WallaWalla_ENS</v>
          </cell>
          <cell r="C312" t="str">
            <v>Z_WallaWalla_ENS</v>
          </cell>
          <cell r="D312" t="str">
            <v>Existing Thermal</v>
          </cell>
          <cell r="E312" t="str">
            <v>West</v>
          </cell>
          <cell r="F312" t="str">
            <v>Non_Reporting</v>
          </cell>
          <cell r="G312" t="str">
            <v/>
          </cell>
          <cell r="H312" t="str">
            <v/>
          </cell>
          <cell r="I312" t="str">
            <v>Non_Reporting</v>
          </cell>
          <cell r="J312" t="str">
            <v>N/A</v>
          </cell>
        </row>
        <row r="313">
          <cell r="A313">
            <v>196920</v>
          </cell>
          <cell r="B313" t="str">
            <v>Z_WillmValcc_ENS</v>
          </cell>
          <cell r="C313" t="str">
            <v>Z_WillmValcc_ENS</v>
          </cell>
          <cell r="D313" t="str">
            <v>Existing Thermal</v>
          </cell>
          <cell r="E313" t="str">
            <v>West</v>
          </cell>
          <cell r="F313" t="str">
            <v>Non_Reporting</v>
          </cell>
          <cell r="G313" t="str">
            <v/>
          </cell>
          <cell r="H313" t="str">
            <v/>
          </cell>
          <cell r="I313" t="str">
            <v>Non_Reporting</v>
          </cell>
          <cell r="J313" t="str">
            <v>N/A</v>
          </cell>
        </row>
        <row r="314">
          <cell r="A314">
            <v>196921</v>
          </cell>
          <cell r="B314" t="str">
            <v>Z_WyomingNE_ENS</v>
          </cell>
          <cell r="C314" t="str">
            <v>Z_WyomingNE_ENS</v>
          </cell>
          <cell r="D314" t="str">
            <v>Existing Thermal</v>
          </cell>
          <cell r="E314" t="str">
            <v>East</v>
          </cell>
          <cell r="F314" t="str">
            <v>Non_Reporting</v>
          </cell>
          <cell r="G314" t="str">
            <v/>
          </cell>
          <cell r="H314" t="str">
            <v/>
          </cell>
          <cell r="I314" t="str">
            <v>Non_Reporting</v>
          </cell>
          <cell r="J314" t="str">
            <v>N/A</v>
          </cell>
        </row>
        <row r="315">
          <cell r="A315">
            <v>196922</v>
          </cell>
          <cell r="B315" t="str">
            <v>Z_WyomingSW_ENS</v>
          </cell>
          <cell r="C315" t="str">
            <v>Z_WyomingSW_ENS</v>
          </cell>
          <cell r="D315" t="str">
            <v>Existing Thermal</v>
          </cell>
          <cell r="E315" t="str">
            <v>East</v>
          </cell>
          <cell r="F315" t="str">
            <v>Non_Reporting</v>
          </cell>
          <cell r="G315" t="str">
            <v/>
          </cell>
          <cell r="H315" t="str">
            <v/>
          </cell>
          <cell r="I315" t="str">
            <v>Non_Reporting</v>
          </cell>
          <cell r="J315" t="str">
            <v>N/A</v>
          </cell>
        </row>
        <row r="316">
          <cell r="A316">
            <v>196923</v>
          </cell>
          <cell r="B316" t="str">
            <v>Z_Yakima_ENS</v>
          </cell>
          <cell r="C316" t="str">
            <v>Z_Yakima_ENS</v>
          </cell>
          <cell r="D316" t="str">
            <v>Existing Thermal</v>
          </cell>
          <cell r="E316" t="str">
            <v>West</v>
          </cell>
          <cell r="F316" t="str">
            <v>Non_Reporting</v>
          </cell>
          <cell r="G316" t="str">
            <v/>
          </cell>
          <cell r="H316" t="str">
            <v/>
          </cell>
          <cell r="I316" t="str">
            <v>Non_Reporting</v>
          </cell>
          <cell r="J316" t="str">
            <v>N/A</v>
          </cell>
        </row>
        <row r="317">
          <cell r="A317">
            <v>97494</v>
          </cell>
          <cell r="B317" t="str">
            <v>D2_CA_a_00</v>
          </cell>
          <cell r="C317" t="str">
            <v>D2_CA_a_00</v>
          </cell>
          <cell r="D317" t="str">
            <v>New Conservation</v>
          </cell>
          <cell r="E317" t="str">
            <v>West</v>
          </cell>
          <cell r="F317" t="str">
            <v>DSM, Class 2, CA</v>
          </cell>
          <cell r="G317" t="str">
            <v/>
          </cell>
          <cell r="H317" t="str">
            <v>[00-10]</v>
          </cell>
          <cell r="I317" t="str">
            <v>DSM, Class 2</v>
          </cell>
          <cell r="J317" t="str">
            <v>DSM</v>
          </cell>
          <cell r="K317" t="str">
            <v/>
          </cell>
        </row>
        <row r="318">
          <cell r="A318">
            <v>97495</v>
          </cell>
          <cell r="B318" t="str">
            <v>D2_CA_b_10</v>
          </cell>
          <cell r="C318" t="str">
            <v>D2_CA_b_10</v>
          </cell>
          <cell r="D318" t="str">
            <v>New Conservation</v>
          </cell>
          <cell r="E318" t="str">
            <v>West</v>
          </cell>
          <cell r="F318" t="str">
            <v>DSM, Class 2, CA</v>
          </cell>
          <cell r="G318" t="str">
            <v/>
          </cell>
          <cell r="H318" t="str">
            <v>[10-20]</v>
          </cell>
          <cell r="I318" t="str">
            <v>DSM, Class 2</v>
          </cell>
          <cell r="J318" t="str">
            <v>DSM</v>
          </cell>
          <cell r="K318" t="str">
            <v/>
          </cell>
        </row>
        <row r="319">
          <cell r="A319">
            <v>97496</v>
          </cell>
          <cell r="B319" t="str">
            <v>D2_CA_c_20</v>
          </cell>
          <cell r="C319" t="str">
            <v>D2_CA_c_20</v>
          </cell>
          <cell r="D319" t="str">
            <v>New Conservation</v>
          </cell>
          <cell r="E319" t="str">
            <v>West</v>
          </cell>
          <cell r="F319" t="str">
            <v>DSM, Class 2, CA</v>
          </cell>
          <cell r="G319" t="str">
            <v/>
          </cell>
          <cell r="H319" t="str">
            <v>[20-30]</v>
          </cell>
          <cell r="I319" t="str">
            <v>DSM, Class 2</v>
          </cell>
          <cell r="J319" t="str">
            <v>DSM</v>
          </cell>
          <cell r="K319" t="str">
            <v/>
          </cell>
        </row>
        <row r="320">
          <cell r="A320">
            <v>97497</v>
          </cell>
          <cell r="B320" t="str">
            <v>D2_CA_d_30</v>
          </cell>
          <cell r="C320" t="str">
            <v>D2_CA_d_30</v>
          </cell>
          <cell r="D320" t="str">
            <v>New Conservation</v>
          </cell>
          <cell r="E320" t="str">
            <v>West</v>
          </cell>
          <cell r="F320" t="str">
            <v>DSM, Class 2, CA</v>
          </cell>
          <cell r="G320" t="str">
            <v/>
          </cell>
          <cell r="H320" t="str">
            <v>[30-40]</v>
          </cell>
          <cell r="I320" t="str">
            <v>DSM, Class 2</v>
          </cell>
          <cell r="J320" t="str">
            <v>DSM</v>
          </cell>
          <cell r="K320" t="str">
            <v/>
          </cell>
        </row>
        <row r="321">
          <cell r="A321">
            <v>97498</v>
          </cell>
          <cell r="B321" t="str">
            <v>D2_CA_e_40</v>
          </cell>
          <cell r="C321" t="str">
            <v>D2_CA_e_40</v>
          </cell>
          <cell r="D321" t="str">
            <v>New Conservation</v>
          </cell>
          <cell r="E321" t="str">
            <v>West</v>
          </cell>
          <cell r="F321" t="str">
            <v>DSM, Class 2, CA</v>
          </cell>
          <cell r="G321" t="str">
            <v/>
          </cell>
          <cell r="H321" t="str">
            <v>[40-50]</v>
          </cell>
          <cell r="I321" t="str">
            <v>DSM, Class 2</v>
          </cell>
          <cell r="J321" t="str">
            <v>DSM</v>
          </cell>
          <cell r="K321" t="str">
            <v/>
          </cell>
        </row>
        <row r="322">
          <cell r="A322">
            <v>97499</v>
          </cell>
          <cell r="B322" t="str">
            <v>D2_CA_f_50</v>
          </cell>
          <cell r="C322" t="str">
            <v>D2_CA_f_50</v>
          </cell>
          <cell r="D322" t="str">
            <v>New Conservation</v>
          </cell>
          <cell r="E322" t="str">
            <v>West</v>
          </cell>
          <cell r="F322" t="str">
            <v>DSM, Class 2, CA</v>
          </cell>
          <cell r="G322" t="str">
            <v/>
          </cell>
          <cell r="H322" t="str">
            <v>[50-60]</v>
          </cell>
          <cell r="I322" t="str">
            <v>DSM, Class 2</v>
          </cell>
          <cell r="J322" t="str">
            <v>DSM</v>
          </cell>
          <cell r="K322" t="str">
            <v/>
          </cell>
        </row>
        <row r="323">
          <cell r="A323">
            <v>97500</v>
          </cell>
          <cell r="B323" t="str">
            <v>D2_CA_g_60</v>
          </cell>
          <cell r="C323" t="str">
            <v>D2_CA_g_60</v>
          </cell>
          <cell r="D323" t="str">
            <v>New Conservation</v>
          </cell>
          <cell r="E323" t="str">
            <v>West</v>
          </cell>
          <cell r="F323" t="str">
            <v>DSM, Class 2, CA</v>
          </cell>
          <cell r="G323" t="str">
            <v/>
          </cell>
          <cell r="H323" t="str">
            <v>[60-70]</v>
          </cell>
          <cell r="I323" t="str">
            <v>DSM, Class 2</v>
          </cell>
          <cell r="J323" t="str">
            <v>DSM</v>
          </cell>
          <cell r="K323" t="str">
            <v/>
          </cell>
        </row>
        <row r="324">
          <cell r="A324">
            <v>97502</v>
          </cell>
          <cell r="B324" t="str">
            <v>D2_CA_h_70</v>
          </cell>
          <cell r="C324" t="str">
            <v>D2_CA_h_70</v>
          </cell>
          <cell r="D324" t="str">
            <v>New Conservation</v>
          </cell>
          <cell r="E324" t="str">
            <v>West</v>
          </cell>
          <cell r="F324" t="str">
            <v>DSM, Class 2, CA</v>
          </cell>
          <cell r="G324" t="str">
            <v/>
          </cell>
          <cell r="H324" t="str">
            <v>[70-80]</v>
          </cell>
          <cell r="I324" t="str">
            <v>DSM, Class 2</v>
          </cell>
          <cell r="J324" t="str">
            <v>DSM</v>
          </cell>
          <cell r="K324" t="str">
            <v/>
          </cell>
        </row>
        <row r="325">
          <cell r="A325">
            <v>97501</v>
          </cell>
          <cell r="B325" t="str">
            <v>D2_CA_i_80</v>
          </cell>
          <cell r="C325" t="str">
            <v>D2_CA_i_80</v>
          </cell>
          <cell r="D325" t="str">
            <v>New Conservation</v>
          </cell>
          <cell r="E325" t="str">
            <v>West</v>
          </cell>
          <cell r="F325" t="str">
            <v>DSM, Class 2, CA</v>
          </cell>
          <cell r="G325" t="str">
            <v/>
          </cell>
          <cell r="H325" t="str">
            <v>[80-90]</v>
          </cell>
          <cell r="I325" t="str">
            <v>DSM, Class 2</v>
          </cell>
          <cell r="J325" t="str">
            <v>DSM</v>
          </cell>
          <cell r="K325" t="str">
            <v/>
          </cell>
        </row>
        <row r="326">
          <cell r="A326">
            <v>97493</v>
          </cell>
          <cell r="B326" t="str">
            <v>D2_CA_j_90</v>
          </cell>
          <cell r="C326" t="str">
            <v>D2_CA_j_90</v>
          </cell>
          <cell r="D326" t="str">
            <v>New Conservation</v>
          </cell>
          <cell r="E326" t="str">
            <v>West</v>
          </cell>
          <cell r="F326" t="str">
            <v>DSM, Class 2, CA</v>
          </cell>
          <cell r="G326" t="str">
            <v/>
          </cell>
          <cell r="H326" t="str">
            <v>[90-100]</v>
          </cell>
          <cell r="I326" t="str">
            <v>DSM, Class 2</v>
          </cell>
          <cell r="J326" t="str">
            <v>DSM</v>
          </cell>
          <cell r="K326" t="str">
            <v/>
          </cell>
        </row>
        <row r="327">
          <cell r="A327">
            <v>97482</v>
          </cell>
          <cell r="B327" t="str">
            <v>D2_CA_k_100</v>
          </cell>
          <cell r="C327" t="str">
            <v>D2_CA_k_100</v>
          </cell>
          <cell r="D327" t="str">
            <v>New Conservation</v>
          </cell>
          <cell r="E327" t="str">
            <v>West</v>
          </cell>
          <cell r="F327" t="str">
            <v>DSM, Class 2, CA</v>
          </cell>
          <cell r="G327" t="str">
            <v/>
          </cell>
          <cell r="H327" t="str">
            <v>[100-110]</v>
          </cell>
          <cell r="I327" t="str">
            <v>DSM, Class 2</v>
          </cell>
          <cell r="J327" t="str">
            <v>DSM</v>
          </cell>
          <cell r="K327" t="str">
            <v/>
          </cell>
        </row>
        <row r="328">
          <cell r="A328">
            <v>97483</v>
          </cell>
          <cell r="B328" t="str">
            <v>D2_CA_l_110</v>
          </cell>
          <cell r="C328" t="str">
            <v>D2_CA_l_110</v>
          </cell>
          <cell r="D328" t="str">
            <v>New Conservation</v>
          </cell>
          <cell r="E328" t="str">
            <v>West</v>
          </cell>
          <cell r="F328" t="str">
            <v>DSM, Class 2, CA</v>
          </cell>
          <cell r="G328" t="str">
            <v/>
          </cell>
          <cell r="H328" t="str">
            <v>[110-120]</v>
          </cell>
          <cell r="I328" t="str">
            <v>DSM, Class 2</v>
          </cell>
          <cell r="J328" t="str">
            <v>DSM</v>
          </cell>
          <cell r="K328" t="str">
            <v/>
          </cell>
        </row>
        <row r="329">
          <cell r="A329">
            <v>97484</v>
          </cell>
          <cell r="B329" t="str">
            <v>D2_CA_m_120</v>
          </cell>
          <cell r="C329" t="str">
            <v>D2_CA_m_120</v>
          </cell>
          <cell r="D329" t="str">
            <v>New Conservation</v>
          </cell>
          <cell r="E329" t="str">
            <v>West</v>
          </cell>
          <cell r="F329" t="str">
            <v>DSM, Class 2, CA</v>
          </cell>
          <cell r="G329" t="str">
            <v/>
          </cell>
          <cell r="H329" t="str">
            <v>[120-130]</v>
          </cell>
          <cell r="I329" t="str">
            <v>DSM, Class 2</v>
          </cell>
          <cell r="J329" t="str">
            <v>DSM</v>
          </cell>
          <cell r="K329" t="str">
            <v/>
          </cell>
        </row>
        <row r="330">
          <cell r="A330">
            <v>97485</v>
          </cell>
          <cell r="B330" t="str">
            <v>D2_CA_n_130</v>
          </cell>
          <cell r="C330" t="str">
            <v>D2_CA_n_130</v>
          </cell>
          <cell r="D330" t="str">
            <v>New Conservation</v>
          </cell>
          <cell r="E330" t="str">
            <v>West</v>
          </cell>
          <cell r="F330" t="str">
            <v>DSM, Class 2, CA</v>
          </cell>
          <cell r="G330" t="str">
            <v/>
          </cell>
          <cell r="H330" t="str">
            <v>[130-140]</v>
          </cell>
          <cell r="I330" t="str">
            <v>DSM, Class 2</v>
          </cell>
          <cell r="J330" t="str">
            <v>DSM</v>
          </cell>
          <cell r="K330" t="str">
            <v/>
          </cell>
        </row>
        <row r="331">
          <cell r="A331">
            <v>97487</v>
          </cell>
          <cell r="B331" t="str">
            <v>D2_CA_o_140</v>
          </cell>
          <cell r="C331" t="str">
            <v>D2_CA_o_140</v>
          </cell>
          <cell r="D331" t="str">
            <v>New Conservation</v>
          </cell>
          <cell r="E331" t="str">
            <v>West</v>
          </cell>
          <cell r="F331" t="str">
            <v>DSM, Class 2, CA</v>
          </cell>
          <cell r="G331" t="str">
            <v/>
          </cell>
          <cell r="H331" t="str">
            <v>[140-150]</v>
          </cell>
          <cell r="I331" t="str">
            <v>DSM, Class 2</v>
          </cell>
          <cell r="J331" t="str">
            <v>DSM</v>
          </cell>
          <cell r="K331" t="str">
            <v/>
          </cell>
        </row>
        <row r="332">
          <cell r="A332">
            <v>97488</v>
          </cell>
          <cell r="B332" t="str">
            <v>D2_CA_p_150</v>
          </cell>
          <cell r="C332" t="str">
            <v>D2_CA_p_150</v>
          </cell>
          <cell r="D332" t="str">
            <v>New Conservation</v>
          </cell>
          <cell r="E332" t="str">
            <v>West</v>
          </cell>
          <cell r="F332" t="str">
            <v>DSM, Class 2, CA</v>
          </cell>
          <cell r="G332" t="str">
            <v/>
          </cell>
          <cell r="H332" t="str">
            <v>[150-160]</v>
          </cell>
          <cell r="I332" t="str">
            <v>DSM, Class 2</v>
          </cell>
          <cell r="J332" t="str">
            <v>DSM</v>
          </cell>
          <cell r="K332" t="str">
            <v/>
          </cell>
        </row>
        <row r="333">
          <cell r="A333">
            <v>97489</v>
          </cell>
          <cell r="B333" t="str">
            <v>D2_CA_q_160</v>
          </cell>
          <cell r="C333" t="str">
            <v>D2_CA_q_160</v>
          </cell>
          <cell r="D333" t="str">
            <v>New Conservation</v>
          </cell>
          <cell r="E333" t="str">
            <v>West</v>
          </cell>
          <cell r="F333" t="str">
            <v>DSM, Class 2, CA</v>
          </cell>
          <cell r="G333" t="str">
            <v/>
          </cell>
          <cell r="H333" t="str">
            <v>[160-170]</v>
          </cell>
          <cell r="I333" t="str">
            <v>DSM, Class 2</v>
          </cell>
          <cell r="J333" t="str">
            <v>DSM</v>
          </cell>
          <cell r="K333" t="str">
            <v/>
          </cell>
        </row>
        <row r="334">
          <cell r="A334">
            <v>97490</v>
          </cell>
          <cell r="B334" t="str">
            <v>D2_CA_r_170</v>
          </cell>
          <cell r="C334" t="str">
            <v>D2_CA_r_170</v>
          </cell>
          <cell r="D334" t="str">
            <v>New Conservation</v>
          </cell>
          <cell r="E334" t="str">
            <v>West</v>
          </cell>
          <cell r="F334" t="str">
            <v>DSM, Class 2, CA</v>
          </cell>
          <cell r="G334" t="str">
            <v/>
          </cell>
          <cell r="H334" t="str">
            <v>[170-180]</v>
          </cell>
          <cell r="I334" t="str">
            <v>DSM, Class 2</v>
          </cell>
          <cell r="J334" t="str">
            <v>DSM</v>
          </cell>
          <cell r="K334" t="str">
            <v/>
          </cell>
        </row>
        <row r="335">
          <cell r="A335">
            <v>97491</v>
          </cell>
          <cell r="B335" t="str">
            <v>D2_CA_s_180</v>
          </cell>
          <cell r="C335" t="str">
            <v>D2_CA_s_180</v>
          </cell>
          <cell r="D335" t="str">
            <v>New Conservation</v>
          </cell>
          <cell r="E335" t="str">
            <v>West</v>
          </cell>
          <cell r="F335" t="str">
            <v>DSM, Class 2, CA</v>
          </cell>
          <cell r="G335" t="str">
            <v/>
          </cell>
          <cell r="H335" t="str">
            <v>[180-190]</v>
          </cell>
          <cell r="I335" t="str">
            <v>DSM, Class 2</v>
          </cell>
          <cell r="J335" t="str">
            <v>DSM</v>
          </cell>
          <cell r="K335" t="str">
            <v/>
          </cell>
        </row>
        <row r="336">
          <cell r="A336">
            <v>97486</v>
          </cell>
          <cell r="B336" t="str">
            <v>D2_CA_t_190</v>
          </cell>
          <cell r="C336" t="str">
            <v>D2_CA_t_190</v>
          </cell>
          <cell r="D336" t="str">
            <v>New Conservation</v>
          </cell>
          <cell r="E336" t="str">
            <v>West</v>
          </cell>
          <cell r="F336" t="str">
            <v>DSM, Class 2, CA</v>
          </cell>
          <cell r="G336" t="str">
            <v/>
          </cell>
          <cell r="H336" t="str">
            <v>[190-200]</v>
          </cell>
          <cell r="I336" t="str">
            <v>DSM, Class 2</v>
          </cell>
          <cell r="J336" t="str">
            <v>DSM</v>
          </cell>
          <cell r="K336" t="str">
            <v/>
          </cell>
        </row>
        <row r="337">
          <cell r="A337">
            <v>97518</v>
          </cell>
          <cell r="B337" t="str">
            <v>D2_CA_u_200</v>
          </cell>
          <cell r="C337" t="str">
            <v>D2_CA_u_200</v>
          </cell>
          <cell r="D337" t="str">
            <v>New Conservation</v>
          </cell>
          <cell r="E337" t="str">
            <v>West</v>
          </cell>
          <cell r="F337" t="str">
            <v>DSM, Class 2, CA</v>
          </cell>
          <cell r="G337" t="str">
            <v/>
          </cell>
          <cell r="H337" t="str">
            <v>[200-250]</v>
          </cell>
          <cell r="I337" t="str">
            <v>DSM, Class 2</v>
          </cell>
          <cell r="J337" t="str">
            <v>DSM</v>
          </cell>
          <cell r="K337" t="str">
            <v/>
          </cell>
        </row>
        <row r="338">
          <cell r="A338">
            <v>97519</v>
          </cell>
          <cell r="B338" t="str">
            <v>D2_CA_v_250</v>
          </cell>
          <cell r="C338" t="str">
            <v>D2_CA_v_250</v>
          </cell>
          <cell r="D338" t="str">
            <v>New Conservation</v>
          </cell>
          <cell r="E338" t="str">
            <v>West</v>
          </cell>
          <cell r="F338" t="str">
            <v>DSM, Class 2, CA</v>
          </cell>
          <cell r="G338" t="str">
            <v/>
          </cell>
          <cell r="H338" t="str">
            <v>[250-300]</v>
          </cell>
          <cell r="I338" t="str">
            <v>DSM, Class 2</v>
          </cell>
          <cell r="J338" t="str">
            <v>DSM</v>
          </cell>
          <cell r="K338" t="str">
            <v/>
          </cell>
        </row>
        <row r="339">
          <cell r="A339">
            <v>97520</v>
          </cell>
          <cell r="B339" t="str">
            <v>D2_CA_w_300</v>
          </cell>
          <cell r="C339" t="str">
            <v>D2_CA_w_300</v>
          </cell>
          <cell r="D339" t="str">
            <v>New Conservation</v>
          </cell>
          <cell r="E339" t="str">
            <v>West</v>
          </cell>
          <cell r="F339" t="str">
            <v>DSM, Class 2, CA</v>
          </cell>
          <cell r="G339" t="str">
            <v/>
          </cell>
          <cell r="H339" t="str">
            <v>[300-400]</v>
          </cell>
          <cell r="I339" t="str">
            <v>DSM, Class 2</v>
          </cell>
          <cell r="J339" t="str">
            <v>DSM</v>
          </cell>
          <cell r="K339" t="str">
            <v/>
          </cell>
        </row>
        <row r="340">
          <cell r="A340">
            <v>97521</v>
          </cell>
          <cell r="B340" t="str">
            <v>D2_CA_x_400</v>
          </cell>
          <cell r="C340" t="str">
            <v>D2_CA_x_400</v>
          </cell>
          <cell r="D340" t="str">
            <v>New Conservation</v>
          </cell>
          <cell r="E340" t="str">
            <v>West</v>
          </cell>
          <cell r="F340" t="str">
            <v>DSM, Class 2, CA</v>
          </cell>
          <cell r="G340" t="str">
            <v/>
          </cell>
          <cell r="H340" t="str">
            <v>[400-500]</v>
          </cell>
          <cell r="I340" t="str">
            <v>DSM, Class 2</v>
          </cell>
          <cell r="J340" t="str">
            <v>DSM</v>
          </cell>
          <cell r="K340" t="str">
            <v/>
          </cell>
        </row>
        <row r="341">
          <cell r="A341">
            <v>97522</v>
          </cell>
          <cell r="B341" t="str">
            <v>D2_CA_y_500</v>
          </cell>
          <cell r="C341" t="str">
            <v>D2_CA_y_500</v>
          </cell>
          <cell r="D341" t="str">
            <v>New Conservation</v>
          </cell>
          <cell r="E341" t="str">
            <v>West</v>
          </cell>
          <cell r="F341" t="str">
            <v>DSM, Class 2, CA</v>
          </cell>
          <cell r="G341" t="str">
            <v/>
          </cell>
          <cell r="H341" t="str">
            <v>[500-750]</v>
          </cell>
          <cell r="I341" t="str">
            <v>DSM, Class 2</v>
          </cell>
          <cell r="J341" t="str">
            <v>DSM</v>
          </cell>
          <cell r="K341" t="str">
            <v/>
          </cell>
        </row>
        <row r="342">
          <cell r="A342">
            <v>97523</v>
          </cell>
          <cell r="B342" t="str">
            <v>D2_CA_z_750</v>
          </cell>
          <cell r="C342" t="str">
            <v>D2_CA_z_750</v>
          </cell>
          <cell r="D342" t="str">
            <v>New Conservation</v>
          </cell>
          <cell r="E342" t="str">
            <v>West</v>
          </cell>
          <cell r="F342" t="str">
            <v>DSM, Class 2, CA</v>
          </cell>
          <cell r="G342" t="str">
            <v/>
          </cell>
          <cell r="H342" t="str">
            <v>[750-1000]</v>
          </cell>
          <cell r="I342" t="str">
            <v>DSM, Class 2</v>
          </cell>
          <cell r="J342" t="str">
            <v>DSM</v>
          </cell>
          <cell r="K342" t="str">
            <v/>
          </cell>
        </row>
        <row r="343">
          <cell r="A343">
            <v>97524</v>
          </cell>
          <cell r="B343" t="str">
            <v>D2_CA_z_9999</v>
          </cell>
          <cell r="C343" t="str">
            <v>D2_CA_z_9999</v>
          </cell>
          <cell r="D343" t="str">
            <v>New Conservation</v>
          </cell>
          <cell r="E343" t="str">
            <v>West</v>
          </cell>
          <cell r="F343" t="str">
            <v>DSM, Class 2, CA</v>
          </cell>
          <cell r="G343" t="str">
            <v/>
          </cell>
          <cell r="H343" t="str">
            <v>[750-1000]</v>
          </cell>
          <cell r="I343" t="str">
            <v>DSM, Class 2</v>
          </cell>
          <cell r="J343" t="str">
            <v>DSM</v>
          </cell>
          <cell r="K343" t="str">
            <v/>
          </cell>
        </row>
        <row r="344">
          <cell r="A344">
            <v>97938</v>
          </cell>
          <cell r="B344" t="str">
            <v>D2_ID_a_00</v>
          </cell>
          <cell r="C344" t="str">
            <v>D2_ID_a_00</v>
          </cell>
          <cell r="D344" t="str">
            <v>New Conservation</v>
          </cell>
          <cell r="E344" t="str">
            <v>East</v>
          </cell>
          <cell r="F344" t="str">
            <v>DSM, Class 2, ID</v>
          </cell>
          <cell r="G344" t="str">
            <v/>
          </cell>
          <cell r="H344" t="str">
            <v>[00-10]</v>
          </cell>
          <cell r="I344" t="str">
            <v>DSM, Class 2</v>
          </cell>
          <cell r="J344" t="str">
            <v>DSM</v>
          </cell>
          <cell r="K344" t="str">
            <v/>
          </cell>
        </row>
        <row r="345">
          <cell r="A345">
            <v>97941</v>
          </cell>
          <cell r="B345" t="str">
            <v>D2_ID_b_10</v>
          </cell>
          <cell r="C345" t="str">
            <v>D2_ID_b_10</v>
          </cell>
          <cell r="D345" t="str">
            <v>New Conservation</v>
          </cell>
          <cell r="E345" t="str">
            <v>East</v>
          </cell>
          <cell r="F345" t="str">
            <v>DSM, Class 2, ID</v>
          </cell>
          <cell r="G345" t="str">
            <v/>
          </cell>
          <cell r="H345" t="str">
            <v>[10-20]</v>
          </cell>
          <cell r="I345" t="str">
            <v>DSM, Class 2</v>
          </cell>
          <cell r="J345" t="str">
            <v>DSM</v>
          </cell>
          <cell r="K345" t="str">
            <v/>
          </cell>
        </row>
        <row r="346">
          <cell r="A346">
            <v>97952</v>
          </cell>
          <cell r="B346" t="str">
            <v>D2_ID_c_20</v>
          </cell>
          <cell r="C346" t="str">
            <v>D2_ID_c_20</v>
          </cell>
          <cell r="D346" t="str">
            <v>New Conservation</v>
          </cell>
          <cell r="E346" t="str">
            <v>East</v>
          </cell>
          <cell r="F346" t="str">
            <v>DSM, Class 2, ID</v>
          </cell>
          <cell r="G346" t="str">
            <v/>
          </cell>
          <cell r="H346" t="str">
            <v>[20-30]</v>
          </cell>
          <cell r="I346" t="str">
            <v>DSM, Class 2</v>
          </cell>
          <cell r="J346" t="str">
            <v>DSM</v>
          </cell>
          <cell r="K346" t="str">
            <v/>
          </cell>
        </row>
        <row r="347">
          <cell r="A347">
            <v>97955</v>
          </cell>
          <cell r="B347" t="str">
            <v>D2_ID_d_30</v>
          </cell>
          <cell r="C347" t="str">
            <v>D2_ID_d_30</v>
          </cell>
          <cell r="D347" t="str">
            <v>New Conservation</v>
          </cell>
          <cell r="E347" t="str">
            <v>East</v>
          </cell>
          <cell r="F347" t="str">
            <v>DSM, Class 2, ID</v>
          </cell>
          <cell r="G347" t="str">
            <v/>
          </cell>
          <cell r="H347" t="str">
            <v>[30-40]</v>
          </cell>
          <cell r="I347" t="str">
            <v>DSM, Class 2</v>
          </cell>
          <cell r="J347" t="str">
            <v>DSM</v>
          </cell>
          <cell r="K347" t="str">
            <v/>
          </cell>
        </row>
        <row r="348">
          <cell r="A348">
            <v>97957</v>
          </cell>
          <cell r="B348" t="str">
            <v>D2_ID_e_40</v>
          </cell>
          <cell r="C348" t="str">
            <v>D2_ID_e_40</v>
          </cell>
          <cell r="D348" t="str">
            <v>New Conservation</v>
          </cell>
          <cell r="E348" t="str">
            <v>East</v>
          </cell>
          <cell r="F348" t="str">
            <v>DSM, Class 2, ID</v>
          </cell>
          <cell r="G348" t="str">
            <v/>
          </cell>
          <cell r="H348" t="str">
            <v>[40-50]</v>
          </cell>
          <cell r="I348" t="str">
            <v>DSM, Class 2</v>
          </cell>
          <cell r="J348" t="str">
            <v>DSM</v>
          </cell>
          <cell r="K348" t="str">
            <v/>
          </cell>
        </row>
        <row r="349">
          <cell r="A349">
            <v>97959</v>
          </cell>
          <cell r="B349" t="str">
            <v>D2_ID_f_50</v>
          </cell>
          <cell r="C349" t="str">
            <v>D2_ID_f_50</v>
          </cell>
          <cell r="D349" t="str">
            <v>New Conservation</v>
          </cell>
          <cell r="E349" t="str">
            <v>East</v>
          </cell>
          <cell r="F349" t="str">
            <v>DSM, Class 2, ID</v>
          </cell>
          <cell r="G349" t="str">
            <v/>
          </cell>
          <cell r="H349" t="str">
            <v>[50-60]</v>
          </cell>
          <cell r="I349" t="str">
            <v>DSM, Class 2</v>
          </cell>
          <cell r="J349" t="str">
            <v>DSM</v>
          </cell>
          <cell r="K349" t="str">
            <v/>
          </cell>
        </row>
        <row r="350">
          <cell r="A350">
            <v>97960</v>
          </cell>
          <cell r="B350" t="str">
            <v>D2_ID_g_60</v>
          </cell>
          <cell r="C350" t="str">
            <v>D2_ID_g_60</v>
          </cell>
          <cell r="D350" t="str">
            <v>New Conservation</v>
          </cell>
          <cell r="E350" t="str">
            <v>East</v>
          </cell>
          <cell r="F350" t="str">
            <v>DSM, Class 2, ID</v>
          </cell>
          <cell r="G350" t="str">
            <v/>
          </cell>
          <cell r="H350" t="str">
            <v>[60-70]</v>
          </cell>
          <cell r="I350" t="str">
            <v>DSM, Class 2</v>
          </cell>
          <cell r="J350" t="str">
            <v>DSM</v>
          </cell>
          <cell r="K350" t="str">
            <v/>
          </cell>
        </row>
        <row r="351">
          <cell r="A351">
            <v>97961</v>
          </cell>
          <cell r="B351" t="str">
            <v>D2_ID_h_70</v>
          </cell>
          <cell r="C351" t="str">
            <v>D2_ID_h_70</v>
          </cell>
          <cell r="D351" t="str">
            <v>New Conservation</v>
          </cell>
          <cell r="E351" t="str">
            <v>East</v>
          </cell>
          <cell r="F351" t="str">
            <v>DSM, Class 2, ID</v>
          </cell>
          <cell r="G351" t="str">
            <v/>
          </cell>
          <cell r="H351" t="str">
            <v>[70-80]</v>
          </cell>
          <cell r="I351" t="str">
            <v>DSM, Class 2</v>
          </cell>
          <cell r="J351" t="str">
            <v>DSM</v>
          </cell>
          <cell r="K351" t="str">
            <v/>
          </cell>
        </row>
        <row r="352">
          <cell r="A352">
            <v>97963</v>
          </cell>
          <cell r="B352" t="str">
            <v>D2_ID_i_80</v>
          </cell>
          <cell r="C352" t="str">
            <v>D2_ID_i_80</v>
          </cell>
          <cell r="D352" t="str">
            <v>New Conservation</v>
          </cell>
          <cell r="E352" t="str">
            <v>East</v>
          </cell>
          <cell r="F352" t="str">
            <v>DSM, Class 2, ID</v>
          </cell>
          <cell r="G352" t="str">
            <v/>
          </cell>
          <cell r="H352" t="str">
            <v>[80-90]</v>
          </cell>
          <cell r="I352" t="str">
            <v>DSM, Class 2</v>
          </cell>
          <cell r="J352" t="str">
            <v>DSM</v>
          </cell>
          <cell r="K352" t="str">
            <v/>
          </cell>
        </row>
        <row r="353">
          <cell r="A353">
            <v>97964</v>
          </cell>
          <cell r="B353" t="str">
            <v>D2_ID_j_90</v>
          </cell>
          <cell r="C353" t="str">
            <v>D2_ID_j_90</v>
          </cell>
          <cell r="D353" t="str">
            <v>New Conservation</v>
          </cell>
          <cell r="E353" t="str">
            <v>East</v>
          </cell>
          <cell r="F353" t="str">
            <v>DSM, Class 2, ID</v>
          </cell>
          <cell r="G353" t="str">
            <v/>
          </cell>
          <cell r="H353" t="str">
            <v>[90-100]</v>
          </cell>
          <cell r="I353" t="str">
            <v>DSM, Class 2</v>
          </cell>
          <cell r="J353" t="str">
            <v>DSM</v>
          </cell>
          <cell r="K353" t="str">
            <v/>
          </cell>
        </row>
        <row r="354">
          <cell r="A354">
            <v>97940</v>
          </cell>
          <cell r="B354" t="str">
            <v>D2_ID_k_100</v>
          </cell>
          <cell r="C354" t="str">
            <v>D2_ID_k_100</v>
          </cell>
          <cell r="D354" t="str">
            <v>New Conservation</v>
          </cell>
          <cell r="E354" t="str">
            <v>East</v>
          </cell>
          <cell r="F354" t="str">
            <v>DSM, Class 2, ID</v>
          </cell>
          <cell r="G354" t="str">
            <v/>
          </cell>
          <cell r="H354" t="str">
            <v>[100-110]</v>
          </cell>
          <cell r="I354" t="str">
            <v>DSM, Class 2</v>
          </cell>
          <cell r="J354" t="str">
            <v>DSM</v>
          </cell>
          <cell r="K354" t="str">
            <v/>
          </cell>
        </row>
        <row r="355">
          <cell r="A355">
            <v>97942</v>
          </cell>
          <cell r="B355" t="str">
            <v>D2_ID_l_110</v>
          </cell>
          <cell r="C355" t="str">
            <v>D2_ID_l_110</v>
          </cell>
          <cell r="D355" t="str">
            <v>New Conservation</v>
          </cell>
          <cell r="E355" t="str">
            <v>East</v>
          </cell>
          <cell r="F355" t="str">
            <v>DSM, Class 2, ID</v>
          </cell>
          <cell r="G355" t="str">
            <v/>
          </cell>
          <cell r="H355" t="str">
            <v>[110-120]</v>
          </cell>
          <cell r="I355" t="str">
            <v>DSM, Class 2</v>
          </cell>
          <cell r="J355" t="str">
            <v>DSM</v>
          </cell>
          <cell r="K355" t="str">
            <v/>
          </cell>
        </row>
        <row r="356">
          <cell r="A356">
            <v>97943</v>
          </cell>
          <cell r="B356" t="str">
            <v>D2_ID_m_120</v>
          </cell>
          <cell r="C356" t="str">
            <v>D2_ID_m_120</v>
          </cell>
          <cell r="D356" t="str">
            <v>New Conservation</v>
          </cell>
          <cell r="E356" t="str">
            <v>East</v>
          </cell>
          <cell r="F356" t="str">
            <v>DSM, Class 2, ID</v>
          </cell>
          <cell r="G356" t="str">
            <v/>
          </cell>
          <cell r="H356" t="str">
            <v>[120-130]</v>
          </cell>
          <cell r="I356" t="str">
            <v>DSM, Class 2</v>
          </cell>
          <cell r="J356" t="str">
            <v>DSM</v>
          </cell>
          <cell r="K356" t="str">
            <v/>
          </cell>
        </row>
        <row r="357">
          <cell r="A357">
            <v>97944</v>
          </cell>
          <cell r="B357" t="str">
            <v>D2_ID_n_130</v>
          </cell>
          <cell r="C357" t="str">
            <v>D2_ID_n_130</v>
          </cell>
          <cell r="D357" t="str">
            <v>New Conservation</v>
          </cell>
          <cell r="E357" t="str">
            <v>East</v>
          </cell>
          <cell r="F357" t="str">
            <v>DSM, Class 2, ID</v>
          </cell>
          <cell r="G357" t="str">
            <v/>
          </cell>
          <cell r="H357" t="str">
            <v>[130-140]</v>
          </cell>
          <cell r="I357" t="str">
            <v>DSM, Class 2</v>
          </cell>
          <cell r="J357" t="str">
            <v>DSM</v>
          </cell>
          <cell r="K357" t="str">
            <v/>
          </cell>
        </row>
        <row r="358">
          <cell r="A358">
            <v>97945</v>
          </cell>
          <cell r="B358" t="str">
            <v>D2_ID_o_140</v>
          </cell>
          <cell r="C358" t="str">
            <v>D2_ID_o_140</v>
          </cell>
          <cell r="D358" t="str">
            <v>New Conservation</v>
          </cell>
          <cell r="E358" t="str">
            <v>East</v>
          </cell>
          <cell r="F358" t="str">
            <v>DSM, Class 2, ID</v>
          </cell>
          <cell r="G358" t="str">
            <v/>
          </cell>
          <cell r="H358" t="str">
            <v>[140-150]</v>
          </cell>
          <cell r="I358" t="str">
            <v>DSM, Class 2</v>
          </cell>
          <cell r="J358" t="str">
            <v>DSM</v>
          </cell>
          <cell r="K358" t="str">
            <v/>
          </cell>
        </row>
        <row r="359">
          <cell r="A359">
            <v>97946</v>
          </cell>
          <cell r="B359" t="str">
            <v>D2_ID_p_150</v>
          </cell>
          <cell r="C359" t="str">
            <v>D2_ID_p_150</v>
          </cell>
          <cell r="D359" t="str">
            <v>New Conservation</v>
          </cell>
          <cell r="E359" t="str">
            <v>East</v>
          </cell>
          <cell r="F359" t="str">
            <v>DSM, Class 2, ID</v>
          </cell>
          <cell r="G359" t="str">
            <v/>
          </cell>
          <cell r="H359" t="str">
            <v>[150-160]</v>
          </cell>
          <cell r="I359" t="str">
            <v>DSM, Class 2</v>
          </cell>
          <cell r="J359" t="str">
            <v>DSM</v>
          </cell>
          <cell r="K359" t="str">
            <v/>
          </cell>
        </row>
        <row r="360">
          <cell r="A360">
            <v>97947</v>
          </cell>
          <cell r="B360" t="str">
            <v>D2_ID_q_160</v>
          </cell>
          <cell r="C360" t="str">
            <v>D2_ID_q_160</v>
          </cell>
          <cell r="D360" t="str">
            <v>New Conservation</v>
          </cell>
          <cell r="E360" t="str">
            <v>East</v>
          </cell>
          <cell r="F360" t="str">
            <v>DSM, Class 2, ID</v>
          </cell>
          <cell r="G360" t="str">
            <v/>
          </cell>
          <cell r="H360" t="str">
            <v>[160-170]</v>
          </cell>
          <cell r="I360" t="str">
            <v>DSM, Class 2</v>
          </cell>
          <cell r="J360" t="str">
            <v>DSM</v>
          </cell>
          <cell r="K360" t="str">
            <v/>
          </cell>
        </row>
        <row r="361">
          <cell r="A361">
            <v>97948</v>
          </cell>
          <cell r="B361" t="str">
            <v>D2_ID_r_170</v>
          </cell>
          <cell r="C361" t="str">
            <v>D2_ID_r_170</v>
          </cell>
          <cell r="D361" t="str">
            <v>New Conservation</v>
          </cell>
          <cell r="E361" t="str">
            <v>East</v>
          </cell>
          <cell r="F361" t="str">
            <v>DSM, Class 2, ID</v>
          </cell>
          <cell r="G361" t="str">
            <v/>
          </cell>
          <cell r="H361" t="str">
            <v>[170-180]</v>
          </cell>
          <cell r="I361" t="str">
            <v>DSM, Class 2</v>
          </cell>
          <cell r="J361" t="str">
            <v>DSM</v>
          </cell>
          <cell r="K361" t="str">
            <v/>
          </cell>
        </row>
        <row r="362">
          <cell r="A362">
            <v>97949</v>
          </cell>
          <cell r="B362" t="str">
            <v>D2_ID_s_180</v>
          </cell>
          <cell r="C362" t="str">
            <v>D2_ID_s_180</v>
          </cell>
          <cell r="D362" t="str">
            <v>New Conservation</v>
          </cell>
          <cell r="E362" t="str">
            <v>East</v>
          </cell>
          <cell r="F362" t="str">
            <v>DSM, Class 2, ID</v>
          </cell>
          <cell r="G362" t="str">
            <v/>
          </cell>
          <cell r="H362" t="str">
            <v>[180-190]</v>
          </cell>
          <cell r="I362" t="str">
            <v>DSM, Class 2</v>
          </cell>
          <cell r="J362" t="str">
            <v>DSM</v>
          </cell>
          <cell r="K362" t="str">
            <v/>
          </cell>
        </row>
        <row r="363">
          <cell r="A363">
            <v>97950</v>
          </cell>
          <cell r="B363" t="str">
            <v>D2_ID_t_190</v>
          </cell>
          <cell r="C363" t="str">
            <v>D2_ID_t_190</v>
          </cell>
          <cell r="D363" t="str">
            <v>New Conservation</v>
          </cell>
          <cell r="E363" t="str">
            <v>East</v>
          </cell>
          <cell r="F363" t="str">
            <v>DSM, Class 2, ID</v>
          </cell>
          <cell r="G363" t="str">
            <v/>
          </cell>
          <cell r="H363" t="str">
            <v>[190-200]</v>
          </cell>
          <cell r="I363" t="str">
            <v>DSM, Class 2</v>
          </cell>
          <cell r="J363" t="str">
            <v>DSM</v>
          </cell>
          <cell r="K363" t="str">
            <v/>
          </cell>
        </row>
        <row r="364">
          <cell r="A364">
            <v>97951</v>
          </cell>
          <cell r="B364" t="str">
            <v>D2_ID_u_200</v>
          </cell>
          <cell r="C364" t="str">
            <v>D2_ID_u_200</v>
          </cell>
          <cell r="D364" t="str">
            <v>New Conservation</v>
          </cell>
          <cell r="E364" t="str">
            <v>East</v>
          </cell>
          <cell r="F364" t="str">
            <v>DSM, Class 2, ID</v>
          </cell>
          <cell r="G364" t="str">
            <v/>
          </cell>
          <cell r="H364" t="str">
            <v>[200-250]</v>
          </cell>
          <cell r="I364" t="str">
            <v>DSM, Class 2</v>
          </cell>
          <cell r="J364" t="str">
            <v>DSM</v>
          </cell>
          <cell r="K364" t="str">
            <v/>
          </cell>
        </row>
        <row r="365">
          <cell r="A365">
            <v>97953</v>
          </cell>
          <cell r="B365" t="str">
            <v>D2_ID_v_250</v>
          </cell>
          <cell r="C365" t="str">
            <v>D2_ID_v_250</v>
          </cell>
          <cell r="D365" t="str">
            <v>New Conservation</v>
          </cell>
          <cell r="E365" t="str">
            <v>East</v>
          </cell>
          <cell r="F365" t="str">
            <v>DSM, Class 2, ID</v>
          </cell>
          <cell r="G365" t="str">
            <v/>
          </cell>
          <cell r="H365" t="str">
            <v>[250-300]</v>
          </cell>
          <cell r="I365" t="str">
            <v>DSM, Class 2</v>
          </cell>
          <cell r="J365" t="str">
            <v>DSM</v>
          </cell>
          <cell r="K365" t="str">
            <v/>
          </cell>
        </row>
        <row r="366">
          <cell r="A366">
            <v>97954</v>
          </cell>
          <cell r="B366" t="str">
            <v>D2_ID_w_300</v>
          </cell>
          <cell r="C366" t="str">
            <v>D2_ID_w_300</v>
          </cell>
          <cell r="D366" t="str">
            <v>New Conservation</v>
          </cell>
          <cell r="E366" t="str">
            <v>East</v>
          </cell>
          <cell r="F366" t="str">
            <v>DSM, Class 2, ID</v>
          </cell>
          <cell r="G366" t="str">
            <v/>
          </cell>
          <cell r="H366" t="str">
            <v>[300-400]</v>
          </cell>
          <cell r="I366" t="str">
            <v>DSM, Class 2</v>
          </cell>
          <cell r="J366" t="str">
            <v>DSM</v>
          </cell>
          <cell r="K366" t="str">
            <v/>
          </cell>
        </row>
        <row r="367">
          <cell r="A367">
            <v>97956</v>
          </cell>
          <cell r="B367" t="str">
            <v>D2_ID_x_400</v>
          </cell>
          <cell r="C367" t="str">
            <v>D2_ID_x_400</v>
          </cell>
          <cell r="D367" t="str">
            <v>New Conservation</v>
          </cell>
          <cell r="E367" t="str">
            <v>East</v>
          </cell>
          <cell r="F367" t="str">
            <v>DSM, Class 2, ID</v>
          </cell>
          <cell r="G367" t="str">
            <v/>
          </cell>
          <cell r="H367" t="str">
            <v>[400-500]</v>
          </cell>
          <cell r="I367" t="str">
            <v>DSM, Class 2</v>
          </cell>
          <cell r="J367" t="str">
            <v>DSM</v>
          </cell>
          <cell r="K367" t="str">
            <v/>
          </cell>
        </row>
        <row r="368">
          <cell r="A368">
            <v>97958</v>
          </cell>
          <cell r="B368" t="str">
            <v>D2_ID_y_500</v>
          </cell>
          <cell r="C368" t="str">
            <v>D2_ID_y_500</v>
          </cell>
          <cell r="D368" t="str">
            <v>New Conservation</v>
          </cell>
          <cell r="E368" t="str">
            <v>East</v>
          </cell>
          <cell r="F368" t="str">
            <v>DSM, Class 2, ID</v>
          </cell>
          <cell r="G368" t="str">
            <v/>
          </cell>
          <cell r="H368" t="str">
            <v>[500-750]</v>
          </cell>
          <cell r="I368" t="str">
            <v>DSM, Class 2</v>
          </cell>
          <cell r="J368" t="str">
            <v>DSM</v>
          </cell>
          <cell r="K368" t="str">
            <v/>
          </cell>
        </row>
        <row r="369">
          <cell r="A369">
            <v>97962</v>
          </cell>
          <cell r="B369" t="str">
            <v>D2_ID_z_750</v>
          </cell>
          <cell r="C369" t="str">
            <v>D2_ID_z_750</v>
          </cell>
          <cell r="D369" t="str">
            <v>New Conservation</v>
          </cell>
          <cell r="E369" t="str">
            <v>East</v>
          </cell>
          <cell r="F369" t="str">
            <v>DSM, Class 2, ID</v>
          </cell>
          <cell r="G369" t="str">
            <v/>
          </cell>
          <cell r="H369" t="str">
            <v>[750-1000]</v>
          </cell>
          <cell r="I369" t="str">
            <v>DSM, Class 2</v>
          </cell>
          <cell r="J369" t="str">
            <v>DSM</v>
          </cell>
          <cell r="K369" t="str">
            <v/>
          </cell>
        </row>
        <row r="370">
          <cell r="A370">
            <v>97939</v>
          </cell>
          <cell r="B370" t="str">
            <v>D2_ID_z_9999</v>
          </cell>
          <cell r="C370" t="str">
            <v>D2_ID_z_9999</v>
          </cell>
          <cell r="D370" t="str">
            <v>New Conservation</v>
          </cell>
          <cell r="E370" t="str">
            <v>East</v>
          </cell>
          <cell r="F370" t="str">
            <v>DSM, Class 2, ID</v>
          </cell>
          <cell r="G370" t="str">
            <v/>
          </cell>
          <cell r="H370" t="str">
            <v>[750-1000]</v>
          </cell>
          <cell r="I370" t="str">
            <v>DSM, Class 2</v>
          </cell>
          <cell r="J370" t="str">
            <v>DSM</v>
          </cell>
          <cell r="K370" t="str">
            <v/>
          </cell>
        </row>
        <row r="371">
          <cell r="A371">
            <v>97893</v>
          </cell>
          <cell r="B371" t="str">
            <v>D2_OR_a_00</v>
          </cell>
          <cell r="C371" t="str">
            <v>D2_OR_a_00</v>
          </cell>
          <cell r="D371" t="str">
            <v>New Conservation</v>
          </cell>
          <cell r="E371" t="str">
            <v>West</v>
          </cell>
          <cell r="F371" t="str">
            <v>DSM, Class 2, OR</v>
          </cell>
          <cell r="G371" t="str">
            <v/>
          </cell>
          <cell r="H371" t="str">
            <v>[00-10]</v>
          </cell>
          <cell r="I371" t="str">
            <v>DSM, Class 2</v>
          </cell>
          <cell r="J371" t="str">
            <v>DSM</v>
          </cell>
          <cell r="K371" t="str">
            <v/>
          </cell>
        </row>
        <row r="372">
          <cell r="A372">
            <v>97896</v>
          </cell>
          <cell r="B372" t="str">
            <v>D2_OR_b_10</v>
          </cell>
          <cell r="C372" t="str">
            <v>D2_OR_b_10</v>
          </cell>
          <cell r="D372" t="str">
            <v>New Conservation</v>
          </cell>
          <cell r="E372" t="str">
            <v>West</v>
          </cell>
          <cell r="F372" t="str">
            <v>DSM, Class 2, OR</v>
          </cell>
          <cell r="G372" t="str">
            <v/>
          </cell>
          <cell r="H372" t="str">
            <v>[10-20]</v>
          </cell>
          <cell r="I372" t="str">
            <v>DSM, Class 2</v>
          </cell>
          <cell r="J372" t="str">
            <v>DSM</v>
          </cell>
          <cell r="K372" t="str">
            <v/>
          </cell>
        </row>
        <row r="373">
          <cell r="A373">
            <v>97907</v>
          </cell>
          <cell r="B373" t="str">
            <v>D2_OR_c_20</v>
          </cell>
          <cell r="C373" t="str">
            <v>D2_OR_c_20</v>
          </cell>
          <cell r="D373" t="str">
            <v>New Conservation</v>
          </cell>
          <cell r="E373" t="str">
            <v>West</v>
          </cell>
          <cell r="F373" t="str">
            <v>DSM, Class 2, OR</v>
          </cell>
          <cell r="G373" t="str">
            <v/>
          </cell>
          <cell r="H373" t="str">
            <v>[20-30]</v>
          </cell>
          <cell r="I373" t="str">
            <v>DSM, Class 2</v>
          </cell>
          <cell r="J373" t="str">
            <v>DSM</v>
          </cell>
          <cell r="K373" t="str">
            <v/>
          </cell>
        </row>
        <row r="374">
          <cell r="A374">
            <v>97910</v>
          </cell>
          <cell r="B374" t="str">
            <v>D2_OR_d_30</v>
          </cell>
          <cell r="C374" t="str">
            <v>D2_OR_d_30</v>
          </cell>
          <cell r="D374" t="str">
            <v>New Conservation</v>
          </cell>
          <cell r="E374" t="str">
            <v>West</v>
          </cell>
          <cell r="F374" t="str">
            <v>DSM, Class 2, OR</v>
          </cell>
          <cell r="G374" t="str">
            <v/>
          </cell>
          <cell r="H374" t="str">
            <v>[30-40]</v>
          </cell>
          <cell r="I374" t="str">
            <v>DSM, Class 2</v>
          </cell>
          <cell r="J374" t="str">
            <v>DSM</v>
          </cell>
          <cell r="K374" t="str">
            <v/>
          </cell>
        </row>
        <row r="375">
          <cell r="A375">
            <v>97912</v>
          </cell>
          <cell r="B375" t="str">
            <v>D2_OR_e_40</v>
          </cell>
          <cell r="C375" t="str">
            <v>D2_OR_e_40</v>
          </cell>
          <cell r="D375" t="str">
            <v>New Conservation</v>
          </cell>
          <cell r="E375" t="str">
            <v>West</v>
          </cell>
          <cell r="F375" t="str">
            <v>DSM, Class 2, OR</v>
          </cell>
          <cell r="G375" t="str">
            <v/>
          </cell>
          <cell r="H375" t="str">
            <v>[40-50]</v>
          </cell>
          <cell r="I375" t="str">
            <v>DSM, Class 2</v>
          </cell>
          <cell r="J375" t="str">
            <v>DSM</v>
          </cell>
          <cell r="K375" t="str">
            <v/>
          </cell>
        </row>
        <row r="376">
          <cell r="A376">
            <v>97914</v>
          </cell>
          <cell r="B376" t="str">
            <v>D2_OR_f_50</v>
          </cell>
          <cell r="C376" t="str">
            <v>D2_OR_f_50</v>
          </cell>
          <cell r="D376" t="str">
            <v>New Conservation</v>
          </cell>
          <cell r="E376" t="str">
            <v>West</v>
          </cell>
          <cell r="F376" t="str">
            <v>DSM, Class 2, OR</v>
          </cell>
          <cell r="G376" t="str">
            <v/>
          </cell>
          <cell r="H376" t="str">
            <v>[50-60]</v>
          </cell>
          <cell r="I376" t="str">
            <v>DSM, Class 2</v>
          </cell>
          <cell r="J376" t="str">
            <v>DSM</v>
          </cell>
          <cell r="K376" t="str">
            <v/>
          </cell>
        </row>
        <row r="377">
          <cell r="A377">
            <v>97915</v>
          </cell>
          <cell r="B377" t="str">
            <v>D2_OR_g_60</v>
          </cell>
          <cell r="C377" t="str">
            <v>D2_OR_g_60</v>
          </cell>
          <cell r="D377" t="str">
            <v>New Conservation</v>
          </cell>
          <cell r="E377" t="str">
            <v>West</v>
          </cell>
          <cell r="F377" t="str">
            <v>DSM, Class 2, OR</v>
          </cell>
          <cell r="G377" t="str">
            <v/>
          </cell>
          <cell r="H377" t="str">
            <v>[60-70]</v>
          </cell>
          <cell r="I377" t="str">
            <v>DSM, Class 2</v>
          </cell>
          <cell r="J377" t="str">
            <v>DSM</v>
          </cell>
          <cell r="K377" t="str">
            <v/>
          </cell>
        </row>
        <row r="378">
          <cell r="A378">
            <v>97916</v>
          </cell>
          <cell r="B378" t="str">
            <v>D2_OR_h_70</v>
          </cell>
          <cell r="C378" t="str">
            <v>D2_OR_h_70</v>
          </cell>
          <cell r="D378" t="str">
            <v>New Conservation</v>
          </cell>
          <cell r="E378" t="str">
            <v>West</v>
          </cell>
          <cell r="F378" t="str">
            <v>DSM, Class 2, OR</v>
          </cell>
          <cell r="G378" t="str">
            <v/>
          </cell>
          <cell r="H378" t="str">
            <v>[70-80]</v>
          </cell>
          <cell r="I378" t="str">
            <v>DSM, Class 2</v>
          </cell>
          <cell r="J378" t="str">
            <v>DSM</v>
          </cell>
          <cell r="K378" t="str">
            <v/>
          </cell>
        </row>
        <row r="379">
          <cell r="A379">
            <v>97918</v>
          </cell>
          <cell r="B379" t="str">
            <v>D2_OR_i_80</v>
          </cell>
          <cell r="C379" t="str">
            <v>D2_OR_i_80</v>
          </cell>
          <cell r="D379" t="str">
            <v>New Conservation</v>
          </cell>
          <cell r="E379" t="str">
            <v>West</v>
          </cell>
          <cell r="F379" t="str">
            <v>DSM, Class 2, OR</v>
          </cell>
          <cell r="G379" t="str">
            <v/>
          </cell>
          <cell r="H379" t="str">
            <v>[80-90]</v>
          </cell>
          <cell r="I379" t="str">
            <v>DSM, Class 2</v>
          </cell>
          <cell r="J379" t="str">
            <v>DSM</v>
          </cell>
          <cell r="K379" t="str">
            <v/>
          </cell>
        </row>
        <row r="380">
          <cell r="A380">
            <v>97919</v>
          </cell>
          <cell r="B380" t="str">
            <v>D2_OR_j_90</v>
          </cell>
          <cell r="C380" t="str">
            <v>D2_OR_j_90</v>
          </cell>
          <cell r="D380" t="str">
            <v>New Conservation</v>
          </cell>
          <cell r="E380" t="str">
            <v>West</v>
          </cell>
          <cell r="F380" t="str">
            <v>DSM, Class 2, OR</v>
          </cell>
          <cell r="G380" t="str">
            <v/>
          </cell>
          <cell r="H380" t="str">
            <v>[90-100]</v>
          </cell>
          <cell r="I380" t="str">
            <v>DSM, Class 2</v>
          </cell>
          <cell r="J380" t="str">
            <v>DSM</v>
          </cell>
          <cell r="K380" t="str">
            <v/>
          </cell>
        </row>
        <row r="381">
          <cell r="A381">
            <v>97895</v>
          </cell>
          <cell r="B381" t="str">
            <v>D2_OR_k_100</v>
          </cell>
          <cell r="C381" t="str">
            <v>D2_OR_k_100</v>
          </cell>
          <cell r="D381" t="str">
            <v>New Conservation</v>
          </cell>
          <cell r="E381" t="str">
            <v>West</v>
          </cell>
          <cell r="F381" t="str">
            <v>DSM, Class 2, OR</v>
          </cell>
          <cell r="G381" t="str">
            <v/>
          </cell>
          <cell r="H381" t="str">
            <v>[100-110]</v>
          </cell>
          <cell r="I381" t="str">
            <v>DSM, Class 2</v>
          </cell>
          <cell r="J381" t="str">
            <v>DSM</v>
          </cell>
          <cell r="K381" t="str">
            <v/>
          </cell>
        </row>
        <row r="382">
          <cell r="A382">
            <v>97897</v>
          </cell>
          <cell r="B382" t="str">
            <v>D2_OR_l_110</v>
          </cell>
          <cell r="C382" t="str">
            <v>D2_OR_l_110</v>
          </cell>
          <cell r="D382" t="str">
            <v>New Conservation</v>
          </cell>
          <cell r="E382" t="str">
            <v>West</v>
          </cell>
          <cell r="F382" t="str">
            <v>DSM, Class 2, OR</v>
          </cell>
          <cell r="G382" t="str">
            <v/>
          </cell>
          <cell r="H382" t="str">
            <v>[110-120]</v>
          </cell>
          <cell r="I382" t="str">
            <v>DSM, Class 2</v>
          </cell>
          <cell r="J382" t="str">
            <v>DSM</v>
          </cell>
          <cell r="K382" t="str">
            <v/>
          </cell>
        </row>
        <row r="383">
          <cell r="A383">
            <v>97898</v>
          </cell>
          <cell r="B383" t="str">
            <v>D2_OR_m_120</v>
          </cell>
          <cell r="C383" t="str">
            <v>D2_OR_m_120</v>
          </cell>
          <cell r="D383" t="str">
            <v>New Conservation</v>
          </cell>
          <cell r="E383" t="str">
            <v>West</v>
          </cell>
          <cell r="F383" t="str">
            <v>DSM, Class 2, OR</v>
          </cell>
          <cell r="G383" t="str">
            <v/>
          </cell>
          <cell r="H383" t="str">
            <v>[120-130]</v>
          </cell>
          <cell r="I383" t="str">
            <v>DSM, Class 2</v>
          </cell>
          <cell r="J383" t="str">
            <v>DSM</v>
          </cell>
          <cell r="K383" t="str">
            <v/>
          </cell>
        </row>
        <row r="384">
          <cell r="A384">
            <v>97899</v>
          </cell>
          <cell r="B384" t="str">
            <v>D2_OR_n_130</v>
          </cell>
          <cell r="C384" t="str">
            <v>D2_OR_n_130</v>
          </cell>
          <cell r="D384" t="str">
            <v>New Conservation</v>
          </cell>
          <cell r="E384" t="str">
            <v>West</v>
          </cell>
          <cell r="F384" t="str">
            <v>DSM, Class 2, OR</v>
          </cell>
          <cell r="G384" t="str">
            <v/>
          </cell>
          <cell r="H384" t="str">
            <v>[130-140]</v>
          </cell>
          <cell r="I384" t="str">
            <v>DSM, Class 2</v>
          </cell>
          <cell r="J384" t="str">
            <v>DSM</v>
          </cell>
          <cell r="K384" t="str">
            <v/>
          </cell>
        </row>
        <row r="385">
          <cell r="A385">
            <v>97900</v>
          </cell>
          <cell r="B385" t="str">
            <v>D2_OR_o_140</v>
          </cell>
          <cell r="C385" t="str">
            <v>D2_OR_o_140</v>
          </cell>
          <cell r="D385" t="str">
            <v>New Conservation</v>
          </cell>
          <cell r="E385" t="str">
            <v>West</v>
          </cell>
          <cell r="F385" t="str">
            <v>DSM, Class 2, OR</v>
          </cell>
          <cell r="G385" t="str">
            <v/>
          </cell>
          <cell r="H385" t="str">
            <v>[140-150]</v>
          </cell>
          <cell r="I385" t="str">
            <v>DSM, Class 2</v>
          </cell>
          <cell r="J385" t="str">
            <v>DSM</v>
          </cell>
          <cell r="K385" t="str">
            <v/>
          </cell>
        </row>
        <row r="386">
          <cell r="A386">
            <v>97901</v>
          </cell>
          <cell r="B386" t="str">
            <v>D2_OR_p_150</v>
          </cell>
          <cell r="C386" t="str">
            <v>D2_OR_p_150</v>
          </cell>
          <cell r="D386" t="str">
            <v>New Conservation</v>
          </cell>
          <cell r="E386" t="str">
            <v>West</v>
          </cell>
          <cell r="F386" t="str">
            <v>DSM, Class 2, OR</v>
          </cell>
          <cell r="G386" t="str">
            <v/>
          </cell>
          <cell r="H386" t="str">
            <v>[150-160]</v>
          </cell>
          <cell r="I386" t="str">
            <v>DSM, Class 2</v>
          </cell>
          <cell r="J386" t="str">
            <v>DSM</v>
          </cell>
          <cell r="K386" t="str">
            <v/>
          </cell>
        </row>
        <row r="387">
          <cell r="A387">
            <v>97902</v>
          </cell>
          <cell r="B387" t="str">
            <v>D2_OR_q_160</v>
          </cell>
          <cell r="C387" t="str">
            <v>D2_OR_q_160</v>
          </cell>
          <cell r="D387" t="str">
            <v>New Conservation</v>
          </cell>
          <cell r="E387" t="str">
            <v>West</v>
          </cell>
          <cell r="F387" t="str">
            <v>DSM, Class 2, OR</v>
          </cell>
          <cell r="G387" t="str">
            <v/>
          </cell>
          <cell r="H387" t="str">
            <v>[160-170]</v>
          </cell>
          <cell r="I387" t="str">
            <v>DSM, Class 2</v>
          </cell>
          <cell r="J387" t="str">
            <v>DSM</v>
          </cell>
          <cell r="K387" t="str">
            <v/>
          </cell>
        </row>
        <row r="388">
          <cell r="A388">
            <v>97903</v>
          </cell>
          <cell r="B388" t="str">
            <v>D2_OR_r_170</v>
          </cell>
          <cell r="C388" t="str">
            <v>D2_OR_r_170</v>
          </cell>
          <cell r="D388" t="str">
            <v>New Conservation</v>
          </cell>
          <cell r="E388" t="str">
            <v>West</v>
          </cell>
          <cell r="F388" t="str">
            <v>DSM, Class 2, OR</v>
          </cell>
          <cell r="G388" t="str">
            <v/>
          </cell>
          <cell r="H388" t="str">
            <v>[170-180]</v>
          </cell>
          <cell r="I388" t="str">
            <v>DSM, Class 2</v>
          </cell>
          <cell r="J388" t="str">
            <v>DSM</v>
          </cell>
          <cell r="K388" t="str">
            <v/>
          </cell>
        </row>
        <row r="389">
          <cell r="A389">
            <v>97904</v>
          </cell>
          <cell r="B389" t="str">
            <v>D2_OR_s_180</v>
          </cell>
          <cell r="C389" t="str">
            <v>D2_OR_s_180</v>
          </cell>
          <cell r="D389" t="str">
            <v>New Conservation</v>
          </cell>
          <cell r="E389" t="str">
            <v>West</v>
          </cell>
          <cell r="F389" t="str">
            <v>DSM, Class 2, OR</v>
          </cell>
          <cell r="G389" t="str">
            <v/>
          </cell>
          <cell r="H389" t="str">
            <v>[180-190]</v>
          </cell>
          <cell r="I389" t="str">
            <v>DSM, Class 2</v>
          </cell>
          <cell r="J389" t="str">
            <v>DSM</v>
          </cell>
          <cell r="K389" t="str">
            <v/>
          </cell>
        </row>
        <row r="390">
          <cell r="A390">
            <v>97905</v>
          </cell>
          <cell r="B390" t="str">
            <v>D2_OR_t_190</v>
          </cell>
          <cell r="C390" t="str">
            <v>D2_OR_t_190</v>
          </cell>
          <cell r="D390" t="str">
            <v>New Conservation</v>
          </cell>
          <cell r="E390" t="str">
            <v>West</v>
          </cell>
          <cell r="F390" t="str">
            <v>DSM, Class 2, OR</v>
          </cell>
          <cell r="G390" t="str">
            <v/>
          </cell>
          <cell r="H390" t="str">
            <v>[190-200]</v>
          </cell>
          <cell r="I390" t="str">
            <v>DSM, Class 2</v>
          </cell>
          <cell r="J390" t="str">
            <v>DSM</v>
          </cell>
          <cell r="K390" t="str">
            <v/>
          </cell>
        </row>
        <row r="391">
          <cell r="A391">
            <v>97906</v>
          </cell>
          <cell r="B391" t="str">
            <v>D2_OR_u_200</v>
          </cell>
          <cell r="C391" t="str">
            <v>D2_OR_u_200</v>
          </cell>
          <cell r="D391" t="str">
            <v>New Conservation</v>
          </cell>
          <cell r="E391" t="str">
            <v>West</v>
          </cell>
          <cell r="F391" t="str">
            <v>DSM, Class 2, OR</v>
          </cell>
          <cell r="G391" t="str">
            <v/>
          </cell>
          <cell r="H391" t="str">
            <v>[200-250]</v>
          </cell>
          <cell r="I391" t="str">
            <v>DSM, Class 2</v>
          </cell>
          <cell r="J391" t="str">
            <v>DSM</v>
          </cell>
          <cell r="K391" t="str">
            <v/>
          </cell>
        </row>
        <row r="392">
          <cell r="A392">
            <v>97908</v>
          </cell>
          <cell r="B392" t="str">
            <v>D2_OR_v_250</v>
          </cell>
          <cell r="C392" t="str">
            <v>D2_OR_v_250</v>
          </cell>
          <cell r="D392" t="str">
            <v>New Conservation</v>
          </cell>
          <cell r="E392" t="str">
            <v>West</v>
          </cell>
          <cell r="F392" t="str">
            <v>DSM, Class 2, OR</v>
          </cell>
          <cell r="G392" t="str">
            <v/>
          </cell>
          <cell r="H392" t="str">
            <v>[250-300]</v>
          </cell>
          <cell r="I392" t="str">
            <v>DSM, Class 2</v>
          </cell>
          <cell r="J392" t="str">
            <v>DSM</v>
          </cell>
          <cell r="K392" t="str">
            <v/>
          </cell>
        </row>
        <row r="393">
          <cell r="A393">
            <v>97909</v>
          </cell>
          <cell r="B393" t="str">
            <v>D2_OR_w_300</v>
          </cell>
          <cell r="C393" t="str">
            <v>D2_OR_w_300</v>
          </cell>
          <cell r="D393" t="str">
            <v>New Conservation</v>
          </cell>
          <cell r="E393" t="str">
            <v>West</v>
          </cell>
          <cell r="F393" t="str">
            <v>DSM, Class 2, OR</v>
          </cell>
          <cell r="G393" t="str">
            <v/>
          </cell>
          <cell r="H393" t="str">
            <v>[300-400]</v>
          </cell>
          <cell r="I393" t="str">
            <v>DSM, Class 2</v>
          </cell>
          <cell r="J393" t="str">
            <v>DSM</v>
          </cell>
          <cell r="K393" t="str">
            <v/>
          </cell>
        </row>
        <row r="394">
          <cell r="A394">
            <v>97911</v>
          </cell>
          <cell r="B394" t="str">
            <v>D2_OR_x_400</v>
          </cell>
          <cell r="C394" t="str">
            <v>D2_OR_x_400</v>
          </cell>
          <cell r="D394" t="str">
            <v>New Conservation</v>
          </cell>
          <cell r="E394" t="str">
            <v>West</v>
          </cell>
          <cell r="F394" t="str">
            <v>DSM, Class 2, OR</v>
          </cell>
          <cell r="G394" t="str">
            <v/>
          </cell>
          <cell r="H394" t="str">
            <v>[400-500]</v>
          </cell>
          <cell r="I394" t="str">
            <v>DSM, Class 2</v>
          </cell>
          <cell r="J394" t="str">
            <v>DSM</v>
          </cell>
          <cell r="K394" t="str">
            <v/>
          </cell>
        </row>
        <row r="395">
          <cell r="A395">
            <v>97913</v>
          </cell>
          <cell r="B395" t="str">
            <v>D2_OR_y_500</v>
          </cell>
          <cell r="C395" t="str">
            <v>D2_OR_y_500</v>
          </cell>
          <cell r="D395" t="str">
            <v>New Conservation</v>
          </cell>
          <cell r="E395" t="str">
            <v>West</v>
          </cell>
          <cell r="F395" t="str">
            <v>DSM, Class 2, OR</v>
          </cell>
          <cell r="G395" t="str">
            <v/>
          </cell>
          <cell r="H395" t="str">
            <v>[500-750]</v>
          </cell>
          <cell r="I395" t="str">
            <v>DSM, Class 2</v>
          </cell>
          <cell r="J395" t="str">
            <v>DSM</v>
          </cell>
          <cell r="K395" t="str">
            <v/>
          </cell>
        </row>
        <row r="396">
          <cell r="A396">
            <v>97917</v>
          </cell>
          <cell r="B396" t="str">
            <v>D2_OR_z_750</v>
          </cell>
          <cell r="C396" t="str">
            <v>D2_OR_z_750</v>
          </cell>
          <cell r="D396" t="str">
            <v>New Conservation</v>
          </cell>
          <cell r="E396" t="str">
            <v>West</v>
          </cell>
          <cell r="F396" t="str">
            <v>DSM, Class 2, OR</v>
          </cell>
          <cell r="G396" t="str">
            <v/>
          </cell>
          <cell r="H396" t="str">
            <v>[750-1000]</v>
          </cell>
          <cell r="I396" t="str">
            <v>DSM, Class 2</v>
          </cell>
          <cell r="J396" t="str">
            <v>DSM</v>
          </cell>
          <cell r="K396" t="str">
            <v/>
          </cell>
        </row>
        <row r="397">
          <cell r="A397">
            <v>97894</v>
          </cell>
          <cell r="B397" t="str">
            <v>D2_OR_z_9999</v>
          </cell>
          <cell r="C397" t="str">
            <v>D2_OR_z_9999</v>
          </cell>
          <cell r="D397" t="str">
            <v>New Conservation</v>
          </cell>
          <cell r="E397" t="str">
            <v>West</v>
          </cell>
          <cell r="F397" t="str">
            <v>DSM, Class 2, OR</v>
          </cell>
          <cell r="G397" t="str">
            <v/>
          </cell>
          <cell r="H397" t="str">
            <v>[750-1000]</v>
          </cell>
          <cell r="I397" t="str">
            <v>DSM, Class 2</v>
          </cell>
          <cell r="J397" t="str">
            <v>DSM</v>
          </cell>
          <cell r="K397" t="str">
            <v/>
          </cell>
        </row>
        <row r="398">
          <cell r="A398">
            <v>98167</v>
          </cell>
          <cell r="B398" t="str">
            <v>D2_UT_a_00</v>
          </cell>
          <cell r="C398" t="str">
            <v>D2_UT_a_00</v>
          </cell>
          <cell r="D398" t="str">
            <v>New Conservation</v>
          </cell>
          <cell r="E398" t="str">
            <v>East</v>
          </cell>
          <cell r="F398" t="str">
            <v>DSM, Class 2, UT</v>
          </cell>
          <cell r="G398" t="str">
            <v/>
          </cell>
          <cell r="H398" t="str">
            <v>[00-10]</v>
          </cell>
          <cell r="I398" t="str">
            <v>DSM, Class 2</v>
          </cell>
          <cell r="J398" t="str">
            <v>DSM</v>
          </cell>
          <cell r="K398" t="str">
            <v/>
          </cell>
        </row>
        <row r="399">
          <cell r="A399">
            <v>98170</v>
          </cell>
          <cell r="B399" t="str">
            <v>D2_UT_b_10</v>
          </cell>
          <cell r="C399" t="str">
            <v>D2_UT_b_10</v>
          </cell>
          <cell r="D399" t="str">
            <v>New Conservation</v>
          </cell>
          <cell r="E399" t="str">
            <v>East</v>
          </cell>
          <cell r="F399" t="str">
            <v>DSM, Class 2, UT</v>
          </cell>
          <cell r="G399" t="str">
            <v/>
          </cell>
          <cell r="H399" t="str">
            <v>[10-20]</v>
          </cell>
          <cell r="I399" t="str">
            <v>DSM, Class 2</v>
          </cell>
          <cell r="J399" t="str">
            <v>DSM</v>
          </cell>
          <cell r="K399" t="str">
            <v/>
          </cell>
        </row>
        <row r="400">
          <cell r="A400">
            <v>98181</v>
          </cell>
          <cell r="B400" t="str">
            <v>D2_UT_c_20</v>
          </cell>
          <cell r="C400" t="str">
            <v>D2_UT_c_20</v>
          </cell>
          <cell r="D400" t="str">
            <v>New Conservation</v>
          </cell>
          <cell r="E400" t="str">
            <v>East</v>
          </cell>
          <cell r="F400" t="str">
            <v>DSM, Class 2, UT</v>
          </cell>
          <cell r="G400" t="str">
            <v/>
          </cell>
          <cell r="H400" t="str">
            <v>[20-30]</v>
          </cell>
          <cell r="I400" t="str">
            <v>DSM, Class 2</v>
          </cell>
          <cell r="J400" t="str">
            <v>DSM</v>
          </cell>
          <cell r="K400" t="str">
            <v/>
          </cell>
        </row>
        <row r="401">
          <cell r="A401">
            <v>98184</v>
          </cell>
          <cell r="B401" t="str">
            <v>D2_UT_d_30</v>
          </cell>
          <cell r="C401" t="str">
            <v>D2_UT_d_30</v>
          </cell>
          <cell r="D401" t="str">
            <v>New Conservation</v>
          </cell>
          <cell r="E401" t="str">
            <v>East</v>
          </cell>
          <cell r="F401" t="str">
            <v>DSM, Class 2, UT</v>
          </cell>
          <cell r="G401" t="str">
            <v/>
          </cell>
          <cell r="H401" t="str">
            <v>[30-40]</v>
          </cell>
          <cell r="I401" t="str">
            <v>DSM, Class 2</v>
          </cell>
          <cell r="J401" t="str">
            <v>DSM</v>
          </cell>
          <cell r="K401" t="str">
            <v/>
          </cell>
        </row>
        <row r="402">
          <cell r="A402">
            <v>98186</v>
          </cell>
          <cell r="B402" t="str">
            <v>D2_UT_e_40</v>
          </cell>
          <cell r="C402" t="str">
            <v>D2_UT_e_40</v>
          </cell>
          <cell r="D402" t="str">
            <v>New Conservation</v>
          </cell>
          <cell r="E402" t="str">
            <v>East</v>
          </cell>
          <cell r="F402" t="str">
            <v>DSM, Class 2, UT</v>
          </cell>
          <cell r="G402" t="str">
            <v/>
          </cell>
          <cell r="H402" t="str">
            <v>[40-50]</v>
          </cell>
          <cell r="I402" t="str">
            <v>DSM, Class 2</v>
          </cell>
          <cell r="J402" t="str">
            <v>DSM</v>
          </cell>
          <cell r="K402" t="str">
            <v/>
          </cell>
        </row>
        <row r="403">
          <cell r="A403">
            <v>98188</v>
          </cell>
          <cell r="B403" t="str">
            <v>D2_UT_f_50</v>
          </cell>
          <cell r="C403" t="str">
            <v>D2_UT_f_50</v>
          </cell>
          <cell r="D403" t="str">
            <v>New Conservation</v>
          </cell>
          <cell r="E403" t="str">
            <v>East</v>
          </cell>
          <cell r="F403" t="str">
            <v>DSM, Class 2, UT</v>
          </cell>
          <cell r="G403" t="str">
            <v/>
          </cell>
          <cell r="H403" t="str">
            <v>[50-60]</v>
          </cell>
          <cell r="I403" t="str">
            <v>DSM, Class 2</v>
          </cell>
          <cell r="J403" t="str">
            <v>DSM</v>
          </cell>
          <cell r="K403" t="str">
            <v/>
          </cell>
        </row>
        <row r="404">
          <cell r="A404">
            <v>98189</v>
          </cell>
          <cell r="B404" t="str">
            <v>D2_UT_g_60</v>
          </cell>
          <cell r="C404" t="str">
            <v>D2_UT_g_60</v>
          </cell>
          <cell r="D404" t="str">
            <v>New Conservation</v>
          </cell>
          <cell r="E404" t="str">
            <v>East</v>
          </cell>
          <cell r="F404" t="str">
            <v>DSM, Class 2, UT</v>
          </cell>
          <cell r="G404" t="str">
            <v/>
          </cell>
          <cell r="H404" t="str">
            <v>[60-70]</v>
          </cell>
          <cell r="I404" t="str">
            <v>DSM, Class 2</v>
          </cell>
          <cell r="J404" t="str">
            <v>DSM</v>
          </cell>
          <cell r="K404" t="str">
            <v/>
          </cell>
        </row>
        <row r="405">
          <cell r="A405">
            <v>98190</v>
          </cell>
          <cell r="B405" t="str">
            <v>D2_UT_h_70</v>
          </cell>
          <cell r="C405" t="str">
            <v>D2_UT_h_70</v>
          </cell>
          <cell r="D405" t="str">
            <v>New Conservation</v>
          </cell>
          <cell r="E405" t="str">
            <v>East</v>
          </cell>
          <cell r="F405" t="str">
            <v>DSM, Class 2, UT</v>
          </cell>
          <cell r="G405" t="str">
            <v/>
          </cell>
          <cell r="H405" t="str">
            <v>[70-80]</v>
          </cell>
          <cell r="I405" t="str">
            <v>DSM, Class 2</v>
          </cell>
          <cell r="J405" t="str">
            <v>DSM</v>
          </cell>
          <cell r="K405" t="str">
            <v/>
          </cell>
        </row>
        <row r="406">
          <cell r="A406">
            <v>98192</v>
          </cell>
          <cell r="B406" t="str">
            <v>D2_UT_i_80</v>
          </cell>
          <cell r="C406" t="str">
            <v>D2_UT_i_80</v>
          </cell>
          <cell r="D406" t="str">
            <v>New Conservation</v>
          </cell>
          <cell r="E406" t="str">
            <v>East</v>
          </cell>
          <cell r="F406" t="str">
            <v>DSM, Class 2, UT</v>
          </cell>
          <cell r="G406" t="str">
            <v/>
          </cell>
          <cell r="H406" t="str">
            <v>[80-90]</v>
          </cell>
          <cell r="I406" t="str">
            <v>DSM, Class 2</v>
          </cell>
          <cell r="J406" t="str">
            <v>DSM</v>
          </cell>
          <cell r="K406" t="str">
            <v/>
          </cell>
        </row>
        <row r="407">
          <cell r="A407">
            <v>98193</v>
          </cell>
          <cell r="B407" t="str">
            <v>D2_UT_j_90</v>
          </cell>
          <cell r="C407" t="str">
            <v>D2_UT_j_90</v>
          </cell>
          <cell r="D407" t="str">
            <v>New Conservation</v>
          </cell>
          <cell r="E407" t="str">
            <v>East</v>
          </cell>
          <cell r="F407" t="str">
            <v>DSM, Class 2, UT</v>
          </cell>
          <cell r="G407" t="str">
            <v/>
          </cell>
          <cell r="H407" t="str">
            <v>[90-100]</v>
          </cell>
          <cell r="I407" t="str">
            <v>DSM, Class 2</v>
          </cell>
          <cell r="J407" t="str">
            <v>DSM</v>
          </cell>
          <cell r="K407" t="str">
            <v/>
          </cell>
        </row>
        <row r="408">
          <cell r="A408">
            <v>98169</v>
          </cell>
          <cell r="B408" t="str">
            <v>D2_UT_k_100</v>
          </cell>
          <cell r="C408" t="str">
            <v>D2_UT_k_100</v>
          </cell>
          <cell r="D408" t="str">
            <v>New Conservation</v>
          </cell>
          <cell r="E408" t="str">
            <v>East</v>
          </cell>
          <cell r="F408" t="str">
            <v>DSM, Class 2, UT</v>
          </cell>
          <cell r="G408" t="str">
            <v/>
          </cell>
          <cell r="H408" t="str">
            <v>[100-110]</v>
          </cell>
          <cell r="I408" t="str">
            <v>DSM, Class 2</v>
          </cell>
          <cell r="J408" t="str">
            <v>DSM</v>
          </cell>
          <cell r="K408" t="str">
            <v/>
          </cell>
        </row>
        <row r="409">
          <cell r="A409">
            <v>98171</v>
          </cell>
          <cell r="B409" t="str">
            <v>D2_UT_l_110</v>
          </cell>
          <cell r="C409" t="str">
            <v>D2_UT_l_110</v>
          </cell>
          <cell r="D409" t="str">
            <v>New Conservation</v>
          </cell>
          <cell r="E409" t="str">
            <v>East</v>
          </cell>
          <cell r="F409" t="str">
            <v>DSM, Class 2, UT</v>
          </cell>
          <cell r="G409" t="str">
            <v/>
          </cell>
          <cell r="H409" t="str">
            <v>[110-120]</v>
          </cell>
          <cell r="I409" t="str">
            <v>DSM, Class 2</v>
          </cell>
          <cell r="J409" t="str">
            <v>DSM</v>
          </cell>
          <cell r="K409" t="str">
            <v/>
          </cell>
        </row>
        <row r="410">
          <cell r="A410">
            <v>98172</v>
          </cell>
          <cell r="B410" t="str">
            <v>D2_UT_m_120</v>
          </cell>
          <cell r="C410" t="str">
            <v>D2_UT_m_120</v>
          </cell>
          <cell r="D410" t="str">
            <v>New Conservation</v>
          </cell>
          <cell r="E410" t="str">
            <v>East</v>
          </cell>
          <cell r="F410" t="str">
            <v>DSM, Class 2, UT</v>
          </cell>
          <cell r="G410" t="str">
            <v/>
          </cell>
          <cell r="H410" t="str">
            <v>[120-130]</v>
          </cell>
          <cell r="I410" t="str">
            <v>DSM, Class 2</v>
          </cell>
          <cell r="J410" t="str">
            <v>DSM</v>
          </cell>
          <cell r="K410" t="str">
            <v/>
          </cell>
        </row>
        <row r="411">
          <cell r="A411">
            <v>98173</v>
          </cell>
          <cell r="B411" t="str">
            <v>D2_UT_n_130</v>
          </cell>
          <cell r="C411" t="str">
            <v>D2_UT_n_130</v>
          </cell>
          <cell r="D411" t="str">
            <v>New Conservation</v>
          </cell>
          <cell r="E411" t="str">
            <v>East</v>
          </cell>
          <cell r="F411" t="str">
            <v>DSM, Class 2, UT</v>
          </cell>
          <cell r="G411" t="str">
            <v/>
          </cell>
          <cell r="H411" t="str">
            <v>[130-140]</v>
          </cell>
          <cell r="I411" t="str">
            <v>DSM, Class 2</v>
          </cell>
          <cell r="J411" t="str">
            <v>DSM</v>
          </cell>
          <cell r="K411" t="str">
            <v/>
          </cell>
        </row>
        <row r="412">
          <cell r="A412">
            <v>98174</v>
          </cell>
          <cell r="B412" t="str">
            <v>D2_UT_o_140</v>
          </cell>
          <cell r="C412" t="str">
            <v>D2_UT_o_140</v>
          </cell>
          <cell r="D412" t="str">
            <v>New Conservation</v>
          </cell>
          <cell r="E412" t="str">
            <v>East</v>
          </cell>
          <cell r="F412" t="str">
            <v>DSM, Class 2, UT</v>
          </cell>
          <cell r="G412" t="str">
            <v/>
          </cell>
          <cell r="H412" t="str">
            <v>[140-150]</v>
          </cell>
          <cell r="I412" t="str">
            <v>DSM, Class 2</v>
          </cell>
          <cell r="J412" t="str">
            <v>DSM</v>
          </cell>
          <cell r="K412" t="str">
            <v/>
          </cell>
        </row>
        <row r="413">
          <cell r="A413">
            <v>98175</v>
          </cell>
          <cell r="B413" t="str">
            <v>D2_UT_p_150</v>
          </cell>
          <cell r="C413" t="str">
            <v>D2_UT_p_150</v>
          </cell>
          <cell r="D413" t="str">
            <v>New Conservation</v>
          </cell>
          <cell r="E413" t="str">
            <v>East</v>
          </cell>
          <cell r="F413" t="str">
            <v>DSM, Class 2, UT</v>
          </cell>
          <cell r="G413" t="str">
            <v/>
          </cell>
          <cell r="H413" t="str">
            <v>[150-160]</v>
          </cell>
          <cell r="I413" t="str">
            <v>DSM, Class 2</v>
          </cell>
          <cell r="J413" t="str">
            <v>DSM</v>
          </cell>
          <cell r="K413" t="str">
            <v/>
          </cell>
        </row>
        <row r="414">
          <cell r="A414">
            <v>98176</v>
          </cell>
          <cell r="B414" t="str">
            <v>D2_UT_q_160</v>
          </cell>
          <cell r="C414" t="str">
            <v>D2_UT_q_160</v>
          </cell>
          <cell r="D414" t="str">
            <v>New Conservation</v>
          </cell>
          <cell r="E414" t="str">
            <v>East</v>
          </cell>
          <cell r="F414" t="str">
            <v>DSM, Class 2, UT</v>
          </cell>
          <cell r="G414" t="str">
            <v/>
          </cell>
          <cell r="H414" t="str">
            <v>[160-170]</v>
          </cell>
          <cell r="I414" t="str">
            <v>DSM, Class 2</v>
          </cell>
          <cell r="J414" t="str">
            <v>DSM</v>
          </cell>
          <cell r="K414" t="str">
            <v/>
          </cell>
        </row>
        <row r="415">
          <cell r="A415">
            <v>98177</v>
          </cell>
          <cell r="B415" t="str">
            <v>D2_UT_r_170</v>
          </cell>
          <cell r="C415" t="str">
            <v>D2_UT_r_170</v>
          </cell>
          <cell r="D415" t="str">
            <v>New Conservation</v>
          </cell>
          <cell r="E415" t="str">
            <v>East</v>
          </cell>
          <cell r="F415" t="str">
            <v>DSM, Class 2, UT</v>
          </cell>
          <cell r="G415" t="str">
            <v/>
          </cell>
          <cell r="H415" t="str">
            <v>[170-180]</v>
          </cell>
          <cell r="I415" t="str">
            <v>DSM, Class 2</v>
          </cell>
          <cell r="J415" t="str">
            <v>DSM</v>
          </cell>
          <cell r="K415" t="str">
            <v/>
          </cell>
        </row>
        <row r="416">
          <cell r="A416">
            <v>98178</v>
          </cell>
          <cell r="B416" t="str">
            <v>D2_UT_s_180</v>
          </cell>
          <cell r="C416" t="str">
            <v>D2_UT_s_180</v>
          </cell>
          <cell r="D416" t="str">
            <v>New Conservation</v>
          </cell>
          <cell r="E416" t="str">
            <v>East</v>
          </cell>
          <cell r="F416" t="str">
            <v>DSM, Class 2, UT</v>
          </cell>
          <cell r="G416" t="str">
            <v/>
          </cell>
          <cell r="H416" t="str">
            <v>[180-190]</v>
          </cell>
          <cell r="I416" t="str">
            <v>DSM, Class 2</v>
          </cell>
          <cell r="J416" t="str">
            <v>DSM</v>
          </cell>
          <cell r="K416" t="str">
            <v/>
          </cell>
        </row>
        <row r="417">
          <cell r="A417">
            <v>98179</v>
          </cell>
          <cell r="B417" t="str">
            <v>D2_UT_t_190</v>
          </cell>
          <cell r="C417" t="str">
            <v>D2_UT_t_190</v>
          </cell>
          <cell r="D417" t="str">
            <v>New Conservation</v>
          </cell>
          <cell r="E417" t="str">
            <v>East</v>
          </cell>
          <cell r="F417" t="str">
            <v>DSM, Class 2, UT</v>
          </cell>
          <cell r="G417" t="str">
            <v/>
          </cell>
          <cell r="H417" t="str">
            <v>[190-200]</v>
          </cell>
          <cell r="I417" t="str">
            <v>DSM, Class 2</v>
          </cell>
          <cell r="J417" t="str">
            <v>DSM</v>
          </cell>
          <cell r="K417" t="str">
            <v/>
          </cell>
        </row>
        <row r="418">
          <cell r="A418">
            <v>98180</v>
          </cell>
          <cell r="B418" t="str">
            <v>D2_UT_u_200</v>
          </cell>
          <cell r="C418" t="str">
            <v>D2_UT_u_200</v>
          </cell>
          <cell r="D418" t="str">
            <v>New Conservation</v>
          </cell>
          <cell r="E418" t="str">
            <v>East</v>
          </cell>
          <cell r="F418" t="str">
            <v>DSM, Class 2, UT</v>
          </cell>
          <cell r="G418" t="str">
            <v/>
          </cell>
          <cell r="H418" t="str">
            <v>[200-250]</v>
          </cell>
          <cell r="I418" t="str">
            <v>DSM, Class 2</v>
          </cell>
          <cell r="J418" t="str">
            <v>DSM</v>
          </cell>
          <cell r="K418" t="str">
            <v/>
          </cell>
        </row>
        <row r="419">
          <cell r="A419">
            <v>98182</v>
          </cell>
          <cell r="B419" t="str">
            <v>D2_UT_v_250</v>
          </cell>
          <cell r="C419" t="str">
            <v>D2_UT_v_250</v>
          </cell>
          <cell r="D419" t="str">
            <v>New Conservation</v>
          </cell>
          <cell r="E419" t="str">
            <v>East</v>
          </cell>
          <cell r="F419" t="str">
            <v>DSM, Class 2, UT</v>
          </cell>
          <cell r="G419" t="str">
            <v/>
          </cell>
          <cell r="H419" t="str">
            <v>[250-300]</v>
          </cell>
          <cell r="I419" t="str">
            <v>DSM, Class 2</v>
          </cell>
          <cell r="J419" t="str">
            <v>DSM</v>
          </cell>
          <cell r="K419" t="str">
            <v/>
          </cell>
        </row>
        <row r="420">
          <cell r="A420">
            <v>98183</v>
          </cell>
          <cell r="B420" t="str">
            <v>D2_UT_w_300</v>
          </cell>
          <cell r="C420" t="str">
            <v>D2_UT_w_300</v>
          </cell>
          <cell r="D420" t="str">
            <v>New Conservation</v>
          </cell>
          <cell r="E420" t="str">
            <v>East</v>
          </cell>
          <cell r="F420" t="str">
            <v>DSM, Class 2, UT</v>
          </cell>
          <cell r="G420" t="str">
            <v/>
          </cell>
          <cell r="H420" t="str">
            <v>[300-400]</v>
          </cell>
          <cell r="I420" t="str">
            <v>DSM, Class 2</v>
          </cell>
          <cell r="J420" t="str">
            <v>DSM</v>
          </cell>
          <cell r="K420" t="str">
            <v/>
          </cell>
        </row>
        <row r="421">
          <cell r="A421">
            <v>98185</v>
          </cell>
          <cell r="B421" t="str">
            <v>D2_UT_x_400</v>
          </cell>
          <cell r="C421" t="str">
            <v>D2_UT_x_400</v>
          </cell>
          <cell r="D421" t="str">
            <v>New Conservation</v>
          </cell>
          <cell r="E421" t="str">
            <v>East</v>
          </cell>
          <cell r="F421" t="str">
            <v>DSM, Class 2, UT</v>
          </cell>
          <cell r="G421" t="str">
            <v/>
          </cell>
          <cell r="H421" t="str">
            <v>[400-500]</v>
          </cell>
          <cell r="I421" t="str">
            <v>DSM, Class 2</v>
          </cell>
          <cell r="J421" t="str">
            <v>DSM</v>
          </cell>
          <cell r="K421" t="str">
            <v/>
          </cell>
        </row>
        <row r="422">
          <cell r="A422">
            <v>98187</v>
          </cell>
          <cell r="B422" t="str">
            <v>D2_UT_y_500</v>
          </cell>
          <cell r="C422" t="str">
            <v>D2_UT_y_500</v>
          </cell>
          <cell r="D422" t="str">
            <v>New Conservation</v>
          </cell>
          <cell r="E422" t="str">
            <v>East</v>
          </cell>
          <cell r="F422" t="str">
            <v>DSM, Class 2, UT</v>
          </cell>
          <cell r="G422" t="str">
            <v/>
          </cell>
          <cell r="H422" t="str">
            <v>[500-750]</v>
          </cell>
          <cell r="I422" t="str">
            <v>DSM, Class 2</v>
          </cell>
          <cell r="J422" t="str">
            <v>DSM</v>
          </cell>
          <cell r="K422" t="str">
            <v/>
          </cell>
        </row>
        <row r="423">
          <cell r="A423">
            <v>98191</v>
          </cell>
          <cell r="B423" t="str">
            <v>D2_UT_z_750</v>
          </cell>
          <cell r="C423" t="str">
            <v>D2_UT_z_750</v>
          </cell>
          <cell r="D423" t="str">
            <v>New Conservation</v>
          </cell>
          <cell r="E423" t="str">
            <v>East</v>
          </cell>
          <cell r="F423" t="str">
            <v>DSM, Class 2, UT</v>
          </cell>
          <cell r="G423" t="str">
            <v/>
          </cell>
          <cell r="H423" t="str">
            <v>[750-1000]</v>
          </cell>
          <cell r="I423" t="str">
            <v>DSM, Class 2</v>
          </cell>
          <cell r="J423" t="str">
            <v>DSM</v>
          </cell>
          <cell r="K423" t="str">
            <v/>
          </cell>
        </row>
        <row r="424">
          <cell r="A424">
            <v>98168</v>
          </cell>
          <cell r="B424" t="str">
            <v>D2_UT_z_9999</v>
          </cell>
          <cell r="C424" t="str">
            <v>D2_UT_z_9999</v>
          </cell>
          <cell r="D424" t="str">
            <v>New Conservation</v>
          </cell>
          <cell r="E424" t="str">
            <v>East</v>
          </cell>
          <cell r="F424" t="str">
            <v>DSM, Class 2, UT</v>
          </cell>
          <cell r="G424" t="str">
            <v/>
          </cell>
          <cell r="H424" t="str">
            <v>[750-1000]</v>
          </cell>
          <cell r="I424" t="str">
            <v>DSM, Class 2</v>
          </cell>
          <cell r="J424" t="str">
            <v>DSM</v>
          </cell>
          <cell r="K424" t="str">
            <v/>
          </cell>
        </row>
        <row r="425">
          <cell r="A425">
            <v>98058</v>
          </cell>
          <cell r="B425" t="str">
            <v>D2_WW_a_00</v>
          </cell>
          <cell r="C425" t="str">
            <v>D2_WW_a_00</v>
          </cell>
          <cell r="D425" t="str">
            <v>New Conservation</v>
          </cell>
          <cell r="E425" t="str">
            <v>West</v>
          </cell>
          <cell r="F425" t="str">
            <v>DSM, Class 2, WA</v>
          </cell>
          <cell r="G425" t="str">
            <v/>
          </cell>
          <cell r="H425" t="str">
            <v>[00-10]</v>
          </cell>
          <cell r="I425" t="str">
            <v>DSM, Class 2</v>
          </cell>
          <cell r="J425" t="str">
            <v>DSM</v>
          </cell>
          <cell r="K425" t="str">
            <v/>
          </cell>
        </row>
        <row r="426">
          <cell r="A426">
            <v>98061</v>
          </cell>
          <cell r="B426" t="str">
            <v>D2_WW_b_10</v>
          </cell>
          <cell r="C426" t="str">
            <v>D2_WW_b_10</v>
          </cell>
          <cell r="D426" t="str">
            <v>New Conservation</v>
          </cell>
          <cell r="E426" t="str">
            <v>West</v>
          </cell>
          <cell r="F426" t="str">
            <v>DSM, Class 2, WA</v>
          </cell>
          <cell r="G426" t="str">
            <v/>
          </cell>
          <cell r="H426" t="str">
            <v>[10-20]</v>
          </cell>
          <cell r="I426" t="str">
            <v>DSM, Class 2</v>
          </cell>
          <cell r="J426" t="str">
            <v>DSM</v>
          </cell>
          <cell r="K426" t="str">
            <v/>
          </cell>
        </row>
        <row r="427">
          <cell r="A427">
            <v>98072</v>
          </cell>
          <cell r="B427" t="str">
            <v>D2_WW_c_20</v>
          </cell>
          <cell r="C427" t="str">
            <v>D2_WW_c_20</v>
          </cell>
          <cell r="D427" t="str">
            <v>New Conservation</v>
          </cell>
          <cell r="E427" t="str">
            <v>West</v>
          </cell>
          <cell r="F427" t="str">
            <v>DSM, Class 2, WA</v>
          </cell>
          <cell r="G427" t="str">
            <v/>
          </cell>
          <cell r="H427" t="str">
            <v>[20-30]</v>
          </cell>
          <cell r="I427" t="str">
            <v>DSM, Class 2</v>
          </cell>
          <cell r="J427" t="str">
            <v>DSM</v>
          </cell>
          <cell r="K427" t="str">
            <v/>
          </cell>
        </row>
        <row r="428">
          <cell r="A428">
            <v>98075</v>
          </cell>
          <cell r="B428" t="str">
            <v>D2_WW_d_30</v>
          </cell>
          <cell r="C428" t="str">
            <v>D2_WW_d_30</v>
          </cell>
          <cell r="D428" t="str">
            <v>New Conservation</v>
          </cell>
          <cell r="E428" t="str">
            <v>West</v>
          </cell>
          <cell r="F428" t="str">
            <v>DSM, Class 2, WA</v>
          </cell>
          <cell r="G428" t="str">
            <v/>
          </cell>
          <cell r="H428" t="str">
            <v>[30-40]</v>
          </cell>
          <cell r="I428" t="str">
            <v>DSM, Class 2</v>
          </cell>
          <cell r="J428" t="str">
            <v>DSM</v>
          </cell>
          <cell r="K428" t="str">
            <v/>
          </cell>
        </row>
        <row r="429">
          <cell r="A429">
            <v>98077</v>
          </cell>
          <cell r="B429" t="str">
            <v>D2_WW_e_40</v>
          </cell>
          <cell r="C429" t="str">
            <v>D2_WW_e_40</v>
          </cell>
          <cell r="D429" t="str">
            <v>New Conservation</v>
          </cell>
          <cell r="E429" t="str">
            <v>West</v>
          </cell>
          <cell r="F429" t="str">
            <v>DSM, Class 2, WA</v>
          </cell>
          <cell r="G429" t="str">
            <v/>
          </cell>
          <cell r="H429" t="str">
            <v>[40-50]</v>
          </cell>
          <cell r="I429" t="str">
            <v>DSM, Class 2</v>
          </cell>
          <cell r="J429" t="str">
            <v>DSM</v>
          </cell>
          <cell r="K429" t="str">
            <v/>
          </cell>
        </row>
        <row r="430">
          <cell r="A430">
            <v>98079</v>
          </cell>
          <cell r="B430" t="str">
            <v>D2_WW_f_50</v>
          </cell>
          <cell r="C430" t="str">
            <v>D2_WW_f_50</v>
          </cell>
          <cell r="D430" t="str">
            <v>New Conservation</v>
          </cell>
          <cell r="E430" t="str">
            <v>West</v>
          </cell>
          <cell r="F430" t="str">
            <v>DSM, Class 2, WA</v>
          </cell>
          <cell r="G430" t="str">
            <v/>
          </cell>
          <cell r="H430" t="str">
            <v>[50-60]</v>
          </cell>
          <cell r="I430" t="str">
            <v>DSM, Class 2</v>
          </cell>
          <cell r="J430" t="str">
            <v>DSM</v>
          </cell>
          <cell r="K430" t="str">
            <v/>
          </cell>
        </row>
        <row r="431">
          <cell r="A431">
            <v>98080</v>
          </cell>
          <cell r="B431" t="str">
            <v>D2_WW_g_60</v>
          </cell>
          <cell r="C431" t="str">
            <v>D2_WW_g_60</v>
          </cell>
          <cell r="D431" t="str">
            <v>New Conservation</v>
          </cell>
          <cell r="E431" t="str">
            <v>West</v>
          </cell>
          <cell r="F431" t="str">
            <v>DSM, Class 2, WA</v>
          </cell>
          <cell r="G431" t="str">
            <v/>
          </cell>
          <cell r="H431" t="str">
            <v>[60-70]</v>
          </cell>
          <cell r="I431" t="str">
            <v>DSM, Class 2</v>
          </cell>
          <cell r="J431" t="str">
            <v>DSM</v>
          </cell>
          <cell r="K431" t="str">
            <v/>
          </cell>
        </row>
        <row r="432">
          <cell r="A432">
            <v>98081</v>
          </cell>
          <cell r="B432" t="str">
            <v>D2_WW_h_70</v>
          </cell>
          <cell r="C432" t="str">
            <v>D2_WW_h_70</v>
          </cell>
          <cell r="D432" t="str">
            <v>New Conservation</v>
          </cell>
          <cell r="E432" t="str">
            <v>West</v>
          </cell>
          <cell r="F432" t="str">
            <v>DSM, Class 2, WA</v>
          </cell>
          <cell r="G432" t="str">
            <v/>
          </cell>
          <cell r="H432" t="str">
            <v>[70-80]</v>
          </cell>
          <cell r="I432" t="str">
            <v>DSM, Class 2</v>
          </cell>
          <cell r="J432" t="str">
            <v>DSM</v>
          </cell>
          <cell r="K432" t="str">
            <v/>
          </cell>
        </row>
        <row r="433">
          <cell r="A433">
            <v>98083</v>
          </cell>
          <cell r="B433" t="str">
            <v>D2_WW_i_80</v>
          </cell>
          <cell r="C433" t="str">
            <v>D2_WW_i_80</v>
          </cell>
          <cell r="D433" t="str">
            <v>New Conservation</v>
          </cell>
          <cell r="E433" t="str">
            <v>West</v>
          </cell>
          <cell r="F433" t="str">
            <v>DSM, Class 2, WA</v>
          </cell>
          <cell r="G433" t="str">
            <v/>
          </cell>
          <cell r="H433" t="str">
            <v>[80-90]</v>
          </cell>
          <cell r="I433" t="str">
            <v>DSM, Class 2</v>
          </cell>
          <cell r="J433" t="str">
            <v>DSM</v>
          </cell>
          <cell r="K433" t="str">
            <v/>
          </cell>
        </row>
        <row r="434">
          <cell r="A434">
            <v>98084</v>
          </cell>
          <cell r="B434" t="str">
            <v>D2_WW_j_90</v>
          </cell>
          <cell r="C434" t="str">
            <v>D2_WW_j_90</v>
          </cell>
          <cell r="D434" t="str">
            <v>New Conservation</v>
          </cell>
          <cell r="E434" t="str">
            <v>West</v>
          </cell>
          <cell r="F434" t="str">
            <v>DSM, Class 2, WA</v>
          </cell>
          <cell r="G434" t="str">
            <v/>
          </cell>
          <cell r="H434" t="str">
            <v>[90-100]</v>
          </cell>
          <cell r="I434" t="str">
            <v>DSM, Class 2</v>
          </cell>
          <cell r="J434" t="str">
            <v>DSM</v>
          </cell>
          <cell r="K434" t="str">
            <v/>
          </cell>
        </row>
        <row r="435">
          <cell r="A435">
            <v>98060</v>
          </cell>
          <cell r="B435" t="str">
            <v>D2_WW_k_100</v>
          </cell>
          <cell r="C435" t="str">
            <v>D2_WW_k_100</v>
          </cell>
          <cell r="D435" t="str">
            <v>New Conservation</v>
          </cell>
          <cell r="E435" t="str">
            <v>West</v>
          </cell>
          <cell r="F435" t="str">
            <v>DSM, Class 2, WA</v>
          </cell>
          <cell r="G435" t="str">
            <v/>
          </cell>
          <cell r="H435" t="str">
            <v>[100-110]</v>
          </cell>
          <cell r="I435" t="str">
            <v>DSM, Class 2</v>
          </cell>
          <cell r="J435" t="str">
            <v>DSM</v>
          </cell>
          <cell r="K435" t="str">
            <v/>
          </cell>
        </row>
        <row r="436">
          <cell r="A436">
            <v>98062</v>
          </cell>
          <cell r="B436" t="str">
            <v>D2_WW_l_110</v>
          </cell>
          <cell r="C436" t="str">
            <v>D2_WW_l_110</v>
          </cell>
          <cell r="D436" t="str">
            <v>New Conservation</v>
          </cell>
          <cell r="E436" t="str">
            <v>West</v>
          </cell>
          <cell r="F436" t="str">
            <v>DSM, Class 2, WA</v>
          </cell>
          <cell r="G436" t="str">
            <v/>
          </cell>
          <cell r="H436" t="str">
            <v>[110-120]</v>
          </cell>
          <cell r="I436" t="str">
            <v>DSM, Class 2</v>
          </cell>
          <cell r="J436" t="str">
            <v>DSM</v>
          </cell>
          <cell r="K436" t="str">
            <v/>
          </cell>
        </row>
        <row r="437">
          <cell r="A437">
            <v>98063</v>
          </cell>
          <cell r="B437" t="str">
            <v>D2_WW_m_120</v>
          </cell>
          <cell r="C437" t="str">
            <v>D2_WW_m_120</v>
          </cell>
          <cell r="D437" t="str">
            <v>New Conservation</v>
          </cell>
          <cell r="E437" t="str">
            <v>West</v>
          </cell>
          <cell r="F437" t="str">
            <v>DSM, Class 2, WA</v>
          </cell>
          <cell r="G437" t="str">
            <v/>
          </cell>
          <cell r="H437" t="str">
            <v>[120-130]</v>
          </cell>
          <cell r="I437" t="str">
            <v>DSM, Class 2</v>
          </cell>
          <cell r="J437" t="str">
            <v>DSM</v>
          </cell>
          <cell r="K437" t="str">
            <v/>
          </cell>
        </row>
        <row r="438">
          <cell r="A438">
            <v>98064</v>
          </cell>
          <cell r="B438" t="str">
            <v>D2_WW_n_130</v>
          </cell>
          <cell r="C438" t="str">
            <v>D2_WW_n_130</v>
          </cell>
          <cell r="D438" t="str">
            <v>New Conservation</v>
          </cell>
          <cell r="E438" t="str">
            <v>West</v>
          </cell>
          <cell r="F438" t="str">
            <v>DSM, Class 2, WA</v>
          </cell>
          <cell r="G438" t="str">
            <v/>
          </cell>
          <cell r="H438" t="str">
            <v>[130-140]</v>
          </cell>
          <cell r="I438" t="str">
            <v>DSM, Class 2</v>
          </cell>
          <cell r="J438" t="str">
            <v>DSM</v>
          </cell>
          <cell r="K438" t="str">
            <v/>
          </cell>
        </row>
        <row r="439">
          <cell r="A439">
            <v>98065</v>
          </cell>
          <cell r="B439" t="str">
            <v>D2_WW_o_140</v>
          </cell>
          <cell r="C439" t="str">
            <v>D2_WW_o_140</v>
          </cell>
          <cell r="D439" t="str">
            <v>New Conservation</v>
          </cell>
          <cell r="E439" t="str">
            <v>West</v>
          </cell>
          <cell r="F439" t="str">
            <v>DSM, Class 2, WA</v>
          </cell>
          <cell r="G439" t="str">
            <v/>
          </cell>
          <cell r="H439" t="str">
            <v>[140-150]</v>
          </cell>
          <cell r="I439" t="str">
            <v>DSM, Class 2</v>
          </cell>
          <cell r="J439" t="str">
            <v>DSM</v>
          </cell>
          <cell r="K439" t="str">
            <v/>
          </cell>
        </row>
        <row r="440">
          <cell r="A440">
            <v>98066</v>
          </cell>
          <cell r="B440" t="str">
            <v>D2_WW_p_150</v>
          </cell>
          <cell r="C440" t="str">
            <v>D2_WW_p_150</v>
          </cell>
          <cell r="D440" t="str">
            <v>New Conservation</v>
          </cell>
          <cell r="E440" t="str">
            <v>West</v>
          </cell>
          <cell r="F440" t="str">
            <v>DSM, Class 2, WA</v>
          </cell>
          <cell r="G440" t="str">
            <v/>
          </cell>
          <cell r="H440" t="str">
            <v>[150-160]</v>
          </cell>
          <cell r="I440" t="str">
            <v>DSM, Class 2</v>
          </cell>
          <cell r="J440" t="str">
            <v>DSM</v>
          </cell>
          <cell r="K440" t="str">
            <v/>
          </cell>
        </row>
        <row r="441">
          <cell r="A441">
            <v>98067</v>
          </cell>
          <cell r="B441" t="str">
            <v>D2_WW_q_160</v>
          </cell>
          <cell r="C441" t="str">
            <v>D2_WW_q_160</v>
          </cell>
          <cell r="D441" t="str">
            <v>New Conservation</v>
          </cell>
          <cell r="E441" t="str">
            <v>West</v>
          </cell>
          <cell r="F441" t="str">
            <v>DSM, Class 2, WA</v>
          </cell>
          <cell r="G441" t="str">
            <v/>
          </cell>
          <cell r="H441" t="str">
            <v>[160-170]</v>
          </cell>
          <cell r="I441" t="str">
            <v>DSM, Class 2</v>
          </cell>
          <cell r="J441" t="str">
            <v>DSM</v>
          </cell>
          <cell r="K441" t="str">
            <v/>
          </cell>
        </row>
        <row r="442">
          <cell r="A442">
            <v>98068</v>
          </cell>
          <cell r="B442" t="str">
            <v>D2_WW_r_170</v>
          </cell>
          <cell r="C442" t="str">
            <v>D2_WW_r_170</v>
          </cell>
          <cell r="D442" t="str">
            <v>New Conservation</v>
          </cell>
          <cell r="E442" t="str">
            <v>West</v>
          </cell>
          <cell r="F442" t="str">
            <v>DSM, Class 2, WA</v>
          </cell>
          <cell r="G442" t="str">
            <v/>
          </cell>
          <cell r="H442" t="str">
            <v>[170-180]</v>
          </cell>
          <cell r="I442" t="str">
            <v>DSM, Class 2</v>
          </cell>
          <cell r="J442" t="str">
            <v>DSM</v>
          </cell>
          <cell r="K442" t="str">
            <v/>
          </cell>
        </row>
        <row r="443">
          <cell r="A443">
            <v>98069</v>
          </cell>
          <cell r="B443" t="str">
            <v>D2_WW_s_180</v>
          </cell>
          <cell r="C443" t="str">
            <v>D2_WW_s_180</v>
          </cell>
          <cell r="D443" t="str">
            <v>New Conservation</v>
          </cell>
          <cell r="E443" t="str">
            <v>West</v>
          </cell>
          <cell r="F443" t="str">
            <v>DSM, Class 2, WA</v>
          </cell>
          <cell r="G443" t="str">
            <v/>
          </cell>
          <cell r="H443" t="str">
            <v>[180-190]</v>
          </cell>
          <cell r="I443" t="str">
            <v>DSM, Class 2</v>
          </cell>
          <cell r="J443" t="str">
            <v>DSM</v>
          </cell>
          <cell r="K443" t="str">
            <v/>
          </cell>
        </row>
        <row r="444">
          <cell r="A444">
            <v>98070</v>
          </cell>
          <cell r="B444" t="str">
            <v>D2_WW_t_190</v>
          </cell>
          <cell r="C444" t="str">
            <v>D2_WW_t_190</v>
          </cell>
          <cell r="D444" t="str">
            <v>New Conservation</v>
          </cell>
          <cell r="E444" t="str">
            <v>West</v>
          </cell>
          <cell r="F444" t="str">
            <v>DSM, Class 2, WA</v>
          </cell>
          <cell r="G444" t="str">
            <v/>
          </cell>
          <cell r="H444" t="str">
            <v>[190-200]</v>
          </cell>
          <cell r="I444" t="str">
            <v>DSM, Class 2</v>
          </cell>
          <cell r="J444" t="str">
            <v>DSM</v>
          </cell>
          <cell r="K444" t="str">
            <v/>
          </cell>
        </row>
        <row r="445">
          <cell r="A445">
            <v>98071</v>
          </cell>
          <cell r="B445" t="str">
            <v>D2_WW_u_200</v>
          </cell>
          <cell r="C445" t="str">
            <v>D2_WW_u_200</v>
          </cell>
          <cell r="D445" t="str">
            <v>New Conservation</v>
          </cell>
          <cell r="E445" t="str">
            <v>West</v>
          </cell>
          <cell r="F445" t="str">
            <v>DSM, Class 2, WA</v>
          </cell>
          <cell r="G445" t="str">
            <v/>
          </cell>
          <cell r="H445" t="str">
            <v>[200-250]</v>
          </cell>
          <cell r="I445" t="str">
            <v>DSM, Class 2</v>
          </cell>
          <cell r="J445" t="str">
            <v>DSM</v>
          </cell>
          <cell r="K445" t="str">
            <v/>
          </cell>
        </row>
        <row r="446">
          <cell r="A446">
            <v>98073</v>
          </cell>
          <cell r="B446" t="str">
            <v>D2_WW_v_250</v>
          </cell>
          <cell r="C446" t="str">
            <v>D2_WW_v_250</v>
          </cell>
          <cell r="D446" t="str">
            <v>New Conservation</v>
          </cell>
          <cell r="E446" t="str">
            <v>West</v>
          </cell>
          <cell r="F446" t="str">
            <v>DSM, Class 2, WA</v>
          </cell>
          <cell r="G446" t="str">
            <v/>
          </cell>
          <cell r="H446" t="str">
            <v>[250-300]</v>
          </cell>
          <cell r="I446" t="str">
            <v>DSM, Class 2</v>
          </cell>
          <cell r="J446" t="str">
            <v>DSM</v>
          </cell>
          <cell r="K446" t="str">
            <v/>
          </cell>
        </row>
        <row r="447">
          <cell r="A447">
            <v>98074</v>
          </cell>
          <cell r="B447" t="str">
            <v>D2_WW_w_300</v>
          </cell>
          <cell r="C447" t="str">
            <v>D2_WW_w_300</v>
          </cell>
          <cell r="D447" t="str">
            <v>New Conservation</v>
          </cell>
          <cell r="E447" t="str">
            <v>West</v>
          </cell>
          <cell r="F447" t="str">
            <v>DSM, Class 2, WA</v>
          </cell>
          <cell r="G447" t="str">
            <v/>
          </cell>
          <cell r="H447" t="str">
            <v>[300-400]</v>
          </cell>
          <cell r="I447" t="str">
            <v>DSM, Class 2</v>
          </cell>
          <cell r="J447" t="str">
            <v>DSM</v>
          </cell>
          <cell r="K447" t="str">
            <v/>
          </cell>
        </row>
        <row r="448">
          <cell r="A448">
            <v>98076</v>
          </cell>
          <cell r="B448" t="str">
            <v>D2_WW_x_400</v>
          </cell>
          <cell r="C448" t="str">
            <v>D2_WW_x_400</v>
          </cell>
          <cell r="D448" t="str">
            <v>New Conservation</v>
          </cell>
          <cell r="E448" t="str">
            <v>West</v>
          </cell>
          <cell r="F448" t="str">
            <v>DSM, Class 2, WA</v>
          </cell>
          <cell r="G448" t="str">
            <v/>
          </cell>
          <cell r="H448" t="str">
            <v>[400-500]</v>
          </cell>
          <cell r="I448" t="str">
            <v>DSM, Class 2</v>
          </cell>
          <cell r="J448" t="str">
            <v>DSM</v>
          </cell>
          <cell r="K448" t="str">
            <v/>
          </cell>
        </row>
        <row r="449">
          <cell r="A449">
            <v>98078</v>
          </cell>
          <cell r="B449" t="str">
            <v>D2_WW_y_500</v>
          </cell>
          <cell r="C449" t="str">
            <v>D2_WW_y_500</v>
          </cell>
          <cell r="D449" t="str">
            <v>New Conservation</v>
          </cell>
          <cell r="E449" t="str">
            <v>West</v>
          </cell>
          <cell r="F449" t="str">
            <v>DSM, Class 2, WA</v>
          </cell>
          <cell r="G449" t="str">
            <v/>
          </cell>
          <cell r="H449" t="str">
            <v>[500-750]</v>
          </cell>
          <cell r="I449" t="str">
            <v>DSM, Class 2</v>
          </cell>
          <cell r="J449" t="str">
            <v>DSM</v>
          </cell>
          <cell r="K449" t="str">
            <v/>
          </cell>
        </row>
        <row r="450">
          <cell r="A450">
            <v>98082</v>
          </cell>
          <cell r="B450" t="str">
            <v>D2_WW_z_750</v>
          </cell>
          <cell r="C450" t="str">
            <v>D2_WW_z_750</v>
          </cell>
          <cell r="D450" t="str">
            <v>New Conservation</v>
          </cell>
          <cell r="E450" t="str">
            <v>West</v>
          </cell>
          <cell r="F450" t="str">
            <v>DSM, Class 2, WA</v>
          </cell>
          <cell r="G450" t="str">
            <v/>
          </cell>
          <cell r="H450" t="str">
            <v>[750-1000]</v>
          </cell>
          <cell r="I450" t="str">
            <v>DSM, Class 2</v>
          </cell>
          <cell r="J450" t="str">
            <v>DSM</v>
          </cell>
          <cell r="K450" t="str">
            <v/>
          </cell>
        </row>
        <row r="451">
          <cell r="A451">
            <v>98059</v>
          </cell>
          <cell r="B451" t="str">
            <v>D2_WW_z_9999</v>
          </cell>
          <cell r="C451" t="str">
            <v>D2_WW_z_9999</v>
          </cell>
          <cell r="D451" t="str">
            <v>New Conservation</v>
          </cell>
          <cell r="E451" t="str">
            <v>West</v>
          </cell>
          <cell r="F451" t="str">
            <v>DSM, Class 2, WA</v>
          </cell>
          <cell r="G451" t="str">
            <v/>
          </cell>
          <cell r="H451" t="str">
            <v>[750-1000]</v>
          </cell>
          <cell r="I451" t="str">
            <v>DSM, Class 2</v>
          </cell>
          <cell r="J451" t="str">
            <v>DSM</v>
          </cell>
          <cell r="K451" t="str">
            <v/>
          </cell>
        </row>
        <row r="452">
          <cell r="A452">
            <v>98112</v>
          </cell>
          <cell r="B452" t="str">
            <v>D2_WY_a_00</v>
          </cell>
          <cell r="C452" t="str">
            <v>D2_WY_a_00</v>
          </cell>
          <cell r="D452" t="str">
            <v>New Conservation</v>
          </cell>
          <cell r="E452" t="str">
            <v>East</v>
          </cell>
          <cell r="F452" t="str">
            <v>DSM, Class 2, WY</v>
          </cell>
          <cell r="G452" t="str">
            <v/>
          </cell>
          <cell r="H452" t="str">
            <v>[00-10]</v>
          </cell>
          <cell r="I452" t="str">
            <v>DSM, Class 2</v>
          </cell>
          <cell r="J452" t="str">
            <v>DSM</v>
          </cell>
          <cell r="K452" t="str">
            <v/>
          </cell>
        </row>
        <row r="453">
          <cell r="A453">
            <v>98115</v>
          </cell>
          <cell r="B453" t="str">
            <v>D2_WY_b_10</v>
          </cell>
          <cell r="C453" t="str">
            <v>D2_WY_b_10</v>
          </cell>
          <cell r="D453" t="str">
            <v>New Conservation</v>
          </cell>
          <cell r="E453" t="str">
            <v>East</v>
          </cell>
          <cell r="F453" t="str">
            <v>DSM, Class 2, WY</v>
          </cell>
          <cell r="G453" t="str">
            <v/>
          </cell>
          <cell r="H453" t="str">
            <v>[10-20]</v>
          </cell>
          <cell r="I453" t="str">
            <v>DSM, Class 2</v>
          </cell>
          <cell r="J453" t="str">
            <v>DSM</v>
          </cell>
          <cell r="K453" t="str">
            <v/>
          </cell>
        </row>
        <row r="454">
          <cell r="A454">
            <v>98126</v>
          </cell>
          <cell r="B454" t="str">
            <v>D2_WY_c_20</v>
          </cell>
          <cell r="C454" t="str">
            <v>D2_WY_c_20</v>
          </cell>
          <cell r="D454" t="str">
            <v>New Conservation</v>
          </cell>
          <cell r="E454" t="str">
            <v>East</v>
          </cell>
          <cell r="F454" t="str">
            <v>DSM, Class 2, WY</v>
          </cell>
          <cell r="G454" t="str">
            <v/>
          </cell>
          <cell r="H454" t="str">
            <v>[20-30]</v>
          </cell>
          <cell r="I454" t="str">
            <v>DSM, Class 2</v>
          </cell>
          <cell r="J454" t="str">
            <v>DSM</v>
          </cell>
          <cell r="K454" t="str">
            <v/>
          </cell>
        </row>
        <row r="455">
          <cell r="A455">
            <v>98129</v>
          </cell>
          <cell r="B455" t="str">
            <v>D2_WY_d_30</v>
          </cell>
          <cell r="C455" t="str">
            <v>D2_WY_d_30</v>
          </cell>
          <cell r="D455" t="str">
            <v>New Conservation</v>
          </cell>
          <cell r="E455" t="str">
            <v>East</v>
          </cell>
          <cell r="F455" t="str">
            <v>DSM, Class 2, WY</v>
          </cell>
          <cell r="G455" t="str">
            <v/>
          </cell>
          <cell r="H455" t="str">
            <v>[30-40]</v>
          </cell>
          <cell r="I455" t="str">
            <v>DSM, Class 2</v>
          </cell>
          <cell r="J455" t="str">
            <v>DSM</v>
          </cell>
          <cell r="K455" t="str">
            <v/>
          </cell>
        </row>
        <row r="456">
          <cell r="A456">
            <v>98131</v>
          </cell>
          <cell r="B456" t="str">
            <v>D2_WY_e_40</v>
          </cell>
          <cell r="C456" t="str">
            <v>D2_WY_e_40</v>
          </cell>
          <cell r="D456" t="str">
            <v>New Conservation</v>
          </cell>
          <cell r="E456" t="str">
            <v>East</v>
          </cell>
          <cell r="F456" t="str">
            <v>DSM, Class 2, WY</v>
          </cell>
          <cell r="G456" t="str">
            <v/>
          </cell>
          <cell r="H456" t="str">
            <v>[40-50]</v>
          </cell>
          <cell r="I456" t="str">
            <v>DSM, Class 2</v>
          </cell>
          <cell r="J456" t="str">
            <v>DSM</v>
          </cell>
          <cell r="K456" t="str">
            <v/>
          </cell>
        </row>
        <row r="457">
          <cell r="A457">
            <v>98133</v>
          </cell>
          <cell r="B457" t="str">
            <v>D2_WY_f_50</v>
          </cell>
          <cell r="C457" t="str">
            <v>D2_WY_f_50</v>
          </cell>
          <cell r="D457" t="str">
            <v>New Conservation</v>
          </cell>
          <cell r="E457" t="str">
            <v>East</v>
          </cell>
          <cell r="F457" t="str">
            <v>DSM, Class 2, WY</v>
          </cell>
          <cell r="G457" t="str">
            <v/>
          </cell>
          <cell r="H457" t="str">
            <v>[50-60]</v>
          </cell>
          <cell r="I457" t="str">
            <v>DSM, Class 2</v>
          </cell>
          <cell r="J457" t="str">
            <v>DSM</v>
          </cell>
          <cell r="K457" t="str">
            <v/>
          </cell>
        </row>
        <row r="458">
          <cell r="A458">
            <v>98134</v>
          </cell>
          <cell r="B458" t="str">
            <v>D2_WY_g_60</v>
          </cell>
          <cell r="C458" t="str">
            <v>D2_WY_g_60</v>
          </cell>
          <cell r="D458" t="str">
            <v>New Conservation</v>
          </cell>
          <cell r="E458" t="str">
            <v>East</v>
          </cell>
          <cell r="F458" t="str">
            <v>DSM, Class 2, WY</v>
          </cell>
          <cell r="G458" t="str">
            <v/>
          </cell>
          <cell r="H458" t="str">
            <v>[60-70]</v>
          </cell>
          <cell r="I458" t="str">
            <v>DSM, Class 2</v>
          </cell>
          <cell r="J458" t="str">
            <v>DSM</v>
          </cell>
          <cell r="K458" t="str">
            <v/>
          </cell>
        </row>
        <row r="459">
          <cell r="A459">
            <v>98135</v>
          </cell>
          <cell r="B459" t="str">
            <v>D2_WY_h_70</v>
          </cell>
          <cell r="C459" t="str">
            <v>D2_WY_h_70</v>
          </cell>
          <cell r="D459" t="str">
            <v>New Conservation</v>
          </cell>
          <cell r="E459" t="str">
            <v>East</v>
          </cell>
          <cell r="F459" t="str">
            <v>DSM, Class 2, WY</v>
          </cell>
          <cell r="G459" t="str">
            <v/>
          </cell>
          <cell r="H459" t="str">
            <v>[70-80]</v>
          </cell>
          <cell r="I459" t="str">
            <v>DSM, Class 2</v>
          </cell>
          <cell r="J459" t="str">
            <v>DSM</v>
          </cell>
          <cell r="K459" t="str">
            <v/>
          </cell>
        </row>
        <row r="460">
          <cell r="A460">
            <v>98137</v>
          </cell>
          <cell r="B460" t="str">
            <v>D2_WY_i_80</v>
          </cell>
          <cell r="C460" t="str">
            <v>D2_WY_i_80</v>
          </cell>
          <cell r="D460" t="str">
            <v>New Conservation</v>
          </cell>
          <cell r="E460" t="str">
            <v>East</v>
          </cell>
          <cell r="F460" t="str">
            <v>DSM, Class 2, WY</v>
          </cell>
          <cell r="G460" t="str">
            <v/>
          </cell>
          <cell r="H460" t="str">
            <v>[80-90]</v>
          </cell>
          <cell r="I460" t="str">
            <v>DSM, Class 2</v>
          </cell>
          <cell r="J460" t="str">
            <v>DSM</v>
          </cell>
          <cell r="K460" t="str">
            <v/>
          </cell>
        </row>
        <row r="461">
          <cell r="A461">
            <v>98138</v>
          </cell>
          <cell r="B461" t="str">
            <v>D2_WY_j_90</v>
          </cell>
          <cell r="C461" t="str">
            <v>D2_WY_j_90</v>
          </cell>
          <cell r="D461" t="str">
            <v>New Conservation</v>
          </cell>
          <cell r="E461" t="str">
            <v>East</v>
          </cell>
          <cell r="F461" t="str">
            <v>DSM, Class 2, WY</v>
          </cell>
          <cell r="G461" t="str">
            <v/>
          </cell>
          <cell r="H461" t="str">
            <v>[90-100]</v>
          </cell>
          <cell r="I461" t="str">
            <v>DSM, Class 2</v>
          </cell>
          <cell r="J461" t="str">
            <v>DSM</v>
          </cell>
          <cell r="K461" t="str">
            <v/>
          </cell>
        </row>
        <row r="462">
          <cell r="A462">
            <v>98114</v>
          </cell>
          <cell r="B462" t="str">
            <v>D2_WY_k_100</v>
          </cell>
          <cell r="C462" t="str">
            <v>D2_WY_k_100</v>
          </cell>
          <cell r="D462" t="str">
            <v>New Conservation</v>
          </cell>
          <cell r="E462" t="str">
            <v>East</v>
          </cell>
          <cell r="F462" t="str">
            <v>DSM, Class 2, WY</v>
          </cell>
          <cell r="G462" t="str">
            <v/>
          </cell>
          <cell r="H462" t="str">
            <v>[100-110]</v>
          </cell>
          <cell r="I462" t="str">
            <v>DSM, Class 2</v>
          </cell>
          <cell r="J462" t="str">
            <v>DSM</v>
          </cell>
          <cell r="K462" t="str">
            <v/>
          </cell>
        </row>
        <row r="463">
          <cell r="A463">
            <v>98116</v>
          </cell>
          <cell r="B463" t="str">
            <v>D2_WY_l_110</v>
          </cell>
          <cell r="C463" t="str">
            <v>D2_WY_l_110</v>
          </cell>
          <cell r="D463" t="str">
            <v>New Conservation</v>
          </cell>
          <cell r="E463" t="str">
            <v>East</v>
          </cell>
          <cell r="F463" t="str">
            <v>DSM, Class 2, WY</v>
          </cell>
          <cell r="G463" t="str">
            <v/>
          </cell>
          <cell r="H463" t="str">
            <v>[110-120]</v>
          </cell>
          <cell r="I463" t="str">
            <v>DSM, Class 2</v>
          </cell>
          <cell r="J463" t="str">
            <v>DSM</v>
          </cell>
          <cell r="K463" t="str">
            <v/>
          </cell>
        </row>
        <row r="464">
          <cell r="A464">
            <v>98117</v>
          </cell>
          <cell r="B464" t="str">
            <v>D2_WY_m_120</v>
          </cell>
          <cell r="C464" t="str">
            <v>D2_WY_m_120</v>
          </cell>
          <cell r="D464" t="str">
            <v>New Conservation</v>
          </cell>
          <cell r="E464" t="str">
            <v>East</v>
          </cell>
          <cell r="F464" t="str">
            <v>DSM, Class 2, WY</v>
          </cell>
          <cell r="G464" t="str">
            <v/>
          </cell>
          <cell r="H464" t="str">
            <v>[120-130]</v>
          </cell>
          <cell r="I464" t="str">
            <v>DSM, Class 2</v>
          </cell>
          <cell r="J464" t="str">
            <v>DSM</v>
          </cell>
          <cell r="K464" t="str">
            <v/>
          </cell>
        </row>
        <row r="465">
          <cell r="A465">
            <v>98118</v>
          </cell>
          <cell r="B465" t="str">
            <v>D2_WY_n_130</v>
          </cell>
          <cell r="C465" t="str">
            <v>D2_WY_n_130</v>
          </cell>
          <cell r="D465" t="str">
            <v>New Conservation</v>
          </cell>
          <cell r="E465" t="str">
            <v>East</v>
          </cell>
          <cell r="F465" t="str">
            <v>DSM, Class 2, WY</v>
          </cell>
          <cell r="G465" t="str">
            <v/>
          </cell>
          <cell r="H465" t="str">
            <v>[130-140]</v>
          </cell>
          <cell r="I465" t="str">
            <v>DSM, Class 2</v>
          </cell>
          <cell r="J465" t="str">
            <v>DSM</v>
          </cell>
          <cell r="K465" t="str">
            <v/>
          </cell>
        </row>
        <row r="466">
          <cell r="A466">
            <v>98119</v>
          </cell>
          <cell r="B466" t="str">
            <v>D2_WY_o_140</v>
          </cell>
          <cell r="C466" t="str">
            <v>D2_WY_o_140</v>
          </cell>
          <cell r="D466" t="str">
            <v>New Conservation</v>
          </cell>
          <cell r="E466" t="str">
            <v>East</v>
          </cell>
          <cell r="F466" t="str">
            <v>DSM, Class 2, WY</v>
          </cell>
          <cell r="G466" t="str">
            <v/>
          </cell>
          <cell r="H466" t="str">
            <v>[140-150]</v>
          </cell>
          <cell r="I466" t="str">
            <v>DSM, Class 2</v>
          </cell>
          <cell r="J466" t="str">
            <v>DSM</v>
          </cell>
          <cell r="K466" t="str">
            <v/>
          </cell>
        </row>
        <row r="467">
          <cell r="A467">
            <v>98120</v>
          </cell>
          <cell r="B467" t="str">
            <v>D2_WY_p_150</v>
          </cell>
          <cell r="C467" t="str">
            <v>D2_WY_p_150</v>
          </cell>
          <cell r="D467" t="str">
            <v>New Conservation</v>
          </cell>
          <cell r="E467" t="str">
            <v>East</v>
          </cell>
          <cell r="F467" t="str">
            <v>DSM, Class 2, WY</v>
          </cell>
          <cell r="G467" t="str">
            <v/>
          </cell>
          <cell r="H467" t="str">
            <v>[150-160]</v>
          </cell>
          <cell r="I467" t="str">
            <v>DSM, Class 2</v>
          </cell>
          <cell r="J467" t="str">
            <v>DSM</v>
          </cell>
          <cell r="K467" t="str">
            <v/>
          </cell>
        </row>
        <row r="468">
          <cell r="A468">
            <v>98121</v>
          </cell>
          <cell r="B468" t="str">
            <v>D2_WY_q_160</v>
          </cell>
          <cell r="C468" t="str">
            <v>D2_WY_q_160</v>
          </cell>
          <cell r="D468" t="str">
            <v>New Conservation</v>
          </cell>
          <cell r="E468" t="str">
            <v>East</v>
          </cell>
          <cell r="F468" t="str">
            <v>DSM, Class 2, WY</v>
          </cell>
          <cell r="G468" t="str">
            <v/>
          </cell>
          <cell r="H468" t="str">
            <v>[160-170]</v>
          </cell>
          <cell r="I468" t="str">
            <v>DSM, Class 2</v>
          </cell>
          <cell r="J468" t="str">
            <v>DSM</v>
          </cell>
          <cell r="K468" t="str">
            <v/>
          </cell>
        </row>
        <row r="469">
          <cell r="A469">
            <v>98122</v>
          </cell>
          <cell r="B469" t="str">
            <v>D2_WY_r_170</v>
          </cell>
          <cell r="C469" t="str">
            <v>D2_WY_r_170</v>
          </cell>
          <cell r="D469" t="str">
            <v>New Conservation</v>
          </cell>
          <cell r="E469" t="str">
            <v>East</v>
          </cell>
          <cell r="F469" t="str">
            <v>DSM, Class 2, WY</v>
          </cell>
          <cell r="G469" t="str">
            <v/>
          </cell>
          <cell r="H469" t="str">
            <v>[170-180]</v>
          </cell>
          <cell r="I469" t="str">
            <v>DSM, Class 2</v>
          </cell>
          <cell r="J469" t="str">
            <v>DSM</v>
          </cell>
          <cell r="K469" t="str">
            <v/>
          </cell>
        </row>
        <row r="470">
          <cell r="A470">
            <v>98123</v>
          </cell>
          <cell r="B470" t="str">
            <v>D2_WY_s_180</v>
          </cell>
          <cell r="C470" t="str">
            <v>D2_WY_s_180</v>
          </cell>
          <cell r="D470" t="str">
            <v>New Conservation</v>
          </cell>
          <cell r="E470" t="str">
            <v>East</v>
          </cell>
          <cell r="F470" t="str">
            <v>DSM, Class 2, WY</v>
          </cell>
          <cell r="G470" t="str">
            <v/>
          </cell>
          <cell r="H470" t="str">
            <v>[180-190]</v>
          </cell>
          <cell r="I470" t="str">
            <v>DSM, Class 2</v>
          </cell>
          <cell r="J470" t="str">
            <v>DSM</v>
          </cell>
          <cell r="K470" t="str">
            <v/>
          </cell>
        </row>
        <row r="471">
          <cell r="A471">
            <v>98124</v>
          </cell>
          <cell r="B471" t="str">
            <v>D2_WY_t_190</v>
          </cell>
          <cell r="C471" t="str">
            <v>D2_WY_t_190</v>
          </cell>
          <cell r="D471" t="str">
            <v>New Conservation</v>
          </cell>
          <cell r="E471" t="str">
            <v>East</v>
          </cell>
          <cell r="F471" t="str">
            <v>DSM, Class 2, WY</v>
          </cell>
          <cell r="G471" t="str">
            <v/>
          </cell>
          <cell r="H471" t="str">
            <v>[190-200]</v>
          </cell>
          <cell r="I471" t="str">
            <v>DSM, Class 2</v>
          </cell>
          <cell r="J471" t="str">
            <v>DSM</v>
          </cell>
          <cell r="K471" t="str">
            <v/>
          </cell>
        </row>
        <row r="472">
          <cell r="A472">
            <v>98125</v>
          </cell>
          <cell r="B472" t="str">
            <v>D2_WY_u_200</v>
          </cell>
          <cell r="C472" t="str">
            <v>D2_WY_u_200</v>
          </cell>
          <cell r="D472" t="str">
            <v>New Conservation</v>
          </cell>
          <cell r="E472" t="str">
            <v>East</v>
          </cell>
          <cell r="F472" t="str">
            <v>DSM, Class 2, WY</v>
          </cell>
          <cell r="G472" t="str">
            <v/>
          </cell>
          <cell r="H472" t="str">
            <v>[200-250]</v>
          </cell>
          <cell r="I472" t="str">
            <v>DSM, Class 2</v>
          </cell>
          <cell r="J472" t="str">
            <v>DSM</v>
          </cell>
          <cell r="K472" t="str">
            <v/>
          </cell>
        </row>
        <row r="473">
          <cell r="A473">
            <v>98127</v>
          </cell>
          <cell r="B473" t="str">
            <v>D2_WY_v_250</v>
          </cell>
          <cell r="C473" t="str">
            <v>D2_WY_v_250</v>
          </cell>
          <cell r="D473" t="str">
            <v>New Conservation</v>
          </cell>
          <cell r="E473" t="str">
            <v>East</v>
          </cell>
          <cell r="F473" t="str">
            <v>DSM, Class 2, WY</v>
          </cell>
          <cell r="G473" t="str">
            <v/>
          </cell>
          <cell r="H473" t="str">
            <v>[250-300]</v>
          </cell>
          <cell r="I473" t="str">
            <v>DSM, Class 2</v>
          </cell>
          <cell r="J473" t="str">
            <v>DSM</v>
          </cell>
          <cell r="K473" t="str">
            <v/>
          </cell>
        </row>
        <row r="474">
          <cell r="A474">
            <v>98128</v>
          </cell>
          <cell r="B474" t="str">
            <v>D2_WY_w_300</v>
          </cell>
          <cell r="C474" t="str">
            <v>D2_WY_w_300</v>
          </cell>
          <cell r="D474" t="str">
            <v>New Conservation</v>
          </cell>
          <cell r="E474" t="str">
            <v>East</v>
          </cell>
          <cell r="F474" t="str">
            <v>DSM, Class 2, WY</v>
          </cell>
          <cell r="G474" t="str">
            <v/>
          </cell>
          <cell r="H474" t="str">
            <v>[300-400]</v>
          </cell>
          <cell r="I474" t="str">
            <v>DSM, Class 2</v>
          </cell>
          <cell r="J474" t="str">
            <v>DSM</v>
          </cell>
          <cell r="K474" t="str">
            <v/>
          </cell>
        </row>
        <row r="475">
          <cell r="A475">
            <v>98130</v>
          </cell>
          <cell r="B475" t="str">
            <v>D2_WY_x_400</v>
          </cell>
          <cell r="C475" t="str">
            <v>D2_WY_x_400</v>
          </cell>
          <cell r="D475" t="str">
            <v>New Conservation</v>
          </cell>
          <cell r="E475" t="str">
            <v>East</v>
          </cell>
          <cell r="F475" t="str">
            <v>DSM, Class 2, WY</v>
          </cell>
          <cell r="G475" t="str">
            <v/>
          </cell>
          <cell r="H475" t="str">
            <v>[400-500]</v>
          </cell>
          <cell r="I475" t="str">
            <v>DSM, Class 2</v>
          </cell>
          <cell r="J475" t="str">
            <v>DSM</v>
          </cell>
          <cell r="K475" t="str">
            <v/>
          </cell>
        </row>
        <row r="476">
          <cell r="A476">
            <v>98132</v>
          </cell>
          <cell r="B476" t="str">
            <v>D2_WY_y_500</v>
          </cell>
          <cell r="C476" t="str">
            <v>D2_WY_y_500</v>
          </cell>
          <cell r="D476" t="str">
            <v>New Conservation</v>
          </cell>
          <cell r="E476" t="str">
            <v>East</v>
          </cell>
          <cell r="F476" t="str">
            <v>DSM, Class 2, WY</v>
          </cell>
          <cell r="G476" t="str">
            <v/>
          </cell>
          <cell r="H476" t="str">
            <v>[500-750]</v>
          </cell>
          <cell r="I476" t="str">
            <v>DSM, Class 2</v>
          </cell>
          <cell r="J476" t="str">
            <v>DSM</v>
          </cell>
          <cell r="K476" t="str">
            <v/>
          </cell>
        </row>
        <row r="477">
          <cell r="A477">
            <v>98136</v>
          </cell>
          <cell r="B477" t="str">
            <v>D2_WY_z_750</v>
          </cell>
          <cell r="C477" t="str">
            <v>D2_WY_z_750</v>
          </cell>
          <cell r="D477" t="str">
            <v>New Conservation</v>
          </cell>
          <cell r="E477" t="str">
            <v>East</v>
          </cell>
          <cell r="F477" t="str">
            <v>DSM, Class 2, WY</v>
          </cell>
          <cell r="G477" t="str">
            <v/>
          </cell>
          <cell r="H477" t="str">
            <v>[750-1000]</v>
          </cell>
          <cell r="I477" t="str">
            <v>DSM, Class 2</v>
          </cell>
          <cell r="J477" t="str">
            <v>DSM</v>
          </cell>
          <cell r="K477" t="str">
            <v/>
          </cell>
        </row>
        <row r="478">
          <cell r="A478">
            <v>98113</v>
          </cell>
          <cell r="B478" t="str">
            <v>D2_WY_z_9999</v>
          </cell>
          <cell r="C478" t="str">
            <v>D2_WY_z_9999</v>
          </cell>
          <cell r="D478" t="str">
            <v>New Conservation</v>
          </cell>
          <cell r="E478" t="str">
            <v>East</v>
          </cell>
          <cell r="F478" t="str">
            <v>DSM, Class 2, WY</v>
          </cell>
          <cell r="G478" t="str">
            <v/>
          </cell>
          <cell r="H478" t="str">
            <v>[750-1000]</v>
          </cell>
          <cell r="I478" t="str">
            <v>DSM, Class 2</v>
          </cell>
          <cell r="J478" t="str">
            <v>DSM</v>
          </cell>
          <cell r="K478" t="str">
            <v/>
          </cell>
        </row>
        <row r="479">
          <cell r="A479">
            <v>98085</v>
          </cell>
          <cell r="B479" t="str">
            <v>D2_YK_a_00</v>
          </cell>
          <cell r="C479" t="str">
            <v>D2_YK_a_00</v>
          </cell>
          <cell r="D479" t="str">
            <v>New Conservation</v>
          </cell>
          <cell r="E479" t="str">
            <v>West</v>
          </cell>
          <cell r="F479" t="str">
            <v>DSM, Class 2, WA</v>
          </cell>
          <cell r="G479" t="str">
            <v/>
          </cell>
          <cell r="H479" t="str">
            <v>[00-10]</v>
          </cell>
          <cell r="I479" t="str">
            <v>DSM, Class 2</v>
          </cell>
          <cell r="J479" t="str">
            <v>DSM</v>
          </cell>
          <cell r="K479" t="str">
            <v/>
          </cell>
        </row>
        <row r="480">
          <cell r="A480">
            <v>98088</v>
          </cell>
          <cell r="B480" t="str">
            <v>D2_YK_b_10</v>
          </cell>
          <cell r="C480" t="str">
            <v>D2_YK_b_10</v>
          </cell>
          <cell r="D480" t="str">
            <v>New Conservation</v>
          </cell>
          <cell r="E480" t="str">
            <v>West</v>
          </cell>
          <cell r="F480" t="str">
            <v>DSM, Class 2, WA</v>
          </cell>
          <cell r="G480" t="str">
            <v/>
          </cell>
          <cell r="H480" t="str">
            <v>[10-20]</v>
          </cell>
          <cell r="I480" t="str">
            <v>DSM, Class 2</v>
          </cell>
          <cell r="J480" t="str">
            <v>DSM</v>
          </cell>
          <cell r="K480" t="str">
            <v/>
          </cell>
        </row>
        <row r="481">
          <cell r="A481">
            <v>98099</v>
          </cell>
          <cell r="B481" t="str">
            <v>D2_YK_c_20</v>
          </cell>
          <cell r="C481" t="str">
            <v>D2_YK_c_20</v>
          </cell>
          <cell r="D481" t="str">
            <v>New Conservation</v>
          </cell>
          <cell r="E481" t="str">
            <v>West</v>
          </cell>
          <cell r="F481" t="str">
            <v>DSM, Class 2, WA</v>
          </cell>
          <cell r="G481" t="str">
            <v/>
          </cell>
          <cell r="H481" t="str">
            <v>[20-30]</v>
          </cell>
          <cell r="I481" t="str">
            <v>DSM, Class 2</v>
          </cell>
          <cell r="J481" t="str">
            <v>DSM</v>
          </cell>
          <cell r="K481" t="str">
            <v/>
          </cell>
        </row>
        <row r="482">
          <cell r="A482">
            <v>98102</v>
          </cell>
          <cell r="B482" t="str">
            <v>D2_YK_d_30</v>
          </cell>
          <cell r="C482" t="str">
            <v>D2_YK_d_30</v>
          </cell>
          <cell r="D482" t="str">
            <v>New Conservation</v>
          </cell>
          <cell r="E482" t="str">
            <v>West</v>
          </cell>
          <cell r="F482" t="str">
            <v>DSM, Class 2, WA</v>
          </cell>
          <cell r="G482" t="str">
            <v/>
          </cell>
          <cell r="H482" t="str">
            <v>[30-40]</v>
          </cell>
          <cell r="I482" t="str">
            <v>DSM, Class 2</v>
          </cell>
          <cell r="J482" t="str">
            <v>DSM</v>
          </cell>
          <cell r="K482" t="str">
            <v/>
          </cell>
        </row>
        <row r="483">
          <cell r="A483">
            <v>98104</v>
          </cell>
          <cell r="B483" t="str">
            <v>D2_YK_e_40</v>
          </cell>
          <cell r="C483" t="str">
            <v>D2_YK_e_40</v>
          </cell>
          <cell r="D483" t="str">
            <v>New Conservation</v>
          </cell>
          <cell r="E483" t="str">
            <v>West</v>
          </cell>
          <cell r="F483" t="str">
            <v>DSM, Class 2, WA</v>
          </cell>
          <cell r="G483" t="str">
            <v/>
          </cell>
          <cell r="H483" t="str">
            <v>[40-50]</v>
          </cell>
          <cell r="I483" t="str">
            <v>DSM, Class 2</v>
          </cell>
          <cell r="J483" t="str">
            <v>DSM</v>
          </cell>
          <cell r="K483" t="str">
            <v/>
          </cell>
        </row>
        <row r="484">
          <cell r="A484">
            <v>98106</v>
          </cell>
          <cell r="B484" t="str">
            <v>D2_YK_f_50</v>
          </cell>
          <cell r="C484" t="str">
            <v>D2_YK_f_50</v>
          </cell>
          <cell r="D484" t="str">
            <v>New Conservation</v>
          </cell>
          <cell r="E484" t="str">
            <v>West</v>
          </cell>
          <cell r="F484" t="str">
            <v>DSM, Class 2, WA</v>
          </cell>
          <cell r="G484" t="str">
            <v/>
          </cell>
          <cell r="H484" t="str">
            <v>[50-60]</v>
          </cell>
          <cell r="I484" t="str">
            <v>DSM, Class 2</v>
          </cell>
          <cell r="J484" t="str">
            <v>DSM</v>
          </cell>
          <cell r="K484" t="str">
            <v/>
          </cell>
        </row>
        <row r="485">
          <cell r="A485">
            <v>98107</v>
          </cell>
          <cell r="B485" t="str">
            <v>D2_YK_g_60</v>
          </cell>
          <cell r="C485" t="str">
            <v>D2_YK_g_60</v>
          </cell>
          <cell r="D485" t="str">
            <v>New Conservation</v>
          </cell>
          <cell r="E485" t="str">
            <v>West</v>
          </cell>
          <cell r="F485" t="str">
            <v>DSM, Class 2, WA</v>
          </cell>
          <cell r="G485" t="str">
            <v/>
          </cell>
          <cell r="H485" t="str">
            <v>[60-70]</v>
          </cell>
          <cell r="I485" t="str">
            <v>DSM, Class 2</v>
          </cell>
          <cell r="J485" t="str">
            <v>DSM</v>
          </cell>
          <cell r="K485" t="str">
            <v/>
          </cell>
        </row>
        <row r="486">
          <cell r="A486">
            <v>98108</v>
          </cell>
          <cell r="B486" t="str">
            <v>D2_YK_h_70</v>
          </cell>
          <cell r="C486" t="str">
            <v>D2_YK_h_70</v>
          </cell>
          <cell r="D486" t="str">
            <v>New Conservation</v>
          </cell>
          <cell r="E486" t="str">
            <v>West</v>
          </cell>
          <cell r="F486" t="str">
            <v>DSM, Class 2, WA</v>
          </cell>
          <cell r="G486" t="str">
            <v/>
          </cell>
          <cell r="H486" t="str">
            <v>[70-80]</v>
          </cell>
          <cell r="I486" t="str">
            <v>DSM, Class 2</v>
          </cell>
          <cell r="J486" t="str">
            <v>DSM</v>
          </cell>
          <cell r="K486" t="str">
            <v/>
          </cell>
        </row>
        <row r="487">
          <cell r="A487">
            <v>98110</v>
          </cell>
          <cell r="B487" t="str">
            <v>D2_YK_i_80</v>
          </cell>
          <cell r="C487" t="str">
            <v>D2_YK_i_80</v>
          </cell>
          <cell r="D487" t="str">
            <v>New Conservation</v>
          </cell>
          <cell r="E487" t="str">
            <v>West</v>
          </cell>
          <cell r="F487" t="str">
            <v>DSM, Class 2, WA</v>
          </cell>
          <cell r="G487" t="str">
            <v/>
          </cell>
          <cell r="H487" t="str">
            <v>[80-90]</v>
          </cell>
          <cell r="I487" t="str">
            <v>DSM, Class 2</v>
          </cell>
          <cell r="J487" t="str">
            <v>DSM</v>
          </cell>
          <cell r="K487" t="str">
            <v/>
          </cell>
        </row>
        <row r="488">
          <cell r="A488">
            <v>98111</v>
          </cell>
          <cell r="B488" t="str">
            <v>D2_YK_j_90</v>
          </cell>
          <cell r="C488" t="str">
            <v>D2_YK_j_90</v>
          </cell>
          <cell r="D488" t="str">
            <v>New Conservation</v>
          </cell>
          <cell r="E488" t="str">
            <v>West</v>
          </cell>
          <cell r="F488" t="str">
            <v>DSM, Class 2, WA</v>
          </cell>
          <cell r="G488" t="str">
            <v/>
          </cell>
          <cell r="H488" t="str">
            <v>[90-100]</v>
          </cell>
          <cell r="I488" t="str">
            <v>DSM, Class 2</v>
          </cell>
          <cell r="J488" t="str">
            <v>DSM</v>
          </cell>
          <cell r="K488" t="str">
            <v/>
          </cell>
        </row>
        <row r="489">
          <cell r="A489">
            <v>98087</v>
          </cell>
          <cell r="B489" t="str">
            <v>D2_YK_k_100</v>
          </cell>
          <cell r="C489" t="str">
            <v>D2_YK_k_100</v>
          </cell>
          <cell r="D489" t="str">
            <v>New Conservation</v>
          </cell>
          <cell r="E489" t="str">
            <v>West</v>
          </cell>
          <cell r="F489" t="str">
            <v>DSM, Class 2, WA</v>
          </cell>
          <cell r="G489" t="str">
            <v/>
          </cell>
          <cell r="H489" t="str">
            <v>[100-110]</v>
          </cell>
          <cell r="I489" t="str">
            <v>DSM, Class 2</v>
          </cell>
          <cell r="J489" t="str">
            <v>DSM</v>
          </cell>
          <cell r="K489" t="str">
            <v/>
          </cell>
        </row>
        <row r="490">
          <cell r="A490">
            <v>98089</v>
          </cell>
          <cell r="B490" t="str">
            <v>D2_YK_l_110</v>
          </cell>
          <cell r="C490" t="str">
            <v>D2_YK_l_110</v>
          </cell>
          <cell r="D490" t="str">
            <v>New Conservation</v>
          </cell>
          <cell r="E490" t="str">
            <v>West</v>
          </cell>
          <cell r="F490" t="str">
            <v>DSM, Class 2, WA</v>
          </cell>
          <cell r="G490" t="str">
            <v/>
          </cell>
          <cell r="H490" t="str">
            <v>[110-120]</v>
          </cell>
          <cell r="I490" t="str">
            <v>DSM, Class 2</v>
          </cell>
          <cell r="J490" t="str">
            <v>DSM</v>
          </cell>
          <cell r="K490" t="str">
            <v/>
          </cell>
        </row>
        <row r="491">
          <cell r="A491">
            <v>98090</v>
          </cell>
          <cell r="B491" t="str">
            <v>D2_YK_m_120</v>
          </cell>
          <cell r="C491" t="str">
            <v>D2_YK_m_120</v>
          </cell>
          <cell r="D491" t="str">
            <v>New Conservation</v>
          </cell>
          <cell r="E491" t="str">
            <v>West</v>
          </cell>
          <cell r="F491" t="str">
            <v>DSM, Class 2, WA</v>
          </cell>
          <cell r="G491" t="str">
            <v/>
          </cell>
          <cell r="H491" t="str">
            <v>[120-130]</v>
          </cell>
          <cell r="I491" t="str">
            <v>DSM, Class 2</v>
          </cell>
          <cell r="J491" t="str">
            <v>DSM</v>
          </cell>
          <cell r="K491" t="str">
            <v/>
          </cell>
        </row>
        <row r="492">
          <cell r="A492">
            <v>98091</v>
          </cell>
          <cell r="B492" t="str">
            <v>D2_YK_n_130</v>
          </cell>
          <cell r="C492" t="str">
            <v>D2_YK_n_130</v>
          </cell>
          <cell r="D492" t="str">
            <v>New Conservation</v>
          </cell>
          <cell r="E492" t="str">
            <v>West</v>
          </cell>
          <cell r="F492" t="str">
            <v>DSM, Class 2, WA</v>
          </cell>
          <cell r="G492" t="str">
            <v/>
          </cell>
          <cell r="H492" t="str">
            <v>[130-140]</v>
          </cell>
          <cell r="I492" t="str">
            <v>DSM, Class 2</v>
          </cell>
          <cell r="J492" t="str">
            <v>DSM</v>
          </cell>
          <cell r="K492" t="str">
            <v/>
          </cell>
        </row>
        <row r="493">
          <cell r="A493">
            <v>98092</v>
          </cell>
          <cell r="B493" t="str">
            <v>D2_YK_o_140</v>
          </cell>
          <cell r="C493" t="str">
            <v>D2_YK_o_140</v>
          </cell>
          <cell r="D493" t="str">
            <v>New Conservation</v>
          </cell>
          <cell r="E493" t="str">
            <v>West</v>
          </cell>
          <cell r="F493" t="str">
            <v>DSM, Class 2, WA</v>
          </cell>
          <cell r="G493" t="str">
            <v/>
          </cell>
          <cell r="H493" t="str">
            <v>[140-150]</v>
          </cell>
          <cell r="I493" t="str">
            <v>DSM, Class 2</v>
          </cell>
          <cell r="J493" t="str">
            <v>DSM</v>
          </cell>
          <cell r="K493" t="str">
            <v/>
          </cell>
        </row>
        <row r="494">
          <cell r="A494">
            <v>98093</v>
          </cell>
          <cell r="B494" t="str">
            <v>D2_YK_p_150</v>
          </cell>
          <cell r="C494" t="str">
            <v>D2_YK_p_150</v>
          </cell>
          <cell r="D494" t="str">
            <v>New Conservation</v>
          </cell>
          <cell r="E494" t="str">
            <v>West</v>
          </cell>
          <cell r="F494" t="str">
            <v>DSM, Class 2, WA</v>
          </cell>
          <cell r="G494" t="str">
            <v/>
          </cell>
          <cell r="H494" t="str">
            <v>[150-160]</v>
          </cell>
          <cell r="I494" t="str">
            <v>DSM, Class 2</v>
          </cell>
          <cell r="J494" t="str">
            <v>DSM</v>
          </cell>
          <cell r="K494" t="str">
            <v/>
          </cell>
        </row>
        <row r="495">
          <cell r="A495">
            <v>98094</v>
          </cell>
          <cell r="B495" t="str">
            <v>D2_YK_q_160</v>
          </cell>
          <cell r="C495" t="str">
            <v>D2_YK_q_160</v>
          </cell>
          <cell r="D495" t="str">
            <v>New Conservation</v>
          </cell>
          <cell r="E495" t="str">
            <v>West</v>
          </cell>
          <cell r="F495" t="str">
            <v>DSM, Class 2, WA</v>
          </cell>
          <cell r="G495" t="str">
            <v/>
          </cell>
          <cell r="H495" t="str">
            <v>[160-170]</v>
          </cell>
          <cell r="I495" t="str">
            <v>DSM, Class 2</v>
          </cell>
          <cell r="J495" t="str">
            <v>DSM</v>
          </cell>
          <cell r="K495" t="str">
            <v/>
          </cell>
        </row>
        <row r="496">
          <cell r="A496">
            <v>98095</v>
          </cell>
          <cell r="B496" t="str">
            <v>D2_YK_r_170</v>
          </cell>
          <cell r="C496" t="str">
            <v>D2_YK_r_170</v>
          </cell>
          <cell r="D496" t="str">
            <v>New Conservation</v>
          </cell>
          <cell r="E496" t="str">
            <v>West</v>
          </cell>
          <cell r="F496" t="str">
            <v>DSM, Class 2, WA</v>
          </cell>
          <cell r="G496" t="str">
            <v/>
          </cell>
          <cell r="H496" t="str">
            <v>[170-180]</v>
          </cell>
          <cell r="I496" t="str">
            <v>DSM, Class 2</v>
          </cell>
          <cell r="J496" t="str">
            <v>DSM</v>
          </cell>
          <cell r="K496" t="str">
            <v/>
          </cell>
        </row>
        <row r="497">
          <cell r="A497">
            <v>98096</v>
          </cell>
          <cell r="B497" t="str">
            <v>D2_YK_s_180</v>
          </cell>
          <cell r="C497" t="str">
            <v>D2_YK_s_180</v>
          </cell>
          <cell r="D497" t="str">
            <v>New Conservation</v>
          </cell>
          <cell r="E497" t="str">
            <v>West</v>
          </cell>
          <cell r="F497" t="str">
            <v>DSM, Class 2, WA</v>
          </cell>
          <cell r="G497" t="str">
            <v/>
          </cell>
          <cell r="H497" t="str">
            <v>[180-190]</v>
          </cell>
          <cell r="I497" t="str">
            <v>DSM, Class 2</v>
          </cell>
          <cell r="J497" t="str">
            <v>DSM</v>
          </cell>
          <cell r="K497" t="str">
            <v/>
          </cell>
        </row>
        <row r="498">
          <cell r="A498">
            <v>98097</v>
          </cell>
          <cell r="B498" t="str">
            <v>D2_YK_t_190</v>
          </cell>
          <cell r="C498" t="str">
            <v>D2_YK_t_190</v>
          </cell>
          <cell r="D498" t="str">
            <v>New Conservation</v>
          </cell>
          <cell r="E498" t="str">
            <v>West</v>
          </cell>
          <cell r="F498" t="str">
            <v>DSM, Class 2, WA</v>
          </cell>
          <cell r="G498" t="str">
            <v/>
          </cell>
          <cell r="H498" t="str">
            <v>[190-200]</v>
          </cell>
          <cell r="I498" t="str">
            <v>DSM, Class 2</v>
          </cell>
          <cell r="J498" t="str">
            <v>DSM</v>
          </cell>
          <cell r="K498" t="str">
            <v/>
          </cell>
        </row>
        <row r="499">
          <cell r="A499">
            <v>98098</v>
          </cell>
          <cell r="B499" t="str">
            <v>D2_YK_u_200</v>
          </cell>
          <cell r="C499" t="str">
            <v>D2_YK_u_200</v>
          </cell>
          <cell r="D499" t="str">
            <v>New Conservation</v>
          </cell>
          <cell r="E499" t="str">
            <v>West</v>
          </cell>
          <cell r="F499" t="str">
            <v>DSM, Class 2, WA</v>
          </cell>
          <cell r="G499" t="str">
            <v/>
          </cell>
          <cell r="H499" t="str">
            <v>[200-250]</v>
          </cell>
          <cell r="I499" t="str">
            <v>DSM, Class 2</v>
          </cell>
          <cell r="J499" t="str">
            <v>DSM</v>
          </cell>
          <cell r="K499" t="str">
            <v/>
          </cell>
        </row>
        <row r="500">
          <cell r="A500">
            <v>98100</v>
          </cell>
          <cell r="B500" t="str">
            <v>D2_YK_v_250</v>
          </cell>
          <cell r="C500" t="str">
            <v>D2_YK_v_250</v>
          </cell>
          <cell r="D500" t="str">
            <v>New Conservation</v>
          </cell>
          <cell r="E500" t="str">
            <v>West</v>
          </cell>
          <cell r="F500" t="str">
            <v>DSM, Class 2, WA</v>
          </cell>
          <cell r="G500" t="str">
            <v/>
          </cell>
          <cell r="H500" t="str">
            <v>[250-300]</v>
          </cell>
          <cell r="I500" t="str">
            <v>DSM, Class 2</v>
          </cell>
          <cell r="J500" t="str">
            <v>DSM</v>
          </cell>
          <cell r="K500" t="str">
            <v/>
          </cell>
        </row>
        <row r="501">
          <cell r="A501">
            <v>98101</v>
          </cell>
          <cell r="B501" t="str">
            <v>D2_YK_w_300</v>
          </cell>
          <cell r="C501" t="str">
            <v>D2_YK_w_300</v>
          </cell>
          <cell r="D501" t="str">
            <v>New Conservation</v>
          </cell>
          <cell r="E501" t="str">
            <v>West</v>
          </cell>
          <cell r="F501" t="str">
            <v>DSM, Class 2, WA</v>
          </cell>
          <cell r="G501" t="str">
            <v/>
          </cell>
          <cell r="H501" t="str">
            <v>[300-400]</v>
          </cell>
          <cell r="I501" t="str">
            <v>DSM, Class 2</v>
          </cell>
          <cell r="J501" t="str">
            <v>DSM</v>
          </cell>
          <cell r="K501" t="str">
            <v/>
          </cell>
        </row>
        <row r="502">
          <cell r="A502">
            <v>98103</v>
          </cell>
          <cell r="B502" t="str">
            <v>D2_YK_x_400</v>
          </cell>
          <cell r="C502" t="str">
            <v>D2_YK_x_400</v>
          </cell>
          <cell r="D502" t="str">
            <v>New Conservation</v>
          </cell>
          <cell r="E502" t="str">
            <v>West</v>
          </cell>
          <cell r="F502" t="str">
            <v>DSM, Class 2, WA</v>
          </cell>
          <cell r="G502" t="str">
            <v/>
          </cell>
          <cell r="H502" t="str">
            <v>[400-500]</v>
          </cell>
          <cell r="I502" t="str">
            <v>DSM, Class 2</v>
          </cell>
          <cell r="J502" t="str">
            <v>DSM</v>
          </cell>
          <cell r="K502" t="str">
            <v/>
          </cell>
        </row>
        <row r="503">
          <cell r="A503">
            <v>98105</v>
          </cell>
          <cell r="B503" t="str">
            <v>D2_YK_y_500</v>
          </cell>
          <cell r="C503" t="str">
            <v>D2_YK_y_500</v>
          </cell>
          <cell r="D503" t="str">
            <v>New Conservation</v>
          </cell>
          <cell r="E503" t="str">
            <v>West</v>
          </cell>
          <cell r="F503" t="str">
            <v>DSM, Class 2, WA</v>
          </cell>
          <cell r="G503" t="str">
            <v/>
          </cell>
          <cell r="H503" t="str">
            <v>[500-750]</v>
          </cell>
          <cell r="I503" t="str">
            <v>DSM, Class 2</v>
          </cell>
          <cell r="J503" t="str">
            <v>DSM</v>
          </cell>
          <cell r="K503" t="str">
            <v/>
          </cell>
        </row>
        <row r="504">
          <cell r="A504">
            <v>98109</v>
          </cell>
          <cell r="B504" t="str">
            <v>D2_YK_z_750</v>
          </cell>
          <cell r="C504" t="str">
            <v>D2_YK_z_750</v>
          </cell>
          <cell r="D504" t="str">
            <v>New Conservation</v>
          </cell>
          <cell r="E504" t="str">
            <v>West</v>
          </cell>
          <cell r="F504" t="str">
            <v>DSM, Class 2, WA</v>
          </cell>
          <cell r="G504" t="str">
            <v/>
          </cell>
          <cell r="H504" t="str">
            <v>[750-1000]</v>
          </cell>
          <cell r="I504" t="str">
            <v>DSM, Class 2</v>
          </cell>
          <cell r="J504" t="str">
            <v>DSM</v>
          </cell>
          <cell r="K504" t="str">
            <v/>
          </cell>
        </row>
        <row r="505">
          <cell r="A505">
            <v>98086</v>
          </cell>
          <cell r="B505" t="str">
            <v>D2_YK_z_9999</v>
          </cell>
          <cell r="C505" t="str">
            <v>D2_YK_z_9999</v>
          </cell>
          <cell r="D505" t="str">
            <v>New Conservation</v>
          </cell>
          <cell r="E505" t="str">
            <v>West</v>
          </cell>
          <cell r="F505" t="str">
            <v>DSM, Class 2, WA</v>
          </cell>
          <cell r="G505" t="str">
            <v/>
          </cell>
          <cell r="H505" t="str">
            <v>[750-1000]</v>
          </cell>
          <cell r="I505" t="str">
            <v>DSM, Class 2</v>
          </cell>
          <cell r="J505" t="str">
            <v>DSM</v>
          </cell>
          <cell r="K505" t="str">
            <v/>
          </cell>
        </row>
        <row r="506">
          <cell r="A506">
            <v>96384</v>
          </cell>
          <cell r="B506" t="str">
            <v>D1CA_CUR_1</v>
          </cell>
          <cell r="C506" t="str">
            <v>D1CA_CUR_1</v>
          </cell>
          <cell r="D506" t="str">
            <v>New Price Strike</v>
          </cell>
          <cell r="E506" t="str">
            <v>West</v>
          </cell>
          <cell r="F506" t="str">
            <v>DSM, Class 1, CA-Curtail</v>
          </cell>
          <cell r="G506" t="str">
            <v/>
          </cell>
          <cell r="H506" t="str">
            <v/>
          </cell>
          <cell r="I506" t="str">
            <v>DSM, Class 1</v>
          </cell>
          <cell r="J506" t="str">
            <v>DSM</v>
          </cell>
          <cell r="K506" t="str">
            <v/>
          </cell>
        </row>
        <row r="507">
          <cell r="A507">
            <v>96381</v>
          </cell>
          <cell r="B507" t="str">
            <v>D1CA_CUR_2</v>
          </cell>
          <cell r="C507" t="str">
            <v>D1CA_CUR_2</v>
          </cell>
          <cell r="D507" t="str">
            <v>New Price Strike</v>
          </cell>
          <cell r="E507" t="str">
            <v>West</v>
          </cell>
          <cell r="F507" t="str">
            <v>DSM, Class 1, CA-Curtail</v>
          </cell>
          <cell r="G507" t="str">
            <v/>
          </cell>
          <cell r="H507" t="str">
            <v/>
          </cell>
          <cell r="I507" t="str">
            <v>DSM, Class 1</v>
          </cell>
          <cell r="J507" t="str">
            <v>DSM</v>
          </cell>
          <cell r="K507" t="str">
            <v/>
          </cell>
        </row>
        <row r="508">
          <cell r="A508">
            <v>96383</v>
          </cell>
          <cell r="B508" t="str">
            <v>D1CA_CUR_3</v>
          </cell>
          <cell r="C508" t="str">
            <v>D1CA_CUR_3</v>
          </cell>
          <cell r="D508" t="str">
            <v>New Price Strike</v>
          </cell>
          <cell r="E508" t="str">
            <v>West</v>
          </cell>
          <cell r="F508" t="str">
            <v>DSM, Class 1, CA-Curtail</v>
          </cell>
          <cell r="G508" t="str">
            <v/>
          </cell>
          <cell r="H508" t="str">
            <v/>
          </cell>
          <cell r="I508" t="str">
            <v>DSM, Class 1</v>
          </cell>
          <cell r="J508" t="str">
            <v>DSM</v>
          </cell>
          <cell r="K508" t="str">
            <v/>
          </cell>
        </row>
        <row r="509">
          <cell r="A509">
            <v>96375</v>
          </cell>
          <cell r="B509" t="str">
            <v>D1CA_DLC_1</v>
          </cell>
          <cell r="C509" t="str">
            <v>D1CA_DLC_1</v>
          </cell>
          <cell r="D509" t="str">
            <v>New Price Strike</v>
          </cell>
          <cell r="E509" t="str">
            <v>West</v>
          </cell>
          <cell r="F509" t="str">
            <v>DSM, Class 1, CA-DLC-RES</v>
          </cell>
          <cell r="G509" t="str">
            <v/>
          </cell>
          <cell r="H509" t="str">
            <v/>
          </cell>
          <cell r="I509" t="str">
            <v>DSM, Class 1</v>
          </cell>
          <cell r="J509" t="str">
            <v>DSM</v>
          </cell>
          <cell r="K509" t="str">
            <v/>
          </cell>
        </row>
        <row r="510">
          <cell r="A510">
            <v>96380</v>
          </cell>
          <cell r="B510" t="str">
            <v>D1CA_DLC_2</v>
          </cell>
          <cell r="C510" t="str">
            <v>D1CA_DLC_2</v>
          </cell>
          <cell r="D510" t="str">
            <v>New Price Strike</v>
          </cell>
          <cell r="E510" t="str">
            <v>West</v>
          </cell>
          <cell r="F510" t="str">
            <v>DSM, Class 1, CA-DLC-RES</v>
          </cell>
          <cell r="G510" t="str">
            <v/>
          </cell>
          <cell r="H510" t="str">
            <v/>
          </cell>
          <cell r="I510" t="str">
            <v>DSM, Class 1</v>
          </cell>
          <cell r="J510" t="str">
            <v>DSM</v>
          </cell>
          <cell r="K510" t="str">
            <v/>
          </cell>
        </row>
        <row r="511">
          <cell r="A511">
            <v>96382</v>
          </cell>
          <cell r="B511" t="str">
            <v>D1CA_DLC_3</v>
          </cell>
          <cell r="C511" t="str">
            <v>D1CA_DLC_3</v>
          </cell>
          <cell r="D511" t="str">
            <v>New Price Strike</v>
          </cell>
          <cell r="E511" t="str">
            <v>West</v>
          </cell>
          <cell r="F511" t="str">
            <v>DSM, Class 1, CA-DLC-RES</v>
          </cell>
          <cell r="G511" t="str">
            <v/>
          </cell>
          <cell r="H511" t="str">
            <v/>
          </cell>
          <cell r="I511" t="str">
            <v>DSM, Class 1</v>
          </cell>
          <cell r="J511" t="str">
            <v>DSM</v>
          </cell>
          <cell r="K511" t="str">
            <v/>
          </cell>
        </row>
        <row r="512">
          <cell r="A512">
            <v>96385</v>
          </cell>
          <cell r="B512" t="str">
            <v>D1CA_IRR_1</v>
          </cell>
          <cell r="C512" t="str">
            <v>D1CA_IRR_1</v>
          </cell>
          <cell r="D512" t="str">
            <v>New Price Strike</v>
          </cell>
          <cell r="E512" t="str">
            <v>West</v>
          </cell>
          <cell r="F512" t="str">
            <v>DSM, Class 1, CA-Irrigate</v>
          </cell>
          <cell r="G512" t="str">
            <v/>
          </cell>
          <cell r="H512" t="str">
            <v/>
          </cell>
          <cell r="I512" t="str">
            <v>DSM, Class 1</v>
          </cell>
          <cell r="J512" t="str">
            <v>DSM</v>
          </cell>
          <cell r="K512" t="str">
            <v/>
          </cell>
        </row>
        <row r="513">
          <cell r="A513">
            <v>96389</v>
          </cell>
          <cell r="B513" t="str">
            <v>D1CA_IRR_2</v>
          </cell>
          <cell r="C513" t="str">
            <v>D1CA_IRR_2</v>
          </cell>
          <cell r="D513" t="str">
            <v>New Price Strike</v>
          </cell>
          <cell r="E513" t="str">
            <v>West</v>
          </cell>
          <cell r="F513" t="str">
            <v>DSM, Class 1, CA-Irrigate</v>
          </cell>
          <cell r="G513" t="str">
            <v/>
          </cell>
          <cell r="H513" t="str">
            <v/>
          </cell>
          <cell r="I513" t="str">
            <v>DSM, Class 1</v>
          </cell>
          <cell r="J513" t="str">
            <v>DSM</v>
          </cell>
          <cell r="K513" t="str">
            <v/>
          </cell>
        </row>
        <row r="514">
          <cell r="A514">
            <v>96367</v>
          </cell>
          <cell r="B514" t="str">
            <v>D1ID_CUR_1</v>
          </cell>
          <cell r="C514" t="str">
            <v>D1ID_CUR_1</v>
          </cell>
          <cell r="D514" t="str">
            <v>New Price Strike</v>
          </cell>
          <cell r="E514" t="str">
            <v>East</v>
          </cell>
          <cell r="F514" t="str">
            <v>DSM, Class 1, ID-Curtail</v>
          </cell>
          <cell r="G514" t="str">
            <v/>
          </cell>
          <cell r="H514" t="str">
            <v/>
          </cell>
          <cell r="I514" t="str">
            <v>DSM, Class 1</v>
          </cell>
          <cell r="J514" t="str">
            <v>DSM</v>
          </cell>
          <cell r="K514" t="str">
            <v/>
          </cell>
        </row>
        <row r="515">
          <cell r="A515">
            <v>96377</v>
          </cell>
          <cell r="B515" t="str">
            <v>D1ID_CUR_2</v>
          </cell>
          <cell r="C515" t="str">
            <v>D1ID_CUR_2</v>
          </cell>
          <cell r="D515" t="str">
            <v>New Price Strike</v>
          </cell>
          <cell r="E515" t="str">
            <v>East</v>
          </cell>
          <cell r="F515" t="str">
            <v>DSM, Class 1, ID-Curtail</v>
          </cell>
          <cell r="G515" t="str">
            <v/>
          </cell>
          <cell r="H515" t="str">
            <v/>
          </cell>
          <cell r="I515" t="str">
            <v>DSM, Class 1</v>
          </cell>
          <cell r="J515" t="str">
            <v>DSM</v>
          </cell>
          <cell r="K515" t="str">
            <v/>
          </cell>
        </row>
        <row r="516">
          <cell r="A516">
            <v>96390</v>
          </cell>
          <cell r="B516" t="str">
            <v>D1ID_CUR_3</v>
          </cell>
          <cell r="C516" t="str">
            <v>D1ID_CUR_3</v>
          </cell>
          <cell r="D516" t="str">
            <v>New Price Strike</v>
          </cell>
          <cell r="E516" t="str">
            <v>East</v>
          </cell>
          <cell r="F516" t="str">
            <v>DSM, Class 1, ID-Curtail</v>
          </cell>
          <cell r="G516" t="str">
            <v/>
          </cell>
          <cell r="H516" t="str">
            <v/>
          </cell>
          <cell r="I516" t="str">
            <v>DSM, Class 1</v>
          </cell>
          <cell r="J516" t="str">
            <v>DSM</v>
          </cell>
          <cell r="K516" t="str">
            <v/>
          </cell>
        </row>
        <row r="517">
          <cell r="A517">
            <v>96366</v>
          </cell>
          <cell r="B517" t="str">
            <v>D1ID_DLC_1</v>
          </cell>
          <cell r="C517" t="str">
            <v>D1ID_DLC_1</v>
          </cell>
          <cell r="D517" t="str">
            <v>New Price Strike</v>
          </cell>
          <cell r="E517" t="str">
            <v>East</v>
          </cell>
          <cell r="F517" t="str">
            <v>DSM, Class 1, ID-DLC-RES</v>
          </cell>
          <cell r="G517" t="str">
            <v/>
          </cell>
          <cell r="H517" t="str">
            <v/>
          </cell>
          <cell r="I517" t="str">
            <v>DSM, Class 1</v>
          </cell>
          <cell r="J517" t="str">
            <v>DSM</v>
          </cell>
          <cell r="K517" t="str">
            <v/>
          </cell>
        </row>
        <row r="518">
          <cell r="A518">
            <v>96365</v>
          </cell>
          <cell r="B518" t="str">
            <v>D1ID_DLC_2</v>
          </cell>
          <cell r="C518" t="str">
            <v>D1ID_DLC_2</v>
          </cell>
          <cell r="D518" t="str">
            <v>New Price Strike</v>
          </cell>
          <cell r="E518" t="str">
            <v>East</v>
          </cell>
          <cell r="F518" t="str">
            <v>DSM, Class 1, ID-DLC-RES</v>
          </cell>
          <cell r="G518" t="str">
            <v/>
          </cell>
          <cell r="H518" t="str">
            <v/>
          </cell>
          <cell r="I518" t="str">
            <v>DSM, Class 1</v>
          </cell>
          <cell r="J518" t="str">
            <v>DSM</v>
          </cell>
          <cell r="K518" t="str">
            <v/>
          </cell>
        </row>
        <row r="519">
          <cell r="A519">
            <v>96376</v>
          </cell>
          <cell r="B519" t="str">
            <v>D1ID_DLC_3</v>
          </cell>
          <cell r="C519" t="str">
            <v>D1ID_DLC_3</v>
          </cell>
          <cell r="D519" t="str">
            <v>New Price Strike</v>
          </cell>
          <cell r="E519" t="str">
            <v>East</v>
          </cell>
          <cell r="F519" t="str">
            <v>DSM, Class 1, ID-DLC-RES</v>
          </cell>
          <cell r="G519" t="str">
            <v/>
          </cell>
          <cell r="H519" t="str">
            <v/>
          </cell>
          <cell r="I519" t="str">
            <v>DSM, Class 1</v>
          </cell>
          <cell r="J519" t="str">
            <v>DSM</v>
          </cell>
          <cell r="K519" t="str">
            <v/>
          </cell>
        </row>
        <row r="520">
          <cell r="A520">
            <v>96391</v>
          </cell>
          <cell r="B520" t="str">
            <v>D1ID_IRR_1</v>
          </cell>
          <cell r="C520" t="str">
            <v>D1ID_IRR_1</v>
          </cell>
          <cell r="D520" t="str">
            <v>New Price Strike</v>
          </cell>
          <cell r="E520" t="str">
            <v>East</v>
          </cell>
          <cell r="F520" t="str">
            <v>DSM, Class 1, ID-Irrigate</v>
          </cell>
          <cell r="G520" t="str">
            <v/>
          </cell>
          <cell r="H520" t="str">
            <v/>
          </cell>
          <cell r="I520" t="str">
            <v>DSM, Class 1</v>
          </cell>
          <cell r="J520" t="str">
            <v>DSM</v>
          </cell>
          <cell r="K520" t="str">
            <v/>
          </cell>
        </row>
        <row r="521">
          <cell r="A521">
            <v>96392</v>
          </cell>
          <cell r="B521" t="str">
            <v>D1ID_IRR_2</v>
          </cell>
          <cell r="C521" t="str">
            <v>D1ID_IRR_2</v>
          </cell>
          <cell r="D521" t="str">
            <v>New Price Strike</v>
          </cell>
          <cell r="E521" t="str">
            <v>East</v>
          </cell>
          <cell r="F521" t="str">
            <v>DSM, Class 1, ID-Irrigate</v>
          </cell>
          <cell r="G521" t="str">
            <v/>
          </cell>
          <cell r="H521" t="str">
            <v/>
          </cell>
          <cell r="I521" t="str">
            <v>DSM, Class 1</v>
          </cell>
          <cell r="J521" t="str">
            <v>DSM</v>
          </cell>
          <cell r="K521" t="str">
            <v/>
          </cell>
        </row>
        <row r="522">
          <cell r="A522">
            <v>228996</v>
          </cell>
          <cell r="B522" t="str">
            <v>D1ID_IRR_3</v>
          </cell>
          <cell r="C522" t="str">
            <v>D1ID_IRR_3</v>
          </cell>
          <cell r="D522" t="str">
            <v>New Price Strike</v>
          </cell>
          <cell r="E522" t="str">
            <v>East</v>
          </cell>
          <cell r="F522" t="str">
            <v>DSM, Class 1, ID-Irrigate</v>
          </cell>
          <cell r="G522" t="str">
            <v/>
          </cell>
          <cell r="H522" t="str">
            <v/>
          </cell>
          <cell r="I522" t="str">
            <v>DSM, Class 1</v>
          </cell>
          <cell r="J522" t="str">
            <v>DSM</v>
          </cell>
          <cell r="K522" t="str">
            <v/>
          </cell>
        </row>
        <row r="523">
          <cell r="A523">
            <v>228997</v>
          </cell>
          <cell r="B523" t="str">
            <v>D1ID_IRR_4</v>
          </cell>
          <cell r="C523" t="str">
            <v>D1ID_IRR_4</v>
          </cell>
          <cell r="D523" t="str">
            <v>New Price Strike</v>
          </cell>
          <cell r="E523" t="str">
            <v>East</v>
          </cell>
          <cell r="F523" t="str">
            <v>DSM, Class 1, ID-Irrigate</v>
          </cell>
          <cell r="G523" t="str">
            <v/>
          </cell>
          <cell r="H523" t="str">
            <v/>
          </cell>
          <cell r="I523" t="str">
            <v>DSM, Class 1</v>
          </cell>
          <cell r="J523" t="str">
            <v>DSM</v>
          </cell>
          <cell r="K523" t="str">
            <v/>
          </cell>
        </row>
        <row r="524">
          <cell r="A524">
            <v>228998</v>
          </cell>
          <cell r="B524" t="str">
            <v>D1ID_IRR_5</v>
          </cell>
          <cell r="C524" t="str">
            <v>D1ID_IRR_5</v>
          </cell>
          <cell r="D524" t="str">
            <v>New Price Strike</v>
          </cell>
          <cell r="E524" t="str">
            <v>East</v>
          </cell>
          <cell r="F524" t="str">
            <v>DSM, Class 1, ID-Irrigate</v>
          </cell>
          <cell r="G524" t="str">
            <v/>
          </cell>
          <cell r="H524" t="str">
            <v/>
          </cell>
          <cell r="I524" t="str">
            <v>DSM, Class 1</v>
          </cell>
          <cell r="J524" t="str">
            <v>DSM</v>
          </cell>
          <cell r="K524" t="str">
            <v/>
          </cell>
        </row>
        <row r="525">
          <cell r="A525">
            <v>228999</v>
          </cell>
          <cell r="B525" t="str">
            <v>D1ID_IRR_6</v>
          </cell>
          <cell r="C525" t="str">
            <v>D1ID_IRR_6</v>
          </cell>
          <cell r="D525" t="str">
            <v>New Price Strike</v>
          </cell>
          <cell r="E525" t="str">
            <v>East</v>
          </cell>
          <cell r="F525" t="str">
            <v>DSM, Class 1, ID-Irrigate</v>
          </cell>
          <cell r="G525" t="str">
            <v/>
          </cell>
          <cell r="H525" t="str">
            <v/>
          </cell>
          <cell r="I525" t="str">
            <v>DSM, Class 1</v>
          </cell>
          <cell r="J525" t="str">
            <v>DSM</v>
          </cell>
          <cell r="K525" t="str">
            <v/>
          </cell>
        </row>
        <row r="526">
          <cell r="A526">
            <v>229000</v>
          </cell>
          <cell r="B526" t="str">
            <v>D1ID_IRR_7</v>
          </cell>
          <cell r="C526" t="str">
            <v>D1ID_IRR_7</v>
          </cell>
          <cell r="D526" t="str">
            <v>New Price Strike</v>
          </cell>
          <cell r="E526" t="str">
            <v>East</v>
          </cell>
          <cell r="F526" t="str">
            <v>DSM, Class 1, ID-Irrigate</v>
          </cell>
          <cell r="G526" t="str">
            <v/>
          </cell>
          <cell r="H526" t="str">
            <v/>
          </cell>
          <cell r="I526" t="str">
            <v>DSM, Class 1</v>
          </cell>
          <cell r="J526" t="str">
            <v>DSM</v>
          </cell>
          <cell r="K526" t="str">
            <v/>
          </cell>
        </row>
        <row r="527">
          <cell r="A527">
            <v>96370</v>
          </cell>
          <cell r="B527" t="str">
            <v>D1OR_CUR_1</v>
          </cell>
          <cell r="C527" t="str">
            <v>D1OR_CUR_1</v>
          </cell>
          <cell r="D527" t="str">
            <v>New Price Strike</v>
          </cell>
          <cell r="E527" t="str">
            <v>West</v>
          </cell>
          <cell r="F527" t="str">
            <v>DSM, Class 1, OR-Curtail</v>
          </cell>
          <cell r="G527" t="str">
            <v/>
          </cell>
          <cell r="H527" t="str">
            <v/>
          </cell>
          <cell r="I527" t="str">
            <v>DSM, Class 1</v>
          </cell>
          <cell r="J527" t="str">
            <v>DSM</v>
          </cell>
          <cell r="K527" t="str">
            <v/>
          </cell>
        </row>
        <row r="528">
          <cell r="A528">
            <v>96371</v>
          </cell>
          <cell r="B528" t="str">
            <v>D1OR_CUR_2</v>
          </cell>
          <cell r="C528" t="str">
            <v>D1OR_CUR_2</v>
          </cell>
          <cell r="D528" t="str">
            <v>New Price Strike</v>
          </cell>
          <cell r="E528" t="str">
            <v>West</v>
          </cell>
          <cell r="F528" t="str">
            <v>DSM, Class 1, OR-Curtail</v>
          </cell>
          <cell r="G528" t="str">
            <v/>
          </cell>
          <cell r="H528" t="str">
            <v/>
          </cell>
          <cell r="I528" t="str">
            <v>DSM, Class 1</v>
          </cell>
          <cell r="J528" t="str">
            <v>DSM</v>
          </cell>
          <cell r="K528" t="str">
            <v/>
          </cell>
        </row>
        <row r="529">
          <cell r="A529">
            <v>96372</v>
          </cell>
          <cell r="B529" t="str">
            <v>D1OR_CUR_3</v>
          </cell>
          <cell r="C529" t="str">
            <v>D1OR_CUR_3</v>
          </cell>
          <cell r="D529" t="str">
            <v>New Price Strike</v>
          </cell>
          <cell r="E529" t="str">
            <v>West</v>
          </cell>
          <cell r="F529" t="str">
            <v>DSM, Class 1, OR-Curtail</v>
          </cell>
          <cell r="G529" t="str">
            <v/>
          </cell>
          <cell r="H529" t="str">
            <v/>
          </cell>
          <cell r="I529" t="str">
            <v>DSM, Class 1</v>
          </cell>
          <cell r="J529" t="str">
            <v>DSM</v>
          </cell>
          <cell r="K529" t="str">
            <v/>
          </cell>
        </row>
        <row r="530">
          <cell r="A530">
            <v>229001</v>
          </cell>
          <cell r="B530" t="str">
            <v>D1OR_CUR_4</v>
          </cell>
          <cell r="C530" t="str">
            <v>D1OR_CUR_4</v>
          </cell>
          <cell r="D530" t="str">
            <v>New Price Strike</v>
          </cell>
          <cell r="E530" t="str">
            <v>West</v>
          </cell>
          <cell r="F530" t="str">
            <v>DSM, Class 1, OR-Curtail</v>
          </cell>
          <cell r="G530" t="str">
            <v/>
          </cell>
          <cell r="H530" t="str">
            <v/>
          </cell>
          <cell r="I530" t="str">
            <v>DSM, Class 1</v>
          </cell>
          <cell r="J530" t="str">
            <v>DSM</v>
          </cell>
          <cell r="K530" t="str">
            <v/>
          </cell>
        </row>
        <row r="531">
          <cell r="A531">
            <v>96393</v>
          </cell>
          <cell r="B531" t="str">
            <v>D1OR_DLC_1</v>
          </cell>
          <cell r="C531" t="str">
            <v>D1OR_DLC_1</v>
          </cell>
          <cell r="D531" t="str">
            <v>New Price Strike</v>
          </cell>
          <cell r="E531" t="str">
            <v>West</v>
          </cell>
          <cell r="F531" t="str">
            <v>DSM, Class 1, OR-DLC-RES</v>
          </cell>
          <cell r="G531" t="str">
            <v/>
          </cell>
          <cell r="H531" t="str">
            <v/>
          </cell>
          <cell r="I531" t="str">
            <v>DSM, Class 1</v>
          </cell>
          <cell r="J531" t="str">
            <v>DSM</v>
          </cell>
          <cell r="K531" t="str">
            <v/>
          </cell>
        </row>
        <row r="532">
          <cell r="A532">
            <v>96394</v>
          </cell>
          <cell r="B532" t="str">
            <v>D1OR_DLC_2</v>
          </cell>
          <cell r="C532" t="str">
            <v>D1OR_DLC_2</v>
          </cell>
          <cell r="D532" t="str">
            <v>New Price Strike</v>
          </cell>
          <cell r="E532" t="str">
            <v>West</v>
          </cell>
          <cell r="F532" t="str">
            <v>DSM, Class 1, OR-DLC-RES</v>
          </cell>
          <cell r="G532" t="str">
            <v/>
          </cell>
          <cell r="H532" t="str">
            <v/>
          </cell>
          <cell r="I532" t="str">
            <v>DSM, Class 1</v>
          </cell>
          <cell r="J532" t="str">
            <v>DSM</v>
          </cell>
          <cell r="K532" t="str">
            <v/>
          </cell>
        </row>
        <row r="533">
          <cell r="A533">
            <v>96395</v>
          </cell>
          <cell r="B533" t="str">
            <v>D1OR_DLC_3</v>
          </cell>
          <cell r="C533" t="str">
            <v>D1OR_DLC_3</v>
          </cell>
          <cell r="D533" t="str">
            <v>New Price Strike</v>
          </cell>
          <cell r="E533" t="str">
            <v>West</v>
          </cell>
          <cell r="F533" t="str">
            <v>DSM, Class 1, OR-DLC-RES</v>
          </cell>
          <cell r="G533" t="str">
            <v/>
          </cell>
          <cell r="H533" t="str">
            <v/>
          </cell>
          <cell r="I533" t="str">
            <v>DSM, Class 1</v>
          </cell>
          <cell r="J533" t="str">
            <v>DSM</v>
          </cell>
          <cell r="K533" t="str">
            <v/>
          </cell>
        </row>
        <row r="534">
          <cell r="A534">
            <v>229003</v>
          </cell>
          <cell r="B534" t="str">
            <v>D1OR_DLC_4</v>
          </cell>
          <cell r="C534" t="str">
            <v>D1OR_DLC_4</v>
          </cell>
          <cell r="D534" t="str">
            <v>New Price Strike</v>
          </cell>
          <cell r="E534" t="str">
            <v>West</v>
          </cell>
          <cell r="F534" t="str">
            <v>DSM, Class 1, OR-DLC-RES</v>
          </cell>
          <cell r="G534" t="str">
            <v/>
          </cell>
          <cell r="H534" t="str">
            <v/>
          </cell>
          <cell r="I534" t="str">
            <v>DSM, Class 1</v>
          </cell>
          <cell r="J534" t="str">
            <v>DSM</v>
          </cell>
          <cell r="K534" t="str">
            <v/>
          </cell>
        </row>
        <row r="535">
          <cell r="A535">
            <v>229004</v>
          </cell>
          <cell r="B535" t="str">
            <v>D1OR_DLC_5</v>
          </cell>
          <cell r="C535" t="str">
            <v>D1OR_DLC_5</v>
          </cell>
          <cell r="D535" t="str">
            <v>New Price Strike</v>
          </cell>
          <cell r="E535" t="str">
            <v>West</v>
          </cell>
          <cell r="F535" t="str">
            <v>DSM, Class 1, OR-DLC-RES</v>
          </cell>
          <cell r="G535" t="str">
            <v/>
          </cell>
          <cell r="H535" t="str">
            <v/>
          </cell>
          <cell r="I535" t="str">
            <v>DSM, Class 1</v>
          </cell>
          <cell r="J535" t="str">
            <v>DSM</v>
          </cell>
          <cell r="K535" t="str">
            <v/>
          </cell>
        </row>
        <row r="536">
          <cell r="A536">
            <v>229005</v>
          </cell>
          <cell r="B536" t="str">
            <v>D1OR_DLC_6</v>
          </cell>
          <cell r="C536" t="str">
            <v>D1OR_DLC_6</v>
          </cell>
          <cell r="D536" t="str">
            <v>New Price Strike</v>
          </cell>
          <cell r="E536" t="str">
            <v>West</v>
          </cell>
          <cell r="F536" t="str">
            <v>DSM, Class 1, OR-DLC-RES</v>
          </cell>
          <cell r="G536" t="str">
            <v/>
          </cell>
          <cell r="H536" t="str">
            <v/>
          </cell>
          <cell r="I536" t="str">
            <v>DSM, Class 1</v>
          </cell>
          <cell r="J536" t="str">
            <v>DSM</v>
          </cell>
          <cell r="K536" t="str">
            <v/>
          </cell>
        </row>
        <row r="537">
          <cell r="A537">
            <v>96373</v>
          </cell>
          <cell r="B537" t="str">
            <v>D1OR_IRR_1</v>
          </cell>
          <cell r="C537" t="str">
            <v>D1OR_IRR_1</v>
          </cell>
          <cell r="D537" t="str">
            <v>New Price Strike</v>
          </cell>
          <cell r="E537" t="str">
            <v>West</v>
          </cell>
          <cell r="F537" t="str">
            <v>DSM, Class 1, OR-Irrigate</v>
          </cell>
          <cell r="G537" t="str">
            <v/>
          </cell>
          <cell r="H537" t="str">
            <v/>
          </cell>
          <cell r="I537" t="str">
            <v>DSM, Class 1</v>
          </cell>
          <cell r="J537" t="str">
            <v>DSM</v>
          </cell>
          <cell r="K537" t="str">
            <v/>
          </cell>
        </row>
        <row r="538">
          <cell r="A538">
            <v>96374</v>
          </cell>
          <cell r="B538" t="str">
            <v>D1OR_IRR_2</v>
          </cell>
          <cell r="C538" t="str">
            <v>D1OR_IRR_2</v>
          </cell>
          <cell r="D538" t="str">
            <v>New Price Strike</v>
          </cell>
          <cell r="E538" t="str">
            <v>West</v>
          </cell>
          <cell r="F538" t="str">
            <v>DSM, Class 1, OR-Irrigate</v>
          </cell>
          <cell r="G538" t="str">
            <v/>
          </cell>
          <cell r="H538" t="str">
            <v/>
          </cell>
          <cell r="I538" t="str">
            <v>DSM, Class 1</v>
          </cell>
          <cell r="J538" t="str">
            <v>DSM</v>
          </cell>
          <cell r="K538" t="str">
            <v/>
          </cell>
        </row>
        <row r="539">
          <cell r="A539">
            <v>229002</v>
          </cell>
          <cell r="B539" t="str">
            <v>D1OR_IRR_3</v>
          </cell>
          <cell r="C539" t="str">
            <v>D1OR_IRR_3</v>
          </cell>
          <cell r="D539" t="str">
            <v>New Price Strike</v>
          </cell>
          <cell r="E539" t="str">
            <v>West</v>
          </cell>
          <cell r="F539" t="str">
            <v>DSM, Class 1, OR-Irrigate</v>
          </cell>
          <cell r="G539" t="str">
            <v/>
          </cell>
          <cell r="H539" t="str">
            <v/>
          </cell>
          <cell r="I539" t="str">
            <v>DSM, Class 1</v>
          </cell>
          <cell r="J539" t="str">
            <v>DSM</v>
          </cell>
          <cell r="K539" t="str">
            <v/>
          </cell>
        </row>
        <row r="540">
          <cell r="A540">
            <v>96398</v>
          </cell>
          <cell r="B540" t="str">
            <v>D1UT_CUR_1</v>
          </cell>
          <cell r="C540" t="str">
            <v>D1UT_CUR_1</v>
          </cell>
          <cell r="D540" t="str">
            <v>New Price Strike</v>
          </cell>
          <cell r="E540" t="str">
            <v>East</v>
          </cell>
          <cell r="F540" t="str">
            <v>DSM, Class 1, UT-Curtail</v>
          </cell>
          <cell r="G540" t="str">
            <v/>
          </cell>
          <cell r="H540" t="str">
            <v/>
          </cell>
          <cell r="I540" t="str">
            <v>DSM, Class 1</v>
          </cell>
          <cell r="J540" t="str">
            <v>DSM</v>
          </cell>
          <cell r="K540" t="str">
            <v/>
          </cell>
        </row>
        <row r="541">
          <cell r="A541">
            <v>97920</v>
          </cell>
          <cell r="B541" t="str">
            <v>D1UT_CUR_2</v>
          </cell>
          <cell r="C541" t="str">
            <v>D1UT_CUR_2</v>
          </cell>
          <cell r="D541" t="str">
            <v>New Price Strike</v>
          </cell>
          <cell r="E541" t="str">
            <v>East</v>
          </cell>
          <cell r="F541" t="str">
            <v>DSM, Class 1, UT-Curtail</v>
          </cell>
          <cell r="G541" t="str">
            <v/>
          </cell>
          <cell r="H541" t="str">
            <v/>
          </cell>
          <cell r="I541" t="str">
            <v>DSM, Class 1</v>
          </cell>
          <cell r="J541" t="str">
            <v>DSM</v>
          </cell>
          <cell r="K541" t="str">
            <v/>
          </cell>
        </row>
        <row r="542">
          <cell r="A542">
            <v>97921</v>
          </cell>
          <cell r="B542" t="str">
            <v>D1UT_CUR_3</v>
          </cell>
          <cell r="C542" t="str">
            <v>D1UT_CUR_3</v>
          </cell>
          <cell r="D542" t="str">
            <v>New Price Strike</v>
          </cell>
          <cell r="E542" t="str">
            <v>East</v>
          </cell>
          <cell r="F542" t="str">
            <v>DSM, Class 1, UT-Curtail</v>
          </cell>
          <cell r="G542" t="str">
            <v/>
          </cell>
          <cell r="H542" t="str">
            <v/>
          </cell>
          <cell r="I542" t="str">
            <v>DSM, Class 1</v>
          </cell>
          <cell r="J542" t="str">
            <v>DSM</v>
          </cell>
          <cell r="K542" t="str">
            <v/>
          </cell>
        </row>
        <row r="543">
          <cell r="A543">
            <v>97922</v>
          </cell>
          <cell r="B543" t="str">
            <v>D1UT_CUR_4</v>
          </cell>
          <cell r="C543" t="str">
            <v>D1UT_CUR_4</v>
          </cell>
          <cell r="D543" t="str">
            <v>New Price Strike</v>
          </cell>
          <cell r="E543" t="str">
            <v>East</v>
          </cell>
          <cell r="F543" t="str">
            <v>DSM, Class 1, UT-Curtail</v>
          </cell>
          <cell r="G543" t="str">
            <v/>
          </cell>
          <cell r="H543" t="str">
            <v/>
          </cell>
          <cell r="I543" t="str">
            <v>DSM, Class 1</v>
          </cell>
          <cell r="J543" t="str">
            <v>DSM</v>
          </cell>
          <cell r="K543" t="str">
            <v/>
          </cell>
        </row>
        <row r="544">
          <cell r="A544">
            <v>97923</v>
          </cell>
          <cell r="B544" t="str">
            <v>D1UT_CUR_5</v>
          </cell>
          <cell r="C544" t="str">
            <v>D1UT_CUR_5</v>
          </cell>
          <cell r="D544" t="str">
            <v>New Price Strike</v>
          </cell>
          <cell r="E544" t="str">
            <v>East</v>
          </cell>
          <cell r="F544" t="str">
            <v>DSM, Class 1, UT-Curtail</v>
          </cell>
          <cell r="G544" t="str">
            <v/>
          </cell>
          <cell r="H544" t="str">
            <v/>
          </cell>
          <cell r="I544" t="str">
            <v>DSM, Class 1</v>
          </cell>
          <cell r="J544" t="str">
            <v>DSM</v>
          </cell>
          <cell r="K544" t="str">
            <v/>
          </cell>
        </row>
        <row r="545">
          <cell r="A545">
            <v>97924</v>
          </cell>
          <cell r="B545" t="str">
            <v>D1UT_CUR_6</v>
          </cell>
          <cell r="C545" t="str">
            <v>D1UT_CUR_6</v>
          </cell>
          <cell r="D545" t="str">
            <v>New Price Strike</v>
          </cell>
          <cell r="E545" t="str">
            <v>East</v>
          </cell>
          <cell r="F545" t="str">
            <v>DSM, Class 1, UT-Curtail</v>
          </cell>
          <cell r="G545" t="str">
            <v/>
          </cell>
          <cell r="H545" t="str">
            <v/>
          </cell>
          <cell r="I545" t="str">
            <v>DSM, Class 1</v>
          </cell>
          <cell r="J545" t="str">
            <v>DSM</v>
          </cell>
          <cell r="K545" t="str">
            <v/>
          </cell>
        </row>
        <row r="546">
          <cell r="A546">
            <v>97925</v>
          </cell>
          <cell r="B546" t="str">
            <v>D1UT_CUR_7</v>
          </cell>
          <cell r="C546" t="str">
            <v>D1UT_CUR_7</v>
          </cell>
          <cell r="D546" t="str">
            <v>New Price Strike</v>
          </cell>
          <cell r="E546" t="str">
            <v>East</v>
          </cell>
          <cell r="F546" t="str">
            <v>DSM, Class 1, UT-Curtail</v>
          </cell>
          <cell r="G546" t="str">
            <v/>
          </cell>
          <cell r="H546" t="str">
            <v/>
          </cell>
          <cell r="I546" t="str">
            <v>DSM, Class 1</v>
          </cell>
          <cell r="J546" t="str">
            <v>DSM</v>
          </cell>
          <cell r="K546" t="str">
            <v/>
          </cell>
        </row>
        <row r="547">
          <cell r="A547">
            <v>229006</v>
          </cell>
          <cell r="B547" t="str">
            <v>D1UT_CUR_8</v>
          </cell>
          <cell r="C547" t="str">
            <v>D1UT_CUR_8</v>
          </cell>
          <cell r="D547" t="str">
            <v>New Price Strike</v>
          </cell>
          <cell r="E547" t="str">
            <v>East</v>
          </cell>
          <cell r="F547" t="str">
            <v>DSM, Class 1, UT-Curtail</v>
          </cell>
          <cell r="G547" t="str">
            <v/>
          </cell>
          <cell r="H547" t="str">
            <v/>
          </cell>
          <cell r="I547" t="str">
            <v>DSM, Class 1</v>
          </cell>
          <cell r="J547" t="str">
            <v>DSM</v>
          </cell>
          <cell r="K547" t="str">
            <v/>
          </cell>
        </row>
        <row r="548">
          <cell r="A548">
            <v>229007</v>
          </cell>
          <cell r="B548" t="str">
            <v>D1UT_CUR_9</v>
          </cell>
          <cell r="C548" t="str">
            <v>D1UT_CUR_9</v>
          </cell>
          <cell r="D548" t="str">
            <v>New Price Strike</v>
          </cell>
          <cell r="E548" t="str">
            <v>East</v>
          </cell>
          <cell r="F548" t="str">
            <v>DSM, Class 1, UT-Curtail</v>
          </cell>
          <cell r="G548" t="str">
            <v/>
          </cell>
          <cell r="H548" t="str">
            <v/>
          </cell>
          <cell r="I548" t="str">
            <v>DSM, Class 1</v>
          </cell>
          <cell r="J548" t="str">
            <v>DSM</v>
          </cell>
          <cell r="K548" t="str">
            <v/>
          </cell>
        </row>
        <row r="549">
          <cell r="A549">
            <v>96386</v>
          </cell>
          <cell r="B549" t="str">
            <v>D1UT_DLC_1</v>
          </cell>
          <cell r="C549" t="str">
            <v>D1UT_DLC_1</v>
          </cell>
          <cell r="D549" t="str">
            <v>New Price Strike</v>
          </cell>
          <cell r="E549" t="str">
            <v>East</v>
          </cell>
          <cell r="F549" t="str">
            <v>DSM, Class 1, UT-DLC-RES</v>
          </cell>
          <cell r="G549" t="str">
            <v/>
          </cell>
          <cell r="H549" t="str">
            <v/>
          </cell>
          <cell r="I549" t="str">
            <v>DSM, Class 1</v>
          </cell>
          <cell r="J549" t="str">
            <v>DSM</v>
          </cell>
          <cell r="K549" t="str">
            <v/>
          </cell>
        </row>
        <row r="550">
          <cell r="A550">
            <v>96397</v>
          </cell>
          <cell r="B550" t="str">
            <v>D1UT_DLC_10</v>
          </cell>
          <cell r="C550" t="str">
            <v>D1UT_DLC_10</v>
          </cell>
          <cell r="D550" t="str">
            <v>New Price Strike</v>
          </cell>
          <cell r="E550" t="str">
            <v>East</v>
          </cell>
          <cell r="F550" t="str">
            <v>DSM, Class 1, UT-DLC-RES</v>
          </cell>
          <cell r="G550" t="str">
            <v/>
          </cell>
          <cell r="H550" t="str">
            <v/>
          </cell>
          <cell r="I550" t="str">
            <v>DSM, Class 1</v>
          </cell>
          <cell r="J550" t="str">
            <v>DSM</v>
          </cell>
          <cell r="K550" t="str">
            <v/>
          </cell>
        </row>
        <row r="551">
          <cell r="A551">
            <v>229012</v>
          </cell>
          <cell r="B551" t="str">
            <v>D1UT_DLC_11</v>
          </cell>
          <cell r="C551" t="str">
            <v>D1UT_DLC_11</v>
          </cell>
          <cell r="D551" t="str">
            <v>New Price Strike</v>
          </cell>
          <cell r="E551" t="str">
            <v>East</v>
          </cell>
          <cell r="F551" t="str">
            <v>DSM, Class 1, UT-DLC-RES</v>
          </cell>
          <cell r="G551" t="str">
            <v/>
          </cell>
          <cell r="H551" t="str">
            <v/>
          </cell>
          <cell r="I551" t="str">
            <v>DSM, Class 1</v>
          </cell>
          <cell r="J551" t="str">
            <v>DSM</v>
          </cell>
          <cell r="K551" t="str">
            <v/>
          </cell>
        </row>
        <row r="552">
          <cell r="A552">
            <v>229013</v>
          </cell>
          <cell r="B552" t="str">
            <v>D1UT_DLC_12</v>
          </cell>
          <cell r="C552" t="str">
            <v>D1UT_DLC_12</v>
          </cell>
          <cell r="D552" t="str">
            <v>New Price Strike</v>
          </cell>
          <cell r="E552" t="str">
            <v>East</v>
          </cell>
          <cell r="F552" t="str">
            <v>DSM, Class 1, UT-DLC-RES</v>
          </cell>
          <cell r="G552" t="str">
            <v/>
          </cell>
          <cell r="H552" t="str">
            <v/>
          </cell>
          <cell r="I552" t="str">
            <v>DSM, Class 1</v>
          </cell>
          <cell r="J552" t="str">
            <v>DSM</v>
          </cell>
          <cell r="K552" t="str">
            <v/>
          </cell>
        </row>
        <row r="553">
          <cell r="A553">
            <v>96387</v>
          </cell>
          <cell r="B553" t="str">
            <v>D1UT_DLC_2</v>
          </cell>
          <cell r="C553" t="str">
            <v>D1UT_DLC_2</v>
          </cell>
          <cell r="D553" t="str">
            <v>New Price Strike</v>
          </cell>
          <cell r="E553" t="str">
            <v>East</v>
          </cell>
          <cell r="F553" t="str">
            <v>DSM, Class 1, UT-DLC-RES</v>
          </cell>
          <cell r="G553" t="str">
            <v/>
          </cell>
          <cell r="H553" t="str">
            <v/>
          </cell>
          <cell r="I553" t="str">
            <v>DSM, Class 1</v>
          </cell>
          <cell r="J553" t="str">
            <v>DSM</v>
          </cell>
          <cell r="K553" t="str">
            <v/>
          </cell>
        </row>
        <row r="554">
          <cell r="A554">
            <v>96388</v>
          </cell>
          <cell r="B554" t="str">
            <v>D1UT_DLC_3</v>
          </cell>
          <cell r="C554" t="str">
            <v>D1UT_DLC_3</v>
          </cell>
          <cell r="D554" t="str">
            <v>New Price Strike</v>
          </cell>
          <cell r="E554" t="str">
            <v>East</v>
          </cell>
          <cell r="F554" t="str">
            <v>DSM, Class 1, UT-DLC-RES</v>
          </cell>
          <cell r="G554" t="str">
            <v/>
          </cell>
          <cell r="H554" t="str">
            <v/>
          </cell>
          <cell r="I554" t="str">
            <v>DSM, Class 1</v>
          </cell>
          <cell r="J554" t="str">
            <v>DSM</v>
          </cell>
          <cell r="K554" t="str">
            <v/>
          </cell>
        </row>
        <row r="555">
          <cell r="A555">
            <v>96368</v>
          </cell>
          <cell r="B555" t="str">
            <v>D1UT_DLC_4</v>
          </cell>
          <cell r="C555" t="str">
            <v>D1UT_DLC_4</v>
          </cell>
          <cell r="D555" t="str">
            <v>New Price Strike</v>
          </cell>
          <cell r="E555" t="str">
            <v>East</v>
          </cell>
          <cell r="F555" t="str">
            <v>DSM, Class 1, UT-DLC-RES</v>
          </cell>
          <cell r="G555" t="str">
            <v/>
          </cell>
          <cell r="H555" t="str">
            <v/>
          </cell>
          <cell r="I555" t="str">
            <v>DSM, Class 1</v>
          </cell>
          <cell r="J555" t="str">
            <v>DSM</v>
          </cell>
          <cell r="K555" t="str">
            <v/>
          </cell>
        </row>
        <row r="556">
          <cell r="A556">
            <v>96378</v>
          </cell>
          <cell r="B556" t="str">
            <v>D1UT_DLC_5</v>
          </cell>
          <cell r="C556" t="str">
            <v>D1UT_DLC_5</v>
          </cell>
          <cell r="D556" t="str">
            <v>New Price Strike</v>
          </cell>
          <cell r="E556" t="str">
            <v>East</v>
          </cell>
          <cell r="F556" t="str">
            <v>DSM, Class 1, UT-DLC-RES</v>
          </cell>
          <cell r="G556" t="str">
            <v/>
          </cell>
          <cell r="H556" t="str">
            <v/>
          </cell>
          <cell r="I556" t="str">
            <v>DSM, Class 1</v>
          </cell>
          <cell r="J556" t="str">
            <v>DSM</v>
          </cell>
          <cell r="K556" t="str">
            <v/>
          </cell>
        </row>
        <row r="557">
          <cell r="A557">
            <v>96369</v>
          </cell>
          <cell r="B557" t="str">
            <v>D1UT_DLC_6</v>
          </cell>
          <cell r="C557" t="str">
            <v>D1UT_DLC_6</v>
          </cell>
          <cell r="D557" t="str">
            <v>New Price Strike</v>
          </cell>
          <cell r="E557" t="str">
            <v>East</v>
          </cell>
          <cell r="F557" t="str">
            <v>DSM, Class 1, UT-DLC-RES</v>
          </cell>
          <cell r="G557" t="str">
            <v/>
          </cell>
          <cell r="H557" t="str">
            <v/>
          </cell>
          <cell r="I557" t="str">
            <v>DSM, Class 1</v>
          </cell>
          <cell r="J557" t="str">
            <v>DSM</v>
          </cell>
          <cell r="K557" t="str">
            <v/>
          </cell>
        </row>
        <row r="558">
          <cell r="A558">
            <v>96379</v>
          </cell>
          <cell r="B558" t="str">
            <v>D1UT_DLC_7</v>
          </cell>
          <cell r="C558" t="str">
            <v>D1UT_DLC_7</v>
          </cell>
          <cell r="D558" t="str">
            <v>New Price Strike</v>
          </cell>
          <cell r="E558" t="str">
            <v>East</v>
          </cell>
          <cell r="F558" t="str">
            <v>DSM, Class 1, UT-DLC-RES</v>
          </cell>
          <cell r="G558" t="str">
            <v/>
          </cell>
          <cell r="H558" t="str">
            <v/>
          </cell>
          <cell r="I558" t="str">
            <v>DSM, Class 1</v>
          </cell>
          <cell r="J558" t="str">
            <v>DSM</v>
          </cell>
          <cell r="K558" t="str">
            <v/>
          </cell>
        </row>
        <row r="559">
          <cell r="A559">
            <v>96399</v>
          </cell>
          <cell r="B559" t="str">
            <v>D1UT_DLC_8</v>
          </cell>
          <cell r="C559" t="str">
            <v>D1UT_DLC_8</v>
          </cell>
          <cell r="D559" t="str">
            <v>New Price Strike</v>
          </cell>
          <cell r="E559" t="str">
            <v>East</v>
          </cell>
          <cell r="F559" t="str">
            <v>DSM, Class 1, UT-DLC-RES</v>
          </cell>
          <cell r="G559" t="str">
            <v/>
          </cell>
          <cell r="H559" t="str">
            <v/>
          </cell>
          <cell r="I559" t="str">
            <v>DSM, Class 1</v>
          </cell>
          <cell r="J559" t="str">
            <v>DSM</v>
          </cell>
          <cell r="K559" t="str">
            <v/>
          </cell>
        </row>
        <row r="560">
          <cell r="A560">
            <v>96396</v>
          </cell>
          <cell r="B560" t="str">
            <v>D1UT_DLC_9</v>
          </cell>
          <cell r="C560" t="str">
            <v>D1UT_DLC_9</v>
          </cell>
          <cell r="D560" t="str">
            <v>New Price Strike</v>
          </cell>
          <cell r="E560" t="str">
            <v>East</v>
          </cell>
          <cell r="F560" t="str">
            <v>DSM, Class 1, UT-DLC-RES</v>
          </cell>
          <cell r="G560" t="str">
            <v/>
          </cell>
          <cell r="H560" t="str">
            <v/>
          </cell>
          <cell r="I560" t="str">
            <v>DSM, Class 1</v>
          </cell>
          <cell r="J560" t="str">
            <v>DSM</v>
          </cell>
          <cell r="K560" t="str">
            <v/>
          </cell>
        </row>
        <row r="561">
          <cell r="A561">
            <v>97926</v>
          </cell>
          <cell r="B561" t="str">
            <v>D1UT_IRR_1</v>
          </cell>
          <cell r="C561" t="str">
            <v>D1UT_IRR_1</v>
          </cell>
          <cell r="D561" t="str">
            <v>New Price Strike</v>
          </cell>
          <cell r="E561" t="str">
            <v>East</v>
          </cell>
          <cell r="F561" t="str">
            <v>DSM, Class 1, UT-Irrigate</v>
          </cell>
          <cell r="G561" t="str">
            <v/>
          </cell>
          <cell r="H561" t="str">
            <v/>
          </cell>
          <cell r="I561" t="str">
            <v>DSM, Class 1</v>
          </cell>
          <cell r="J561" t="str">
            <v>DSM</v>
          </cell>
          <cell r="K561" t="str">
            <v/>
          </cell>
        </row>
        <row r="562">
          <cell r="A562">
            <v>229008</v>
          </cell>
          <cell r="B562" t="str">
            <v>D1UT_IRR_2</v>
          </cell>
          <cell r="C562" t="str">
            <v>D1UT_IRR_2</v>
          </cell>
          <cell r="D562" t="str">
            <v>New Price Strike</v>
          </cell>
          <cell r="E562" t="str">
            <v>East</v>
          </cell>
          <cell r="F562" t="str">
            <v>DSM, Class 1, UT-Irrigate</v>
          </cell>
          <cell r="G562" t="str">
            <v/>
          </cell>
          <cell r="H562" t="str">
            <v/>
          </cell>
          <cell r="I562" t="str">
            <v>DSM, Class 1</v>
          </cell>
          <cell r="J562" t="str">
            <v>DSM</v>
          </cell>
          <cell r="K562" t="str">
            <v/>
          </cell>
        </row>
        <row r="563">
          <cell r="A563">
            <v>229009</v>
          </cell>
          <cell r="B563" t="str">
            <v>D1UT_IRR_3</v>
          </cell>
          <cell r="C563" t="str">
            <v>D1UT_IRR_3</v>
          </cell>
          <cell r="D563" t="str">
            <v>New Price Strike</v>
          </cell>
          <cell r="E563" t="str">
            <v>East</v>
          </cell>
          <cell r="F563" t="str">
            <v>DSM, Class 1, UT-Irrigate</v>
          </cell>
          <cell r="G563" t="str">
            <v/>
          </cell>
          <cell r="H563" t="str">
            <v/>
          </cell>
          <cell r="I563" t="str">
            <v>DSM, Class 1</v>
          </cell>
          <cell r="J563" t="str">
            <v>DSM</v>
          </cell>
          <cell r="K563" t="str">
            <v/>
          </cell>
        </row>
        <row r="564">
          <cell r="A564">
            <v>229010</v>
          </cell>
          <cell r="B564" t="str">
            <v>D1UT_IRR_4</v>
          </cell>
          <cell r="C564" t="str">
            <v>D1UT_IRR_4</v>
          </cell>
          <cell r="D564" t="str">
            <v>New Price Strike</v>
          </cell>
          <cell r="E564" t="str">
            <v>East</v>
          </cell>
          <cell r="F564" t="str">
            <v>DSM, Class 1, UT-Irrigate</v>
          </cell>
          <cell r="G564" t="str">
            <v/>
          </cell>
          <cell r="H564" t="str">
            <v/>
          </cell>
          <cell r="I564" t="str">
            <v>DSM, Class 1</v>
          </cell>
          <cell r="J564" t="str">
            <v>DSM</v>
          </cell>
          <cell r="K564" t="str">
            <v/>
          </cell>
        </row>
        <row r="565">
          <cell r="A565">
            <v>229011</v>
          </cell>
          <cell r="B565" t="str">
            <v>D1UT_IRR_5</v>
          </cell>
          <cell r="C565" t="str">
            <v>D1UT_IRR_5</v>
          </cell>
          <cell r="D565" t="str">
            <v>New Price Strike</v>
          </cell>
          <cell r="E565" t="str">
            <v>East</v>
          </cell>
          <cell r="F565" t="str">
            <v>DSM, Class 1, UT-Irrigate</v>
          </cell>
          <cell r="G565" t="str">
            <v/>
          </cell>
          <cell r="H565" t="str">
            <v/>
          </cell>
          <cell r="I565" t="str">
            <v>DSM, Class 1</v>
          </cell>
          <cell r="J565" t="str">
            <v>DSM</v>
          </cell>
          <cell r="K565" t="str">
            <v/>
          </cell>
        </row>
        <row r="566">
          <cell r="A566">
            <v>97930</v>
          </cell>
          <cell r="B566" t="str">
            <v>D1WA_CUR_1</v>
          </cell>
          <cell r="C566" t="str">
            <v>D1WA_CUR_1</v>
          </cell>
          <cell r="D566" t="str">
            <v>New Price Strike</v>
          </cell>
          <cell r="E566" t="str">
            <v>West</v>
          </cell>
          <cell r="F566" t="str">
            <v>DSM, Class 1, WA-Curtail</v>
          </cell>
          <cell r="G566" t="str">
            <v/>
          </cell>
          <cell r="H566" t="str">
            <v/>
          </cell>
          <cell r="I566" t="str">
            <v>DSM, Class 1</v>
          </cell>
          <cell r="J566" t="str">
            <v>DSM</v>
          </cell>
          <cell r="K566" t="str">
            <v/>
          </cell>
        </row>
        <row r="567">
          <cell r="A567">
            <v>97931</v>
          </cell>
          <cell r="B567" t="str">
            <v>D1WA_CUR_2</v>
          </cell>
          <cell r="C567" t="str">
            <v>D1WA_CUR_2</v>
          </cell>
          <cell r="D567" t="str">
            <v>New Price Strike</v>
          </cell>
          <cell r="E567" t="str">
            <v>West</v>
          </cell>
          <cell r="F567" t="str">
            <v>DSM, Class 1, WA-Curtail</v>
          </cell>
          <cell r="G567" t="str">
            <v/>
          </cell>
          <cell r="H567" t="str">
            <v/>
          </cell>
          <cell r="I567" t="str">
            <v>DSM, Class 1</v>
          </cell>
          <cell r="J567" t="str">
            <v>DSM</v>
          </cell>
          <cell r="K567" t="str">
            <v/>
          </cell>
        </row>
        <row r="568">
          <cell r="A568">
            <v>97932</v>
          </cell>
          <cell r="B568" t="str">
            <v>D1WA_CUR_3</v>
          </cell>
          <cell r="C568" t="str">
            <v>D1WA_CUR_3</v>
          </cell>
          <cell r="D568" t="str">
            <v>New Price Strike</v>
          </cell>
          <cell r="E568" t="str">
            <v>West</v>
          </cell>
          <cell r="F568" t="str">
            <v>DSM, Class 1, WA-Curtail</v>
          </cell>
          <cell r="G568" t="str">
            <v/>
          </cell>
          <cell r="H568" t="str">
            <v/>
          </cell>
          <cell r="I568" t="str">
            <v>DSM, Class 1</v>
          </cell>
          <cell r="J568" t="str">
            <v>DSM</v>
          </cell>
          <cell r="K568" t="str">
            <v/>
          </cell>
        </row>
        <row r="569">
          <cell r="A569">
            <v>229014</v>
          </cell>
          <cell r="B569" t="str">
            <v>D1WA_CUR_4</v>
          </cell>
          <cell r="C569" t="str">
            <v>D1WA_CUR_4</v>
          </cell>
          <cell r="D569" t="str">
            <v>New Price Strike</v>
          </cell>
          <cell r="E569" t="str">
            <v>West</v>
          </cell>
          <cell r="F569" t="str">
            <v>DSM, Class 1, WA-Curtail</v>
          </cell>
          <cell r="G569" t="str">
            <v/>
          </cell>
          <cell r="H569" t="str">
            <v/>
          </cell>
          <cell r="I569" t="str">
            <v>DSM, Class 1</v>
          </cell>
          <cell r="J569" t="str">
            <v>DSM</v>
          </cell>
          <cell r="K569" t="str">
            <v/>
          </cell>
        </row>
        <row r="570">
          <cell r="A570">
            <v>97927</v>
          </cell>
          <cell r="B570" t="str">
            <v>D1WA_DLC_1</v>
          </cell>
          <cell r="C570" t="str">
            <v>D1WA_DLC_1</v>
          </cell>
          <cell r="D570" t="str">
            <v>New Price Strike</v>
          </cell>
          <cell r="E570" t="str">
            <v>West</v>
          </cell>
          <cell r="F570" t="str">
            <v>DSM, Class 1, WA-DLC-RES</v>
          </cell>
          <cell r="G570" t="str">
            <v/>
          </cell>
          <cell r="H570" t="str">
            <v/>
          </cell>
          <cell r="I570" t="str">
            <v>DSM, Class 1</v>
          </cell>
          <cell r="J570" t="str">
            <v>DSM</v>
          </cell>
          <cell r="K570" t="str">
            <v/>
          </cell>
        </row>
        <row r="571">
          <cell r="A571">
            <v>97928</v>
          </cell>
          <cell r="B571" t="str">
            <v>D1WA_DLC_2</v>
          </cell>
          <cell r="C571" t="str">
            <v>D1WA_DLC_2</v>
          </cell>
          <cell r="D571" t="str">
            <v>New Price Strike</v>
          </cell>
          <cell r="E571" t="str">
            <v>West</v>
          </cell>
          <cell r="F571" t="str">
            <v>DSM, Class 1, WA-DLC-RES</v>
          </cell>
          <cell r="G571" t="str">
            <v/>
          </cell>
          <cell r="H571" t="str">
            <v/>
          </cell>
          <cell r="I571" t="str">
            <v>DSM, Class 1</v>
          </cell>
          <cell r="J571" t="str">
            <v>DSM</v>
          </cell>
          <cell r="K571" t="str">
            <v/>
          </cell>
        </row>
        <row r="572">
          <cell r="A572">
            <v>97929</v>
          </cell>
          <cell r="B572" t="str">
            <v>D1WA_DLC_3</v>
          </cell>
          <cell r="C572" t="str">
            <v>D1WA_DLC_3</v>
          </cell>
          <cell r="D572" t="str">
            <v>New Price Strike</v>
          </cell>
          <cell r="E572" t="str">
            <v>West</v>
          </cell>
          <cell r="F572" t="str">
            <v>DSM, Class 1, WA-DLC-RES</v>
          </cell>
          <cell r="G572" t="str">
            <v/>
          </cell>
          <cell r="H572" t="str">
            <v/>
          </cell>
          <cell r="I572" t="str">
            <v>DSM, Class 1</v>
          </cell>
          <cell r="J572" t="str">
            <v>DSM</v>
          </cell>
          <cell r="K572" t="str">
            <v/>
          </cell>
        </row>
        <row r="573">
          <cell r="A573">
            <v>229015</v>
          </cell>
          <cell r="B573" t="str">
            <v>D1WA_DLC_4</v>
          </cell>
          <cell r="C573" t="str">
            <v>D1WA_DLC_4</v>
          </cell>
          <cell r="D573" t="str">
            <v>New Price Strike</v>
          </cell>
          <cell r="E573" t="str">
            <v>West</v>
          </cell>
          <cell r="F573" t="str">
            <v>DSM, Class 1, WA-DLC-RES</v>
          </cell>
          <cell r="G573" t="str">
            <v/>
          </cell>
          <cell r="H573" t="str">
            <v/>
          </cell>
          <cell r="I573" t="str">
            <v>DSM, Class 1</v>
          </cell>
          <cell r="J573" t="str">
            <v>DSM</v>
          </cell>
          <cell r="K573" t="str">
            <v/>
          </cell>
        </row>
        <row r="574">
          <cell r="A574">
            <v>97933</v>
          </cell>
          <cell r="B574" t="str">
            <v>D1WA_IRR_1</v>
          </cell>
          <cell r="C574" t="str">
            <v>D1WA_IRR_1</v>
          </cell>
          <cell r="D574" t="str">
            <v>New Price Strike</v>
          </cell>
          <cell r="E574" t="str">
            <v>West</v>
          </cell>
          <cell r="F574" t="str">
            <v>DSM, Class 1, WA-Irrigate</v>
          </cell>
          <cell r="G574" t="str">
            <v/>
          </cell>
          <cell r="H574" t="str">
            <v/>
          </cell>
          <cell r="I574" t="str">
            <v>DSM, Class 1</v>
          </cell>
          <cell r="J574" t="str">
            <v>DSM</v>
          </cell>
          <cell r="K574" t="str">
            <v/>
          </cell>
        </row>
        <row r="575">
          <cell r="A575">
            <v>97934</v>
          </cell>
          <cell r="B575" t="str">
            <v>D1WA_IRR_2</v>
          </cell>
          <cell r="C575" t="str">
            <v>D1WA_IRR_2</v>
          </cell>
          <cell r="D575" t="str">
            <v>New Price Strike</v>
          </cell>
          <cell r="E575" t="str">
            <v>West</v>
          </cell>
          <cell r="F575" t="str">
            <v>DSM, Class 1, WA-Irrigate</v>
          </cell>
          <cell r="G575" t="str">
            <v/>
          </cell>
          <cell r="H575" t="str">
            <v/>
          </cell>
          <cell r="I575" t="str">
            <v>DSM, Class 1</v>
          </cell>
          <cell r="J575" t="str">
            <v>DSM</v>
          </cell>
          <cell r="K575" t="str">
            <v/>
          </cell>
        </row>
        <row r="576">
          <cell r="A576">
            <v>98021</v>
          </cell>
          <cell r="B576" t="str">
            <v>D1WY_CUR_1</v>
          </cell>
          <cell r="C576" t="str">
            <v>D1WY_CUR_1</v>
          </cell>
          <cell r="D576" t="str">
            <v>New Price Strike</v>
          </cell>
          <cell r="E576" t="str">
            <v>East</v>
          </cell>
          <cell r="F576" t="str">
            <v>DSM, Class 1, WY-Curtail</v>
          </cell>
          <cell r="G576" t="str">
            <v/>
          </cell>
          <cell r="H576" t="str">
            <v/>
          </cell>
          <cell r="I576" t="str">
            <v>DSM, Class 1</v>
          </cell>
          <cell r="J576" t="str">
            <v>DSM</v>
          </cell>
          <cell r="K576" t="str">
            <v/>
          </cell>
        </row>
        <row r="577">
          <cell r="A577">
            <v>98022</v>
          </cell>
          <cell r="B577" t="str">
            <v>D1WY_CUR_2</v>
          </cell>
          <cell r="C577" t="str">
            <v>D1WY_CUR_2</v>
          </cell>
          <cell r="D577" t="str">
            <v>New Price Strike</v>
          </cell>
          <cell r="E577" t="str">
            <v>East</v>
          </cell>
          <cell r="F577" t="str">
            <v>DSM, Class 1, WY-Curtail</v>
          </cell>
          <cell r="G577" t="str">
            <v/>
          </cell>
          <cell r="H577" t="str">
            <v/>
          </cell>
          <cell r="I577" t="str">
            <v>DSM, Class 1</v>
          </cell>
          <cell r="J577" t="str">
            <v>DSM</v>
          </cell>
          <cell r="K577" t="str">
            <v/>
          </cell>
        </row>
        <row r="578">
          <cell r="A578">
            <v>98023</v>
          </cell>
          <cell r="B578" t="str">
            <v>D1WY_CUR_3</v>
          </cell>
          <cell r="C578" t="str">
            <v>D1WY_CUR_3</v>
          </cell>
          <cell r="D578" t="str">
            <v>New Price Strike</v>
          </cell>
          <cell r="E578" t="str">
            <v>East</v>
          </cell>
          <cell r="F578" t="str">
            <v>DSM, Class 1, WY-Curtail</v>
          </cell>
          <cell r="G578" t="str">
            <v/>
          </cell>
          <cell r="H578" t="str">
            <v/>
          </cell>
          <cell r="I578" t="str">
            <v>DSM, Class 1</v>
          </cell>
          <cell r="J578" t="str">
            <v>DSM</v>
          </cell>
          <cell r="K578" t="str">
            <v/>
          </cell>
        </row>
        <row r="579">
          <cell r="A579">
            <v>98024</v>
          </cell>
          <cell r="B579" t="str">
            <v>D1WY_CUR_4</v>
          </cell>
          <cell r="C579" t="str">
            <v>D1WY_CUR_4</v>
          </cell>
          <cell r="D579" t="str">
            <v>New Price Strike</v>
          </cell>
          <cell r="E579" t="str">
            <v>East</v>
          </cell>
          <cell r="F579" t="str">
            <v>DSM, Class 1, WY-Curtail</v>
          </cell>
          <cell r="G579" t="str">
            <v/>
          </cell>
          <cell r="H579" t="str">
            <v/>
          </cell>
          <cell r="I579" t="str">
            <v>DSM, Class 1</v>
          </cell>
          <cell r="J579" t="str">
            <v>DSM</v>
          </cell>
          <cell r="K579" t="str">
            <v/>
          </cell>
        </row>
        <row r="580">
          <cell r="A580">
            <v>229016</v>
          </cell>
          <cell r="B580" t="str">
            <v>D1WY_CUR_5</v>
          </cell>
          <cell r="C580" t="str">
            <v>D1WY_CUR_5</v>
          </cell>
          <cell r="D580" t="str">
            <v>New Price Strike</v>
          </cell>
          <cell r="E580" t="str">
            <v>East</v>
          </cell>
          <cell r="F580" t="str">
            <v>DSM, Class 1, WY-Curtail</v>
          </cell>
          <cell r="G580" t="str">
            <v/>
          </cell>
          <cell r="H580" t="str">
            <v/>
          </cell>
          <cell r="I580" t="str">
            <v>DSM, Class 1</v>
          </cell>
          <cell r="J580" t="str">
            <v>DSM</v>
          </cell>
          <cell r="K580" t="str">
            <v/>
          </cell>
        </row>
        <row r="581">
          <cell r="A581">
            <v>229017</v>
          </cell>
          <cell r="B581" t="str">
            <v>D1WY_CUR_6</v>
          </cell>
          <cell r="C581" t="str">
            <v>D1WY_CUR_6</v>
          </cell>
          <cell r="D581" t="str">
            <v>New Price Strike</v>
          </cell>
          <cell r="E581" t="str">
            <v>East</v>
          </cell>
          <cell r="F581" t="str">
            <v>DSM, Class 1, WY-Curtail</v>
          </cell>
          <cell r="G581" t="str">
            <v/>
          </cell>
          <cell r="H581" t="str">
            <v/>
          </cell>
          <cell r="I581" t="str">
            <v>DSM, Class 1</v>
          </cell>
          <cell r="J581" t="str">
            <v>DSM</v>
          </cell>
          <cell r="K581" t="str">
            <v/>
          </cell>
        </row>
        <row r="582">
          <cell r="A582">
            <v>97935</v>
          </cell>
          <cell r="B582" t="str">
            <v>D1WY_DLC_1</v>
          </cell>
          <cell r="C582" t="str">
            <v>D1WY_DLC_1</v>
          </cell>
          <cell r="D582" t="str">
            <v>New Price Strike</v>
          </cell>
          <cell r="E582" t="str">
            <v>East</v>
          </cell>
          <cell r="F582" t="str">
            <v>DSM, Class 1, WY-DLC-RES</v>
          </cell>
          <cell r="G582" t="str">
            <v/>
          </cell>
          <cell r="H582" t="str">
            <v/>
          </cell>
          <cell r="I582" t="str">
            <v>DSM, Class 1</v>
          </cell>
          <cell r="J582" t="str">
            <v>DSM</v>
          </cell>
          <cell r="K582" t="str">
            <v/>
          </cell>
        </row>
        <row r="583">
          <cell r="A583">
            <v>97936</v>
          </cell>
          <cell r="B583" t="str">
            <v>D1WY_DLC_2</v>
          </cell>
          <cell r="C583" t="str">
            <v>D1WY_DLC_2</v>
          </cell>
          <cell r="D583" t="str">
            <v>New Price Strike</v>
          </cell>
          <cell r="E583" t="str">
            <v>East</v>
          </cell>
          <cell r="F583" t="str">
            <v>DSM, Class 1, WY-DLC-RES</v>
          </cell>
          <cell r="G583" t="str">
            <v/>
          </cell>
          <cell r="H583" t="str">
            <v/>
          </cell>
          <cell r="I583" t="str">
            <v>DSM, Class 1</v>
          </cell>
          <cell r="J583" t="str">
            <v>DSM</v>
          </cell>
          <cell r="K583" t="str">
            <v/>
          </cell>
        </row>
        <row r="584">
          <cell r="A584">
            <v>97937</v>
          </cell>
          <cell r="B584" t="str">
            <v>D1WY_DLC_3</v>
          </cell>
          <cell r="C584" t="str">
            <v>D1WY_DLC_3</v>
          </cell>
          <cell r="D584" t="str">
            <v>New Price Strike</v>
          </cell>
          <cell r="E584" t="str">
            <v>East</v>
          </cell>
          <cell r="F584" t="str">
            <v>DSM, Class 1, WY-DLC-RES</v>
          </cell>
          <cell r="G584" t="str">
            <v/>
          </cell>
          <cell r="H584" t="str">
            <v/>
          </cell>
          <cell r="I584" t="str">
            <v>DSM, Class 1</v>
          </cell>
          <cell r="J584" t="str">
            <v>DSM</v>
          </cell>
          <cell r="K584" t="str">
            <v/>
          </cell>
        </row>
        <row r="585">
          <cell r="A585">
            <v>98025</v>
          </cell>
          <cell r="B585" t="str">
            <v>D1WY_IRR_1</v>
          </cell>
          <cell r="C585" t="str">
            <v>D1WY_IRR_1</v>
          </cell>
          <cell r="D585" t="str">
            <v>New Price Strike</v>
          </cell>
          <cell r="E585" t="str">
            <v>East</v>
          </cell>
          <cell r="F585" t="str">
            <v>DSM, Class 1, WY-Irrigate</v>
          </cell>
          <cell r="G585" t="str">
            <v/>
          </cell>
          <cell r="H585" t="str">
            <v/>
          </cell>
          <cell r="I585" t="str">
            <v>DSM, Class 1</v>
          </cell>
          <cell r="J585" t="str">
            <v>DSM</v>
          </cell>
          <cell r="K585" t="str">
            <v/>
          </cell>
        </row>
        <row r="586">
          <cell r="A586">
            <v>101620</v>
          </cell>
          <cell r="B586" t="str">
            <v>I_PNC_BAT_LI</v>
          </cell>
          <cell r="C586" t="str">
            <v>I_PNC_BAT_LI</v>
          </cell>
          <cell r="D586" t="str">
            <v>New Pumped Storage</v>
          </cell>
          <cell r="E586" t="str">
            <v>West</v>
          </cell>
          <cell r="F586" t="str">
            <v>Battery Storage</v>
          </cell>
          <cell r="G586" t="str">
            <v/>
          </cell>
          <cell r="H586" t="str">
            <v/>
          </cell>
          <cell r="I586" t="str">
            <v>Other</v>
          </cell>
          <cell r="J586" t="str">
            <v>Storage</v>
          </cell>
          <cell r="K586" t="str">
            <v/>
          </cell>
        </row>
        <row r="587">
          <cell r="A587">
            <v>101629</v>
          </cell>
          <cell r="B587" t="str">
            <v>I_PNC_BAT_Ns</v>
          </cell>
          <cell r="C587" t="str">
            <v>I_PNC_BAT_Ns</v>
          </cell>
          <cell r="D587" t="str">
            <v>New Pumped Storage</v>
          </cell>
          <cell r="E587" t="str">
            <v>West</v>
          </cell>
          <cell r="F587" t="str">
            <v>Battery Storage</v>
          </cell>
          <cell r="G587" t="str">
            <v/>
          </cell>
          <cell r="H587" t="str">
            <v/>
          </cell>
          <cell r="I587" t="str">
            <v>Other</v>
          </cell>
          <cell r="J587" t="str">
            <v>Storage</v>
          </cell>
          <cell r="K587" t="str">
            <v/>
          </cell>
        </row>
        <row r="588">
          <cell r="A588">
            <v>101638</v>
          </cell>
          <cell r="B588" t="str">
            <v>I_PNC_BAT_VR</v>
          </cell>
          <cell r="C588" t="str">
            <v>I_PNC_BAT_VR</v>
          </cell>
          <cell r="D588" t="str">
            <v>New Pumped Storage</v>
          </cell>
          <cell r="E588" t="str">
            <v>West</v>
          </cell>
          <cell r="F588" t="str">
            <v>Battery Storage</v>
          </cell>
          <cell r="G588" t="str">
            <v/>
          </cell>
          <cell r="H588" t="str">
            <v/>
          </cell>
          <cell r="I588" t="str">
            <v>Other</v>
          </cell>
          <cell r="J588" t="str">
            <v>Storage</v>
          </cell>
          <cell r="K588" t="str">
            <v/>
          </cell>
        </row>
        <row r="589">
          <cell r="A589">
            <v>101647</v>
          </cell>
          <cell r="B589" t="str">
            <v>I_PNC_FLYw</v>
          </cell>
          <cell r="C589" t="str">
            <v>I_PNC_FLYw</v>
          </cell>
          <cell r="D589" t="str">
            <v>New Pumped Storage</v>
          </cell>
          <cell r="E589" t="str">
            <v>West</v>
          </cell>
          <cell r="F589" t="str">
            <v>Fly Wheel</v>
          </cell>
          <cell r="G589" t="str">
            <v/>
          </cell>
          <cell r="H589" t="str">
            <v/>
          </cell>
          <cell r="I589" t="str">
            <v>Other</v>
          </cell>
          <cell r="J589" t="str">
            <v>Storage</v>
          </cell>
          <cell r="K589" t="str">
            <v/>
          </cell>
        </row>
        <row r="590">
          <cell r="A590">
            <v>101616</v>
          </cell>
          <cell r="B590" t="str">
            <v>I_PNC_PUMP</v>
          </cell>
          <cell r="C590" t="str">
            <v>I_PNC_PUMP</v>
          </cell>
          <cell r="D590" t="str">
            <v>New Pumped Storage</v>
          </cell>
          <cell r="E590" t="str">
            <v>West</v>
          </cell>
          <cell r="F590" t="str">
            <v>Pump Storage</v>
          </cell>
          <cell r="G590" t="str">
            <v/>
          </cell>
          <cell r="H590" t="str">
            <v/>
          </cell>
          <cell r="I590" t="str">
            <v>Other</v>
          </cell>
          <cell r="J590" t="str">
            <v>Storage</v>
          </cell>
          <cell r="K590" t="str">
            <v/>
          </cell>
        </row>
        <row r="591">
          <cell r="A591">
            <v>101621</v>
          </cell>
          <cell r="B591" t="str">
            <v>I_SO_BAT_LI</v>
          </cell>
          <cell r="C591" t="str">
            <v>I_SO_BAT_LI</v>
          </cell>
          <cell r="D591" t="str">
            <v>New Pumped Storage</v>
          </cell>
          <cell r="E591" t="str">
            <v>West</v>
          </cell>
          <cell r="F591" t="str">
            <v>Battery Storage</v>
          </cell>
          <cell r="G591" t="str">
            <v/>
          </cell>
          <cell r="H591" t="str">
            <v/>
          </cell>
          <cell r="I591" t="str">
            <v>Other</v>
          </cell>
          <cell r="J591" t="str">
            <v>Storage</v>
          </cell>
          <cell r="K591" t="str">
            <v/>
          </cell>
        </row>
        <row r="592">
          <cell r="A592">
            <v>101630</v>
          </cell>
          <cell r="B592" t="str">
            <v>I_SO_BAT_Ns</v>
          </cell>
          <cell r="C592" t="str">
            <v>I_SO_BAT_Ns</v>
          </cell>
          <cell r="D592" t="str">
            <v>New Pumped Storage</v>
          </cell>
          <cell r="E592" t="str">
            <v>West</v>
          </cell>
          <cell r="F592" t="str">
            <v>Battery Storage</v>
          </cell>
          <cell r="G592" t="str">
            <v/>
          </cell>
          <cell r="H592" t="str">
            <v/>
          </cell>
          <cell r="I592" t="str">
            <v>Other</v>
          </cell>
          <cell r="J592" t="str">
            <v>Storage</v>
          </cell>
          <cell r="K592" t="str">
            <v/>
          </cell>
        </row>
        <row r="593">
          <cell r="A593">
            <v>101639</v>
          </cell>
          <cell r="B593" t="str">
            <v>I_SO_BAT_VR</v>
          </cell>
          <cell r="C593" t="str">
            <v>I_SO_BAT_VR</v>
          </cell>
          <cell r="D593" t="str">
            <v>New Pumped Storage</v>
          </cell>
          <cell r="E593" t="str">
            <v>West</v>
          </cell>
          <cell r="F593" t="str">
            <v>Battery Storage</v>
          </cell>
          <cell r="G593" t="str">
            <v/>
          </cell>
          <cell r="H593" t="str">
            <v/>
          </cell>
          <cell r="I593" t="str">
            <v>Other</v>
          </cell>
          <cell r="J593" t="str">
            <v>Storage</v>
          </cell>
          <cell r="K593" t="str">
            <v/>
          </cell>
        </row>
        <row r="594">
          <cell r="A594">
            <v>101648</v>
          </cell>
          <cell r="B594" t="str">
            <v>I_SO_FLYw</v>
          </cell>
          <cell r="C594" t="str">
            <v>I_SO_FLYw</v>
          </cell>
          <cell r="D594" t="str">
            <v>New Pumped Storage</v>
          </cell>
          <cell r="E594" t="str">
            <v>West</v>
          </cell>
          <cell r="F594" t="str">
            <v>Fly Wheel</v>
          </cell>
          <cell r="G594" t="str">
            <v/>
          </cell>
          <cell r="H594" t="str">
            <v/>
          </cell>
          <cell r="I594" t="str">
            <v>Other</v>
          </cell>
          <cell r="J594" t="str">
            <v>Storage</v>
          </cell>
          <cell r="K594" t="str">
            <v/>
          </cell>
        </row>
        <row r="595">
          <cell r="A595">
            <v>101623</v>
          </cell>
          <cell r="B595" t="str">
            <v>I_UN_BAT_LI</v>
          </cell>
          <cell r="C595" t="str">
            <v>I_UN_BAT_LI</v>
          </cell>
          <cell r="D595" t="str">
            <v>New Pumped Storage</v>
          </cell>
          <cell r="E595" t="str">
            <v>East</v>
          </cell>
          <cell r="F595" t="str">
            <v>Battery Storage</v>
          </cell>
          <cell r="G595" t="str">
            <v/>
          </cell>
          <cell r="H595" t="str">
            <v/>
          </cell>
          <cell r="I595" t="str">
            <v>Other</v>
          </cell>
          <cell r="J595" t="str">
            <v>Storage</v>
          </cell>
          <cell r="K595" t="str">
            <v/>
          </cell>
        </row>
        <row r="596">
          <cell r="A596">
            <v>101632</v>
          </cell>
          <cell r="B596" t="str">
            <v>I_UN_BAT_Ns</v>
          </cell>
          <cell r="C596" t="str">
            <v>I_UN_BAT_Ns</v>
          </cell>
          <cell r="D596" t="str">
            <v>New Pumped Storage</v>
          </cell>
          <cell r="E596" t="str">
            <v>East</v>
          </cell>
          <cell r="F596" t="str">
            <v>Battery Storage</v>
          </cell>
          <cell r="G596" t="str">
            <v/>
          </cell>
          <cell r="H596" t="str">
            <v/>
          </cell>
          <cell r="I596" t="str">
            <v>Other</v>
          </cell>
          <cell r="J596" t="str">
            <v>Storage</v>
          </cell>
          <cell r="K596" t="str">
            <v/>
          </cell>
        </row>
        <row r="597">
          <cell r="A597">
            <v>101641</v>
          </cell>
          <cell r="B597" t="str">
            <v>I_UN_BAT_VR</v>
          </cell>
          <cell r="C597" t="str">
            <v>I_UN_BAT_VR</v>
          </cell>
          <cell r="D597" t="str">
            <v>New Pumped Storage</v>
          </cell>
          <cell r="E597" t="str">
            <v>East</v>
          </cell>
          <cell r="F597" t="str">
            <v>Battery Storage</v>
          </cell>
          <cell r="G597" t="str">
            <v/>
          </cell>
          <cell r="H597" t="str">
            <v/>
          </cell>
          <cell r="I597" t="str">
            <v>Other</v>
          </cell>
          <cell r="J597" t="str">
            <v>Storage</v>
          </cell>
          <cell r="K597" t="str">
            <v/>
          </cell>
        </row>
        <row r="598">
          <cell r="A598">
            <v>101650</v>
          </cell>
          <cell r="B598" t="str">
            <v>I_UN_FLYw</v>
          </cell>
          <cell r="C598" t="str">
            <v>I_UN_FLYw</v>
          </cell>
          <cell r="D598" t="str">
            <v>New Pumped Storage</v>
          </cell>
          <cell r="E598" t="str">
            <v>East</v>
          </cell>
          <cell r="F598" t="str">
            <v>Fly Wheel</v>
          </cell>
          <cell r="G598" t="str">
            <v/>
          </cell>
          <cell r="H598" t="str">
            <v/>
          </cell>
          <cell r="I598" t="str">
            <v>Other</v>
          </cell>
          <cell r="J598" t="str">
            <v>Storage</v>
          </cell>
          <cell r="K598" t="str">
            <v/>
          </cell>
        </row>
        <row r="599">
          <cell r="A599">
            <v>101624</v>
          </cell>
          <cell r="B599" t="str">
            <v>I_US_BAT_LI</v>
          </cell>
          <cell r="C599" t="str">
            <v>I_US_BAT_LI</v>
          </cell>
          <cell r="D599" t="str">
            <v>New Pumped Storage</v>
          </cell>
          <cell r="E599" t="str">
            <v>East</v>
          </cell>
          <cell r="F599" t="str">
            <v>Battery Storage</v>
          </cell>
          <cell r="G599" t="str">
            <v/>
          </cell>
          <cell r="H599" t="str">
            <v/>
          </cell>
          <cell r="I599" t="str">
            <v>Other</v>
          </cell>
          <cell r="J599" t="str">
            <v>Storage</v>
          </cell>
          <cell r="K599" t="str">
            <v/>
          </cell>
        </row>
        <row r="600">
          <cell r="A600">
            <v>101633</v>
          </cell>
          <cell r="B600" t="str">
            <v>I_US_BAT_Ns</v>
          </cell>
          <cell r="C600" t="str">
            <v>I_US_BAT_Ns</v>
          </cell>
          <cell r="D600" t="str">
            <v>New Pumped Storage</v>
          </cell>
          <cell r="E600" t="str">
            <v>East</v>
          </cell>
          <cell r="F600" t="str">
            <v>Battery Storage</v>
          </cell>
          <cell r="G600" t="str">
            <v/>
          </cell>
          <cell r="H600" t="str">
            <v/>
          </cell>
          <cell r="I600" t="str">
            <v>Other</v>
          </cell>
          <cell r="J600" t="str">
            <v>Storage</v>
          </cell>
          <cell r="K600" t="str">
            <v/>
          </cell>
        </row>
        <row r="601">
          <cell r="A601">
            <v>101642</v>
          </cell>
          <cell r="B601" t="str">
            <v>I_US_BAT_VR</v>
          </cell>
          <cell r="C601" t="str">
            <v>I_US_BAT_VR</v>
          </cell>
          <cell r="D601" t="str">
            <v>New Pumped Storage</v>
          </cell>
          <cell r="E601" t="str">
            <v>East</v>
          </cell>
          <cell r="F601" t="str">
            <v>Battery Storage</v>
          </cell>
          <cell r="G601" t="str">
            <v/>
          </cell>
          <cell r="H601" t="str">
            <v/>
          </cell>
          <cell r="I601" t="str">
            <v>Other</v>
          </cell>
          <cell r="J601" t="str">
            <v>Storage</v>
          </cell>
          <cell r="K601" t="str">
            <v/>
          </cell>
        </row>
        <row r="602">
          <cell r="A602">
            <v>101675</v>
          </cell>
          <cell r="B602" t="str">
            <v>I_US_CAES</v>
          </cell>
          <cell r="C602" t="str">
            <v>I_US_CAES</v>
          </cell>
          <cell r="D602" t="str">
            <v>New Pumped Storage</v>
          </cell>
          <cell r="E602" t="str">
            <v>East</v>
          </cell>
          <cell r="F602" t="str">
            <v>CAES</v>
          </cell>
          <cell r="G602" t="str">
            <v/>
          </cell>
          <cell r="H602" t="str">
            <v/>
          </cell>
          <cell r="I602" t="str">
            <v>Other</v>
          </cell>
          <cell r="J602" t="str">
            <v>Storage</v>
          </cell>
          <cell r="K602" t="str">
            <v/>
          </cell>
        </row>
        <row r="603">
          <cell r="A603">
            <v>101651</v>
          </cell>
          <cell r="B603" t="str">
            <v>I_US_FLYw</v>
          </cell>
          <cell r="C603" t="str">
            <v>I_US_FLYw</v>
          </cell>
          <cell r="D603" t="str">
            <v>New Pumped Storage</v>
          </cell>
          <cell r="E603" t="str">
            <v>East</v>
          </cell>
          <cell r="F603" t="str">
            <v>Fly Wheel</v>
          </cell>
          <cell r="G603" t="str">
            <v/>
          </cell>
          <cell r="H603" t="str">
            <v/>
          </cell>
          <cell r="I603" t="str">
            <v>Other</v>
          </cell>
          <cell r="J603" t="str">
            <v>Storage</v>
          </cell>
          <cell r="K603" t="str">
            <v/>
          </cell>
        </row>
        <row r="604">
          <cell r="A604">
            <v>101618</v>
          </cell>
          <cell r="B604" t="str">
            <v>I_US_PUMP</v>
          </cell>
          <cell r="C604" t="str">
            <v>I_US_PUMP</v>
          </cell>
          <cell r="D604" t="str">
            <v>New Pumped Storage</v>
          </cell>
          <cell r="E604" t="str">
            <v>East</v>
          </cell>
          <cell r="F604" t="str">
            <v>Pump Storage</v>
          </cell>
          <cell r="G604" t="str">
            <v/>
          </cell>
          <cell r="H604" t="str">
            <v/>
          </cell>
          <cell r="I604" t="str">
            <v>Other</v>
          </cell>
          <cell r="J604" t="str">
            <v>Storage</v>
          </cell>
          <cell r="K604" t="str">
            <v/>
          </cell>
        </row>
        <row r="605">
          <cell r="A605">
            <v>101619</v>
          </cell>
          <cell r="B605" t="str">
            <v>I_WNE_BAT_LI</v>
          </cell>
          <cell r="C605" t="str">
            <v>I_WNE_BAT_LI</v>
          </cell>
          <cell r="D605" t="str">
            <v>New Pumped Storage</v>
          </cell>
          <cell r="E605" t="str">
            <v>East</v>
          </cell>
          <cell r="F605" t="str">
            <v>Battery Storage</v>
          </cell>
          <cell r="G605" t="str">
            <v/>
          </cell>
          <cell r="H605" t="str">
            <v/>
          </cell>
          <cell r="I605" t="str">
            <v>Other</v>
          </cell>
          <cell r="J605" t="str">
            <v>Storage</v>
          </cell>
          <cell r="K605" t="str">
            <v/>
          </cell>
        </row>
        <row r="606">
          <cell r="A606">
            <v>101628</v>
          </cell>
          <cell r="B606" t="str">
            <v>I_WNE_BAT_Ns</v>
          </cell>
          <cell r="C606" t="str">
            <v>I_WNE_BAT_Ns</v>
          </cell>
          <cell r="D606" t="str">
            <v>New Pumped Storage</v>
          </cell>
          <cell r="E606" t="str">
            <v>East</v>
          </cell>
          <cell r="F606" t="str">
            <v>Battery Storage</v>
          </cell>
          <cell r="G606" t="str">
            <v/>
          </cell>
          <cell r="H606" t="str">
            <v/>
          </cell>
          <cell r="I606" t="str">
            <v>Other</v>
          </cell>
          <cell r="J606" t="str">
            <v>Storage</v>
          </cell>
          <cell r="K606" t="str">
            <v/>
          </cell>
        </row>
        <row r="607">
          <cell r="A607">
            <v>101637</v>
          </cell>
          <cell r="B607" t="str">
            <v>I_WNE_BAT_VR</v>
          </cell>
          <cell r="C607" t="str">
            <v>I_WNE_BAT_VR</v>
          </cell>
          <cell r="D607" t="str">
            <v>New Pumped Storage</v>
          </cell>
          <cell r="E607" t="str">
            <v>East</v>
          </cell>
          <cell r="F607" t="str">
            <v>Battery Storage</v>
          </cell>
          <cell r="G607" t="str">
            <v/>
          </cell>
          <cell r="H607" t="str">
            <v/>
          </cell>
          <cell r="I607" t="str">
            <v>Other</v>
          </cell>
          <cell r="J607" t="str">
            <v>Storage</v>
          </cell>
          <cell r="K607" t="str">
            <v/>
          </cell>
        </row>
        <row r="608">
          <cell r="A608">
            <v>101646</v>
          </cell>
          <cell r="B608" t="str">
            <v>I_WNE_FLYw</v>
          </cell>
          <cell r="C608" t="str">
            <v>I_WNE_FLYw</v>
          </cell>
          <cell r="D608" t="str">
            <v>New Pumped Storage</v>
          </cell>
          <cell r="E608" t="str">
            <v>East</v>
          </cell>
          <cell r="F608" t="str">
            <v>Fly Wheel</v>
          </cell>
          <cell r="G608" t="str">
            <v/>
          </cell>
          <cell r="H608" t="str">
            <v/>
          </cell>
          <cell r="I608" t="str">
            <v>Other</v>
          </cell>
          <cell r="J608" t="str">
            <v>Storage</v>
          </cell>
          <cell r="K608" t="str">
            <v/>
          </cell>
        </row>
        <row r="609">
          <cell r="A609">
            <v>101622</v>
          </cell>
          <cell r="B609" t="str">
            <v>I_WSW_BAT_LI</v>
          </cell>
          <cell r="C609" t="str">
            <v>I_WSW_BAT_LI</v>
          </cell>
          <cell r="D609" t="str">
            <v>New Pumped Storage</v>
          </cell>
          <cell r="E609" t="str">
            <v>East</v>
          </cell>
          <cell r="F609" t="str">
            <v>Battery Storage</v>
          </cell>
          <cell r="G609" t="str">
            <v/>
          </cell>
          <cell r="H609" t="str">
            <v/>
          </cell>
          <cell r="I609" t="str">
            <v>Other</v>
          </cell>
          <cell r="J609" t="str">
            <v>Storage</v>
          </cell>
          <cell r="K609" t="str">
            <v/>
          </cell>
        </row>
        <row r="610">
          <cell r="A610">
            <v>101631</v>
          </cell>
          <cell r="B610" t="str">
            <v>I_WSW_BAT_Ns</v>
          </cell>
          <cell r="C610" t="str">
            <v>I_WSW_BAT_Ns</v>
          </cell>
          <cell r="D610" t="str">
            <v>New Pumped Storage</v>
          </cell>
          <cell r="E610" t="str">
            <v>East</v>
          </cell>
          <cell r="F610" t="str">
            <v>Battery Storage</v>
          </cell>
          <cell r="G610" t="str">
            <v/>
          </cell>
          <cell r="H610" t="str">
            <v/>
          </cell>
          <cell r="I610" t="str">
            <v>Other</v>
          </cell>
          <cell r="J610" t="str">
            <v>Storage</v>
          </cell>
          <cell r="K610" t="str">
            <v/>
          </cell>
        </row>
        <row r="611">
          <cell r="A611">
            <v>101640</v>
          </cell>
          <cell r="B611" t="str">
            <v>I_WSW_BAT_VR</v>
          </cell>
          <cell r="C611" t="str">
            <v>I_WSW_BAT_VR</v>
          </cell>
          <cell r="D611" t="str">
            <v>New Pumped Storage</v>
          </cell>
          <cell r="E611" t="str">
            <v>East</v>
          </cell>
          <cell r="F611" t="str">
            <v>Battery Storage</v>
          </cell>
          <cell r="G611" t="str">
            <v/>
          </cell>
          <cell r="H611" t="str">
            <v/>
          </cell>
          <cell r="I611" t="str">
            <v>Other</v>
          </cell>
          <cell r="J611" t="str">
            <v>Storage</v>
          </cell>
          <cell r="K611" t="str">
            <v/>
          </cell>
        </row>
        <row r="612">
          <cell r="A612">
            <v>101674</v>
          </cell>
          <cell r="B612" t="str">
            <v>I_WSW_CAES</v>
          </cell>
          <cell r="C612" t="str">
            <v>I_WSW_CAES</v>
          </cell>
          <cell r="D612" t="str">
            <v>New Pumped Storage</v>
          </cell>
          <cell r="E612" t="str">
            <v>East</v>
          </cell>
          <cell r="F612" t="str">
            <v>CAES</v>
          </cell>
          <cell r="G612" t="str">
            <v/>
          </cell>
          <cell r="H612" t="str">
            <v/>
          </cell>
          <cell r="I612" t="str">
            <v>Other</v>
          </cell>
          <cell r="J612" t="str">
            <v>Storage</v>
          </cell>
          <cell r="K612" t="str">
            <v/>
          </cell>
        </row>
        <row r="613">
          <cell r="A613">
            <v>101649</v>
          </cell>
          <cell r="B613" t="str">
            <v>I_WSW_FLYw</v>
          </cell>
          <cell r="C613" t="str">
            <v>I_WSW_FLYw</v>
          </cell>
          <cell r="D613" t="str">
            <v>New Pumped Storage</v>
          </cell>
          <cell r="E613" t="str">
            <v>East</v>
          </cell>
          <cell r="F613" t="str">
            <v>Fly Wheel</v>
          </cell>
          <cell r="G613" t="str">
            <v/>
          </cell>
          <cell r="H613" t="str">
            <v/>
          </cell>
          <cell r="I613" t="str">
            <v>Other</v>
          </cell>
          <cell r="J613" t="str">
            <v>Storage</v>
          </cell>
          <cell r="K613" t="str">
            <v/>
          </cell>
        </row>
        <row r="614">
          <cell r="A614">
            <v>101617</v>
          </cell>
          <cell r="B614" t="str">
            <v>I_WSW_PUMP</v>
          </cell>
          <cell r="C614" t="str">
            <v>I_WSW_PUMP</v>
          </cell>
          <cell r="D614" t="str">
            <v>New Pumped Storage</v>
          </cell>
          <cell r="E614" t="str">
            <v>East</v>
          </cell>
          <cell r="F614" t="str">
            <v>Pump Storage</v>
          </cell>
          <cell r="G614" t="str">
            <v/>
          </cell>
          <cell r="H614" t="str">
            <v/>
          </cell>
          <cell r="I614" t="str">
            <v>Other</v>
          </cell>
          <cell r="J614" t="str">
            <v>Storage</v>
          </cell>
          <cell r="K614" t="str">
            <v/>
          </cell>
        </row>
        <row r="615">
          <cell r="A615">
            <v>101626</v>
          </cell>
          <cell r="B615" t="str">
            <v>I_WV_BAT_LI</v>
          </cell>
          <cell r="C615" t="str">
            <v>I_WV_BAT_LI</v>
          </cell>
          <cell r="D615" t="str">
            <v>New Pumped Storage</v>
          </cell>
          <cell r="E615" t="str">
            <v>West</v>
          </cell>
          <cell r="F615" t="str">
            <v>Battery Storage</v>
          </cell>
          <cell r="G615" t="str">
            <v/>
          </cell>
          <cell r="H615" t="str">
            <v/>
          </cell>
          <cell r="I615" t="str">
            <v>Other</v>
          </cell>
          <cell r="J615" t="str">
            <v>Storage</v>
          </cell>
          <cell r="K615" t="str">
            <v/>
          </cell>
        </row>
        <row r="616">
          <cell r="A616">
            <v>101635</v>
          </cell>
          <cell r="B616" t="str">
            <v>I_WV_BAT_Ns</v>
          </cell>
          <cell r="C616" t="str">
            <v>I_WV_BAT_Ns</v>
          </cell>
          <cell r="D616" t="str">
            <v>New Pumped Storage</v>
          </cell>
          <cell r="E616" t="str">
            <v>West</v>
          </cell>
          <cell r="F616" t="str">
            <v>Battery Storage</v>
          </cell>
          <cell r="G616" t="str">
            <v/>
          </cell>
          <cell r="H616" t="str">
            <v/>
          </cell>
          <cell r="I616" t="str">
            <v>Other</v>
          </cell>
          <cell r="J616" t="str">
            <v>Storage</v>
          </cell>
          <cell r="K616" t="str">
            <v/>
          </cell>
        </row>
        <row r="617">
          <cell r="A617">
            <v>101644</v>
          </cell>
          <cell r="B617" t="str">
            <v>I_WV_BAT_VR</v>
          </cell>
          <cell r="C617" t="str">
            <v>I_WV_BAT_VR</v>
          </cell>
          <cell r="D617" t="str">
            <v>New Pumped Storage</v>
          </cell>
          <cell r="E617" t="str">
            <v>West</v>
          </cell>
          <cell r="F617" t="str">
            <v>Battery Storage</v>
          </cell>
          <cell r="G617" t="str">
            <v/>
          </cell>
          <cell r="H617" t="str">
            <v/>
          </cell>
          <cell r="I617" t="str">
            <v>Other</v>
          </cell>
          <cell r="J617" t="str">
            <v>Storage</v>
          </cell>
          <cell r="K617" t="str">
            <v/>
          </cell>
        </row>
        <row r="618">
          <cell r="A618">
            <v>101653</v>
          </cell>
          <cell r="B618" t="str">
            <v>I_WV_FLYw</v>
          </cell>
          <cell r="C618" t="str">
            <v>I_WV_FLYw</v>
          </cell>
          <cell r="D618" t="str">
            <v>New Pumped Storage</v>
          </cell>
          <cell r="E618" t="str">
            <v>West</v>
          </cell>
          <cell r="F618" t="str">
            <v>Fly Wheel</v>
          </cell>
          <cell r="G618" t="str">
            <v/>
          </cell>
          <cell r="H618" t="str">
            <v/>
          </cell>
          <cell r="I618" t="str">
            <v>Other</v>
          </cell>
          <cell r="J618" t="str">
            <v>Storage</v>
          </cell>
          <cell r="K618" t="str">
            <v/>
          </cell>
        </row>
        <row r="619">
          <cell r="A619">
            <v>101625</v>
          </cell>
          <cell r="B619" t="str">
            <v>I_WW_BAT_LI</v>
          </cell>
          <cell r="C619" t="str">
            <v>I_WW_BAT_LI</v>
          </cell>
          <cell r="D619" t="str">
            <v>New Pumped Storage</v>
          </cell>
          <cell r="E619" t="str">
            <v>West</v>
          </cell>
          <cell r="F619" t="str">
            <v>Battery Storage</v>
          </cell>
          <cell r="G619" t="str">
            <v/>
          </cell>
          <cell r="H619" t="str">
            <v/>
          </cell>
          <cell r="I619" t="str">
            <v>Other</v>
          </cell>
          <cell r="J619" t="str">
            <v>Storage</v>
          </cell>
          <cell r="K619" t="str">
            <v/>
          </cell>
        </row>
        <row r="620">
          <cell r="A620">
            <v>101634</v>
          </cell>
          <cell r="B620" t="str">
            <v>I_WW_BAT_Ns</v>
          </cell>
          <cell r="C620" t="str">
            <v>I_WW_BAT_Ns</v>
          </cell>
          <cell r="D620" t="str">
            <v>New Pumped Storage</v>
          </cell>
          <cell r="E620" t="str">
            <v>West</v>
          </cell>
          <cell r="F620" t="str">
            <v>Battery Storage</v>
          </cell>
          <cell r="G620" t="str">
            <v/>
          </cell>
          <cell r="H620" t="str">
            <v/>
          </cell>
          <cell r="I620" t="str">
            <v>Other</v>
          </cell>
          <cell r="J620" t="str">
            <v>Storage</v>
          </cell>
          <cell r="K620" t="str">
            <v/>
          </cell>
        </row>
        <row r="621">
          <cell r="A621">
            <v>101643</v>
          </cell>
          <cell r="B621" t="str">
            <v>I_WW_BAT_VR</v>
          </cell>
          <cell r="C621" t="str">
            <v>I_WW_BAT_VR</v>
          </cell>
          <cell r="D621" t="str">
            <v>New Pumped Storage</v>
          </cell>
          <cell r="E621" t="str">
            <v>West</v>
          </cell>
          <cell r="F621" t="str">
            <v>Battery Storage</v>
          </cell>
          <cell r="G621" t="str">
            <v/>
          </cell>
          <cell r="H621" t="str">
            <v/>
          </cell>
          <cell r="I621" t="str">
            <v>Other</v>
          </cell>
          <cell r="J621" t="str">
            <v>Storage</v>
          </cell>
          <cell r="K621" t="str">
            <v/>
          </cell>
        </row>
        <row r="622">
          <cell r="A622">
            <v>101652</v>
          </cell>
          <cell r="B622" t="str">
            <v>I_WW_FLYw</v>
          </cell>
          <cell r="C622" t="str">
            <v>I_WW_FLYw</v>
          </cell>
          <cell r="D622" t="str">
            <v>New Pumped Storage</v>
          </cell>
          <cell r="E622" t="str">
            <v>West</v>
          </cell>
          <cell r="F622" t="str">
            <v>Fly Wheel</v>
          </cell>
          <cell r="G622" t="str">
            <v/>
          </cell>
          <cell r="H622" t="str">
            <v/>
          </cell>
          <cell r="I622" t="str">
            <v>Other</v>
          </cell>
          <cell r="J622" t="str">
            <v>Storage</v>
          </cell>
          <cell r="K622" t="str">
            <v/>
          </cell>
        </row>
        <row r="623">
          <cell r="A623">
            <v>101627</v>
          </cell>
          <cell r="B623" t="str">
            <v>I_YK_BAT_LI</v>
          </cell>
          <cell r="C623" t="str">
            <v>I_YK_BAT_LI</v>
          </cell>
          <cell r="D623" t="str">
            <v>New Pumped Storage</v>
          </cell>
          <cell r="E623" t="str">
            <v>West</v>
          </cell>
          <cell r="F623" t="str">
            <v>Battery Storage</v>
          </cell>
          <cell r="G623" t="str">
            <v/>
          </cell>
          <cell r="H623" t="str">
            <v/>
          </cell>
          <cell r="I623" t="str">
            <v>Other</v>
          </cell>
          <cell r="J623" t="str">
            <v>Storage</v>
          </cell>
          <cell r="K623" t="str">
            <v/>
          </cell>
        </row>
        <row r="624">
          <cell r="A624">
            <v>101636</v>
          </cell>
          <cell r="B624" t="str">
            <v>I_YK_BAT_Ns</v>
          </cell>
          <cell r="C624" t="str">
            <v>I_YK_BAT_Ns</v>
          </cell>
          <cell r="D624" t="str">
            <v>New Pumped Storage</v>
          </cell>
          <cell r="E624" t="str">
            <v>West</v>
          </cell>
          <cell r="F624" t="str">
            <v>Battery Storage</v>
          </cell>
          <cell r="G624" t="str">
            <v/>
          </cell>
          <cell r="H624" t="str">
            <v/>
          </cell>
          <cell r="I624" t="str">
            <v>Other</v>
          </cell>
          <cell r="J624" t="str">
            <v>Storage</v>
          </cell>
          <cell r="K624" t="str">
            <v/>
          </cell>
        </row>
        <row r="625">
          <cell r="A625">
            <v>101645</v>
          </cell>
          <cell r="B625" t="str">
            <v>I_YK_BAT_VR</v>
          </cell>
          <cell r="C625" t="str">
            <v>I_YK_BAT_VR</v>
          </cell>
          <cell r="D625" t="str">
            <v>New Pumped Storage</v>
          </cell>
          <cell r="E625" t="str">
            <v>West</v>
          </cell>
          <cell r="F625" t="str">
            <v>Battery Storage</v>
          </cell>
          <cell r="G625" t="str">
            <v/>
          </cell>
          <cell r="H625" t="str">
            <v/>
          </cell>
          <cell r="I625" t="str">
            <v>Other</v>
          </cell>
          <cell r="J625" t="str">
            <v>Storage</v>
          </cell>
          <cell r="K625" t="str">
            <v/>
          </cell>
        </row>
        <row r="626">
          <cell r="A626">
            <v>101654</v>
          </cell>
          <cell r="B626" t="str">
            <v>I_YK_FLYw</v>
          </cell>
          <cell r="C626" t="str">
            <v>I_YK_FLYw</v>
          </cell>
          <cell r="D626" t="str">
            <v>New Pumped Storage</v>
          </cell>
          <cell r="E626" t="str">
            <v>West</v>
          </cell>
          <cell r="F626" t="str">
            <v>Fly Wheel</v>
          </cell>
          <cell r="G626" t="str">
            <v/>
          </cell>
          <cell r="H626" t="str">
            <v/>
          </cell>
          <cell r="I626" t="str">
            <v>Other</v>
          </cell>
          <cell r="J626" t="str">
            <v>Storage</v>
          </cell>
          <cell r="K626" t="str">
            <v/>
          </cell>
        </row>
        <row r="627">
          <cell r="A627">
            <v>228799</v>
          </cell>
          <cell r="B627" t="str">
            <v>I_DJ_CC_F1</v>
          </cell>
          <cell r="C627" t="str">
            <v>I_DJ_CC_F1</v>
          </cell>
          <cell r="D627" t="str">
            <v>New Thermal</v>
          </cell>
          <cell r="E627" t="str">
            <v>East</v>
          </cell>
          <cell r="F627" t="str">
            <v>CCCT - DJohns - F 1x1</v>
          </cell>
          <cell r="G627" t="str">
            <v/>
          </cell>
          <cell r="H627" t="str">
            <v/>
          </cell>
          <cell r="I627" t="str">
            <v>Gas</v>
          </cell>
          <cell r="J627" t="str">
            <v>Gas - CCCT</v>
          </cell>
          <cell r="K627" t="str">
            <v>DJohns</v>
          </cell>
        </row>
        <row r="628">
          <cell r="A628">
            <v>228800</v>
          </cell>
          <cell r="B628" t="str">
            <v>I_DJ_CC_F1D</v>
          </cell>
          <cell r="C628" t="str">
            <v>I_DJ_CC_F1D</v>
          </cell>
          <cell r="D628" t="str">
            <v>New Thermal</v>
          </cell>
          <cell r="E628" t="str">
            <v>East</v>
          </cell>
          <cell r="F628" t="str">
            <v>CCCT - DJohns - F 1x1</v>
          </cell>
          <cell r="G628" t="str">
            <v/>
          </cell>
          <cell r="H628" t="str">
            <v/>
          </cell>
          <cell r="I628" t="str">
            <v>Gas</v>
          </cell>
          <cell r="J628" t="str">
            <v>Gas - CCCT</v>
          </cell>
          <cell r="K628" t="str">
            <v>DJohns</v>
          </cell>
        </row>
        <row r="629">
          <cell r="A629">
            <v>228801</v>
          </cell>
          <cell r="B629" t="str">
            <v>I_DJ_CC_F2</v>
          </cell>
          <cell r="C629" t="str">
            <v>I_DJ_CC_F2</v>
          </cell>
          <cell r="D629" t="str">
            <v>New Thermal</v>
          </cell>
          <cell r="E629" t="str">
            <v>East</v>
          </cell>
          <cell r="F629" t="str">
            <v>CCCT - DJohns - F 2x1</v>
          </cell>
          <cell r="G629" t="str">
            <v/>
          </cell>
          <cell r="H629" t="str">
            <v/>
          </cell>
          <cell r="I629" t="str">
            <v>Gas</v>
          </cell>
          <cell r="J629" t="str">
            <v>Gas - CCCT</v>
          </cell>
          <cell r="K629" t="str">
            <v>DJohns</v>
          </cell>
        </row>
        <row r="630">
          <cell r="A630">
            <v>228802</v>
          </cell>
          <cell r="B630" t="str">
            <v>I_DJ_CC_F2D</v>
          </cell>
          <cell r="C630" t="str">
            <v>I_DJ_CC_F2D</v>
          </cell>
          <cell r="D630" t="str">
            <v>New Thermal</v>
          </cell>
          <cell r="E630" t="str">
            <v>East</v>
          </cell>
          <cell r="F630" t="str">
            <v>CCCT - DJohns - F 2x1</v>
          </cell>
          <cell r="G630" t="str">
            <v/>
          </cell>
          <cell r="H630" t="str">
            <v/>
          </cell>
          <cell r="I630" t="str">
            <v>Gas</v>
          </cell>
          <cell r="J630" t="str">
            <v>Gas - CCCT</v>
          </cell>
          <cell r="K630" t="str">
            <v>DJohns</v>
          </cell>
        </row>
        <row r="631">
          <cell r="A631">
            <v>228803</v>
          </cell>
          <cell r="B631" t="str">
            <v>I_DJ_CC_G1</v>
          </cell>
          <cell r="C631" t="str">
            <v>I_DJ_CC_G1</v>
          </cell>
          <cell r="D631" t="str">
            <v>New Thermal</v>
          </cell>
          <cell r="E631" t="str">
            <v>East</v>
          </cell>
          <cell r="F631" t="str">
            <v>CCCT - DJohns - G 1x1</v>
          </cell>
          <cell r="G631" t="str">
            <v/>
          </cell>
          <cell r="H631" t="str">
            <v/>
          </cell>
          <cell r="I631" t="str">
            <v>Gas</v>
          </cell>
          <cell r="J631" t="str">
            <v>Gas - CCCT</v>
          </cell>
          <cell r="K631" t="str">
            <v>DJohns</v>
          </cell>
        </row>
        <row r="632">
          <cell r="A632">
            <v>228804</v>
          </cell>
          <cell r="B632" t="str">
            <v>I_DJ_CC_G1D</v>
          </cell>
          <cell r="C632" t="str">
            <v>I_DJ_CC_G1D</v>
          </cell>
          <cell r="D632" t="str">
            <v>New Thermal</v>
          </cell>
          <cell r="E632" t="str">
            <v>East</v>
          </cell>
          <cell r="F632" t="str">
            <v>CCCT - DJohns - G 1x1</v>
          </cell>
          <cell r="G632" t="str">
            <v/>
          </cell>
          <cell r="H632" t="str">
            <v/>
          </cell>
          <cell r="I632" t="str">
            <v>Gas</v>
          </cell>
          <cell r="J632" t="str">
            <v>Gas - CCCT</v>
          </cell>
          <cell r="K632" t="str">
            <v>DJohns</v>
          </cell>
        </row>
        <row r="633">
          <cell r="A633">
            <v>228805</v>
          </cell>
          <cell r="B633" t="str">
            <v>I_DJ_CC_G2</v>
          </cell>
          <cell r="C633" t="str">
            <v>I_DJ_CC_G2</v>
          </cell>
          <cell r="D633" t="str">
            <v>New Thermal</v>
          </cell>
          <cell r="E633" t="str">
            <v>East</v>
          </cell>
          <cell r="F633" t="str">
            <v>CCCT - DJohns - G 2x1</v>
          </cell>
          <cell r="G633" t="str">
            <v/>
          </cell>
          <cell r="H633" t="str">
            <v/>
          </cell>
          <cell r="I633" t="str">
            <v>Gas</v>
          </cell>
          <cell r="J633" t="str">
            <v>Gas - CCCT</v>
          </cell>
          <cell r="K633" t="str">
            <v>DJohns</v>
          </cell>
        </row>
        <row r="634">
          <cell r="A634">
            <v>228806</v>
          </cell>
          <cell r="B634" t="str">
            <v>I_DJ_CC_G2D</v>
          </cell>
          <cell r="C634" t="str">
            <v>I_DJ_CC_G2D</v>
          </cell>
          <cell r="D634" t="str">
            <v>New Thermal</v>
          </cell>
          <cell r="E634" t="str">
            <v>East</v>
          </cell>
          <cell r="F634" t="str">
            <v>CCCT - DJohns - G 2x1</v>
          </cell>
          <cell r="G634" t="str">
            <v/>
          </cell>
          <cell r="H634" t="str">
            <v/>
          </cell>
          <cell r="I634" t="str">
            <v>Gas</v>
          </cell>
          <cell r="J634" t="str">
            <v>Gas - CCCT</v>
          </cell>
          <cell r="K634" t="str">
            <v>DJohns</v>
          </cell>
        </row>
        <row r="635">
          <cell r="A635">
            <v>228807</v>
          </cell>
          <cell r="B635" t="str">
            <v>I_DJ_CC_J1</v>
          </cell>
          <cell r="C635" t="str">
            <v>I_DJ_CC_J1</v>
          </cell>
          <cell r="D635" t="str">
            <v>New Thermal</v>
          </cell>
          <cell r="E635" t="str">
            <v>East</v>
          </cell>
          <cell r="F635" t="str">
            <v>CCCT - DJohns - J 1x1</v>
          </cell>
          <cell r="G635" t="str">
            <v/>
          </cell>
          <cell r="H635" t="str">
            <v/>
          </cell>
          <cell r="I635" t="str">
            <v>Gas</v>
          </cell>
          <cell r="J635" t="str">
            <v>Gas - CCCT</v>
          </cell>
          <cell r="K635" t="str">
            <v>DJohns</v>
          </cell>
        </row>
        <row r="636">
          <cell r="A636">
            <v>228808</v>
          </cell>
          <cell r="B636" t="str">
            <v>I_DJ_CC_J1D</v>
          </cell>
          <cell r="C636" t="str">
            <v>I_DJ_CC_J1D</v>
          </cell>
          <cell r="D636" t="str">
            <v>New Thermal</v>
          </cell>
          <cell r="E636" t="str">
            <v>East</v>
          </cell>
          <cell r="F636" t="str">
            <v>CCCT - DJohns - J 1x1</v>
          </cell>
          <cell r="G636" t="str">
            <v/>
          </cell>
          <cell r="H636" t="str">
            <v/>
          </cell>
          <cell r="I636" t="str">
            <v>Gas</v>
          </cell>
          <cell r="J636" t="str">
            <v>Gas - CCCT</v>
          </cell>
          <cell r="K636" t="str">
            <v>DJohns</v>
          </cell>
        </row>
        <row r="637">
          <cell r="A637">
            <v>228795</v>
          </cell>
          <cell r="B637" t="str">
            <v>I_DJ_SC_AER</v>
          </cell>
          <cell r="C637" t="str">
            <v>I_DJ_SC_AER</v>
          </cell>
          <cell r="D637" t="str">
            <v>New Thermal</v>
          </cell>
          <cell r="E637" t="str">
            <v>East</v>
          </cell>
          <cell r="F637" t="str">
            <v>SCCT Aero DJ</v>
          </cell>
          <cell r="G637" t="str">
            <v/>
          </cell>
          <cell r="H637" t="str">
            <v/>
          </cell>
          <cell r="I637" t="str">
            <v>Gas</v>
          </cell>
          <cell r="J637" t="str">
            <v>Gas- Peaking</v>
          </cell>
          <cell r="K637" t="str">
            <v>DJOhns</v>
          </cell>
        </row>
        <row r="638">
          <cell r="A638">
            <v>228797</v>
          </cell>
          <cell r="B638" t="str">
            <v>I_DJ_SC_FRM</v>
          </cell>
          <cell r="C638" t="str">
            <v>I_DJ_SC_FRM</v>
          </cell>
          <cell r="D638" t="str">
            <v>New Thermal</v>
          </cell>
          <cell r="E638" t="str">
            <v>East</v>
          </cell>
          <cell r="F638" t="str">
            <v>SCCT Frame DJ</v>
          </cell>
          <cell r="G638" t="str">
            <v/>
          </cell>
          <cell r="H638" t="str">
            <v/>
          </cell>
          <cell r="I638" t="str">
            <v>Gas</v>
          </cell>
          <cell r="J638" t="str">
            <v>Gas- Peaking</v>
          </cell>
          <cell r="K638" t="str">
            <v>DJOhns</v>
          </cell>
        </row>
        <row r="639">
          <cell r="A639">
            <v>228796</v>
          </cell>
          <cell r="B639" t="str">
            <v>I_DJ_SC_ICA</v>
          </cell>
          <cell r="C639" t="str">
            <v>I_DJ_SC_ICA</v>
          </cell>
          <cell r="D639" t="str">
            <v>New Thermal</v>
          </cell>
          <cell r="E639" t="str">
            <v>East</v>
          </cell>
          <cell r="F639" t="str">
            <v>SCCT Aero DJ</v>
          </cell>
          <cell r="G639" t="str">
            <v/>
          </cell>
          <cell r="H639" t="str">
            <v/>
          </cell>
          <cell r="I639" t="str">
            <v>Gas</v>
          </cell>
          <cell r="J639" t="str">
            <v>Gas- Peaking</v>
          </cell>
          <cell r="K639" t="str">
            <v>DJOhns</v>
          </cell>
        </row>
        <row r="640">
          <cell r="A640">
            <v>228798</v>
          </cell>
          <cell r="B640" t="str">
            <v>I_DJ_SC_RE</v>
          </cell>
          <cell r="C640" t="str">
            <v>I_DJ_SC_RE</v>
          </cell>
          <cell r="D640" t="str">
            <v>New Thermal</v>
          </cell>
          <cell r="E640" t="str">
            <v>East</v>
          </cell>
          <cell r="F640" t="str">
            <v>Reciprocating Engine</v>
          </cell>
          <cell r="G640" t="str">
            <v/>
          </cell>
          <cell r="H640" t="str">
            <v/>
          </cell>
          <cell r="I640" t="str">
            <v>Gas</v>
          </cell>
          <cell r="J640" t="str">
            <v>Gas- Peaking</v>
          </cell>
          <cell r="K640" t="str">
            <v>DJOhns</v>
          </cell>
        </row>
        <row r="641">
          <cell r="A641">
            <v>228849</v>
          </cell>
          <cell r="B641" t="str">
            <v>I_DJ_WD_40</v>
          </cell>
          <cell r="C641" t="str">
            <v>I_DJ_WD_40</v>
          </cell>
          <cell r="D641" t="str">
            <v>New Thermal</v>
          </cell>
          <cell r="E641" t="str">
            <v>East</v>
          </cell>
          <cell r="F641" t="str">
            <v>Wind, DJohnston, 40</v>
          </cell>
          <cell r="G641" t="str">
            <v/>
          </cell>
          <cell r="H641" t="str">
            <v/>
          </cell>
          <cell r="I641" t="str">
            <v>Wind</v>
          </cell>
          <cell r="J641" t="str">
            <v>Renewable - Wind</v>
          </cell>
        </row>
        <row r="642">
          <cell r="A642">
            <v>96084</v>
          </cell>
          <cell r="B642" t="str">
            <v>I_FOT_4CQ3</v>
          </cell>
          <cell r="C642" t="str">
            <v>I_FOT_4CQ3</v>
          </cell>
          <cell r="D642" t="str">
            <v>New Thermal</v>
          </cell>
          <cell r="E642" t="str">
            <v>East</v>
          </cell>
          <cell r="F642" t="str">
            <v>FOT Four Corners Q3</v>
          </cell>
          <cell r="G642" t="str">
            <v/>
          </cell>
          <cell r="H642" t="str">
            <v/>
          </cell>
          <cell r="I642" t="str">
            <v>FOT</v>
          </cell>
          <cell r="J642" t="str">
            <v>Front Office Transactions</v>
          </cell>
          <cell r="K642" t="str">
            <v/>
          </cell>
        </row>
        <row r="643">
          <cell r="A643">
            <v>96077</v>
          </cell>
          <cell r="B643" t="str">
            <v>I_FOT_COBFL</v>
          </cell>
          <cell r="C643" t="str">
            <v>I_FOT_COBFL</v>
          </cell>
          <cell r="D643" t="str">
            <v>New Thermal</v>
          </cell>
          <cell r="E643" t="str">
            <v>West</v>
          </cell>
          <cell r="F643" t="str">
            <v>FOT COB Flat</v>
          </cell>
          <cell r="G643" t="str">
            <v/>
          </cell>
          <cell r="H643" t="str">
            <v/>
          </cell>
          <cell r="I643" t="str">
            <v>FOT</v>
          </cell>
          <cell r="J643" t="str">
            <v>Front Office Transactions</v>
          </cell>
          <cell r="K643" t="str">
            <v/>
          </cell>
        </row>
        <row r="644">
          <cell r="A644">
            <v>96105</v>
          </cell>
          <cell r="B644" t="str">
            <v>I_FOT_COBQ3</v>
          </cell>
          <cell r="C644" t="str">
            <v>I_FOT_COBQ3</v>
          </cell>
          <cell r="D644" t="str">
            <v>New Thermal</v>
          </cell>
          <cell r="E644" t="str">
            <v>West</v>
          </cell>
          <cell r="F644" t="str">
            <v>FOT COB Q3</v>
          </cell>
          <cell r="G644" t="str">
            <v/>
          </cell>
          <cell r="H644" t="str">
            <v/>
          </cell>
          <cell r="I644" t="str">
            <v>FOT</v>
          </cell>
          <cell r="J644" t="str">
            <v>Front Office Transactions</v>
          </cell>
          <cell r="K644" t="str">
            <v/>
          </cell>
        </row>
        <row r="645">
          <cell r="A645">
            <v>96099</v>
          </cell>
          <cell r="B645" t="str">
            <v>I_FOT_MDCFL</v>
          </cell>
          <cell r="C645" t="str">
            <v>I_FOT_MDCFL</v>
          </cell>
          <cell r="D645" t="str">
            <v>New Thermal</v>
          </cell>
          <cell r="E645" t="str">
            <v>West</v>
          </cell>
          <cell r="F645" t="str">
            <v>FOT Mid Columbia Flat</v>
          </cell>
          <cell r="G645" t="str">
            <v/>
          </cell>
          <cell r="H645" t="str">
            <v/>
          </cell>
          <cell r="I645" t="str">
            <v>FOT</v>
          </cell>
          <cell r="J645" t="str">
            <v>Front Office Transactions</v>
          </cell>
          <cell r="K645" t="str">
            <v/>
          </cell>
        </row>
        <row r="646">
          <cell r="A646">
            <v>96100</v>
          </cell>
          <cell r="B646" t="str">
            <v>I_FOT_MDCFLb</v>
          </cell>
          <cell r="C646" t="str">
            <v>I_FOT_MDCFLb</v>
          </cell>
          <cell r="D646" t="str">
            <v>New Thermal</v>
          </cell>
          <cell r="E646" t="str">
            <v>West</v>
          </cell>
          <cell r="F646" t="str">
            <v>FOT Mid Columbia Flat</v>
          </cell>
          <cell r="G646" t="str">
            <v/>
          </cell>
          <cell r="H646" t="str">
            <v/>
          </cell>
          <cell r="I646" t="str">
            <v>FOT</v>
          </cell>
          <cell r="J646" t="str">
            <v>Front Office Transactions</v>
          </cell>
          <cell r="K646" t="str">
            <v/>
          </cell>
        </row>
        <row r="647">
          <cell r="A647">
            <v>96102</v>
          </cell>
          <cell r="B647" t="str">
            <v>I_FOT_MDCQ3</v>
          </cell>
          <cell r="C647" t="str">
            <v>I_FOT_MDCQ3</v>
          </cell>
          <cell r="D647" t="str">
            <v>New Thermal</v>
          </cell>
          <cell r="E647" t="str">
            <v>West</v>
          </cell>
          <cell r="F647" t="str">
            <v>FOT MidColumbia Q3</v>
          </cell>
          <cell r="G647" t="str">
            <v/>
          </cell>
          <cell r="H647" t="str">
            <v/>
          </cell>
          <cell r="I647" t="str">
            <v>FOT</v>
          </cell>
          <cell r="J647" t="str">
            <v>Front Office Transactions</v>
          </cell>
          <cell r="K647" t="str">
            <v/>
          </cell>
        </row>
        <row r="648">
          <cell r="A648">
            <v>96103</v>
          </cell>
          <cell r="B648" t="str">
            <v>I_FOT_MDCQ3b</v>
          </cell>
          <cell r="C648" t="str">
            <v>I_FOT_MDCQ3b</v>
          </cell>
          <cell r="D648" t="str">
            <v>New Thermal</v>
          </cell>
          <cell r="E648" t="str">
            <v>West</v>
          </cell>
          <cell r="F648" t="str">
            <v>FOT MidColumbia Q3 - 2</v>
          </cell>
          <cell r="G648" t="str">
            <v/>
          </cell>
          <cell r="H648" t="str">
            <v/>
          </cell>
          <cell r="I648" t="str">
            <v>FOT</v>
          </cell>
          <cell r="J648" t="str">
            <v>Front Office Transactions</v>
          </cell>
          <cell r="K648" t="str">
            <v/>
          </cell>
        </row>
        <row r="649">
          <cell r="A649">
            <v>96104</v>
          </cell>
          <cell r="B649" t="str">
            <v>I_FOT_MEADQ3</v>
          </cell>
          <cell r="C649" t="str">
            <v>I_FOT_MEADQ3</v>
          </cell>
          <cell r="D649" t="str">
            <v>New Thermal</v>
          </cell>
          <cell r="E649" t="str">
            <v>East</v>
          </cell>
          <cell r="F649" t="str">
            <v>FOT Mead Q3</v>
          </cell>
          <cell r="G649" t="str">
            <v/>
          </cell>
          <cell r="H649" t="str">
            <v/>
          </cell>
          <cell r="I649" t="str">
            <v>FOT</v>
          </cell>
          <cell r="J649" t="str">
            <v>Front Office Transactions</v>
          </cell>
          <cell r="K649" t="str">
            <v/>
          </cell>
        </row>
        <row r="650">
          <cell r="A650">
            <v>96097</v>
          </cell>
          <cell r="B650" t="str">
            <v>I_FOT_MEADQ3a</v>
          </cell>
          <cell r="C650" t="str">
            <v>I_FOT_MEADQ3a</v>
          </cell>
          <cell r="D650" t="str">
            <v>New Thermal</v>
          </cell>
          <cell r="E650" t="str">
            <v>East</v>
          </cell>
          <cell r="F650" t="str">
            <v>FOT Mead Q3</v>
          </cell>
          <cell r="G650" t="str">
            <v/>
          </cell>
          <cell r="H650" t="str">
            <v/>
          </cell>
          <cell r="I650" t="str">
            <v>FOT</v>
          </cell>
          <cell r="J650" t="str">
            <v>Front Office Transactions</v>
          </cell>
          <cell r="K650" t="str">
            <v/>
          </cell>
        </row>
        <row r="651">
          <cell r="A651">
            <v>96098</v>
          </cell>
          <cell r="B651" t="str">
            <v>I_FOT_MEADQ3b</v>
          </cell>
          <cell r="C651" t="str">
            <v>I_FOT_MEADQ3b</v>
          </cell>
          <cell r="D651" t="str">
            <v>New Thermal</v>
          </cell>
          <cell r="E651" t="str">
            <v>East</v>
          </cell>
          <cell r="F651" t="str">
            <v>FOT Mead Q3</v>
          </cell>
          <cell r="G651" t="str">
            <v/>
          </cell>
          <cell r="H651" t="str">
            <v/>
          </cell>
          <cell r="I651" t="str">
            <v>FOT</v>
          </cell>
          <cell r="J651" t="str">
            <v>Front Office Transactions</v>
          </cell>
          <cell r="K651" t="str">
            <v/>
          </cell>
        </row>
        <row r="652">
          <cell r="A652">
            <v>96086</v>
          </cell>
          <cell r="B652" t="str">
            <v>I_FOT_MONAQ3</v>
          </cell>
          <cell r="C652" t="str">
            <v>I_FOT_MONAQ3</v>
          </cell>
          <cell r="D652" t="str">
            <v>New Thermal</v>
          </cell>
          <cell r="E652" t="str">
            <v>East</v>
          </cell>
          <cell r="F652" t="str">
            <v>FOT Mona Q3</v>
          </cell>
          <cell r="G652" t="str">
            <v/>
          </cell>
          <cell r="H652" t="str">
            <v/>
          </cell>
          <cell r="I652" t="str">
            <v>FOT</v>
          </cell>
          <cell r="J652" t="str">
            <v>Front Office Transactions</v>
          </cell>
          <cell r="K652" t="str">
            <v/>
          </cell>
        </row>
        <row r="653">
          <cell r="A653">
            <v>96088</v>
          </cell>
          <cell r="B653" t="str">
            <v>I_FOT_MONAQ3b</v>
          </cell>
          <cell r="C653" t="str">
            <v>I_FOT_MONAQ3b</v>
          </cell>
          <cell r="D653" t="str">
            <v>New Thermal</v>
          </cell>
          <cell r="E653" t="str">
            <v>East</v>
          </cell>
          <cell r="F653" t="str">
            <v>FOT Mona Q3</v>
          </cell>
          <cell r="G653" t="str">
            <v/>
          </cell>
          <cell r="H653" t="str">
            <v/>
          </cell>
          <cell r="I653" t="str">
            <v>FOT</v>
          </cell>
          <cell r="J653" t="str">
            <v>Front Office Transactions</v>
          </cell>
          <cell r="K653" t="str">
            <v/>
          </cell>
        </row>
        <row r="654">
          <cell r="A654">
            <v>96089</v>
          </cell>
          <cell r="B654" t="str">
            <v>I_FOT_MONAQ3c</v>
          </cell>
          <cell r="C654" t="str">
            <v>I_FOT_MONAQ3c</v>
          </cell>
          <cell r="D654" t="str">
            <v>New Thermal</v>
          </cell>
          <cell r="E654" t="str">
            <v>East</v>
          </cell>
          <cell r="F654" t="str">
            <v>FOT Mona Q3</v>
          </cell>
          <cell r="G654" t="str">
            <v/>
          </cell>
          <cell r="H654" t="str">
            <v/>
          </cell>
          <cell r="I654" t="str">
            <v>FOT</v>
          </cell>
          <cell r="J654" t="str">
            <v>Front Office Transactions</v>
          </cell>
          <cell r="K654" t="str">
            <v/>
          </cell>
        </row>
        <row r="655">
          <cell r="A655">
            <v>96090</v>
          </cell>
          <cell r="B655" t="str">
            <v>I_FOT_MONAQ3d</v>
          </cell>
          <cell r="C655" t="str">
            <v>I_FOT_MONAQ3d</v>
          </cell>
          <cell r="D655" t="str">
            <v>New Thermal</v>
          </cell>
          <cell r="E655" t="str">
            <v>East</v>
          </cell>
          <cell r="F655" t="str">
            <v>FOT Mona Q3</v>
          </cell>
          <cell r="G655" t="str">
            <v/>
          </cell>
          <cell r="H655" t="str">
            <v/>
          </cell>
          <cell r="I655" t="str">
            <v>FOT</v>
          </cell>
          <cell r="J655" t="str">
            <v>Front Office Transactions</v>
          </cell>
          <cell r="K655" t="str">
            <v/>
          </cell>
        </row>
        <row r="656">
          <cell r="A656">
            <v>96096</v>
          </cell>
          <cell r="B656" t="str">
            <v>I_FOT_MONAQ3e</v>
          </cell>
          <cell r="C656" t="str">
            <v>I_FOT_MONAQ3e</v>
          </cell>
          <cell r="D656" t="str">
            <v>New Thermal</v>
          </cell>
          <cell r="E656" t="str">
            <v>East</v>
          </cell>
          <cell r="F656" t="str">
            <v>FOT Mona Q3</v>
          </cell>
          <cell r="G656" t="str">
            <v/>
          </cell>
          <cell r="H656" t="str">
            <v/>
          </cell>
          <cell r="I656" t="str">
            <v>FOT</v>
          </cell>
          <cell r="J656" t="str">
            <v>Front Office Transactions</v>
          </cell>
          <cell r="K656" t="str">
            <v/>
          </cell>
        </row>
        <row r="657">
          <cell r="A657">
            <v>96110</v>
          </cell>
          <cell r="B657" t="str">
            <v>I_FOT_NOBQ3</v>
          </cell>
          <cell r="C657" t="str">
            <v>I_FOT_NOBQ3</v>
          </cell>
          <cell r="D657" t="str">
            <v>New Thermal</v>
          </cell>
          <cell r="E657" t="str">
            <v>West</v>
          </cell>
          <cell r="F657" t="str">
            <v>FOT NOB Q3</v>
          </cell>
          <cell r="G657" t="str">
            <v/>
          </cell>
          <cell r="H657" t="str">
            <v/>
          </cell>
          <cell r="I657" t="str">
            <v>FOT</v>
          </cell>
          <cell r="J657" t="str">
            <v>Front Office Transactions</v>
          </cell>
          <cell r="K657" t="str">
            <v/>
          </cell>
        </row>
        <row r="658">
          <cell r="A658">
            <v>228834</v>
          </cell>
          <cell r="B658" t="str">
            <v>I_GO_CC_F1</v>
          </cell>
          <cell r="C658" t="str">
            <v>I_GO_CC_F1</v>
          </cell>
          <cell r="D658" t="str">
            <v>New Thermal</v>
          </cell>
          <cell r="E658" t="str">
            <v>East</v>
          </cell>
          <cell r="F658" t="str">
            <v>CCCT - Goshen - F 1x1</v>
          </cell>
          <cell r="G658" t="str">
            <v/>
          </cell>
          <cell r="H658" t="str">
            <v/>
          </cell>
          <cell r="I658" t="str">
            <v>Gas</v>
          </cell>
          <cell r="J658" t="str">
            <v>Gas - CCCT</v>
          </cell>
          <cell r="K658" t="str">
            <v>Goshen</v>
          </cell>
        </row>
        <row r="659">
          <cell r="A659">
            <v>228835</v>
          </cell>
          <cell r="B659" t="str">
            <v>I_GO_CC_F1D</v>
          </cell>
          <cell r="C659" t="str">
            <v>I_GO_CC_F1D</v>
          </cell>
          <cell r="D659" t="str">
            <v>New Thermal</v>
          </cell>
          <cell r="E659" t="str">
            <v>East</v>
          </cell>
          <cell r="F659" t="str">
            <v>CCCT - Goshen - F 1x1</v>
          </cell>
          <cell r="G659" t="str">
            <v/>
          </cell>
          <cell r="H659" t="str">
            <v/>
          </cell>
          <cell r="I659" t="str">
            <v>Gas</v>
          </cell>
          <cell r="J659" t="str">
            <v>Gas - CCCT</v>
          </cell>
          <cell r="K659" t="str">
            <v>Goshen</v>
          </cell>
        </row>
        <row r="660">
          <cell r="A660">
            <v>96071</v>
          </cell>
          <cell r="B660" t="str">
            <v>I_GO_CC_G1</v>
          </cell>
          <cell r="C660" t="str">
            <v>I_GO_CC_G1</v>
          </cell>
          <cell r="D660" t="str">
            <v>New Thermal</v>
          </cell>
          <cell r="E660" t="str">
            <v>East</v>
          </cell>
          <cell r="F660" t="str">
            <v>CCCT - Goshen - G 1x1</v>
          </cell>
          <cell r="G660" t="str">
            <v/>
          </cell>
          <cell r="H660" t="str">
            <v/>
          </cell>
          <cell r="I660" t="str">
            <v>Gas</v>
          </cell>
          <cell r="J660" t="str">
            <v>Gas - CCCT</v>
          </cell>
          <cell r="K660" t="str">
            <v>Goshen</v>
          </cell>
        </row>
        <row r="661">
          <cell r="A661">
            <v>96072</v>
          </cell>
          <cell r="B661" t="str">
            <v>I_GO_CC_G1D</v>
          </cell>
          <cell r="C661" t="str">
            <v>I_GO_CC_G1D</v>
          </cell>
          <cell r="D661" t="str">
            <v>New Thermal</v>
          </cell>
          <cell r="E661" t="str">
            <v>East</v>
          </cell>
          <cell r="F661" t="str">
            <v>CCCT - Goshen - G 1x1</v>
          </cell>
          <cell r="G661" t="str">
            <v/>
          </cell>
          <cell r="H661" t="str">
            <v/>
          </cell>
          <cell r="I661" t="str">
            <v>Gas</v>
          </cell>
          <cell r="J661" t="str">
            <v>Gas - CCCT</v>
          </cell>
          <cell r="K661" t="str">
            <v>Goshen</v>
          </cell>
        </row>
        <row r="662">
          <cell r="A662">
            <v>228836</v>
          </cell>
          <cell r="B662" t="str">
            <v>I_GO_CC_J1</v>
          </cell>
          <cell r="C662" t="str">
            <v>I_GO_CC_J1</v>
          </cell>
          <cell r="D662" t="str">
            <v>New Thermal</v>
          </cell>
          <cell r="E662" t="str">
            <v>East</v>
          </cell>
          <cell r="F662" t="str">
            <v>CCCT - Goshen - J 1x1</v>
          </cell>
          <cell r="G662" t="str">
            <v/>
          </cell>
          <cell r="H662" t="str">
            <v/>
          </cell>
          <cell r="I662" t="str">
            <v>Gas</v>
          </cell>
          <cell r="J662" t="str">
            <v>Gas - CCCT</v>
          </cell>
          <cell r="K662" t="str">
            <v>Goshen</v>
          </cell>
        </row>
        <row r="663">
          <cell r="A663">
            <v>228837</v>
          </cell>
          <cell r="B663" t="str">
            <v>I_GO_CC_J1D</v>
          </cell>
          <cell r="C663" t="str">
            <v>I_GO_CC_J1D</v>
          </cell>
          <cell r="D663" t="str">
            <v>New Thermal</v>
          </cell>
          <cell r="E663" t="str">
            <v>East</v>
          </cell>
          <cell r="F663" t="str">
            <v>CCCT - Hunter - J 1x1</v>
          </cell>
          <cell r="G663" t="str">
            <v/>
          </cell>
          <cell r="H663" t="str">
            <v/>
          </cell>
          <cell r="I663" t="str">
            <v>Gas</v>
          </cell>
          <cell r="J663" t="str">
            <v>Gas - CCCT</v>
          </cell>
          <cell r="K663" t="str">
            <v>Hunter</v>
          </cell>
        </row>
        <row r="664">
          <cell r="A664">
            <v>228838</v>
          </cell>
          <cell r="B664" t="str">
            <v>I_GO_Fcell</v>
          </cell>
          <cell r="C664" t="str">
            <v>I_GO_Fcell</v>
          </cell>
          <cell r="D664" t="str">
            <v>New Thermal</v>
          </cell>
          <cell r="E664" t="str">
            <v>East</v>
          </cell>
          <cell r="F664" t="str">
            <v>Fuel Cell</v>
          </cell>
          <cell r="I664" t="str">
            <v>Other</v>
          </cell>
          <cell r="J664" t="str">
            <v>Other</v>
          </cell>
        </row>
        <row r="665">
          <cell r="A665">
            <v>228833</v>
          </cell>
          <cell r="B665" t="str">
            <v>I_GO_SC_AER</v>
          </cell>
          <cell r="C665" t="str">
            <v>I_GO_SC_AER</v>
          </cell>
          <cell r="D665" t="str">
            <v>New Thermal</v>
          </cell>
          <cell r="E665" t="str">
            <v>East</v>
          </cell>
          <cell r="F665" t="str">
            <v>SCCT Aero GO</v>
          </cell>
          <cell r="G665" t="str">
            <v/>
          </cell>
          <cell r="H665" t="str">
            <v/>
          </cell>
          <cell r="I665" t="str">
            <v>Gas</v>
          </cell>
          <cell r="J665" t="str">
            <v>Gas- Peaking</v>
          </cell>
          <cell r="K665" t="str">
            <v>Goshen</v>
          </cell>
        </row>
        <row r="666">
          <cell r="A666">
            <v>95875</v>
          </cell>
          <cell r="B666" t="str">
            <v>I_GO_SC_FRM</v>
          </cell>
          <cell r="C666" t="str">
            <v>I_GO_SC_FRM</v>
          </cell>
          <cell r="D666" t="str">
            <v>New Thermal</v>
          </cell>
          <cell r="E666" t="str">
            <v>East</v>
          </cell>
          <cell r="F666" t="str">
            <v>SCCT Frame ID</v>
          </cell>
          <cell r="G666" t="str">
            <v/>
          </cell>
          <cell r="H666" t="str">
            <v/>
          </cell>
          <cell r="I666" t="str">
            <v>Gas</v>
          </cell>
          <cell r="J666" t="str">
            <v>Gas- Peaking</v>
          </cell>
          <cell r="K666" t="str">
            <v>Goshen</v>
          </cell>
        </row>
        <row r="667">
          <cell r="A667">
            <v>95873</v>
          </cell>
          <cell r="B667" t="str">
            <v>I_GO_SC_ICA</v>
          </cell>
          <cell r="C667" t="str">
            <v>I_GO_SC_ICA</v>
          </cell>
          <cell r="D667" t="str">
            <v>New Thermal</v>
          </cell>
          <cell r="E667" t="str">
            <v>East</v>
          </cell>
          <cell r="F667" t="str">
            <v>IC Aero GO</v>
          </cell>
          <cell r="G667" t="str">
            <v/>
          </cell>
          <cell r="H667" t="str">
            <v/>
          </cell>
          <cell r="I667" t="str">
            <v>Gas</v>
          </cell>
          <cell r="J667" t="str">
            <v>Gas- Peaking</v>
          </cell>
          <cell r="K667" t="str">
            <v>Goshen</v>
          </cell>
        </row>
        <row r="668">
          <cell r="A668">
            <v>96070</v>
          </cell>
          <cell r="B668" t="str">
            <v>I_GO_SC_RE</v>
          </cell>
          <cell r="C668" t="str">
            <v>I_GO_SC_RE</v>
          </cell>
          <cell r="D668" t="str">
            <v>New Thermal</v>
          </cell>
          <cell r="E668" t="str">
            <v>East</v>
          </cell>
          <cell r="F668" t="str">
            <v>Reciprocating Engine</v>
          </cell>
          <cell r="G668" t="str">
            <v/>
          </cell>
          <cell r="H668" t="str">
            <v/>
          </cell>
          <cell r="I668" t="str">
            <v>Gas</v>
          </cell>
          <cell r="J668" t="str">
            <v>Gas- Peaking</v>
          </cell>
          <cell r="K668" t="str">
            <v>Goshen</v>
          </cell>
        </row>
        <row r="669">
          <cell r="A669">
            <v>96037</v>
          </cell>
          <cell r="B669" t="str">
            <v>I_GO_WD_29</v>
          </cell>
          <cell r="C669" t="str">
            <v>I_GO_WD_29</v>
          </cell>
          <cell r="D669" t="str">
            <v>New Thermal</v>
          </cell>
          <cell r="E669" t="str">
            <v>East</v>
          </cell>
          <cell r="F669" t="str">
            <v>Wind, GO, 29</v>
          </cell>
          <cell r="G669" t="str">
            <v/>
          </cell>
          <cell r="H669" t="str">
            <v/>
          </cell>
          <cell r="I669" t="str">
            <v>Wind</v>
          </cell>
          <cell r="J669" t="str">
            <v>Renewable - Wind</v>
          </cell>
          <cell r="K669" t="str">
            <v/>
          </cell>
        </row>
        <row r="670">
          <cell r="A670">
            <v>101742</v>
          </cell>
          <cell r="B670" t="str">
            <v>I_GO_WD_29T</v>
          </cell>
          <cell r="C670" t="str">
            <v>I_GO_WD_29T</v>
          </cell>
          <cell r="D670" t="str">
            <v>New Thermal</v>
          </cell>
          <cell r="E670" t="str">
            <v>East</v>
          </cell>
          <cell r="F670" t="str">
            <v>Wind, GO, 29</v>
          </cell>
          <cell r="G670" t="str">
            <v/>
          </cell>
          <cell r="H670" t="str">
            <v/>
          </cell>
          <cell r="I670" t="str">
            <v>Wind</v>
          </cell>
          <cell r="J670" t="str">
            <v>Renewable - Wind</v>
          </cell>
          <cell r="K670" t="str">
            <v/>
          </cell>
        </row>
        <row r="671">
          <cell r="A671">
            <v>101847</v>
          </cell>
          <cell r="B671" t="str">
            <v>I_Hem_WD_29</v>
          </cell>
          <cell r="C671" t="str">
            <v>I_Hem_WD_29</v>
          </cell>
          <cell r="D671" t="str">
            <v>New Thermal</v>
          </cell>
          <cell r="E671" t="str">
            <v>West</v>
          </cell>
          <cell r="F671" t="str">
            <v>Wind, HM, 29</v>
          </cell>
          <cell r="G671" t="str">
            <v/>
          </cell>
          <cell r="H671" t="str">
            <v/>
          </cell>
          <cell r="I671" t="str">
            <v>Wind</v>
          </cell>
          <cell r="J671" t="str">
            <v>Renewable - Wind</v>
          </cell>
          <cell r="K671" t="str">
            <v/>
          </cell>
        </row>
        <row r="672">
          <cell r="A672">
            <v>101848</v>
          </cell>
          <cell r="B672" t="str">
            <v>I_Hem_WD_29T</v>
          </cell>
          <cell r="C672" t="str">
            <v>I_Hem_WD_29T</v>
          </cell>
          <cell r="D672" t="str">
            <v>New Thermal</v>
          </cell>
          <cell r="E672" t="str">
            <v>West</v>
          </cell>
          <cell r="F672" t="str">
            <v>Wind, HM, 29</v>
          </cell>
          <cell r="G672" t="str">
            <v/>
          </cell>
          <cell r="H672" t="str">
            <v/>
          </cell>
          <cell r="I672" t="str">
            <v>Wind</v>
          </cell>
          <cell r="J672" t="str">
            <v>Renewable - Wind</v>
          </cell>
          <cell r="K672" t="str">
            <v/>
          </cell>
        </row>
        <row r="673">
          <cell r="A673">
            <v>228918</v>
          </cell>
          <cell r="B673" t="str">
            <v>I_HTN_CC_F1</v>
          </cell>
          <cell r="C673" t="str">
            <v>I_HTN_CC_F1</v>
          </cell>
          <cell r="D673" t="str">
            <v>New Thermal</v>
          </cell>
          <cell r="E673" t="str">
            <v>East</v>
          </cell>
          <cell r="F673" t="str">
            <v>CCCT - Huntington - F 1x1</v>
          </cell>
          <cell r="G673" t="str">
            <v/>
          </cell>
          <cell r="H673" t="str">
            <v/>
          </cell>
          <cell r="I673" t="str">
            <v>Gas</v>
          </cell>
          <cell r="J673" t="str">
            <v>Gas - CCCT</v>
          </cell>
          <cell r="K673" t="str">
            <v>Huntington</v>
          </cell>
        </row>
        <row r="674">
          <cell r="A674">
            <v>228919</v>
          </cell>
          <cell r="B674" t="str">
            <v>I_HTN_CC_F1D</v>
          </cell>
          <cell r="C674" t="str">
            <v>I_HTN_CC_F1D</v>
          </cell>
          <cell r="D674" t="str">
            <v>New Thermal</v>
          </cell>
          <cell r="E674" t="str">
            <v>East</v>
          </cell>
          <cell r="F674" t="str">
            <v>CCCT - Huntington - F 1x1</v>
          </cell>
          <cell r="G674" t="str">
            <v/>
          </cell>
          <cell r="H674" t="str">
            <v/>
          </cell>
          <cell r="I674" t="str">
            <v>Gas</v>
          </cell>
          <cell r="J674" t="str">
            <v>Gas - CCCT</v>
          </cell>
          <cell r="K674" t="str">
            <v>Huntington</v>
          </cell>
        </row>
        <row r="675">
          <cell r="A675">
            <v>228920</v>
          </cell>
          <cell r="B675" t="str">
            <v>I_HTN_CC_F2</v>
          </cell>
          <cell r="C675" t="str">
            <v>I_HTN_CC_F2</v>
          </cell>
          <cell r="D675" t="str">
            <v>New Thermal</v>
          </cell>
          <cell r="E675" t="str">
            <v>East</v>
          </cell>
          <cell r="F675" t="str">
            <v>CCCT - Huntington - F 2x1</v>
          </cell>
          <cell r="G675" t="str">
            <v/>
          </cell>
          <cell r="H675" t="str">
            <v/>
          </cell>
          <cell r="I675" t="str">
            <v>Gas</v>
          </cell>
          <cell r="J675" t="str">
            <v>Gas - CCCT</v>
          </cell>
          <cell r="K675" t="str">
            <v>Huntington</v>
          </cell>
        </row>
        <row r="676">
          <cell r="A676">
            <v>228921</v>
          </cell>
          <cell r="B676" t="str">
            <v>I_HTN_CC_F2D</v>
          </cell>
          <cell r="C676" t="str">
            <v>I_HTN_CC_F2D</v>
          </cell>
          <cell r="D676" t="str">
            <v>New Thermal</v>
          </cell>
          <cell r="E676" t="str">
            <v>East</v>
          </cell>
          <cell r="F676" t="str">
            <v>CCCT - Huntington - F 2x1</v>
          </cell>
          <cell r="G676" t="str">
            <v/>
          </cell>
          <cell r="H676" t="str">
            <v/>
          </cell>
          <cell r="I676" t="str">
            <v>Gas</v>
          </cell>
          <cell r="J676" t="str">
            <v>Gas - CCCT</v>
          </cell>
          <cell r="K676" t="str">
            <v>Huntington</v>
          </cell>
        </row>
        <row r="677">
          <cell r="A677">
            <v>228922</v>
          </cell>
          <cell r="B677" t="str">
            <v>I_HTN_CC_G1</v>
          </cell>
          <cell r="C677" t="str">
            <v>I_HTN_CC_G1</v>
          </cell>
          <cell r="D677" t="str">
            <v>New Thermal</v>
          </cell>
          <cell r="E677" t="str">
            <v>East</v>
          </cell>
          <cell r="F677" t="str">
            <v>CCCT - Huntington - G 1x1</v>
          </cell>
          <cell r="G677" t="str">
            <v/>
          </cell>
          <cell r="H677" t="str">
            <v/>
          </cell>
          <cell r="I677" t="str">
            <v>Gas</v>
          </cell>
          <cell r="J677" t="str">
            <v>Gas - CCCT</v>
          </cell>
          <cell r="K677" t="str">
            <v>Huntington</v>
          </cell>
        </row>
        <row r="678">
          <cell r="A678">
            <v>228923</v>
          </cell>
          <cell r="B678" t="str">
            <v>I_HTN_CC_G1D</v>
          </cell>
          <cell r="C678" t="str">
            <v>I_HTN_CC_G1D</v>
          </cell>
          <cell r="D678" t="str">
            <v>New Thermal</v>
          </cell>
          <cell r="E678" t="str">
            <v>East</v>
          </cell>
          <cell r="F678" t="str">
            <v>CCCT - Huntington - G 1x1</v>
          </cell>
          <cell r="G678" t="str">
            <v/>
          </cell>
          <cell r="H678" t="str">
            <v/>
          </cell>
          <cell r="I678" t="str">
            <v>Gas</v>
          </cell>
          <cell r="J678" t="str">
            <v>Gas - CCCT</v>
          </cell>
          <cell r="K678" t="str">
            <v>Huntington</v>
          </cell>
        </row>
        <row r="679">
          <cell r="A679">
            <v>228924</v>
          </cell>
          <cell r="B679" t="str">
            <v>I_HTN_CC_G2</v>
          </cell>
          <cell r="C679" t="str">
            <v>I_HTN_CC_G2</v>
          </cell>
          <cell r="D679" t="str">
            <v>New Thermal</v>
          </cell>
          <cell r="E679" t="str">
            <v>East</v>
          </cell>
          <cell r="F679" t="str">
            <v>CCCT - Huntington - G 2x1</v>
          </cell>
          <cell r="G679" t="str">
            <v/>
          </cell>
          <cell r="H679" t="str">
            <v/>
          </cell>
          <cell r="I679" t="str">
            <v>Gas</v>
          </cell>
          <cell r="J679" t="str">
            <v>Gas - CCCT</v>
          </cell>
          <cell r="K679" t="str">
            <v>Huntington</v>
          </cell>
        </row>
        <row r="680">
          <cell r="A680">
            <v>228925</v>
          </cell>
          <cell r="B680" t="str">
            <v>I_HTN_CC_G2D</v>
          </cell>
          <cell r="C680" t="str">
            <v>I_HTN_CC_G2D</v>
          </cell>
          <cell r="D680" t="str">
            <v>New Thermal</v>
          </cell>
          <cell r="E680" t="str">
            <v>East</v>
          </cell>
          <cell r="F680" t="str">
            <v>CCCT - Huntington - G 2x1</v>
          </cell>
          <cell r="G680" t="str">
            <v/>
          </cell>
          <cell r="H680" t="str">
            <v/>
          </cell>
          <cell r="I680" t="str">
            <v>Gas</v>
          </cell>
          <cell r="J680" t="str">
            <v>Gas - CCCT</v>
          </cell>
          <cell r="K680" t="str">
            <v>Huntington</v>
          </cell>
        </row>
        <row r="681">
          <cell r="A681">
            <v>228926</v>
          </cell>
          <cell r="B681" t="str">
            <v>I_HTN_CC_J1</v>
          </cell>
          <cell r="C681" t="str">
            <v>I_HTN_CC_J1</v>
          </cell>
          <cell r="D681" t="str">
            <v>New Thermal</v>
          </cell>
          <cell r="E681" t="str">
            <v>East</v>
          </cell>
          <cell r="F681" t="str">
            <v>CCCT - Huntington - J 1x1</v>
          </cell>
          <cell r="G681" t="str">
            <v/>
          </cell>
          <cell r="H681" t="str">
            <v/>
          </cell>
          <cell r="I681" t="str">
            <v>Gas</v>
          </cell>
          <cell r="J681" t="str">
            <v>Gas - CCCT</v>
          </cell>
          <cell r="K681" t="str">
            <v>Huntington</v>
          </cell>
        </row>
        <row r="682">
          <cell r="A682">
            <v>228927</v>
          </cell>
          <cell r="B682" t="str">
            <v>I_HTN_CC_J1D</v>
          </cell>
          <cell r="C682" t="str">
            <v>I_HTN_CC_J1D</v>
          </cell>
          <cell r="D682" t="str">
            <v>New Thermal</v>
          </cell>
          <cell r="E682" t="str">
            <v>East</v>
          </cell>
          <cell r="F682" t="str">
            <v>CCCT - Huntington - J 1x1</v>
          </cell>
          <cell r="G682" t="str">
            <v/>
          </cell>
          <cell r="H682" t="str">
            <v/>
          </cell>
          <cell r="I682" t="str">
            <v>Gas</v>
          </cell>
          <cell r="J682" t="str">
            <v>Gas - CCCT</v>
          </cell>
          <cell r="K682" t="str">
            <v>Huntington</v>
          </cell>
        </row>
        <row r="683">
          <cell r="A683">
            <v>228928</v>
          </cell>
          <cell r="B683" t="str">
            <v>I_HTN_SC_AER</v>
          </cell>
          <cell r="C683" t="str">
            <v>I_HTN_SC_AER</v>
          </cell>
          <cell r="D683" t="str">
            <v>New Thermal</v>
          </cell>
          <cell r="E683" t="str">
            <v>East</v>
          </cell>
          <cell r="F683" t="str">
            <v>SCCT Aero HTN</v>
          </cell>
          <cell r="G683" t="str">
            <v/>
          </cell>
          <cell r="H683" t="str">
            <v/>
          </cell>
          <cell r="I683" t="str">
            <v>Gas</v>
          </cell>
          <cell r="J683" t="str">
            <v>Gas- Peaking</v>
          </cell>
          <cell r="K683" t="str">
            <v>Huntington</v>
          </cell>
        </row>
        <row r="684">
          <cell r="A684">
            <v>228929</v>
          </cell>
          <cell r="B684" t="str">
            <v>I_HTN_SC_FRM</v>
          </cell>
          <cell r="C684" t="str">
            <v>I_HTN_SC_FRM</v>
          </cell>
          <cell r="D684" t="str">
            <v>New Thermal</v>
          </cell>
          <cell r="E684" t="str">
            <v>East</v>
          </cell>
          <cell r="F684" t="str">
            <v>SCCT Frame HTN</v>
          </cell>
          <cell r="G684" t="str">
            <v/>
          </cell>
          <cell r="H684" t="str">
            <v/>
          </cell>
          <cell r="I684" t="str">
            <v>Gas</v>
          </cell>
          <cell r="J684" t="str">
            <v>Gas- Peaking</v>
          </cell>
          <cell r="K684" t="str">
            <v>Huntington</v>
          </cell>
        </row>
        <row r="685">
          <cell r="A685">
            <v>228930</v>
          </cell>
          <cell r="B685" t="str">
            <v>I_HTN_SC_ICA</v>
          </cell>
          <cell r="C685" t="str">
            <v>I_HTN_SC_ICA</v>
          </cell>
          <cell r="D685" t="str">
            <v>New Thermal</v>
          </cell>
          <cell r="E685" t="str">
            <v>East</v>
          </cell>
          <cell r="F685" t="str">
            <v>IC Aero HTN</v>
          </cell>
          <cell r="G685" t="str">
            <v/>
          </cell>
          <cell r="H685" t="str">
            <v/>
          </cell>
          <cell r="I685" t="str">
            <v>Gas</v>
          </cell>
          <cell r="J685" t="str">
            <v>Gas- Peaking</v>
          </cell>
          <cell r="K685" t="str">
            <v>Huntington</v>
          </cell>
        </row>
        <row r="686">
          <cell r="A686">
            <v>228931</v>
          </cell>
          <cell r="B686" t="str">
            <v>I_HTN_SC_RE</v>
          </cell>
          <cell r="C686" t="str">
            <v>I_HTN_SC_RE</v>
          </cell>
          <cell r="D686" t="str">
            <v>New Thermal</v>
          </cell>
          <cell r="E686" t="str">
            <v>East</v>
          </cell>
          <cell r="F686" t="str">
            <v>Reciprocating Engine</v>
          </cell>
          <cell r="G686" t="str">
            <v/>
          </cell>
          <cell r="H686" t="str">
            <v/>
          </cell>
          <cell r="I686" t="str">
            <v>Gas</v>
          </cell>
          <cell r="J686" t="str">
            <v>Gas- Peaking</v>
          </cell>
          <cell r="K686" t="str">
            <v>Huntington</v>
          </cell>
        </row>
        <row r="687">
          <cell r="A687">
            <v>228813</v>
          </cell>
          <cell r="B687" t="str">
            <v>I_HTR_CC_F1</v>
          </cell>
          <cell r="C687" t="str">
            <v>I_HTR_CC_F1</v>
          </cell>
          <cell r="D687" t="str">
            <v>New Thermal</v>
          </cell>
          <cell r="E687" t="str">
            <v>East</v>
          </cell>
          <cell r="F687" t="str">
            <v>CCCT - Hunter - F 1x1</v>
          </cell>
          <cell r="G687" t="str">
            <v/>
          </cell>
          <cell r="H687" t="str">
            <v/>
          </cell>
          <cell r="I687" t="str">
            <v>Gas</v>
          </cell>
          <cell r="J687" t="str">
            <v>Gas - CCCT</v>
          </cell>
          <cell r="K687" t="str">
            <v>Hunter</v>
          </cell>
        </row>
        <row r="688">
          <cell r="A688">
            <v>228814</v>
          </cell>
          <cell r="B688" t="str">
            <v>I_HTR_CC_F1D</v>
          </cell>
          <cell r="C688" t="str">
            <v>I_HTR_CC_F1D</v>
          </cell>
          <cell r="D688" t="str">
            <v>New Thermal</v>
          </cell>
          <cell r="E688" t="str">
            <v>East</v>
          </cell>
          <cell r="F688" t="str">
            <v>CCCT - Hunter - F 1x1</v>
          </cell>
          <cell r="G688" t="str">
            <v/>
          </cell>
          <cell r="H688" t="str">
            <v/>
          </cell>
          <cell r="I688" t="str">
            <v>Gas</v>
          </cell>
          <cell r="J688" t="str">
            <v>Gas - CCCT</v>
          </cell>
          <cell r="K688" t="str">
            <v>Hunter</v>
          </cell>
        </row>
        <row r="689">
          <cell r="A689">
            <v>228815</v>
          </cell>
          <cell r="B689" t="str">
            <v>I_HTR_CC_F2</v>
          </cell>
          <cell r="C689" t="str">
            <v>I_HTR_CC_F2</v>
          </cell>
          <cell r="D689" t="str">
            <v>New Thermal</v>
          </cell>
          <cell r="E689" t="str">
            <v>East</v>
          </cell>
          <cell r="F689" t="str">
            <v>CCCT - Hunter - F 2x1</v>
          </cell>
          <cell r="G689" t="str">
            <v/>
          </cell>
          <cell r="H689" t="str">
            <v/>
          </cell>
          <cell r="I689" t="str">
            <v>Gas</v>
          </cell>
          <cell r="J689" t="str">
            <v>Gas - CCCT</v>
          </cell>
          <cell r="K689" t="str">
            <v>Hunter</v>
          </cell>
        </row>
        <row r="690">
          <cell r="A690">
            <v>228816</v>
          </cell>
          <cell r="B690" t="str">
            <v>I_HTR_CC_F2D</v>
          </cell>
          <cell r="C690" t="str">
            <v>I_HTR_CC_F2D</v>
          </cell>
          <cell r="D690" t="str">
            <v>New Thermal</v>
          </cell>
          <cell r="E690" t="str">
            <v>East</v>
          </cell>
          <cell r="F690" t="str">
            <v>CCCT - Hunter - F 2x1</v>
          </cell>
          <cell r="G690" t="str">
            <v/>
          </cell>
          <cell r="H690" t="str">
            <v/>
          </cell>
          <cell r="I690" t="str">
            <v>Gas</v>
          </cell>
          <cell r="J690" t="str">
            <v>Gas - CCCT</v>
          </cell>
          <cell r="K690" t="str">
            <v>Hunter</v>
          </cell>
        </row>
        <row r="691">
          <cell r="A691">
            <v>228817</v>
          </cell>
          <cell r="B691" t="str">
            <v>I_HTR_CC_G1</v>
          </cell>
          <cell r="C691" t="str">
            <v>I_HTR_CC_G1</v>
          </cell>
          <cell r="D691" t="str">
            <v>New Thermal</v>
          </cell>
          <cell r="E691" t="str">
            <v>East</v>
          </cell>
          <cell r="F691" t="str">
            <v>CCCT - Hunter - G 1x1</v>
          </cell>
          <cell r="G691" t="str">
            <v/>
          </cell>
          <cell r="H691" t="str">
            <v/>
          </cell>
          <cell r="I691" t="str">
            <v>Gas</v>
          </cell>
          <cell r="J691" t="str">
            <v>Gas - CCCT</v>
          </cell>
          <cell r="K691" t="str">
            <v>Hunter</v>
          </cell>
        </row>
        <row r="692">
          <cell r="A692">
            <v>228818</v>
          </cell>
          <cell r="B692" t="str">
            <v>I_HTR_CC_G1D</v>
          </cell>
          <cell r="C692" t="str">
            <v>I_HTR_CC_G1D</v>
          </cell>
          <cell r="D692" t="str">
            <v>New Thermal</v>
          </cell>
          <cell r="E692" t="str">
            <v>East</v>
          </cell>
          <cell r="F692" t="str">
            <v>CCCT - Hunter - G 1x1</v>
          </cell>
          <cell r="G692" t="str">
            <v/>
          </cell>
          <cell r="H692" t="str">
            <v/>
          </cell>
          <cell r="I692" t="str">
            <v>Gas</v>
          </cell>
          <cell r="J692" t="str">
            <v>Gas - CCCT</v>
          </cell>
          <cell r="K692" t="str">
            <v>Hunter</v>
          </cell>
        </row>
        <row r="693">
          <cell r="A693">
            <v>228819</v>
          </cell>
          <cell r="B693" t="str">
            <v>I_HTR_CC_G2</v>
          </cell>
          <cell r="C693" t="str">
            <v>I_HTR_CC_G2</v>
          </cell>
          <cell r="D693" t="str">
            <v>New Thermal</v>
          </cell>
          <cell r="E693" t="str">
            <v>East</v>
          </cell>
          <cell r="F693" t="str">
            <v>CCCT - Hunter - G 2x1</v>
          </cell>
          <cell r="G693" t="str">
            <v/>
          </cell>
          <cell r="H693" t="str">
            <v/>
          </cell>
          <cell r="I693" t="str">
            <v>Gas</v>
          </cell>
          <cell r="J693" t="str">
            <v>Gas - CCCT</v>
          </cell>
          <cell r="K693" t="str">
            <v>Hunter</v>
          </cell>
        </row>
        <row r="694">
          <cell r="A694">
            <v>228820</v>
          </cell>
          <cell r="B694" t="str">
            <v>I_HTR_CC_G2D</v>
          </cell>
          <cell r="C694" t="str">
            <v>I_HTR_CC_G2D</v>
          </cell>
          <cell r="D694" t="str">
            <v>New Thermal</v>
          </cell>
          <cell r="E694" t="str">
            <v>East</v>
          </cell>
          <cell r="F694" t="str">
            <v>CCCT - Hunter - G 2x1</v>
          </cell>
          <cell r="G694" t="str">
            <v/>
          </cell>
          <cell r="H694" t="str">
            <v/>
          </cell>
          <cell r="I694" t="str">
            <v>Gas</v>
          </cell>
          <cell r="J694" t="str">
            <v>Gas - CCCT</v>
          </cell>
          <cell r="K694" t="str">
            <v>Hunter</v>
          </cell>
        </row>
        <row r="695">
          <cell r="A695">
            <v>228821</v>
          </cell>
          <cell r="B695" t="str">
            <v>I_HTR_CC_J1</v>
          </cell>
          <cell r="C695" t="str">
            <v>I_HTR_CC_J1</v>
          </cell>
          <cell r="D695" t="str">
            <v>New Thermal</v>
          </cell>
          <cell r="E695" t="str">
            <v>East</v>
          </cell>
          <cell r="F695" t="str">
            <v>CCCT - Hunter - J 1x1</v>
          </cell>
          <cell r="G695" t="str">
            <v/>
          </cell>
          <cell r="H695" t="str">
            <v/>
          </cell>
          <cell r="I695" t="str">
            <v>Gas</v>
          </cell>
          <cell r="J695" t="str">
            <v>Gas - CCCT</v>
          </cell>
          <cell r="K695" t="str">
            <v>Hunter</v>
          </cell>
        </row>
        <row r="696">
          <cell r="A696">
            <v>228822</v>
          </cell>
          <cell r="B696" t="str">
            <v>I_HTR_CC_J1D</v>
          </cell>
          <cell r="C696" t="str">
            <v>I_HTR_CC_J1D</v>
          </cell>
          <cell r="D696" t="str">
            <v>New Thermal</v>
          </cell>
          <cell r="E696" t="str">
            <v>East</v>
          </cell>
          <cell r="F696" t="str">
            <v>CCCT - Hunter - J 1x1</v>
          </cell>
          <cell r="G696" t="str">
            <v/>
          </cell>
          <cell r="H696" t="str">
            <v/>
          </cell>
          <cell r="I696" t="str">
            <v>Gas</v>
          </cell>
          <cell r="J696" t="str">
            <v>Gas - CCCT</v>
          </cell>
          <cell r="K696" t="str">
            <v>Hunter</v>
          </cell>
        </row>
        <row r="697">
          <cell r="A697">
            <v>228809</v>
          </cell>
          <cell r="B697" t="str">
            <v>I_HTR_SC_AER</v>
          </cell>
          <cell r="C697" t="str">
            <v>I_HTR_SC_AER</v>
          </cell>
          <cell r="D697" t="str">
            <v>New Thermal</v>
          </cell>
          <cell r="E697" t="str">
            <v>East</v>
          </cell>
          <cell r="F697" t="str">
            <v>SCCT Aero HTR</v>
          </cell>
          <cell r="G697" t="str">
            <v/>
          </cell>
          <cell r="H697" t="str">
            <v/>
          </cell>
          <cell r="I697" t="str">
            <v>Gas</v>
          </cell>
          <cell r="J697" t="str">
            <v>Gas- Peaking</v>
          </cell>
          <cell r="K697" t="str">
            <v>Hunter</v>
          </cell>
        </row>
        <row r="698">
          <cell r="A698">
            <v>228811</v>
          </cell>
          <cell r="B698" t="str">
            <v>I_HTR_SC_FRM</v>
          </cell>
          <cell r="C698" t="str">
            <v>I_HTR_SC_FRM</v>
          </cell>
          <cell r="D698" t="str">
            <v>New Thermal</v>
          </cell>
          <cell r="E698" t="str">
            <v>East</v>
          </cell>
          <cell r="F698" t="str">
            <v>SCCT Frame HTR</v>
          </cell>
          <cell r="G698" t="str">
            <v/>
          </cell>
          <cell r="H698" t="str">
            <v/>
          </cell>
          <cell r="I698" t="str">
            <v>Gas</v>
          </cell>
          <cell r="J698" t="str">
            <v>Gas- Peaking</v>
          </cell>
          <cell r="K698" t="str">
            <v>Hunter</v>
          </cell>
        </row>
        <row r="699">
          <cell r="A699">
            <v>228810</v>
          </cell>
          <cell r="B699" t="str">
            <v>I_HTR_SC_ICA</v>
          </cell>
          <cell r="C699" t="str">
            <v>I_HTR_SC_ICA</v>
          </cell>
          <cell r="D699" t="str">
            <v>New Thermal</v>
          </cell>
          <cell r="E699" t="str">
            <v>East</v>
          </cell>
          <cell r="F699" t="str">
            <v>IC Aero HTR</v>
          </cell>
          <cell r="G699" t="str">
            <v/>
          </cell>
          <cell r="H699" t="str">
            <v/>
          </cell>
          <cell r="I699" t="str">
            <v>Gas</v>
          </cell>
          <cell r="J699" t="str">
            <v>Gas- Peaking</v>
          </cell>
          <cell r="K699" t="str">
            <v>Hunter</v>
          </cell>
        </row>
        <row r="700">
          <cell r="A700">
            <v>228812</v>
          </cell>
          <cell r="B700" t="str">
            <v>I_HTR_SC_RE</v>
          </cell>
          <cell r="C700" t="str">
            <v>I_HTR_SC_RE</v>
          </cell>
          <cell r="D700" t="str">
            <v>New Thermal</v>
          </cell>
          <cell r="E700" t="str">
            <v>East</v>
          </cell>
          <cell r="F700" t="str">
            <v>Reciprocating Engine</v>
          </cell>
          <cell r="G700" t="str">
            <v/>
          </cell>
          <cell r="H700" t="str">
            <v/>
          </cell>
          <cell r="I700" t="str">
            <v>Gas</v>
          </cell>
          <cell r="J700" t="str">
            <v>Gas- Peaking</v>
          </cell>
          <cell r="K700" t="str">
            <v>Hunter</v>
          </cell>
        </row>
        <row r="701">
          <cell r="A701">
            <v>228827</v>
          </cell>
          <cell r="B701" t="str">
            <v>I_JB_CC_G2</v>
          </cell>
          <cell r="C701" t="str">
            <v>I_JB_CC_G2</v>
          </cell>
          <cell r="D701" t="str">
            <v>New Thermal</v>
          </cell>
          <cell r="E701" t="str">
            <v>West</v>
          </cell>
          <cell r="F701" t="str">
            <v>CCCT - Jbridger - G 2x1</v>
          </cell>
          <cell r="G701" t="str">
            <v/>
          </cell>
          <cell r="H701" t="str">
            <v/>
          </cell>
          <cell r="I701" t="str">
            <v>Gas</v>
          </cell>
          <cell r="J701" t="str">
            <v>Gas - CCCT</v>
          </cell>
          <cell r="K701" t="str">
            <v>Jbridger</v>
          </cell>
        </row>
        <row r="702">
          <cell r="A702">
            <v>228828</v>
          </cell>
          <cell r="B702" t="str">
            <v>I_JB_CC_G2D</v>
          </cell>
          <cell r="C702" t="str">
            <v>I_JB_CC_G2D</v>
          </cell>
          <cell r="D702" t="str">
            <v>New Thermal</v>
          </cell>
          <cell r="E702" t="str">
            <v>West</v>
          </cell>
          <cell r="F702" t="str">
            <v>CCCT - Jbridger - G 2x1</v>
          </cell>
          <cell r="G702" t="str">
            <v/>
          </cell>
          <cell r="H702" t="str">
            <v/>
          </cell>
          <cell r="I702" t="str">
            <v>Gas</v>
          </cell>
          <cell r="J702" t="str">
            <v>Gas - CCCT</v>
          </cell>
          <cell r="K702" t="str">
            <v>Jbridger</v>
          </cell>
        </row>
        <row r="703">
          <cell r="A703">
            <v>228829</v>
          </cell>
          <cell r="B703" t="str">
            <v>I_JB_CC_J1</v>
          </cell>
          <cell r="C703" t="str">
            <v>I_JB_CC_J1</v>
          </cell>
          <cell r="D703" t="str">
            <v>New Thermal</v>
          </cell>
          <cell r="E703" t="str">
            <v>West</v>
          </cell>
          <cell r="F703" t="str">
            <v>CCCT - Jbridger - J 1x1</v>
          </cell>
          <cell r="G703" t="str">
            <v/>
          </cell>
          <cell r="H703" t="str">
            <v/>
          </cell>
          <cell r="I703" t="str">
            <v>Gas</v>
          </cell>
          <cell r="J703" t="str">
            <v>Gas - CCCT</v>
          </cell>
          <cell r="K703" t="str">
            <v>Jbridger</v>
          </cell>
        </row>
        <row r="704">
          <cell r="A704">
            <v>228830</v>
          </cell>
          <cell r="B704" t="str">
            <v>I_JB_CC_J1D</v>
          </cell>
          <cell r="C704" t="str">
            <v>I_JB_CC_J1D</v>
          </cell>
          <cell r="D704" t="str">
            <v>New Thermal</v>
          </cell>
          <cell r="E704" t="str">
            <v>West</v>
          </cell>
          <cell r="F704" t="str">
            <v>CCCT - Jbridger - J 1x1</v>
          </cell>
          <cell r="G704" t="str">
            <v/>
          </cell>
          <cell r="H704" t="str">
            <v/>
          </cell>
          <cell r="I704" t="str">
            <v>Gas</v>
          </cell>
          <cell r="J704" t="str">
            <v>Gas - CCCT</v>
          </cell>
          <cell r="K704" t="str">
            <v>Jbridger</v>
          </cell>
        </row>
        <row r="705">
          <cell r="A705">
            <v>95907</v>
          </cell>
          <cell r="B705" t="str">
            <v>I_JB_IGC_CCS</v>
          </cell>
          <cell r="C705" t="str">
            <v>I_JB_IGC_CCS</v>
          </cell>
          <cell r="D705" t="str">
            <v>New Thermal</v>
          </cell>
          <cell r="E705" t="str">
            <v>East</v>
          </cell>
          <cell r="F705" t="str">
            <v>WY IGCC CCS</v>
          </cell>
          <cell r="G705" t="str">
            <v/>
          </cell>
          <cell r="H705" t="str">
            <v/>
          </cell>
          <cell r="I705" t="str">
            <v>Coal</v>
          </cell>
          <cell r="J705" t="str">
            <v>IGCC with CCS</v>
          </cell>
          <cell r="K705" t="str">
            <v/>
          </cell>
        </row>
        <row r="706">
          <cell r="A706">
            <v>228823</v>
          </cell>
          <cell r="B706" t="str">
            <v>I_JB_SC_AER</v>
          </cell>
          <cell r="C706" t="str">
            <v>I_JB_SC_AER</v>
          </cell>
          <cell r="D706" t="str">
            <v>New Thermal</v>
          </cell>
          <cell r="E706" t="str">
            <v>West</v>
          </cell>
          <cell r="F706" t="str">
            <v>SCCT Aero JB</v>
          </cell>
          <cell r="G706" t="str">
            <v/>
          </cell>
          <cell r="H706" t="str">
            <v/>
          </cell>
          <cell r="I706" t="str">
            <v>Gas</v>
          </cell>
          <cell r="J706" t="str">
            <v>Gas- Peaking</v>
          </cell>
          <cell r="K706" t="str">
            <v>Jbridger</v>
          </cell>
        </row>
        <row r="707">
          <cell r="A707">
            <v>228825</v>
          </cell>
          <cell r="B707" t="str">
            <v>I_JB_SC_FRM</v>
          </cell>
          <cell r="C707" t="str">
            <v>I_JB_SC_FRM</v>
          </cell>
          <cell r="D707" t="str">
            <v>New Thermal</v>
          </cell>
          <cell r="E707" t="str">
            <v>West</v>
          </cell>
          <cell r="F707" t="str">
            <v>SCCT Frame JB</v>
          </cell>
          <cell r="G707" t="str">
            <v/>
          </cell>
          <cell r="H707" t="str">
            <v/>
          </cell>
          <cell r="I707" t="str">
            <v>Gas</v>
          </cell>
          <cell r="J707" t="str">
            <v>Gas- Peaking</v>
          </cell>
          <cell r="K707" t="str">
            <v>Jbridger</v>
          </cell>
        </row>
        <row r="708">
          <cell r="A708">
            <v>228824</v>
          </cell>
          <cell r="B708" t="str">
            <v>I_JB_SC_ICA</v>
          </cell>
          <cell r="C708" t="str">
            <v>I_JB_SC_ICA</v>
          </cell>
          <cell r="D708" t="str">
            <v>New Thermal</v>
          </cell>
          <cell r="E708" t="str">
            <v>West</v>
          </cell>
          <cell r="F708" t="str">
            <v>IC Aero JB</v>
          </cell>
          <cell r="G708" t="str">
            <v/>
          </cell>
          <cell r="H708" t="str">
            <v/>
          </cell>
          <cell r="I708" t="str">
            <v>Gas</v>
          </cell>
          <cell r="J708" t="str">
            <v>Gas- Peaking</v>
          </cell>
          <cell r="K708" t="str">
            <v>Jbridger</v>
          </cell>
        </row>
        <row r="709">
          <cell r="A709">
            <v>228826</v>
          </cell>
          <cell r="B709" t="str">
            <v>I_JB_SC_RE</v>
          </cell>
          <cell r="C709" t="str">
            <v>I_JB_SC_RE</v>
          </cell>
          <cell r="D709" t="str">
            <v>New Thermal</v>
          </cell>
          <cell r="E709" t="str">
            <v>West</v>
          </cell>
          <cell r="F709" t="str">
            <v>Reciprocating Engine</v>
          </cell>
          <cell r="G709" t="str">
            <v/>
          </cell>
          <cell r="H709" t="str">
            <v/>
          </cell>
          <cell r="I709" t="str">
            <v>Gas</v>
          </cell>
          <cell r="J709" t="str">
            <v>Gas- Peaking</v>
          </cell>
          <cell r="K709" t="str">
            <v>Jbridger</v>
          </cell>
        </row>
        <row r="710">
          <cell r="A710">
            <v>99873</v>
          </cell>
          <cell r="B710" t="str">
            <v>I_PNC_BIOFOR</v>
          </cell>
          <cell r="C710" t="str">
            <v>I_PNC_BIOFOR</v>
          </cell>
          <cell r="D710" t="str">
            <v>New Thermal</v>
          </cell>
          <cell r="E710" t="str">
            <v>West</v>
          </cell>
          <cell r="F710" t="str">
            <v>Utility Biomass</v>
          </cell>
          <cell r="G710" t="str">
            <v/>
          </cell>
          <cell r="H710" t="str">
            <v/>
          </cell>
          <cell r="I710" t="str">
            <v>Other</v>
          </cell>
          <cell r="J710" t="str">
            <v>Renewable - Biomass</v>
          </cell>
          <cell r="K710" t="str">
            <v/>
          </cell>
        </row>
        <row r="711">
          <cell r="A711">
            <v>95659</v>
          </cell>
          <cell r="B711" t="str">
            <v>I_PNC_CC_F2</v>
          </cell>
          <cell r="C711" t="str">
            <v>I_PNC_CC_F2</v>
          </cell>
          <cell r="D711" t="str">
            <v>New Thermal</v>
          </cell>
          <cell r="E711" t="str">
            <v>West</v>
          </cell>
          <cell r="F711" t="str">
            <v>CCCT - PortlandNC - F 2x1</v>
          </cell>
          <cell r="G711" t="str">
            <v/>
          </cell>
          <cell r="H711" t="str">
            <v/>
          </cell>
          <cell r="I711" t="str">
            <v>Gas</v>
          </cell>
          <cell r="J711" t="str">
            <v>Gas - CCCT</v>
          </cell>
          <cell r="K711" t="str">
            <v>PortlandNC</v>
          </cell>
        </row>
        <row r="712">
          <cell r="A712">
            <v>95660</v>
          </cell>
          <cell r="B712" t="str">
            <v>I_PNC_CC_F2D</v>
          </cell>
          <cell r="C712" t="str">
            <v>I_PNC_CC_F2D</v>
          </cell>
          <cell r="D712" t="str">
            <v>New Thermal</v>
          </cell>
          <cell r="E712" t="str">
            <v>West</v>
          </cell>
          <cell r="F712" t="str">
            <v>CCCT - PortlandNC - F 2x1</v>
          </cell>
          <cell r="G712" t="str">
            <v/>
          </cell>
          <cell r="H712" t="str">
            <v/>
          </cell>
          <cell r="I712" t="str">
            <v>Gas</v>
          </cell>
          <cell r="J712" t="str">
            <v>Gas - CCCT</v>
          </cell>
          <cell r="K712" t="str">
            <v>PortlandNC</v>
          </cell>
        </row>
        <row r="713">
          <cell r="A713">
            <v>99829</v>
          </cell>
          <cell r="B713" t="str">
            <v>I_PNC_CC_G1</v>
          </cell>
          <cell r="C713" t="str">
            <v>I_PNC_CC_G1</v>
          </cell>
          <cell r="D713" t="str">
            <v>New Thermal</v>
          </cell>
          <cell r="E713" t="str">
            <v>West</v>
          </cell>
          <cell r="F713" t="str">
            <v>CCCT - PortlandNC - G 1x1</v>
          </cell>
          <cell r="G713" t="str">
            <v/>
          </cell>
          <cell r="H713" t="str">
            <v/>
          </cell>
          <cell r="I713" t="str">
            <v>Gas</v>
          </cell>
          <cell r="J713" t="str">
            <v>Gas - CCCT</v>
          </cell>
          <cell r="K713" t="str">
            <v>PortlandNC</v>
          </cell>
        </row>
        <row r="714">
          <cell r="A714">
            <v>99830</v>
          </cell>
          <cell r="B714" t="str">
            <v>I_PNC_CC_G1D</v>
          </cell>
          <cell r="C714" t="str">
            <v>I_PNC_CC_G1D</v>
          </cell>
          <cell r="D714" t="str">
            <v>New Thermal</v>
          </cell>
          <cell r="E714" t="str">
            <v>West</v>
          </cell>
          <cell r="F714" t="str">
            <v>CCCT - PortlandNC - G 1x1</v>
          </cell>
          <cell r="G714" t="str">
            <v/>
          </cell>
          <cell r="H714" t="str">
            <v/>
          </cell>
          <cell r="I714" t="str">
            <v>Gas</v>
          </cell>
          <cell r="J714" t="str">
            <v>Gas - CCCT</v>
          </cell>
          <cell r="K714" t="str">
            <v>PortlandNC</v>
          </cell>
        </row>
        <row r="715">
          <cell r="A715">
            <v>99831</v>
          </cell>
          <cell r="B715" t="str">
            <v>I_PNC_CC_G2</v>
          </cell>
          <cell r="C715" t="str">
            <v>I_PNC_CC_G2</v>
          </cell>
          <cell r="D715" t="str">
            <v>New Thermal</v>
          </cell>
          <cell r="E715" t="str">
            <v>West</v>
          </cell>
          <cell r="F715" t="str">
            <v>CCCT - PortlandNC - G 2x1</v>
          </cell>
          <cell r="G715" t="str">
            <v/>
          </cell>
          <cell r="H715" t="str">
            <v/>
          </cell>
          <cell r="I715" t="str">
            <v>Gas</v>
          </cell>
          <cell r="J715" t="str">
            <v>Gas - CCCT</v>
          </cell>
          <cell r="K715" t="str">
            <v>PortlandNC</v>
          </cell>
        </row>
        <row r="716">
          <cell r="A716">
            <v>99832</v>
          </cell>
          <cell r="B716" t="str">
            <v>I_PNC_CC_G2D</v>
          </cell>
          <cell r="C716" t="str">
            <v>I_PNC_CC_G2D</v>
          </cell>
          <cell r="D716" t="str">
            <v>New Thermal</v>
          </cell>
          <cell r="E716" t="str">
            <v>West</v>
          </cell>
          <cell r="F716" t="str">
            <v>CCCT - PortlandNC - G 2x1</v>
          </cell>
          <cell r="G716" t="str">
            <v/>
          </cell>
          <cell r="H716" t="str">
            <v/>
          </cell>
          <cell r="I716" t="str">
            <v>Gas</v>
          </cell>
          <cell r="J716" t="str">
            <v>Gas - CCCT</v>
          </cell>
          <cell r="K716" t="str">
            <v>PortlandNC</v>
          </cell>
        </row>
        <row r="717">
          <cell r="A717">
            <v>99833</v>
          </cell>
          <cell r="B717" t="str">
            <v>I_PNC_CC_J1</v>
          </cell>
          <cell r="C717" t="str">
            <v>I_PNC_CC_J1</v>
          </cell>
          <cell r="D717" t="str">
            <v>New Thermal</v>
          </cell>
          <cell r="E717" t="str">
            <v>West</v>
          </cell>
          <cell r="F717" t="str">
            <v>CCCT - PortlandNC - J 1x1</v>
          </cell>
          <cell r="G717" t="str">
            <v/>
          </cell>
          <cell r="H717" t="str">
            <v/>
          </cell>
          <cell r="I717" t="str">
            <v>Gas</v>
          </cell>
          <cell r="J717" t="str">
            <v>Gas - CCCT</v>
          </cell>
          <cell r="K717" t="str">
            <v>PortlandNC</v>
          </cell>
        </row>
        <row r="718">
          <cell r="A718">
            <v>99834</v>
          </cell>
          <cell r="B718" t="str">
            <v>I_PNC_CC_J1D</v>
          </cell>
          <cell r="C718" t="str">
            <v>I_PNC_CC_J1D</v>
          </cell>
          <cell r="D718" t="str">
            <v>New Thermal</v>
          </cell>
          <cell r="E718" t="str">
            <v>West</v>
          </cell>
          <cell r="F718" t="str">
            <v>CCCT - PortlandNC - J 1x1</v>
          </cell>
          <cell r="G718" t="str">
            <v/>
          </cell>
          <cell r="H718" t="str">
            <v/>
          </cell>
          <cell r="I718" t="str">
            <v>Gas</v>
          </cell>
          <cell r="J718" t="str">
            <v>Gas - CCCT</v>
          </cell>
          <cell r="K718" t="str">
            <v>PortlandNC</v>
          </cell>
        </row>
        <row r="719">
          <cell r="A719">
            <v>99921</v>
          </cell>
          <cell r="B719" t="str">
            <v>I_PNC_NUC_MD</v>
          </cell>
          <cell r="C719" t="str">
            <v>I_PNC_NUC_MD</v>
          </cell>
          <cell r="D719" t="str">
            <v>New Thermal</v>
          </cell>
          <cell r="E719" t="str">
            <v>West</v>
          </cell>
          <cell r="F719" t="str">
            <v>Modular-Nuclear</v>
          </cell>
          <cell r="G719" t="str">
            <v/>
          </cell>
          <cell r="H719" t="str">
            <v/>
          </cell>
          <cell r="I719" t="str">
            <v>Nuclear</v>
          </cell>
          <cell r="J719" t="str">
            <v>Nuclear</v>
          </cell>
          <cell r="K719" t="str">
            <v/>
          </cell>
        </row>
        <row r="720">
          <cell r="A720">
            <v>99835</v>
          </cell>
          <cell r="B720" t="str">
            <v>I_PNC_SC_AER</v>
          </cell>
          <cell r="C720" t="str">
            <v>I_PNC_SC_AER</v>
          </cell>
          <cell r="D720" t="str">
            <v>New Thermal</v>
          </cell>
          <cell r="E720" t="str">
            <v>West</v>
          </cell>
          <cell r="F720" t="str">
            <v>SCCT Aero PNC</v>
          </cell>
          <cell r="G720" t="str">
            <v/>
          </cell>
          <cell r="H720" t="str">
            <v/>
          </cell>
          <cell r="I720" t="str">
            <v>Gas</v>
          </cell>
          <cell r="J720" t="str">
            <v>Gas- Peaking</v>
          </cell>
          <cell r="K720" t="str">
            <v>PortlandNC</v>
          </cell>
        </row>
        <row r="721">
          <cell r="A721">
            <v>99837</v>
          </cell>
          <cell r="B721" t="str">
            <v>I_PNC_SC_FRM</v>
          </cell>
          <cell r="C721" t="str">
            <v>I_PNC_SC_FRM</v>
          </cell>
          <cell r="D721" t="str">
            <v>New Thermal</v>
          </cell>
          <cell r="E721" t="str">
            <v>West</v>
          </cell>
          <cell r="F721" t="str">
            <v>SCCT Frame PNC</v>
          </cell>
          <cell r="G721" t="str">
            <v/>
          </cell>
          <cell r="H721" t="str">
            <v/>
          </cell>
          <cell r="I721" t="str">
            <v>Gas</v>
          </cell>
          <cell r="J721" t="str">
            <v>Gas- Peaking</v>
          </cell>
          <cell r="K721" t="str">
            <v>PortlandNC</v>
          </cell>
        </row>
        <row r="722">
          <cell r="A722">
            <v>99836</v>
          </cell>
          <cell r="B722" t="str">
            <v>I_PNC_SC_ICA</v>
          </cell>
          <cell r="C722" t="str">
            <v>I_PNC_SC_ICA</v>
          </cell>
          <cell r="D722" t="str">
            <v>New Thermal</v>
          </cell>
          <cell r="E722" t="str">
            <v>West</v>
          </cell>
          <cell r="F722" t="str">
            <v>IC Aero PO</v>
          </cell>
          <cell r="G722" t="str">
            <v/>
          </cell>
          <cell r="H722" t="str">
            <v/>
          </cell>
          <cell r="I722" t="str">
            <v>Gas</v>
          </cell>
          <cell r="J722" t="str">
            <v>Gas- Peaking</v>
          </cell>
          <cell r="K722" t="str">
            <v>PortlandNC</v>
          </cell>
        </row>
        <row r="723">
          <cell r="A723">
            <v>99838</v>
          </cell>
          <cell r="B723" t="str">
            <v>I_PNC_SC_RE</v>
          </cell>
          <cell r="C723" t="str">
            <v>I_PNC_SC_RE</v>
          </cell>
          <cell r="D723" t="str">
            <v>New Thermal</v>
          </cell>
          <cell r="E723" t="str">
            <v>West</v>
          </cell>
          <cell r="F723" t="str">
            <v>Reciprocating Engine</v>
          </cell>
          <cell r="G723" t="str">
            <v/>
          </cell>
          <cell r="H723" t="str">
            <v/>
          </cell>
          <cell r="I723" t="str">
            <v>Gas</v>
          </cell>
          <cell r="J723" t="str">
            <v>Gas- Peaking</v>
          </cell>
          <cell r="K723" t="str">
            <v>PortlandNC</v>
          </cell>
        </row>
        <row r="724">
          <cell r="A724">
            <v>99875</v>
          </cell>
          <cell r="B724" t="str">
            <v>I_SO_BIOFOR</v>
          </cell>
          <cell r="C724" t="str">
            <v>I_SO_BIOFOR</v>
          </cell>
          <cell r="D724" t="str">
            <v>New Thermal</v>
          </cell>
          <cell r="E724" t="str">
            <v>West</v>
          </cell>
          <cell r="F724" t="str">
            <v>Utility Biomass</v>
          </cell>
          <cell r="G724" t="str">
            <v/>
          </cell>
          <cell r="H724" t="str">
            <v/>
          </cell>
          <cell r="I724" t="str">
            <v>Other</v>
          </cell>
          <cell r="J724" t="str">
            <v>Renewable - Biomass</v>
          </cell>
          <cell r="K724" t="str">
            <v/>
          </cell>
        </row>
        <row r="725">
          <cell r="A725">
            <v>95653</v>
          </cell>
          <cell r="B725" t="str">
            <v>I_SO_CC_F2</v>
          </cell>
          <cell r="C725" t="str">
            <v>I_SO_CC_F2</v>
          </cell>
          <cell r="D725" t="str">
            <v>New Thermal</v>
          </cell>
          <cell r="E725" t="str">
            <v>West</v>
          </cell>
          <cell r="F725" t="str">
            <v>CCCT - SOregonCal - F 2x1</v>
          </cell>
          <cell r="G725" t="str">
            <v/>
          </cell>
          <cell r="H725" t="str">
            <v/>
          </cell>
          <cell r="I725" t="str">
            <v>Gas</v>
          </cell>
          <cell r="J725" t="str">
            <v>Gas - CCCT</v>
          </cell>
          <cell r="K725" t="str">
            <v>SOregonCal</v>
          </cell>
        </row>
        <row r="726">
          <cell r="A726">
            <v>95654</v>
          </cell>
          <cell r="B726" t="str">
            <v>I_SO_CC_F2D</v>
          </cell>
          <cell r="C726" t="str">
            <v>I_SO_CC_F2D</v>
          </cell>
          <cell r="D726" t="str">
            <v>New Thermal</v>
          </cell>
          <cell r="E726" t="str">
            <v>West</v>
          </cell>
          <cell r="F726" t="str">
            <v>CCCT - SOregonCal - F 2x1</v>
          </cell>
          <cell r="G726" t="str">
            <v/>
          </cell>
          <cell r="H726" t="str">
            <v/>
          </cell>
          <cell r="I726" t="str">
            <v>Gas</v>
          </cell>
          <cell r="J726" t="str">
            <v>Gas - CCCT</v>
          </cell>
          <cell r="K726" t="str">
            <v>SOregonCal</v>
          </cell>
        </row>
        <row r="727">
          <cell r="A727">
            <v>95655</v>
          </cell>
          <cell r="B727" t="str">
            <v>I_SO_CC_G1</v>
          </cell>
          <cell r="C727" t="str">
            <v>I_SO_CC_G1</v>
          </cell>
          <cell r="D727" t="str">
            <v>New Thermal</v>
          </cell>
          <cell r="E727" t="str">
            <v>West</v>
          </cell>
          <cell r="F727" t="str">
            <v>CCCT - SOregonCal - G 1x1</v>
          </cell>
          <cell r="G727" t="str">
            <v/>
          </cell>
          <cell r="H727" t="str">
            <v/>
          </cell>
          <cell r="I727" t="str">
            <v>Gas</v>
          </cell>
          <cell r="J727" t="str">
            <v>Gas - CCCT</v>
          </cell>
          <cell r="K727" t="str">
            <v>SOregonCal</v>
          </cell>
        </row>
        <row r="728">
          <cell r="A728">
            <v>95656</v>
          </cell>
          <cell r="B728" t="str">
            <v>I_SO_CC_G1D</v>
          </cell>
          <cell r="C728" t="str">
            <v>I_SO_CC_G1D</v>
          </cell>
          <cell r="D728" t="str">
            <v>New Thermal</v>
          </cell>
          <cell r="E728" t="str">
            <v>West</v>
          </cell>
          <cell r="F728" t="str">
            <v>CCCT - SOregonCal - G 1x1</v>
          </cell>
          <cell r="G728" t="str">
            <v/>
          </cell>
          <cell r="H728" t="str">
            <v/>
          </cell>
          <cell r="I728" t="str">
            <v>Gas</v>
          </cell>
          <cell r="J728" t="str">
            <v>Gas - CCCT</v>
          </cell>
          <cell r="K728" t="str">
            <v>SOregonCal</v>
          </cell>
        </row>
        <row r="729">
          <cell r="A729">
            <v>95657</v>
          </cell>
          <cell r="B729" t="str">
            <v>I_SO_CC_G2</v>
          </cell>
          <cell r="C729" t="str">
            <v>I_SO_CC_G2</v>
          </cell>
          <cell r="D729" t="str">
            <v>New Thermal</v>
          </cell>
          <cell r="E729" t="str">
            <v>West</v>
          </cell>
          <cell r="F729" t="str">
            <v>CCCT - SOregonCal - G 2x1</v>
          </cell>
          <cell r="G729" t="str">
            <v/>
          </cell>
          <cell r="H729" t="str">
            <v/>
          </cell>
          <cell r="I729" t="str">
            <v>Gas</v>
          </cell>
          <cell r="J729" t="str">
            <v>Gas - CCCT</v>
          </cell>
          <cell r="K729" t="str">
            <v>SOregonCal</v>
          </cell>
        </row>
        <row r="730">
          <cell r="A730">
            <v>95658</v>
          </cell>
          <cell r="B730" t="str">
            <v>I_SO_CC_G2D</v>
          </cell>
          <cell r="C730" t="str">
            <v>I_SO_CC_G2D</v>
          </cell>
          <cell r="D730" t="str">
            <v>New Thermal</v>
          </cell>
          <cell r="E730" t="str">
            <v>West</v>
          </cell>
          <cell r="F730" t="str">
            <v>CCCT - SOregonCal - G 2x1</v>
          </cell>
          <cell r="G730" t="str">
            <v/>
          </cell>
          <cell r="H730" t="str">
            <v/>
          </cell>
          <cell r="I730" t="str">
            <v>Gas</v>
          </cell>
          <cell r="J730" t="str">
            <v>Gas - CCCT</v>
          </cell>
          <cell r="K730" t="str">
            <v>SOregonCal</v>
          </cell>
        </row>
        <row r="731">
          <cell r="A731">
            <v>99854</v>
          </cell>
          <cell r="B731" t="str">
            <v>I_SO_CC_J1</v>
          </cell>
          <cell r="C731" t="str">
            <v>I_SO_CC_J1</v>
          </cell>
          <cell r="D731" t="str">
            <v>New Thermal</v>
          </cell>
          <cell r="E731" t="str">
            <v>West</v>
          </cell>
          <cell r="F731" t="str">
            <v>CCCT - SOregonCal - J 1x1</v>
          </cell>
          <cell r="G731" t="str">
            <v/>
          </cell>
          <cell r="H731" t="str">
            <v/>
          </cell>
          <cell r="I731" t="str">
            <v>Gas</v>
          </cell>
          <cell r="J731" t="str">
            <v>Gas - CCCT</v>
          </cell>
          <cell r="K731" t="str">
            <v>SOregonCal</v>
          </cell>
        </row>
        <row r="732">
          <cell r="A732">
            <v>99855</v>
          </cell>
          <cell r="B732" t="str">
            <v>I_SO_CC_J1D</v>
          </cell>
          <cell r="C732" t="str">
            <v>I_SO_CC_J1D</v>
          </cell>
          <cell r="D732" t="str">
            <v>New Thermal</v>
          </cell>
          <cell r="E732" t="str">
            <v>West</v>
          </cell>
          <cell r="F732" t="str">
            <v>CCCT - SOregonCal - J 1x1</v>
          </cell>
          <cell r="G732" t="str">
            <v/>
          </cell>
          <cell r="H732" t="str">
            <v/>
          </cell>
          <cell r="I732" t="str">
            <v>Gas</v>
          </cell>
          <cell r="J732" t="str">
            <v>Gas - CCCT</v>
          </cell>
          <cell r="K732" t="str">
            <v>SOregonCal</v>
          </cell>
        </row>
        <row r="733">
          <cell r="A733">
            <v>101379</v>
          </cell>
          <cell r="B733" t="str">
            <v>I_SO_GEO_PPA</v>
          </cell>
          <cell r="C733" t="str">
            <v>I_SO_GEO_PPA</v>
          </cell>
          <cell r="D733" t="str">
            <v>New Thermal</v>
          </cell>
          <cell r="E733" t="str">
            <v>West</v>
          </cell>
          <cell r="F733" t="str">
            <v>Geothermal, Greenfield</v>
          </cell>
          <cell r="G733" t="str">
            <v/>
          </cell>
          <cell r="H733" t="str">
            <v/>
          </cell>
          <cell r="I733" t="str">
            <v>Geothermal</v>
          </cell>
          <cell r="J733" t="str">
            <v>Renewable - Geothermal</v>
          </cell>
          <cell r="K733" t="str">
            <v/>
          </cell>
        </row>
        <row r="734">
          <cell r="A734">
            <v>219065</v>
          </cell>
          <cell r="B734" t="str">
            <v>I_SO_PV50_ST</v>
          </cell>
          <cell r="C734" t="str">
            <v>I_SO_PV50_ST</v>
          </cell>
          <cell r="D734" t="str">
            <v>New Thermal</v>
          </cell>
          <cell r="E734" t="str">
            <v>West</v>
          </cell>
          <cell r="F734" t="str">
            <v>Utility Solar - PV</v>
          </cell>
          <cell r="G734" t="str">
            <v/>
          </cell>
          <cell r="H734" t="str">
            <v/>
          </cell>
          <cell r="I734" t="str">
            <v>Solar</v>
          </cell>
          <cell r="J734" t="str">
            <v>Renewable - Utility Solar</v>
          </cell>
          <cell r="K734" t="str">
            <v/>
          </cell>
        </row>
        <row r="735">
          <cell r="A735">
            <v>225239</v>
          </cell>
          <cell r="B735" t="str">
            <v>I_SO_PV50FT</v>
          </cell>
          <cell r="C735" t="str">
            <v>I_SO_PV50FT</v>
          </cell>
          <cell r="D735" t="str">
            <v>New Thermal</v>
          </cell>
          <cell r="E735" t="str">
            <v>West</v>
          </cell>
          <cell r="F735" t="str">
            <v>Utility Solar - PV</v>
          </cell>
          <cell r="G735" t="str">
            <v/>
          </cell>
          <cell r="H735" t="str">
            <v/>
          </cell>
          <cell r="I735" t="str">
            <v>Solar</v>
          </cell>
          <cell r="J735" t="str">
            <v>Renewable - Utility Solar</v>
          </cell>
        </row>
        <row r="736">
          <cell r="A736">
            <v>225240</v>
          </cell>
          <cell r="B736" t="str">
            <v>I_SO_PV50FTI</v>
          </cell>
          <cell r="C736" t="str">
            <v>I_SO_PV50FTI</v>
          </cell>
          <cell r="D736" t="str">
            <v>New Thermal</v>
          </cell>
          <cell r="E736" t="str">
            <v>West</v>
          </cell>
          <cell r="F736" t="str">
            <v>Utility Solar - PV</v>
          </cell>
          <cell r="G736" t="str">
            <v/>
          </cell>
          <cell r="H736" t="str">
            <v/>
          </cell>
          <cell r="I736" t="str">
            <v>Solar</v>
          </cell>
          <cell r="J736" t="str">
            <v>Renewable - Utility Solar</v>
          </cell>
        </row>
        <row r="737">
          <cell r="A737">
            <v>225238</v>
          </cell>
          <cell r="B737" t="str">
            <v>I_SO_PV50STI</v>
          </cell>
          <cell r="C737" t="str">
            <v>I_SO_PV50STI</v>
          </cell>
          <cell r="D737" t="str">
            <v>New Thermal</v>
          </cell>
          <cell r="E737" t="str">
            <v>West</v>
          </cell>
          <cell r="F737" t="str">
            <v>Utility Solar - PV</v>
          </cell>
          <cell r="G737" t="str">
            <v/>
          </cell>
          <cell r="H737" t="str">
            <v/>
          </cell>
          <cell r="I737" t="str">
            <v>Solar</v>
          </cell>
          <cell r="J737" t="str">
            <v>Renewable - Utility Solar</v>
          </cell>
        </row>
        <row r="738">
          <cell r="A738">
            <v>95638</v>
          </cell>
          <cell r="B738" t="str">
            <v>I_SO_SC_AER</v>
          </cell>
          <cell r="C738" t="str">
            <v>I_SO_SC_AER</v>
          </cell>
          <cell r="D738" t="str">
            <v>New Thermal</v>
          </cell>
          <cell r="E738" t="str">
            <v>West</v>
          </cell>
          <cell r="F738" t="str">
            <v>SCCT Aero SO</v>
          </cell>
          <cell r="G738" t="str">
            <v/>
          </cell>
          <cell r="H738" t="str">
            <v/>
          </cell>
          <cell r="I738" t="str">
            <v>Gas</v>
          </cell>
          <cell r="J738" t="str">
            <v>Gas- Peaking</v>
          </cell>
          <cell r="K738" t="str">
            <v>SOregonCal</v>
          </cell>
        </row>
        <row r="739">
          <cell r="A739">
            <v>95642</v>
          </cell>
          <cell r="B739" t="str">
            <v>I_SO_SC_FRM</v>
          </cell>
          <cell r="C739" t="str">
            <v>I_SO_SC_FRM</v>
          </cell>
          <cell r="D739" t="str">
            <v>New Thermal</v>
          </cell>
          <cell r="E739" t="str">
            <v>West</v>
          </cell>
          <cell r="F739" t="str">
            <v>SCCT Frame SO</v>
          </cell>
          <cell r="G739" t="str">
            <v/>
          </cell>
          <cell r="H739" t="str">
            <v/>
          </cell>
          <cell r="I739" t="str">
            <v>Gas</v>
          </cell>
          <cell r="J739" t="str">
            <v>Gas- Peaking</v>
          </cell>
          <cell r="K739" t="str">
            <v>SOregonCal</v>
          </cell>
        </row>
        <row r="740">
          <cell r="A740">
            <v>95639</v>
          </cell>
          <cell r="B740" t="str">
            <v>I_SO_SC_ICA</v>
          </cell>
          <cell r="C740" t="str">
            <v>I_SO_SC_ICA</v>
          </cell>
          <cell r="D740" t="str">
            <v>New Thermal</v>
          </cell>
          <cell r="E740" t="str">
            <v>West</v>
          </cell>
          <cell r="F740" t="str">
            <v>IC Aero SO</v>
          </cell>
          <cell r="G740" t="str">
            <v/>
          </cell>
          <cell r="H740" t="str">
            <v/>
          </cell>
          <cell r="I740" t="str">
            <v>Gas</v>
          </cell>
          <cell r="J740" t="str">
            <v>Gas- Peaking</v>
          </cell>
          <cell r="K740" t="str">
            <v>SOregonCal</v>
          </cell>
        </row>
        <row r="741">
          <cell r="A741">
            <v>95641</v>
          </cell>
          <cell r="B741" t="str">
            <v>I_SO_SC_RE</v>
          </cell>
          <cell r="C741" t="str">
            <v>I_SO_SC_RE</v>
          </cell>
          <cell r="D741" t="str">
            <v>New Thermal</v>
          </cell>
          <cell r="E741" t="str">
            <v>West</v>
          </cell>
          <cell r="F741" t="str">
            <v>Reciprocating Engine</v>
          </cell>
          <cell r="G741" t="str">
            <v/>
          </cell>
          <cell r="H741" t="str">
            <v/>
          </cell>
          <cell r="I741" t="str">
            <v>Gas</v>
          </cell>
          <cell r="J741" t="str">
            <v>Gas- Peaking</v>
          </cell>
          <cell r="K741" t="str">
            <v>SOregonCal</v>
          </cell>
        </row>
        <row r="742">
          <cell r="A742">
            <v>96031</v>
          </cell>
          <cell r="B742" t="str">
            <v>I_SO_US_CS15</v>
          </cell>
          <cell r="C742" t="str">
            <v>I_SO_US_CS15</v>
          </cell>
          <cell r="D742" t="str">
            <v>New Thermal</v>
          </cell>
          <cell r="E742" t="str">
            <v>West</v>
          </cell>
          <cell r="F742" t="str">
            <v>Utility Solar - PV</v>
          </cell>
          <cell r="G742" t="str">
            <v/>
          </cell>
          <cell r="H742" t="str">
            <v/>
          </cell>
          <cell r="I742" t="str">
            <v>Solar</v>
          </cell>
          <cell r="J742" t="str">
            <v>Renewable - Utility Solar</v>
          </cell>
          <cell r="K742" t="str">
            <v/>
          </cell>
        </row>
        <row r="743">
          <cell r="A743">
            <v>95879</v>
          </cell>
          <cell r="B743" t="str">
            <v>I_UN_CC_F1</v>
          </cell>
          <cell r="C743" t="str">
            <v>I_UN_CC_F1</v>
          </cell>
          <cell r="D743" t="str">
            <v>New Thermal</v>
          </cell>
          <cell r="E743" t="str">
            <v>East</v>
          </cell>
          <cell r="F743" t="str">
            <v>CCCT - Utah-N - F 1x1</v>
          </cell>
          <cell r="G743" t="str">
            <v/>
          </cell>
          <cell r="H743" t="str">
            <v/>
          </cell>
          <cell r="I743" t="str">
            <v>Gas</v>
          </cell>
          <cell r="J743" t="str">
            <v>Gas - CCCT</v>
          </cell>
          <cell r="K743" t="str">
            <v>Utah-N</v>
          </cell>
        </row>
        <row r="744">
          <cell r="A744">
            <v>95898</v>
          </cell>
          <cell r="B744" t="str">
            <v>I_UN_CC_F1D</v>
          </cell>
          <cell r="C744" t="str">
            <v>I_UN_CC_F1D</v>
          </cell>
          <cell r="D744" t="str">
            <v>New Thermal</v>
          </cell>
          <cell r="E744" t="str">
            <v>East</v>
          </cell>
          <cell r="F744" t="str">
            <v>CCCT - Utah-N - F 1x1</v>
          </cell>
          <cell r="G744" t="str">
            <v/>
          </cell>
          <cell r="H744" t="str">
            <v/>
          </cell>
          <cell r="I744" t="str">
            <v>Gas</v>
          </cell>
          <cell r="J744" t="str">
            <v>Gas - CCCT</v>
          </cell>
          <cell r="K744" t="str">
            <v>Utah-N</v>
          </cell>
        </row>
        <row r="745">
          <cell r="A745">
            <v>95880</v>
          </cell>
          <cell r="B745" t="str">
            <v>I_UN_CC_F2</v>
          </cell>
          <cell r="C745" t="str">
            <v>I_UN_CC_F2</v>
          </cell>
          <cell r="D745" t="str">
            <v>New Thermal</v>
          </cell>
          <cell r="E745" t="str">
            <v>East</v>
          </cell>
          <cell r="F745" t="str">
            <v>CCCT - Utah-N - F 2x1</v>
          </cell>
          <cell r="G745" t="str">
            <v/>
          </cell>
          <cell r="H745" t="str">
            <v/>
          </cell>
          <cell r="I745" t="str">
            <v>Gas</v>
          </cell>
          <cell r="J745" t="str">
            <v>Gas - CCCT</v>
          </cell>
          <cell r="K745" t="str">
            <v>Utah-N</v>
          </cell>
        </row>
        <row r="746">
          <cell r="A746">
            <v>95899</v>
          </cell>
          <cell r="B746" t="str">
            <v>I_UN_CC_F2D</v>
          </cell>
          <cell r="C746" t="str">
            <v>I_UN_CC_F2D</v>
          </cell>
          <cell r="D746" t="str">
            <v>New Thermal</v>
          </cell>
          <cell r="E746" t="str">
            <v>East</v>
          </cell>
          <cell r="F746" t="str">
            <v>CCCT - Utah-N - F 2x1</v>
          </cell>
          <cell r="G746" t="str">
            <v/>
          </cell>
          <cell r="H746" t="str">
            <v/>
          </cell>
          <cell r="I746" t="str">
            <v>Gas</v>
          </cell>
          <cell r="J746" t="str">
            <v>Gas - CCCT</v>
          </cell>
          <cell r="K746" t="str">
            <v>Utah-N</v>
          </cell>
        </row>
        <row r="747">
          <cell r="A747">
            <v>95882</v>
          </cell>
          <cell r="B747" t="str">
            <v>I_UN_CC_G1</v>
          </cell>
          <cell r="C747" t="str">
            <v>I_UN_CC_G1</v>
          </cell>
          <cell r="D747" t="str">
            <v>New Thermal</v>
          </cell>
          <cell r="E747" t="str">
            <v>East</v>
          </cell>
          <cell r="F747" t="str">
            <v>CCCT - Utah-N - G 1x1</v>
          </cell>
          <cell r="G747" t="str">
            <v/>
          </cell>
          <cell r="H747" t="str">
            <v/>
          </cell>
          <cell r="I747" t="str">
            <v>Gas</v>
          </cell>
          <cell r="J747" t="str">
            <v>Gas - CCCT</v>
          </cell>
          <cell r="K747" t="str">
            <v>Utah-N</v>
          </cell>
        </row>
        <row r="748">
          <cell r="A748">
            <v>95901</v>
          </cell>
          <cell r="B748" t="str">
            <v>I_UN_CC_G1D</v>
          </cell>
          <cell r="C748" t="str">
            <v>I_UN_CC_G1D</v>
          </cell>
          <cell r="D748" t="str">
            <v>New Thermal</v>
          </cell>
          <cell r="E748" t="str">
            <v>East</v>
          </cell>
          <cell r="F748" t="str">
            <v>CCCT - Utah-N - G 1x1</v>
          </cell>
          <cell r="G748" t="str">
            <v/>
          </cell>
          <cell r="H748" t="str">
            <v/>
          </cell>
          <cell r="I748" t="str">
            <v>Gas</v>
          </cell>
          <cell r="J748" t="str">
            <v>Gas - CCCT</v>
          </cell>
          <cell r="K748" t="str">
            <v>Utah-N</v>
          </cell>
        </row>
        <row r="749">
          <cell r="A749">
            <v>95883</v>
          </cell>
          <cell r="B749" t="str">
            <v>I_UN_CC_G2</v>
          </cell>
          <cell r="C749" t="str">
            <v>I_UN_CC_G2</v>
          </cell>
          <cell r="D749" t="str">
            <v>New Thermal</v>
          </cell>
          <cell r="E749" t="str">
            <v>East</v>
          </cell>
          <cell r="F749" t="str">
            <v>CCCT - Utah-N - G 2x1</v>
          </cell>
          <cell r="G749" t="str">
            <v/>
          </cell>
          <cell r="H749" t="str">
            <v/>
          </cell>
          <cell r="I749" t="str">
            <v>Gas</v>
          </cell>
          <cell r="J749" t="str">
            <v>Gas - CCCT</v>
          </cell>
          <cell r="K749" t="str">
            <v>Utah-N</v>
          </cell>
        </row>
        <row r="750">
          <cell r="A750">
            <v>95902</v>
          </cell>
          <cell r="B750" t="str">
            <v>I_UN_CC_G2D</v>
          </cell>
          <cell r="C750" t="str">
            <v>I_UN_CC_G2D</v>
          </cell>
          <cell r="D750" t="str">
            <v>New Thermal</v>
          </cell>
          <cell r="E750" t="str">
            <v>East</v>
          </cell>
          <cell r="F750" t="str">
            <v>CCCT - Utah-N - G 2x1</v>
          </cell>
          <cell r="G750" t="str">
            <v/>
          </cell>
          <cell r="H750" t="str">
            <v/>
          </cell>
          <cell r="I750" t="str">
            <v>Gas</v>
          </cell>
          <cell r="J750" t="str">
            <v>Gas - CCCT</v>
          </cell>
          <cell r="K750" t="str">
            <v>Utah-N</v>
          </cell>
        </row>
        <row r="751">
          <cell r="A751">
            <v>99797</v>
          </cell>
          <cell r="B751" t="str">
            <v>I_UN_CC_J1</v>
          </cell>
          <cell r="C751" t="str">
            <v>I_UN_CC_J1</v>
          </cell>
          <cell r="D751" t="str">
            <v>New Thermal</v>
          </cell>
          <cell r="E751" t="str">
            <v>East</v>
          </cell>
          <cell r="F751" t="str">
            <v>CCCT - Utah-N - J 1x1</v>
          </cell>
          <cell r="G751" t="str">
            <v/>
          </cell>
          <cell r="H751" t="str">
            <v/>
          </cell>
          <cell r="I751" t="str">
            <v>Gas</v>
          </cell>
          <cell r="J751" t="str">
            <v>Gas - CCCT</v>
          </cell>
          <cell r="K751" t="str">
            <v>Utah-N</v>
          </cell>
        </row>
        <row r="752">
          <cell r="A752">
            <v>99798</v>
          </cell>
          <cell r="B752" t="str">
            <v>I_UN_CC_J1D</v>
          </cell>
          <cell r="C752" t="str">
            <v>I_UN_CC_J1D</v>
          </cell>
          <cell r="D752" t="str">
            <v>New Thermal</v>
          </cell>
          <cell r="E752" t="str">
            <v>East</v>
          </cell>
          <cell r="F752" t="str">
            <v>CCCT - Utah-N - J 1x1</v>
          </cell>
          <cell r="G752" t="str">
            <v/>
          </cell>
          <cell r="H752" t="str">
            <v/>
          </cell>
          <cell r="I752" t="str">
            <v>Gas</v>
          </cell>
          <cell r="J752" t="str">
            <v>Gas - CCCT</v>
          </cell>
          <cell r="K752" t="str">
            <v>Utah-N</v>
          </cell>
        </row>
        <row r="753">
          <cell r="A753">
            <v>95885</v>
          </cell>
          <cell r="B753" t="str">
            <v>I_UN_Fcell</v>
          </cell>
          <cell r="C753" t="str">
            <v>I_UN_Fcell</v>
          </cell>
          <cell r="D753" t="str">
            <v>New Thermal</v>
          </cell>
          <cell r="E753" t="str">
            <v>East</v>
          </cell>
          <cell r="F753" t="str">
            <v>Fuel Cell</v>
          </cell>
          <cell r="I753" t="str">
            <v>Other</v>
          </cell>
          <cell r="J753" t="str">
            <v>Other</v>
          </cell>
        </row>
        <row r="754">
          <cell r="A754">
            <v>228791</v>
          </cell>
          <cell r="B754" t="str">
            <v>I_UN_NUC_MD</v>
          </cell>
          <cell r="C754" t="str">
            <v>I_UN_NUC_MD</v>
          </cell>
          <cell r="D754" t="str">
            <v>New Thermal</v>
          </cell>
          <cell r="E754" t="str">
            <v>East</v>
          </cell>
          <cell r="F754" t="str">
            <v>Modular-Nuclear</v>
          </cell>
          <cell r="G754" t="str">
            <v/>
          </cell>
          <cell r="H754" t="str">
            <v/>
          </cell>
          <cell r="I754" t="str">
            <v>Nuclear</v>
          </cell>
          <cell r="J754" t="str">
            <v>Nuclear</v>
          </cell>
        </row>
        <row r="755">
          <cell r="A755">
            <v>95891</v>
          </cell>
          <cell r="B755" t="str">
            <v>I_UN_SC_AER</v>
          </cell>
          <cell r="C755" t="str">
            <v>I_UN_SC_AER</v>
          </cell>
          <cell r="D755" t="str">
            <v>New Thermal</v>
          </cell>
          <cell r="E755" t="str">
            <v>East</v>
          </cell>
          <cell r="F755" t="str">
            <v>SCCT Aero UN</v>
          </cell>
          <cell r="G755" t="str">
            <v/>
          </cell>
          <cell r="H755" t="str">
            <v/>
          </cell>
          <cell r="I755" t="str">
            <v>Gas</v>
          </cell>
          <cell r="J755" t="str">
            <v>Gas- Peaking</v>
          </cell>
          <cell r="K755" t="str">
            <v>Utah-N</v>
          </cell>
        </row>
        <row r="756">
          <cell r="A756">
            <v>95892</v>
          </cell>
          <cell r="B756" t="str">
            <v>I_UN_SC_FRM</v>
          </cell>
          <cell r="C756" t="str">
            <v>I_UN_SC_FRM</v>
          </cell>
          <cell r="D756" t="str">
            <v>New Thermal</v>
          </cell>
          <cell r="E756" t="str">
            <v>East</v>
          </cell>
          <cell r="F756" t="str">
            <v>SCCT Frame UTN</v>
          </cell>
          <cell r="G756" t="str">
            <v/>
          </cell>
          <cell r="H756" t="str">
            <v/>
          </cell>
          <cell r="I756" t="str">
            <v>Gas</v>
          </cell>
          <cell r="J756" t="str">
            <v>Gas- Peaking</v>
          </cell>
          <cell r="K756" t="str">
            <v>Utah-N</v>
          </cell>
        </row>
        <row r="757">
          <cell r="A757">
            <v>95893</v>
          </cell>
          <cell r="B757" t="str">
            <v>I_UN_SC_ICA</v>
          </cell>
          <cell r="C757" t="str">
            <v>I_UN_SC_ICA</v>
          </cell>
          <cell r="D757" t="str">
            <v>New Thermal</v>
          </cell>
          <cell r="E757" t="str">
            <v>East</v>
          </cell>
          <cell r="F757" t="str">
            <v>IC Aero UN</v>
          </cell>
          <cell r="G757" t="str">
            <v/>
          </cell>
          <cell r="H757" t="str">
            <v/>
          </cell>
          <cell r="I757" t="str">
            <v>Gas</v>
          </cell>
          <cell r="J757" t="str">
            <v>Gas- Peaking</v>
          </cell>
          <cell r="K757" t="str">
            <v>Utah-N</v>
          </cell>
        </row>
        <row r="758">
          <cell r="A758">
            <v>95894</v>
          </cell>
          <cell r="B758" t="str">
            <v>I_UN_SC_ICA2</v>
          </cell>
          <cell r="C758" t="str">
            <v>I_UN_SC_ICA2</v>
          </cell>
          <cell r="D758" t="str">
            <v>New Thermal</v>
          </cell>
          <cell r="E758" t="str">
            <v>East</v>
          </cell>
          <cell r="F758" t="str">
            <v>IC Aero UN</v>
          </cell>
          <cell r="G758" t="str">
            <v/>
          </cell>
          <cell r="H758" t="str">
            <v/>
          </cell>
          <cell r="I758" t="str">
            <v>Gas</v>
          </cell>
          <cell r="J758" t="str">
            <v>Gas- Peaking</v>
          </cell>
          <cell r="K758" t="str">
            <v>Utah-N</v>
          </cell>
        </row>
        <row r="759">
          <cell r="A759">
            <v>95887</v>
          </cell>
          <cell r="B759" t="str">
            <v>I_UN_SC_RE</v>
          </cell>
          <cell r="C759" t="str">
            <v>I_UN_SC_RE</v>
          </cell>
          <cell r="D759" t="str">
            <v>New Thermal</v>
          </cell>
          <cell r="E759" t="str">
            <v>East</v>
          </cell>
          <cell r="F759" t="str">
            <v>Reciprocating Engine</v>
          </cell>
          <cell r="G759" t="str">
            <v/>
          </cell>
          <cell r="H759" t="str">
            <v/>
          </cell>
          <cell r="I759" t="str">
            <v>Gas</v>
          </cell>
          <cell r="J759" t="str">
            <v>Gas- Peaking</v>
          </cell>
          <cell r="K759" t="str">
            <v>Utah-n</v>
          </cell>
        </row>
        <row r="760">
          <cell r="A760">
            <v>228893</v>
          </cell>
          <cell r="B760" t="str">
            <v>I_US_CC_F1</v>
          </cell>
          <cell r="C760" t="str">
            <v>I_US_CC_F1</v>
          </cell>
          <cell r="D760" t="str">
            <v>New Thermal</v>
          </cell>
          <cell r="E760" t="str">
            <v>East</v>
          </cell>
          <cell r="F760" t="str">
            <v>CCCT - Utah-S - F 1x1</v>
          </cell>
          <cell r="G760" t="str">
            <v/>
          </cell>
          <cell r="H760" t="str">
            <v/>
          </cell>
          <cell r="I760" t="str">
            <v>Gas</v>
          </cell>
          <cell r="J760" t="str">
            <v>Gas - CCCT</v>
          </cell>
          <cell r="K760" t="str">
            <v>Utah-S</v>
          </cell>
        </row>
        <row r="761">
          <cell r="A761">
            <v>228894</v>
          </cell>
          <cell r="B761" t="str">
            <v>I_US_CC_F1D</v>
          </cell>
          <cell r="C761" t="str">
            <v>I_US_CC_F1D</v>
          </cell>
          <cell r="D761" t="str">
            <v>New Thermal</v>
          </cell>
          <cell r="E761" t="str">
            <v>East</v>
          </cell>
          <cell r="F761" t="str">
            <v>CCCT - Utah-S - F 1x1</v>
          </cell>
          <cell r="G761" t="str">
            <v/>
          </cell>
          <cell r="H761" t="str">
            <v/>
          </cell>
          <cell r="I761" t="str">
            <v>Gas</v>
          </cell>
          <cell r="J761" t="str">
            <v>Gas - CCCT</v>
          </cell>
          <cell r="K761" t="str">
            <v>Utah-S</v>
          </cell>
        </row>
        <row r="762">
          <cell r="A762">
            <v>95881</v>
          </cell>
          <cell r="B762" t="str">
            <v>I_US_CC_F2</v>
          </cell>
          <cell r="C762" t="str">
            <v>I_US_CC_F2</v>
          </cell>
          <cell r="D762" t="str">
            <v>New Thermal</v>
          </cell>
          <cell r="E762" t="str">
            <v>East</v>
          </cell>
          <cell r="F762" t="str">
            <v>CCCT - Utah-S - F 2x1</v>
          </cell>
          <cell r="G762" t="str">
            <v/>
          </cell>
          <cell r="H762" t="str">
            <v/>
          </cell>
          <cell r="I762" t="str">
            <v>Gas</v>
          </cell>
          <cell r="J762" t="str">
            <v>Gas - CCCT</v>
          </cell>
          <cell r="K762" t="str">
            <v>Utah-S</v>
          </cell>
        </row>
        <row r="763">
          <cell r="A763">
            <v>95900</v>
          </cell>
          <cell r="B763" t="str">
            <v>I_US_CC_F2D</v>
          </cell>
          <cell r="C763" t="str">
            <v>I_US_CC_F2D</v>
          </cell>
          <cell r="D763" t="str">
            <v>New Thermal</v>
          </cell>
          <cell r="E763" t="str">
            <v>East</v>
          </cell>
          <cell r="F763" t="str">
            <v>CCCT - Utah-S - F 2x1</v>
          </cell>
          <cell r="G763" t="str">
            <v/>
          </cell>
          <cell r="H763" t="str">
            <v/>
          </cell>
          <cell r="I763" t="str">
            <v>Gas</v>
          </cell>
          <cell r="J763" t="str">
            <v>Gas - CCCT</v>
          </cell>
          <cell r="K763" t="str">
            <v>Utah-S</v>
          </cell>
        </row>
        <row r="764">
          <cell r="A764">
            <v>99799</v>
          </cell>
          <cell r="B764" t="str">
            <v>I_US_CC_G1</v>
          </cell>
          <cell r="C764" t="str">
            <v>I_US_CC_G1</v>
          </cell>
          <cell r="D764" t="str">
            <v>New Thermal</v>
          </cell>
          <cell r="E764" t="str">
            <v>East</v>
          </cell>
          <cell r="F764" t="str">
            <v>CCCT - Utah-S - G 1x1</v>
          </cell>
          <cell r="G764" t="str">
            <v/>
          </cell>
          <cell r="H764" t="str">
            <v/>
          </cell>
          <cell r="I764" t="str">
            <v>Gas</v>
          </cell>
          <cell r="J764" t="str">
            <v>Gas - CCCT</v>
          </cell>
          <cell r="K764" t="str">
            <v>Utah-S</v>
          </cell>
        </row>
        <row r="765">
          <cell r="A765">
            <v>99800</v>
          </cell>
          <cell r="B765" t="str">
            <v>I_US_CC_G1D</v>
          </cell>
          <cell r="C765" t="str">
            <v>I_US_CC_G1D</v>
          </cell>
          <cell r="D765" t="str">
            <v>New Thermal</v>
          </cell>
          <cell r="E765" t="str">
            <v>East</v>
          </cell>
          <cell r="F765" t="str">
            <v>CCCT - Utah-S - G 1x1</v>
          </cell>
          <cell r="G765" t="str">
            <v/>
          </cell>
          <cell r="H765" t="str">
            <v/>
          </cell>
          <cell r="I765" t="str">
            <v>Gas</v>
          </cell>
          <cell r="J765" t="str">
            <v>Gas - CCCT</v>
          </cell>
          <cell r="K765" t="str">
            <v>Utah-S</v>
          </cell>
        </row>
        <row r="766">
          <cell r="A766">
            <v>99801</v>
          </cell>
          <cell r="B766" t="str">
            <v>I_US_CC_G2</v>
          </cell>
          <cell r="C766" t="str">
            <v>I_US_CC_G2</v>
          </cell>
          <cell r="D766" t="str">
            <v>New Thermal</v>
          </cell>
          <cell r="E766" t="str">
            <v>East</v>
          </cell>
          <cell r="F766" t="str">
            <v>CCCT - Utah-S - G 2x1</v>
          </cell>
          <cell r="G766" t="str">
            <v/>
          </cell>
          <cell r="H766" t="str">
            <v/>
          </cell>
          <cell r="I766" t="str">
            <v>Gas</v>
          </cell>
          <cell r="J766" t="str">
            <v>Gas - CCCT</v>
          </cell>
          <cell r="K766" t="str">
            <v>Utah-S</v>
          </cell>
        </row>
        <row r="767">
          <cell r="A767">
            <v>99802</v>
          </cell>
          <cell r="B767" t="str">
            <v>I_US_CC_G2D</v>
          </cell>
          <cell r="C767" t="str">
            <v>I_US_CC_G2D</v>
          </cell>
          <cell r="D767" t="str">
            <v>New Thermal</v>
          </cell>
          <cell r="E767" t="str">
            <v>East</v>
          </cell>
          <cell r="F767" t="str">
            <v>CCCT - Utah-S - G 2x1</v>
          </cell>
          <cell r="G767" t="str">
            <v/>
          </cell>
          <cell r="H767" t="str">
            <v/>
          </cell>
          <cell r="I767" t="str">
            <v>Gas</v>
          </cell>
          <cell r="J767" t="str">
            <v>Gas - CCCT</v>
          </cell>
          <cell r="K767" t="str">
            <v>Utah-S</v>
          </cell>
        </row>
        <row r="768">
          <cell r="A768">
            <v>99803</v>
          </cell>
          <cell r="B768" t="str">
            <v>I_US_CC_J1</v>
          </cell>
          <cell r="C768" t="str">
            <v>I_US_CC_J1</v>
          </cell>
          <cell r="D768" t="str">
            <v>New Thermal</v>
          </cell>
          <cell r="E768" t="str">
            <v>East</v>
          </cell>
          <cell r="F768" t="str">
            <v>CCCT - Utah-S - J 1x1</v>
          </cell>
          <cell r="G768" t="str">
            <v/>
          </cell>
          <cell r="H768" t="str">
            <v/>
          </cell>
          <cell r="I768" t="str">
            <v>Gas</v>
          </cell>
          <cell r="J768" t="str">
            <v>Gas - CCCT</v>
          </cell>
          <cell r="K768" t="str">
            <v>Utah-S</v>
          </cell>
        </row>
        <row r="769">
          <cell r="A769">
            <v>99804</v>
          </cell>
          <cell r="B769" t="str">
            <v>I_US_CC_J1D</v>
          </cell>
          <cell r="C769" t="str">
            <v>I_US_CC_J1D</v>
          </cell>
          <cell r="D769" t="str">
            <v>New Thermal</v>
          </cell>
          <cell r="E769" t="str">
            <v>East</v>
          </cell>
          <cell r="F769" t="str">
            <v>CCCT - Utah-S - J 1x1</v>
          </cell>
          <cell r="G769" t="str">
            <v/>
          </cell>
          <cell r="H769" t="str">
            <v/>
          </cell>
          <cell r="I769" t="str">
            <v>Gas</v>
          </cell>
          <cell r="J769" t="str">
            <v>Gas - CCCT</v>
          </cell>
          <cell r="K769" t="str">
            <v>Utah-S</v>
          </cell>
        </row>
        <row r="770">
          <cell r="A770">
            <v>99870</v>
          </cell>
          <cell r="B770" t="str">
            <v>I_US_CSP_MST</v>
          </cell>
          <cell r="C770" t="str">
            <v>I_US_CSP_MST</v>
          </cell>
          <cell r="D770" t="str">
            <v>New Thermal</v>
          </cell>
          <cell r="E770" t="str">
            <v>East</v>
          </cell>
          <cell r="F770" t="str">
            <v>Utility Solar - PV</v>
          </cell>
          <cell r="G770" t="str">
            <v/>
          </cell>
          <cell r="H770" t="str">
            <v/>
          </cell>
          <cell r="I770" t="str">
            <v>Solar</v>
          </cell>
          <cell r="J770" t="str">
            <v>Renewable - Utility Solar</v>
          </cell>
          <cell r="K770" t="str">
            <v/>
          </cell>
        </row>
        <row r="771">
          <cell r="A771">
            <v>99868</v>
          </cell>
          <cell r="B771" t="str">
            <v>I_US_CSP_TRF</v>
          </cell>
          <cell r="C771" t="str">
            <v>I_US_CSP_TRF</v>
          </cell>
          <cell r="D771" t="str">
            <v>New Thermal</v>
          </cell>
          <cell r="E771" t="str">
            <v>East</v>
          </cell>
          <cell r="F771" t="str">
            <v>Utility Solar - PV</v>
          </cell>
          <cell r="G771" t="str">
            <v/>
          </cell>
          <cell r="H771" t="str">
            <v/>
          </cell>
          <cell r="I771" t="str">
            <v>Solar</v>
          </cell>
          <cell r="J771" t="str">
            <v>Renewable - Utility Solar</v>
          </cell>
          <cell r="K771" t="str">
            <v/>
          </cell>
        </row>
        <row r="772">
          <cell r="A772">
            <v>99869</v>
          </cell>
          <cell r="B772" t="str">
            <v>I_US_CSP_TWR</v>
          </cell>
          <cell r="C772" t="str">
            <v>I_US_CSP_TWR</v>
          </cell>
          <cell r="D772" t="str">
            <v>New Thermal</v>
          </cell>
          <cell r="E772" t="str">
            <v>East</v>
          </cell>
          <cell r="F772" t="str">
            <v>Utility Solar - PV</v>
          </cell>
          <cell r="G772" t="str">
            <v/>
          </cell>
          <cell r="H772" t="str">
            <v/>
          </cell>
          <cell r="I772" t="str">
            <v>Solar</v>
          </cell>
          <cell r="J772" t="str">
            <v>Renewable - Utility Solar</v>
          </cell>
          <cell r="K772" t="str">
            <v/>
          </cell>
        </row>
        <row r="773">
          <cell r="A773">
            <v>228895</v>
          </cell>
          <cell r="B773" t="str">
            <v>I_US_Fcell</v>
          </cell>
          <cell r="C773" t="str">
            <v>I_US_Fcell</v>
          </cell>
          <cell r="D773" t="str">
            <v>New Thermal</v>
          </cell>
          <cell r="E773" t="str">
            <v>East</v>
          </cell>
          <cell r="F773" t="str">
            <v>Fuel Cell</v>
          </cell>
          <cell r="I773" t="str">
            <v>Other</v>
          </cell>
          <cell r="J773" t="str">
            <v>Other</v>
          </cell>
        </row>
        <row r="774">
          <cell r="A774">
            <v>228776</v>
          </cell>
          <cell r="B774" t="str">
            <v>I_US_GEO_B35</v>
          </cell>
          <cell r="C774" t="str">
            <v>I_US_GEO_B35</v>
          </cell>
          <cell r="D774" t="str">
            <v>New Thermal</v>
          </cell>
          <cell r="E774" t="str">
            <v>East</v>
          </cell>
          <cell r="F774" t="str">
            <v>Geothermal, Greenfield</v>
          </cell>
          <cell r="G774" t="str">
            <v/>
          </cell>
          <cell r="H774" t="str">
            <v/>
          </cell>
          <cell r="I774" t="str">
            <v>Geothermal</v>
          </cell>
          <cell r="J774" t="str">
            <v>Renewable - Geothermal</v>
          </cell>
        </row>
        <row r="775">
          <cell r="A775">
            <v>101378</v>
          </cell>
          <cell r="B775" t="str">
            <v>I_US_GEO_PPA</v>
          </cell>
          <cell r="C775" t="str">
            <v>I_US_GEO_PPA</v>
          </cell>
          <cell r="D775" t="str">
            <v>New Thermal</v>
          </cell>
          <cell r="E775" t="str">
            <v>East</v>
          </cell>
          <cell r="F775" t="str">
            <v>Geothermal, Greenfield</v>
          </cell>
          <cell r="G775" t="str">
            <v/>
          </cell>
          <cell r="H775" t="str">
            <v/>
          </cell>
          <cell r="I775" t="str">
            <v>Geothermal</v>
          </cell>
          <cell r="J775" t="str">
            <v>Renewable - Geothermal</v>
          </cell>
          <cell r="K775" t="str">
            <v/>
          </cell>
        </row>
        <row r="776">
          <cell r="A776">
            <v>95888</v>
          </cell>
          <cell r="B776" t="str">
            <v>I_US_IGC_CCS</v>
          </cell>
          <cell r="C776" t="str">
            <v>I_US_IGC_CCS</v>
          </cell>
          <cell r="D776" t="str">
            <v>New Thermal</v>
          </cell>
          <cell r="E776" t="str">
            <v>East</v>
          </cell>
          <cell r="F776" t="str">
            <v>UTS IGCC CCS</v>
          </cell>
          <cell r="G776" t="str">
            <v/>
          </cell>
          <cell r="H776" t="str">
            <v/>
          </cell>
          <cell r="I776" t="str">
            <v>Coal</v>
          </cell>
          <cell r="J776" t="str">
            <v>IGCC with CCS</v>
          </cell>
          <cell r="K776" t="str">
            <v/>
          </cell>
        </row>
        <row r="777">
          <cell r="A777">
            <v>99919</v>
          </cell>
          <cell r="B777" t="str">
            <v>I_US_NUC_AD</v>
          </cell>
          <cell r="C777" t="str">
            <v>I_US_NUC_AD</v>
          </cell>
          <cell r="D777" t="str">
            <v>New Thermal</v>
          </cell>
          <cell r="E777" t="str">
            <v>East</v>
          </cell>
          <cell r="F777" t="str">
            <v>Modular-Nuclear</v>
          </cell>
          <cell r="G777" t="str">
            <v/>
          </cell>
          <cell r="H777" t="str">
            <v/>
          </cell>
          <cell r="I777" t="str">
            <v>Nuclear</v>
          </cell>
          <cell r="J777" t="str">
            <v>Nuclear</v>
          </cell>
        </row>
        <row r="778">
          <cell r="A778">
            <v>225234</v>
          </cell>
          <cell r="B778" t="str">
            <v>I_US_PV5_FT</v>
          </cell>
          <cell r="C778" t="str">
            <v>I_US_PV5_FT</v>
          </cell>
          <cell r="D778" t="str">
            <v>New Thermal</v>
          </cell>
          <cell r="E778" t="str">
            <v>East</v>
          </cell>
          <cell r="F778" t="str">
            <v>Utility Solar - PV</v>
          </cell>
          <cell r="G778" t="str">
            <v/>
          </cell>
          <cell r="H778" t="str">
            <v/>
          </cell>
          <cell r="I778" t="str">
            <v>Solar</v>
          </cell>
          <cell r="J778" t="str">
            <v>Renewable - Utility Solar</v>
          </cell>
        </row>
        <row r="779">
          <cell r="A779">
            <v>225237</v>
          </cell>
          <cell r="B779" t="str">
            <v>I_US_PV5_FTI</v>
          </cell>
          <cell r="C779" t="str">
            <v>I_US_PV5_FTI</v>
          </cell>
          <cell r="D779" t="str">
            <v>New Thermal</v>
          </cell>
          <cell r="E779" t="str">
            <v>East</v>
          </cell>
          <cell r="F779" t="str">
            <v>Utility Solar - PV</v>
          </cell>
          <cell r="G779" t="str">
            <v/>
          </cell>
          <cell r="H779" t="str">
            <v/>
          </cell>
          <cell r="I779" t="str">
            <v>Solar</v>
          </cell>
          <cell r="J779" t="str">
            <v>Renewable - Utility Solar</v>
          </cell>
        </row>
        <row r="780">
          <cell r="A780">
            <v>225235</v>
          </cell>
          <cell r="B780" t="str">
            <v>I_US_PV5_ST</v>
          </cell>
          <cell r="C780" t="str">
            <v>I_US_PV5_ST</v>
          </cell>
          <cell r="D780" t="str">
            <v>New Thermal</v>
          </cell>
          <cell r="E780" t="str">
            <v>East</v>
          </cell>
          <cell r="F780" t="str">
            <v>Utility Solar - PV</v>
          </cell>
          <cell r="G780" t="str">
            <v/>
          </cell>
          <cell r="H780" t="str">
            <v/>
          </cell>
          <cell r="I780" t="str">
            <v>Solar</v>
          </cell>
          <cell r="J780" t="str">
            <v>Renewable - Utility Solar</v>
          </cell>
        </row>
        <row r="781">
          <cell r="A781">
            <v>225236</v>
          </cell>
          <cell r="B781" t="str">
            <v>I_US_PV5_STI</v>
          </cell>
          <cell r="C781" t="str">
            <v>I_US_PV5_STI</v>
          </cell>
          <cell r="D781" t="str">
            <v>New Thermal</v>
          </cell>
          <cell r="E781" t="str">
            <v>East</v>
          </cell>
          <cell r="F781" t="str">
            <v>Utility Solar - PV</v>
          </cell>
          <cell r="G781" t="str">
            <v/>
          </cell>
          <cell r="H781" t="str">
            <v/>
          </cell>
          <cell r="I781" t="str">
            <v>Solar</v>
          </cell>
          <cell r="J781" t="str">
            <v>Renewable - Utility Solar</v>
          </cell>
        </row>
        <row r="782">
          <cell r="A782">
            <v>101701</v>
          </cell>
          <cell r="B782" t="str">
            <v>I_US_PV50_ST</v>
          </cell>
          <cell r="C782" t="str">
            <v>I_US_PV50_ST</v>
          </cell>
          <cell r="D782" t="str">
            <v>New Thermal</v>
          </cell>
          <cell r="E782" t="str">
            <v>East</v>
          </cell>
          <cell r="F782" t="str">
            <v>Utility Solar - PV</v>
          </cell>
          <cell r="G782" t="str">
            <v/>
          </cell>
          <cell r="H782" t="str">
            <v/>
          </cell>
          <cell r="I782" t="str">
            <v>Solar</v>
          </cell>
          <cell r="J782" t="str">
            <v>Renewable - Utility Solar</v>
          </cell>
          <cell r="K782" t="str">
            <v/>
          </cell>
        </row>
        <row r="783">
          <cell r="A783">
            <v>101677</v>
          </cell>
          <cell r="B783" t="str">
            <v>I_US_PV50FT</v>
          </cell>
          <cell r="C783" t="str">
            <v>I_US_PV50FT</v>
          </cell>
          <cell r="D783" t="str">
            <v>New Thermal</v>
          </cell>
          <cell r="E783" t="str">
            <v>East</v>
          </cell>
          <cell r="F783" t="str">
            <v>Utility Solar - PV</v>
          </cell>
          <cell r="G783" t="str">
            <v/>
          </cell>
          <cell r="H783" t="str">
            <v/>
          </cell>
          <cell r="I783" t="str">
            <v>Solar</v>
          </cell>
          <cell r="J783" t="str">
            <v>Renewable - Utility Solar</v>
          </cell>
        </row>
        <row r="784">
          <cell r="A784">
            <v>101758</v>
          </cell>
          <cell r="B784" t="str">
            <v>I_US_PV50FTI</v>
          </cell>
          <cell r="C784" t="str">
            <v>I_US_PV50FTI</v>
          </cell>
          <cell r="D784" t="str">
            <v>New Thermal</v>
          </cell>
          <cell r="E784" t="str">
            <v>East</v>
          </cell>
          <cell r="F784" t="str">
            <v>Utility Solar - PV</v>
          </cell>
          <cell r="G784" t="str">
            <v/>
          </cell>
          <cell r="H784" t="str">
            <v/>
          </cell>
          <cell r="I784" t="str">
            <v>Solar</v>
          </cell>
          <cell r="J784" t="str">
            <v>Renewable - Utility Solar</v>
          </cell>
        </row>
        <row r="785">
          <cell r="A785">
            <v>101762</v>
          </cell>
          <cell r="B785" t="str">
            <v>I_US_PV50STI</v>
          </cell>
          <cell r="C785" t="str">
            <v>I_US_PV50STI</v>
          </cell>
          <cell r="D785" t="str">
            <v>New Thermal</v>
          </cell>
          <cell r="E785" t="str">
            <v>East</v>
          </cell>
          <cell r="F785" t="str">
            <v>Utility Solar - PV</v>
          </cell>
          <cell r="G785" t="str">
            <v/>
          </cell>
          <cell r="H785" t="str">
            <v/>
          </cell>
          <cell r="I785" t="str">
            <v>Solar</v>
          </cell>
          <cell r="J785" t="str">
            <v>Renewable - Utility Solar</v>
          </cell>
          <cell r="K785" t="str">
            <v/>
          </cell>
        </row>
        <row r="786">
          <cell r="A786">
            <v>99805</v>
          </cell>
          <cell r="B786" t="str">
            <v>I_US_SC_AER</v>
          </cell>
          <cell r="C786" t="str">
            <v>I_US_SC_AER</v>
          </cell>
          <cell r="D786" t="str">
            <v>New Thermal</v>
          </cell>
          <cell r="E786" t="str">
            <v>East</v>
          </cell>
          <cell r="F786" t="str">
            <v>SCCT Aero US</v>
          </cell>
          <cell r="G786" t="str">
            <v/>
          </cell>
          <cell r="H786" t="str">
            <v/>
          </cell>
          <cell r="I786" t="str">
            <v>Gas</v>
          </cell>
          <cell r="J786" t="str">
            <v>Gas- Peaking</v>
          </cell>
          <cell r="K786" t="str">
            <v>Utah-S</v>
          </cell>
        </row>
        <row r="787">
          <cell r="A787">
            <v>99807</v>
          </cell>
          <cell r="B787" t="str">
            <v>I_US_SC_FRM</v>
          </cell>
          <cell r="C787" t="str">
            <v>I_US_SC_FRM</v>
          </cell>
          <cell r="D787" t="str">
            <v>New Thermal</v>
          </cell>
          <cell r="E787" t="str">
            <v>East</v>
          </cell>
          <cell r="F787" t="str">
            <v>SCCT Frame UTS</v>
          </cell>
          <cell r="G787" t="str">
            <v/>
          </cell>
          <cell r="H787" t="str">
            <v/>
          </cell>
          <cell r="I787" t="str">
            <v>Gas</v>
          </cell>
          <cell r="J787" t="str">
            <v>Gas- Peaking</v>
          </cell>
          <cell r="K787" t="str">
            <v>Utah-S</v>
          </cell>
        </row>
        <row r="788">
          <cell r="A788">
            <v>99806</v>
          </cell>
          <cell r="B788" t="str">
            <v>I_US_SC_ICA</v>
          </cell>
          <cell r="C788" t="str">
            <v>I_US_SC_ICA</v>
          </cell>
          <cell r="D788" t="str">
            <v>New Thermal</v>
          </cell>
          <cell r="E788" t="str">
            <v>East</v>
          </cell>
          <cell r="F788" t="str">
            <v>IC Aero US</v>
          </cell>
          <cell r="G788" t="str">
            <v/>
          </cell>
          <cell r="H788" t="str">
            <v/>
          </cell>
          <cell r="I788" t="str">
            <v>Gas</v>
          </cell>
          <cell r="J788" t="str">
            <v>Gas- Peaking</v>
          </cell>
          <cell r="K788" t="str">
            <v>Utah-S</v>
          </cell>
        </row>
        <row r="789">
          <cell r="A789">
            <v>99808</v>
          </cell>
          <cell r="B789" t="str">
            <v>I_US_SC_RE</v>
          </cell>
          <cell r="C789" t="str">
            <v>I_US_SC_RE</v>
          </cell>
          <cell r="D789" t="str">
            <v>New Thermal</v>
          </cell>
          <cell r="E789" t="str">
            <v>East</v>
          </cell>
          <cell r="F789" t="str">
            <v>Reciprocating Engine</v>
          </cell>
          <cell r="G789" t="str">
            <v/>
          </cell>
          <cell r="H789" t="str">
            <v/>
          </cell>
          <cell r="I789" t="str">
            <v>Gas</v>
          </cell>
          <cell r="J789" t="str">
            <v>Gas- Peaking</v>
          </cell>
          <cell r="K789" t="str">
            <v>Utah-S</v>
          </cell>
        </row>
        <row r="790">
          <cell r="A790">
            <v>96046</v>
          </cell>
          <cell r="B790" t="str">
            <v>I_US_WD_29</v>
          </cell>
          <cell r="C790" t="str">
            <v>I_US_WD_29</v>
          </cell>
          <cell r="D790" t="str">
            <v>New Thermal</v>
          </cell>
          <cell r="E790" t="str">
            <v>East</v>
          </cell>
          <cell r="F790" t="str">
            <v>Wind, UT, 29</v>
          </cell>
          <cell r="G790" t="str">
            <v/>
          </cell>
          <cell r="H790" t="str">
            <v/>
          </cell>
          <cell r="I790" t="str">
            <v>Wind</v>
          </cell>
          <cell r="J790" t="str">
            <v>Renewable - Wind</v>
          </cell>
          <cell r="K790" t="str">
            <v/>
          </cell>
        </row>
        <row r="791">
          <cell r="A791">
            <v>101745</v>
          </cell>
          <cell r="B791" t="str">
            <v>I_US_WD_29T</v>
          </cell>
          <cell r="C791" t="str">
            <v>I_US_WD_29T</v>
          </cell>
          <cell r="D791" t="str">
            <v>New Thermal</v>
          </cell>
          <cell r="E791" t="str">
            <v>East</v>
          </cell>
          <cell r="F791" t="str">
            <v>Wind, UT, 29</v>
          </cell>
          <cell r="G791" t="str">
            <v/>
          </cell>
          <cell r="H791" t="str">
            <v/>
          </cell>
          <cell r="I791" t="str">
            <v>Wind</v>
          </cell>
          <cell r="J791" t="str">
            <v>Renewable - Wind</v>
          </cell>
          <cell r="K791" t="str">
            <v/>
          </cell>
        </row>
        <row r="792">
          <cell r="A792">
            <v>96161</v>
          </cell>
          <cell r="B792" t="str">
            <v>I_WAE_SC_FRM</v>
          </cell>
          <cell r="C792" t="str">
            <v>I_WAE_SC_FRM</v>
          </cell>
          <cell r="D792" t="str">
            <v>New Thermal</v>
          </cell>
          <cell r="E792" t="str">
            <v>East</v>
          </cell>
          <cell r="F792" t="str">
            <v>SCCT Frame WYAE</v>
          </cell>
          <cell r="G792" t="str">
            <v/>
          </cell>
          <cell r="H792" t="str">
            <v/>
          </cell>
          <cell r="I792" t="str">
            <v>Gas</v>
          </cell>
          <cell r="J792" t="str">
            <v>Gas- Peaking</v>
          </cell>
          <cell r="K792" t="str">
            <v>Wyoming-AE</v>
          </cell>
        </row>
        <row r="793">
          <cell r="A793">
            <v>96162</v>
          </cell>
          <cell r="B793" t="str">
            <v>I_WAE_SC_ICA</v>
          </cell>
          <cell r="C793" t="str">
            <v>I_WAE_SC_ICA</v>
          </cell>
          <cell r="D793" t="str">
            <v>New Thermal</v>
          </cell>
          <cell r="E793" t="str">
            <v>East</v>
          </cell>
          <cell r="F793" t="str">
            <v>IC Aero WYAE</v>
          </cell>
          <cell r="G793" t="str">
            <v/>
          </cell>
          <cell r="H793" t="str">
            <v/>
          </cell>
          <cell r="I793" t="str">
            <v>Gas</v>
          </cell>
          <cell r="J793" t="str">
            <v>Gas- Peaking</v>
          </cell>
          <cell r="K793" t="str">
            <v>Wyoming-AE</v>
          </cell>
        </row>
        <row r="794">
          <cell r="A794">
            <v>101690</v>
          </cell>
          <cell r="B794" t="str">
            <v>I_WAE_WD_40</v>
          </cell>
          <cell r="C794" t="str">
            <v>I_WAE_WD_40</v>
          </cell>
          <cell r="D794" t="str">
            <v>New Thermal</v>
          </cell>
          <cell r="E794" t="str">
            <v>East</v>
          </cell>
          <cell r="F794" t="str">
            <v>Wind, WYAE, 40</v>
          </cell>
          <cell r="G794" t="str">
            <v/>
          </cell>
          <cell r="H794" t="str">
            <v/>
          </cell>
          <cell r="I794" t="str">
            <v>Wind</v>
          </cell>
          <cell r="J794" t="str">
            <v>Renewable - Wind</v>
          </cell>
          <cell r="K794" t="str">
            <v/>
          </cell>
        </row>
        <row r="795">
          <cell r="A795">
            <v>101751</v>
          </cell>
          <cell r="B795" t="str">
            <v>I_WAE_WD_40T</v>
          </cell>
          <cell r="C795" t="str">
            <v>I_WAE_WD_40T</v>
          </cell>
          <cell r="D795" t="str">
            <v>New Thermal</v>
          </cell>
          <cell r="E795" t="str">
            <v>East</v>
          </cell>
          <cell r="F795" t="str">
            <v>Wind, WYAE, 40</v>
          </cell>
          <cell r="G795" t="str">
            <v/>
          </cell>
          <cell r="H795" t="str">
            <v/>
          </cell>
          <cell r="I795" t="str">
            <v>Wind</v>
          </cell>
          <cell r="J795" t="str">
            <v>Renewable - Wind</v>
          </cell>
          <cell r="K795" t="str">
            <v/>
          </cell>
        </row>
        <row r="796">
          <cell r="A796">
            <v>99818</v>
          </cell>
          <cell r="B796" t="str">
            <v>I_WNE_CC_F1</v>
          </cell>
          <cell r="C796" t="str">
            <v>I_WNE_CC_F1</v>
          </cell>
          <cell r="D796" t="str">
            <v>New Thermal</v>
          </cell>
          <cell r="E796" t="str">
            <v>East</v>
          </cell>
          <cell r="F796" t="str">
            <v>CCCT - Wyoming-NE - F 1x1</v>
          </cell>
          <cell r="G796" t="str">
            <v/>
          </cell>
          <cell r="H796" t="str">
            <v/>
          </cell>
          <cell r="I796" t="str">
            <v>Gas</v>
          </cell>
          <cell r="J796" t="str">
            <v>Gas - CCCT</v>
          </cell>
          <cell r="K796" t="str">
            <v>Wyoming-NE</v>
          </cell>
        </row>
        <row r="797">
          <cell r="A797">
            <v>99819</v>
          </cell>
          <cell r="B797" t="str">
            <v>I_WNE_CC_F1D</v>
          </cell>
          <cell r="C797" t="str">
            <v>I_WNE_CC_F1D</v>
          </cell>
          <cell r="D797" t="str">
            <v>New Thermal</v>
          </cell>
          <cell r="E797" t="str">
            <v>East</v>
          </cell>
          <cell r="F797" t="str">
            <v>CCCT - Wyoming-NE - F 1x1</v>
          </cell>
          <cell r="G797" t="str">
            <v/>
          </cell>
          <cell r="H797" t="str">
            <v/>
          </cell>
          <cell r="I797" t="str">
            <v>Gas</v>
          </cell>
          <cell r="J797" t="str">
            <v>Gas - CCCT</v>
          </cell>
          <cell r="K797" t="str">
            <v>Wyoming-NE</v>
          </cell>
        </row>
        <row r="798">
          <cell r="A798">
            <v>228788</v>
          </cell>
          <cell r="B798" t="str">
            <v>I_WNE_CC_F2</v>
          </cell>
          <cell r="C798" t="str">
            <v>I_WNE_CC_F2</v>
          </cell>
          <cell r="D798" t="str">
            <v>New Thermal</v>
          </cell>
          <cell r="E798" t="str">
            <v>East</v>
          </cell>
          <cell r="F798" t="str">
            <v>CCCT - Wyoming-NE - F 2x1</v>
          </cell>
          <cell r="G798" t="str">
            <v/>
          </cell>
          <cell r="H798" t="str">
            <v/>
          </cell>
          <cell r="I798" t="str">
            <v>Gas</v>
          </cell>
          <cell r="J798" t="str">
            <v>Gas - CCCT</v>
          </cell>
          <cell r="K798" t="str">
            <v>Wyoming-NE</v>
          </cell>
        </row>
        <row r="799">
          <cell r="A799">
            <v>228789</v>
          </cell>
          <cell r="B799" t="str">
            <v>I_WNE_CC_F2D</v>
          </cell>
          <cell r="C799" t="str">
            <v>I_WNE_CC_F2D</v>
          </cell>
          <cell r="D799" t="str">
            <v>New Thermal</v>
          </cell>
          <cell r="E799" t="str">
            <v>East</v>
          </cell>
          <cell r="F799" t="str">
            <v>CCCT - Wyoming-NE - F 2x1</v>
          </cell>
          <cell r="G799" t="str">
            <v/>
          </cell>
          <cell r="H799" t="str">
            <v/>
          </cell>
          <cell r="I799" t="str">
            <v>Gas</v>
          </cell>
          <cell r="J799" t="str">
            <v>Gas - CCCT</v>
          </cell>
          <cell r="K799" t="str">
            <v>Wyoming-NE</v>
          </cell>
        </row>
        <row r="800">
          <cell r="A800">
            <v>99820</v>
          </cell>
          <cell r="B800" t="str">
            <v>I_WNE_CC_G1</v>
          </cell>
          <cell r="C800" t="str">
            <v>I_WNE_CC_G1</v>
          </cell>
          <cell r="D800" t="str">
            <v>New Thermal</v>
          </cell>
          <cell r="E800" t="str">
            <v>East</v>
          </cell>
          <cell r="F800" t="str">
            <v>CCCT - Wyoming-NE - G 1x1</v>
          </cell>
          <cell r="G800" t="str">
            <v/>
          </cell>
          <cell r="H800" t="str">
            <v/>
          </cell>
          <cell r="I800" t="str">
            <v>Gas</v>
          </cell>
          <cell r="J800" t="str">
            <v>Gas - CCCT</v>
          </cell>
          <cell r="K800" t="str">
            <v>Wyoming-NE</v>
          </cell>
        </row>
        <row r="801">
          <cell r="A801">
            <v>99821</v>
          </cell>
          <cell r="B801" t="str">
            <v>I_WNE_CC_G1D</v>
          </cell>
          <cell r="C801" t="str">
            <v>I_WNE_CC_G1D</v>
          </cell>
          <cell r="D801" t="str">
            <v>New Thermal</v>
          </cell>
          <cell r="E801" t="str">
            <v>East</v>
          </cell>
          <cell r="F801" t="str">
            <v>CCCT - Wyoming-NE - G 1x1</v>
          </cell>
          <cell r="G801" t="str">
            <v/>
          </cell>
          <cell r="H801" t="str">
            <v/>
          </cell>
          <cell r="I801" t="str">
            <v>Gas</v>
          </cell>
          <cell r="J801" t="str">
            <v>Gas - CCCT</v>
          </cell>
          <cell r="K801" t="str">
            <v>Wyoming-NE</v>
          </cell>
        </row>
        <row r="802">
          <cell r="A802">
            <v>99822</v>
          </cell>
          <cell r="B802" t="str">
            <v>I_WNE_CC_G2</v>
          </cell>
          <cell r="C802" t="str">
            <v>I_WNE_CC_G2</v>
          </cell>
          <cell r="D802" t="str">
            <v>New Thermal</v>
          </cell>
          <cell r="E802" t="str">
            <v>East</v>
          </cell>
          <cell r="F802" t="str">
            <v>CCCT - Wyoming-NE - G 2x1</v>
          </cell>
          <cell r="G802" t="str">
            <v/>
          </cell>
          <cell r="H802" t="str">
            <v/>
          </cell>
          <cell r="I802" t="str">
            <v>Gas</v>
          </cell>
          <cell r="J802" t="str">
            <v>Gas - CCCT</v>
          </cell>
          <cell r="K802" t="str">
            <v>Wyoming-NE</v>
          </cell>
        </row>
        <row r="803">
          <cell r="A803">
            <v>99823</v>
          </cell>
          <cell r="B803" t="str">
            <v>I_WNE_CC_G2D</v>
          </cell>
          <cell r="C803" t="str">
            <v>I_WNE_CC_G2D</v>
          </cell>
          <cell r="D803" t="str">
            <v>New Thermal</v>
          </cell>
          <cell r="E803" t="str">
            <v>East</v>
          </cell>
          <cell r="F803" t="str">
            <v>CCCT - Wyoming-NE - G 2x1</v>
          </cell>
          <cell r="G803" t="str">
            <v/>
          </cell>
          <cell r="H803" t="str">
            <v/>
          </cell>
          <cell r="I803" t="str">
            <v>Gas</v>
          </cell>
          <cell r="J803" t="str">
            <v>Gas - CCCT</v>
          </cell>
          <cell r="K803" t="str">
            <v>Wyoming-NE</v>
          </cell>
        </row>
        <row r="804">
          <cell r="A804">
            <v>99824</v>
          </cell>
          <cell r="B804" t="str">
            <v>I_WNE_CC_J1</v>
          </cell>
          <cell r="C804" t="str">
            <v>I_WNE_CC_J1</v>
          </cell>
          <cell r="D804" t="str">
            <v>New Thermal</v>
          </cell>
          <cell r="E804" t="str">
            <v>East</v>
          </cell>
          <cell r="F804" t="str">
            <v>CCCT - Wyoming-NE - J 1x1</v>
          </cell>
          <cell r="G804" t="str">
            <v/>
          </cell>
          <cell r="H804" t="str">
            <v/>
          </cell>
          <cell r="I804" t="str">
            <v>Gas</v>
          </cell>
          <cell r="J804" t="str">
            <v>Gas - CCCT</v>
          </cell>
          <cell r="K804" t="str">
            <v>Wyoming-NE</v>
          </cell>
        </row>
        <row r="805">
          <cell r="A805">
            <v>99825</v>
          </cell>
          <cell r="B805" t="str">
            <v>I_WNE_CC_J1D</v>
          </cell>
          <cell r="C805" t="str">
            <v>I_WNE_CC_J1D</v>
          </cell>
          <cell r="D805" t="str">
            <v>New Thermal</v>
          </cell>
          <cell r="E805" t="str">
            <v>East</v>
          </cell>
          <cell r="F805" t="str">
            <v>CCCT - Wyoming-NE - J 1x1</v>
          </cell>
          <cell r="G805" t="str">
            <v/>
          </cell>
          <cell r="H805" t="str">
            <v/>
          </cell>
          <cell r="I805" t="str">
            <v>Gas</v>
          </cell>
          <cell r="J805" t="str">
            <v>Gas - CCCT</v>
          </cell>
          <cell r="K805" t="str">
            <v>Wyoming-NE</v>
          </cell>
        </row>
        <row r="806">
          <cell r="A806">
            <v>99828</v>
          </cell>
          <cell r="B806" t="str">
            <v>I_WNE_Fcell</v>
          </cell>
          <cell r="C806" t="str">
            <v>I_WNE_Fcell</v>
          </cell>
          <cell r="D806" t="str">
            <v>New Thermal</v>
          </cell>
          <cell r="E806" t="str">
            <v>East</v>
          </cell>
          <cell r="F806" t="str">
            <v>Fuel Cell</v>
          </cell>
          <cell r="I806" t="str">
            <v>Other</v>
          </cell>
          <cell r="J806" t="str">
            <v>Other</v>
          </cell>
        </row>
        <row r="807">
          <cell r="A807">
            <v>99826</v>
          </cell>
          <cell r="B807" t="str">
            <v>I_WNE_SC_AER</v>
          </cell>
          <cell r="C807" t="str">
            <v>I_WNE_SC_AER</v>
          </cell>
          <cell r="D807" t="str">
            <v>New Thermal</v>
          </cell>
          <cell r="E807" t="str">
            <v>East</v>
          </cell>
          <cell r="F807" t="str">
            <v>SCCT Aero WYNE</v>
          </cell>
          <cell r="G807" t="str">
            <v/>
          </cell>
          <cell r="H807" t="str">
            <v/>
          </cell>
          <cell r="I807" t="str">
            <v>Gas</v>
          </cell>
          <cell r="J807" t="str">
            <v>Gas- Peaking</v>
          </cell>
          <cell r="K807" t="str">
            <v>Wyoming-NE</v>
          </cell>
        </row>
        <row r="808">
          <cell r="A808">
            <v>96163</v>
          </cell>
          <cell r="B808" t="str">
            <v>I_WNE_SC_FRM</v>
          </cell>
          <cell r="C808" t="str">
            <v>I_WNE_SC_FRM</v>
          </cell>
          <cell r="D808" t="str">
            <v>New Thermal</v>
          </cell>
          <cell r="E808" t="str">
            <v>East</v>
          </cell>
          <cell r="F808" t="str">
            <v>SCCT Frame WYNE</v>
          </cell>
          <cell r="G808" t="str">
            <v/>
          </cell>
          <cell r="H808" t="str">
            <v/>
          </cell>
          <cell r="I808" t="str">
            <v>Gas</v>
          </cell>
          <cell r="J808" t="str">
            <v>Gas- Peaking</v>
          </cell>
          <cell r="K808" t="str">
            <v>Wyoming-NE</v>
          </cell>
        </row>
        <row r="809">
          <cell r="A809">
            <v>96164</v>
          </cell>
          <cell r="B809" t="str">
            <v>I_WNE_SC_ICA</v>
          </cell>
          <cell r="C809" t="str">
            <v>I_WNE_SC_ICA</v>
          </cell>
          <cell r="D809" t="str">
            <v>New Thermal</v>
          </cell>
          <cell r="E809" t="str">
            <v>East</v>
          </cell>
          <cell r="F809" t="str">
            <v>IC Aero WYNE</v>
          </cell>
          <cell r="G809" t="str">
            <v/>
          </cell>
          <cell r="H809" t="str">
            <v/>
          </cell>
          <cell r="I809" t="str">
            <v>Gas</v>
          </cell>
          <cell r="J809" t="str">
            <v>Gas- Peaking</v>
          </cell>
          <cell r="K809" t="str">
            <v>Wyoming-NE</v>
          </cell>
        </row>
        <row r="810">
          <cell r="A810">
            <v>99827</v>
          </cell>
          <cell r="B810" t="str">
            <v>I_WNE_SC_RE</v>
          </cell>
          <cell r="C810" t="str">
            <v>I_WNE_SC_RE</v>
          </cell>
          <cell r="D810" t="str">
            <v>New Thermal</v>
          </cell>
          <cell r="E810" t="str">
            <v>East</v>
          </cell>
          <cell r="F810" t="str">
            <v>Reciprocating Engine</v>
          </cell>
          <cell r="G810" t="str">
            <v/>
          </cell>
          <cell r="H810" t="str">
            <v/>
          </cell>
          <cell r="I810" t="str">
            <v>Gas</v>
          </cell>
          <cell r="J810" t="str">
            <v>Gas- Peaking</v>
          </cell>
          <cell r="K810" t="str">
            <v>Wyoming-NE</v>
          </cell>
        </row>
        <row r="811">
          <cell r="A811">
            <v>99810</v>
          </cell>
          <cell r="B811" t="str">
            <v>I_WSW_CC_F1</v>
          </cell>
          <cell r="C811" t="str">
            <v>I_WSW_CC_F1</v>
          </cell>
          <cell r="D811" t="str">
            <v>New Thermal</v>
          </cell>
          <cell r="E811" t="str">
            <v>East</v>
          </cell>
          <cell r="F811" t="str">
            <v>CCCT - Wyoming-SW - F 1x1</v>
          </cell>
          <cell r="G811" t="str">
            <v/>
          </cell>
          <cell r="H811" t="str">
            <v/>
          </cell>
          <cell r="I811" t="str">
            <v>Gas</v>
          </cell>
          <cell r="J811" t="str">
            <v>Gas - CCCT</v>
          </cell>
          <cell r="K811" t="str">
            <v>Wyoming-SW</v>
          </cell>
        </row>
        <row r="812">
          <cell r="A812">
            <v>99811</v>
          </cell>
          <cell r="B812" t="str">
            <v>I_WSW_CC_F1D</v>
          </cell>
          <cell r="C812" t="str">
            <v>I_WSW_CC_F1D</v>
          </cell>
          <cell r="D812" t="str">
            <v>New Thermal</v>
          </cell>
          <cell r="E812" t="str">
            <v>East</v>
          </cell>
          <cell r="F812" t="str">
            <v>CCCT - Wyoming-SW - F 1x1</v>
          </cell>
          <cell r="G812" t="str">
            <v/>
          </cell>
          <cell r="H812" t="str">
            <v/>
          </cell>
          <cell r="I812" t="str">
            <v>Gas</v>
          </cell>
          <cell r="J812" t="str">
            <v>Gas - CCCT</v>
          </cell>
          <cell r="K812" t="str">
            <v>Wyoming-SW</v>
          </cell>
        </row>
        <row r="813">
          <cell r="A813">
            <v>96073</v>
          </cell>
          <cell r="B813" t="str">
            <v>I_WSW_CC_G1</v>
          </cell>
          <cell r="C813" t="str">
            <v>I_WSW_CC_G1</v>
          </cell>
          <cell r="D813" t="str">
            <v>New Thermal</v>
          </cell>
          <cell r="E813" t="str">
            <v>East</v>
          </cell>
          <cell r="F813" t="str">
            <v>CCCT - Wyoming-SW - G 1x1</v>
          </cell>
          <cell r="G813" t="str">
            <v/>
          </cell>
          <cell r="H813" t="str">
            <v/>
          </cell>
          <cell r="I813" t="str">
            <v>Gas</v>
          </cell>
          <cell r="J813" t="str">
            <v>Gas - CCCT</v>
          </cell>
          <cell r="K813" t="str">
            <v>Wyoming-SW</v>
          </cell>
        </row>
        <row r="814">
          <cell r="A814">
            <v>96074</v>
          </cell>
          <cell r="B814" t="str">
            <v>I_WSW_CC_G1D</v>
          </cell>
          <cell r="C814" t="str">
            <v>I_WSW_CC_G1D</v>
          </cell>
          <cell r="D814" t="str">
            <v>New Thermal</v>
          </cell>
          <cell r="E814" t="str">
            <v>East</v>
          </cell>
          <cell r="F814" t="str">
            <v>CCCT - Wyoming-SW - G 1x1</v>
          </cell>
          <cell r="G814" t="str">
            <v/>
          </cell>
          <cell r="H814" t="str">
            <v/>
          </cell>
          <cell r="I814" t="str">
            <v>Gas</v>
          </cell>
          <cell r="J814" t="str">
            <v>Gas - CCCT</v>
          </cell>
          <cell r="K814" t="str">
            <v>Wyoming-SW</v>
          </cell>
        </row>
        <row r="815">
          <cell r="A815">
            <v>99812</v>
          </cell>
          <cell r="B815" t="str">
            <v>I_WSW_CC_G2</v>
          </cell>
          <cell r="C815" t="str">
            <v>I_WSW_CC_G2</v>
          </cell>
          <cell r="D815" t="str">
            <v>New Thermal</v>
          </cell>
          <cell r="E815" t="str">
            <v>East</v>
          </cell>
          <cell r="F815" t="str">
            <v>CCCT - Wyoming-SW - G 2x1</v>
          </cell>
          <cell r="G815" t="str">
            <v/>
          </cell>
          <cell r="H815" t="str">
            <v/>
          </cell>
          <cell r="I815" t="str">
            <v>Gas</v>
          </cell>
          <cell r="J815" t="str">
            <v>Gas - CCCT</v>
          </cell>
          <cell r="K815" t="str">
            <v>Wyoming-SW</v>
          </cell>
        </row>
        <row r="816">
          <cell r="A816">
            <v>99813</v>
          </cell>
          <cell r="B816" t="str">
            <v>I_WSW_CC_G2D</v>
          </cell>
          <cell r="C816" t="str">
            <v>I_WSW_CC_G2D</v>
          </cell>
          <cell r="D816" t="str">
            <v>New Thermal</v>
          </cell>
          <cell r="E816" t="str">
            <v>East</v>
          </cell>
          <cell r="F816" t="str">
            <v>CCCT - Wyoming-SW - G 2x1</v>
          </cell>
          <cell r="G816" t="str">
            <v/>
          </cell>
          <cell r="H816" t="str">
            <v/>
          </cell>
          <cell r="I816" t="str">
            <v>Gas</v>
          </cell>
          <cell r="J816" t="str">
            <v>Gas - CCCT</v>
          </cell>
          <cell r="K816" t="str">
            <v>Wyoming-SW</v>
          </cell>
        </row>
        <row r="817">
          <cell r="A817">
            <v>99814</v>
          </cell>
          <cell r="B817" t="str">
            <v>I_WSW_CC_J1</v>
          </cell>
          <cell r="C817" t="str">
            <v>I_WSW_CC_J1</v>
          </cell>
          <cell r="D817" t="str">
            <v>New Thermal</v>
          </cell>
          <cell r="E817" t="str">
            <v>East</v>
          </cell>
          <cell r="F817" t="str">
            <v>CCCT - Wyoming-SW - J 1x1</v>
          </cell>
          <cell r="G817" t="str">
            <v/>
          </cell>
          <cell r="H817" t="str">
            <v/>
          </cell>
          <cell r="I817" t="str">
            <v>Gas</v>
          </cell>
          <cell r="J817" t="str">
            <v>Gas - CCCT</v>
          </cell>
          <cell r="K817" t="str">
            <v>Wyoming-SW</v>
          </cell>
        </row>
        <row r="818">
          <cell r="A818">
            <v>99815</v>
          </cell>
          <cell r="B818" t="str">
            <v>I_WSW_CC_J1D</v>
          </cell>
          <cell r="C818" t="str">
            <v>I_WSW_CC_J1D</v>
          </cell>
          <cell r="D818" t="str">
            <v>New Thermal</v>
          </cell>
          <cell r="E818" t="str">
            <v>East</v>
          </cell>
          <cell r="F818" t="str">
            <v>CCCT - Wyoming-SW - J 1x1</v>
          </cell>
          <cell r="G818" t="str">
            <v/>
          </cell>
          <cell r="H818" t="str">
            <v/>
          </cell>
          <cell r="I818" t="str">
            <v>Gas</v>
          </cell>
          <cell r="J818" t="str">
            <v>Gas - CCCT</v>
          </cell>
          <cell r="K818" t="str">
            <v>Wyoming-SW</v>
          </cell>
        </row>
        <row r="819">
          <cell r="A819">
            <v>99920</v>
          </cell>
          <cell r="B819" t="str">
            <v>I_WSW_NUC_AD</v>
          </cell>
          <cell r="C819" t="str">
            <v>I_WSW_NUC_AD</v>
          </cell>
          <cell r="D819" t="str">
            <v>New Thermal</v>
          </cell>
          <cell r="E819" t="str">
            <v>East</v>
          </cell>
          <cell r="F819" t="str">
            <v>Nuclear</v>
          </cell>
          <cell r="G819" t="str">
            <v/>
          </cell>
          <cell r="H819" t="str">
            <v/>
          </cell>
          <cell r="I819" t="str">
            <v>Nuclear</v>
          </cell>
          <cell r="J819" t="str">
            <v>Nuclear</v>
          </cell>
          <cell r="K819" t="str">
            <v/>
          </cell>
        </row>
        <row r="820">
          <cell r="A820">
            <v>99923</v>
          </cell>
          <cell r="B820" t="str">
            <v>I_WSW_NUC_MD</v>
          </cell>
          <cell r="C820" t="str">
            <v>I_WSW_NUC_MD</v>
          </cell>
          <cell r="D820" t="str">
            <v>New Thermal</v>
          </cell>
          <cell r="E820" t="str">
            <v>East</v>
          </cell>
          <cell r="F820" t="str">
            <v>Modular-Nuclear</v>
          </cell>
          <cell r="G820" t="str">
            <v/>
          </cell>
          <cell r="H820" t="str">
            <v/>
          </cell>
          <cell r="I820" t="str">
            <v>Nuclear</v>
          </cell>
          <cell r="J820" t="str">
            <v>Nuclear</v>
          </cell>
          <cell r="K820" t="str">
            <v/>
          </cell>
        </row>
        <row r="821">
          <cell r="A821">
            <v>228790</v>
          </cell>
          <cell r="B821" t="str">
            <v>I_WSW_SC_AER</v>
          </cell>
          <cell r="C821" t="str">
            <v>I_WSW_SC_AER</v>
          </cell>
          <cell r="D821" t="str">
            <v>New Thermal</v>
          </cell>
          <cell r="E821" t="str">
            <v>East</v>
          </cell>
          <cell r="F821" t="str">
            <v>SCCT Aero WYSW</v>
          </cell>
          <cell r="G821" t="str">
            <v/>
          </cell>
          <cell r="H821" t="str">
            <v/>
          </cell>
          <cell r="I821" t="str">
            <v>Gas</v>
          </cell>
          <cell r="J821" t="str">
            <v>Gas- Peaking</v>
          </cell>
          <cell r="K821" t="str">
            <v>Wyoming-SW</v>
          </cell>
        </row>
        <row r="822">
          <cell r="A822">
            <v>96165</v>
          </cell>
          <cell r="B822" t="str">
            <v>I_WSW_SC_FRM</v>
          </cell>
          <cell r="C822" t="str">
            <v>I_WSW_SC_FRM</v>
          </cell>
          <cell r="D822" t="str">
            <v>New Thermal</v>
          </cell>
          <cell r="E822" t="str">
            <v>East</v>
          </cell>
          <cell r="F822" t="str">
            <v>SCCT Frame WYSW</v>
          </cell>
          <cell r="G822" t="str">
            <v/>
          </cell>
          <cell r="H822" t="str">
            <v/>
          </cell>
          <cell r="I822" t="str">
            <v>Gas</v>
          </cell>
          <cell r="J822" t="str">
            <v>Gas- Peaking</v>
          </cell>
          <cell r="K822" t="str">
            <v>Wyoming-SW</v>
          </cell>
        </row>
        <row r="823">
          <cell r="A823">
            <v>96166</v>
          </cell>
          <cell r="B823" t="str">
            <v>I_WSW_SC_ICA</v>
          </cell>
          <cell r="C823" t="str">
            <v>I_WSW_SC_ICA</v>
          </cell>
          <cell r="D823" t="str">
            <v>New Thermal</v>
          </cell>
          <cell r="E823" t="str">
            <v>East</v>
          </cell>
          <cell r="F823" t="str">
            <v>IC Aero WYSW</v>
          </cell>
          <cell r="G823" t="str">
            <v/>
          </cell>
          <cell r="H823" t="str">
            <v/>
          </cell>
          <cell r="I823" t="str">
            <v>Gas</v>
          </cell>
          <cell r="J823" t="str">
            <v>Gas- Peaking</v>
          </cell>
          <cell r="K823" t="str">
            <v>Wyoming-SW</v>
          </cell>
        </row>
        <row r="824">
          <cell r="A824">
            <v>99816</v>
          </cell>
          <cell r="B824" t="str">
            <v>I_WSW_SC_RE</v>
          </cell>
          <cell r="C824" t="str">
            <v>I_WSW_SC_RE</v>
          </cell>
          <cell r="D824" t="str">
            <v>New Thermal</v>
          </cell>
          <cell r="E824" t="str">
            <v>East</v>
          </cell>
          <cell r="F824" t="str">
            <v>Reciprocating Engine</v>
          </cell>
          <cell r="G824" t="str">
            <v/>
          </cell>
          <cell r="H824" t="str">
            <v/>
          </cell>
          <cell r="I824" t="str">
            <v>Gas</v>
          </cell>
          <cell r="J824" t="str">
            <v>Gas- Peaking</v>
          </cell>
          <cell r="K824" t="str">
            <v>Wyoming-SW</v>
          </cell>
        </row>
        <row r="825">
          <cell r="A825">
            <v>99874</v>
          </cell>
          <cell r="B825" t="str">
            <v>I_WV_BIOFOR</v>
          </cell>
          <cell r="C825" t="str">
            <v>I_WV_BIOFOR</v>
          </cell>
          <cell r="D825" t="str">
            <v>New Thermal</v>
          </cell>
          <cell r="E825" t="str">
            <v>West</v>
          </cell>
          <cell r="F825" t="str">
            <v>Utility Biomass</v>
          </cell>
          <cell r="G825" t="str">
            <v/>
          </cell>
          <cell r="H825" t="str">
            <v/>
          </cell>
          <cell r="I825" t="str">
            <v>Other</v>
          </cell>
          <cell r="J825" t="str">
            <v>Renewable - Biomass</v>
          </cell>
          <cell r="K825" t="str">
            <v/>
          </cell>
        </row>
        <row r="826">
          <cell r="A826">
            <v>228782</v>
          </cell>
          <cell r="B826" t="str">
            <v>I_WV_CC_F2</v>
          </cell>
          <cell r="C826" t="str">
            <v>I_WV_CC_F2</v>
          </cell>
          <cell r="D826" t="str">
            <v>New Thermal</v>
          </cell>
          <cell r="E826" t="str">
            <v>West</v>
          </cell>
          <cell r="F826" t="str">
            <v>CCCT - WillamValcc - F 2x1</v>
          </cell>
          <cell r="G826" t="str">
            <v/>
          </cell>
          <cell r="H826" t="str">
            <v/>
          </cell>
          <cell r="I826" t="str">
            <v>Gas</v>
          </cell>
          <cell r="J826" t="str">
            <v>Gas - CCCT</v>
          </cell>
          <cell r="K826" t="str">
            <v>WillamValcc</v>
          </cell>
        </row>
        <row r="827">
          <cell r="A827">
            <v>228783</v>
          </cell>
          <cell r="B827" t="str">
            <v>I_WV_CC_F2D</v>
          </cell>
          <cell r="C827" t="str">
            <v>I_WV_CC_F2D</v>
          </cell>
          <cell r="D827" t="str">
            <v>New Thermal</v>
          </cell>
          <cell r="E827" t="str">
            <v>West</v>
          </cell>
          <cell r="F827" t="str">
            <v>CCCT - WillamValcc - F 2x1</v>
          </cell>
          <cell r="G827" t="str">
            <v/>
          </cell>
          <cell r="H827" t="str">
            <v/>
          </cell>
          <cell r="I827" t="str">
            <v>Gas</v>
          </cell>
          <cell r="J827" t="str">
            <v>Gas - CCCT</v>
          </cell>
          <cell r="K827" t="str">
            <v>WillamValcc</v>
          </cell>
        </row>
        <row r="828">
          <cell r="A828">
            <v>228784</v>
          </cell>
          <cell r="B828" t="str">
            <v>I_WV_CC_G2</v>
          </cell>
          <cell r="C828" t="str">
            <v>I_WV_CC_G2</v>
          </cell>
          <cell r="D828" t="str">
            <v>New Thermal</v>
          </cell>
          <cell r="E828" t="str">
            <v>West</v>
          </cell>
          <cell r="F828" t="str">
            <v>CCCT - WillamValcc - G 2x1</v>
          </cell>
          <cell r="G828" t="str">
            <v/>
          </cell>
          <cell r="H828" t="str">
            <v/>
          </cell>
          <cell r="I828" t="str">
            <v>Gas</v>
          </cell>
          <cell r="J828" t="str">
            <v>Gas - CCCT</v>
          </cell>
          <cell r="K828" t="str">
            <v>WillamValcc</v>
          </cell>
        </row>
        <row r="829">
          <cell r="A829">
            <v>228785</v>
          </cell>
          <cell r="B829" t="str">
            <v>I_WV_CC_G2D</v>
          </cell>
          <cell r="C829" t="str">
            <v>I_WV_CC_G2D</v>
          </cell>
          <cell r="D829" t="str">
            <v>New Thermal</v>
          </cell>
          <cell r="E829" t="str">
            <v>West</v>
          </cell>
          <cell r="F829" t="str">
            <v>CCCT - WillamValcc - G 2x1</v>
          </cell>
          <cell r="G829" t="str">
            <v/>
          </cell>
          <cell r="H829" t="str">
            <v/>
          </cell>
          <cell r="I829" t="str">
            <v>Gas</v>
          </cell>
          <cell r="J829" t="str">
            <v>Gas - CCCT</v>
          </cell>
          <cell r="K829" t="str">
            <v>WillamValcc</v>
          </cell>
        </row>
        <row r="830">
          <cell r="A830">
            <v>228786</v>
          </cell>
          <cell r="B830" t="str">
            <v>I_WV_CC_J1</v>
          </cell>
          <cell r="C830" t="str">
            <v>I_WV_CC_J1</v>
          </cell>
          <cell r="D830" t="str">
            <v>New Thermal</v>
          </cell>
          <cell r="E830" t="str">
            <v>West</v>
          </cell>
          <cell r="F830" t="str">
            <v>CCCT - WillamValcc - J 1x1</v>
          </cell>
          <cell r="G830" t="str">
            <v/>
          </cell>
          <cell r="H830" t="str">
            <v/>
          </cell>
          <cell r="I830" t="str">
            <v>Gas</v>
          </cell>
          <cell r="J830" t="str">
            <v>Gas - CCCT</v>
          </cell>
          <cell r="K830" t="str">
            <v>WillamValcc</v>
          </cell>
        </row>
        <row r="831">
          <cell r="A831">
            <v>228787</v>
          </cell>
          <cell r="B831" t="str">
            <v>I_WV_CC_J1D</v>
          </cell>
          <cell r="C831" t="str">
            <v>I_WV_CC_J1D</v>
          </cell>
          <cell r="D831" t="str">
            <v>New Thermal</v>
          </cell>
          <cell r="E831" t="str">
            <v>West</v>
          </cell>
          <cell r="F831" t="str">
            <v>CCCT - WillamValcc - J 1x1</v>
          </cell>
          <cell r="G831" t="str">
            <v/>
          </cell>
          <cell r="H831" t="str">
            <v/>
          </cell>
          <cell r="I831" t="str">
            <v>Gas</v>
          </cell>
          <cell r="J831" t="str">
            <v>Gas - CCCT</v>
          </cell>
          <cell r="K831" t="str">
            <v>WillamValcc</v>
          </cell>
        </row>
        <row r="832">
          <cell r="A832">
            <v>99859</v>
          </cell>
          <cell r="B832" t="str">
            <v>I_WV_GEO_G90</v>
          </cell>
          <cell r="C832" t="str">
            <v>I_WV_GEO_G90</v>
          </cell>
          <cell r="D832" t="str">
            <v>New Thermal</v>
          </cell>
          <cell r="E832" t="str">
            <v>West</v>
          </cell>
          <cell r="F832" t="str">
            <v>Geothermal, Greenfield</v>
          </cell>
          <cell r="G832" t="str">
            <v/>
          </cell>
          <cell r="H832" t="str">
            <v/>
          </cell>
          <cell r="I832" t="str">
            <v>Geothermal</v>
          </cell>
          <cell r="J832" t="str">
            <v>Renewable - Geothermal</v>
          </cell>
          <cell r="K832" t="str">
            <v/>
          </cell>
        </row>
        <row r="833">
          <cell r="A833">
            <v>99839</v>
          </cell>
          <cell r="B833" t="str">
            <v>I_WV_SC_AER</v>
          </cell>
          <cell r="C833" t="str">
            <v>I_WV_SC_AER</v>
          </cell>
          <cell r="D833" t="str">
            <v>New Thermal</v>
          </cell>
          <cell r="E833" t="str">
            <v>West</v>
          </cell>
          <cell r="F833" t="str">
            <v>SCCT Aero WV</v>
          </cell>
          <cell r="G833" t="str">
            <v/>
          </cell>
          <cell r="H833" t="str">
            <v/>
          </cell>
          <cell r="I833" t="str">
            <v>Gas</v>
          </cell>
          <cell r="J833" t="str">
            <v>Gas- Peaking</v>
          </cell>
          <cell r="K833" t="str">
            <v>WillamValcc</v>
          </cell>
        </row>
        <row r="834">
          <cell r="A834">
            <v>228781</v>
          </cell>
          <cell r="B834" t="str">
            <v>I_WV_SC_FRM</v>
          </cell>
          <cell r="C834" t="str">
            <v>I_WV_SC_FRM</v>
          </cell>
          <cell r="D834" t="str">
            <v>New Thermal</v>
          </cell>
          <cell r="E834" t="str">
            <v>West</v>
          </cell>
          <cell r="F834" t="str">
            <v>SCCT Frame WV</v>
          </cell>
          <cell r="G834" t="str">
            <v/>
          </cell>
          <cell r="H834" t="str">
            <v/>
          </cell>
          <cell r="I834" t="str">
            <v>Gas</v>
          </cell>
          <cell r="J834" t="str">
            <v>Gas- Peaking</v>
          </cell>
          <cell r="K834" t="str">
            <v>WillamValcc</v>
          </cell>
        </row>
        <row r="835">
          <cell r="A835">
            <v>99840</v>
          </cell>
          <cell r="B835" t="str">
            <v>I_WV_SC_ICA</v>
          </cell>
          <cell r="C835" t="str">
            <v>I_WV_SC_ICA</v>
          </cell>
          <cell r="D835" t="str">
            <v>New Thermal</v>
          </cell>
          <cell r="E835" t="str">
            <v>West</v>
          </cell>
          <cell r="F835" t="str">
            <v>IC Aero WV</v>
          </cell>
          <cell r="G835" t="str">
            <v/>
          </cell>
          <cell r="H835" t="str">
            <v/>
          </cell>
          <cell r="I835" t="str">
            <v>Gas</v>
          </cell>
          <cell r="J835" t="str">
            <v>Gas- Peaking</v>
          </cell>
          <cell r="K835" t="str">
            <v>WillamValcc</v>
          </cell>
        </row>
        <row r="836">
          <cell r="A836">
            <v>99841</v>
          </cell>
          <cell r="B836" t="str">
            <v>I_WV_SC_RE</v>
          </cell>
          <cell r="C836" t="str">
            <v>I_WV_SC_RE</v>
          </cell>
          <cell r="D836" t="str">
            <v>New Thermal</v>
          </cell>
          <cell r="E836" t="str">
            <v>West</v>
          </cell>
          <cell r="F836" t="str">
            <v>Reciprocating Engine</v>
          </cell>
          <cell r="G836" t="str">
            <v/>
          </cell>
          <cell r="H836" t="str">
            <v/>
          </cell>
          <cell r="I836" t="str">
            <v>Gas</v>
          </cell>
          <cell r="J836" t="str">
            <v>Gas- Peaking</v>
          </cell>
          <cell r="K836" t="str">
            <v>WillamValcc</v>
          </cell>
        </row>
        <row r="837">
          <cell r="A837">
            <v>96043</v>
          </cell>
          <cell r="B837" t="str">
            <v>I_WV_WD_29</v>
          </cell>
          <cell r="C837" t="str">
            <v>I_WV_WD_29</v>
          </cell>
          <cell r="D837" t="str">
            <v>New Thermal</v>
          </cell>
          <cell r="E837" t="str">
            <v>West</v>
          </cell>
          <cell r="F837" t="str">
            <v>Wind, WV, 29</v>
          </cell>
          <cell r="G837" t="str">
            <v/>
          </cell>
          <cell r="H837" t="str">
            <v/>
          </cell>
          <cell r="I837" t="str">
            <v>Wind</v>
          </cell>
          <cell r="J837" t="str">
            <v>Renewable - Wind</v>
          </cell>
          <cell r="K837" t="str">
            <v/>
          </cell>
        </row>
        <row r="838">
          <cell r="A838">
            <v>101744</v>
          </cell>
          <cell r="B838" t="str">
            <v>I_WV_WD_29T</v>
          </cell>
          <cell r="C838" t="str">
            <v>I_WV_WD_29T</v>
          </cell>
          <cell r="D838" t="str">
            <v>New Thermal</v>
          </cell>
          <cell r="E838" t="str">
            <v>West</v>
          </cell>
          <cell r="F838" t="str">
            <v>Wind, WV, 29</v>
          </cell>
          <cell r="G838" t="str">
            <v/>
          </cell>
          <cell r="H838" t="str">
            <v/>
          </cell>
          <cell r="I838" t="str">
            <v>Wind</v>
          </cell>
          <cell r="J838" t="str">
            <v>Renewable - Wind</v>
          </cell>
          <cell r="K838" t="str">
            <v/>
          </cell>
        </row>
        <row r="839">
          <cell r="A839">
            <v>99877</v>
          </cell>
          <cell r="B839" t="str">
            <v>I_WW_BIOFOR</v>
          </cell>
          <cell r="C839" t="str">
            <v>I_WW_BIOFOR</v>
          </cell>
          <cell r="D839" t="str">
            <v>New Thermal</v>
          </cell>
          <cell r="E839" t="str">
            <v>West</v>
          </cell>
          <cell r="F839" t="str">
            <v>Utility Biomass</v>
          </cell>
          <cell r="G839" t="str">
            <v/>
          </cell>
          <cell r="H839" t="str">
            <v/>
          </cell>
          <cell r="I839" t="str">
            <v>Other</v>
          </cell>
          <cell r="J839" t="str">
            <v>Renewable - Biomass</v>
          </cell>
          <cell r="K839" t="str">
            <v/>
          </cell>
        </row>
        <row r="840">
          <cell r="A840">
            <v>99844</v>
          </cell>
          <cell r="B840" t="str">
            <v>I_WW_CC_F2</v>
          </cell>
          <cell r="C840" t="str">
            <v>I_WW_CC_F2</v>
          </cell>
          <cell r="D840" t="str">
            <v>New Thermal</v>
          </cell>
          <cell r="E840" t="str">
            <v>West</v>
          </cell>
          <cell r="F840" t="str">
            <v>CCCT - Walla Walla - F 2x1</v>
          </cell>
          <cell r="G840" t="str">
            <v/>
          </cell>
          <cell r="H840" t="str">
            <v/>
          </cell>
          <cell r="I840" t="str">
            <v>Gas</v>
          </cell>
          <cell r="J840" t="str">
            <v>Gas - CCCT</v>
          </cell>
          <cell r="K840" t="str">
            <v>Walla Walla</v>
          </cell>
        </row>
        <row r="841">
          <cell r="A841">
            <v>99845</v>
          </cell>
          <cell r="B841" t="str">
            <v>I_WW_CC_F2D</v>
          </cell>
          <cell r="C841" t="str">
            <v>I_WW_CC_F2D</v>
          </cell>
          <cell r="D841" t="str">
            <v>New Thermal</v>
          </cell>
          <cell r="E841" t="str">
            <v>West</v>
          </cell>
          <cell r="F841" t="str">
            <v>CCCT - Walla Walla - F 2x1</v>
          </cell>
          <cell r="G841" t="str">
            <v/>
          </cell>
          <cell r="H841" t="str">
            <v/>
          </cell>
          <cell r="I841" t="str">
            <v>Gas</v>
          </cell>
          <cell r="J841" t="str">
            <v>Gas - CCCT</v>
          </cell>
          <cell r="K841" t="str">
            <v>Walla Walla</v>
          </cell>
        </row>
        <row r="842">
          <cell r="A842">
            <v>96066</v>
          </cell>
          <cell r="B842" t="str">
            <v>I_WW_CC_G1</v>
          </cell>
          <cell r="C842" t="str">
            <v>I_WW_CC_G1</v>
          </cell>
          <cell r="D842" t="str">
            <v>New Thermal</v>
          </cell>
          <cell r="E842" t="str">
            <v>West</v>
          </cell>
          <cell r="F842" t="str">
            <v>CCCT - Walla Walla - G 1x1</v>
          </cell>
          <cell r="G842" t="str">
            <v/>
          </cell>
          <cell r="H842" t="str">
            <v/>
          </cell>
          <cell r="I842" t="str">
            <v>Gas</v>
          </cell>
          <cell r="J842" t="str">
            <v>Gas - CCCT</v>
          </cell>
          <cell r="K842" t="str">
            <v>Walla Walla</v>
          </cell>
        </row>
        <row r="843">
          <cell r="A843">
            <v>96067</v>
          </cell>
          <cell r="B843" t="str">
            <v>I_WW_CC_G1D</v>
          </cell>
          <cell r="C843" t="str">
            <v>I_WW_CC_G1D</v>
          </cell>
          <cell r="D843" t="str">
            <v>New Thermal</v>
          </cell>
          <cell r="E843" t="str">
            <v>West</v>
          </cell>
          <cell r="F843" t="str">
            <v>CCCT - Walla Walla - G 1x1</v>
          </cell>
          <cell r="G843" t="str">
            <v/>
          </cell>
          <cell r="H843" t="str">
            <v/>
          </cell>
          <cell r="I843" t="str">
            <v>Gas</v>
          </cell>
          <cell r="J843" t="str">
            <v>Gas - CCCT</v>
          </cell>
          <cell r="K843" t="str">
            <v>Walla Walla</v>
          </cell>
        </row>
        <row r="844">
          <cell r="A844">
            <v>99846</v>
          </cell>
          <cell r="B844" t="str">
            <v>I_WW_CC_G2</v>
          </cell>
          <cell r="C844" t="str">
            <v>I_WW_CC_G2</v>
          </cell>
          <cell r="D844" t="str">
            <v>New Thermal</v>
          </cell>
          <cell r="E844" t="str">
            <v>West</v>
          </cell>
          <cell r="F844" t="str">
            <v>CCCT - Walla Walla - G 2x1</v>
          </cell>
          <cell r="G844" t="str">
            <v/>
          </cell>
          <cell r="H844" t="str">
            <v/>
          </cell>
          <cell r="I844" t="str">
            <v>Gas</v>
          </cell>
          <cell r="J844" t="str">
            <v>Gas - CCCT</v>
          </cell>
          <cell r="K844" t="str">
            <v>Walla Walla</v>
          </cell>
        </row>
        <row r="845">
          <cell r="A845">
            <v>99847</v>
          </cell>
          <cell r="B845" t="str">
            <v>I_WW_CC_G2D</v>
          </cell>
          <cell r="C845" t="str">
            <v>I_WW_CC_G2D</v>
          </cell>
          <cell r="D845" t="str">
            <v>New Thermal</v>
          </cell>
          <cell r="E845" t="str">
            <v>West</v>
          </cell>
          <cell r="F845" t="str">
            <v>CCCT - Walla Walla - G 2x1</v>
          </cell>
          <cell r="G845" t="str">
            <v/>
          </cell>
          <cell r="H845" t="str">
            <v/>
          </cell>
          <cell r="I845" t="str">
            <v>Gas</v>
          </cell>
          <cell r="J845" t="str">
            <v>Gas - CCCT</v>
          </cell>
          <cell r="K845" t="str">
            <v>Walla Walla</v>
          </cell>
        </row>
        <row r="846">
          <cell r="A846">
            <v>99848</v>
          </cell>
          <cell r="B846" t="str">
            <v>I_WW_CC_J1</v>
          </cell>
          <cell r="C846" t="str">
            <v>I_WW_CC_J1</v>
          </cell>
          <cell r="D846" t="str">
            <v>New Thermal</v>
          </cell>
          <cell r="E846" t="str">
            <v>West</v>
          </cell>
          <cell r="F846" t="str">
            <v>CCCT - Walla Walla - J 1x1</v>
          </cell>
          <cell r="G846" t="str">
            <v/>
          </cell>
          <cell r="H846" t="str">
            <v/>
          </cell>
          <cell r="I846" t="str">
            <v>Gas</v>
          </cell>
          <cell r="J846" t="str">
            <v>Gas - CCCT</v>
          </cell>
          <cell r="K846" t="str">
            <v>Walla Walla</v>
          </cell>
        </row>
        <row r="847">
          <cell r="A847">
            <v>99849</v>
          </cell>
          <cell r="B847" t="str">
            <v>I_WW_CC_J1D</v>
          </cell>
          <cell r="C847" t="str">
            <v>I_WW_CC_J1D</v>
          </cell>
          <cell r="D847" t="str">
            <v>New Thermal</v>
          </cell>
          <cell r="E847" t="str">
            <v>West</v>
          </cell>
          <cell r="F847" t="str">
            <v>CCCT - Walla Walla - J 1x1</v>
          </cell>
          <cell r="G847" t="str">
            <v/>
          </cell>
          <cell r="H847" t="str">
            <v/>
          </cell>
          <cell r="I847" t="str">
            <v>Gas</v>
          </cell>
          <cell r="J847" t="str">
            <v>Gas - CCCT</v>
          </cell>
          <cell r="K847" t="str">
            <v>Walla Walla</v>
          </cell>
        </row>
        <row r="848">
          <cell r="A848">
            <v>99922</v>
          </cell>
          <cell r="B848" t="str">
            <v>I_WW_NUC_MD</v>
          </cell>
          <cell r="C848" t="str">
            <v>I_WW_NUC_MD</v>
          </cell>
          <cell r="D848" t="str">
            <v>New Thermal</v>
          </cell>
          <cell r="E848" t="str">
            <v>West</v>
          </cell>
          <cell r="F848" t="str">
            <v>Modular-Nuclear</v>
          </cell>
          <cell r="G848" t="str">
            <v/>
          </cell>
          <cell r="H848" t="str">
            <v/>
          </cell>
          <cell r="I848" t="str">
            <v>Nuclear</v>
          </cell>
          <cell r="J848" t="str">
            <v>Nuclear</v>
          </cell>
          <cell r="K848" t="str">
            <v/>
          </cell>
        </row>
        <row r="849">
          <cell r="A849">
            <v>99850</v>
          </cell>
          <cell r="B849" t="str">
            <v>I_WW_SC_AER</v>
          </cell>
          <cell r="C849" t="str">
            <v>I_WW_SC_AER</v>
          </cell>
          <cell r="D849" t="str">
            <v>New Thermal</v>
          </cell>
          <cell r="E849" t="str">
            <v>West</v>
          </cell>
          <cell r="F849" t="str">
            <v>SCCT Aero WW</v>
          </cell>
          <cell r="G849" t="str">
            <v/>
          </cell>
          <cell r="H849" t="str">
            <v/>
          </cell>
          <cell r="I849" t="str">
            <v>Gas</v>
          </cell>
          <cell r="J849" t="str">
            <v>Gas- Peaking</v>
          </cell>
          <cell r="K849" t="str">
            <v>Walla Walla</v>
          </cell>
        </row>
        <row r="850">
          <cell r="A850">
            <v>95646</v>
          </cell>
          <cell r="B850" t="str">
            <v>I_WW_SC_FRM</v>
          </cell>
          <cell r="C850" t="str">
            <v>I_WW_SC_FRM</v>
          </cell>
          <cell r="D850" t="str">
            <v>New Thermal</v>
          </cell>
          <cell r="E850" t="str">
            <v>West</v>
          </cell>
          <cell r="F850" t="str">
            <v>SCCT Frame WW</v>
          </cell>
          <cell r="G850" t="str">
            <v/>
          </cell>
          <cell r="H850" t="str">
            <v/>
          </cell>
          <cell r="I850" t="str">
            <v>Gas</v>
          </cell>
          <cell r="J850" t="str">
            <v>Gas- Peaking</v>
          </cell>
          <cell r="K850" t="str">
            <v>Walla Walla</v>
          </cell>
        </row>
        <row r="851">
          <cell r="A851">
            <v>95645</v>
          </cell>
          <cell r="B851" t="str">
            <v>I_WW_SC_ICA</v>
          </cell>
          <cell r="C851" t="str">
            <v>I_WW_SC_ICA</v>
          </cell>
          <cell r="D851" t="str">
            <v>New Thermal</v>
          </cell>
          <cell r="E851" t="str">
            <v>West</v>
          </cell>
          <cell r="F851" t="str">
            <v>IC Aero WW</v>
          </cell>
          <cell r="G851" t="str">
            <v/>
          </cell>
          <cell r="H851" t="str">
            <v/>
          </cell>
          <cell r="I851" t="str">
            <v>Gas</v>
          </cell>
          <cell r="J851" t="str">
            <v>Gas- Peaking</v>
          </cell>
          <cell r="K851" t="str">
            <v>Walla Walla</v>
          </cell>
        </row>
        <row r="852">
          <cell r="A852">
            <v>99851</v>
          </cell>
          <cell r="B852" t="str">
            <v>I_WW_SC_RE</v>
          </cell>
          <cell r="C852" t="str">
            <v>I_WW_SC_RE</v>
          </cell>
          <cell r="D852" t="str">
            <v>New Thermal</v>
          </cell>
          <cell r="E852" t="str">
            <v>West</v>
          </cell>
          <cell r="F852" t="str">
            <v>Reciprocating Engine</v>
          </cell>
          <cell r="G852" t="str">
            <v/>
          </cell>
          <cell r="H852" t="str">
            <v/>
          </cell>
          <cell r="I852" t="str">
            <v>Gas</v>
          </cell>
          <cell r="J852" t="str">
            <v>Gas- Peaking</v>
          </cell>
          <cell r="K852" t="str">
            <v>Walla Walla</v>
          </cell>
        </row>
        <row r="853">
          <cell r="A853">
            <v>99876</v>
          </cell>
          <cell r="B853" t="str">
            <v>I_YK_BIOFOR</v>
          </cell>
          <cell r="C853" t="str">
            <v>I_YK_BIOFOR</v>
          </cell>
          <cell r="D853" t="str">
            <v>New Thermal</v>
          </cell>
          <cell r="E853" t="str">
            <v>West</v>
          </cell>
          <cell r="F853" t="str">
            <v>Utility Biomass</v>
          </cell>
          <cell r="G853" t="str">
            <v/>
          </cell>
          <cell r="H853" t="str">
            <v/>
          </cell>
          <cell r="I853" t="str">
            <v>Other</v>
          </cell>
          <cell r="J853" t="str">
            <v>Renewable - Biomass</v>
          </cell>
          <cell r="K853" t="str">
            <v/>
          </cell>
        </row>
        <row r="854">
          <cell r="A854">
            <v>96068</v>
          </cell>
          <cell r="B854" t="str">
            <v>I_YK_CC_G1</v>
          </cell>
          <cell r="C854" t="str">
            <v>I_YK_CC_G1</v>
          </cell>
          <cell r="D854" t="str">
            <v>New Thermal</v>
          </cell>
          <cell r="E854" t="str">
            <v>West</v>
          </cell>
          <cell r="F854" t="str">
            <v>CCCT - Yakima - G 1x1</v>
          </cell>
          <cell r="G854" t="str">
            <v/>
          </cell>
          <cell r="H854" t="str">
            <v/>
          </cell>
          <cell r="I854" t="str">
            <v>Gas</v>
          </cell>
          <cell r="J854" t="str">
            <v>Gas - CCCT</v>
          </cell>
          <cell r="K854" t="str">
            <v>Yakima</v>
          </cell>
        </row>
        <row r="855">
          <cell r="A855">
            <v>96069</v>
          </cell>
          <cell r="B855" t="str">
            <v>I_YK_CC_G1D</v>
          </cell>
          <cell r="C855" t="str">
            <v>I_YK_CC_G1D</v>
          </cell>
          <cell r="D855" t="str">
            <v>New Thermal</v>
          </cell>
          <cell r="E855" t="str">
            <v>West</v>
          </cell>
          <cell r="F855" t="str">
            <v>CCCT - Yakima - G 1x1</v>
          </cell>
          <cell r="G855" t="str">
            <v/>
          </cell>
          <cell r="H855" t="str">
            <v/>
          </cell>
          <cell r="I855" t="str">
            <v>Gas</v>
          </cell>
          <cell r="J855" t="str">
            <v>Gas - CCCT</v>
          </cell>
          <cell r="K855" t="str">
            <v>Yakima</v>
          </cell>
        </row>
        <row r="856">
          <cell r="A856">
            <v>228841</v>
          </cell>
          <cell r="B856" t="str">
            <v>I_YK_NUC_MD</v>
          </cell>
          <cell r="C856" t="str">
            <v>I_YK_NUC_MD</v>
          </cell>
          <cell r="D856" t="str">
            <v>New Thermal</v>
          </cell>
          <cell r="E856" t="str">
            <v>West</v>
          </cell>
          <cell r="F856" t="str">
            <v>Modular-Nuclear</v>
          </cell>
          <cell r="G856" t="str">
            <v/>
          </cell>
          <cell r="H856" t="str">
            <v/>
          </cell>
          <cell r="I856" t="str">
            <v>Nuclear</v>
          </cell>
          <cell r="J856" t="str">
            <v>Nuclear</v>
          </cell>
        </row>
        <row r="857">
          <cell r="A857">
            <v>95644</v>
          </cell>
          <cell r="B857" t="str">
            <v>I_YK_SC_FRM</v>
          </cell>
          <cell r="C857" t="str">
            <v>I_YK_SC_FRM</v>
          </cell>
          <cell r="D857" t="str">
            <v>New Thermal</v>
          </cell>
          <cell r="E857" t="str">
            <v>West</v>
          </cell>
          <cell r="F857" t="str">
            <v>SCCT Frame WW</v>
          </cell>
          <cell r="G857" t="str">
            <v/>
          </cell>
          <cell r="H857" t="str">
            <v/>
          </cell>
          <cell r="I857" t="str">
            <v>Gas</v>
          </cell>
          <cell r="J857" t="str">
            <v>Gas- Peaking</v>
          </cell>
          <cell r="K857" t="str">
            <v>Yakima</v>
          </cell>
        </row>
        <row r="858">
          <cell r="A858">
            <v>95643</v>
          </cell>
          <cell r="B858" t="str">
            <v>I_YK_SC_ICA</v>
          </cell>
          <cell r="C858" t="str">
            <v>I_YK_SC_ICA</v>
          </cell>
          <cell r="D858" t="str">
            <v>New Thermal</v>
          </cell>
          <cell r="E858" t="str">
            <v>West</v>
          </cell>
          <cell r="F858" t="str">
            <v>IC Aero WW</v>
          </cell>
          <cell r="G858" t="str">
            <v/>
          </cell>
          <cell r="H858" t="str">
            <v/>
          </cell>
          <cell r="I858" t="str">
            <v>Gas</v>
          </cell>
          <cell r="J858" t="str">
            <v>Gas- Peaking</v>
          </cell>
          <cell r="K858" t="str">
            <v>Yakima</v>
          </cell>
        </row>
        <row r="859">
          <cell r="K859" t="str">
            <v/>
          </cell>
        </row>
        <row r="860">
          <cell r="K860" t="str">
            <v/>
          </cell>
        </row>
        <row r="861">
          <cell r="K861" t="str">
            <v/>
          </cell>
        </row>
        <row r="862">
          <cell r="K862" t="str">
            <v/>
          </cell>
        </row>
        <row r="863">
          <cell r="K863" t="str">
            <v/>
          </cell>
        </row>
        <row r="864">
          <cell r="K864" t="str">
            <v/>
          </cell>
        </row>
        <row r="865">
          <cell r="K865" t="str">
            <v/>
          </cell>
        </row>
        <row r="866">
          <cell r="K866" t="str">
            <v/>
          </cell>
        </row>
        <row r="867">
          <cell r="K867" t="str">
            <v/>
          </cell>
        </row>
        <row r="868">
          <cell r="K868" t="str">
            <v/>
          </cell>
        </row>
        <row r="869">
          <cell r="K869" t="str">
            <v/>
          </cell>
        </row>
        <row r="870">
          <cell r="K870" t="str">
            <v/>
          </cell>
        </row>
        <row r="871">
          <cell r="K871" t="str">
            <v/>
          </cell>
        </row>
        <row r="872">
          <cell r="K872" t="str">
            <v/>
          </cell>
        </row>
        <row r="873">
          <cell r="K873" t="str">
            <v/>
          </cell>
        </row>
        <row r="874">
          <cell r="K874" t="str">
            <v/>
          </cell>
        </row>
        <row r="875">
          <cell r="K875" t="str">
            <v/>
          </cell>
        </row>
        <row r="876">
          <cell r="K876" t="str">
            <v/>
          </cell>
        </row>
        <row r="877">
          <cell r="K877" t="str">
            <v/>
          </cell>
        </row>
        <row r="878">
          <cell r="K878" t="str">
            <v/>
          </cell>
        </row>
        <row r="879">
          <cell r="K879" t="str">
            <v/>
          </cell>
        </row>
        <row r="880">
          <cell r="K880" t="str">
            <v/>
          </cell>
        </row>
        <row r="881">
          <cell r="K881" t="str">
            <v/>
          </cell>
        </row>
        <row r="882">
          <cell r="K882" t="str">
            <v/>
          </cell>
        </row>
        <row r="883">
          <cell r="K883" t="str">
            <v/>
          </cell>
        </row>
        <row r="884">
          <cell r="K884" t="str">
            <v/>
          </cell>
        </row>
        <row r="885">
          <cell r="K885" t="str">
            <v/>
          </cell>
        </row>
        <row r="886">
          <cell r="K886" t="str">
            <v/>
          </cell>
        </row>
        <row r="887">
          <cell r="K887" t="str">
            <v/>
          </cell>
        </row>
        <row r="888">
          <cell r="K888" t="str">
            <v/>
          </cell>
        </row>
        <row r="889">
          <cell r="K889" t="str">
            <v/>
          </cell>
        </row>
        <row r="890">
          <cell r="K890" t="str">
            <v/>
          </cell>
        </row>
        <row r="891">
          <cell r="K891" t="str">
            <v/>
          </cell>
        </row>
        <row r="892">
          <cell r="K892" t="str">
            <v/>
          </cell>
        </row>
        <row r="893">
          <cell r="K893" t="str">
            <v/>
          </cell>
        </row>
        <row r="894">
          <cell r="K894" t="str">
            <v/>
          </cell>
        </row>
        <row r="895">
          <cell r="K895" t="str">
            <v/>
          </cell>
        </row>
        <row r="896">
          <cell r="K896" t="str">
            <v/>
          </cell>
        </row>
        <row r="897">
          <cell r="K897" t="str">
            <v/>
          </cell>
        </row>
        <row r="898">
          <cell r="K898" t="str">
            <v/>
          </cell>
        </row>
        <row r="899">
          <cell r="K899" t="str">
            <v/>
          </cell>
        </row>
        <row r="900">
          <cell r="K900" t="str">
            <v/>
          </cell>
        </row>
        <row r="901">
          <cell r="K901" t="str">
            <v/>
          </cell>
        </row>
        <row r="902">
          <cell r="K902" t="str">
            <v/>
          </cell>
        </row>
        <row r="903">
          <cell r="K903" t="str">
            <v/>
          </cell>
        </row>
        <row r="904">
          <cell r="K904" t="str">
            <v/>
          </cell>
        </row>
        <row r="905">
          <cell r="K905" t="str">
            <v/>
          </cell>
        </row>
        <row r="906">
          <cell r="K906" t="str">
            <v/>
          </cell>
        </row>
        <row r="907">
          <cell r="K907" t="str">
            <v/>
          </cell>
        </row>
        <row r="908">
          <cell r="K908" t="str">
            <v/>
          </cell>
        </row>
        <row r="909">
          <cell r="K909" t="str">
            <v/>
          </cell>
        </row>
        <row r="910">
          <cell r="K910" t="str">
            <v/>
          </cell>
        </row>
        <row r="911">
          <cell r="K911" t="str">
            <v/>
          </cell>
        </row>
        <row r="912">
          <cell r="K912" t="str">
            <v/>
          </cell>
        </row>
        <row r="913">
          <cell r="K913" t="str">
            <v/>
          </cell>
        </row>
        <row r="914">
          <cell r="K914" t="str">
            <v/>
          </cell>
        </row>
        <row r="915">
          <cell r="K915" t="str">
            <v/>
          </cell>
        </row>
        <row r="916">
          <cell r="K916" t="str">
            <v/>
          </cell>
        </row>
        <row r="917">
          <cell r="K917" t="str">
            <v/>
          </cell>
        </row>
        <row r="918">
          <cell r="K918" t="str">
            <v/>
          </cell>
        </row>
        <row r="919">
          <cell r="K919" t="str">
            <v/>
          </cell>
        </row>
        <row r="920">
          <cell r="K920" t="str">
            <v/>
          </cell>
        </row>
        <row r="921">
          <cell r="K921" t="str">
            <v/>
          </cell>
        </row>
        <row r="922">
          <cell r="K922" t="str">
            <v/>
          </cell>
        </row>
        <row r="923">
          <cell r="K923" t="str">
            <v/>
          </cell>
        </row>
        <row r="924">
          <cell r="K924" t="str">
            <v/>
          </cell>
        </row>
        <row r="925">
          <cell r="K925" t="str">
            <v/>
          </cell>
        </row>
        <row r="926">
          <cell r="K926" t="str">
            <v/>
          </cell>
        </row>
        <row r="927">
          <cell r="K927" t="str">
            <v/>
          </cell>
        </row>
        <row r="928">
          <cell r="K928" t="str">
            <v/>
          </cell>
        </row>
        <row r="929">
          <cell r="K929" t="str">
            <v/>
          </cell>
        </row>
        <row r="930">
          <cell r="K930" t="str">
            <v/>
          </cell>
        </row>
        <row r="931">
          <cell r="K931" t="str">
            <v/>
          </cell>
        </row>
        <row r="932">
          <cell r="K932" t="str">
            <v/>
          </cell>
        </row>
        <row r="933">
          <cell r="K933" t="str">
            <v/>
          </cell>
        </row>
        <row r="934">
          <cell r="K934" t="str">
            <v/>
          </cell>
        </row>
        <row r="935">
          <cell r="K935" t="str">
            <v/>
          </cell>
        </row>
        <row r="936">
          <cell r="K936" t="str">
            <v/>
          </cell>
        </row>
        <row r="937">
          <cell r="K937" t="str">
            <v/>
          </cell>
        </row>
        <row r="938">
          <cell r="K938" t="str">
            <v/>
          </cell>
        </row>
        <row r="939">
          <cell r="K939" t="str">
            <v/>
          </cell>
        </row>
        <row r="940">
          <cell r="K940" t="str">
            <v/>
          </cell>
        </row>
        <row r="941">
          <cell r="K941" t="str">
            <v/>
          </cell>
        </row>
        <row r="942">
          <cell r="K942" t="str">
            <v/>
          </cell>
        </row>
        <row r="943">
          <cell r="K943" t="str">
            <v/>
          </cell>
        </row>
        <row r="944">
          <cell r="K944" t="str">
            <v/>
          </cell>
        </row>
        <row r="945">
          <cell r="K945" t="str">
            <v/>
          </cell>
        </row>
        <row r="946">
          <cell r="K946" t="str">
            <v/>
          </cell>
        </row>
        <row r="947">
          <cell r="K947" t="str">
            <v/>
          </cell>
        </row>
        <row r="948">
          <cell r="K948" t="str">
            <v/>
          </cell>
        </row>
        <row r="949">
          <cell r="K949" t="str">
            <v/>
          </cell>
        </row>
        <row r="950">
          <cell r="K950" t="str">
            <v/>
          </cell>
        </row>
        <row r="951">
          <cell r="K951" t="str">
            <v/>
          </cell>
        </row>
        <row r="952">
          <cell r="K952" t="str">
            <v/>
          </cell>
        </row>
        <row r="953">
          <cell r="K953" t="str">
            <v/>
          </cell>
        </row>
        <row r="954">
          <cell r="K954" t="str">
            <v/>
          </cell>
        </row>
        <row r="955">
          <cell r="K955" t="str">
            <v/>
          </cell>
        </row>
        <row r="956">
          <cell r="K956" t="str">
            <v/>
          </cell>
        </row>
        <row r="957">
          <cell r="K957" t="str">
            <v/>
          </cell>
        </row>
        <row r="958">
          <cell r="K958" t="str">
            <v/>
          </cell>
        </row>
        <row r="959">
          <cell r="K959" t="str">
            <v/>
          </cell>
        </row>
        <row r="960">
          <cell r="K960" t="str">
            <v/>
          </cell>
        </row>
        <row r="961">
          <cell r="K961" t="str">
            <v/>
          </cell>
        </row>
        <row r="962">
          <cell r="K962" t="str">
            <v/>
          </cell>
        </row>
        <row r="963">
          <cell r="K963" t="str">
            <v/>
          </cell>
        </row>
        <row r="964">
          <cell r="K964" t="str">
            <v/>
          </cell>
        </row>
        <row r="965">
          <cell r="K965" t="str">
            <v/>
          </cell>
        </row>
        <row r="966">
          <cell r="K966" t="str">
            <v/>
          </cell>
        </row>
        <row r="967">
          <cell r="K967" t="str">
            <v/>
          </cell>
        </row>
        <row r="968">
          <cell r="K968" t="str">
            <v/>
          </cell>
        </row>
        <row r="969">
          <cell r="K969" t="str">
            <v/>
          </cell>
        </row>
        <row r="970">
          <cell r="K970" t="str">
            <v/>
          </cell>
        </row>
        <row r="971">
          <cell r="K971" t="str">
            <v/>
          </cell>
        </row>
        <row r="972">
          <cell r="K972" t="str">
            <v/>
          </cell>
        </row>
        <row r="973">
          <cell r="K973" t="str">
            <v/>
          </cell>
        </row>
        <row r="974">
          <cell r="K974" t="str">
            <v/>
          </cell>
        </row>
        <row r="975">
          <cell r="K975" t="str">
            <v/>
          </cell>
        </row>
        <row r="976">
          <cell r="K976" t="str">
            <v/>
          </cell>
        </row>
        <row r="977">
          <cell r="K977" t="str">
            <v/>
          </cell>
        </row>
        <row r="978">
          <cell r="K978" t="str">
            <v/>
          </cell>
        </row>
        <row r="979">
          <cell r="K979" t="str">
            <v/>
          </cell>
        </row>
        <row r="980">
          <cell r="K980" t="str">
            <v/>
          </cell>
        </row>
        <row r="981">
          <cell r="K981" t="str">
            <v/>
          </cell>
        </row>
        <row r="982">
          <cell r="K982" t="str">
            <v/>
          </cell>
        </row>
        <row r="983">
          <cell r="K983" t="str">
            <v/>
          </cell>
        </row>
        <row r="984">
          <cell r="K984" t="str">
            <v/>
          </cell>
        </row>
        <row r="985">
          <cell r="K985" t="str">
            <v/>
          </cell>
        </row>
        <row r="986">
          <cell r="K986" t="str">
            <v/>
          </cell>
        </row>
        <row r="987">
          <cell r="K987" t="str">
            <v/>
          </cell>
        </row>
        <row r="988">
          <cell r="K988" t="str">
            <v/>
          </cell>
        </row>
        <row r="989">
          <cell r="K989" t="str">
            <v/>
          </cell>
        </row>
        <row r="990">
          <cell r="K990" t="str">
            <v/>
          </cell>
        </row>
        <row r="991">
          <cell r="K991" t="str">
            <v/>
          </cell>
        </row>
        <row r="992">
          <cell r="K992" t="str">
            <v/>
          </cell>
        </row>
        <row r="993">
          <cell r="K993" t="str">
            <v/>
          </cell>
        </row>
        <row r="994">
          <cell r="K994" t="str">
            <v/>
          </cell>
        </row>
        <row r="995">
          <cell r="K995" t="str">
            <v/>
          </cell>
        </row>
        <row r="996">
          <cell r="K996" t="str">
            <v/>
          </cell>
        </row>
        <row r="997">
          <cell r="K997" t="str">
            <v/>
          </cell>
        </row>
        <row r="998">
          <cell r="K998" t="str">
            <v/>
          </cell>
        </row>
        <row r="999">
          <cell r="K999" t="str">
            <v/>
          </cell>
        </row>
        <row r="1000">
          <cell r="K1000" t="str">
            <v/>
          </cell>
        </row>
        <row r="1001">
          <cell r="K1001" t="str">
            <v/>
          </cell>
        </row>
        <row r="1002">
          <cell r="K1002" t="str">
            <v/>
          </cell>
        </row>
        <row r="1003">
          <cell r="K1003" t="str">
            <v/>
          </cell>
        </row>
        <row r="1004">
          <cell r="K1004" t="str">
            <v/>
          </cell>
        </row>
        <row r="1005">
          <cell r="K1005" t="str">
            <v/>
          </cell>
        </row>
        <row r="1006">
          <cell r="K1006" t="str">
            <v/>
          </cell>
        </row>
        <row r="1007">
          <cell r="K1007" t="str">
            <v/>
          </cell>
        </row>
        <row r="1008">
          <cell r="K1008" t="str">
            <v/>
          </cell>
        </row>
        <row r="1009">
          <cell r="K1009" t="str">
            <v/>
          </cell>
        </row>
        <row r="1010">
          <cell r="K1010" t="str">
            <v/>
          </cell>
        </row>
        <row r="1011">
          <cell r="K1011" t="str">
            <v/>
          </cell>
        </row>
        <row r="1012">
          <cell r="K1012" t="str">
            <v/>
          </cell>
        </row>
        <row r="1013">
          <cell r="K1013" t="str">
            <v/>
          </cell>
        </row>
        <row r="1014">
          <cell r="K1014" t="str">
            <v/>
          </cell>
        </row>
        <row r="1015">
          <cell r="K1015" t="str">
            <v/>
          </cell>
        </row>
        <row r="1016">
          <cell r="K1016" t="str">
            <v/>
          </cell>
        </row>
        <row r="1017">
          <cell r="K1017" t="str">
            <v/>
          </cell>
        </row>
        <row r="1018">
          <cell r="K1018" t="str">
            <v/>
          </cell>
        </row>
        <row r="1019">
          <cell r="K1019" t="str">
            <v/>
          </cell>
        </row>
        <row r="1020">
          <cell r="K1020" t="str">
            <v/>
          </cell>
        </row>
        <row r="1021">
          <cell r="K1021" t="str">
            <v/>
          </cell>
        </row>
        <row r="1022">
          <cell r="K1022" t="str">
            <v/>
          </cell>
        </row>
        <row r="1023">
          <cell r="K1023" t="str">
            <v/>
          </cell>
        </row>
        <row r="1024">
          <cell r="K1024" t="str">
            <v/>
          </cell>
        </row>
        <row r="1025">
          <cell r="K1025" t="str">
            <v/>
          </cell>
        </row>
        <row r="1026">
          <cell r="K1026" t="str">
            <v/>
          </cell>
        </row>
        <row r="1027">
          <cell r="K1027" t="str">
            <v/>
          </cell>
        </row>
        <row r="1028">
          <cell r="K1028" t="str">
            <v/>
          </cell>
        </row>
        <row r="1029">
          <cell r="K1029" t="str">
            <v/>
          </cell>
        </row>
        <row r="1030">
          <cell r="K1030" t="str">
            <v/>
          </cell>
        </row>
        <row r="1031">
          <cell r="K1031" t="str">
            <v/>
          </cell>
        </row>
        <row r="1032">
          <cell r="K1032" t="str">
            <v/>
          </cell>
        </row>
        <row r="1033">
          <cell r="K1033" t="str">
            <v/>
          </cell>
        </row>
        <row r="1034">
          <cell r="K1034" t="str">
            <v/>
          </cell>
        </row>
        <row r="1035">
          <cell r="K1035" t="str">
            <v/>
          </cell>
        </row>
        <row r="1036">
          <cell r="K1036" t="str">
            <v/>
          </cell>
        </row>
        <row r="1037">
          <cell r="K1037" t="str">
            <v/>
          </cell>
        </row>
        <row r="1038">
          <cell r="K1038" t="str">
            <v/>
          </cell>
        </row>
        <row r="1039">
          <cell r="K1039" t="str">
            <v/>
          </cell>
        </row>
        <row r="1040">
          <cell r="K1040" t="str">
            <v/>
          </cell>
        </row>
        <row r="1041">
          <cell r="K1041" t="str">
            <v/>
          </cell>
        </row>
        <row r="1042">
          <cell r="K1042" t="str">
            <v/>
          </cell>
        </row>
        <row r="1043">
          <cell r="K1043" t="str">
            <v/>
          </cell>
        </row>
        <row r="1044">
          <cell r="K1044" t="str">
            <v/>
          </cell>
        </row>
        <row r="1045">
          <cell r="K1045" t="str">
            <v/>
          </cell>
        </row>
        <row r="1046">
          <cell r="K1046" t="str">
            <v/>
          </cell>
        </row>
        <row r="1047">
          <cell r="K1047" t="str">
            <v/>
          </cell>
        </row>
        <row r="1048">
          <cell r="K1048" t="str">
            <v/>
          </cell>
        </row>
        <row r="1049">
          <cell r="K1049" t="str">
            <v/>
          </cell>
        </row>
        <row r="1050">
          <cell r="K1050" t="str">
            <v/>
          </cell>
        </row>
        <row r="1051">
          <cell r="K1051" t="str">
            <v/>
          </cell>
        </row>
        <row r="1052">
          <cell r="K1052" t="str">
            <v/>
          </cell>
        </row>
        <row r="1053">
          <cell r="K1053" t="str">
            <v/>
          </cell>
        </row>
        <row r="1054">
          <cell r="K1054" t="str">
            <v/>
          </cell>
        </row>
        <row r="1055">
          <cell r="K1055" t="str">
            <v/>
          </cell>
        </row>
        <row r="1056">
          <cell r="K1056" t="str">
            <v/>
          </cell>
        </row>
        <row r="1057">
          <cell r="K1057" t="str">
            <v/>
          </cell>
        </row>
        <row r="1058">
          <cell r="K1058" t="str">
            <v/>
          </cell>
        </row>
        <row r="1059">
          <cell r="K1059" t="str">
            <v/>
          </cell>
        </row>
        <row r="1060">
          <cell r="K1060" t="str">
            <v/>
          </cell>
        </row>
        <row r="1061">
          <cell r="K1061" t="str">
            <v/>
          </cell>
        </row>
        <row r="1062">
          <cell r="K1062" t="str">
            <v/>
          </cell>
        </row>
        <row r="1063">
          <cell r="K1063" t="str">
            <v/>
          </cell>
        </row>
        <row r="1064">
          <cell r="K1064" t="str">
            <v/>
          </cell>
        </row>
        <row r="1065">
          <cell r="K1065" t="str">
            <v/>
          </cell>
        </row>
        <row r="1066">
          <cell r="K1066" t="str">
            <v/>
          </cell>
        </row>
        <row r="1067">
          <cell r="K1067" t="str">
            <v/>
          </cell>
        </row>
        <row r="1068">
          <cell r="K1068" t="str">
            <v/>
          </cell>
        </row>
        <row r="1069">
          <cell r="K1069" t="str">
            <v/>
          </cell>
        </row>
        <row r="1070">
          <cell r="K1070" t="str">
            <v/>
          </cell>
        </row>
        <row r="1071">
          <cell r="K1071" t="str">
            <v/>
          </cell>
        </row>
        <row r="1072">
          <cell r="K1072" t="str">
            <v/>
          </cell>
        </row>
        <row r="1073">
          <cell r="K1073" t="str">
            <v/>
          </cell>
        </row>
        <row r="1074">
          <cell r="K1074" t="str">
            <v/>
          </cell>
        </row>
        <row r="1075">
          <cell r="K1075" t="str">
            <v/>
          </cell>
        </row>
        <row r="1076">
          <cell r="K1076" t="str">
            <v/>
          </cell>
        </row>
        <row r="1077">
          <cell r="K1077" t="str">
            <v/>
          </cell>
        </row>
        <row r="1078">
          <cell r="K1078" t="str">
            <v/>
          </cell>
        </row>
        <row r="1079">
          <cell r="K1079" t="str">
            <v/>
          </cell>
        </row>
        <row r="1080">
          <cell r="K1080" t="str">
            <v/>
          </cell>
        </row>
        <row r="1081">
          <cell r="K1081" t="str">
            <v/>
          </cell>
        </row>
        <row r="1082">
          <cell r="K1082" t="str">
            <v/>
          </cell>
        </row>
        <row r="1083">
          <cell r="K1083" t="str">
            <v/>
          </cell>
        </row>
        <row r="1084">
          <cell r="K1084" t="str">
            <v/>
          </cell>
        </row>
        <row r="1085">
          <cell r="K1085" t="str">
            <v/>
          </cell>
        </row>
        <row r="1086">
          <cell r="K1086" t="str">
            <v/>
          </cell>
        </row>
        <row r="1087">
          <cell r="K1087" t="str">
            <v/>
          </cell>
        </row>
        <row r="1088">
          <cell r="K1088" t="str">
            <v/>
          </cell>
        </row>
        <row r="1089">
          <cell r="K1089" t="str">
            <v/>
          </cell>
        </row>
        <row r="1090">
          <cell r="K1090" t="str">
            <v/>
          </cell>
        </row>
        <row r="1091">
          <cell r="K1091" t="str">
            <v/>
          </cell>
        </row>
        <row r="1092">
          <cell r="K1092" t="str">
            <v/>
          </cell>
        </row>
        <row r="1093">
          <cell r="K1093" t="str">
            <v/>
          </cell>
        </row>
        <row r="1094">
          <cell r="K1094" t="str">
            <v/>
          </cell>
        </row>
        <row r="1095">
          <cell r="K1095" t="str">
            <v/>
          </cell>
        </row>
        <row r="1096">
          <cell r="K1096" t="str">
            <v/>
          </cell>
        </row>
        <row r="1097">
          <cell r="K1097" t="str">
            <v/>
          </cell>
        </row>
        <row r="1098">
          <cell r="K1098" t="str">
            <v/>
          </cell>
        </row>
        <row r="1099">
          <cell r="K1099" t="str">
            <v/>
          </cell>
        </row>
        <row r="1100">
          <cell r="K1100" t="str">
            <v/>
          </cell>
        </row>
        <row r="1101">
          <cell r="K1101" t="str">
            <v/>
          </cell>
        </row>
        <row r="1102">
          <cell r="K1102" t="str">
            <v/>
          </cell>
        </row>
        <row r="1103">
          <cell r="K1103" t="str">
            <v/>
          </cell>
        </row>
        <row r="1104">
          <cell r="K1104" t="str">
            <v/>
          </cell>
        </row>
      </sheetData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Overall Summary"/>
      <sheetName val="State-level Savings"/>
      <sheetName val="Comparison to Previous Study"/>
      <sheetName val="Potential by Program"/>
      <sheetName val="Potential by State"/>
      <sheetName val="Potential by Company"/>
      <sheetName val="Incremental Savings"/>
      <sheetName val="Potential by Customer Class"/>
      <sheetName val="Levelized Costs (Summer)"/>
      <sheetName val="Levelized Costs (Winter)"/>
      <sheetName val="Annual Program Costs"/>
      <sheetName val="Database--&gt;"/>
      <sheetName val="ClassValues"/>
      <sheetName val="Results"/>
    </sheetNames>
    <sheetDataSet>
      <sheetData sheetId="0">
        <row r="3">
          <cell r="I3" t="str">
            <v>DLC Central AC</v>
          </cell>
          <cell r="J3" t="str">
            <v>Class 1</v>
          </cell>
          <cell r="K3" t="str">
            <v>DLC Central AC</v>
          </cell>
          <cell r="M3" t="str">
            <v>Residential</v>
          </cell>
          <cell r="N3" t="str">
            <v>Residential</v>
          </cell>
        </row>
        <row r="4">
          <cell r="B4" t="str">
            <v>(All)</v>
          </cell>
          <cell r="I4" t="str">
            <v>DLC Space Heating</v>
          </cell>
          <cell r="J4" t="str">
            <v>Class 1</v>
          </cell>
          <cell r="K4" t="str">
            <v>DLC Space Heating</v>
          </cell>
          <cell r="M4" t="str">
            <v>Small C&amp;I</v>
          </cell>
          <cell r="N4" t="str">
            <v>C&amp;I</v>
          </cell>
        </row>
        <row r="5">
          <cell r="I5" t="str">
            <v>DLC Water Heating</v>
          </cell>
          <cell r="J5" t="str">
            <v>Class 1</v>
          </cell>
          <cell r="K5" t="str">
            <v>DLC Water Heating</v>
          </cell>
          <cell r="M5" t="str">
            <v>Medium C&amp;I</v>
          </cell>
          <cell r="N5" t="str">
            <v>C&amp;I</v>
          </cell>
        </row>
        <row r="6">
          <cell r="I6" t="str">
            <v>DLC Smart Thermostats</v>
          </cell>
          <cell r="J6" t="str">
            <v>Class 1</v>
          </cell>
          <cell r="K6" t="str">
            <v>DLC Smart Thermostats</v>
          </cell>
          <cell r="M6" t="str">
            <v>Large C&amp;I</v>
          </cell>
          <cell r="N6" t="str">
            <v>C&amp;I</v>
          </cell>
        </row>
        <row r="7">
          <cell r="I7" t="str">
            <v>DLC Smart Appliances</v>
          </cell>
          <cell r="J7" t="str">
            <v>Class 1</v>
          </cell>
          <cell r="K7" t="str">
            <v>DLC Smart Appliances</v>
          </cell>
          <cell r="M7" t="str">
            <v>Extra Large C&amp;I</v>
          </cell>
          <cell r="N7" t="str">
            <v>C&amp;I</v>
          </cell>
        </row>
        <row r="8">
          <cell r="I8" t="str">
            <v>DLC Room AC</v>
          </cell>
          <cell r="J8" t="str">
            <v>Class 1</v>
          </cell>
          <cell r="K8" t="str">
            <v>DLC Room AC</v>
          </cell>
          <cell r="M8" t="str">
            <v>Irrigation</v>
          </cell>
          <cell r="N8" t="str">
            <v>Irrigation</v>
          </cell>
        </row>
        <row r="9">
          <cell r="I9" t="str">
            <v>DLC Irrigation</v>
          </cell>
          <cell r="J9" t="str">
            <v>Class 1</v>
          </cell>
          <cell r="K9" t="str">
            <v>DLC Irrigation</v>
          </cell>
        </row>
        <row r="10">
          <cell r="I10" t="str">
            <v>Ice Energy Storage</v>
          </cell>
          <cell r="J10" t="str">
            <v>Class 1</v>
          </cell>
          <cell r="K10" t="str">
            <v>Ice Energy Storage</v>
          </cell>
        </row>
        <row r="11">
          <cell r="I11" t="str">
            <v>Third Party Contracts</v>
          </cell>
          <cell r="J11" t="str">
            <v>Class 1</v>
          </cell>
          <cell r="K11" t="str">
            <v>Third Party Contracts</v>
          </cell>
        </row>
        <row r="12">
          <cell r="B12" t="str">
            <v>Summer</v>
          </cell>
          <cell r="I12" t="str">
            <v>TOU Demand Rate</v>
          </cell>
          <cell r="J12" t="str">
            <v>Class 3</v>
          </cell>
          <cell r="K12" t="str">
            <v>TOU Demand Rate</v>
          </cell>
        </row>
        <row r="13">
          <cell r="I13" t="str">
            <v>TOU Demand Rate w EV</v>
          </cell>
          <cell r="J13" t="str">
            <v>Class 3</v>
          </cell>
          <cell r="K13" t="str">
            <v>TOU Demand Rate w EV</v>
          </cell>
        </row>
        <row r="14">
          <cell r="I14" t="str">
            <v>Time-Of-Use</v>
          </cell>
          <cell r="J14" t="str">
            <v>Class 3</v>
          </cell>
          <cell r="K14" t="str">
            <v>Time-Of-Use</v>
          </cell>
        </row>
        <row r="15">
          <cell r="I15" t="str">
            <v>Time-Of-Use w EV</v>
          </cell>
          <cell r="J15" t="str">
            <v>Class 3</v>
          </cell>
          <cell r="K15" t="str">
            <v>Time-Of-Use w EV</v>
          </cell>
        </row>
        <row r="16">
          <cell r="I16" t="str">
            <v>Critical Peak Pricing</v>
          </cell>
          <cell r="J16" t="str">
            <v>Class 3</v>
          </cell>
          <cell r="K16" t="str">
            <v>Critical Peak Pricing</v>
          </cell>
        </row>
        <row r="17">
          <cell r="C17">
            <v>6.5699999999999995E-2</v>
          </cell>
          <cell r="I17" t="str">
            <v>Real Time Pricing</v>
          </cell>
          <cell r="J17" t="str">
            <v>Class 3</v>
          </cell>
          <cell r="K17" t="str">
            <v>Real Time Pricing</v>
          </cell>
        </row>
        <row r="18">
          <cell r="I18" t="str">
            <v>DLC Elec Vehicle Charging</v>
          </cell>
          <cell r="J18" t="str">
            <v>Class 1</v>
          </cell>
          <cell r="K18" t="str">
            <v>DLC Elec Vehicle Charging</v>
          </cell>
        </row>
        <row r="19">
          <cell r="I19" t="str">
            <v>Battery Energy Storage</v>
          </cell>
          <cell r="J19" t="str">
            <v>Class 1</v>
          </cell>
          <cell r="K19" t="str">
            <v>Battery Energy Storage</v>
          </cell>
        </row>
        <row r="20">
          <cell r="I20" t="str">
            <v>Ancillary Services</v>
          </cell>
          <cell r="J20" t="str">
            <v>Class 1</v>
          </cell>
          <cell r="K20" t="str">
            <v>Ancillary Services</v>
          </cell>
        </row>
        <row r="21">
          <cell r="I21" t="str">
            <v>Behavioral</v>
          </cell>
          <cell r="J21" t="str">
            <v>Class 1</v>
          </cell>
          <cell r="K21" t="str">
            <v>Behavioral</v>
          </cell>
        </row>
        <row r="28">
          <cell r="B28" t="str">
            <v>Summer</v>
          </cell>
        </row>
        <row r="29">
          <cell r="B29" t="str">
            <v>Winter</v>
          </cell>
        </row>
        <row r="33">
          <cell r="B33" t="str">
            <v>(All)</v>
          </cell>
        </row>
        <row r="34">
          <cell r="B34" t="str">
            <v>CA</v>
          </cell>
        </row>
        <row r="35">
          <cell r="B35" t="str">
            <v>ID</v>
          </cell>
        </row>
        <row r="36">
          <cell r="B36" t="str">
            <v>OR</v>
          </cell>
        </row>
        <row r="37">
          <cell r="B37" t="str">
            <v>UT</v>
          </cell>
        </row>
        <row r="38">
          <cell r="B38" t="str">
            <v>WA</v>
          </cell>
        </row>
        <row r="39">
          <cell r="B39" t="str">
            <v>WY</v>
          </cell>
        </row>
        <row r="41">
          <cell r="B41" t="str">
            <v>Low Participation Case</v>
          </cell>
        </row>
        <row r="42">
          <cell r="B42" t="str">
            <v>High Participation Case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365x24"/>
      <sheetName val="8760"/>
      <sheetName val="4x12"/>
      <sheetName val="WECC12x2"/>
      <sheetName val="Calendar"/>
      <sheetName val="InputInstructions"/>
    </sheetNames>
    <sheetDataSet>
      <sheetData sheetId="0">
        <row r="3">
          <cell r="I3" t="str">
            <v>Residential-RES-SolarPV-Pasco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aved Notes"/>
      <sheetName val="All-Sector Sum_Rev"/>
      <sheetName val="All-Sector Sum_Rev (Gas)"/>
      <sheetName val="All-Sector Summary"/>
      <sheetName val="Electric - Residential Baseline"/>
      <sheetName val="Gas - Residential Baseline"/>
      <sheetName val="Residential Summary"/>
      <sheetName val="Residential Sum_Revised"/>
      <sheetName val="End-Use Savings"/>
      <sheetName val="Gas End-Use Savings"/>
      <sheetName val="Program Comparison"/>
      <sheetName val="Top Measures"/>
      <sheetName val="Top Meas 2"/>
      <sheetName val="Top Meas 3"/>
      <sheetName val="Gas Top Measures"/>
      <sheetName val="Gas Top Meas 2"/>
      <sheetName val="Gas Top Meas 3"/>
      <sheetName val="Technical Diffusion"/>
      <sheetName val="Participation Analysis"/>
      <sheetName val="Technical Comparison"/>
      <sheetName val="Tech. Achiev. Comparison"/>
      <sheetName val="Economic Comparison"/>
      <sheetName val="Level 1 &amp; EP Comparison"/>
      <sheetName val="Measure Mapping"/>
      <sheetName val="Top Measures Pivot - L1"/>
      <sheetName val="Baseline Pivot"/>
      <sheetName val="Prior Study Data"/>
    </sheetNames>
    <sheetDataSet>
      <sheetData sheetId="0">
        <row r="1">
          <cell r="C1" t="str">
            <v>Residential</v>
          </cell>
        </row>
        <row r="5">
          <cell r="C5" t="str">
            <v>Technical Potential</v>
          </cell>
        </row>
        <row r="6">
          <cell r="C6" t="str">
            <v>Economic Potential</v>
          </cell>
        </row>
        <row r="7">
          <cell r="C7" t="str">
            <v>Level 2 Achievable Potential</v>
          </cell>
        </row>
        <row r="8">
          <cell r="C8" t="str">
            <v>Level 1 Achievable Potential</v>
          </cell>
        </row>
        <row r="9">
          <cell r="C9" t="str">
            <v>Technical Achievable Potential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B7" t="str">
            <v>Residential Cumulative Potential (Additive), 2025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Inputs"/>
      <sheetName val="Notes"/>
      <sheetName val="Chart"/>
      <sheetName val="Summary"/>
      <sheetName val="Allocated"/>
      <sheetName val="Unallocated Renewables"/>
      <sheetName val="Total"/>
      <sheetName val="Non CI"/>
      <sheetName val="AZ"/>
      <sheetName val="CO"/>
      <sheetName val="MT"/>
      <sheetName val="CA"/>
      <sheetName val="ID"/>
      <sheetName val="OR"/>
      <sheetName val="UT"/>
      <sheetName val="WA"/>
      <sheetName val="WY"/>
      <sheetName val="Other"/>
      <sheetName val="Contract"/>
      <sheetName val="Hydro"/>
      <sheetName val="Other Thermal"/>
      <sheetName val="Thermal"/>
      <sheetName val="Emissions"/>
      <sheetName val="DG"/>
      <sheetName val="DSM"/>
      <sheetName val="Resource Names"/>
      <sheetName val="Allocation Factors"/>
      <sheetName val="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>I_UT_CC_GH_1x1</v>
          </cell>
          <cell r="B2" t="str">
            <v>East</v>
          </cell>
          <cell r="C2" t="str">
            <v>CCCT GH 1x1</v>
          </cell>
          <cell r="D2" t="str">
            <v>IRP_CCCT</v>
          </cell>
          <cell r="E2" t="str">
            <v>UT</v>
          </cell>
          <cell r="F2" t="str">
            <v>No</v>
          </cell>
        </row>
        <row r="3">
          <cell r="A3" t="str">
            <v>I_UT_CC_GH_1x1_DF</v>
          </cell>
          <cell r="B3" t="str">
            <v>East</v>
          </cell>
          <cell r="C3" t="str">
            <v>CCCT GH 1x1</v>
          </cell>
          <cell r="D3" t="str">
            <v>IRP_CCCT</v>
          </cell>
          <cell r="E3" t="str">
            <v>UT</v>
          </cell>
          <cell r="F3" t="str">
            <v>No</v>
          </cell>
        </row>
        <row r="4">
          <cell r="A4" t="str">
            <v>I_UTS_CC_FD_1x1_DF</v>
          </cell>
          <cell r="B4" t="str">
            <v>East</v>
          </cell>
          <cell r="C4" t="str">
            <v>CCCT FD 1x1</v>
          </cell>
          <cell r="D4" t="str">
            <v>IRP_CCCT</v>
          </cell>
          <cell r="E4" t="str">
            <v>UT</v>
          </cell>
          <cell r="F4" t="str">
            <v>No</v>
          </cell>
        </row>
        <row r="5">
          <cell r="A5" t="str">
            <v>I_UTS_CC_FD_2x1</v>
          </cell>
          <cell r="B5" t="str">
            <v>East</v>
          </cell>
          <cell r="C5" t="str">
            <v>CCCT FD 2x1</v>
          </cell>
          <cell r="D5" t="str">
            <v>IRP_CCCT</v>
          </cell>
          <cell r="E5" t="str">
            <v>UT</v>
          </cell>
          <cell r="F5" t="str">
            <v>No</v>
          </cell>
        </row>
        <row r="6">
          <cell r="A6" t="str">
            <v>I_UTS_CC_FD_2x1_DF</v>
          </cell>
          <cell r="B6" t="str">
            <v>East</v>
          </cell>
          <cell r="C6" t="str">
            <v>CCCT FD 2x1</v>
          </cell>
          <cell r="D6" t="str">
            <v>IRP_CCCT</v>
          </cell>
          <cell r="E6" t="str">
            <v>UT</v>
          </cell>
          <cell r="F6" t="str">
            <v>No</v>
          </cell>
        </row>
        <row r="7">
          <cell r="A7" t="str">
            <v>I_UTS_CC_GH_1x1</v>
          </cell>
          <cell r="B7" t="str">
            <v>East</v>
          </cell>
          <cell r="C7" t="str">
            <v>CCCT GH 1x1</v>
          </cell>
          <cell r="D7" t="str">
            <v>IRP_CCCT</v>
          </cell>
          <cell r="E7" t="str">
            <v>UT</v>
          </cell>
          <cell r="F7" t="str">
            <v>No</v>
          </cell>
        </row>
        <row r="8">
          <cell r="A8" t="str">
            <v>I_UTS_CC_GH_1x1_DF</v>
          </cell>
          <cell r="B8" t="str">
            <v>East</v>
          </cell>
          <cell r="C8" t="str">
            <v>CCCT GH 1x1</v>
          </cell>
          <cell r="D8" t="str">
            <v>IRP_CCCT</v>
          </cell>
          <cell r="E8" t="str">
            <v>UT</v>
          </cell>
          <cell r="F8" t="str">
            <v>No</v>
          </cell>
        </row>
        <row r="9">
          <cell r="A9" t="str">
            <v>I_UTS_CC_GH_2x1</v>
          </cell>
          <cell r="B9" t="str">
            <v>East</v>
          </cell>
          <cell r="C9" t="str">
            <v>CCCT GH 2x1</v>
          </cell>
          <cell r="D9" t="str">
            <v>IRP_CCCT</v>
          </cell>
          <cell r="E9" t="str">
            <v>UT</v>
          </cell>
          <cell r="F9" t="str">
            <v>No</v>
          </cell>
        </row>
        <row r="10">
          <cell r="A10" t="str">
            <v>I_UTS_CC_GH_2x1_DF</v>
          </cell>
          <cell r="B10" t="str">
            <v>East</v>
          </cell>
          <cell r="C10" t="str">
            <v>CCCT GH 2x1</v>
          </cell>
          <cell r="D10" t="str">
            <v>IRP_CCCT</v>
          </cell>
          <cell r="E10" t="str">
            <v>UT</v>
          </cell>
          <cell r="F10" t="str">
            <v>No</v>
          </cell>
        </row>
        <row r="11">
          <cell r="A11" t="str">
            <v>I_UTS_CC_J_1x1</v>
          </cell>
          <cell r="B11" t="str">
            <v>East</v>
          </cell>
          <cell r="C11" t="str">
            <v>CCCT J 1x1</v>
          </cell>
          <cell r="D11" t="str">
            <v>IRP_CCCT</v>
          </cell>
          <cell r="E11" t="str">
            <v>UT</v>
          </cell>
          <cell r="F11" t="str">
            <v>No</v>
          </cell>
        </row>
        <row r="12">
          <cell r="A12" t="str">
            <v>I_UTS_CC_J_1x1_DF</v>
          </cell>
          <cell r="B12" t="str">
            <v>East</v>
          </cell>
          <cell r="C12" t="str">
            <v>CCCT J 1x1</v>
          </cell>
          <cell r="D12" t="str">
            <v>IRP_CCCT</v>
          </cell>
          <cell r="E12" t="str">
            <v>UT</v>
          </cell>
          <cell r="F12" t="str">
            <v>No</v>
          </cell>
        </row>
        <row r="13">
          <cell r="A13" t="str">
            <v>I_UTS_SC_Aero</v>
          </cell>
          <cell r="B13" t="str">
            <v>East</v>
          </cell>
          <cell r="C13" t="str">
            <v>SCCT Aero UT</v>
          </cell>
          <cell r="D13" t="str">
            <v>IRP_SCCT</v>
          </cell>
          <cell r="E13" t="str">
            <v>UT</v>
          </cell>
          <cell r="F13" t="str">
            <v>No</v>
          </cell>
        </row>
        <row r="14">
          <cell r="A14" t="str">
            <v>I_UTS_SC_ICAero</v>
          </cell>
          <cell r="B14" t="str">
            <v>East</v>
          </cell>
          <cell r="C14" t="str">
            <v>IC Aero UT</v>
          </cell>
          <cell r="D14" t="str">
            <v>IRP_SCCT</v>
          </cell>
          <cell r="E14" t="str">
            <v>UT</v>
          </cell>
          <cell r="F14" t="str">
            <v>No</v>
          </cell>
        </row>
        <row r="15">
          <cell r="A15" t="str">
            <v>I_UTS_SC_Frame</v>
          </cell>
          <cell r="B15" t="str">
            <v>East</v>
          </cell>
          <cell r="C15" t="str">
            <v>SCCT Frame UT</v>
          </cell>
          <cell r="D15" t="str">
            <v>IRP_SCCT</v>
          </cell>
          <cell r="E15" t="str">
            <v>UT</v>
          </cell>
          <cell r="F15" t="str">
            <v>No</v>
          </cell>
        </row>
        <row r="16">
          <cell r="A16" t="str">
            <v>I_UTS_SC_ICE</v>
          </cell>
          <cell r="B16" t="str">
            <v>East</v>
          </cell>
          <cell r="C16" t="str">
            <v>ICE</v>
          </cell>
          <cell r="D16" t="str">
            <v>IRP_SCCT</v>
          </cell>
          <cell r="E16" t="str">
            <v>UT</v>
          </cell>
          <cell r="F16" t="str">
            <v>No</v>
          </cell>
        </row>
        <row r="17">
          <cell r="A17" t="str">
            <v>I_UTS_DG_FuelCell</v>
          </cell>
          <cell r="B17" t="str">
            <v>East</v>
          </cell>
          <cell r="C17" t="str">
            <v>Fuel Cell</v>
          </cell>
          <cell r="D17" t="str">
            <v>Other</v>
          </cell>
          <cell r="E17" t="str">
            <v>UT</v>
          </cell>
          <cell r="F17" t="str">
            <v>No</v>
          </cell>
        </row>
        <row r="18">
          <cell r="A18" t="str">
            <v>I_WYSW_CC_FD_1x1</v>
          </cell>
          <cell r="B18" t="str">
            <v>East</v>
          </cell>
          <cell r="C18" t="str">
            <v>CCCT FD 1x1</v>
          </cell>
          <cell r="D18" t="str">
            <v>IRP_CCCT</v>
          </cell>
          <cell r="E18" t="str">
            <v>WY</v>
          </cell>
          <cell r="F18" t="str">
            <v>No</v>
          </cell>
        </row>
        <row r="19">
          <cell r="A19" t="str">
            <v>I_WYSW_CC_FD_1x1_DF</v>
          </cell>
          <cell r="B19" t="str">
            <v>East</v>
          </cell>
          <cell r="C19" t="str">
            <v>CCCT FD 1x1</v>
          </cell>
          <cell r="D19" t="str">
            <v>IRP_CCCT</v>
          </cell>
          <cell r="E19" t="str">
            <v>WY</v>
          </cell>
          <cell r="F19" t="str">
            <v>No</v>
          </cell>
        </row>
        <row r="20">
          <cell r="A20" t="str">
            <v>I_WYSW_CC_GH_1x1</v>
          </cell>
          <cell r="B20" t="str">
            <v>East</v>
          </cell>
          <cell r="C20" t="str">
            <v>CCCT GH 1x1</v>
          </cell>
          <cell r="D20" t="str">
            <v>IRP_CCCT</v>
          </cell>
          <cell r="E20" t="str">
            <v>WY</v>
          </cell>
          <cell r="F20" t="str">
            <v>No</v>
          </cell>
        </row>
        <row r="21">
          <cell r="A21" t="str">
            <v>I_WYSW_CC_GH_1x1_DF</v>
          </cell>
          <cell r="B21" t="str">
            <v>East</v>
          </cell>
          <cell r="C21" t="str">
            <v>CCCT GH 1x1</v>
          </cell>
          <cell r="D21" t="str">
            <v>IRP_CCCT</v>
          </cell>
          <cell r="E21" t="str">
            <v>WY</v>
          </cell>
          <cell r="F21" t="str">
            <v>No</v>
          </cell>
        </row>
        <row r="22">
          <cell r="A22" t="str">
            <v>I_WYSW_CC_GH_2x1</v>
          </cell>
          <cell r="B22" t="str">
            <v>East</v>
          </cell>
          <cell r="C22" t="str">
            <v>CCCT GH 2x1</v>
          </cell>
          <cell r="D22" t="str">
            <v>IRP_CCCT</v>
          </cell>
          <cell r="E22" t="str">
            <v>WY</v>
          </cell>
          <cell r="F22" t="str">
            <v>No</v>
          </cell>
        </row>
        <row r="23">
          <cell r="A23" t="str">
            <v>I_WYSW_CC_GH_2x1_DF</v>
          </cell>
          <cell r="B23" t="str">
            <v>East</v>
          </cell>
          <cell r="C23" t="str">
            <v>CCCT GH 2x1</v>
          </cell>
          <cell r="D23" t="str">
            <v>IRP_CCCT</v>
          </cell>
          <cell r="E23" t="str">
            <v>WY</v>
          </cell>
          <cell r="F23" t="str">
            <v>No</v>
          </cell>
        </row>
        <row r="24">
          <cell r="A24" t="str">
            <v>I_WYSW_CC_J_1x1</v>
          </cell>
          <cell r="B24" t="str">
            <v>East</v>
          </cell>
          <cell r="C24" t="str">
            <v>CCCT J 1x1</v>
          </cell>
          <cell r="D24" t="str">
            <v>IRP_CCCT</v>
          </cell>
          <cell r="E24" t="str">
            <v>WY</v>
          </cell>
          <cell r="F24" t="str">
            <v>No</v>
          </cell>
        </row>
        <row r="25">
          <cell r="A25" t="str">
            <v>I_WYSW_CC_J_1x1_DF</v>
          </cell>
          <cell r="B25" t="str">
            <v>East</v>
          </cell>
          <cell r="C25" t="str">
            <v>CCCT J 1x1</v>
          </cell>
          <cell r="D25" t="str">
            <v>IRP_CCCT</v>
          </cell>
          <cell r="E25" t="str">
            <v>WY</v>
          </cell>
          <cell r="F25" t="str">
            <v>No</v>
          </cell>
        </row>
        <row r="26">
          <cell r="A26" t="str">
            <v>I_WYSW_SC_ICE</v>
          </cell>
          <cell r="B26" t="str">
            <v>East</v>
          </cell>
          <cell r="C26" t="str">
            <v>ICE</v>
          </cell>
          <cell r="D26" t="str">
            <v>IRP_SCCT</v>
          </cell>
          <cell r="E26" t="str">
            <v>WY</v>
          </cell>
          <cell r="F26" t="str">
            <v>No</v>
          </cell>
        </row>
        <row r="27">
          <cell r="A27" t="str">
            <v>I_WYSW_DG_FuelCell</v>
          </cell>
          <cell r="B27" t="str">
            <v>East</v>
          </cell>
          <cell r="C27" t="str">
            <v>Fuel Cell</v>
          </cell>
          <cell r="D27" t="str">
            <v>Other</v>
          </cell>
          <cell r="E27" t="str">
            <v>WY</v>
          </cell>
          <cell r="F27" t="str">
            <v>No</v>
          </cell>
        </row>
        <row r="28">
          <cell r="A28" t="str">
            <v>I_WYNE_CC_FD_1x1</v>
          </cell>
          <cell r="B28" t="str">
            <v>East</v>
          </cell>
          <cell r="C28" t="str">
            <v>CCCT FD 1x1</v>
          </cell>
          <cell r="D28" t="str">
            <v>IRP_CCCT</v>
          </cell>
          <cell r="E28" t="str">
            <v>WY</v>
          </cell>
          <cell r="F28" t="str">
            <v>No</v>
          </cell>
        </row>
        <row r="29">
          <cell r="A29" t="str">
            <v>I_WYNE_CC_FD_1x1_DF</v>
          </cell>
          <cell r="B29" t="str">
            <v>East</v>
          </cell>
          <cell r="C29" t="str">
            <v>CCCT FD 1x1</v>
          </cell>
          <cell r="D29" t="str">
            <v>IRP_CCCT</v>
          </cell>
          <cell r="E29" t="str">
            <v>WY</v>
          </cell>
          <cell r="F29" t="str">
            <v>No</v>
          </cell>
        </row>
        <row r="30">
          <cell r="A30" t="str">
            <v>I_WYNE_CC_GH_1x1</v>
          </cell>
          <cell r="B30" t="str">
            <v>East</v>
          </cell>
          <cell r="C30" t="str">
            <v>CCCT GH 1x1</v>
          </cell>
          <cell r="D30" t="str">
            <v>IRP_CCCT</v>
          </cell>
          <cell r="E30" t="str">
            <v>WY</v>
          </cell>
          <cell r="F30" t="str">
            <v>No</v>
          </cell>
        </row>
        <row r="31">
          <cell r="A31" t="str">
            <v>I_WYNE_CC_GH_1x1_DF</v>
          </cell>
          <cell r="B31" t="str">
            <v>East</v>
          </cell>
          <cell r="C31" t="str">
            <v>CCCT GH 1x1</v>
          </cell>
          <cell r="D31" t="str">
            <v>IRP_CCCT</v>
          </cell>
          <cell r="E31" t="str">
            <v>WY</v>
          </cell>
          <cell r="F31" t="str">
            <v>No</v>
          </cell>
        </row>
        <row r="32">
          <cell r="A32" t="str">
            <v>I_WYNE_CC_GH_2x1</v>
          </cell>
          <cell r="B32" t="str">
            <v>East</v>
          </cell>
          <cell r="C32" t="str">
            <v>CCCT GH 2x1</v>
          </cell>
          <cell r="D32" t="str">
            <v>IRP_CCCT</v>
          </cell>
          <cell r="E32" t="str">
            <v>WY</v>
          </cell>
          <cell r="F32" t="str">
            <v>No</v>
          </cell>
        </row>
        <row r="33">
          <cell r="A33" t="str">
            <v>I_WYNE_CC_GH_2x1_DF</v>
          </cell>
          <cell r="B33" t="str">
            <v>East</v>
          </cell>
          <cell r="C33" t="str">
            <v>CCCT GH 2x1</v>
          </cell>
          <cell r="D33" t="str">
            <v>IRP_CCCT</v>
          </cell>
          <cell r="E33" t="str">
            <v>WY</v>
          </cell>
          <cell r="F33" t="str">
            <v>No</v>
          </cell>
        </row>
        <row r="34">
          <cell r="A34" t="str">
            <v>I_WYNE_CC_J_1x1</v>
          </cell>
          <cell r="B34" t="str">
            <v>East</v>
          </cell>
          <cell r="C34" t="str">
            <v>CCCT J 1x1</v>
          </cell>
          <cell r="D34" t="str">
            <v>IRP_CCCT</v>
          </cell>
          <cell r="E34" t="str">
            <v>WY</v>
          </cell>
          <cell r="F34" t="str">
            <v>No</v>
          </cell>
        </row>
        <row r="35">
          <cell r="A35" t="str">
            <v>I_WYNE_CC_J_1x1_DF</v>
          </cell>
          <cell r="B35" t="str">
            <v>East</v>
          </cell>
          <cell r="C35" t="str">
            <v>CCCT J 1x1</v>
          </cell>
          <cell r="D35" t="str">
            <v>IRP_CCCT</v>
          </cell>
          <cell r="E35" t="str">
            <v>WY</v>
          </cell>
          <cell r="F35" t="str">
            <v>No</v>
          </cell>
        </row>
        <row r="36">
          <cell r="A36" t="str">
            <v>I_WYNE_SC_Aero</v>
          </cell>
          <cell r="B36" t="str">
            <v>East</v>
          </cell>
          <cell r="C36" t="str">
            <v>SCCT Aero WYNE</v>
          </cell>
          <cell r="D36" t="str">
            <v>IRP_SCCT</v>
          </cell>
          <cell r="E36" t="str">
            <v>WY</v>
          </cell>
          <cell r="F36" t="str">
            <v>No</v>
          </cell>
        </row>
        <row r="37">
          <cell r="A37" t="str">
            <v>I_WYNE_SC_ICE</v>
          </cell>
          <cell r="B37" t="str">
            <v>East</v>
          </cell>
          <cell r="C37" t="str">
            <v>ICE</v>
          </cell>
          <cell r="D37" t="str">
            <v>IRP_SCCT</v>
          </cell>
          <cell r="E37" t="str">
            <v>WY</v>
          </cell>
          <cell r="F37" t="str">
            <v>No</v>
          </cell>
        </row>
        <row r="38">
          <cell r="A38" t="str">
            <v>I_WYNE_DG_FuelCell</v>
          </cell>
          <cell r="B38" t="str">
            <v>East</v>
          </cell>
          <cell r="C38" t="str">
            <v>Fuel Cell</v>
          </cell>
          <cell r="D38" t="str">
            <v>Other</v>
          </cell>
          <cell r="E38" t="str">
            <v>WY</v>
          </cell>
          <cell r="F38" t="str">
            <v>No</v>
          </cell>
        </row>
        <row r="39">
          <cell r="A39" t="str">
            <v>I_PNC_CC_F_2x1</v>
          </cell>
          <cell r="B39" t="str">
            <v>West</v>
          </cell>
          <cell r="C39" t="str">
            <v>CCCT F 2x1</v>
          </cell>
          <cell r="D39" t="str">
            <v>IRP_CCCT</v>
          </cell>
          <cell r="E39" t="str">
            <v>OR</v>
          </cell>
          <cell r="F39" t="str">
            <v>No</v>
          </cell>
        </row>
        <row r="40">
          <cell r="A40" t="str">
            <v>I_PNC_CC_F_2x1_DF</v>
          </cell>
          <cell r="B40" t="str">
            <v>West</v>
          </cell>
          <cell r="C40" t="str">
            <v>CCCT F 2x1</v>
          </cell>
          <cell r="D40" t="str">
            <v>IRP_CCCT</v>
          </cell>
          <cell r="E40" t="str">
            <v>OR</v>
          </cell>
          <cell r="F40" t="str">
            <v>No</v>
          </cell>
        </row>
        <row r="41">
          <cell r="A41" t="str">
            <v>I_PNC_CC_GH_1x1</v>
          </cell>
          <cell r="B41" t="str">
            <v>West</v>
          </cell>
          <cell r="C41" t="str">
            <v>CCCT GH 1x1</v>
          </cell>
          <cell r="D41" t="str">
            <v>IRP_CCCT</v>
          </cell>
          <cell r="E41" t="str">
            <v>OR</v>
          </cell>
          <cell r="F41" t="str">
            <v>No</v>
          </cell>
        </row>
        <row r="42">
          <cell r="A42" t="str">
            <v>I_PNC_CC_GH_1x1_DF</v>
          </cell>
          <cell r="B42" t="str">
            <v>West</v>
          </cell>
          <cell r="C42" t="str">
            <v>CCCT GH 1x1</v>
          </cell>
          <cell r="D42" t="str">
            <v>IRP_CCCT</v>
          </cell>
          <cell r="E42" t="str">
            <v>OR</v>
          </cell>
          <cell r="F42" t="str">
            <v>No</v>
          </cell>
        </row>
        <row r="43">
          <cell r="A43" t="str">
            <v>I_PNC_CC_GH_2x1</v>
          </cell>
          <cell r="B43" t="str">
            <v>West</v>
          </cell>
          <cell r="C43" t="str">
            <v>CCCT GH 2x1</v>
          </cell>
          <cell r="D43" t="str">
            <v>IRP_CCCT</v>
          </cell>
          <cell r="E43" t="str">
            <v>OR</v>
          </cell>
          <cell r="F43" t="str">
            <v>No</v>
          </cell>
        </row>
        <row r="44">
          <cell r="A44" t="str">
            <v>I_PNC_CC_GH_2x1_DF</v>
          </cell>
          <cell r="B44" t="str">
            <v>West</v>
          </cell>
          <cell r="C44" t="str">
            <v>CCCT GH 2x1</v>
          </cell>
          <cell r="D44" t="str">
            <v>IRP_CCCT</v>
          </cell>
          <cell r="E44" t="str">
            <v>OR</v>
          </cell>
          <cell r="F44" t="str">
            <v>No</v>
          </cell>
        </row>
        <row r="45">
          <cell r="A45" t="str">
            <v>I_PNC_CC_J_1x1</v>
          </cell>
          <cell r="B45" t="str">
            <v>West</v>
          </cell>
          <cell r="C45" t="str">
            <v>CCCT J 1x1</v>
          </cell>
          <cell r="D45" t="str">
            <v>IRP_CCCT</v>
          </cell>
          <cell r="E45" t="str">
            <v>OR</v>
          </cell>
          <cell r="F45" t="str">
            <v>No</v>
          </cell>
        </row>
        <row r="46">
          <cell r="A46" t="str">
            <v>I_PNC_CC_J_1x1_DF</v>
          </cell>
          <cell r="B46" t="str">
            <v>West</v>
          </cell>
          <cell r="C46" t="str">
            <v>CCCT J 1x1</v>
          </cell>
          <cell r="D46" t="str">
            <v>IRP_CCCT</v>
          </cell>
          <cell r="E46" t="str">
            <v>OR</v>
          </cell>
          <cell r="F46" t="str">
            <v>No</v>
          </cell>
        </row>
        <row r="47">
          <cell r="A47" t="str">
            <v>I_PNC_SC_Aero</v>
          </cell>
          <cell r="B47" t="str">
            <v>West</v>
          </cell>
          <cell r="C47" t="str">
            <v>SCCT Aero PO</v>
          </cell>
          <cell r="D47" t="str">
            <v>IRP_SCCT</v>
          </cell>
          <cell r="E47" t="str">
            <v>OR</v>
          </cell>
          <cell r="F47" t="str">
            <v>No</v>
          </cell>
        </row>
        <row r="48">
          <cell r="A48" t="str">
            <v>I_PNC_SC_ICAero</v>
          </cell>
          <cell r="B48" t="str">
            <v>West</v>
          </cell>
          <cell r="C48" t="str">
            <v>IC Aero PO</v>
          </cell>
          <cell r="D48" t="str">
            <v>IRP_SCCT</v>
          </cell>
          <cell r="E48" t="str">
            <v>OR</v>
          </cell>
          <cell r="F48" t="str">
            <v>No</v>
          </cell>
        </row>
        <row r="49">
          <cell r="A49" t="str">
            <v>I_PNC_SC_Frame</v>
          </cell>
          <cell r="B49" t="str">
            <v>West</v>
          </cell>
          <cell r="C49" t="str">
            <v>SCCT Frame OR</v>
          </cell>
          <cell r="D49" t="str">
            <v>IRP_SCCT</v>
          </cell>
          <cell r="E49" t="str">
            <v>OR</v>
          </cell>
          <cell r="F49" t="str">
            <v>No</v>
          </cell>
        </row>
        <row r="50">
          <cell r="A50" t="str">
            <v>I_PNC_SC_ICE</v>
          </cell>
          <cell r="B50" t="str">
            <v>West</v>
          </cell>
          <cell r="C50" t="str">
            <v>ICE</v>
          </cell>
          <cell r="D50" t="str">
            <v>IRP_SCCT</v>
          </cell>
          <cell r="E50" t="str">
            <v>OR</v>
          </cell>
          <cell r="F50" t="str">
            <v>No</v>
          </cell>
        </row>
        <row r="51">
          <cell r="A51" t="str">
            <v>I_WVCC_SC_Aero</v>
          </cell>
          <cell r="B51" t="str">
            <v>West</v>
          </cell>
          <cell r="C51" t="str">
            <v>SCCT Aero WV</v>
          </cell>
          <cell r="D51" t="str">
            <v>IRP_SCCT</v>
          </cell>
          <cell r="E51" t="str">
            <v>OR</v>
          </cell>
          <cell r="F51" t="str">
            <v>No</v>
          </cell>
        </row>
        <row r="52">
          <cell r="A52" t="str">
            <v>I_WVCC_SC_ICAero</v>
          </cell>
          <cell r="B52" t="str">
            <v>West</v>
          </cell>
          <cell r="C52" t="str">
            <v>IC Aero WV</v>
          </cell>
          <cell r="D52" t="str">
            <v>IRP_SCCT</v>
          </cell>
          <cell r="E52" t="str">
            <v>OR</v>
          </cell>
          <cell r="F52" t="str">
            <v>No</v>
          </cell>
        </row>
        <row r="53">
          <cell r="A53" t="str">
            <v>I_WVCC_SC_ICE</v>
          </cell>
          <cell r="B53" t="str">
            <v>West</v>
          </cell>
          <cell r="C53" t="str">
            <v>ICE</v>
          </cell>
          <cell r="D53" t="str">
            <v>IRP_SCCT</v>
          </cell>
          <cell r="E53" t="str">
            <v>OR</v>
          </cell>
          <cell r="F53" t="str">
            <v>No</v>
          </cell>
        </row>
        <row r="54">
          <cell r="A54" t="str">
            <v>I_PNC_DG_FuelCell</v>
          </cell>
          <cell r="B54" t="str">
            <v>West</v>
          </cell>
          <cell r="C54" t="str">
            <v>Fuel Cell</v>
          </cell>
          <cell r="D54" t="str">
            <v>Other</v>
          </cell>
          <cell r="E54" t="str">
            <v>OR</v>
          </cell>
          <cell r="F54" t="str">
            <v>No</v>
          </cell>
        </row>
        <row r="55">
          <cell r="A55" t="str">
            <v>I_WVCC_DG_FuelCell</v>
          </cell>
          <cell r="B55" t="str">
            <v>West</v>
          </cell>
          <cell r="C55" t="str">
            <v>Fuel Cell</v>
          </cell>
          <cell r="D55" t="str">
            <v>Other</v>
          </cell>
          <cell r="E55" t="str">
            <v>OR</v>
          </cell>
          <cell r="F55" t="str">
            <v>No</v>
          </cell>
        </row>
        <row r="56">
          <cell r="A56" t="str">
            <v>I_WW_CC_F_2x1</v>
          </cell>
          <cell r="B56" t="str">
            <v>West</v>
          </cell>
          <cell r="C56" t="str">
            <v>CCCT F 2x1</v>
          </cell>
          <cell r="D56" t="str">
            <v>IRP_CCCT</v>
          </cell>
          <cell r="E56" t="str">
            <v>WA</v>
          </cell>
          <cell r="F56" t="str">
            <v>No</v>
          </cell>
        </row>
        <row r="57">
          <cell r="A57" t="str">
            <v>I_WW_CC_F_2x1_DF</v>
          </cell>
          <cell r="B57" t="str">
            <v>West</v>
          </cell>
          <cell r="C57" t="str">
            <v>CCCT F 2x1</v>
          </cell>
          <cell r="D57" t="str">
            <v>IRP_CCCT</v>
          </cell>
          <cell r="E57" t="str">
            <v>WA</v>
          </cell>
          <cell r="F57" t="str">
            <v>No</v>
          </cell>
        </row>
        <row r="58">
          <cell r="A58" t="str">
            <v>I_WW_CC_GH_1x1</v>
          </cell>
          <cell r="B58" t="str">
            <v>West</v>
          </cell>
          <cell r="C58" t="str">
            <v>CCCT GH 1x1</v>
          </cell>
          <cell r="D58" t="str">
            <v>IRP_CCCT</v>
          </cell>
          <cell r="E58" t="str">
            <v>WA</v>
          </cell>
          <cell r="F58" t="str">
            <v>No</v>
          </cell>
        </row>
        <row r="59">
          <cell r="A59" t="str">
            <v>I_WW_CC_GH_1x1_DF</v>
          </cell>
          <cell r="B59" t="str">
            <v>West</v>
          </cell>
          <cell r="C59" t="str">
            <v>CCCT GH 1x1</v>
          </cell>
          <cell r="D59" t="str">
            <v>IRP_CCCT</v>
          </cell>
          <cell r="E59" t="str">
            <v>WA</v>
          </cell>
          <cell r="F59" t="str">
            <v>No</v>
          </cell>
        </row>
        <row r="60">
          <cell r="A60" t="str">
            <v>I_WW_CC_GH_2x1</v>
          </cell>
          <cell r="B60" t="str">
            <v>West</v>
          </cell>
          <cell r="C60" t="str">
            <v>CCCT GH 2x1</v>
          </cell>
          <cell r="D60" t="str">
            <v>IRP_CCCT</v>
          </cell>
          <cell r="E60" t="str">
            <v>WA</v>
          </cell>
          <cell r="F60" t="str">
            <v>No</v>
          </cell>
        </row>
        <row r="61">
          <cell r="A61" t="str">
            <v>I_WW_CC_GH_2x1_DF</v>
          </cell>
          <cell r="B61" t="str">
            <v>West</v>
          </cell>
          <cell r="C61" t="str">
            <v>CCCT GH 2x1</v>
          </cell>
          <cell r="D61" t="str">
            <v>IRP_CCCT</v>
          </cell>
          <cell r="E61" t="str">
            <v>WA</v>
          </cell>
          <cell r="F61" t="str">
            <v>No</v>
          </cell>
        </row>
        <row r="62">
          <cell r="A62" t="str">
            <v>I_WW_SC_Aero</v>
          </cell>
          <cell r="B62" t="str">
            <v>West</v>
          </cell>
          <cell r="C62" t="str">
            <v>SCCT Aero WW</v>
          </cell>
          <cell r="D62" t="str">
            <v>IRP_SCCT</v>
          </cell>
          <cell r="E62" t="str">
            <v>WA</v>
          </cell>
          <cell r="F62" t="str">
            <v>No</v>
          </cell>
        </row>
        <row r="63">
          <cell r="A63" t="str">
            <v>I_WW_DG_FuelCell</v>
          </cell>
          <cell r="B63" t="str">
            <v>West</v>
          </cell>
          <cell r="C63" t="str">
            <v>Fuel Cell</v>
          </cell>
          <cell r="D63" t="str">
            <v>Other</v>
          </cell>
          <cell r="E63" t="str">
            <v>WA</v>
          </cell>
          <cell r="F63" t="str">
            <v>No</v>
          </cell>
        </row>
        <row r="64">
          <cell r="A64" t="str">
            <v>I_YA_DG_FuelCell</v>
          </cell>
          <cell r="B64" t="str">
            <v>West</v>
          </cell>
          <cell r="C64" t="str">
            <v>Fuel Cell</v>
          </cell>
          <cell r="D64" t="str">
            <v>Other</v>
          </cell>
          <cell r="E64" t="str">
            <v>WA</v>
          </cell>
          <cell r="F64" t="str">
            <v>No</v>
          </cell>
        </row>
        <row r="65">
          <cell r="A65" t="str">
            <v>I_SO_CC_GH_1x1</v>
          </cell>
          <cell r="B65" t="str">
            <v>West</v>
          </cell>
          <cell r="C65" t="str">
            <v>CCCT GH 1x1</v>
          </cell>
          <cell r="D65" t="str">
            <v>IRP_CCCT</v>
          </cell>
          <cell r="E65" t="str">
            <v>OR</v>
          </cell>
          <cell r="F65" t="str">
            <v>No</v>
          </cell>
        </row>
        <row r="66">
          <cell r="A66" t="str">
            <v>I_SO_CC_GH_1x1_DF</v>
          </cell>
          <cell r="B66" t="str">
            <v>West</v>
          </cell>
          <cell r="C66" t="str">
            <v>CCCT GH 1x1</v>
          </cell>
          <cell r="D66" t="str">
            <v>IRP_CCCT</v>
          </cell>
          <cell r="E66" t="str">
            <v>OR</v>
          </cell>
          <cell r="F66" t="str">
            <v>No</v>
          </cell>
        </row>
        <row r="67">
          <cell r="A67" t="str">
            <v>I_SO_CC_GH_2x1</v>
          </cell>
          <cell r="B67" t="str">
            <v>West</v>
          </cell>
          <cell r="C67" t="str">
            <v>CCCT GH 2x1</v>
          </cell>
          <cell r="D67" t="str">
            <v>IRP_CCCT</v>
          </cell>
          <cell r="E67" t="str">
            <v>OR</v>
          </cell>
          <cell r="F67" t="str">
            <v>No</v>
          </cell>
        </row>
        <row r="68">
          <cell r="A68" t="str">
            <v>I_SO_CC_GH_2x1_DF</v>
          </cell>
          <cell r="B68" t="str">
            <v>West</v>
          </cell>
          <cell r="C68" t="str">
            <v>CCCT GH 2x1</v>
          </cell>
          <cell r="D68" t="str">
            <v>IRP_CCCT</v>
          </cell>
          <cell r="E68" t="str">
            <v>OR</v>
          </cell>
          <cell r="F68" t="str">
            <v>No</v>
          </cell>
        </row>
        <row r="69">
          <cell r="A69" t="str">
            <v>I_SO_SC_Aero</v>
          </cell>
          <cell r="B69" t="str">
            <v>West</v>
          </cell>
          <cell r="C69" t="str">
            <v>IC Aero SO-CAL</v>
          </cell>
          <cell r="D69" t="str">
            <v>IRP_SCCT</v>
          </cell>
          <cell r="E69" t="str">
            <v>OR</v>
          </cell>
          <cell r="F69" t="str">
            <v>No</v>
          </cell>
        </row>
        <row r="70">
          <cell r="A70" t="str">
            <v>I_SO_SC_ICAero</v>
          </cell>
          <cell r="B70" t="str">
            <v>West</v>
          </cell>
          <cell r="C70" t="str">
            <v>IC Aero SO-CAL</v>
          </cell>
          <cell r="D70" t="str">
            <v>IRP_SCCT</v>
          </cell>
          <cell r="E70" t="str">
            <v>OR</v>
          </cell>
          <cell r="F70" t="str">
            <v>No</v>
          </cell>
        </row>
        <row r="71">
          <cell r="A71" t="str">
            <v>I_SO_SC_Frame</v>
          </cell>
          <cell r="B71" t="str">
            <v>West</v>
          </cell>
          <cell r="C71" t="str">
            <v>SCCT Frame OR</v>
          </cell>
          <cell r="D71" t="str">
            <v>IRP_SCCT</v>
          </cell>
          <cell r="E71" t="str">
            <v>OR</v>
          </cell>
          <cell r="F71" t="str">
            <v>No</v>
          </cell>
        </row>
        <row r="72">
          <cell r="A72" t="str">
            <v>I_SO_SC_ICE</v>
          </cell>
          <cell r="B72" t="str">
            <v>West</v>
          </cell>
          <cell r="C72" t="str">
            <v>ICE</v>
          </cell>
          <cell r="D72" t="str">
            <v>IRP_SCCT</v>
          </cell>
          <cell r="E72" t="str">
            <v>OR</v>
          </cell>
          <cell r="F72" t="str">
            <v>No</v>
          </cell>
        </row>
        <row r="73">
          <cell r="A73" t="str">
            <v>I_SO_DG_FuelCell</v>
          </cell>
          <cell r="B73" t="str">
            <v>West</v>
          </cell>
          <cell r="C73" t="str">
            <v>Fuel Cell</v>
          </cell>
          <cell r="D73" t="str">
            <v>Other</v>
          </cell>
          <cell r="E73" t="str">
            <v>OR</v>
          </cell>
          <cell r="F73" t="str">
            <v>No</v>
          </cell>
        </row>
        <row r="74">
          <cell r="A74" t="str">
            <v>I_W_ID_EA_29_1</v>
          </cell>
          <cell r="B74" t="str">
            <v>East</v>
          </cell>
          <cell r="C74" t="str">
            <v>Wind, GO, 29</v>
          </cell>
          <cell r="D74" t="str">
            <v>Wind</v>
          </cell>
          <cell r="E74" t="str">
            <v>ID</v>
          </cell>
          <cell r="F74" t="str">
            <v>Yes</v>
          </cell>
        </row>
        <row r="75">
          <cell r="A75" t="str">
            <v>I_W_ID_EA_29_2</v>
          </cell>
          <cell r="B75" t="str">
            <v>East</v>
          </cell>
          <cell r="C75" t="str">
            <v>Wind, GO, 29</v>
          </cell>
          <cell r="D75" t="str">
            <v>Wind</v>
          </cell>
          <cell r="E75" t="str">
            <v>ID</v>
          </cell>
          <cell r="F75" t="str">
            <v>Yes</v>
          </cell>
        </row>
        <row r="76">
          <cell r="A76" t="str">
            <v>I_W_ID_EA_29_3</v>
          </cell>
          <cell r="B76" t="str">
            <v>East</v>
          </cell>
          <cell r="C76" t="str">
            <v>Wind, GO, 29</v>
          </cell>
          <cell r="D76" t="str">
            <v>Wind</v>
          </cell>
          <cell r="E76" t="str">
            <v>ID</v>
          </cell>
          <cell r="F76" t="str">
            <v>Yes</v>
          </cell>
        </row>
        <row r="77">
          <cell r="A77" t="str">
            <v>I_W_OR_NE_29_1</v>
          </cell>
          <cell r="B77" t="str">
            <v>West</v>
          </cell>
          <cell r="C77" t="str">
            <v>Wind, OR, 29</v>
          </cell>
          <cell r="D77" t="str">
            <v>Wind</v>
          </cell>
          <cell r="E77" t="str">
            <v>OR</v>
          </cell>
          <cell r="F77" t="str">
            <v>Yes</v>
          </cell>
        </row>
        <row r="78">
          <cell r="A78" t="str">
            <v>I_W_OR_NE_29_2</v>
          </cell>
          <cell r="B78" t="str">
            <v>West</v>
          </cell>
          <cell r="C78" t="str">
            <v>Wind, OR, 29</v>
          </cell>
          <cell r="D78" t="str">
            <v>Wind</v>
          </cell>
          <cell r="E78" t="str">
            <v>OR</v>
          </cell>
          <cell r="F78" t="str">
            <v>Yes</v>
          </cell>
        </row>
        <row r="79">
          <cell r="A79" t="str">
            <v>I_W_OR_NE_29_3</v>
          </cell>
          <cell r="B79" t="str">
            <v>West</v>
          </cell>
          <cell r="C79" t="str">
            <v>Wind, OR, 29</v>
          </cell>
          <cell r="D79" t="str">
            <v>Wind</v>
          </cell>
          <cell r="E79" t="str">
            <v>OR</v>
          </cell>
          <cell r="F79" t="str">
            <v>Yes</v>
          </cell>
        </row>
        <row r="80">
          <cell r="A80" t="str">
            <v>I_W_OR_WE_29_1</v>
          </cell>
          <cell r="B80" t="str">
            <v>West</v>
          </cell>
          <cell r="C80" t="str">
            <v>Wind, WV, 29</v>
          </cell>
          <cell r="D80" t="str">
            <v>Wind</v>
          </cell>
          <cell r="E80" t="str">
            <v>OR</v>
          </cell>
          <cell r="F80" t="str">
            <v>Yes</v>
          </cell>
        </row>
        <row r="81">
          <cell r="A81" t="str">
            <v>I_W_OR_WE_29_2</v>
          </cell>
          <cell r="B81" t="str">
            <v>West</v>
          </cell>
          <cell r="C81" t="str">
            <v>Wind, WV, 29</v>
          </cell>
          <cell r="D81" t="str">
            <v>Wind</v>
          </cell>
          <cell r="E81" t="str">
            <v>OR</v>
          </cell>
          <cell r="F81" t="str">
            <v>Yes</v>
          </cell>
        </row>
        <row r="82">
          <cell r="A82" t="str">
            <v>I_W_OR_WE_29_3</v>
          </cell>
          <cell r="B82" t="str">
            <v>West</v>
          </cell>
          <cell r="C82" t="str">
            <v>Wind, WV, 29</v>
          </cell>
          <cell r="D82" t="str">
            <v>Wind</v>
          </cell>
          <cell r="E82" t="str">
            <v>OR</v>
          </cell>
          <cell r="F82" t="str">
            <v>Yes</v>
          </cell>
        </row>
        <row r="83">
          <cell r="A83" t="str">
            <v>I_W_UT_WE_29_1</v>
          </cell>
          <cell r="B83" t="str">
            <v>East</v>
          </cell>
          <cell r="C83" t="str">
            <v>Wind, UT, 29</v>
          </cell>
          <cell r="D83" t="str">
            <v>Wind</v>
          </cell>
          <cell r="E83" t="str">
            <v>UT</v>
          </cell>
          <cell r="F83" t="str">
            <v>Yes</v>
          </cell>
        </row>
        <row r="84">
          <cell r="A84" t="str">
            <v>I_W_UT_WE_29_2</v>
          </cell>
          <cell r="B84" t="str">
            <v>East</v>
          </cell>
          <cell r="C84" t="str">
            <v>Wind, UT, 29</v>
          </cell>
          <cell r="D84" t="str">
            <v>Wind</v>
          </cell>
          <cell r="E84" t="str">
            <v>UT</v>
          </cell>
          <cell r="F84" t="str">
            <v>Yes</v>
          </cell>
        </row>
        <row r="85">
          <cell r="A85" t="str">
            <v>I_GEO_UT_90</v>
          </cell>
          <cell r="B85" t="str">
            <v>East</v>
          </cell>
          <cell r="C85" t="str">
            <v>Geothermal, Blundell</v>
          </cell>
          <cell r="D85" t="str">
            <v>Geothermal</v>
          </cell>
          <cell r="E85" t="str">
            <v>UT</v>
          </cell>
          <cell r="F85" t="str">
            <v>Yes</v>
          </cell>
        </row>
        <row r="86">
          <cell r="A86" t="str">
            <v>I_GEO_GFLD_UNTH_90</v>
          </cell>
          <cell r="B86" t="str">
            <v>East</v>
          </cell>
          <cell r="C86" t="str">
            <v>Geothermal, Greenfield</v>
          </cell>
          <cell r="D86" t="str">
            <v>Geothermal</v>
          </cell>
          <cell r="E86" t="str">
            <v>UT</v>
          </cell>
          <cell r="F86" t="str">
            <v>Yes</v>
          </cell>
        </row>
        <row r="87">
          <cell r="A87" t="str">
            <v>I_GEO_GFLD_USTH_90</v>
          </cell>
          <cell r="B87" t="str">
            <v>East</v>
          </cell>
          <cell r="C87" t="str">
            <v>Geothermal, Greenfield</v>
          </cell>
          <cell r="D87" t="str">
            <v>Geothermal</v>
          </cell>
          <cell r="E87" t="str">
            <v>UT</v>
          </cell>
          <cell r="F87" t="str">
            <v>Yes</v>
          </cell>
        </row>
        <row r="88">
          <cell r="A88" t="str">
            <v>I_GEO_GFLD_WVAL_90</v>
          </cell>
          <cell r="B88" t="str">
            <v>West</v>
          </cell>
          <cell r="C88" t="str">
            <v>Geothermal, Greenfield</v>
          </cell>
          <cell r="D88" t="str">
            <v>Geothermal</v>
          </cell>
          <cell r="E88" t="str">
            <v>OR</v>
          </cell>
          <cell r="F88" t="str">
            <v>Yes</v>
          </cell>
        </row>
        <row r="89">
          <cell r="A89" t="str">
            <v>I_GEO_GFLD_SOR_90</v>
          </cell>
          <cell r="B89" t="str">
            <v>West</v>
          </cell>
          <cell r="C89" t="str">
            <v>Geothermal, Greenfield</v>
          </cell>
          <cell r="D89" t="str">
            <v>Geothermal</v>
          </cell>
          <cell r="E89" t="str">
            <v>OR</v>
          </cell>
          <cell r="F89" t="str">
            <v>Yes</v>
          </cell>
        </row>
        <row r="90">
          <cell r="A90" t="str">
            <v>I_PV_FTILT_US_10</v>
          </cell>
          <cell r="B90" t="str">
            <v>East</v>
          </cell>
          <cell r="C90" t="str">
            <v>Utility Solar - PV</v>
          </cell>
          <cell r="D90" t="str">
            <v>Solar</v>
          </cell>
          <cell r="E90" t="str">
            <v>UT</v>
          </cell>
          <cell r="F90" t="str">
            <v>Yes</v>
          </cell>
        </row>
        <row r="91">
          <cell r="A91" t="str">
            <v>I_PV_FTILT_YKMA_2</v>
          </cell>
          <cell r="B91" t="str">
            <v>West</v>
          </cell>
          <cell r="C91" t="str">
            <v>Utility Solar - PV</v>
          </cell>
          <cell r="D91" t="str">
            <v>Solar</v>
          </cell>
          <cell r="E91" t="str">
            <v>WA</v>
          </cell>
          <cell r="F91" t="str">
            <v>Yes</v>
          </cell>
        </row>
        <row r="92">
          <cell r="A92" t="str">
            <v>I_PV_FTILT_WALLA_2</v>
          </cell>
          <cell r="B92" t="str">
            <v>West</v>
          </cell>
          <cell r="C92" t="str">
            <v>Utility Solar - PV</v>
          </cell>
          <cell r="D92" t="str">
            <v>Solar</v>
          </cell>
          <cell r="E92" t="str">
            <v>WA</v>
          </cell>
          <cell r="F92" t="str">
            <v>Yes</v>
          </cell>
        </row>
        <row r="93">
          <cell r="A93" t="str">
            <v>I_PV_FTILT_UNTH_2</v>
          </cell>
          <cell r="B93" t="str">
            <v>East</v>
          </cell>
          <cell r="C93" t="str">
            <v>Utility Solar - PV</v>
          </cell>
          <cell r="D93" t="str">
            <v>Solar</v>
          </cell>
          <cell r="E93" t="str">
            <v>UT</v>
          </cell>
          <cell r="F93" t="str">
            <v>Yes</v>
          </cell>
        </row>
        <row r="94">
          <cell r="A94" t="str">
            <v>I_PV_FTILT_USTH_2</v>
          </cell>
          <cell r="B94" t="str">
            <v>East</v>
          </cell>
          <cell r="C94" t="str">
            <v>Utility Solar - PV</v>
          </cell>
          <cell r="D94" t="str">
            <v>Solar</v>
          </cell>
          <cell r="E94" t="str">
            <v>UT</v>
          </cell>
          <cell r="F94" t="str">
            <v>Yes</v>
          </cell>
        </row>
        <row r="95">
          <cell r="A95" t="str">
            <v>I_PV_FTILT_SWYO_2</v>
          </cell>
          <cell r="B95" t="str">
            <v>East</v>
          </cell>
          <cell r="C95" t="str">
            <v>Utility Solar - PV</v>
          </cell>
          <cell r="D95" t="str">
            <v>Solar</v>
          </cell>
          <cell r="E95" t="str">
            <v>WY</v>
          </cell>
          <cell r="F95" t="str">
            <v>Yes</v>
          </cell>
        </row>
        <row r="96">
          <cell r="A96" t="str">
            <v>I_PV_TFILM_NWYO_2</v>
          </cell>
          <cell r="B96" t="str">
            <v>East</v>
          </cell>
          <cell r="C96" t="str">
            <v>Utility Solar - PV</v>
          </cell>
          <cell r="D96" t="str">
            <v>Solar</v>
          </cell>
          <cell r="E96" t="str">
            <v>WY</v>
          </cell>
          <cell r="F96" t="str">
            <v>Yes</v>
          </cell>
        </row>
        <row r="97">
          <cell r="A97" t="str">
            <v>I_CSP_TRGH_NG_USTH</v>
          </cell>
          <cell r="B97" t="str">
            <v>East</v>
          </cell>
          <cell r="C97" t="str">
            <v>Utility Solar - CSP</v>
          </cell>
          <cell r="D97" t="str">
            <v>Solar</v>
          </cell>
          <cell r="E97" t="str">
            <v>UT</v>
          </cell>
          <cell r="F97" t="str">
            <v>Yes</v>
          </cell>
        </row>
        <row r="98">
          <cell r="A98" t="str">
            <v>I_CSP_TWR_24</v>
          </cell>
          <cell r="B98" t="str">
            <v>East</v>
          </cell>
          <cell r="C98" t="str">
            <v>Utility Solar - CSP</v>
          </cell>
          <cell r="D98" t="str">
            <v>Solar</v>
          </cell>
          <cell r="E98" t="str">
            <v>UT</v>
          </cell>
          <cell r="F98" t="str">
            <v>Yes</v>
          </cell>
        </row>
        <row r="99">
          <cell r="A99" t="str">
            <v>I_CSP_MSALT_30</v>
          </cell>
          <cell r="B99" t="str">
            <v>East</v>
          </cell>
          <cell r="C99" t="str">
            <v>Utility Solar - CSP</v>
          </cell>
          <cell r="D99" t="str">
            <v>Solar</v>
          </cell>
          <cell r="E99" t="str">
            <v>UT</v>
          </cell>
          <cell r="F99" t="str">
            <v>Yes</v>
          </cell>
        </row>
        <row r="100">
          <cell r="A100" t="str">
            <v>I_Blundell_Exp</v>
          </cell>
          <cell r="B100" t="str">
            <v>East</v>
          </cell>
          <cell r="C100" t="str">
            <v>Geothermal, Blundell</v>
          </cell>
          <cell r="D100" t="str">
            <v>Geothermal</v>
          </cell>
          <cell r="E100" t="str">
            <v>UT</v>
          </cell>
          <cell r="F100" t="str">
            <v>Yes</v>
          </cell>
        </row>
        <row r="101">
          <cell r="A101" t="str">
            <v>I_Blundell_Exp_N</v>
          </cell>
          <cell r="B101" t="str">
            <v>East</v>
          </cell>
          <cell r="C101" t="str">
            <v>Geothermal, Blundell</v>
          </cell>
          <cell r="D101" t="str">
            <v>Geothermal</v>
          </cell>
          <cell r="E101" t="str">
            <v>UT</v>
          </cell>
          <cell r="F101" t="str">
            <v>Yes</v>
          </cell>
        </row>
        <row r="102">
          <cell r="A102" t="str">
            <v>I_Blundell_Exp2</v>
          </cell>
          <cell r="B102" t="str">
            <v>East</v>
          </cell>
          <cell r="C102" t="str">
            <v>Geothermal, Blundell</v>
          </cell>
          <cell r="D102" t="str">
            <v>Geothermal</v>
          </cell>
          <cell r="E102" t="str">
            <v>UT</v>
          </cell>
          <cell r="F102" t="str">
            <v>Yes</v>
          </cell>
        </row>
        <row r="103">
          <cell r="A103" t="str">
            <v>I_Carbon1_GR</v>
          </cell>
          <cell r="B103" t="str">
            <v>East</v>
          </cell>
          <cell r="C103" t="str">
            <v>Coal Ret_UT - Gas RePower</v>
          </cell>
          <cell r="D103" t="str">
            <v>Gas_Conversion from Coal</v>
          </cell>
          <cell r="E103" t="str">
            <v>UT</v>
          </cell>
          <cell r="F103" t="str">
            <v>No</v>
          </cell>
        </row>
        <row r="104">
          <cell r="A104" t="str">
            <v>I_Carbon2_GR</v>
          </cell>
          <cell r="B104" t="str">
            <v>East</v>
          </cell>
          <cell r="C104" t="str">
            <v>Coal Ret_UT - Gas RePower</v>
          </cell>
          <cell r="D104" t="str">
            <v>Gas_Conversion from Coal</v>
          </cell>
          <cell r="E104" t="str">
            <v>UT</v>
          </cell>
          <cell r="F104" t="str">
            <v>No</v>
          </cell>
        </row>
        <row r="105">
          <cell r="A105" t="str">
            <v>I_CHP_AD_CA</v>
          </cell>
          <cell r="B105" t="str">
            <v>West</v>
          </cell>
          <cell r="C105" t="str">
            <v>CHP - Other</v>
          </cell>
          <cell r="D105" t="str">
            <v>CHP</v>
          </cell>
          <cell r="E105" t="str">
            <v>CA</v>
          </cell>
          <cell r="F105" t="str">
            <v>No</v>
          </cell>
        </row>
        <row r="106">
          <cell r="A106" t="str">
            <v>I_CHP_AD_ID</v>
          </cell>
          <cell r="B106" t="str">
            <v>East</v>
          </cell>
          <cell r="C106" t="str">
            <v>CHP - Other</v>
          </cell>
          <cell r="D106" t="str">
            <v>CHP</v>
          </cell>
          <cell r="E106" t="str">
            <v>ID</v>
          </cell>
          <cell r="F106" t="str">
            <v>No</v>
          </cell>
        </row>
        <row r="107">
          <cell r="A107" t="str">
            <v>I_CHP_AD_UT</v>
          </cell>
          <cell r="B107" t="str">
            <v>East</v>
          </cell>
          <cell r="C107" t="str">
            <v>CHP - Other</v>
          </cell>
          <cell r="D107" t="str">
            <v>CHP</v>
          </cell>
          <cell r="E107" t="str">
            <v>UT</v>
          </cell>
          <cell r="F107" t="str">
            <v>No</v>
          </cell>
        </row>
        <row r="108">
          <cell r="A108" t="str">
            <v>I_CHP_AD_WALLA</v>
          </cell>
          <cell r="B108" t="str">
            <v>West</v>
          </cell>
          <cell r="C108" t="str">
            <v>CHP - Other</v>
          </cell>
          <cell r="D108" t="str">
            <v>CHP</v>
          </cell>
          <cell r="E108" t="str">
            <v>WA</v>
          </cell>
          <cell r="F108" t="str">
            <v>No</v>
          </cell>
        </row>
        <row r="109">
          <cell r="A109" t="str">
            <v>I_CHP_AD_WMAIN</v>
          </cell>
          <cell r="B109" t="str">
            <v>West</v>
          </cell>
          <cell r="C109" t="str">
            <v>CHP - Other</v>
          </cell>
          <cell r="D109" t="str">
            <v>CHP</v>
          </cell>
          <cell r="E109" t="str">
            <v>OR</v>
          </cell>
          <cell r="F109" t="str">
            <v>No</v>
          </cell>
        </row>
        <row r="110">
          <cell r="A110" t="str">
            <v>I_CHP_AD_WY</v>
          </cell>
          <cell r="B110" t="str">
            <v>East</v>
          </cell>
          <cell r="C110" t="str">
            <v>CHP - Other</v>
          </cell>
          <cell r="D110" t="str">
            <v>CHP</v>
          </cell>
          <cell r="E110" t="str">
            <v>WY</v>
          </cell>
          <cell r="F110" t="str">
            <v>No</v>
          </cell>
        </row>
        <row r="111">
          <cell r="A111" t="str">
            <v>I_CHP_AD_YAK</v>
          </cell>
          <cell r="B111" t="str">
            <v>West</v>
          </cell>
          <cell r="C111" t="str">
            <v>CHP - Other</v>
          </cell>
          <cell r="D111" t="str">
            <v>CHP</v>
          </cell>
          <cell r="E111" t="str">
            <v>WA</v>
          </cell>
          <cell r="F111" t="str">
            <v>No</v>
          </cell>
        </row>
        <row r="112">
          <cell r="A112" t="str">
            <v>I_CHP_FC_CA</v>
          </cell>
          <cell r="B112" t="str">
            <v>West</v>
          </cell>
          <cell r="C112" t="str">
            <v>CHP - Other</v>
          </cell>
          <cell r="D112" t="str">
            <v>CHP</v>
          </cell>
          <cell r="E112" t="str">
            <v>CA</v>
          </cell>
          <cell r="F112" t="str">
            <v>No</v>
          </cell>
        </row>
        <row r="113">
          <cell r="A113" t="str">
            <v>I_CHP_FC_ID</v>
          </cell>
          <cell r="B113" t="str">
            <v>East</v>
          </cell>
          <cell r="C113" t="str">
            <v>CHP - Other</v>
          </cell>
          <cell r="D113" t="str">
            <v>CHP</v>
          </cell>
          <cell r="E113" t="str">
            <v>ID</v>
          </cell>
          <cell r="F113" t="str">
            <v>No</v>
          </cell>
        </row>
        <row r="114">
          <cell r="A114" t="str">
            <v>I_CHP_FC_UT</v>
          </cell>
          <cell r="B114" t="str">
            <v>East</v>
          </cell>
          <cell r="C114" t="str">
            <v>CHP - Other</v>
          </cell>
          <cell r="D114" t="str">
            <v>CHP</v>
          </cell>
          <cell r="E114" t="str">
            <v>UT</v>
          </cell>
          <cell r="F114" t="str">
            <v>No</v>
          </cell>
        </row>
        <row r="115">
          <cell r="A115" t="str">
            <v>I_CHP_FC_WALLA</v>
          </cell>
          <cell r="B115" t="str">
            <v>West</v>
          </cell>
          <cell r="C115" t="str">
            <v>CHP - Other</v>
          </cell>
          <cell r="D115" t="str">
            <v>CHP</v>
          </cell>
          <cell r="E115" t="str">
            <v>WA</v>
          </cell>
          <cell r="F115" t="str">
            <v>No</v>
          </cell>
        </row>
        <row r="116">
          <cell r="A116" t="str">
            <v>I_CHP_FC_WMAIN</v>
          </cell>
          <cell r="B116" t="str">
            <v>West</v>
          </cell>
          <cell r="C116" t="str">
            <v>CHP - Other</v>
          </cell>
          <cell r="D116" t="str">
            <v>CHP</v>
          </cell>
          <cell r="E116" t="str">
            <v>OR</v>
          </cell>
          <cell r="F116" t="str">
            <v>No</v>
          </cell>
        </row>
        <row r="117">
          <cell r="A117" t="str">
            <v>I_CHP_FC_WY</v>
          </cell>
          <cell r="B117" t="str">
            <v>East</v>
          </cell>
          <cell r="C117" t="str">
            <v>CHP - Other</v>
          </cell>
          <cell r="D117" t="str">
            <v>CHP</v>
          </cell>
          <cell r="E117" t="str">
            <v>WY</v>
          </cell>
          <cell r="F117" t="str">
            <v>No</v>
          </cell>
        </row>
        <row r="118">
          <cell r="A118" t="str">
            <v>I_CHP_FC_YAK</v>
          </cell>
          <cell r="B118" t="str">
            <v>West</v>
          </cell>
          <cell r="C118" t="str">
            <v>CHP - Other</v>
          </cell>
          <cell r="D118" t="str">
            <v>CHP</v>
          </cell>
          <cell r="E118" t="str">
            <v>WA</v>
          </cell>
          <cell r="F118" t="str">
            <v>No</v>
          </cell>
        </row>
        <row r="119">
          <cell r="A119" t="str">
            <v>I_CHP_GT_CA</v>
          </cell>
          <cell r="B119" t="str">
            <v>West</v>
          </cell>
          <cell r="C119" t="str">
            <v>CHP - Other</v>
          </cell>
          <cell r="D119" t="str">
            <v>CHP</v>
          </cell>
          <cell r="E119" t="str">
            <v>CA</v>
          </cell>
          <cell r="F119" t="str">
            <v>No</v>
          </cell>
        </row>
        <row r="120">
          <cell r="A120" t="str">
            <v>I_CHP_GT_ID</v>
          </cell>
          <cell r="B120" t="str">
            <v>East</v>
          </cell>
          <cell r="C120" t="str">
            <v>CHP - Other</v>
          </cell>
          <cell r="D120" t="str">
            <v>CHP</v>
          </cell>
          <cell r="E120" t="str">
            <v>ID</v>
          </cell>
          <cell r="F120" t="str">
            <v>No</v>
          </cell>
        </row>
        <row r="121">
          <cell r="A121" t="str">
            <v>I_CHP_GT_UT</v>
          </cell>
          <cell r="B121" t="str">
            <v>East</v>
          </cell>
          <cell r="C121" t="str">
            <v>CHP - Other</v>
          </cell>
          <cell r="D121" t="str">
            <v>CHP</v>
          </cell>
          <cell r="E121" t="str">
            <v>UT</v>
          </cell>
          <cell r="F121" t="str">
            <v>No</v>
          </cell>
        </row>
        <row r="122">
          <cell r="A122" t="str">
            <v>I_CHP_GT_WALLA</v>
          </cell>
          <cell r="B122" t="str">
            <v>West</v>
          </cell>
          <cell r="C122" t="str">
            <v>CHP - Other</v>
          </cell>
          <cell r="D122" t="str">
            <v>CHP</v>
          </cell>
          <cell r="E122" t="str">
            <v>WA</v>
          </cell>
          <cell r="F122" t="str">
            <v>No</v>
          </cell>
        </row>
        <row r="123">
          <cell r="A123" t="str">
            <v>I_CHP_GT_WMAIN</v>
          </cell>
          <cell r="B123" t="str">
            <v>West</v>
          </cell>
          <cell r="C123" t="str">
            <v>CHP - Other</v>
          </cell>
          <cell r="D123" t="str">
            <v>CHP</v>
          </cell>
          <cell r="E123" t="str">
            <v>OR</v>
          </cell>
          <cell r="F123" t="str">
            <v>No</v>
          </cell>
        </row>
        <row r="124">
          <cell r="A124" t="str">
            <v>I_CHP_GT_WY</v>
          </cell>
          <cell r="B124" t="str">
            <v>East</v>
          </cell>
          <cell r="C124" t="str">
            <v>CHP - Other</v>
          </cell>
          <cell r="D124" t="str">
            <v>CHP</v>
          </cell>
          <cell r="E124" t="str">
            <v>WY</v>
          </cell>
          <cell r="F124" t="str">
            <v>No</v>
          </cell>
        </row>
        <row r="125">
          <cell r="A125" t="str">
            <v>I_CHP_GT_YAK</v>
          </cell>
          <cell r="B125" t="str">
            <v>West</v>
          </cell>
          <cell r="C125" t="str">
            <v>CHP - Other</v>
          </cell>
          <cell r="D125" t="str">
            <v>CHP</v>
          </cell>
          <cell r="E125" t="str">
            <v>WA</v>
          </cell>
          <cell r="F125" t="str">
            <v>No</v>
          </cell>
        </row>
        <row r="126">
          <cell r="A126" t="str">
            <v>I_CHP_IB_CA</v>
          </cell>
          <cell r="B126" t="str">
            <v>West</v>
          </cell>
          <cell r="C126" t="str">
            <v>CHP - Biomass</v>
          </cell>
          <cell r="D126" t="str">
            <v>CHP</v>
          </cell>
          <cell r="E126" t="str">
            <v>CA</v>
          </cell>
          <cell r="F126" t="str">
            <v>Yes</v>
          </cell>
        </row>
        <row r="127">
          <cell r="A127" t="str">
            <v>I_CHP_IB_ID</v>
          </cell>
          <cell r="B127" t="str">
            <v>East</v>
          </cell>
          <cell r="C127" t="str">
            <v>CHP - Biomass</v>
          </cell>
          <cell r="D127" t="str">
            <v>CHP</v>
          </cell>
          <cell r="E127" t="str">
            <v>ID</v>
          </cell>
          <cell r="F127" t="str">
            <v>No</v>
          </cell>
        </row>
        <row r="128">
          <cell r="A128" t="str">
            <v>I_CHP_IB_UT</v>
          </cell>
          <cell r="B128" t="str">
            <v>East</v>
          </cell>
          <cell r="C128" t="str">
            <v>CHP - Biomass</v>
          </cell>
          <cell r="D128" t="str">
            <v>CHP</v>
          </cell>
          <cell r="E128" t="str">
            <v>UT</v>
          </cell>
          <cell r="F128" t="str">
            <v>No</v>
          </cell>
        </row>
        <row r="129">
          <cell r="A129" t="str">
            <v>I_CHP_IB_UTN</v>
          </cell>
          <cell r="B129" t="str">
            <v>East</v>
          </cell>
          <cell r="C129" t="str">
            <v>CHP - Biomass</v>
          </cell>
          <cell r="D129" t="str">
            <v>CHP</v>
          </cell>
          <cell r="E129" t="str">
            <v>UT</v>
          </cell>
          <cell r="F129" t="str">
            <v>No</v>
          </cell>
        </row>
        <row r="130">
          <cell r="A130" t="str">
            <v>I_CHP_IB_WALLA</v>
          </cell>
          <cell r="B130" t="str">
            <v>West</v>
          </cell>
          <cell r="C130" t="str">
            <v>CHP - Biomass</v>
          </cell>
          <cell r="D130" t="str">
            <v>CHP</v>
          </cell>
          <cell r="E130" t="str">
            <v>WA</v>
          </cell>
          <cell r="F130" t="str">
            <v>No</v>
          </cell>
        </row>
        <row r="131">
          <cell r="A131" t="str">
            <v>I_CHP_IB_WMAIN</v>
          </cell>
          <cell r="B131" t="str">
            <v>West</v>
          </cell>
          <cell r="C131" t="str">
            <v>CHP - Biomass</v>
          </cell>
          <cell r="D131" t="str">
            <v>CHP</v>
          </cell>
          <cell r="E131" t="str">
            <v>OR</v>
          </cell>
          <cell r="F131" t="str">
            <v>No</v>
          </cell>
        </row>
        <row r="132">
          <cell r="A132" t="str">
            <v>I_CHP_IB_WY</v>
          </cell>
          <cell r="B132" t="str">
            <v>East</v>
          </cell>
          <cell r="C132" t="str">
            <v>CHP - Biomass</v>
          </cell>
          <cell r="D132" t="str">
            <v>CHP</v>
          </cell>
          <cell r="E132" t="str">
            <v>WY</v>
          </cell>
          <cell r="F132" t="str">
            <v>No</v>
          </cell>
        </row>
        <row r="133">
          <cell r="A133" t="str">
            <v>I_CHP_IB_YAK</v>
          </cell>
          <cell r="B133" t="str">
            <v>West</v>
          </cell>
          <cell r="C133" t="str">
            <v>CHP - Biomass</v>
          </cell>
          <cell r="D133" t="str">
            <v>CHP</v>
          </cell>
          <cell r="E133" t="str">
            <v>WA</v>
          </cell>
          <cell r="F133" t="str">
            <v>No</v>
          </cell>
        </row>
        <row r="134">
          <cell r="A134" t="str">
            <v>I_CHP_MT_CA</v>
          </cell>
          <cell r="B134" t="str">
            <v>West</v>
          </cell>
          <cell r="C134" t="str">
            <v>CHP - Other</v>
          </cell>
          <cell r="D134" t="str">
            <v>CHP</v>
          </cell>
          <cell r="E134" t="str">
            <v>CA</v>
          </cell>
          <cell r="F134" t="str">
            <v>No</v>
          </cell>
        </row>
        <row r="135">
          <cell r="A135" t="str">
            <v>I_CHP_MT_ID</v>
          </cell>
          <cell r="B135" t="str">
            <v>East</v>
          </cell>
          <cell r="C135" t="str">
            <v>CHP - Other</v>
          </cell>
          <cell r="D135" t="str">
            <v>CHP</v>
          </cell>
          <cell r="E135" t="str">
            <v>ID</v>
          </cell>
          <cell r="F135" t="str">
            <v>No</v>
          </cell>
        </row>
        <row r="136">
          <cell r="A136" t="str">
            <v>I_CHP_MT_UT</v>
          </cell>
          <cell r="B136" t="str">
            <v>East</v>
          </cell>
          <cell r="C136" t="str">
            <v>CHP - Other</v>
          </cell>
          <cell r="D136" t="str">
            <v>CHP</v>
          </cell>
          <cell r="E136" t="str">
            <v>UT</v>
          </cell>
          <cell r="F136" t="str">
            <v>No</v>
          </cell>
        </row>
        <row r="137">
          <cell r="A137" t="str">
            <v>I_CHP_MT_WALLA</v>
          </cell>
          <cell r="B137" t="str">
            <v>West</v>
          </cell>
          <cell r="C137" t="str">
            <v>CHP - Other</v>
          </cell>
          <cell r="D137" t="str">
            <v>CHP</v>
          </cell>
          <cell r="E137" t="str">
            <v>WA</v>
          </cell>
          <cell r="F137" t="str">
            <v>No</v>
          </cell>
        </row>
        <row r="138">
          <cell r="A138" t="str">
            <v>I_CHP_MT_WMAIN</v>
          </cell>
          <cell r="B138" t="str">
            <v>West</v>
          </cell>
          <cell r="C138" t="str">
            <v>CHP - Other</v>
          </cell>
          <cell r="D138" t="str">
            <v>CHP</v>
          </cell>
          <cell r="E138" t="str">
            <v>OR</v>
          </cell>
          <cell r="F138" t="str">
            <v>No</v>
          </cell>
        </row>
        <row r="139">
          <cell r="A139" t="str">
            <v>I_CHP_MT_WY</v>
          </cell>
          <cell r="B139" t="str">
            <v>East</v>
          </cell>
          <cell r="C139" t="str">
            <v>CHP - Other</v>
          </cell>
          <cell r="D139" t="str">
            <v>CHP</v>
          </cell>
          <cell r="E139" t="str">
            <v>WY</v>
          </cell>
          <cell r="F139" t="str">
            <v>No</v>
          </cell>
        </row>
        <row r="140">
          <cell r="A140" t="str">
            <v>I_CHP_MT_YAK</v>
          </cell>
          <cell r="B140" t="str">
            <v>West</v>
          </cell>
          <cell r="C140" t="str">
            <v>CHP - Other</v>
          </cell>
          <cell r="D140" t="str">
            <v>CHP</v>
          </cell>
          <cell r="E140" t="str">
            <v>WA</v>
          </cell>
          <cell r="F140" t="str">
            <v>No</v>
          </cell>
        </row>
        <row r="141">
          <cell r="A141" t="str">
            <v>I_CHP_RE_CA</v>
          </cell>
          <cell r="B141" t="str">
            <v>West</v>
          </cell>
          <cell r="C141" t="str">
            <v>CHP - Reciprocating Engine</v>
          </cell>
          <cell r="D141" t="str">
            <v>CHP</v>
          </cell>
          <cell r="E141" t="str">
            <v>CA</v>
          </cell>
          <cell r="F141" t="str">
            <v>No</v>
          </cell>
        </row>
        <row r="142">
          <cell r="A142" t="str">
            <v>I_CHP_RE_ID</v>
          </cell>
          <cell r="B142" t="str">
            <v>East</v>
          </cell>
          <cell r="C142" t="str">
            <v>CHP - Reciprocating Engine</v>
          </cell>
          <cell r="D142" t="str">
            <v>CHP</v>
          </cell>
          <cell r="E142" t="str">
            <v>ID</v>
          </cell>
          <cell r="F142" t="str">
            <v>No</v>
          </cell>
        </row>
        <row r="143">
          <cell r="A143" t="str">
            <v>I_CHP_RE_UT</v>
          </cell>
          <cell r="B143" t="str">
            <v>East</v>
          </cell>
          <cell r="C143" t="str">
            <v>CHP - Reciprocating Engine</v>
          </cell>
          <cell r="D143" t="str">
            <v>CHP</v>
          </cell>
          <cell r="E143" t="str">
            <v>UT</v>
          </cell>
          <cell r="F143" t="str">
            <v>No</v>
          </cell>
        </row>
        <row r="144">
          <cell r="A144" t="str">
            <v>I_CHP_RE_WALLA</v>
          </cell>
          <cell r="B144" t="str">
            <v>West</v>
          </cell>
          <cell r="C144" t="str">
            <v>CHP - Reciprocating Engine</v>
          </cell>
          <cell r="D144" t="str">
            <v>CHP</v>
          </cell>
          <cell r="E144" t="str">
            <v>WA</v>
          </cell>
          <cell r="F144" t="str">
            <v>No</v>
          </cell>
        </row>
        <row r="145">
          <cell r="A145" t="str">
            <v>I_CHP_RE_WMAIN</v>
          </cell>
          <cell r="B145" t="str">
            <v>West</v>
          </cell>
          <cell r="C145" t="str">
            <v>CHP - Reciprocating Engine</v>
          </cell>
          <cell r="D145" t="str">
            <v>CHP</v>
          </cell>
          <cell r="E145" t="str">
            <v>OR</v>
          </cell>
          <cell r="F145" t="str">
            <v>No</v>
          </cell>
        </row>
        <row r="146">
          <cell r="A146" t="str">
            <v>I_CHP_RE_WY</v>
          </cell>
          <cell r="B146" t="str">
            <v>East</v>
          </cell>
          <cell r="C146" t="str">
            <v>CHP - Reciprocating Engine</v>
          </cell>
          <cell r="D146" t="str">
            <v>CHP</v>
          </cell>
          <cell r="E146" t="str">
            <v>WY</v>
          </cell>
          <cell r="F146" t="str">
            <v>No</v>
          </cell>
        </row>
        <row r="147">
          <cell r="A147" t="str">
            <v>I_CHP_RE_YAK</v>
          </cell>
          <cell r="B147" t="str">
            <v>West</v>
          </cell>
          <cell r="C147" t="str">
            <v>CHP - Reciprocating Engine</v>
          </cell>
          <cell r="D147" t="str">
            <v>CHP</v>
          </cell>
          <cell r="E147" t="str">
            <v>WA</v>
          </cell>
          <cell r="F147" t="str">
            <v>No</v>
          </cell>
        </row>
        <row r="148">
          <cell r="A148" t="str">
            <v>I_EAST_PPA</v>
          </cell>
          <cell r="B148" t="str">
            <v>East</v>
          </cell>
          <cell r="C148" t="str">
            <v>East PPA</v>
          </cell>
          <cell r="D148" t="str">
            <v>IRP_SCCT</v>
          </cell>
          <cell r="E148" t="str">
            <v>UT</v>
          </cell>
          <cell r="F148" t="str">
            <v>Yes</v>
          </cell>
        </row>
        <row r="149">
          <cell r="A149" t="str">
            <v>I_FOT_COB</v>
          </cell>
          <cell r="B149" t="str">
            <v>West</v>
          </cell>
          <cell r="C149" t="str">
            <v>FOT COB Flat</v>
          </cell>
          <cell r="D149" t="str">
            <v>FOT</v>
          </cell>
          <cell r="E149">
            <v>0</v>
          </cell>
          <cell r="F149" t="str">
            <v>No</v>
          </cell>
        </row>
        <row r="150">
          <cell r="A150" t="str">
            <v>I_FOT_COBQ3</v>
          </cell>
          <cell r="B150" t="str">
            <v>West</v>
          </cell>
          <cell r="C150" t="str">
            <v>FOT COB Q3</v>
          </cell>
          <cell r="D150" t="str">
            <v>FOT</v>
          </cell>
          <cell r="E150">
            <v>0</v>
          </cell>
          <cell r="F150" t="str">
            <v>No</v>
          </cell>
        </row>
        <row r="151">
          <cell r="A151" t="str">
            <v>I_FOT_FCQ3</v>
          </cell>
          <cell r="B151" t="str">
            <v>East</v>
          </cell>
          <cell r="C151" t="str">
            <v>FOT Four Corners Q3</v>
          </cell>
          <cell r="D151" t="str">
            <v>FOT</v>
          </cell>
          <cell r="E151">
            <v>0</v>
          </cell>
          <cell r="F151" t="str">
            <v>No</v>
          </cell>
        </row>
        <row r="152">
          <cell r="A152" t="str">
            <v>I_FOT_FC_2</v>
          </cell>
          <cell r="B152" t="str">
            <v>East</v>
          </cell>
          <cell r="C152" t="str">
            <v>FOT Four Corners Q3</v>
          </cell>
          <cell r="D152" t="str">
            <v>FOT</v>
          </cell>
          <cell r="E152">
            <v>0</v>
          </cell>
          <cell r="F152" t="str">
            <v>No</v>
          </cell>
        </row>
        <row r="153">
          <cell r="A153" t="str">
            <v>I_FOT_Goshen</v>
          </cell>
          <cell r="B153" t="str">
            <v>East</v>
          </cell>
          <cell r="C153" t="str">
            <v>FOT Goshen Q3</v>
          </cell>
          <cell r="D153" t="str">
            <v>FOT</v>
          </cell>
          <cell r="E153">
            <v>0</v>
          </cell>
          <cell r="F153" t="str">
            <v>No</v>
          </cell>
        </row>
        <row r="154">
          <cell r="A154" t="str">
            <v>I_FOT_LADWP_1</v>
          </cell>
          <cell r="B154" t="str">
            <v>East</v>
          </cell>
          <cell r="C154" t="str">
            <v>FOT LADWP-1</v>
          </cell>
          <cell r="D154" t="str">
            <v>FOT</v>
          </cell>
          <cell r="E154">
            <v>0</v>
          </cell>
          <cell r="F154" t="str">
            <v>No</v>
          </cell>
        </row>
        <row r="155">
          <cell r="A155" t="str">
            <v>I_FOT_LADWP_1_A</v>
          </cell>
          <cell r="B155" t="str">
            <v>East</v>
          </cell>
          <cell r="C155" t="str">
            <v>FOT LADWP-1</v>
          </cell>
          <cell r="D155" t="str">
            <v>FOT</v>
          </cell>
          <cell r="E155">
            <v>0</v>
          </cell>
          <cell r="F155" t="str">
            <v>No</v>
          </cell>
        </row>
        <row r="156">
          <cell r="A156" t="str">
            <v>I_FOT_LADWP_2</v>
          </cell>
          <cell r="B156" t="str">
            <v>East</v>
          </cell>
          <cell r="C156" t="str">
            <v>FOT LADWP-2</v>
          </cell>
          <cell r="D156" t="str">
            <v>FOT</v>
          </cell>
          <cell r="E156">
            <v>0</v>
          </cell>
          <cell r="F156" t="str">
            <v>No</v>
          </cell>
        </row>
        <row r="157">
          <cell r="A157" t="str">
            <v>I_FOT_Mead</v>
          </cell>
          <cell r="B157" t="str">
            <v>East</v>
          </cell>
          <cell r="C157" t="str">
            <v>FOT Mead Q3</v>
          </cell>
          <cell r="D157" t="str">
            <v>FOT</v>
          </cell>
          <cell r="E157">
            <v>0</v>
          </cell>
          <cell r="F157" t="str">
            <v>No</v>
          </cell>
        </row>
        <row r="158">
          <cell r="A158" t="str">
            <v>I_FOT_MEAD_A</v>
          </cell>
          <cell r="B158" t="str">
            <v>East</v>
          </cell>
          <cell r="C158" t="str">
            <v>FOT Mead Q3</v>
          </cell>
          <cell r="D158" t="str">
            <v>FOT</v>
          </cell>
          <cell r="E158">
            <v>0</v>
          </cell>
          <cell r="F158" t="str">
            <v>No</v>
          </cell>
        </row>
        <row r="159">
          <cell r="A159" t="str">
            <v>I_FOT_MEAD_B</v>
          </cell>
          <cell r="B159" t="str">
            <v>East</v>
          </cell>
          <cell r="C159" t="str">
            <v>FOT Mead Q3</v>
          </cell>
          <cell r="D159" t="str">
            <v>FOT</v>
          </cell>
          <cell r="E159">
            <v>0</v>
          </cell>
          <cell r="F159" t="str">
            <v>No</v>
          </cell>
        </row>
        <row r="160">
          <cell r="A160" t="str">
            <v>I_FOT_MidC</v>
          </cell>
          <cell r="B160" t="str">
            <v>West</v>
          </cell>
          <cell r="C160" t="str">
            <v>FOT Mid Columbia Flat</v>
          </cell>
          <cell r="D160" t="str">
            <v>FOT</v>
          </cell>
          <cell r="E160">
            <v>0</v>
          </cell>
          <cell r="F160" t="str">
            <v>No</v>
          </cell>
        </row>
        <row r="161">
          <cell r="A161" t="str">
            <v>I_FOT_MidC_2</v>
          </cell>
          <cell r="B161" t="str">
            <v>West</v>
          </cell>
          <cell r="C161" t="str">
            <v>FOT Mid Columbia Flat</v>
          </cell>
          <cell r="D161" t="str">
            <v>FOT</v>
          </cell>
          <cell r="E161">
            <v>0</v>
          </cell>
          <cell r="F161" t="str">
            <v>No</v>
          </cell>
        </row>
        <row r="162">
          <cell r="A162" t="str">
            <v>I_FOT_MidCQ3</v>
          </cell>
          <cell r="B162" t="str">
            <v>West</v>
          </cell>
          <cell r="C162" t="str">
            <v>FOT MidColumbia Q3</v>
          </cell>
          <cell r="D162" t="str">
            <v>FOT</v>
          </cell>
          <cell r="E162">
            <v>0</v>
          </cell>
          <cell r="F162" t="str">
            <v>No</v>
          </cell>
        </row>
        <row r="163">
          <cell r="A163" t="str">
            <v>I_FOT_MidCQ3_2</v>
          </cell>
          <cell r="B163" t="str">
            <v>West</v>
          </cell>
          <cell r="C163" t="str">
            <v>FOT MidColumbia Q3 - 2</v>
          </cell>
          <cell r="D163" t="str">
            <v>FOT</v>
          </cell>
          <cell r="E163">
            <v>0</v>
          </cell>
          <cell r="F163" t="str">
            <v>No</v>
          </cell>
        </row>
        <row r="164">
          <cell r="A164" t="str">
            <v>I_FOT_Mona</v>
          </cell>
          <cell r="B164" t="str">
            <v>East</v>
          </cell>
          <cell r="C164" t="str">
            <v>FOT Mona Q3</v>
          </cell>
          <cell r="D164" t="str">
            <v>FOT</v>
          </cell>
          <cell r="E164">
            <v>0</v>
          </cell>
          <cell r="F164" t="str">
            <v>No</v>
          </cell>
        </row>
        <row r="165">
          <cell r="A165" t="str">
            <v>I_FOT_Mona_2</v>
          </cell>
          <cell r="B165" t="str">
            <v>East</v>
          </cell>
          <cell r="C165" t="str">
            <v>FOT Mona-2 Q3</v>
          </cell>
          <cell r="D165" t="str">
            <v>FOT</v>
          </cell>
          <cell r="E165">
            <v>0</v>
          </cell>
          <cell r="F165" t="str">
            <v>No</v>
          </cell>
        </row>
        <row r="166">
          <cell r="A166" t="str">
            <v>I_FOT_Mona_3</v>
          </cell>
          <cell r="B166" t="str">
            <v>East</v>
          </cell>
          <cell r="C166" t="str">
            <v>FOT Mona-3 Q3</v>
          </cell>
          <cell r="D166" t="str">
            <v>FOT</v>
          </cell>
          <cell r="E166">
            <v>0</v>
          </cell>
          <cell r="F166" t="str">
            <v>No</v>
          </cell>
        </row>
        <row r="167">
          <cell r="A167" t="str">
            <v>I_FOT_Mona_4</v>
          </cell>
          <cell r="B167" t="str">
            <v>East</v>
          </cell>
          <cell r="C167" t="str">
            <v>FOT Mona-4 Q3</v>
          </cell>
          <cell r="D167" t="str">
            <v>FOT</v>
          </cell>
          <cell r="E167">
            <v>0</v>
          </cell>
          <cell r="F167" t="str">
            <v>No</v>
          </cell>
        </row>
        <row r="168">
          <cell r="A168" t="str">
            <v>I_FOT_Mona_5</v>
          </cell>
          <cell r="B168" t="str">
            <v>East</v>
          </cell>
          <cell r="C168" t="str">
            <v>FOT Mona-5 Q3</v>
          </cell>
          <cell r="D168" t="str">
            <v>FOT</v>
          </cell>
          <cell r="E168">
            <v>0</v>
          </cell>
          <cell r="F168" t="str">
            <v>No</v>
          </cell>
        </row>
        <row r="169">
          <cell r="A169" t="str">
            <v>I_FOT_Mona_B</v>
          </cell>
          <cell r="B169" t="str">
            <v>East</v>
          </cell>
          <cell r="C169" t="str">
            <v>FOT Mona Q3</v>
          </cell>
          <cell r="D169" t="str">
            <v>FOT</v>
          </cell>
          <cell r="E169">
            <v>0</v>
          </cell>
          <cell r="F169" t="str">
            <v>No</v>
          </cell>
        </row>
        <row r="170">
          <cell r="A170" t="str">
            <v>I_FOT_NUB</v>
          </cell>
          <cell r="B170" t="str">
            <v>East</v>
          </cell>
          <cell r="C170" t="str">
            <v>FOT NUB</v>
          </cell>
          <cell r="D170" t="str">
            <v>FOT</v>
          </cell>
          <cell r="E170">
            <v>0</v>
          </cell>
          <cell r="F170" t="str">
            <v>No</v>
          </cell>
        </row>
        <row r="171">
          <cell r="A171" t="str">
            <v>I_FOT_NUB_2</v>
          </cell>
          <cell r="B171" t="str">
            <v>East</v>
          </cell>
          <cell r="C171" t="str">
            <v>FOT NUB</v>
          </cell>
          <cell r="D171" t="str">
            <v>FOT</v>
          </cell>
          <cell r="E171">
            <v>0</v>
          </cell>
          <cell r="F171" t="str">
            <v>No</v>
          </cell>
        </row>
        <row r="172">
          <cell r="A172" t="str">
            <v>I_FOT_UTAH</v>
          </cell>
          <cell r="B172" t="str">
            <v>East</v>
          </cell>
          <cell r="C172" t="str">
            <v>FOT Utah</v>
          </cell>
          <cell r="D172" t="str">
            <v>FOT</v>
          </cell>
          <cell r="E172">
            <v>0</v>
          </cell>
          <cell r="F172" t="str">
            <v>No</v>
          </cell>
        </row>
        <row r="173">
          <cell r="A173" t="str">
            <v>I_FOT_UtahFlat</v>
          </cell>
          <cell r="B173" t="str">
            <v>East</v>
          </cell>
          <cell r="C173" t="str">
            <v>FOT Utah Flat</v>
          </cell>
          <cell r="D173" t="str">
            <v>FOT</v>
          </cell>
          <cell r="E173">
            <v>0</v>
          </cell>
          <cell r="F173" t="str">
            <v>No</v>
          </cell>
        </row>
        <row r="174">
          <cell r="A174" t="str">
            <v>I_FOT_UtahQ3</v>
          </cell>
          <cell r="B174" t="str">
            <v>East</v>
          </cell>
          <cell r="C174" t="str">
            <v>FOT Utah Q3</v>
          </cell>
          <cell r="D174" t="str">
            <v>FOT</v>
          </cell>
          <cell r="E174">
            <v>0</v>
          </cell>
          <cell r="F174" t="str">
            <v>No</v>
          </cell>
        </row>
        <row r="175">
          <cell r="A175" t="str">
            <v>I_FOT_UtahQ3_A</v>
          </cell>
          <cell r="B175" t="str">
            <v>East</v>
          </cell>
          <cell r="C175" t="str">
            <v>FOT Utah Q3</v>
          </cell>
          <cell r="D175" t="str">
            <v>FOT</v>
          </cell>
          <cell r="E175">
            <v>0</v>
          </cell>
          <cell r="F175" t="str">
            <v>No</v>
          </cell>
        </row>
        <row r="176">
          <cell r="A176" t="str">
            <v>I_FOT_UtahQ3_B</v>
          </cell>
          <cell r="B176" t="str">
            <v>East</v>
          </cell>
          <cell r="C176" t="str">
            <v>FOT Utah Q3</v>
          </cell>
          <cell r="D176" t="str">
            <v>FOT</v>
          </cell>
          <cell r="E176">
            <v>0</v>
          </cell>
          <cell r="F176" t="str">
            <v>No</v>
          </cell>
        </row>
        <row r="177">
          <cell r="A177" t="str">
            <v>I_FOT_WM</v>
          </cell>
          <cell r="B177" t="str">
            <v>West</v>
          </cell>
          <cell r="C177" t="str">
            <v>FOT West Main</v>
          </cell>
          <cell r="D177" t="str">
            <v>FOT</v>
          </cell>
          <cell r="E177">
            <v>0</v>
          </cell>
          <cell r="F177" t="str">
            <v>No</v>
          </cell>
        </row>
        <row r="178">
          <cell r="A178" t="str">
            <v>I_FOT_WMQ3</v>
          </cell>
          <cell r="B178" t="str">
            <v>West</v>
          </cell>
          <cell r="C178" t="str">
            <v>FOT West Main Q3</v>
          </cell>
          <cell r="D178" t="str">
            <v>FOT</v>
          </cell>
          <cell r="E178">
            <v>0</v>
          </cell>
          <cell r="F178" t="str">
            <v>No</v>
          </cell>
        </row>
        <row r="179">
          <cell r="A179" t="str">
            <v>I_FOT_WYSWQ3</v>
          </cell>
          <cell r="B179" t="str">
            <v>East</v>
          </cell>
          <cell r="C179" t="str">
            <v>FOT Mead Q3</v>
          </cell>
          <cell r="D179" t="str">
            <v>FOT</v>
          </cell>
          <cell r="E179">
            <v>0</v>
          </cell>
          <cell r="F179" t="str">
            <v>No</v>
          </cell>
        </row>
        <row r="180">
          <cell r="A180" t="str">
            <v>I_GO_CC_G_1x1</v>
          </cell>
          <cell r="B180" t="str">
            <v>East</v>
          </cell>
          <cell r="C180" t="str">
            <v>CCCT GH 1x1</v>
          </cell>
          <cell r="D180" t="str">
            <v>IRP_CCCT</v>
          </cell>
          <cell r="E180" t="str">
            <v>ID</v>
          </cell>
          <cell r="F180" t="str">
            <v>No</v>
          </cell>
        </row>
        <row r="181">
          <cell r="A181" t="str">
            <v>I_GO_CC_G_1x1_DF</v>
          </cell>
          <cell r="B181" t="str">
            <v>East</v>
          </cell>
          <cell r="C181" t="str">
            <v>CCCT GH 1x1</v>
          </cell>
          <cell r="D181" t="str">
            <v>IRP_CCCT</v>
          </cell>
          <cell r="E181" t="str">
            <v>ID</v>
          </cell>
          <cell r="F181" t="str">
            <v>No</v>
          </cell>
        </row>
        <row r="182">
          <cell r="A182" t="str">
            <v>I_ID_ICE</v>
          </cell>
          <cell r="B182" t="str">
            <v>East</v>
          </cell>
          <cell r="C182" t="str">
            <v>ICE</v>
          </cell>
          <cell r="D182" t="str">
            <v>IRP_SCCT</v>
          </cell>
          <cell r="E182" t="str">
            <v>ID</v>
          </cell>
          <cell r="F182" t="str">
            <v>No</v>
          </cell>
        </row>
        <row r="183">
          <cell r="A183" t="str">
            <v>I_ID_Nuclear</v>
          </cell>
          <cell r="B183" t="str">
            <v>East</v>
          </cell>
          <cell r="C183" t="str">
            <v>Nuclear</v>
          </cell>
          <cell r="D183" t="str">
            <v>Nuclear</v>
          </cell>
          <cell r="E183" t="str">
            <v>ID</v>
          </cell>
          <cell r="F183" t="str">
            <v>No</v>
          </cell>
        </row>
        <row r="184">
          <cell r="A184" t="str">
            <v>I_ID_SC_Frame</v>
          </cell>
          <cell r="B184" t="str">
            <v>East</v>
          </cell>
          <cell r="C184" t="str">
            <v>SCCT Frame ID</v>
          </cell>
          <cell r="D184" t="str">
            <v>IRP_SCCT</v>
          </cell>
          <cell r="E184" t="str">
            <v>ID</v>
          </cell>
          <cell r="F184" t="str">
            <v>No</v>
          </cell>
        </row>
        <row r="185">
          <cell r="A185" t="str">
            <v>I_ID_SC_ICAero</v>
          </cell>
          <cell r="B185" t="str">
            <v>East</v>
          </cell>
          <cell r="C185" t="str">
            <v>IC Aero UT</v>
          </cell>
          <cell r="D185" t="str">
            <v>IRP_SCCT</v>
          </cell>
          <cell r="E185" t="str">
            <v>ID</v>
          </cell>
          <cell r="F185" t="str">
            <v>No</v>
          </cell>
        </row>
        <row r="186">
          <cell r="A186" t="str">
            <v>I_ID_SC_ICAero2</v>
          </cell>
          <cell r="B186" t="str">
            <v>East</v>
          </cell>
          <cell r="C186" t="str">
            <v>IC Aero UT</v>
          </cell>
          <cell r="D186" t="str">
            <v>IRP_SCCT</v>
          </cell>
          <cell r="E186" t="str">
            <v>ID</v>
          </cell>
          <cell r="F186" t="str">
            <v>No</v>
          </cell>
        </row>
        <row r="187">
          <cell r="A187" t="str">
            <v>I_ID_SC_ICAero3</v>
          </cell>
          <cell r="B187" t="str">
            <v>East</v>
          </cell>
          <cell r="C187" t="str">
            <v>IC Aero UT</v>
          </cell>
          <cell r="D187" t="str">
            <v>IRP_SCCT</v>
          </cell>
          <cell r="E187" t="str">
            <v>ID</v>
          </cell>
          <cell r="F187" t="str">
            <v>No</v>
          </cell>
        </row>
        <row r="188">
          <cell r="A188" t="str">
            <v>I_Naughton3_GR</v>
          </cell>
          <cell r="B188" t="str">
            <v>East</v>
          </cell>
          <cell r="C188" t="str">
            <v>Coal Ret_UT - Gas RePower</v>
          </cell>
          <cell r="D188" t="str">
            <v>Gas_Conversion from Coal</v>
          </cell>
          <cell r="E188" t="str">
            <v>WY</v>
          </cell>
          <cell r="F188" t="str">
            <v>No</v>
          </cell>
        </row>
        <row r="189">
          <cell r="A189" t="str">
            <v>I_NE_Pump_Store</v>
          </cell>
          <cell r="B189" t="str">
            <v>East</v>
          </cell>
          <cell r="C189" t="str">
            <v>Pump Storage</v>
          </cell>
          <cell r="D189" t="str">
            <v>Other</v>
          </cell>
          <cell r="E189" t="str">
            <v>NV</v>
          </cell>
          <cell r="F189" t="str">
            <v>No</v>
          </cell>
        </row>
        <row r="190">
          <cell r="A190" t="str">
            <v>I_NV_CCCT</v>
          </cell>
          <cell r="B190" t="str">
            <v>East</v>
          </cell>
          <cell r="C190" t="str">
            <v>Project Summit</v>
          </cell>
          <cell r="D190" t="str">
            <v>IRP_CCCT</v>
          </cell>
          <cell r="E190" t="str">
            <v>NV</v>
          </cell>
          <cell r="F190" t="str">
            <v>No</v>
          </cell>
        </row>
        <row r="191">
          <cell r="A191" t="str">
            <v>I_NV_CT_Aug</v>
          </cell>
          <cell r="B191" t="str">
            <v>East</v>
          </cell>
          <cell r="C191" t="str">
            <v>Project Summit</v>
          </cell>
          <cell r="D191" t="str">
            <v>IRP_CCCT</v>
          </cell>
          <cell r="E191" t="str">
            <v>NV</v>
          </cell>
          <cell r="F191" t="str">
            <v>No</v>
          </cell>
        </row>
        <row r="192">
          <cell r="A192" t="str">
            <v>I_NV_CT_Duct</v>
          </cell>
          <cell r="B192" t="str">
            <v>East</v>
          </cell>
          <cell r="C192" t="str">
            <v>Project Summit</v>
          </cell>
          <cell r="D192" t="str">
            <v>IRP_CCCT</v>
          </cell>
          <cell r="E192" t="str">
            <v>NV</v>
          </cell>
          <cell r="F192" t="str">
            <v>No</v>
          </cell>
        </row>
        <row r="193">
          <cell r="A193" t="str">
            <v>I_PV_FTILT_SOR_10</v>
          </cell>
          <cell r="B193" t="str">
            <v>West</v>
          </cell>
          <cell r="C193" t="str">
            <v>Utility Solar - PV</v>
          </cell>
          <cell r="D193" t="str">
            <v>Solar</v>
          </cell>
          <cell r="E193" t="str">
            <v>OR</v>
          </cell>
          <cell r="F193" t="str">
            <v>Yes</v>
          </cell>
        </row>
        <row r="194">
          <cell r="A194" t="str">
            <v>I_REG_WYSW</v>
          </cell>
          <cell r="B194" t="str">
            <v>East</v>
          </cell>
          <cell r="C194" t="str">
            <v>CHP - Kern River</v>
          </cell>
          <cell r="D194" t="str">
            <v>CHP</v>
          </cell>
          <cell r="E194" t="str">
            <v>WY</v>
          </cell>
          <cell r="F194" t="str">
            <v>No</v>
          </cell>
        </row>
        <row r="195">
          <cell r="A195" t="str">
            <v>I_SO_CC_F_2x1</v>
          </cell>
          <cell r="B195" t="str">
            <v>West</v>
          </cell>
          <cell r="C195" t="str">
            <v>CCCT F 2x1</v>
          </cell>
          <cell r="D195" t="str">
            <v>IRP_CCCT</v>
          </cell>
          <cell r="E195" t="str">
            <v>OR</v>
          </cell>
          <cell r="F195" t="str">
            <v>No</v>
          </cell>
        </row>
        <row r="196">
          <cell r="A196" t="str">
            <v>I_SO_CC_F_2x1_DF</v>
          </cell>
          <cell r="B196" t="str">
            <v>West</v>
          </cell>
          <cell r="C196" t="str">
            <v>CCCT F 2x1</v>
          </cell>
          <cell r="D196" t="str">
            <v>IRP_CCCT</v>
          </cell>
          <cell r="E196" t="str">
            <v>OR</v>
          </cell>
          <cell r="F196" t="str">
            <v>No</v>
          </cell>
        </row>
        <row r="197">
          <cell r="A197" t="str">
            <v>I_SO_CC_G_1x1</v>
          </cell>
          <cell r="B197" t="str">
            <v>West</v>
          </cell>
          <cell r="C197" t="str">
            <v>CCCT GH 1x1</v>
          </cell>
          <cell r="D197" t="str">
            <v>IRP_CCCT</v>
          </cell>
          <cell r="E197" t="str">
            <v>OR</v>
          </cell>
          <cell r="F197" t="str">
            <v>No</v>
          </cell>
        </row>
        <row r="198">
          <cell r="A198" t="str">
            <v>I_SO_CC_G_1x1_DF</v>
          </cell>
          <cell r="B198" t="str">
            <v>West</v>
          </cell>
          <cell r="C198" t="str">
            <v>CCCT GH 1x1</v>
          </cell>
          <cell r="D198" t="str">
            <v>IRP_CCCT</v>
          </cell>
          <cell r="E198" t="str">
            <v>OR</v>
          </cell>
          <cell r="F198" t="str">
            <v>No</v>
          </cell>
        </row>
        <row r="199">
          <cell r="A199" t="str">
            <v>I_SO_CC_H_2x1</v>
          </cell>
          <cell r="B199" t="str">
            <v>West</v>
          </cell>
          <cell r="C199" t="str">
            <v>CCCT J 1x1</v>
          </cell>
          <cell r="D199" t="str">
            <v>IRP_CCCT</v>
          </cell>
          <cell r="E199" t="str">
            <v>OR</v>
          </cell>
          <cell r="F199" t="str">
            <v>No</v>
          </cell>
        </row>
        <row r="200">
          <cell r="A200" t="str">
            <v>I_SO_CC_H_2x1_DF</v>
          </cell>
          <cell r="B200" t="str">
            <v>West</v>
          </cell>
          <cell r="C200" t="str">
            <v>CCCT J 1x1</v>
          </cell>
          <cell r="D200" t="str">
            <v>IRP_CCCT</v>
          </cell>
          <cell r="E200" t="str">
            <v>OR</v>
          </cell>
          <cell r="F200" t="str">
            <v>No</v>
          </cell>
        </row>
        <row r="201">
          <cell r="A201" t="str">
            <v>I_Solar_PV_CA</v>
          </cell>
          <cell r="B201" t="str">
            <v>West</v>
          </cell>
          <cell r="C201" t="str">
            <v>Utility Solar - PV</v>
          </cell>
          <cell r="D201" t="str">
            <v>Solar</v>
          </cell>
          <cell r="E201" t="str">
            <v>CA</v>
          </cell>
          <cell r="F201" t="str">
            <v>Yes</v>
          </cell>
        </row>
        <row r="202">
          <cell r="A202" t="str">
            <v>I_Solar_PV_ID</v>
          </cell>
          <cell r="B202" t="str">
            <v>East</v>
          </cell>
          <cell r="C202" t="str">
            <v>Utility Solar - PV</v>
          </cell>
          <cell r="D202" t="str">
            <v>Solar</v>
          </cell>
          <cell r="E202" t="str">
            <v>ID</v>
          </cell>
          <cell r="F202" t="str">
            <v>Yes</v>
          </cell>
        </row>
        <row r="203">
          <cell r="A203" t="str">
            <v>I_Solar_PV_UT</v>
          </cell>
          <cell r="B203" t="str">
            <v>East</v>
          </cell>
          <cell r="C203" t="str">
            <v>Utility Solar - PV</v>
          </cell>
          <cell r="D203" t="str">
            <v>Solar</v>
          </cell>
          <cell r="E203" t="str">
            <v>UT</v>
          </cell>
          <cell r="F203" t="str">
            <v>Yes</v>
          </cell>
        </row>
        <row r="204">
          <cell r="A204" t="str">
            <v>I_Solar_PV_WALLA</v>
          </cell>
          <cell r="B204" t="str">
            <v>West</v>
          </cell>
          <cell r="C204" t="str">
            <v>Utility Solar - PV</v>
          </cell>
          <cell r="D204" t="str">
            <v>Solar</v>
          </cell>
          <cell r="E204" t="str">
            <v>WA</v>
          </cell>
          <cell r="F204" t="str">
            <v>Yes</v>
          </cell>
        </row>
        <row r="205">
          <cell r="A205" t="str">
            <v>I_Solar_PV_WM11</v>
          </cell>
          <cell r="B205" t="str">
            <v>West</v>
          </cell>
          <cell r="C205" t="str">
            <v>OR Solar Pilot</v>
          </cell>
          <cell r="D205" t="str">
            <v>Solar</v>
          </cell>
          <cell r="E205" t="str">
            <v>OR</v>
          </cell>
          <cell r="F205" t="str">
            <v>Yes</v>
          </cell>
        </row>
        <row r="206">
          <cell r="A206" t="str">
            <v>I_Solar_PV_WM12</v>
          </cell>
          <cell r="B206" t="str">
            <v>West</v>
          </cell>
          <cell r="C206" t="str">
            <v>OR Solar Pilot</v>
          </cell>
          <cell r="D206" t="str">
            <v>Solar</v>
          </cell>
          <cell r="E206" t="str">
            <v>OR</v>
          </cell>
          <cell r="F206" t="str">
            <v>Yes</v>
          </cell>
        </row>
        <row r="207">
          <cell r="A207" t="str">
            <v>I_Solar_PV_WM13</v>
          </cell>
          <cell r="B207" t="str">
            <v>West</v>
          </cell>
          <cell r="C207" t="str">
            <v>OR Solar Pilot</v>
          </cell>
          <cell r="D207" t="str">
            <v>Solar</v>
          </cell>
          <cell r="E207" t="str">
            <v>OR</v>
          </cell>
          <cell r="F207" t="str">
            <v>Yes</v>
          </cell>
        </row>
        <row r="208">
          <cell r="A208" t="str">
            <v>I_Solar_PV_WM14</v>
          </cell>
          <cell r="B208" t="str">
            <v>West</v>
          </cell>
          <cell r="C208" t="str">
            <v>OR Solar Pilot</v>
          </cell>
          <cell r="D208" t="str">
            <v>Solar</v>
          </cell>
          <cell r="E208" t="str">
            <v>OR</v>
          </cell>
          <cell r="F208" t="str">
            <v>Yes</v>
          </cell>
        </row>
        <row r="209">
          <cell r="A209" t="str">
            <v>I_Solar_PV_WMAIN</v>
          </cell>
          <cell r="B209" t="str">
            <v>West</v>
          </cell>
          <cell r="C209" t="str">
            <v>Utility Solar - PV</v>
          </cell>
          <cell r="D209" t="str">
            <v>Solar</v>
          </cell>
          <cell r="E209" t="str">
            <v>OR</v>
          </cell>
          <cell r="F209" t="str">
            <v>Yes</v>
          </cell>
        </row>
        <row r="210">
          <cell r="A210" t="str">
            <v>I_Solar_PV_WY</v>
          </cell>
          <cell r="B210" t="str">
            <v>East</v>
          </cell>
          <cell r="C210" t="str">
            <v>Utility Solar - PV</v>
          </cell>
          <cell r="D210" t="str">
            <v>Solar</v>
          </cell>
          <cell r="E210" t="str">
            <v>WY</v>
          </cell>
          <cell r="F210" t="str">
            <v>Yes</v>
          </cell>
        </row>
        <row r="211">
          <cell r="A211" t="str">
            <v>I_Solar_PV_YAK</v>
          </cell>
          <cell r="B211" t="str">
            <v>West</v>
          </cell>
          <cell r="C211" t="str">
            <v>Utility Solar - PV</v>
          </cell>
          <cell r="D211" t="str">
            <v>Solar</v>
          </cell>
          <cell r="E211" t="str">
            <v>WA</v>
          </cell>
          <cell r="F211" t="str">
            <v>Yes</v>
          </cell>
        </row>
        <row r="212">
          <cell r="A212" t="str">
            <v>I_Solar_PVU_OR11</v>
          </cell>
          <cell r="B212" t="str">
            <v>West</v>
          </cell>
          <cell r="C212" t="str">
            <v>OR Solar Cap Standard</v>
          </cell>
          <cell r="D212" t="str">
            <v>Solar</v>
          </cell>
          <cell r="E212" t="str">
            <v>OR</v>
          </cell>
          <cell r="F212" t="str">
            <v>Yes</v>
          </cell>
        </row>
        <row r="213">
          <cell r="A213" t="str">
            <v>I_Solar_PVU_OR12</v>
          </cell>
          <cell r="B213" t="str">
            <v>West</v>
          </cell>
          <cell r="C213" t="str">
            <v>OR Solar Cap Standard</v>
          </cell>
          <cell r="D213" t="str">
            <v>Solar</v>
          </cell>
          <cell r="E213" t="str">
            <v>OR</v>
          </cell>
          <cell r="F213" t="str">
            <v>Yes</v>
          </cell>
        </row>
        <row r="214">
          <cell r="A214" t="str">
            <v>I_Solar_PVU_OR13</v>
          </cell>
          <cell r="B214" t="str">
            <v>West</v>
          </cell>
          <cell r="C214" t="str">
            <v>OR Solar Cap Standard</v>
          </cell>
          <cell r="D214" t="str">
            <v>Solar</v>
          </cell>
          <cell r="E214" t="str">
            <v>OR</v>
          </cell>
          <cell r="F214" t="str">
            <v>Yes</v>
          </cell>
        </row>
        <row r="215">
          <cell r="A215" t="str">
            <v>I_Solar_PVU_OR14</v>
          </cell>
          <cell r="B215" t="str">
            <v>West</v>
          </cell>
          <cell r="C215" t="str">
            <v>OR Solar Cap Standard</v>
          </cell>
          <cell r="D215" t="str">
            <v>Solar</v>
          </cell>
          <cell r="E215" t="str">
            <v>OR</v>
          </cell>
          <cell r="F215" t="str">
            <v>Yes</v>
          </cell>
        </row>
        <row r="216">
          <cell r="A216" t="str">
            <v>I_Solar_PVU_OR15</v>
          </cell>
          <cell r="B216" t="str">
            <v>West</v>
          </cell>
          <cell r="C216" t="str">
            <v>OR Solar Cap Standard</v>
          </cell>
          <cell r="D216" t="str">
            <v>Solar</v>
          </cell>
          <cell r="E216" t="str">
            <v>OR</v>
          </cell>
          <cell r="F216" t="str">
            <v>Yes</v>
          </cell>
        </row>
        <row r="217">
          <cell r="A217" t="str">
            <v>I_Solar_WH_CA</v>
          </cell>
          <cell r="B217" t="str">
            <v>West</v>
          </cell>
          <cell r="C217" t="str">
            <v>Utility Solar - PV</v>
          </cell>
          <cell r="D217" t="str">
            <v>Solar</v>
          </cell>
          <cell r="E217" t="str">
            <v>CA</v>
          </cell>
          <cell r="F217" t="str">
            <v>Yes</v>
          </cell>
        </row>
        <row r="218">
          <cell r="A218" t="str">
            <v>I_Solar_WH_ID</v>
          </cell>
          <cell r="B218" t="str">
            <v>East</v>
          </cell>
          <cell r="C218" t="str">
            <v>Utility Solar - PV</v>
          </cell>
          <cell r="D218" t="str">
            <v>Solar</v>
          </cell>
          <cell r="E218" t="str">
            <v>ID</v>
          </cell>
          <cell r="F218" t="str">
            <v>Yes</v>
          </cell>
        </row>
        <row r="219">
          <cell r="A219" t="str">
            <v>I_Solar_WH_UT</v>
          </cell>
          <cell r="B219" t="str">
            <v>East</v>
          </cell>
          <cell r="C219" t="str">
            <v>Utility Solar - PV</v>
          </cell>
          <cell r="D219" t="str">
            <v>Solar</v>
          </cell>
          <cell r="E219" t="str">
            <v>UT</v>
          </cell>
          <cell r="F219" t="str">
            <v>Yes</v>
          </cell>
        </row>
        <row r="220">
          <cell r="A220" t="str">
            <v>I_Solar_WH_WALLA</v>
          </cell>
          <cell r="B220" t="str">
            <v>West</v>
          </cell>
          <cell r="C220" t="str">
            <v>Utility Solar - PV</v>
          </cell>
          <cell r="D220" t="str">
            <v>Solar</v>
          </cell>
          <cell r="E220" t="str">
            <v>WA</v>
          </cell>
          <cell r="F220" t="str">
            <v>Yes</v>
          </cell>
        </row>
        <row r="221">
          <cell r="A221" t="str">
            <v>I_Solar_WH_WMAIN</v>
          </cell>
          <cell r="B221" t="str">
            <v>West</v>
          </cell>
          <cell r="C221" t="str">
            <v>Utility Solar - PV</v>
          </cell>
          <cell r="D221" t="str">
            <v>Solar</v>
          </cell>
          <cell r="E221" t="str">
            <v>OR</v>
          </cell>
          <cell r="F221" t="str">
            <v>Yes</v>
          </cell>
        </row>
        <row r="222">
          <cell r="A222" t="str">
            <v>I_Solar_WH_WY</v>
          </cell>
          <cell r="B222" t="str">
            <v>East</v>
          </cell>
          <cell r="C222" t="str">
            <v>Utility Solar - PV</v>
          </cell>
          <cell r="D222" t="str">
            <v>Solar</v>
          </cell>
          <cell r="E222" t="str">
            <v>WY</v>
          </cell>
          <cell r="F222" t="str">
            <v>Yes</v>
          </cell>
        </row>
        <row r="223">
          <cell r="A223" t="str">
            <v>I_Solar_WH_YAK</v>
          </cell>
          <cell r="B223" t="str">
            <v>West</v>
          </cell>
          <cell r="C223" t="str">
            <v>Utility Solar - PV</v>
          </cell>
          <cell r="D223" t="str">
            <v>Solar</v>
          </cell>
          <cell r="E223" t="str">
            <v>WA</v>
          </cell>
          <cell r="F223" t="str">
            <v>Yes</v>
          </cell>
        </row>
        <row r="224">
          <cell r="A224" t="str">
            <v>I_UT_Batt_Store</v>
          </cell>
          <cell r="B224" t="str">
            <v>East</v>
          </cell>
          <cell r="C224" t="str">
            <v>Battery Storage</v>
          </cell>
          <cell r="D224" t="str">
            <v>Other</v>
          </cell>
          <cell r="E224" t="str">
            <v>UT</v>
          </cell>
          <cell r="F224" t="str">
            <v>No</v>
          </cell>
        </row>
        <row r="225">
          <cell r="A225" t="str">
            <v>I_UT_CC_F_1x1</v>
          </cell>
          <cell r="B225" t="str">
            <v>East</v>
          </cell>
          <cell r="C225" t="str">
            <v>CCCT F 1x1</v>
          </cell>
          <cell r="D225" t="str">
            <v>IRP_CCCT</v>
          </cell>
          <cell r="E225" t="str">
            <v>UT</v>
          </cell>
          <cell r="F225" t="str">
            <v>No</v>
          </cell>
        </row>
        <row r="226">
          <cell r="A226" t="str">
            <v>I_UT_CC_F_1x1_DF</v>
          </cell>
          <cell r="B226" t="str">
            <v>East</v>
          </cell>
          <cell r="C226" t="str">
            <v>CCCT F 1x1</v>
          </cell>
          <cell r="D226" t="str">
            <v>IRP_CCCT</v>
          </cell>
          <cell r="E226" t="str">
            <v>UT</v>
          </cell>
          <cell r="F226" t="str">
            <v>No</v>
          </cell>
        </row>
        <row r="227">
          <cell r="A227" t="str">
            <v>I_UT_CC_F_2x1</v>
          </cell>
          <cell r="B227" t="str">
            <v>East</v>
          </cell>
          <cell r="C227" t="str">
            <v>CCCT F 2x1</v>
          </cell>
          <cell r="D227" t="str">
            <v>IRP_CCCT</v>
          </cell>
          <cell r="E227" t="str">
            <v>UT</v>
          </cell>
          <cell r="F227" t="str">
            <v>No</v>
          </cell>
        </row>
        <row r="228">
          <cell r="A228" t="str">
            <v>I_UT_CC_F_2x1_DF</v>
          </cell>
          <cell r="B228" t="str">
            <v>East</v>
          </cell>
          <cell r="C228" t="str">
            <v>CCCT F 2x1</v>
          </cell>
          <cell r="D228" t="str">
            <v>IRP_CCCT</v>
          </cell>
          <cell r="E228" t="str">
            <v>UT</v>
          </cell>
          <cell r="F228" t="str">
            <v>No</v>
          </cell>
        </row>
        <row r="229">
          <cell r="A229" t="str">
            <v>I_UT_CC_FD2X1</v>
          </cell>
          <cell r="B229" t="str">
            <v>East</v>
          </cell>
          <cell r="C229" t="str">
            <v>CCCT F 2x1</v>
          </cell>
          <cell r="D229" t="str">
            <v>IRP_CCCT</v>
          </cell>
          <cell r="E229" t="str">
            <v>UT</v>
          </cell>
          <cell r="F229" t="str">
            <v>No</v>
          </cell>
        </row>
        <row r="230">
          <cell r="A230" t="str">
            <v>I_UT_CC_FD2X1_DF</v>
          </cell>
          <cell r="B230" t="str">
            <v>East</v>
          </cell>
          <cell r="C230" t="str">
            <v>CCCT F 2x1</v>
          </cell>
          <cell r="D230" t="str">
            <v>IRP_CCCT</v>
          </cell>
          <cell r="E230" t="str">
            <v>UT</v>
          </cell>
          <cell r="F230" t="str">
            <v>No</v>
          </cell>
        </row>
        <row r="231">
          <cell r="A231" t="str">
            <v>I_UT_CC_G_1x1</v>
          </cell>
          <cell r="B231" t="str">
            <v>East</v>
          </cell>
          <cell r="C231" t="str">
            <v>CCCT GH 1x1</v>
          </cell>
          <cell r="D231" t="str">
            <v>IRP_CCCT</v>
          </cell>
          <cell r="E231" t="str">
            <v>UT</v>
          </cell>
          <cell r="F231" t="str">
            <v>No</v>
          </cell>
        </row>
        <row r="232">
          <cell r="A232" t="str">
            <v>I_UT_CC_G_1x1_DF</v>
          </cell>
          <cell r="B232" t="str">
            <v>East</v>
          </cell>
          <cell r="C232" t="str">
            <v>CCCT GH 1x1</v>
          </cell>
          <cell r="D232" t="str">
            <v>IRP_CCCT</v>
          </cell>
          <cell r="E232" t="str">
            <v>UT</v>
          </cell>
          <cell r="F232" t="str">
            <v>No</v>
          </cell>
        </row>
        <row r="233">
          <cell r="A233" t="str">
            <v>I_UT_CC_H_2x1</v>
          </cell>
          <cell r="B233" t="str">
            <v>East</v>
          </cell>
          <cell r="C233" t="str">
            <v>CCCT J 1x1</v>
          </cell>
          <cell r="D233" t="str">
            <v>IRP_CCCT</v>
          </cell>
          <cell r="E233" t="str">
            <v>UT</v>
          </cell>
          <cell r="F233" t="str">
            <v>No</v>
          </cell>
        </row>
        <row r="234">
          <cell r="A234" t="str">
            <v>I_UT_CC_H_2x1_DF</v>
          </cell>
          <cell r="B234" t="str">
            <v>East</v>
          </cell>
          <cell r="C234" t="str">
            <v>CCCT J 1x1</v>
          </cell>
          <cell r="D234" t="str">
            <v>IRP_CCCT</v>
          </cell>
          <cell r="E234" t="str">
            <v>UT</v>
          </cell>
          <cell r="F234" t="str">
            <v>No</v>
          </cell>
        </row>
        <row r="235">
          <cell r="A235" t="str">
            <v>I_UT_Cogen</v>
          </cell>
          <cell r="B235" t="str">
            <v>East</v>
          </cell>
          <cell r="C235" t="str">
            <v>Utility Cogeneration</v>
          </cell>
          <cell r="D235" t="str">
            <v>IRP_SCCT</v>
          </cell>
          <cell r="E235" t="str">
            <v>UT</v>
          </cell>
          <cell r="F235" t="str">
            <v>No</v>
          </cell>
        </row>
        <row r="236">
          <cell r="A236" t="str">
            <v>I_UT_Fuel_Cell</v>
          </cell>
          <cell r="B236" t="str">
            <v>East</v>
          </cell>
          <cell r="C236" t="str">
            <v>Fuel Cell</v>
          </cell>
          <cell r="D236" t="str">
            <v>Other</v>
          </cell>
          <cell r="E236" t="str">
            <v>UT</v>
          </cell>
          <cell r="F236" t="str">
            <v>No</v>
          </cell>
        </row>
        <row r="237">
          <cell r="A237" t="str">
            <v>I_UT_Geothermal</v>
          </cell>
          <cell r="B237" t="str">
            <v>East</v>
          </cell>
          <cell r="C237" t="str">
            <v>Geothermal, Greenfield</v>
          </cell>
          <cell r="D237" t="str">
            <v>Geothermal</v>
          </cell>
          <cell r="E237" t="str">
            <v>UT</v>
          </cell>
          <cell r="F237" t="str">
            <v>No</v>
          </cell>
        </row>
        <row r="238">
          <cell r="A238" t="str">
            <v>I_UT_ICE</v>
          </cell>
          <cell r="B238" t="str">
            <v>East</v>
          </cell>
          <cell r="C238" t="str">
            <v>ICE</v>
          </cell>
          <cell r="D238" t="str">
            <v>IRP_SCCT</v>
          </cell>
          <cell r="E238" t="str">
            <v>UT</v>
          </cell>
          <cell r="F238" t="str">
            <v>No</v>
          </cell>
        </row>
        <row r="239">
          <cell r="A239" t="str">
            <v>I_UT_IGCC_CCS</v>
          </cell>
          <cell r="B239" t="str">
            <v>East</v>
          </cell>
          <cell r="C239" t="str">
            <v>UT IGCC CCS</v>
          </cell>
          <cell r="D239" t="str">
            <v>Coal</v>
          </cell>
          <cell r="E239" t="str">
            <v>UT</v>
          </cell>
          <cell r="F239" t="str">
            <v>No</v>
          </cell>
        </row>
        <row r="240">
          <cell r="A240" t="str">
            <v>I_UT_Nuclear</v>
          </cell>
          <cell r="B240" t="str">
            <v>East</v>
          </cell>
          <cell r="C240" t="str">
            <v>Nuclear</v>
          </cell>
          <cell r="D240" t="str">
            <v>Nuclear</v>
          </cell>
          <cell r="E240" t="str">
            <v>UT</v>
          </cell>
          <cell r="F240" t="str">
            <v>No</v>
          </cell>
        </row>
        <row r="241">
          <cell r="A241" t="str">
            <v>I_UT_PC</v>
          </cell>
          <cell r="B241" t="str">
            <v>East</v>
          </cell>
          <cell r="C241" t="str">
            <v>UT Pulverized Coal</v>
          </cell>
          <cell r="D241" t="str">
            <v>Coal</v>
          </cell>
          <cell r="E241" t="str">
            <v>UT</v>
          </cell>
          <cell r="F241" t="str">
            <v>No</v>
          </cell>
        </row>
        <row r="242">
          <cell r="A242" t="str">
            <v>I_UT_PC_CCS</v>
          </cell>
          <cell r="B242" t="str">
            <v>East</v>
          </cell>
          <cell r="C242" t="str">
            <v>UT Pulverized Coal CCS</v>
          </cell>
          <cell r="D242" t="str">
            <v>Coal</v>
          </cell>
          <cell r="E242" t="str">
            <v>UT</v>
          </cell>
          <cell r="F242" t="str">
            <v>No</v>
          </cell>
        </row>
        <row r="243">
          <cell r="A243" t="str">
            <v>I_UT_SC_Aero</v>
          </cell>
          <cell r="B243" t="str">
            <v>East</v>
          </cell>
          <cell r="C243" t="str">
            <v>SCCT Aero UT</v>
          </cell>
          <cell r="D243" t="str">
            <v>IRP_SCCT</v>
          </cell>
          <cell r="E243" t="str">
            <v>UT</v>
          </cell>
          <cell r="F243" t="str">
            <v>No</v>
          </cell>
        </row>
        <row r="244">
          <cell r="A244" t="str">
            <v>I_UT_SC_Frame</v>
          </cell>
          <cell r="B244" t="str">
            <v>East</v>
          </cell>
          <cell r="C244" t="str">
            <v>SCCT Frame UT</v>
          </cell>
          <cell r="D244" t="str">
            <v>IRP_SCCT</v>
          </cell>
          <cell r="E244" t="str">
            <v>UT</v>
          </cell>
          <cell r="F244" t="str">
            <v>No</v>
          </cell>
        </row>
        <row r="245">
          <cell r="A245" t="str">
            <v>I_UT_SC_ICAero</v>
          </cell>
          <cell r="B245" t="str">
            <v>East</v>
          </cell>
          <cell r="C245" t="str">
            <v>IC Aero UT</v>
          </cell>
          <cell r="D245" t="str">
            <v>IRP_SCCT</v>
          </cell>
          <cell r="E245" t="str">
            <v>UT</v>
          </cell>
          <cell r="F245" t="str">
            <v>No</v>
          </cell>
        </row>
        <row r="246">
          <cell r="A246" t="str">
            <v>I_UT_SC_ICAero2</v>
          </cell>
          <cell r="B246" t="str">
            <v>East</v>
          </cell>
          <cell r="C246" t="str">
            <v>IC Aero UT</v>
          </cell>
          <cell r="D246" t="str">
            <v>IRP_SCCT</v>
          </cell>
          <cell r="E246" t="str">
            <v>UT</v>
          </cell>
          <cell r="F246" t="str">
            <v>No</v>
          </cell>
        </row>
        <row r="247">
          <cell r="A247" t="str">
            <v>I_UT_SC_ICAero3</v>
          </cell>
          <cell r="B247" t="str">
            <v>East</v>
          </cell>
          <cell r="C247" t="str">
            <v>IC Aero UT</v>
          </cell>
          <cell r="D247" t="str">
            <v>IRP_SCCT</v>
          </cell>
          <cell r="E247" t="str">
            <v>UT</v>
          </cell>
          <cell r="F247" t="str">
            <v>No</v>
          </cell>
        </row>
        <row r="248">
          <cell r="A248" t="str">
            <v>I_UT_SC_ICAero4</v>
          </cell>
          <cell r="B248" t="str">
            <v>East</v>
          </cell>
          <cell r="C248" t="str">
            <v>IC Aero UT</v>
          </cell>
          <cell r="D248" t="str">
            <v>IRP_SCCT</v>
          </cell>
          <cell r="E248" t="str">
            <v>UT</v>
          </cell>
          <cell r="F248" t="str">
            <v>No</v>
          </cell>
        </row>
        <row r="249">
          <cell r="A249" t="str">
            <v>I_UT_Solar</v>
          </cell>
          <cell r="B249" t="str">
            <v>East</v>
          </cell>
          <cell r="C249" t="str">
            <v>Utility Solar - PV</v>
          </cell>
          <cell r="D249" t="str">
            <v>Solar</v>
          </cell>
          <cell r="E249" t="str">
            <v>UT</v>
          </cell>
          <cell r="F249" t="str">
            <v>Yes</v>
          </cell>
        </row>
        <row r="250">
          <cell r="A250" t="str">
            <v>I_UT_Solar_Gas</v>
          </cell>
          <cell r="B250" t="str">
            <v>East</v>
          </cell>
          <cell r="C250" t="str">
            <v>Utility Solar - GAS</v>
          </cell>
          <cell r="D250" t="str">
            <v>Solar</v>
          </cell>
          <cell r="E250" t="str">
            <v>UT</v>
          </cell>
          <cell r="F250" t="str">
            <v>Yes</v>
          </cell>
        </row>
        <row r="251">
          <cell r="A251" t="str">
            <v>I_UT_Solar_Gas_B</v>
          </cell>
          <cell r="B251" t="str">
            <v>East</v>
          </cell>
          <cell r="C251" t="str">
            <v>Utility Solar - GAS</v>
          </cell>
          <cell r="D251" t="str">
            <v>Solar</v>
          </cell>
          <cell r="E251" t="str">
            <v>UT</v>
          </cell>
          <cell r="F251" t="str">
            <v>Yes</v>
          </cell>
        </row>
        <row r="252">
          <cell r="A252" t="str">
            <v>I_UT_Solar_Gas_BG</v>
          </cell>
          <cell r="B252" t="str">
            <v>East</v>
          </cell>
          <cell r="C252" t="str">
            <v>Utility Solar - GAS</v>
          </cell>
          <cell r="D252" t="str">
            <v>Solar</v>
          </cell>
          <cell r="E252" t="str">
            <v>UT</v>
          </cell>
          <cell r="F252" t="str">
            <v>Yes</v>
          </cell>
        </row>
        <row r="253">
          <cell r="A253" t="str">
            <v>I_UT_Solar_Store</v>
          </cell>
          <cell r="B253" t="str">
            <v>East</v>
          </cell>
          <cell r="C253" t="str">
            <v>Solar Storage</v>
          </cell>
          <cell r="D253" t="str">
            <v>Solar</v>
          </cell>
          <cell r="E253" t="str">
            <v>UT</v>
          </cell>
          <cell r="F253" t="str">
            <v>No</v>
          </cell>
        </row>
        <row r="254">
          <cell r="A254" t="str">
            <v>I_UT_Solar_StrA</v>
          </cell>
          <cell r="B254" t="str">
            <v>East</v>
          </cell>
          <cell r="C254" t="str">
            <v>Utility Solar - PV</v>
          </cell>
          <cell r="D254" t="str">
            <v>Solar</v>
          </cell>
          <cell r="E254" t="str">
            <v>UT</v>
          </cell>
          <cell r="F254" t="str">
            <v>Yes</v>
          </cell>
        </row>
        <row r="255">
          <cell r="A255" t="str">
            <v>I_UT_Solar_StrB</v>
          </cell>
          <cell r="B255" t="str">
            <v>East</v>
          </cell>
          <cell r="C255" t="str">
            <v>Utility Solar - PV</v>
          </cell>
          <cell r="D255" t="str">
            <v>Solar</v>
          </cell>
          <cell r="E255" t="str">
            <v>UT</v>
          </cell>
          <cell r="F255" t="str">
            <v>Yes</v>
          </cell>
        </row>
        <row r="256">
          <cell r="A256" t="str">
            <v>I_W_Dunlap1</v>
          </cell>
          <cell r="B256" t="str">
            <v>East</v>
          </cell>
          <cell r="C256" t="str">
            <v>Wind, Project I</v>
          </cell>
          <cell r="D256" t="str">
            <v>Wind</v>
          </cell>
          <cell r="E256" t="str">
            <v>WY</v>
          </cell>
          <cell r="F256" t="str">
            <v>Yes</v>
          </cell>
        </row>
        <row r="257">
          <cell r="A257" t="str">
            <v>I_W_Dunlap1_NOPTC</v>
          </cell>
          <cell r="B257" t="str">
            <v>East</v>
          </cell>
          <cell r="C257" t="str">
            <v>Wind, Project I</v>
          </cell>
          <cell r="D257" t="str">
            <v>Wind</v>
          </cell>
          <cell r="E257" t="str">
            <v>WY</v>
          </cell>
          <cell r="F257" t="str">
            <v>Yes</v>
          </cell>
        </row>
        <row r="258">
          <cell r="A258" t="str">
            <v>I_W_Dunlap2</v>
          </cell>
          <cell r="B258" t="str">
            <v>East</v>
          </cell>
          <cell r="C258" t="str">
            <v>Wind, Project II</v>
          </cell>
          <cell r="D258" t="str">
            <v>Wind</v>
          </cell>
          <cell r="E258" t="str">
            <v>WY</v>
          </cell>
          <cell r="F258" t="str">
            <v>Yes</v>
          </cell>
        </row>
        <row r="259">
          <cell r="A259" t="str">
            <v>I_W_Dunlap2_NOPTC</v>
          </cell>
          <cell r="B259" t="str">
            <v>East</v>
          </cell>
          <cell r="C259" t="str">
            <v>Wind, Project II</v>
          </cell>
          <cell r="D259" t="str">
            <v>Wind</v>
          </cell>
          <cell r="E259" t="str">
            <v>WY</v>
          </cell>
          <cell r="F259" t="str">
            <v>Yes</v>
          </cell>
        </row>
        <row r="260">
          <cell r="A260" t="str">
            <v>I_W_Dunlap2_P</v>
          </cell>
          <cell r="B260" t="str">
            <v>East</v>
          </cell>
          <cell r="C260" t="str">
            <v>Wind, Project II</v>
          </cell>
          <cell r="D260" t="str">
            <v>Wind</v>
          </cell>
          <cell r="E260" t="str">
            <v>WY</v>
          </cell>
          <cell r="F260" t="str">
            <v>Yes</v>
          </cell>
        </row>
        <row r="261">
          <cell r="A261" t="str">
            <v>I_W_GO_24_C_N</v>
          </cell>
          <cell r="B261" t="str">
            <v>East</v>
          </cell>
          <cell r="C261" t="str">
            <v>Wind, GO, 24</v>
          </cell>
          <cell r="D261" t="str">
            <v>Wind</v>
          </cell>
          <cell r="E261" t="str">
            <v>ID</v>
          </cell>
          <cell r="F261" t="str">
            <v>Yes</v>
          </cell>
        </row>
        <row r="262">
          <cell r="A262" t="str">
            <v>I_W_GO_24_C_Y</v>
          </cell>
          <cell r="B262" t="str">
            <v>East</v>
          </cell>
          <cell r="C262" t="str">
            <v>Wind, GO, 24</v>
          </cell>
          <cell r="D262" t="str">
            <v>Wind</v>
          </cell>
          <cell r="E262" t="str">
            <v>ID</v>
          </cell>
          <cell r="F262" t="str">
            <v>Yes</v>
          </cell>
        </row>
        <row r="263">
          <cell r="A263" t="str">
            <v>I_W_GO_24_F_N</v>
          </cell>
          <cell r="B263" t="str">
            <v>East</v>
          </cell>
          <cell r="C263" t="str">
            <v>Wind, GO, 24</v>
          </cell>
          <cell r="D263" t="str">
            <v>Wind</v>
          </cell>
          <cell r="E263" t="str">
            <v>ID</v>
          </cell>
          <cell r="F263" t="str">
            <v>Yes</v>
          </cell>
        </row>
        <row r="264">
          <cell r="A264" t="str">
            <v>I_W_GO_24_F_Y</v>
          </cell>
          <cell r="B264" t="str">
            <v>East</v>
          </cell>
          <cell r="C264" t="str">
            <v>Wind, GO, 24</v>
          </cell>
          <cell r="D264" t="str">
            <v>Wind</v>
          </cell>
          <cell r="E264" t="str">
            <v>ID</v>
          </cell>
          <cell r="F264" t="str">
            <v>Yes</v>
          </cell>
        </row>
        <row r="265">
          <cell r="A265" t="str">
            <v>I_W_GO_29_C_N</v>
          </cell>
          <cell r="B265" t="str">
            <v>East</v>
          </cell>
          <cell r="C265" t="str">
            <v>Wind, GO, 29</v>
          </cell>
          <cell r="D265" t="str">
            <v>Wind</v>
          </cell>
          <cell r="E265" t="str">
            <v>ID</v>
          </cell>
          <cell r="F265" t="str">
            <v>Yes</v>
          </cell>
        </row>
        <row r="266">
          <cell r="A266" t="str">
            <v>I_W_GO_29_C_Y</v>
          </cell>
          <cell r="B266" t="str">
            <v>East</v>
          </cell>
          <cell r="C266" t="str">
            <v>Wind, GO, 29</v>
          </cell>
          <cell r="D266" t="str">
            <v>Wind</v>
          </cell>
          <cell r="E266" t="str">
            <v>ID</v>
          </cell>
          <cell r="F266" t="str">
            <v>Yes</v>
          </cell>
        </row>
        <row r="267">
          <cell r="A267" t="str">
            <v>I_W_GO_29_F_N</v>
          </cell>
          <cell r="B267" t="str">
            <v>East</v>
          </cell>
          <cell r="C267" t="str">
            <v>Wind, GO, 29</v>
          </cell>
          <cell r="D267" t="str">
            <v>Wind</v>
          </cell>
          <cell r="E267" t="str">
            <v>ID</v>
          </cell>
          <cell r="F267" t="str">
            <v>Yes</v>
          </cell>
        </row>
        <row r="268">
          <cell r="A268" t="str">
            <v>I_W_GO_29_F_Y</v>
          </cell>
          <cell r="B268" t="str">
            <v>East</v>
          </cell>
          <cell r="C268" t="str">
            <v>Wind, GO, 29</v>
          </cell>
          <cell r="D268" t="str">
            <v>Wind</v>
          </cell>
          <cell r="E268" t="str">
            <v>ID</v>
          </cell>
          <cell r="F268" t="str">
            <v>Yes</v>
          </cell>
        </row>
        <row r="269">
          <cell r="A269" t="str">
            <v>I_W_GO_35_C_N</v>
          </cell>
          <cell r="B269" t="str">
            <v>East</v>
          </cell>
          <cell r="C269" t="str">
            <v>Wind, GO, 35</v>
          </cell>
          <cell r="D269" t="str">
            <v>Wind</v>
          </cell>
          <cell r="E269" t="str">
            <v>ID</v>
          </cell>
          <cell r="F269" t="str">
            <v>Yes</v>
          </cell>
        </row>
        <row r="270">
          <cell r="A270" t="str">
            <v>I_W_GO_35_C_Y</v>
          </cell>
          <cell r="B270" t="str">
            <v>East</v>
          </cell>
          <cell r="C270" t="str">
            <v>Wind, GO, 35</v>
          </cell>
          <cell r="D270" t="str">
            <v>Wind</v>
          </cell>
          <cell r="E270" t="str">
            <v>ID</v>
          </cell>
          <cell r="F270" t="str">
            <v>Yes</v>
          </cell>
        </row>
        <row r="271">
          <cell r="A271" t="str">
            <v>I_W_GO_35_F_N</v>
          </cell>
          <cell r="B271" t="str">
            <v>East</v>
          </cell>
          <cell r="C271" t="str">
            <v>Wind, GO, 35</v>
          </cell>
          <cell r="D271" t="str">
            <v>Wind</v>
          </cell>
          <cell r="E271" t="str">
            <v>ID</v>
          </cell>
          <cell r="F271" t="str">
            <v>Yes</v>
          </cell>
        </row>
        <row r="272">
          <cell r="A272" t="str">
            <v>I_W_GO_35_F_Y</v>
          </cell>
          <cell r="B272" t="str">
            <v>East</v>
          </cell>
          <cell r="C272" t="str">
            <v>Wind, GO, 35</v>
          </cell>
          <cell r="D272" t="str">
            <v>Wind</v>
          </cell>
          <cell r="E272" t="str">
            <v>ID</v>
          </cell>
          <cell r="F272" t="str">
            <v>Yes</v>
          </cell>
        </row>
        <row r="273">
          <cell r="A273" t="str">
            <v>I_W_HighPlains</v>
          </cell>
          <cell r="B273" t="str">
            <v>East</v>
          </cell>
          <cell r="C273" t="str">
            <v>Wind, HighPlains</v>
          </cell>
          <cell r="D273" t="str">
            <v>Wind</v>
          </cell>
          <cell r="E273" t="str">
            <v>WY</v>
          </cell>
          <cell r="F273" t="str">
            <v>Yes</v>
          </cell>
        </row>
        <row r="274">
          <cell r="A274" t="str">
            <v>I_W_ID_EA_28_1</v>
          </cell>
          <cell r="B274" t="str">
            <v>East</v>
          </cell>
          <cell r="C274" t="str">
            <v>Wind, GO, 29</v>
          </cell>
          <cell r="D274" t="str">
            <v>Wind</v>
          </cell>
          <cell r="E274" t="str">
            <v>ID</v>
          </cell>
          <cell r="F274" t="str">
            <v>Yes</v>
          </cell>
        </row>
        <row r="275">
          <cell r="A275" t="str">
            <v>I_W_ID_EA_28_1_P</v>
          </cell>
          <cell r="B275" t="str">
            <v>East</v>
          </cell>
          <cell r="C275" t="str">
            <v>Wind, GO, 29</v>
          </cell>
          <cell r="D275" t="str">
            <v>Wind</v>
          </cell>
          <cell r="E275" t="str">
            <v>ID</v>
          </cell>
          <cell r="F275" t="str">
            <v>Yes</v>
          </cell>
        </row>
        <row r="276">
          <cell r="A276" t="str">
            <v>I_W_ID_EA_28_2</v>
          </cell>
          <cell r="B276" t="str">
            <v>East</v>
          </cell>
          <cell r="C276" t="str">
            <v>Wind, GO, 29</v>
          </cell>
          <cell r="D276" t="str">
            <v>Wind</v>
          </cell>
          <cell r="E276" t="str">
            <v>ID</v>
          </cell>
          <cell r="F276" t="str">
            <v>Yes</v>
          </cell>
        </row>
        <row r="277">
          <cell r="A277" t="str">
            <v>I_W_ID_EA_28_2_P</v>
          </cell>
          <cell r="B277" t="str">
            <v>East</v>
          </cell>
          <cell r="C277" t="str">
            <v>Wind, GO, 29</v>
          </cell>
          <cell r="D277" t="str">
            <v>Wind</v>
          </cell>
          <cell r="E277" t="str">
            <v>ID</v>
          </cell>
          <cell r="F277" t="str">
            <v>Yes</v>
          </cell>
        </row>
        <row r="278">
          <cell r="A278" t="str">
            <v>I_W_ID_EA_28_3</v>
          </cell>
          <cell r="B278" t="str">
            <v>East</v>
          </cell>
          <cell r="C278" t="str">
            <v>Wind, GO, 29</v>
          </cell>
          <cell r="D278" t="str">
            <v>Wind</v>
          </cell>
          <cell r="E278" t="str">
            <v>ID</v>
          </cell>
          <cell r="F278" t="str">
            <v>Yes</v>
          </cell>
        </row>
        <row r="279">
          <cell r="A279" t="str">
            <v>I_W_ID_EA_28_3_P</v>
          </cell>
          <cell r="B279" t="str">
            <v>East</v>
          </cell>
          <cell r="C279" t="str">
            <v>Wind, GO, 29</v>
          </cell>
          <cell r="D279" t="str">
            <v>Wind</v>
          </cell>
          <cell r="E279" t="str">
            <v>ID</v>
          </cell>
          <cell r="F279" t="str">
            <v>Yes</v>
          </cell>
        </row>
        <row r="280">
          <cell r="A280" t="str">
            <v>I_W_MC_24_C_N</v>
          </cell>
          <cell r="B280" t="str">
            <v>West</v>
          </cell>
          <cell r="C280" t="str">
            <v>Wind, MC, 24</v>
          </cell>
          <cell r="D280" t="str">
            <v>Wind</v>
          </cell>
          <cell r="E280" t="str">
            <v>WA</v>
          </cell>
          <cell r="F280" t="str">
            <v>Yes</v>
          </cell>
        </row>
        <row r="281">
          <cell r="A281" t="str">
            <v>I_W_MC_24_C_Y</v>
          </cell>
          <cell r="B281" t="str">
            <v>West</v>
          </cell>
          <cell r="C281" t="str">
            <v>Wind, MC, 24</v>
          </cell>
          <cell r="D281" t="str">
            <v>Wind</v>
          </cell>
          <cell r="E281" t="str">
            <v>WA</v>
          </cell>
          <cell r="F281" t="str">
            <v>Yes</v>
          </cell>
        </row>
        <row r="282">
          <cell r="A282" t="str">
            <v>I_W_MC_24_F_N</v>
          </cell>
          <cell r="B282" t="str">
            <v>West</v>
          </cell>
          <cell r="C282" t="str">
            <v>Wind, MC, 24</v>
          </cell>
          <cell r="D282" t="str">
            <v>Wind</v>
          </cell>
          <cell r="E282" t="str">
            <v>WA</v>
          </cell>
          <cell r="F282" t="str">
            <v>Yes</v>
          </cell>
        </row>
        <row r="283">
          <cell r="A283" t="str">
            <v>I_W_MC_24_F_Y</v>
          </cell>
          <cell r="B283" t="str">
            <v>West</v>
          </cell>
          <cell r="C283" t="str">
            <v>Wind, MC, 24</v>
          </cell>
          <cell r="D283" t="str">
            <v>Wind</v>
          </cell>
          <cell r="E283" t="str">
            <v>WA</v>
          </cell>
          <cell r="F283" t="str">
            <v>Yes</v>
          </cell>
        </row>
        <row r="284">
          <cell r="A284" t="str">
            <v>I_W_MC_29_C_N</v>
          </cell>
          <cell r="B284" t="str">
            <v>West</v>
          </cell>
          <cell r="C284" t="str">
            <v>Wind, MC, 29</v>
          </cell>
          <cell r="D284" t="str">
            <v>Wind</v>
          </cell>
          <cell r="E284" t="str">
            <v>WA</v>
          </cell>
          <cell r="F284" t="str">
            <v>Yes</v>
          </cell>
        </row>
        <row r="285">
          <cell r="A285" t="str">
            <v>I_W_MC_29_C_Y</v>
          </cell>
          <cell r="B285" t="str">
            <v>West</v>
          </cell>
          <cell r="C285" t="str">
            <v>Wind, MC, 29</v>
          </cell>
          <cell r="D285" t="str">
            <v>Wind</v>
          </cell>
          <cell r="E285" t="str">
            <v>WA</v>
          </cell>
          <cell r="F285" t="str">
            <v>Yes</v>
          </cell>
        </row>
        <row r="286">
          <cell r="A286" t="str">
            <v>I_W_MC_29_F_N</v>
          </cell>
          <cell r="B286" t="str">
            <v>West</v>
          </cell>
          <cell r="C286" t="str">
            <v>Wind, MC, 29</v>
          </cell>
          <cell r="D286" t="str">
            <v>Wind</v>
          </cell>
          <cell r="E286" t="str">
            <v>WA</v>
          </cell>
          <cell r="F286" t="str">
            <v>Yes</v>
          </cell>
        </row>
        <row r="287">
          <cell r="A287" t="str">
            <v>I_W_MC_29_F_Y</v>
          </cell>
          <cell r="B287" t="str">
            <v>West</v>
          </cell>
          <cell r="C287" t="str">
            <v>Wind, MC, 29</v>
          </cell>
          <cell r="D287" t="str">
            <v>Wind</v>
          </cell>
          <cell r="E287" t="str">
            <v>WA</v>
          </cell>
          <cell r="F287" t="str">
            <v>Yes</v>
          </cell>
        </row>
        <row r="288">
          <cell r="A288" t="str">
            <v>I_W_MC_35_C_N</v>
          </cell>
          <cell r="B288" t="str">
            <v>West</v>
          </cell>
          <cell r="C288" t="str">
            <v>Wind, MC, 35</v>
          </cell>
          <cell r="D288" t="str">
            <v>Wind</v>
          </cell>
          <cell r="E288" t="str">
            <v>WA</v>
          </cell>
          <cell r="F288" t="str">
            <v>Yes</v>
          </cell>
        </row>
        <row r="289">
          <cell r="A289" t="str">
            <v>I_W_MC_35_C_Y</v>
          </cell>
          <cell r="B289" t="str">
            <v>West</v>
          </cell>
          <cell r="C289" t="str">
            <v>Wind, MC, 35</v>
          </cell>
          <cell r="D289" t="str">
            <v>Wind</v>
          </cell>
          <cell r="E289" t="str">
            <v>WA</v>
          </cell>
          <cell r="F289" t="str">
            <v>Yes</v>
          </cell>
        </row>
        <row r="290">
          <cell r="A290" t="str">
            <v>I_W_MC_35_F_N</v>
          </cell>
          <cell r="B290" t="str">
            <v>West</v>
          </cell>
          <cell r="C290" t="str">
            <v>Wind, MC, 35</v>
          </cell>
          <cell r="D290" t="str">
            <v>Wind</v>
          </cell>
          <cell r="E290" t="str">
            <v>WA</v>
          </cell>
          <cell r="F290" t="str">
            <v>Yes</v>
          </cell>
        </row>
        <row r="291">
          <cell r="A291" t="str">
            <v>I_W_MC_35_F_Y</v>
          </cell>
          <cell r="B291" t="str">
            <v>West</v>
          </cell>
          <cell r="C291" t="str">
            <v>Wind, MC, 35</v>
          </cell>
          <cell r="D291" t="str">
            <v>Wind</v>
          </cell>
          <cell r="E291" t="str">
            <v>WA</v>
          </cell>
          <cell r="F291" t="str">
            <v>Yes</v>
          </cell>
        </row>
        <row r="292">
          <cell r="A292" t="str">
            <v>I_W_OR_NE_28_1</v>
          </cell>
          <cell r="B292" t="str">
            <v>West</v>
          </cell>
          <cell r="C292" t="str">
            <v>Wind, OR, 29</v>
          </cell>
          <cell r="D292" t="str">
            <v>Wind</v>
          </cell>
          <cell r="E292" t="str">
            <v>OR</v>
          </cell>
          <cell r="F292" t="str">
            <v>Yes</v>
          </cell>
        </row>
        <row r="293">
          <cell r="A293" t="str">
            <v>I_W_OR_NE_28_1_P</v>
          </cell>
          <cell r="B293" t="str">
            <v>West</v>
          </cell>
          <cell r="C293" t="str">
            <v>Wind, OR, 29</v>
          </cell>
          <cell r="D293" t="str">
            <v>Wind</v>
          </cell>
          <cell r="E293" t="str">
            <v>OR</v>
          </cell>
          <cell r="F293" t="str">
            <v>Yes</v>
          </cell>
        </row>
        <row r="294">
          <cell r="A294" t="str">
            <v>I_W_OR_NE_28_2</v>
          </cell>
          <cell r="B294" t="str">
            <v>West</v>
          </cell>
          <cell r="C294" t="str">
            <v>Wind, OR, 29</v>
          </cell>
          <cell r="D294" t="str">
            <v>Wind</v>
          </cell>
          <cell r="E294" t="str">
            <v>OR</v>
          </cell>
          <cell r="F294" t="str">
            <v>Yes</v>
          </cell>
        </row>
        <row r="295">
          <cell r="A295" t="str">
            <v>I_W_OR_NE_28_2_P</v>
          </cell>
          <cell r="B295" t="str">
            <v>West</v>
          </cell>
          <cell r="C295" t="str">
            <v>Wind, OR, 29</v>
          </cell>
          <cell r="D295" t="str">
            <v>Wind</v>
          </cell>
          <cell r="E295" t="str">
            <v>OR</v>
          </cell>
          <cell r="F295" t="str">
            <v>Yes</v>
          </cell>
        </row>
        <row r="296">
          <cell r="A296" t="str">
            <v>I_W_OR_NE_28_3</v>
          </cell>
          <cell r="B296" t="str">
            <v>West</v>
          </cell>
          <cell r="C296" t="str">
            <v>Wind, OR, 29</v>
          </cell>
          <cell r="D296" t="str">
            <v>Wind</v>
          </cell>
          <cell r="E296" t="str">
            <v>OR</v>
          </cell>
          <cell r="F296" t="str">
            <v>Yes</v>
          </cell>
        </row>
        <row r="297">
          <cell r="A297" t="str">
            <v>I_W_OR_NE_28_3_P</v>
          </cell>
          <cell r="B297" t="str">
            <v>West</v>
          </cell>
          <cell r="C297" t="str">
            <v>Wind, OR, 29</v>
          </cell>
          <cell r="D297" t="str">
            <v>Wind</v>
          </cell>
          <cell r="E297" t="str">
            <v>OR</v>
          </cell>
          <cell r="F297" t="str">
            <v>Yes</v>
          </cell>
        </row>
        <row r="298">
          <cell r="A298" t="str">
            <v>I_W_OR_WE_28_1</v>
          </cell>
          <cell r="B298" t="str">
            <v>West</v>
          </cell>
          <cell r="C298" t="str">
            <v>Wind, WV, 29</v>
          </cell>
          <cell r="D298" t="str">
            <v>Wind</v>
          </cell>
          <cell r="E298" t="str">
            <v>OR</v>
          </cell>
          <cell r="F298" t="str">
            <v>Yes</v>
          </cell>
        </row>
        <row r="299">
          <cell r="A299" t="str">
            <v>I_W_OR_WE_28_1_P</v>
          </cell>
          <cell r="B299" t="str">
            <v>West</v>
          </cell>
          <cell r="C299" t="str">
            <v>Wind, WV, 29</v>
          </cell>
          <cell r="D299" t="str">
            <v>Wind</v>
          </cell>
          <cell r="E299" t="str">
            <v>OR</v>
          </cell>
          <cell r="F299" t="str">
            <v>Yes</v>
          </cell>
        </row>
        <row r="300">
          <cell r="A300" t="str">
            <v>I_W_OR_WE_28_2</v>
          </cell>
          <cell r="B300" t="str">
            <v>West</v>
          </cell>
          <cell r="C300" t="str">
            <v>Wind, WV, 29</v>
          </cell>
          <cell r="D300" t="str">
            <v>Wind</v>
          </cell>
          <cell r="E300" t="str">
            <v>OR</v>
          </cell>
          <cell r="F300" t="str">
            <v>Yes</v>
          </cell>
        </row>
        <row r="301">
          <cell r="A301" t="str">
            <v>I_W_OR_WE_28_2_P</v>
          </cell>
          <cell r="B301" t="str">
            <v>West</v>
          </cell>
          <cell r="C301" t="str">
            <v>Wind, WV, 29</v>
          </cell>
          <cell r="D301" t="str">
            <v>Wind</v>
          </cell>
          <cell r="E301" t="str">
            <v>OR</v>
          </cell>
          <cell r="F301" t="str">
            <v>Yes</v>
          </cell>
        </row>
        <row r="302">
          <cell r="A302" t="str">
            <v>I_W_OR_WE_28_3</v>
          </cell>
          <cell r="B302" t="str">
            <v>West</v>
          </cell>
          <cell r="C302" t="str">
            <v>Wind, WV, 29</v>
          </cell>
          <cell r="D302" t="str">
            <v>Wind</v>
          </cell>
          <cell r="E302" t="str">
            <v>OR</v>
          </cell>
          <cell r="F302" t="str">
            <v>Yes</v>
          </cell>
        </row>
        <row r="303">
          <cell r="A303" t="str">
            <v>I_W_OR_WE_28_3_P</v>
          </cell>
          <cell r="B303" t="str">
            <v>West</v>
          </cell>
          <cell r="C303" t="str">
            <v>Wind, WV, 29</v>
          </cell>
          <cell r="D303" t="str">
            <v>Wind</v>
          </cell>
          <cell r="E303" t="str">
            <v>OR</v>
          </cell>
          <cell r="F303" t="str">
            <v>Yes</v>
          </cell>
        </row>
        <row r="304">
          <cell r="A304" t="str">
            <v>I_W_UT_24_C_N</v>
          </cell>
          <cell r="B304" t="str">
            <v>East</v>
          </cell>
          <cell r="C304" t="str">
            <v>Wind, UT, 24</v>
          </cell>
          <cell r="D304" t="str">
            <v>Wind</v>
          </cell>
          <cell r="E304" t="str">
            <v>UT</v>
          </cell>
          <cell r="F304" t="str">
            <v>Yes</v>
          </cell>
        </row>
        <row r="305">
          <cell r="A305" t="str">
            <v>I_W_UT_24_C_Y</v>
          </cell>
          <cell r="B305" t="str">
            <v>East</v>
          </cell>
          <cell r="C305" t="str">
            <v>Wind, UT, 24</v>
          </cell>
          <cell r="D305" t="str">
            <v>Wind</v>
          </cell>
          <cell r="E305" t="str">
            <v>UT</v>
          </cell>
          <cell r="F305" t="str">
            <v>Yes</v>
          </cell>
        </row>
        <row r="306">
          <cell r="A306" t="str">
            <v>I_W_UT_24_F_N</v>
          </cell>
          <cell r="B306" t="str">
            <v>East</v>
          </cell>
          <cell r="C306" t="str">
            <v>Wind, UT, 24</v>
          </cell>
          <cell r="D306" t="str">
            <v>Wind</v>
          </cell>
          <cell r="E306" t="str">
            <v>UT</v>
          </cell>
          <cell r="F306" t="str">
            <v>Yes</v>
          </cell>
        </row>
        <row r="307">
          <cell r="A307" t="str">
            <v>I_W_UT_24_F_Y</v>
          </cell>
          <cell r="B307" t="str">
            <v>East</v>
          </cell>
          <cell r="C307" t="str">
            <v>Wind, UT, 24</v>
          </cell>
          <cell r="D307" t="str">
            <v>Wind</v>
          </cell>
          <cell r="E307" t="str">
            <v>UT</v>
          </cell>
          <cell r="F307" t="str">
            <v>Yes</v>
          </cell>
        </row>
        <row r="308">
          <cell r="A308" t="str">
            <v>I_W_UT_29_C_N</v>
          </cell>
          <cell r="B308" t="str">
            <v>East</v>
          </cell>
          <cell r="C308" t="str">
            <v>Wind, UT, 29</v>
          </cell>
          <cell r="D308" t="str">
            <v>Wind</v>
          </cell>
          <cell r="E308" t="str">
            <v>UT</v>
          </cell>
          <cell r="F308" t="str">
            <v>Yes</v>
          </cell>
        </row>
        <row r="309">
          <cell r="A309" t="str">
            <v>I_W_UT_29_C_Y</v>
          </cell>
          <cell r="B309" t="str">
            <v>East</v>
          </cell>
          <cell r="C309" t="str">
            <v>Wind, UT, 29</v>
          </cell>
          <cell r="D309" t="str">
            <v>Wind</v>
          </cell>
          <cell r="E309" t="str">
            <v>UT</v>
          </cell>
          <cell r="F309" t="str">
            <v>Yes</v>
          </cell>
        </row>
        <row r="310">
          <cell r="A310" t="str">
            <v>I_W_UT_29_F_N</v>
          </cell>
          <cell r="B310" t="str">
            <v>East</v>
          </cell>
          <cell r="C310" t="str">
            <v>Wind, UT, 29</v>
          </cell>
          <cell r="D310" t="str">
            <v>Wind</v>
          </cell>
          <cell r="E310" t="str">
            <v>UT</v>
          </cell>
          <cell r="F310" t="str">
            <v>Yes</v>
          </cell>
        </row>
        <row r="311">
          <cell r="A311" t="str">
            <v>I_W_UT_29_F_Y</v>
          </cell>
          <cell r="B311" t="str">
            <v>East</v>
          </cell>
          <cell r="C311" t="str">
            <v>Wind, UT, 29</v>
          </cell>
          <cell r="D311" t="str">
            <v>Wind</v>
          </cell>
          <cell r="E311" t="str">
            <v>UT</v>
          </cell>
          <cell r="F311" t="str">
            <v>Yes</v>
          </cell>
        </row>
        <row r="312">
          <cell r="A312" t="str">
            <v>I_W_UT_35_C_N</v>
          </cell>
          <cell r="B312" t="str">
            <v>East</v>
          </cell>
          <cell r="C312" t="str">
            <v>Wind, UT, 35</v>
          </cell>
          <cell r="D312" t="str">
            <v>Wind</v>
          </cell>
          <cell r="E312" t="str">
            <v>UT</v>
          </cell>
          <cell r="F312" t="str">
            <v>Yes</v>
          </cell>
        </row>
        <row r="313">
          <cell r="A313" t="str">
            <v>I_W_UT_35_C_Y</v>
          </cell>
          <cell r="B313" t="str">
            <v>East</v>
          </cell>
          <cell r="C313" t="str">
            <v>Wind, UT, 35</v>
          </cell>
          <cell r="D313" t="str">
            <v>Wind</v>
          </cell>
          <cell r="E313" t="str">
            <v>UT</v>
          </cell>
          <cell r="F313" t="str">
            <v>Yes</v>
          </cell>
        </row>
        <row r="314">
          <cell r="A314" t="str">
            <v>I_W_UT_35_F_N</v>
          </cell>
          <cell r="B314" t="str">
            <v>East</v>
          </cell>
          <cell r="C314" t="str">
            <v>Wind, UT, 35</v>
          </cell>
          <cell r="D314" t="str">
            <v>Wind</v>
          </cell>
          <cell r="E314" t="str">
            <v>UT</v>
          </cell>
          <cell r="F314" t="str">
            <v>Yes</v>
          </cell>
        </row>
        <row r="315">
          <cell r="A315" t="str">
            <v>I_W_UT_35_F_Y</v>
          </cell>
          <cell r="B315" t="str">
            <v>East</v>
          </cell>
          <cell r="C315" t="str">
            <v>Wind, UT, 35</v>
          </cell>
          <cell r="D315" t="str">
            <v>Wind</v>
          </cell>
          <cell r="E315" t="str">
            <v>UT</v>
          </cell>
          <cell r="F315" t="str">
            <v>Yes</v>
          </cell>
        </row>
        <row r="316">
          <cell r="A316" t="str">
            <v>I_W_UT_WE_28_1</v>
          </cell>
          <cell r="B316" t="str">
            <v>East</v>
          </cell>
          <cell r="C316" t="str">
            <v>Wind, UT, 29</v>
          </cell>
          <cell r="D316" t="str">
            <v>Wind</v>
          </cell>
          <cell r="E316" t="str">
            <v>UT</v>
          </cell>
          <cell r="F316" t="str">
            <v>Yes</v>
          </cell>
        </row>
        <row r="317">
          <cell r="A317" t="str">
            <v>I_W_UT_WE_28_1_P</v>
          </cell>
          <cell r="B317" t="str">
            <v>East</v>
          </cell>
          <cell r="C317" t="str">
            <v>Wind, UT, 29</v>
          </cell>
          <cell r="D317" t="str">
            <v>Wind</v>
          </cell>
          <cell r="E317" t="str">
            <v>UT</v>
          </cell>
          <cell r="F317" t="str">
            <v>Yes</v>
          </cell>
        </row>
        <row r="318">
          <cell r="A318" t="str">
            <v>I_W_UT_WE_28_2</v>
          </cell>
          <cell r="B318" t="str">
            <v>East</v>
          </cell>
          <cell r="C318" t="str">
            <v>Wind, UT, 29</v>
          </cell>
          <cell r="D318" t="str">
            <v>Wind</v>
          </cell>
          <cell r="E318" t="str">
            <v>UT</v>
          </cell>
          <cell r="F318" t="str">
            <v>Yes</v>
          </cell>
        </row>
        <row r="319">
          <cell r="A319" t="str">
            <v>I_W_UT_WE_28_2_P</v>
          </cell>
          <cell r="B319" t="str">
            <v>East</v>
          </cell>
          <cell r="C319" t="str">
            <v>Wind, UT, 29</v>
          </cell>
          <cell r="D319" t="str">
            <v>Wind</v>
          </cell>
          <cell r="E319" t="str">
            <v>UT</v>
          </cell>
          <cell r="F319" t="str">
            <v>Yes</v>
          </cell>
        </row>
        <row r="320">
          <cell r="A320" t="str">
            <v>I_W_UT_WE_28_3</v>
          </cell>
          <cell r="B320" t="str">
            <v>East</v>
          </cell>
          <cell r="C320" t="str">
            <v>Wind, UT, 29</v>
          </cell>
          <cell r="D320" t="str">
            <v>Wind</v>
          </cell>
          <cell r="E320" t="str">
            <v>UT</v>
          </cell>
          <cell r="F320" t="str">
            <v>Yes</v>
          </cell>
        </row>
        <row r="321">
          <cell r="A321" t="str">
            <v>I_W_UT_WE_28_3_P</v>
          </cell>
          <cell r="B321" t="str">
            <v>East</v>
          </cell>
          <cell r="C321" t="str">
            <v>Wind, UT, 29</v>
          </cell>
          <cell r="D321" t="str">
            <v>Wind</v>
          </cell>
          <cell r="E321" t="str">
            <v>UT</v>
          </cell>
          <cell r="F321" t="str">
            <v>Yes</v>
          </cell>
        </row>
        <row r="322">
          <cell r="A322" t="str">
            <v>I_W_WA_SO_28_1</v>
          </cell>
          <cell r="B322" t="str">
            <v>West</v>
          </cell>
          <cell r="C322" t="str">
            <v>Wind, WA, 29</v>
          </cell>
          <cell r="D322" t="str">
            <v>Wind</v>
          </cell>
          <cell r="E322" t="str">
            <v>WA</v>
          </cell>
          <cell r="F322" t="str">
            <v>Yes</v>
          </cell>
        </row>
        <row r="323">
          <cell r="A323" t="str">
            <v>I_W_WA_SO_28_1_P</v>
          </cell>
          <cell r="B323" t="str">
            <v>West</v>
          </cell>
          <cell r="C323" t="str">
            <v>Wind, WA, 29</v>
          </cell>
          <cell r="D323" t="str">
            <v>Wind</v>
          </cell>
          <cell r="E323" t="str">
            <v>WA</v>
          </cell>
          <cell r="F323" t="str">
            <v>Yes</v>
          </cell>
        </row>
        <row r="324">
          <cell r="A324" t="str">
            <v>I_W_WA_SO_28_2</v>
          </cell>
          <cell r="B324" t="str">
            <v>West</v>
          </cell>
          <cell r="C324" t="str">
            <v>Wind, WA, 29</v>
          </cell>
          <cell r="D324" t="str">
            <v>Wind</v>
          </cell>
          <cell r="E324" t="str">
            <v>WA</v>
          </cell>
          <cell r="F324" t="str">
            <v>Yes</v>
          </cell>
        </row>
        <row r="325">
          <cell r="A325" t="str">
            <v>I_W_WA_SO_28_2_P</v>
          </cell>
          <cell r="B325" t="str">
            <v>West</v>
          </cell>
          <cell r="C325" t="str">
            <v>Wind, WA, 29</v>
          </cell>
          <cell r="D325" t="str">
            <v>Wind</v>
          </cell>
          <cell r="E325" t="str">
            <v>WA</v>
          </cell>
          <cell r="F325" t="str">
            <v>Yes</v>
          </cell>
        </row>
        <row r="326">
          <cell r="A326" t="str">
            <v>I_W_WA_SO_28_3</v>
          </cell>
          <cell r="B326" t="str">
            <v>West</v>
          </cell>
          <cell r="C326" t="str">
            <v>Wind, WA, 29</v>
          </cell>
          <cell r="D326" t="str">
            <v>Wind</v>
          </cell>
          <cell r="E326" t="str">
            <v>WA</v>
          </cell>
          <cell r="F326" t="str">
            <v>Yes</v>
          </cell>
        </row>
        <row r="327">
          <cell r="A327" t="str">
            <v>I_W_WA_SO_28_3_P</v>
          </cell>
          <cell r="B327" t="str">
            <v>West</v>
          </cell>
          <cell r="C327" t="str">
            <v>Wind, WA, 29</v>
          </cell>
          <cell r="D327" t="str">
            <v>Wind</v>
          </cell>
          <cell r="E327" t="str">
            <v>WA</v>
          </cell>
          <cell r="F327" t="str">
            <v>Yes</v>
          </cell>
        </row>
        <row r="328">
          <cell r="A328" t="str">
            <v>I_W_WM_24_C_N</v>
          </cell>
          <cell r="B328" t="str">
            <v>West</v>
          </cell>
          <cell r="C328" t="str">
            <v>Wind, WM, 24</v>
          </cell>
          <cell r="D328" t="str">
            <v>Wind</v>
          </cell>
          <cell r="E328" t="str">
            <v>OR</v>
          </cell>
          <cell r="F328" t="str">
            <v>Yes</v>
          </cell>
        </row>
        <row r="329">
          <cell r="A329" t="str">
            <v>I_W_WM_24_C_Y</v>
          </cell>
          <cell r="B329" t="str">
            <v>West</v>
          </cell>
          <cell r="C329" t="str">
            <v>Wind, WM, 24</v>
          </cell>
          <cell r="D329" t="str">
            <v>Wind</v>
          </cell>
          <cell r="E329" t="str">
            <v>OR</v>
          </cell>
          <cell r="F329" t="str">
            <v>Yes</v>
          </cell>
        </row>
        <row r="330">
          <cell r="A330" t="str">
            <v>I_W_WM_24_F_N</v>
          </cell>
          <cell r="B330" t="str">
            <v>West</v>
          </cell>
          <cell r="C330" t="str">
            <v>Wind, WM, 24</v>
          </cell>
          <cell r="D330" t="str">
            <v>Wind</v>
          </cell>
          <cell r="E330" t="str">
            <v>OR</v>
          </cell>
          <cell r="F330" t="str">
            <v>Yes</v>
          </cell>
        </row>
        <row r="331">
          <cell r="A331" t="str">
            <v>I_W_WM_24_F_Y</v>
          </cell>
          <cell r="B331" t="str">
            <v>West</v>
          </cell>
          <cell r="C331" t="str">
            <v>Wind, WM, 24</v>
          </cell>
          <cell r="D331" t="str">
            <v>Wind</v>
          </cell>
          <cell r="E331" t="str">
            <v>OR</v>
          </cell>
          <cell r="F331" t="str">
            <v>Yes</v>
          </cell>
        </row>
        <row r="332">
          <cell r="A332" t="str">
            <v>I_W_WM_29_C_N</v>
          </cell>
          <cell r="B332" t="str">
            <v>West</v>
          </cell>
          <cell r="C332" t="str">
            <v>Wind, WM, 29</v>
          </cell>
          <cell r="D332" t="str">
            <v>Wind</v>
          </cell>
          <cell r="E332" t="str">
            <v>OR</v>
          </cell>
          <cell r="F332" t="str">
            <v>Yes</v>
          </cell>
        </row>
        <row r="333">
          <cell r="A333" t="str">
            <v>I_W_WM_29_C_Y</v>
          </cell>
          <cell r="B333" t="str">
            <v>West</v>
          </cell>
          <cell r="C333" t="str">
            <v>Wind, WM, 29</v>
          </cell>
          <cell r="D333" t="str">
            <v>Wind</v>
          </cell>
          <cell r="E333" t="str">
            <v>OR</v>
          </cell>
          <cell r="F333" t="str">
            <v>Yes</v>
          </cell>
        </row>
        <row r="334">
          <cell r="A334" t="str">
            <v>I_W_WM_29_F_N</v>
          </cell>
          <cell r="B334" t="str">
            <v>West</v>
          </cell>
          <cell r="C334" t="str">
            <v>Wind, WM, 29</v>
          </cell>
          <cell r="D334" t="str">
            <v>Wind</v>
          </cell>
          <cell r="E334" t="str">
            <v>OR</v>
          </cell>
          <cell r="F334" t="str">
            <v>Yes</v>
          </cell>
        </row>
        <row r="335">
          <cell r="A335" t="str">
            <v>I_W_WM_29_F_Y</v>
          </cell>
          <cell r="B335" t="str">
            <v>West</v>
          </cell>
          <cell r="C335" t="str">
            <v>Wind, WM, 29</v>
          </cell>
          <cell r="D335" t="str">
            <v>Wind</v>
          </cell>
          <cell r="E335" t="str">
            <v>OR</v>
          </cell>
          <cell r="F335" t="str">
            <v>Yes</v>
          </cell>
        </row>
        <row r="336">
          <cell r="A336" t="str">
            <v>I_W_WM_35_C_N</v>
          </cell>
          <cell r="B336" t="str">
            <v>West</v>
          </cell>
          <cell r="C336" t="str">
            <v>Wind, WM, 35</v>
          </cell>
          <cell r="D336" t="str">
            <v>Wind</v>
          </cell>
          <cell r="E336" t="str">
            <v>OR</v>
          </cell>
          <cell r="F336" t="str">
            <v>Yes</v>
          </cell>
        </row>
        <row r="337">
          <cell r="A337" t="str">
            <v>I_W_WM_35_C_Y</v>
          </cell>
          <cell r="B337" t="str">
            <v>West</v>
          </cell>
          <cell r="C337" t="str">
            <v>Wind, WM, 35</v>
          </cell>
          <cell r="D337" t="str">
            <v>Wind</v>
          </cell>
          <cell r="E337" t="str">
            <v>OR</v>
          </cell>
          <cell r="F337" t="str">
            <v>Yes</v>
          </cell>
        </row>
        <row r="338">
          <cell r="A338" t="str">
            <v>I_W_WM_35_F_N</v>
          </cell>
          <cell r="B338" t="str">
            <v>West</v>
          </cell>
          <cell r="C338" t="str">
            <v>Wind, WM, 35</v>
          </cell>
          <cell r="D338" t="str">
            <v>Wind</v>
          </cell>
          <cell r="E338" t="str">
            <v>OR</v>
          </cell>
          <cell r="F338" t="str">
            <v>Yes</v>
          </cell>
        </row>
        <row r="339">
          <cell r="A339" t="str">
            <v>I_W_WM_35_F_Y</v>
          </cell>
          <cell r="B339" t="str">
            <v>West</v>
          </cell>
          <cell r="C339" t="str">
            <v>Wind, WM, 35</v>
          </cell>
          <cell r="D339" t="str">
            <v>Wind</v>
          </cell>
          <cell r="E339" t="str">
            <v>OR</v>
          </cell>
          <cell r="F339" t="str">
            <v>Yes</v>
          </cell>
        </row>
        <row r="340">
          <cell r="A340" t="str">
            <v>I_W_WW_24_C_N</v>
          </cell>
          <cell r="B340" t="str">
            <v>West</v>
          </cell>
          <cell r="C340" t="str">
            <v>Wind, WW, 24</v>
          </cell>
          <cell r="D340" t="str">
            <v>Wind</v>
          </cell>
          <cell r="E340" t="str">
            <v>WA</v>
          </cell>
          <cell r="F340" t="str">
            <v>Yes</v>
          </cell>
        </row>
        <row r="341">
          <cell r="A341" t="str">
            <v>I_W_WW_24_C_Y</v>
          </cell>
          <cell r="B341" t="str">
            <v>West</v>
          </cell>
          <cell r="C341" t="str">
            <v>Wind, WW, 24</v>
          </cell>
          <cell r="D341" t="str">
            <v>Wind</v>
          </cell>
          <cell r="E341" t="str">
            <v>WA</v>
          </cell>
          <cell r="F341" t="str">
            <v>Yes</v>
          </cell>
        </row>
        <row r="342">
          <cell r="A342" t="str">
            <v>I_W_WW_24_F_N</v>
          </cell>
          <cell r="B342" t="str">
            <v>West</v>
          </cell>
          <cell r="C342" t="str">
            <v>Wind, WW, 24</v>
          </cell>
          <cell r="D342" t="str">
            <v>Wind</v>
          </cell>
          <cell r="E342" t="str">
            <v>WA</v>
          </cell>
          <cell r="F342" t="str">
            <v>Yes</v>
          </cell>
        </row>
        <row r="343">
          <cell r="A343" t="str">
            <v>I_W_WW_24_F_Y</v>
          </cell>
          <cell r="B343" t="str">
            <v>West</v>
          </cell>
          <cell r="C343" t="str">
            <v>Wind, WW, 24</v>
          </cell>
          <cell r="D343" t="str">
            <v>Wind</v>
          </cell>
          <cell r="E343" t="str">
            <v>WA</v>
          </cell>
          <cell r="F343" t="str">
            <v>Yes</v>
          </cell>
        </row>
        <row r="344">
          <cell r="A344" t="str">
            <v>I_W_WW_28_1_U</v>
          </cell>
          <cell r="B344" t="str">
            <v>West</v>
          </cell>
          <cell r="C344" t="str">
            <v>Wind, WW, 29</v>
          </cell>
          <cell r="D344" t="str">
            <v>Wind</v>
          </cell>
          <cell r="E344" t="str">
            <v>WA</v>
          </cell>
          <cell r="F344" t="str">
            <v>Yes</v>
          </cell>
        </row>
        <row r="345">
          <cell r="A345" t="str">
            <v>I_W_WW_28_1_U_P</v>
          </cell>
          <cell r="B345" t="str">
            <v>West</v>
          </cell>
          <cell r="C345" t="str">
            <v>Wind, WW, 29</v>
          </cell>
          <cell r="D345" t="str">
            <v>Wind</v>
          </cell>
          <cell r="E345" t="str">
            <v>WA</v>
          </cell>
          <cell r="F345" t="str">
            <v>Yes</v>
          </cell>
        </row>
        <row r="346">
          <cell r="A346" t="str">
            <v>I_W_WW_28_1_UP</v>
          </cell>
          <cell r="B346" t="str">
            <v>West</v>
          </cell>
          <cell r="C346" t="str">
            <v>Wind, WW, 29</v>
          </cell>
          <cell r="D346" t="str">
            <v>Wind</v>
          </cell>
          <cell r="E346" t="str">
            <v>WA</v>
          </cell>
          <cell r="F346" t="str">
            <v>Yes</v>
          </cell>
        </row>
        <row r="347">
          <cell r="A347" t="str">
            <v>I_W_WW_29_C_N</v>
          </cell>
          <cell r="B347" t="str">
            <v>West</v>
          </cell>
          <cell r="C347" t="str">
            <v>Wind, WW, 29</v>
          </cell>
          <cell r="D347" t="str">
            <v>Wind</v>
          </cell>
          <cell r="E347" t="str">
            <v>WA</v>
          </cell>
          <cell r="F347" t="str">
            <v>Yes</v>
          </cell>
        </row>
        <row r="348">
          <cell r="A348" t="str">
            <v>I_W_WW_29_C_Y</v>
          </cell>
          <cell r="B348" t="str">
            <v>West</v>
          </cell>
          <cell r="C348" t="str">
            <v>Wind, WW, 29</v>
          </cell>
          <cell r="D348" t="str">
            <v>Wind</v>
          </cell>
          <cell r="E348" t="str">
            <v>WA</v>
          </cell>
          <cell r="F348" t="str">
            <v>Yes</v>
          </cell>
        </row>
        <row r="349">
          <cell r="A349" t="str">
            <v>I_W_WW_29_F_N</v>
          </cell>
          <cell r="B349" t="str">
            <v>West</v>
          </cell>
          <cell r="C349" t="str">
            <v>Wind, WW, 29</v>
          </cell>
          <cell r="D349" t="str">
            <v>Wind</v>
          </cell>
          <cell r="E349" t="str">
            <v>WA</v>
          </cell>
          <cell r="F349" t="str">
            <v>Yes</v>
          </cell>
        </row>
        <row r="350">
          <cell r="A350" t="str">
            <v>I_W_WW_29_F_Y</v>
          </cell>
          <cell r="B350" t="str">
            <v>West</v>
          </cell>
          <cell r="C350" t="str">
            <v>Wind, WW, 29</v>
          </cell>
          <cell r="D350" t="str">
            <v>Wind</v>
          </cell>
          <cell r="E350" t="str">
            <v>WA</v>
          </cell>
          <cell r="F350" t="str">
            <v>Yes</v>
          </cell>
        </row>
        <row r="351">
          <cell r="A351" t="str">
            <v>I_W_WW_35_C_N</v>
          </cell>
          <cell r="B351" t="str">
            <v>West</v>
          </cell>
          <cell r="C351" t="str">
            <v>Wind, WW, 35</v>
          </cell>
          <cell r="D351" t="str">
            <v>Wind</v>
          </cell>
          <cell r="E351" t="str">
            <v>WA</v>
          </cell>
          <cell r="F351" t="str">
            <v>Yes</v>
          </cell>
        </row>
        <row r="352">
          <cell r="A352" t="str">
            <v>I_W_WW_35_C_Y</v>
          </cell>
          <cell r="B352" t="str">
            <v>West</v>
          </cell>
          <cell r="C352" t="str">
            <v>Wind, WW, 35</v>
          </cell>
          <cell r="D352" t="str">
            <v>Wind</v>
          </cell>
          <cell r="E352" t="str">
            <v>WA</v>
          </cell>
          <cell r="F352" t="str">
            <v>Yes</v>
          </cell>
        </row>
        <row r="353">
          <cell r="A353" t="str">
            <v>I_W_WW_35_F_N</v>
          </cell>
          <cell r="B353" t="str">
            <v>West</v>
          </cell>
          <cell r="C353" t="str">
            <v>Wind, WW, 35</v>
          </cell>
          <cell r="D353" t="str">
            <v>Wind</v>
          </cell>
          <cell r="E353" t="str">
            <v>WA</v>
          </cell>
          <cell r="F353" t="str">
            <v>Yes</v>
          </cell>
        </row>
        <row r="354">
          <cell r="A354" t="str">
            <v>I_W_WW_35_F_Y</v>
          </cell>
          <cell r="B354" t="str">
            <v>West</v>
          </cell>
          <cell r="C354" t="str">
            <v>Wind, WW, 35</v>
          </cell>
          <cell r="D354" t="str">
            <v>Wind</v>
          </cell>
          <cell r="E354" t="str">
            <v>WA</v>
          </cell>
          <cell r="F354" t="str">
            <v>Yes</v>
          </cell>
        </row>
        <row r="355">
          <cell r="A355" t="str">
            <v>I_W_WY_EA_35_1</v>
          </cell>
          <cell r="B355" t="str">
            <v>East</v>
          </cell>
          <cell r="C355" t="str">
            <v>Wind, WYNE, 35</v>
          </cell>
          <cell r="D355" t="str">
            <v>Wind</v>
          </cell>
          <cell r="E355" t="str">
            <v>WY</v>
          </cell>
          <cell r="F355" t="str">
            <v>Yes</v>
          </cell>
        </row>
        <row r="356">
          <cell r="A356" t="str">
            <v>I_W_WY_EA_35_1_P</v>
          </cell>
          <cell r="B356" t="str">
            <v>East</v>
          </cell>
          <cell r="C356" t="str">
            <v>Wind, WYNE, 35</v>
          </cell>
          <cell r="D356" t="str">
            <v>Wind</v>
          </cell>
          <cell r="E356" t="str">
            <v>WY</v>
          </cell>
          <cell r="F356" t="str">
            <v>Yes</v>
          </cell>
        </row>
        <row r="357">
          <cell r="A357" t="str">
            <v>I_W_WY_EC_35_1</v>
          </cell>
          <cell r="B357" t="str">
            <v>East</v>
          </cell>
          <cell r="C357" t="str">
            <v>Wind, WYAE, 35</v>
          </cell>
          <cell r="D357" t="str">
            <v>Wind</v>
          </cell>
          <cell r="E357" t="str">
            <v>WY</v>
          </cell>
          <cell r="F357" t="str">
            <v>Yes</v>
          </cell>
        </row>
        <row r="358">
          <cell r="A358" t="str">
            <v>I_W_WY_EC_35_1_P</v>
          </cell>
          <cell r="B358" t="str">
            <v>East</v>
          </cell>
          <cell r="C358" t="str">
            <v>Wind, WYAE, 35</v>
          </cell>
          <cell r="D358" t="str">
            <v>Wind</v>
          </cell>
          <cell r="E358" t="str">
            <v>WY</v>
          </cell>
          <cell r="F358" t="str">
            <v>Yes</v>
          </cell>
        </row>
        <row r="359">
          <cell r="A359" t="str">
            <v>I_W_WY_NO_35_1</v>
          </cell>
          <cell r="B359" t="str">
            <v>East</v>
          </cell>
          <cell r="C359" t="str">
            <v>Wind, WYNE, 35</v>
          </cell>
          <cell r="D359" t="str">
            <v>Wind</v>
          </cell>
          <cell r="E359" t="str">
            <v>WY</v>
          </cell>
          <cell r="F359" t="str">
            <v>Yes</v>
          </cell>
        </row>
        <row r="360">
          <cell r="A360" t="str">
            <v>I_W_WY_NO_35_1_P</v>
          </cell>
          <cell r="B360" t="str">
            <v>East</v>
          </cell>
          <cell r="C360" t="str">
            <v>Wind, WYNE, 35</v>
          </cell>
          <cell r="D360" t="str">
            <v>Wind</v>
          </cell>
          <cell r="E360" t="str">
            <v>WY</v>
          </cell>
          <cell r="F360" t="str">
            <v>Yes</v>
          </cell>
        </row>
        <row r="361">
          <cell r="A361" t="str">
            <v>I_W_WY_SO_35_1</v>
          </cell>
          <cell r="B361" t="str">
            <v>East</v>
          </cell>
          <cell r="C361" t="str">
            <v>Wind, WYAE, 35</v>
          </cell>
          <cell r="D361" t="str">
            <v>Wind</v>
          </cell>
          <cell r="E361" t="str">
            <v>WY</v>
          </cell>
          <cell r="F361" t="str">
            <v>Yes</v>
          </cell>
        </row>
        <row r="362">
          <cell r="A362" t="str">
            <v>I_W_WY_SO_35_1_P</v>
          </cell>
          <cell r="B362" t="str">
            <v>East</v>
          </cell>
          <cell r="C362" t="str">
            <v>Wind, WYAE, 35</v>
          </cell>
          <cell r="D362" t="str">
            <v>Wind</v>
          </cell>
          <cell r="E362" t="str">
            <v>WY</v>
          </cell>
          <cell r="F362" t="str">
            <v>Yes</v>
          </cell>
        </row>
        <row r="363">
          <cell r="A363" t="str">
            <v>I_W_WYAE_24_C_N</v>
          </cell>
          <cell r="B363" t="str">
            <v>East</v>
          </cell>
          <cell r="C363" t="str">
            <v>Wind, WYAE, 24</v>
          </cell>
          <cell r="D363" t="str">
            <v>Wind</v>
          </cell>
          <cell r="E363" t="str">
            <v>WY</v>
          </cell>
          <cell r="F363" t="str">
            <v>Yes</v>
          </cell>
        </row>
        <row r="364">
          <cell r="A364" t="str">
            <v>I_W_WYAE_24_C_Y</v>
          </cell>
          <cell r="B364" t="str">
            <v>East</v>
          </cell>
          <cell r="C364" t="str">
            <v>Wind, WYAE, 24</v>
          </cell>
          <cell r="D364" t="str">
            <v>Wind</v>
          </cell>
          <cell r="E364" t="str">
            <v>WY</v>
          </cell>
          <cell r="F364" t="str">
            <v>Yes</v>
          </cell>
        </row>
        <row r="365">
          <cell r="A365" t="str">
            <v>I_W_WYAE_24_F_N</v>
          </cell>
          <cell r="B365" t="str">
            <v>East</v>
          </cell>
          <cell r="C365" t="str">
            <v>Wind, WYAE, 24</v>
          </cell>
          <cell r="D365" t="str">
            <v>Wind</v>
          </cell>
          <cell r="E365" t="str">
            <v>WY</v>
          </cell>
          <cell r="F365" t="str">
            <v>Yes</v>
          </cell>
        </row>
        <row r="366">
          <cell r="A366" t="str">
            <v>I_W_WYAE_24_F_Y</v>
          </cell>
          <cell r="B366" t="str">
            <v>East</v>
          </cell>
          <cell r="C366" t="str">
            <v>Wind, WYAE, 24</v>
          </cell>
          <cell r="D366" t="str">
            <v>Wind</v>
          </cell>
          <cell r="E366" t="str">
            <v>WY</v>
          </cell>
          <cell r="F366" t="str">
            <v>Yes</v>
          </cell>
        </row>
        <row r="367">
          <cell r="A367" t="str">
            <v>I_W_WYAE_29_C_N</v>
          </cell>
          <cell r="B367" t="str">
            <v>East</v>
          </cell>
          <cell r="C367" t="str">
            <v>Wind, WYAE, 29</v>
          </cell>
          <cell r="D367" t="str">
            <v>Wind</v>
          </cell>
          <cell r="E367" t="str">
            <v>WY</v>
          </cell>
          <cell r="F367" t="str">
            <v>Yes</v>
          </cell>
        </row>
        <row r="368">
          <cell r="A368" t="str">
            <v>I_W_WYAE_29_C_Y</v>
          </cell>
          <cell r="B368" t="str">
            <v>East</v>
          </cell>
          <cell r="C368" t="str">
            <v>Wind, WYAE, 29</v>
          </cell>
          <cell r="D368" t="str">
            <v>Wind</v>
          </cell>
          <cell r="E368" t="str">
            <v>WY</v>
          </cell>
          <cell r="F368" t="str">
            <v>Yes</v>
          </cell>
        </row>
        <row r="369">
          <cell r="A369" t="str">
            <v>I_W_WYAE_29_F_N</v>
          </cell>
          <cell r="B369" t="str">
            <v>East</v>
          </cell>
          <cell r="C369" t="str">
            <v>Wind, WYAE, 29</v>
          </cell>
          <cell r="D369" t="str">
            <v>Wind</v>
          </cell>
          <cell r="E369" t="str">
            <v>WY</v>
          </cell>
          <cell r="F369" t="str">
            <v>Yes</v>
          </cell>
        </row>
        <row r="370">
          <cell r="A370" t="str">
            <v>I_W_WYAE_29_F_Y</v>
          </cell>
          <cell r="B370" t="str">
            <v>East</v>
          </cell>
          <cell r="C370" t="str">
            <v>Wind, WYAE, 29</v>
          </cell>
          <cell r="D370" t="str">
            <v>Wind</v>
          </cell>
          <cell r="E370" t="str">
            <v>WY</v>
          </cell>
          <cell r="F370" t="str">
            <v>Yes</v>
          </cell>
        </row>
        <row r="371">
          <cell r="A371" t="str">
            <v>I_W_WYAE_35_C_N</v>
          </cell>
          <cell r="B371" t="str">
            <v>East</v>
          </cell>
          <cell r="C371" t="str">
            <v>Wind, WYAE, 35</v>
          </cell>
          <cell r="D371" t="str">
            <v>Wind</v>
          </cell>
          <cell r="E371" t="str">
            <v>WY</v>
          </cell>
          <cell r="F371" t="str">
            <v>Yes</v>
          </cell>
        </row>
        <row r="372">
          <cell r="A372" t="str">
            <v>I_W_WYAE_35_C_Y</v>
          </cell>
          <cell r="B372" t="str">
            <v>East</v>
          </cell>
          <cell r="C372" t="str">
            <v>Wind, WYAE, 35</v>
          </cell>
          <cell r="D372" t="str">
            <v>Wind</v>
          </cell>
          <cell r="E372" t="str">
            <v>WY</v>
          </cell>
          <cell r="F372" t="str">
            <v>Yes</v>
          </cell>
        </row>
        <row r="373">
          <cell r="A373" t="str">
            <v>I_W_WYAE_35_F_N</v>
          </cell>
          <cell r="B373" t="str">
            <v>East</v>
          </cell>
          <cell r="C373" t="str">
            <v>Wind, WYAE, 35</v>
          </cell>
          <cell r="D373" t="str">
            <v>Wind</v>
          </cell>
          <cell r="E373" t="str">
            <v>WY</v>
          </cell>
          <cell r="F373" t="str">
            <v>Yes</v>
          </cell>
        </row>
        <row r="374">
          <cell r="A374" t="str">
            <v>I_W_WYAE_35_F_Y</v>
          </cell>
          <cell r="B374" t="str">
            <v>East</v>
          </cell>
          <cell r="C374" t="str">
            <v>Wind, WYAE, 35</v>
          </cell>
          <cell r="D374" t="str">
            <v>Wind</v>
          </cell>
          <cell r="E374" t="str">
            <v>WY</v>
          </cell>
          <cell r="F374" t="str">
            <v>Yes</v>
          </cell>
        </row>
        <row r="375">
          <cell r="A375" t="str">
            <v>I_W_WYNE_24_C_N</v>
          </cell>
          <cell r="B375" t="str">
            <v>East</v>
          </cell>
          <cell r="C375" t="str">
            <v>Wind, WYNE, 24</v>
          </cell>
          <cell r="D375" t="str">
            <v>Wind</v>
          </cell>
          <cell r="E375" t="str">
            <v>WY</v>
          </cell>
          <cell r="F375" t="str">
            <v>Yes</v>
          </cell>
        </row>
        <row r="376">
          <cell r="A376" t="str">
            <v>I_W_WYNE_24_C_Y</v>
          </cell>
          <cell r="B376" t="str">
            <v>East</v>
          </cell>
          <cell r="C376" t="str">
            <v>Wind, WYNE, 24</v>
          </cell>
          <cell r="D376" t="str">
            <v>Wind</v>
          </cell>
          <cell r="E376" t="str">
            <v>WY</v>
          </cell>
          <cell r="F376" t="str">
            <v>Yes</v>
          </cell>
        </row>
        <row r="377">
          <cell r="A377" t="str">
            <v>I_W_WYNE_24_F_N</v>
          </cell>
          <cell r="B377" t="str">
            <v>East</v>
          </cell>
          <cell r="C377" t="str">
            <v>Wind, WYNE, 24</v>
          </cell>
          <cell r="D377" t="str">
            <v>Wind</v>
          </cell>
          <cell r="E377" t="str">
            <v>WY</v>
          </cell>
          <cell r="F377" t="str">
            <v>Yes</v>
          </cell>
        </row>
        <row r="378">
          <cell r="A378" t="str">
            <v>I_W_WYNE_24_F_Y</v>
          </cell>
          <cell r="B378" t="str">
            <v>East</v>
          </cell>
          <cell r="C378" t="str">
            <v>Wind, WYNE, 24</v>
          </cell>
          <cell r="D378" t="str">
            <v>Wind</v>
          </cell>
          <cell r="E378" t="str">
            <v>WY</v>
          </cell>
          <cell r="F378" t="str">
            <v>Yes</v>
          </cell>
        </row>
        <row r="379">
          <cell r="A379" t="str">
            <v>I_W_WYNE_29_C_N</v>
          </cell>
          <cell r="B379" t="str">
            <v>East</v>
          </cell>
          <cell r="C379" t="str">
            <v>Wind, WYNE, 29</v>
          </cell>
          <cell r="D379" t="str">
            <v>Wind</v>
          </cell>
          <cell r="E379" t="str">
            <v>WY</v>
          </cell>
          <cell r="F379" t="str">
            <v>Yes</v>
          </cell>
        </row>
        <row r="380">
          <cell r="A380" t="str">
            <v>I_W_WYNE_29_C_Y</v>
          </cell>
          <cell r="B380" t="str">
            <v>East</v>
          </cell>
          <cell r="C380" t="str">
            <v>Wind, WYNE, 29</v>
          </cell>
          <cell r="D380" t="str">
            <v>Wind</v>
          </cell>
          <cell r="E380" t="str">
            <v>WY</v>
          </cell>
          <cell r="F380" t="str">
            <v>Yes</v>
          </cell>
        </row>
        <row r="381">
          <cell r="A381" t="str">
            <v>I_W_WYNE_29_F_N</v>
          </cell>
          <cell r="B381" t="str">
            <v>East</v>
          </cell>
          <cell r="C381" t="str">
            <v>Wind, WYNE, 29</v>
          </cell>
          <cell r="D381" t="str">
            <v>Wind</v>
          </cell>
          <cell r="E381" t="str">
            <v>WY</v>
          </cell>
          <cell r="F381" t="str">
            <v>Yes</v>
          </cell>
        </row>
        <row r="382">
          <cell r="A382" t="str">
            <v>I_W_WYNE_29_F_Y</v>
          </cell>
          <cell r="B382" t="str">
            <v>East</v>
          </cell>
          <cell r="C382" t="str">
            <v>Wind, WYNE, 29</v>
          </cell>
          <cell r="D382" t="str">
            <v>Wind</v>
          </cell>
          <cell r="E382" t="str">
            <v>WY</v>
          </cell>
          <cell r="F382" t="str">
            <v>Yes</v>
          </cell>
        </row>
        <row r="383">
          <cell r="A383" t="str">
            <v>I_W_WYNE_35_C_N</v>
          </cell>
          <cell r="B383" t="str">
            <v>East</v>
          </cell>
          <cell r="C383" t="str">
            <v>Wind, WYNE, 35</v>
          </cell>
          <cell r="D383" t="str">
            <v>Wind</v>
          </cell>
          <cell r="E383" t="str">
            <v>WY</v>
          </cell>
          <cell r="F383" t="str">
            <v>Yes</v>
          </cell>
        </row>
        <row r="384">
          <cell r="A384" t="str">
            <v>I_W_WYNE_35_C_Y</v>
          </cell>
          <cell r="B384" t="str">
            <v>East</v>
          </cell>
          <cell r="C384" t="str">
            <v>Wind, WYNE, 35</v>
          </cell>
          <cell r="D384" t="str">
            <v>Wind</v>
          </cell>
          <cell r="E384" t="str">
            <v>WY</v>
          </cell>
          <cell r="F384" t="str">
            <v>Yes</v>
          </cell>
        </row>
        <row r="385">
          <cell r="A385" t="str">
            <v>I_W_WYNE_35_F_N</v>
          </cell>
          <cell r="B385" t="str">
            <v>East</v>
          </cell>
          <cell r="C385" t="str">
            <v>Wind, WYNE, 35</v>
          </cell>
          <cell r="D385" t="str">
            <v>Wind</v>
          </cell>
          <cell r="E385" t="str">
            <v>WY</v>
          </cell>
          <cell r="F385" t="str">
            <v>Yes</v>
          </cell>
        </row>
        <row r="386">
          <cell r="A386" t="str">
            <v>I_W_WYNE_35_F_Y</v>
          </cell>
          <cell r="B386" t="str">
            <v>East</v>
          </cell>
          <cell r="C386" t="str">
            <v>Wind, WYNE, 35</v>
          </cell>
          <cell r="D386" t="str">
            <v>Wind</v>
          </cell>
          <cell r="E386" t="str">
            <v>WY</v>
          </cell>
          <cell r="F386" t="str">
            <v>Yes</v>
          </cell>
        </row>
        <row r="387">
          <cell r="A387" t="str">
            <v>I_W_WYSW_24_C_N</v>
          </cell>
          <cell r="B387" t="str">
            <v>East</v>
          </cell>
          <cell r="C387" t="str">
            <v>Wind, WYSW, 24</v>
          </cell>
          <cell r="D387" t="str">
            <v>Wind</v>
          </cell>
          <cell r="E387" t="str">
            <v>WY</v>
          </cell>
          <cell r="F387" t="str">
            <v>Yes</v>
          </cell>
        </row>
        <row r="388">
          <cell r="A388" t="str">
            <v>I_W_WYSW_24_C_Y</v>
          </cell>
          <cell r="B388" t="str">
            <v>East</v>
          </cell>
          <cell r="C388" t="str">
            <v>Wind, WYSW, 24</v>
          </cell>
          <cell r="D388" t="str">
            <v>Wind</v>
          </cell>
          <cell r="E388" t="str">
            <v>WY</v>
          </cell>
          <cell r="F388" t="str">
            <v>Yes</v>
          </cell>
        </row>
        <row r="389">
          <cell r="A389" t="str">
            <v>I_W_WYSW_24_F_N</v>
          </cell>
          <cell r="B389" t="str">
            <v>East</v>
          </cell>
          <cell r="C389" t="str">
            <v>Wind, WYSW, 24</v>
          </cell>
          <cell r="D389" t="str">
            <v>Wind</v>
          </cell>
          <cell r="E389" t="str">
            <v>WY</v>
          </cell>
          <cell r="F389" t="str">
            <v>Yes</v>
          </cell>
        </row>
        <row r="390">
          <cell r="A390" t="str">
            <v>I_W_WYSW_24_F_Y</v>
          </cell>
          <cell r="B390" t="str">
            <v>East</v>
          </cell>
          <cell r="C390" t="str">
            <v>Wind, WYSW, 24</v>
          </cell>
          <cell r="D390" t="str">
            <v>Wind</v>
          </cell>
          <cell r="E390" t="str">
            <v>WY</v>
          </cell>
          <cell r="F390" t="str">
            <v>Yes</v>
          </cell>
        </row>
        <row r="391">
          <cell r="A391" t="str">
            <v>I_W_WYSW_29_C_N</v>
          </cell>
          <cell r="B391" t="str">
            <v>East</v>
          </cell>
          <cell r="C391" t="str">
            <v>Wind, WYSW, 29</v>
          </cell>
          <cell r="D391" t="str">
            <v>Wind</v>
          </cell>
          <cell r="E391" t="str">
            <v>WY</v>
          </cell>
          <cell r="F391" t="str">
            <v>Yes</v>
          </cell>
        </row>
        <row r="392">
          <cell r="A392" t="str">
            <v>I_W_WYSW_29_C_Y</v>
          </cell>
          <cell r="B392" t="str">
            <v>East</v>
          </cell>
          <cell r="C392" t="str">
            <v>Wind, WYSW, 29</v>
          </cell>
          <cell r="D392" t="str">
            <v>Wind</v>
          </cell>
          <cell r="E392" t="str">
            <v>WY</v>
          </cell>
          <cell r="F392" t="str">
            <v>Yes</v>
          </cell>
        </row>
        <row r="393">
          <cell r="A393" t="str">
            <v>I_W_WYSW_29_F_N</v>
          </cell>
          <cell r="B393" t="str">
            <v>East</v>
          </cell>
          <cell r="C393" t="str">
            <v>Wind, WYSW, 29</v>
          </cell>
          <cell r="D393" t="str">
            <v>Wind</v>
          </cell>
          <cell r="E393" t="str">
            <v>WY</v>
          </cell>
          <cell r="F393" t="str">
            <v>Yes</v>
          </cell>
        </row>
        <row r="394">
          <cell r="A394" t="str">
            <v>I_W_WYSW_29_F_Y</v>
          </cell>
          <cell r="B394" t="str">
            <v>East</v>
          </cell>
          <cell r="C394" t="str">
            <v>Wind, WYSW, 29</v>
          </cell>
          <cell r="D394" t="str">
            <v>Wind</v>
          </cell>
          <cell r="E394" t="str">
            <v>WY</v>
          </cell>
          <cell r="F394" t="str">
            <v>Yes</v>
          </cell>
        </row>
        <row r="395">
          <cell r="A395" t="str">
            <v>I_W_WYSW_35_C_N</v>
          </cell>
          <cell r="B395" t="str">
            <v>East</v>
          </cell>
          <cell r="C395" t="str">
            <v>Wind, WYSW, 35</v>
          </cell>
          <cell r="D395" t="str">
            <v>Wind</v>
          </cell>
          <cell r="E395" t="str">
            <v>WY</v>
          </cell>
          <cell r="F395" t="str">
            <v>Yes</v>
          </cell>
        </row>
        <row r="396">
          <cell r="A396" t="str">
            <v>I_W_WYSW_35_C_Y</v>
          </cell>
          <cell r="B396" t="str">
            <v>East</v>
          </cell>
          <cell r="C396" t="str">
            <v>Wind, WYSW, 35</v>
          </cell>
          <cell r="D396" t="str">
            <v>Wind</v>
          </cell>
          <cell r="E396" t="str">
            <v>WY</v>
          </cell>
          <cell r="F396" t="str">
            <v>Yes</v>
          </cell>
        </row>
        <row r="397">
          <cell r="A397" t="str">
            <v>I_W_WYSW_35_F_N</v>
          </cell>
          <cell r="B397" t="str">
            <v>East</v>
          </cell>
          <cell r="C397" t="str">
            <v>Wind, WYSW, 35</v>
          </cell>
          <cell r="D397" t="str">
            <v>Wind</v>
          </cell>
          <cell r="E397" t="str">
            <v>WY</v>
          </cell>
          <cell r="F397" t="str">
            <v>Yes</v>
          </cell>
        </row>
        <row r="398">
          <cell r="A398" t="str">
            <v>I_W_WYSW_35_F_Y</v>
          </cell>
          <cell r="B398" t="str">
            <v>East</v>
          </cell>
          <cell r="C398" t="str">
            <v>Wind, WYSW, 35</v>
          </cell>
          <cell r="D398" t="str">
            <v>Wind</v>
          </cell>
          <cell r="E398" t="str">
            <v>WY</v>
          </cell>
          <cell r="F398" t="str">
            <v>Yes</v>
          </cell>
        </row>
        <row r="399">
          <cell r="A399" t="str">
            <v>I_W_YA_24_C_N</v>
          </cell>
          <cell r="B399" t="str">
            <v>West</v>
          </cell>
          <cell r="C399" t="str">
            <v>Wind, YA, 24</v>
          </cell>
          <cell r="D399" t="str">
            <v>Wind</v>
          </cell>
          <cell r="E399" t="str">
            <v>WA</v>
          </cell>
          <cell r="F399" t="str">
            <v>Yes</v>
          </cell>
        </row>
        <row r="400">
          <cell r="A400" t="str">
            <v>I_W_YA_24_C_Y</v>
          </cell>
          <cell r="B400" t="str">
            <v>West</v>
          </cell>
          <cell r="C400" t="str">
            <v>Wind, YA, 24</v>
          </cell>
          <cell r="D400" t="str">
            <v>Wind</v>
          </cell>
          <cell r="E400" t="str">
            <v>WA</v>
          </cell>
          <cell r="F400" t="str">
            <v>Yes</v>
          </cell>
        </row>
        <row r="401">
          <cell r="A401" t="str">
            <v>I_W_YA_24_F_N</v>
          </cell>
          <cell r="B401" t="str">
            <v>West</v>
          </cell>
          <cell r="C401" t="str">
            <v>Wind, YA, 24</v>
          </cell>
          <cell r="D401" t="str">
            <v>Wind</v>
          </cell>
          <cell r="E401" t="str">
            <v>WA</v>
          </cell>
          <cell r="F401" t="str">
            <v>Yes</v>
          </cell>
        </row>
        <row r="402">
          <cell r="A402" t="str">
            <v>I_W_YA_24_F_Y</v>
          </cell>
          <cell r="B402" t="str">
            <v>West</v>
          </cell>
          <cell r="C402" t="str">
            <v>Wind, YA, 24</v>
          </cell>
          <cell r="D402" t="str">
            <v>Wind</v>
          </cell>
          <cell r="E402" t="str">
            <v>WA</v>
          </cell>
          <cell r="F402" t="str">
            <v>Yes</v>
          </cell>
        </row>
        <row r="403">
          <cell r="A403" t="str">
            <v>I_W_YA_28_1_U</v>
          </cell>
          <cell r="B403" t="str">
            <v>West</v>
          </cell>
          <cell r="C403" t="str">
            <v>Wind, YA, 29</v>
          </cell>
          <cell r="D403" t="str">
            <v>Wind</v>
          </cell>
          <cell r="E403" t="str">
            <v>WA</v>
          </cell>
          <cell r="F403" t="str">
            <v>Yes</v>
          </cell>
        </row>
        <row r="404">
          <cell r="A404" t="str">
            <v>I_W_YA_28_1_U_P</v>
          </cell>
          <cell r="B404" t="str">
            <v>West</v>
          </cell>
          <cell r="C404" t="str">
            <v>Wind, YA, 29</v>
          </cell>
          <cell r="D404" t="str">
            <v>Wind</v>
          </cell>
          <cell r="E404" t="str">
            <v>WA</v>
          </cell>
          <cell r="F404" t="str">
            <v>Yes</v>
          </cell>
        </row>
        <row r="405">
          <cell r="A405" t="str">
            <v>I_W_YA_28_1_UP</v>
          </cell>
          <cell r="B405" t="str">
            <v>West</v>
          </cell>
          <cell r="C405" t="str">
            <v>Wind, YA, 29</v>
          </cell>
          <cell r="D405" t="str">
            <v>Wind</v>
          </cell>
          <cell r="E405" t="str">
            <v>WA</v>
          </cell>
          <cell r="F405" t="str">
            <v>Yes</v>
          </cell>
        </row>
        <row r="406">
          <cell r="A406" t="str">
            <v>I_W_YA_29_C_N</v>
          </cell>
          <cell r="B406" t="str">
            <v>West</v>
          </cell>
          <cell r="C406" t="str">
            <v>Wind, YA, 29 PPA</v>
          </cell>
          <cell r="D406" t="str">
            <v>Wind</v>
          </cell>
          <cell r="E406" t="str">
            <v>WA</v>
          </cell>
          <cell r="F406" t="str">
            <v>Yes</v>
          </cell>
        </row>
        <row r="407">
          <cell r="A407" t="str">
            <v>I_W_YA_29_C_Y</v>
          </cell>
          <cell r="B407" t="str">
            <v>West</v>
          </cell>
          <cell r="C407" t="str">
            <v>Wind, YA, 29 PPA</v>
          </cell>
          <cell r="D407" t="str">
            <v>Wind</v>
          </cell>
          <cell r="E407" t="str">
            <v>WA</v>
          </cell>
          <cell r="F407" t="str">
            <v>Yes</v>
          </cell>
        </row>
        <row r="408">
          <cell r="A408" t="str">
            <v>I_W_YA_29_F_N</v>
          </cell>
          <cell r="B408" t="str">
            <v>West</v>
          </cell>
          <cell r="C408" t="str">
            <v>Wind, YA, 29 PPA</v>
          </cell>
          <cell r="D408" t="str">
            <v>Wind</v>
          </cell>
          <cell r="E408" t="str">
            <v>WA</v>
          </cell>
          <cell r="F408" t="str">
            <v>Yes</v>
          </cell>
        </row>
        <row r="409">
          <cell r="A409" t="str">
            <v>I_W_YA_29_F_Y</v>
          </cell>
          <cell r="B409" t="str">
            <v>West</v>
          </cell>
          <cell r="C409" t="str">
            <v>Wind, YA, 29 PPA</v>
          </cell>
          <cell r="D409" t="str">
            <v>Wind</v>
          </cell>
          <cell r="E409" t="str">
            <v>WA</v>
          </cell>
          <cell r="F409" t="str">
            <v>Yes</v>
          </cell>
        </row>
        <row r="410">
          <cell r="A410" t="str">
            <v>I_W_YA_35_C_N</v>
          </cell>
          <cell r="B410" t="str">
            <v>West</v>
          </cell>
          <cell r="C410" t="str">
            <v>Wind, YA, 35 PPA</v>
          </cell>
          <cell r="D410" t="str">
            <v>Wind</v>
          </cell>
          <cell r="E410" t="str">
            <v>WA</v>
          </cell>
          <cell r="F410" t="str">
            <v>Yes</v>
          </cell>
        </row>
        <row r="411">
          <cell r="A411" t="str">
            <v>I_W_YA_35_C_Y</v>
          </cell>
          <cell r="B411" t="str">
            <v>West</v>
          </cell>
          <cell r="C411" t="str">
            <v>Wind, YA, 35 PPA</v>
          </cell>
          <cell r="D411" t="str">
            <v>Wind</v>
          </cell>
          <cell r="E411" t="str">
            <v>WA</v>
          </cell>
          <cell r="F411" t="str">
            <v>Yes</v>
          </cell>
        </row>
        <row r="412">
          <cell r="A412" t="str">
            <v>I_W_YA_35_F_N</v>
          </cell>
          <cell r="B412" t="str">
            <v>West</v>
          </cell>
          <cell r="C412" t="str">
            <v>Wind, YA, 35 PPA</v>
          </cell>
          <cell r="D412" t="str">
            <v>Wind</v>
          </cell>
          <cell r="E412" t="str">
            <v>WA</v>
          </cell>
          <cell r="F412" t="str">
            <v>Yes</v>
          </cell>
        </row>
        <row r="413">
          <cell r="A413" t="str">
            <v>I_W_YA_35_F_Y</v>
          </cell>
          <cell r="B413" t="str">
            <v>West</v>
          </cell>
          <cell r="C413" t="str">
            <v>Wind, YA, 35 PPA</v>
          </cell>
          <cell r="D413" t="str">
            <v>Wind</v>
          </cell>
          <cell r="E413" t="str">
            <v>WA</v>
          </cell>
          <cell r="F413" t="str">
            <v>Yes</v>
          </cell>
        </row>
        <row r="414">
          <cell r="A414" t="str">
            <v>I_WValley1-5</v>
          </cell>
          <cell r="B414" t="str">
            <v>East</v>
          </cell>
          <cell r="C414" t="str">
            <v>East PPA</v>
          </cell>
          <cell r="D414" t="str">
            <v>IRP_SCCT</v>
          </cell>
          <cell r="E414" t="str">
            <v>UT</v>
          </cell>
          <cell r="F414" t="str">
            <v>Yes</v>
          </cell>
        </row>
        <row r="415">
          <cell r="A415" t="str">
            <v>I_WW_CC_G_1x1</v>
          </cell>
          <cell r="B415" t="str">
            <v>West</v>
          </cell>
          <cell r="C415" t="str">
            <v>CCCT GH 1x1</v>
          </cell>
          <cell r="D415" t="str">
            <v>IRP_CCCT</v>
          </cell>
          <cell r="E415" t="str">
            <v>WA</v>
          </cell>
          <cell r="F415" t="str">
            <v>No</v>
          </cell>
        </row>
        <row r="416">
          <cell r="A416" t="str">
            <v>I_WW_CC_G_1x1_DF</v>
          </cell>
          <cell r="B416" t="str">
            <v>West</v>
          </cell>
          <cell r="C416" t="str">
            <v>CCCT GH 1x1</v>
          </cell>
          <cell r="D416" t="str">
            <v>IRP_CCCT</v>
          </cell>
          <cell r="E416" t="str">
            <v>WA</v>
          </cell>
          <cell r="F416" t="str">
            <v>No</v>
          </cell>
        </row>
        <row r="417">
          <cell r="A417" t="str">
            <v>I_WW_SC_Frame</v>
          </cell>
          <cell r="B417" t="str">
            <v>West</v>
          </cell>
          <cell r="C417" t="str">
            <v>SCCT Frame WW</v>
          </cell>
          <cell r="D417" t="str">
            <v>IRP_SCCT</v>
          </cell>
          <cell r="E417" t="str">
            <v>WA</v>
          </cell>
          <cell r="F417" t="str">
            <v>No</v>
          </cell>
        </row>
        <row r="418">
          <cell r="A418" t="str">
            <v>I_WW_SC_ICAero</v>
          </cell>
          <cell r="B418" t="str">
            <v>West</v>
          </cell>
          <cell r="C418" t="str">
            <v>IC Aero WW</v>
          </cell>
          <cell r="D418" t="str">
            <v>IRP_SCCT</v>
          </cell>
          <cell r="E418" t="str">
            <v>WA</v>
          </cell>
          <cell r="F418" t="str">
            <v>No</v>
          </cell>
        </row>
        <row r="419">
          <cell r="A419" t="str">
            <v>I_WY_Batt_Store</v>
          </cell>
          <cell r="B419" t="str">
            <v>East</v>
          </cell>
          <cell r="C419" t="str">
            <v>Battery Storage</v>
          </cell>
          <cell r="D419" t="str">
            <v>Other</v>
          </cell>
          <cell r="E419" t="str">
            <v>WY</v>
          </cell>
          <cell r="F419" t="str">
            <v>No</v>
          </cell>
        </row>
        <row r="420">
          <cell r="A420" t="str">
            <v>I_WY_CAES</v>
          </cell>
          <cell r="B420" t="str">
            <v>East</v>
          </cell>
          <cell r="C420" t="str">
            <v>CAES</v>
          </cell>
          <cell r="D420" t="str">
            <v>Other</v>
          </cell>
          <cell r="E420" t="str">
            <v>WY</v>
          </cell>
          <cell r="F420" t="str">
            <v>No</v>
          </cell>
        </row>
        <row r="421">
          <cell r="A421" t="str">
            <v>I_WY_CC_FD2x1</v>
          </cell>
          <cell r="B421" t="str">
            <v>East</v>
          </cell>
          <cell r="C421" t="str">
            <v>CCCT F 2x1</v>
          </cell>
          <cell r="D421" t="str">
            <v>IRP_CCCT</v>
          </cell>
          <cell r="E421" t="str">
            <v>WY</v>
          </cell>
          <cell r="F421" t="str">
            <v>No</v>
          </cell>
        </row>
        <row r="422">
          <cell r="A422" t="str">
            <v>I_WY_CC_FD2x1_DF</v>
          </cell>
          <cell r="B422" t="str">
            <v>East</v>
          </cell>
          <cell r="C422" t="str">
            <v>CCCT F 2x1</v>
          </cell>
          <cell r="D422" t="str">
            <v>IRP_CCCT</v>
          </cell>
          <cell r="E422" t="str">
            <v>WY</v>
          </cell>
          <cell r="F422" t="str">
            <v>No</v>
          </cell>
        </row>
        <row r="423">
          <cell r="A423" t="str">
            <v>I_WY_CC_G_1x1</v>
          </cell>
          <cell r="B423" t="str">
            <v>East</v>
          </cell>
          <cell r="C423" t="str">
            <v>CCCT GH 1x1</v>
          </cell>
          <cell r="D423" t="str">
            <v>IRP_CCCT</v>
          </cell>
          <cell r="E423" t="str">
            <v>WY</v>
          </cell>
          <cell r="F423" t="str">
            <v>No</v>
          </cell>
        </row>
        <row r="424">
          <cell r="A424" t="str">
            <v>I_WY_CC_G_1x1_DF</v>
          </cell>
          <cell r="B424" t="str">
            <v>East</v>
          </cell>
          <cell r="C424" t="str">
            <v>CCCT GH 1x1</v>
          </cell>
          <cell r="D424" t="str">
            <v>IRP_CCCT</v>
          </cell>
          <cell r="E424" t="str">
            <v>WY</v>
          </cell>
          <cell r="F424" t="str">
            <v>No</v>
          </cell>
        </row>
        <row r="425">
          <cell r="A425" t="str">
            <v>I_WY_IGCC_CCS</v>
          </cell>
          <cell r="B425" t="str">
            <v>East</v>
          </cell>
          <cell r="C425" t="str">
            <v>WY IGCC CCS</v>
          </cell>
          <cell r="D425" t="str">
            <v>Coal</v>
          </cell>
          <cell r="E425" t="str">
            <v>WY</v>
          </cell>
          <cell r="F425" t="str">
            <v>No</v>
          </cell>
        </row>
        <row r="426">
          <cell r="A426" t="str">
            <v>I_WY_Nuclear1</v>
          </cell>
          <cell r="B426" t="str">
            <v>East</v>
          </cell>
          <cell r="C426" t="str">
            <v>Nuclear</v>
          </cell>
          <cell r="D426" t="str">
            <v>Nuclear</v>
          </cell>
          <cell r="E426" t="str">
            <v>WY</v>
          </cell>
          <cell r="F426" t="str">
            <v>No</v>
          </cell>
        </row>
        <row r="427">
          <cell r="A427" t="str">
            <v>I_WY_Nuclear2</v>
          </cell>
          <cell r="B427" t="str">
            <v>East</v>
          </cell>
          <cell r="C427" t="str">
            <v>Nuclear</v>
          </cell>
          <cell r="D427" t="str">
            <v>Nuclear</v>
          </cell>
          <cell r="E427" t="str">
            <v>WY</v>
          </cell>
          <cell r="F427" t="str">
            <v>No</v>
          </cell>
        </row>
        <row r="428">
          <cell r="A428" t="str">
            <v>I_WY_PC</v>
          </cell>
          <cell r="B428" t="str">
            <v>East</v>
          </cell>
          <cell r="C428" t="str">
            <v>WY Pulverized Coal</v>
          </cell>
          <cell r="D428" t="str">
            <v>Coal</v>
          </cell>
          <cell r="E428" t="str">
            <v>WY</v>
          </cell>
          <cell r="F428" t="str">
            <v>No</v>
          </cell>
        </row>
        <row r="429">
          <cell r="A429" t="str">
            <v>I_WY_PC_CCS</v>
          </cell>
          <cell r="B429" t="str">
            <v>East</v>
          </cell>
          <cell r="C429" t="str">
            <v>WY Pulverized Coal CCS</v>
          </cell>
          <cell r="D429" t="str">
            <v>Coal</v>
          </cell>
          <cell r="E429" t="str">
            <v>WY</v>
          </cell>
          <cell r="F429" t="str">
            <v>No</v>
          </cell>
        </row>
        <row r="430">
          <cell r="A430" t="str">
            <v>I_WYAE_SC_Frame</v>
          </cell>
          <cell r="B430" t="str">
            <v>East</v>
          </cell>
          <cell r="C430" t="str">
            <v>SCCT Frame WYAE</v>
          </cell>
          <cell r="D430" t="str">
            <v>IRP_SCCT</v>
          </cell>
          <cell r="E430" t="str">
            <v>WY</v>
          </cell>
          <cell r="F430" t="str">
            <v>No</v>
          </cell>
        </row>
        <row r="431">
          <cell r="A431" t="str">
            <v>I_WYAE_SC_ICAero</v>
          </cell>
          <cell r="B431" t="str">
            <v>East</v>
          </cell>
          <cell r="C431" t="str">
            <v>IC Aero WYAE</v>
          </cell>
          <cell r="D431" t="str">
            <v>IRP_SCCT</v>
          </cell>
          <cell r="E431" t="str">
            <v>WY</v>
          </cell>
          <cell r="F431" t="str">
            <v>No</v>
          </cell>
        </row>
        <row r="432">
          <cell r="A432" t="str">
            <v>I_WYNE_SC_Frame</v>
          </cell>
          <cell r="B432" t="str">
            <v>East</v>
          </cell>
          <cell r="C432" t="str">
            <v>SCCT Frame WYNE</v>
          </cell>
          <cell r="D432" t="str">
            <v>IRP_SCCT</v>
          </cell>
          <cell r="E432" t="str">
            <v>WY</v>
          </cell>
          <cell r="F432" t="str">
            <v>No</v>
          </cell>
        </row>
        <row r="433">
          <cell r="A433" t="str">
            <v>I_WYNE_SC_ICAero</v>
          </cell>
          <cell r="B433" t="str">
            <v>East</v>
          </cell>
          <cell r="C433" t="str">
            <v>IC Aero WYNE</v>
          </cell>
          <cell r="D433" t="str">
            <v>IRP_SCCT</v>
          </cell>
          <cell r="E433" t="str">
            <v>WY</v>
          </cell>
          <cell r="F433" t="str">
            <v>No</v>
          </cell>
        </row>
        <row r="434">
          <cell r="A434" t="str">
            <v>I_WYSW_SC_Frame</v>
          </cell>
          <cell r="B434" t="str">
            <v>East</v>
          </cell>
          <cell r="C434" t="str">
            <v>SCCT Frame WYSW</v>
          </cell>
          <cell r="D434" t="str">
            <v>IRP_SCCT</v>
          </cell>
          <cell r="E434" t="str">
            <v>WY</v>
          </cell>
          <cell r="F434" t="str">
            <v>No</v>
          </cell>
        </row>
        <row r="435">
          <cell r="A435" t="str">
            <v>I_WYSW_SC_ICAero</v>
          </cell>
          <cell r="B435" t="str">
            <v>East</v>
          </cell>
          <cell r="C435" t="str">
            <v>IC Aero WYSW</v>
          </cell>
          <cell r="D435" t="str">
            <v>IRP_SCCT</v>
          </cell>
          <cell r="E435" t="str">
            <v>WY</v>
          </cell>
          <cell r="F435" t="str">
            <v>No</v>
          </cell>
        </row>
        <row r="436">
          <cell r="A436" t="str">
            <v>I_YA_CC_G_1x1</v>
          </cell>
          <cell r="B436" t="str">
            <v>West</v>
          </cell>
          <cell r="C436" t="str">
            <v>CCCT GH 1x1</v>
          </cell>
          <cell r="D436" t="str">
            <v>IRP_CCCT</v>
          </cell>
          <cell r="E436" t="str">
            <v>WA</v>
          </cell>
          <cell r="F436" t="str">
            <v>No</v>
          </cell>
        </row>
        <row r="437">
          <cell r="A437" t="str">
            <v>I_YA_CC_G_1x1_DF</v>
          </cell>
          <cell r="B437" t="str">
            <v>West</v>
          </cell>
          <cell r="C437" t="str">
            <v>CCCT GH 1x1</v>
          </cell>
          <cell r="D437" t="str">
            <v>IRP_CCCT</v>
          </cell>
          <cell r="E437" t="str">
            <v>WA</v>
          </cell>
          <cell r="F437" t="str">
            <v>No</v>
          </cell>
        </row>
        <row r="438">
          <cell r="A438" t="str">
            <v>I_YA_SC_Frame</v>
          </cell>
          <cell r="B438" t="str">
            <v>West</v>
          </cell>
          <cell r="C438" t="str">
            <v>SCCT Frame WW</v>
          </cell>
          <cell r="D438" t="str">
            <v>IRP_SCCT</v>
          </cell>
          <cell r="E438" t="str">
            <v>WA</v>
          </cell>
          <cell r="F438" t="str">
            <v>No</v>
          </cell>
        </row>
        <row r="439">
          <cell r="A439" t="str">
            <v>I_YA_SC_ICAero</v>
          </cell>
          <cell r="B439" t="str">
            <v>West</v>
          </cell>
          <cell r="C439" t="str">
            <v>IC Aero WW</v>
          </cell>
          <cell r="D439" t="str">
            <v>IRP_SCCT</v>
          </cell>
          <cell r="E439" t="str">
            <v>WA</v>
          </cell>
          <cell r="F439" t="str">
            <v>No</v>
          </cell>
        </row>
        <row r="440">
          <cell r="A440" t="str">
            <v>IDWA_WA_DEI</v>
          </cell>
          <cell r="B440" t="str">
            <v>West</v>
          </cell>
          <cell r="C440" t="str">
            <v>Distribition Energy Eff, WA</v>
          </cell>
          <cell r="D440" t="str">
            <v>Other</v>
          </cell>
          <cell r="E440" t="str">
            <v>WA</v>
          </cell>
          <cell r="F440" t="str">
            <v>Yes</v>
          </cell>
        </row>
        <row r="441">
          <cell r="A441" t="str">
            <v>IDWA_YA_DEI</v>
          </cell>
          <cell r="B441" t="str">
            <v>West</v>
          </cell>
          <cell r="C441" t="str">
            <v>Distribition Energy Eff, YA</v>
          </cell>
          <cell r="D441" t="str">
            <v>Other</v>
          </cell>
          <cell r="E441" t="str">
            <v>WA</v>
          </cell>
          <cell r="F441" t="str">
            <v>Yes</v>
          </cell>
        </row>
        <row r="442">
          <cell r="A442" t="str">
            <v>Lakeside II</v>
          </cell>
          <cell r="B442" t="str">
            <v>East</v>
          </cell>
          <cell r="C442" t="str">
            <v>Lakeside II</v>
          </cell>
          <cell r="D442" t="str">
            <v>IRP_CCCT</v>
          </cell>
          <cell r="E442" t="str">
            <v>UT</v>
          </cell>
          <cell r="F442" t="str">
            <v>No</v>
          </cell>
        </row>
        <row r="443">
          <cell r="A443" t="str">
            <v>Lakeside II_DF</v>
          </cell>
          <cell r="B443" t="str">
            <v>East</v>
          </cell>
          <cell r="C443" t="str">
            <v>Lakeside II_DF</v>
          </cell>
          <cell r="D443" t="str">
            <v>IRP_CCCT</v>
          </cell>
          <cell r="E443" t="str">
            <v>UT</v>
          </cell>
          <cell r="F443" t="str">
            <v>No</v>
          </cell>
        </row>
        <row r="444">
          <cell r="A444" t="str">
            <v>Lakeside II_T</v>
          </cell>
          <cell r="B444" t="str">
            <v>East</v>
          </cell>
          <cell r="C444" t="str">
            <v>Lakeside II_T</v>
          </cell>
          <cell r="D444" t="str">
            <v>IRP_CCCT</v>
          </cell>
          <cell r="E444" t="str">
            <v>UT</v>
          </cell>
          <cell r="F444" t="str">
            <v>No</v>
          </cell>
        </row>
        <row r="445">
          <cell r="A445" t="str">
            <v>McFadden_Ridge_I</v>
          </cell>
          <cell r="B445" t="str">
            <v>East</v>
          </cell>
          <cell r="C445" t="str">
            <v>Existing - Wind Owned</v>
          </cell>
          <cell r="D445" t="str">
            <v>Existing - Wind Owned</v>
          </cell>
          <cell r="E445" t="str">
            <v>WY</v>
          </cell>
          <cell r="F445" t="str">
            <v>Yes</v>
          </cell>
        </row>
        <row r="446">
          <cell r="A446" t="str">
            <v>McFadden_Ridge II</v>
          </cell>
          <cell r="B446" t="str">
            <v>East</v>
          </cell>
          <cell r="C446" t="str">
            <v>Wind, McFadden</v>
          </cell>
          <cell r="D446" t="str">
            <v>Wind</v>
          </cell>
          <cell r="E446" t="str">
            <v>WY</v>
          </cell>
          <cell r="F446" t="str">
            <v>Yes</v>
          </cell>
        </row>
        <row r="447">
          <cell r="A447" t="str">
            <v>McFadden_Ridge_I</v>
          </cell>
          <cell r="B447" t="str">
            <v>East</v>
          </cell>
          <cell r="C447" t="str">
            <v>Existing - Wind Owned</v>
          </cell>
          <cell r="D447" t="str">
            <v>Existing - Wind Owned</v>
          </cell>
          <cell r="E447" t="str">
            <v>WY</v>
          </cell>
          <cell r="F447" t="str">
            <v>No</v>
          </cell>
        </row>
        <row r="448">
          <cell r="A448" t="str">
            <v>McFadden_Ridge_II</v>
          </cell>
          <cell r="B448" t="str">
            <v>East</v>
          </cell>
          <cell r="C448" t="str">
            <v>Wind, McFadden</v>
          </cell>
          <cell r="D448" t="str">
            <v>Wind</v>
          </cell>
          <cell r="E448" t="str">
            <v>WY</v>
          </cell>
          <cell r="F448" t="str">
            <v>Yes</v>
          </cell>
        </row>
        <row r="449">
          <cell r="A449" t="str">
            <v>NorthRim</v>
          </cell>
          <cell r="B449" t="str">
            <v>East</v>
          </cell>
          <cell r="C449" t="str">
            <v>Wind, North Rim</v>
          </cell>
          <cell r="D449" t="str">
            <v>Wind</v>
          </cell>
          <cell r="E449">
            <v>0</v>
          </cell>
          <cell r="F449" t="str">
            <v>Yes</v>
          </cell>
        </row>
        <row r="450">
          <cell r="A450" t="str">
            <v>Top.of.World</v>
          </cell>
          <cell r="B450" t="str">
            <v>East</v>
          </cell>
          <cell r="C450" t="str">
            <v>Existing - Wind</v>
          </cell>
          <cell r="D450" t="str">
            <v>Existing - Wind</v>
          </cell>
          <cell r="E450" t="str">
            <v>WY</v>
          </cell>
          <cell r="F450" t="str">
            <v>Yes</v>
          </cell>
        </row>
        <row r="451">
          <cell r="A451" t="str">
            <v>UKL</v>
          </cell>
          <cell r="B451" t="str">
            <v>West</v>
          </cell>
          <cell r="C451" t="str">
            <v>Existing - Hydro</v>
          </cell>
          <cell r="D451" t="str">
            <v>Existing - Hydro</v>
          </cell>
          <cell r="E451" t="str">
            <v>OR</v>
          </cell>
          <cell r="F451" t="str">
            <v>No</v>
          </cell>
        </row>
        <row r="452">
          <cell r="A452" t="str">
            <v>Yale</v>
          </cell>
          <cell r="B452" t="str">
            <v>West</v>
          </cell>
          <cell r="C452" t="str">
            <v>Existing - Hydro</v>
          </cell>
          <cell r="D452" t="str">
            <v>Existing - Hydro</v>
          </cell>
          <cell r="E452" t="str">
            <v>WA</v>
          </cell>
          <cell r="F452" t="str">
            <v>No</v>
          </cell>
        </row>
        <row r="453">
          <cell r="A453" t="str">
            <v>Rogue</v>
          </cell>
          <cell r="B453" t="str">
            <v>West</v>
          </cell>
          <cell r="C453" t="str">
            <v>Existing - Hydro</v>
          </cell>
          <cell r="D453" t="str">
            <v>Existing - Hydro</v>
          </cell>
          <cell r="E453" t="str">
            <v>OR</v>
          </cell>
          <cell r="F453" t="str">
            <v>No</v>
          </cell>
        </row>
        <row r="454">
          <cell r="A454" t="str">
            <v>Mid-Columbia Hydro</v>
          </cell>
          <cell r="B454" t="str">
            <v>West</v>
          </cell>
          <cell r="C454" t="str">
            <v>Existing - Hydro</v>
          </cell>
          <cell r="D454" t="str">
            <v>Existing - Hydro</v>
          </cell>
          <cell r="E454" t="str">
            <v>WA</v>
          </cell>
          <cell r="F454" t="str">
            <v>No</v>
          </cell>
        </row>
        <row r="455">
          <cell r="A455" t="str">
            <v>ToketeeSlideCreek</v>
          </cell>
          <cell r="B455" t="str">
            <v>West</v>
          </cell>
          <cell r="C455" t="str">
            <v>Existing - Hydro</v>
          </cell>
          <cell r="D455" t="str">
            <v>Existing - Hydro</v>
          </cell>
          <cell r="E455" t="str">
            <v>OR</v>
          </cell>
          <cell r="F455" t="str">
            <v>No</v>
          </cell>
        </row>
        <row r="456">
          <cell r="A456" t="str">
            <v>Small West Hydro</v>
          </cell>
          <cell r="B456" t="str">
            <v>West</v>
          </cell>
          <cell r="C456" t="str">
            <v>Existing - Hydro</v>
          </cell>
          <cell r="D456" t="str">
            <v>Existing - Hydro</v>
          </cell>
          <cell r="E456" t="str">
            <v>OR</v>
          </cell>
          <cell r="F456" t="str">
            <v>No</v>
          </cell>
        </row>
        <row r="457">
          <cell r="A457" t="str">
            <v>Copco 1-2</v>
          </cell>
          <cell r="B457" t="str">
            <v>West</v>
          </cell>
          <cell r="C457" t="str">
            <v>Existing - Hydro</v>
          </cell>
          <cell r="D457" t="str">
            <v>Existing - Hydro</v>
          </cell>
          <cell r="E457" t="str">
            <v>CA</v>
          </cell>
          <cell r="F457" t="str">
            <v>No</v>
          </cell>
        </row>
        <row r="458">
          <cell r="A458" t="str">
            <v>Cholla1</v>
          </cell>
          <cell r="B458" t="str">
            <v>East</v>
          </cell>
          <cell r="C458" t="str">
            <v>Existing - Coal</v>
          </cell>
          <cell r="D458" t="str">
            <v>Existing - Coal</v>
          </cell>
          <cell r="E458" t="str">
            <v>AZ</v>
          </cell>
          <cell r="F458" t="str">
            <v>Yes</v>
          </cell>
        </row>
        <row r="459">
          <cell r="A459" t="str">
            <v>Cholla4</v>
          </cell>
          <cell r="B459" t="str">
            <v>East</v>
          </cell>
          <cell r="C459" t="str">
            <v>Existing - Coal</v>
          </cell>
          <cell r="D459" t="str">
            <v>Existing - Coal</v>
          </cell>
          <cell r="E459" t="str">
            <v>AZ</v>
          </cell>
          <cell r="F459" t="str">
            <v>Yes</v>
          </cell>
        </row>
        <row r="460">
          <cell r="A460" t="str">
            <v>Craig1</v>
          </cell>
          <cell r="B460" t="str">
            <v>East</v>
          </cell>
          <cell r="C460" t="str">
            <v>Existing - Coal</v>
          </cell>
          <cell r="D460" t="str">
            <v>Existing - Coal</v>
          </cell>
          <cell r="E460" t="str">
            <v>CO</v>
          </cell>
          <cell r="F460" t="str">
            <v>Yes</v>
          </cell>
        </row>
        <row r="461">
          <cell r="A461" t="str">
            <v>Craig2</v>
          </cell>
          <cell r="B461" t="str">
            <v>East</v>
          </cell>
          <cell r="C461" t="str">
            <v>Existing - Coal</v>
          </cell>
          <cell r="D461" t="str">
            <v>Existing - Coal</v>
          </cell>
          <cell r="E461" t="str">
            <v>CO</v>
          </cell>
          <cell r="F461" t="str">
            <v>Yes</v>
          </cell>
        </row>
        <row r="462">
          <cell r="A462" t="str">
            <v>Hayden1</v>
          </cell>
          <cell r="B462" t="str">
            <v>East</v>
          </cell>
          <cell r="C462" t="str">
            <v>Existing - Coal</v>
          </cell>
          <cell r="D462" t="str">
            <v>Existing - Coal</v>
          </cell>
          <cell r="E462" t="str">
            <v>CO</v>
          </cell>
          <cell r="F462" t="str">
            <v>Yes</v>
          </cell>
        </row>
        <row r="463">
          <cell r="A463" t="str">
            <v>Hayden2</v>
          </cell>
          <cell r="B463" t="str">
            <v>East</v>
          </cell>
          <cell r="C463" t="str">
            <v>Existing - Coal</v>
          </cell>
          <cell r="D463" t="str">
            <v>Existing - Coal</v>
          </cell>
          <cell r="E463" t="str">
            <v>CO</v>
          </cell>
          <cell r="F463" t="str">
            <v>Yes</v>
          </cell>
        </row>
        <row r="464">
          <cell r="A464" t="str">
            <v>Gadsby1</v>
          </cell>
          <cell r="B464" t="str">
            <v>East</v>
          </cell>
          <cell r="C464" t="str">
            <v>Existing - GAS</v>
          </cell>
          <cell r="D464" t="str">
            <v>Existing - SCCT</v>
          </cell>
          <cell r="E464" t="str">
            <v>UT</v>
          </cell>
          <cell r="F464" t="str">
            <v>No</v>
          </cell>
        </row>
        <row r="465">
          <cell r="A465" t="str">
            <v>Gadsby2</v>
          </cell>
          <cell r="B465" t="str">
            <v>East</v>
          </cell>
          <cell r="C465" t="str">
            <v>Existing - GAS</v>
          </cell>
          <cell r="D465" t="str">
            <v>Existing - SCCT</v>
          </cell>
          <cell r="E465" t="str">
            <v>UT</v>
          </cell>
          <cell r="F465" t="str">
            <v>No</v>
          </cell>
        </row>
        <row r="466">
          <cell r="A466" t="str">
            <v>Gadsby3</v>
          </cell>
          <cell r="B466" t="str">
            <v>East</v>
          </cell>
          <cell r="C466" t="str">
            <v>Existing - GAS</v>
          </cell>
          <cell r="D466" t="str">
            <v>Existing - SCCT</v>
          </cell>
          <cell r="E466" t="str">
            <v>UT</v>
          </cell>
          <cell r="F466" t="str">
            <v>No</v>
          </cell>
        </row>
        <row r="467">
          <cell r="A467" t="str">
            <v>GadsbyGT1</v>
          </cell>
          <cell r="B467" t="str">
            <v>East</v>
          </cell>
          <cell r="C467" t="str">
            <v>Existing - GAS</v>
          </cell>
          <cell r="D467" t="str">
            <v>Existing - SCCT</v>
          </cell>
          <cell r="E467" t="str">
            <v>UT</v>
          </cell>
          <cell r="F467" t="str">
            <v>No</v>
          </cell>
        </row>
        <row r="468">
          <cell r="A468" t="str">
            <v>GadsbyGT2</v>
          </cell>
          <cell r="B468" t="str">
            <v>East</v>
          </cell>
          <cell r="C468" t="str">
            <v>Existing - GAS</v>
          </cell>
          <cell r="D468" t="str">
            <v>Existing - SCCT</v>
          </cell>
          <cell r="E468" t="str">
            <v>UT</v>
          </cell>
          <cell r="F468" t="str">
            <v>No</v>
          </cell>
        </row>
        <row r="469">
          <cell r="A469" t="str">
            <v>GadsbyGT3</v>
          </cell>
          <cell r="B469" t="str">
            <v>East</v>
          </cell>
          <cell r="C469" t="str">
            <v>Existing - GAS</v>
          </cell>
          <cell r="D469" t="str">
            <v>Existing - SCCT</v>
          </cell>
          <cell r="E469" t="str">
            <v>UT</v>
          </cell>
          <cell r="F469" t="str">
            <v>No</v>
          </cell>
        </row>
        <row r="470">
          <cell r="A470" t="str">
            <v>Little Mountain</v>
          </cell>
          <cell r="B470" t="str">
            <v>East</v>
          </cell>
          <cell r="C470" t="str">
            <v>Existing - Gas</v>
          </cell>
          <cell r="D470" t="str">
            <v>Existing - SCCT</v>
          </cell>
          <cell r="E470" t="str">
            <v>UT</v>
          </cell>
          <cell r="F470" t="str">
            <v>No</v>
          </cell>
        </row>
        <row r="471">
          <cell r="A471" t="str">
            <v>Naughton1</v>
          </cell>
          <cell r="B471" t="str">
            <v>East</v>
          </cell>
          <cell r="C471" t="str">
            <v>Existing - Coal</v>
          </cell>
          <cell r="D471" t="str">
            <v>Existing - Coal</v>
          </cell>
          <cell r="E471" t="str">
            <v>WY</v>
          </cell>
          <cell r="F471" t="str">
            <v>Yes</v>
          </cell>
        </row>
        <row r="472">
          <cell r="A472" t="str">
            <v>Naughton2</v>
          </cell>
          <cell r="B472" t="str">
            <v>East</v>
          </cell>
          <cell r="C472" t="str">
            <v>Existing - Coal</v>
          </cell>
          <cell r="D472" t="str">
            <v>Existing - Coal</v>
          </cell>
          <cell r="E472" t="str">
            <v>WY</v>
          </cell>
          <cell r="F472" t="str">
            <v>Yes</v>
          </cell>
        </row>
        <row r="473">
          <cell r="A473" t="str">
            <v>Naughton3</v>
          </cell>
          <cell r="B473" t="str">
            <v>East</v>
          </cell>
          <cell r="C473" t="str">
            <v>Existing - Coal</v>
          </cell>
          <cell r="D473" t="str">
            <v>Existing - Coal</v>
          </cell>
          <cell r="E473" t="str">
            <v>WY</v>
          </cell>
          <cell r="F473" t="str">
            <v>Yes</v>
          </cell>
        </row>
        <row r="474">
          <cell r="A474" t="str">
            <v>Lake Side</v>
          </cell>
          <cell r="B474" t="str">
            <v>East</v>
          </cell>
          <cell r="C474" t="str">
            <v>Existing - GAS</v>
          </cell>
          <cell r="D474" t="str">
            <v>Existing - CCCT</v>
          </cell>
          <cell r="E474" t="str">
            <v>UT</v>
          </cell>
          <cell r="F474" t="str">
            <v>Yes</v>
          </cell>
        </row>
        <row r="475">
          <cell r="A475" t="str">
            <v>Blundell</v>
          </cell>
          <cell r="B475" t="str">
            <v>East</v>
          </cell>
          <cell r="C475" t="str">
            <v>Existing - Geothermal</v>
          </cell>
          <cell r="D475" t="str">
            <v>Existing - Geothermal</v>
          </cell>
          <cell r="E475" t="str">
            <v>UT</v>
          </cell>
          <cell r="F475" t="str">
            <v>Yes</v>
          </cell>
        </row>
        <row r="476">
          <cell r="A476" t="str">
            <v>Carbon1</v>
          </cell>
          <cell r="B476" t="str">
            <v>East</v>
          </cell>
          <cell r="C476" t="str">
            <v>Existing - Coal</v>
          </cell>
          <cell r="D476" t="str">
            <v>Existing - Coal</v>
          </cell>
          <cell r="E476" t="str">
            <v>UT</v>
          </cell>
          <cell r="F476" t="str">
            <v>Yes</v>
          </cell>
        </row>
        <row r="477">
          <cell r="A477" t="str">
            <v>Carbon2</v>
          </cell>
          <cell r="B477" t="str">
            <v>East</v>
          </cell>
          <cell r="C477" t="str">
            <v>Existing - Coal</v>
          </cell>
          <cell r="D477" t="str">
            <v>Existing - Coal</v>
          </cell>
          <cell r="E477" t="str">
            <v>UT</v>
          </cell>
          <cell r="F477" t="str">
            <v>Yes</v>
          </cell>
        </row>
        <row r="478">
          <cell r="A478" t="str">
            <v>Currant Creek</v>
          </cell>
          <cell r="B478" t="str">
            <v>East</v>
          </cell>
          <cell r="C478" t="str">
            <v>Existing - GAS</v>
          </cell>
          <cell r="D478" t="str">
            <v>Existing - CCCT</v>
          </cell>
          <cell r="E478" t="str">
            <v>UT</v>
          </cell>
          <cell r="F478" t="str">
            <v>Yes</v>
          </cell>
        </row>
        <row r="479">
          <cell r="A479" t="str">
            <v>Hunter1</v>
          </cell>
          <cell r="B479" t="str">
            <v>East</v>
          </cell>
          <cell r="C479" t="str">
            <v>Existing - Coal</v>
          </cell>
          <cell r="D479" t="str">
            <v>Existing - Coal</v>
          </cell>
          <cell r="E479" t="str">
            <v>UT</v>
          </cell>
          <cell r="F479" t="str">
            <v>Yes</v>
          </cell>
        </row>
        <row r="480">
          <cell r="A480" t="str">
            <v>Hunter2</v>
          </cell>
          <cell r="B480" t="str">
            <v>East</v>
          </cell>
          <cell r="C480" t="str">
            <v>Existing - Coal</v>
          </cell>
          <cell r="D480" t="str">
            <v>Existing - Coal</v>
          </cell>
          <cell r="E480" t="str">
            <v>UT</v>
          </cell>
          <cell r="F480" t="str">
            <v>Yes</v>
          </cell>
        </row>
        <row r="481">
          <cell r="A481" t="str">
            <v>Hunter3</v>
          </cell>
          <cell r="B481" t="str">
            <v>East</v>
          </cell>
          <cell r="C481" t="str">
            <v>Existing - Coal</v>
          </cell>
          <cell r="D481" t="str">
            <v>Existing - Coal</v>
          </cell>
          <cell r="E481" t="str">
            <v>UT</v>
          </cell>
          <cell r="F481" t="str">
            <v>Yes</v>
          </cell>
        </row>
        <row r="482">
          <cell r="A482" t="str">
            <v>Huntington1</v>
          </cell>
          <cell r="B482" t="str">
            <v>East</v>
          </cell>
          <cell r="C482" t="str">
            <v>Existing - Coal</v>
          </cell>
          <cell r="D482" t="str">
            <v>Existing - Coal</v>
          </cell>
          <cell r="E482" t="str">
            <v>UT</v>
          </cell>
          <cell r="F482" t="str">
            <v>Yes</v>
          </cell>
        </row>
        <row r="483">
          <cell r="A483" t="str">
            <v>Huntington2</v>
          </cell>
          <cell r="B483" t="str">
            <v>East</v>
          </cell>
          <cell r="C483" t="str">
            <v>Existing - Coal</v>
          </cell>
          <cell r="D483" t="str">
            <v>Existing - Coal</v>
          </cell>
          <cell r="E483" t="str">
            <v>UT</v>
          </cell>
          <cell r="F483" t="str">
            <v>Yes</v>
          </cell>
        </row>
        <row r="484">
          <cell r="A484" t="str">
            <v>Johnston1</v>
          </cell>
          <cell r="B484" t="str">
            <v>East</v>
          </cell>
          <cell r="C484" t="str">
            <v>Existing - Coal</v>
          </cell>
          <cell r="D484" t="str">
            <v>Existing - Coal</v>
          </cell>
          <cell r="E484" t="str">
            <v>WY</v>
          </cell>
          <cell r="F484" t="str">
            <v>Yes</v>
          </cell>
        </row>
        <row r="485">
          <cell r="A485" t="str">
            <v>Johnston2</v>
          </cell>
          <cell r="B485" t="str">
            <v>East</v>
          </cell>
          <cell r="C485" t="str">
            <v>Existing - Coal</v>
          </cell>
          <cell r="D485" t="str">
            <v>Existing - Coal</v>
          </cell>
          <cell r="E485" t="str">
            <v>WY</v>
          </cell>
          <cell r="F485" t="str">
            <v>Yes</v>
          </cell>
        </row>
        <row r="486">
          <cell r="A486" t="str">
            <v>Johnston3</v>
          </cell>
          <cell r="B486" t="str">
            <v>East</v>
          </cell>
          <cell r="C486" t="str">
            <v>Existing - Coal</v>
          </cell>
          <cell r="D486" t="str">
            <v>Existing - Coal</v>
          </cell>
          <cell r="E486" t="str">
            <v>WY</v>
          </cell>
          <cell r="F486" t="str">
            <v>Yes</v>
          </cell>
        </row>
        <row r="487">
          <cell r="A487" t="str">
            <v>Johnston4</v>
          </cell>
          <cell r="B487" t="str">
            <v>East</v>
          </cell>
          <cell r="C487" t="str">
            <v>Existing - Coal</v>
          </cell>
          <cell r="D487" t="str">
            <v>Existing - Coal</v>
          </cell>
          <cell r="E487" t="str">
            <v>WY</v>
          </cell>
          <cell r="F487" t="str">
            <v>Yes</v>
          </cell>
        </row>
        <row r="488">
          <cell r="A488" t="str">
            <v>Wyodak1</v>
          </cell>
          <cell r="B488" t="str">
            <v>East</v>
          </cell>
          <cell r="C488" t="str">
            <v>Existing - Coal</v>
          </cell>
          <cell r="D488" t="str">
            <v>Existing - Coal</v>
          </cell>
          <cell r="E488" t="str">
            <v>WY</v>
          </cell>
          <cell r="F488" t="str">
            <v>Yes</v>
          </cell>
        </row>
        <row r="489">
          <cell r="A489" t="str">
            <v>Chehalis_CCCT</v>
          </cell>
          <cell r="B489" t="str">
            <v>West</v>
          </cell>
          <cell r="C489" t="str">
            <v>Existing - GAS</v>
          </cell>
          <cell r="D489" t="str">
            <v>Existing - CCCT</v>
          </cell>
          <cell r="E489" t="str">
            <v>WA</v>
          </cell>
          <cell r="F489" t="str">
            <v>Yes</v>
          </cell>
        </row>
        <row r="490">
          <cell r="A490" t="str">
            <v>Hermiston2</v>
          </cell>
          <cell r="B490" t="str">
            <v>West</v>
          </cell>
          <cell r="C490" t="str">
            <v>Existing - GAS</v>
          </cell>
          <cell r="D490" t="str">
            <v>Existing - CCCT</v>
          </cell>
          <cell r="E490" t="str">
            <v>OR</v>
          </cell>
          <cell r="F490" t="str">
            <v>Yes</v>
          </cell>
        </row>
        <row r="491">
          <cell r="A491" t="str">
            <v>Hermiston1</v>
          </cell>
          <cell r="B491" t="str">
            <v>West</v>
          </cell>
          <cell r="C491" t="str">
            <v>Existing - GAS</v>
          </cell>
          <cell r="D491" t="str">
            <v>Existing - CCCT</v>
          </cell>
          <cell r="E491" t="str">
            <v>OR</v>
          </cell>
          <cell r="F491" t="str">
            <v>Yes</v>
          </cell>
        </row>
        <row r="492">
          <cell r="A492" t="str">
            <v>JBridger1</v>
          </cell>
          <cell r="B492" t="str">
            <v>West</v>
          </cell>
          <cell r="C492" t="str">
            <v>Existing - Coal</v>
          </cell>
          <cell r="D492" t="str">
            <v>Existing - Coal</v>
          </cell>
          <cell r="E492" t="str">
            <v>WY</v>
          </cell>
          <cell r="F492" t="str">
            <v>Yes</v>
          </cell>
        </row>
        <row r="493">
          <cell r="A493" t="str">
            <v>JBridger2</v>
          </cell>
          <cell r="B493" t="str">
            <v>West</v>
          </cell>
          <cell r="C493" t="str">
            <v>Existing - Coal</v>
          </cell>
          <cell r="D493" t="str">
            <v>Existing - Coal</v>
          </cell>
          <cell r="E493" t="str">
            <v>WY</v>
          </cell>
          <cell r="F493" t="str">
            <v>Yes</v>
          </cell>
        </row>
        <row r="494">
          <cell r="A494" t="str">
            <v>JBridger3</v>
          </cell>
          <cell r="B494" t="str">
            <v>West</v>
          </cell>
          <cell r="C494" t="str">
            <v>Existing - Coal</v>
          </cell>
          <cell r="D494" t="str">
            <v>Existing - Coal</v>
          </cell>
          <cell r="E494" t="str">
            <v>WY</v>
          </cell>
          <cell r="F494" t="str">
            <v>Yes</v>
          </cell>
        </row>
        <row r="495">
          <cell r="A495" t="str">
            <v>JBridger4</v>
          </cell>
          <cell r="B495" t="str">
            <v>West</v>
          </cell>
          <cell r="C495" t="str">
            <v>Existing - Coal</v>
          </cell>
          <cell r="D495" t="str">
            <v>Existing - Coal</v>
          </cell>
          <cell r="E495" t="str">
            <v>WY</v>
          </cell>
          <cell r="F495" t="str">
            <v>Yes</v>
          </cell>
        </row>
        <row r="496">
          <cell r="A496" t="str">
            <v>Colstrip3</v>
          </cell>
          <cell r="B496" t="str">
            <v>West</v>
          </cell>
          <cell r="C496" t="str">
            <v>Existing - Coal</v>
          </cell>
          <cell r="D496" t="str">
            <v>Existing - Coal</v>
          </cell>
          <cell r="E496" t="str">
            <v>MT</v>
          </cell>
          <cell r="F496" t="str">
            <v>Yes</v>
          </cell>
        </row>
        <row r="497">
          <cell r="A497" t="str">
            <v>Colstrip4</v>
          </cell>
          <cell r="B497" t="str">
            <v>West</v>
          </cell>
          <cell r="C497" t="str">
            <v>Existing - Coal</v>
          </cell>
          <cell r="D497" t="str">
            <v>Existing - Coal</v>
          </cell>
          <cell r="E497" t="str">
            <v>MT</v>
          </cell>
          <cell r="F497" t="str">
            <v>Yes</v>
          </cell>
        </row>
        <row r="498">
          <cell r="A498" t="str">
            <v>James River CG</v>
          </cell>
          <cell r="B498" t="str">
            <v>West</v>
          </cell>
          <cell r="C498" t="str">
            <v>Existing - GAS</v>
          </cell>
          <cell r="D498" t="str">
            <v>Existing - SCCT</v>
          </cell>
          <cell r="E498" t="str">
            <v>WA</v>
          </cell>
          <cell r="F498" t="str">
            <v>No</v>
          </cell>
        </row>
        <row r="499">
          <cell r="A499" t="str">
            <v>I_FOT_NOBQ3</v>
          </cell>
          <cell r="B499" t="str">
            <v>West</v>
          </cell>
          <cell r="C499" t="str">
            <v>FOT NOB Q3</v>
          </cell>
          <cell r="D499" t="str">
            <v>FOT</v>
          </cell>
          <cell r="E499">
            <v>0</v>
          </cell>
          <cell r="F499" t="str">
            <v>No</v>
          </cell>
        </row>
        <row r="500">
          <cell r="A500" t="str">
            <v>I_UTN_CC_G_1x1</v>
          </cell>
          <cell r="B500" t="str">
            <v>East</v>
          </cell>
          <cell r="C500" t="str">
            <v>CCCT GH 1x1</v>
          </cell>
          <cell r="D500" t="str">
            <v>IRP_CCCT</v>
          </cell>
          <cell r="E500" t="str">
            <v>UT</v>
          </cell>
          <cell r="F500" t="str">
            <v>No</v>
          </cell>
        </row>
        <row r="501">
          <cell r="A501" t="str">
            <v>I_UTN_CC_G_1x1_DF</v>
          </cell>
          <cell r="B501" t="str">
            <v>East</v>
          </cell>
          <cell r="C501" t="str">
            <v>CCCT GH 1x1</v>
          </cell>
          <cell r="D501" t="str">
            <v>IRP_CCCT</v>
          </cell>
          <cell r="E501" t="str">
            <v>UT</v>
          </cell>
          <cell r="F501" t="str">
            <v>No</v>
          </cell>
        </row>
        <row r="502">
          <cell r="A502" t="str">
            <v>I_SO_CC_J_1x1</v>
          </cell>
          <cell r="B502" t="str">
            <v>West</v>
          </cell>
          <cell r="C502" t="str">
            <v>CCCT J 1x1</v>
          </cell>
          <cell r="D502" t="str">
            <v>IRP_CCCT</v>
          </cell>
          <cell r="E502" t="str">
            <v>OR</v>
          </cell>
          <cell r="F502" t="str">
            <v>No</v>
          </cell>
        </row>
        <row r="503">
          <cell r="A503" t="str">
            <v>I_SO_CC_J_1x1_DF</v>
          </cell>
          <cell r="B503" t="str">
            <v>West</v>
          </cell>
          <cell r="C503" t="str">
            <v>CCCT J 1x1</v>
          </cell>
          <cell r="D503" t="str">
            <v>IRP_CCCT</v>
          </cell>
          <cell r="E503" t="str">
            <v>OR</v>
          </cell>
          <cell r="F503" t="str">
            <v>No</v>
          </cell>
        </row>
        <row r="504">
          <cell r="A504" t="str">
            <v>I_UT_CC_J_1x1</v>
          </cell>
          <cell r="B504" t="str">
            <v>East</v>
          </cell>
          <cell r="C504" t="str">
            <v>CCCT J 1x1</v>
          </cell>
          <cell r="D504" t="str">
            <v>IRP_CCCT</v>
          </cell>
          <cell r="E504" t="str">
            <v>UT</v>
          </cell>
          <cell r="F504" t="str">
            <v>No</v>
          </cell>
        </row>
        <row r="505">
          <cell r="A505" t="str">
            <v>I_UT_CC_J_1x1_DF</v>
          </cell>
          <cell r="B505" t="str">
            <v>East</v>
          </cell>
          <cell r="C505" t="str">
            <v>CCCT J 1x1</v>
          </cell>
          <cell r="D505" t="str">
            <v>IRP_CCCT</v>
          </cell>
          <cell r="E505" t="str">
            <v>UT</v>
          </cell>
          <cell r="F505" t="str">
            <v>No</v>
          </cell>
        </row>
        <row r="506">
          <cell r="A506" t="str">
            <v>I_WM_CC_J_1x1</v>
          </cell>
          <cell r="B506" t="str">
            <v>West</v>
          </cell>
          <cell r="C506" t="str">
            <v>CCCT J 1x1</v>
          </cell>
          <cell r="D506" t="str">
            <v>IRP_CCCT</v>
          </cell>
          <cell r="E506" t="str">
            <v>OR</v>
          </cell>
          <cell r="F506" t="str">
            <v>No</v>
          </cell>
        </row>
        <row r="507">
          <cell r="A507" t="str">
            <v>I_WM_CC_J_1x1_DF</v>
          </cell>
          <cell r="B507" t="str">
            <v>West</v>
          </cell>
          <cell r="C507" t="str">
            <v>CCCT J 1x1</v>
          </cell>
          <cell r="D507" t="str">
            <v>IRP_CCCT</v>
          </cell>
          <cell r="E507" t="str">
            <v>OR</v>
          </cell>
          <cell r="F507" t="str">
            <v>No</v>
          </cell>
        </row>
        <row r="508">
          <cell r="A508" t="str">
            <v>I_UT_LS2</v>
          </cell>
          <cell r="B508" t="str">
            <v>East</v>
          </cell>
          <cell r="C508" t="str">
            <v>Lake Side II</v>
          </cell>
          <cell r="D508" t="str">
            <v>IRP_CCCT</v>
          </cell>
          <cell r="E508" t="str">
            <v>UT</v>
          </cell>
          <cell r="F508" t="str">
            <v>No</v>
          </cell>
        </row>
        <row r="509">
          <cell r="A509" t="str">
            <v>I_UT_LS2_DF</v>
          </cell>
          <cell r="B509" t="str">
            <v>East</v>
          </cell>
          <cell r="C509" t="str">
            <v>Lake Side II</v>
          </cell>
          <cell r="D509" t="str">
            <v>IRP_CCCT</v>
          </cell>
          <cell r="E509" t="str">
            <v>UT</v>
          </cell>
          <cell r="F509" t="str">
            <v>No</v>
          </cell>
        </row>
        <row r="510">
          <cell r="A510" t="str">
            <v>I_YA_CC_GH_1x1</v>
          </cell>
          <cell r="B510" t="str">
            <v>West</v>
          </cell>
          <cell r="C510" t="str">
            <v>CCCT GH 1x1</v>
          </cell>
          <cell r="D510" t="str">
            <v>IRP_CCCT</v>
          </cell>
          <cell r="E510" t="str">
            <v>WA</v>
          </cell>
          <cell r="F510" t="str">
            <v>No</v>
          </cell>
        </row>
        <row r="511">
          <cell r="A511" t="str">
            <v>I_YA_CC_GH_1x1_DF</v>
          </cell>
          <cell r="B511" t="str">
            <v>West</v>
          </cell>
          <cell r="C511" t="str">
            <v>CCCT GH 1x1</v>
          </cell>
          <cell r="D511" t="str">
            <v>IRP_CCCT</v>
          </cell>
          <cell r="E511" t="str">
            <v>WA</v>
          </cell>
          <cell r="F511" t="str">
            <v>No</v>
          </cell>
        </row>
        <row r="512">
          <cell r="A512" t="str">
            <v>I_Cholla4_GR</v>
          </cell>
          <cell r="B512" t="str">
            <v>East</v>
          </cell>
          <cell r="C512" t="str">
            <v>Coal Ret_AZ - Gas RePower</v>
          </cell>
          <cell r="D512" t="str">
            <v>Gas_Conversion from Coal</v>
          </cell>
          <cell r="E512" t="str">
            <v>AZ</v>
          </cell>
          <cell r="F512" t="str">
            <v>No</v>
          </cell>
        </row>
        <row r="513">
          <cell r="A513" t="str">
            <v>I_DGSolar_PV_UT4</v>
          </cell>
          <cell r="B513" t="str">
            <v>East</v>
          </cell>
          <cell r="C513" t="str">
            <v>Micro Solar - PV</v>
          </cell>
          <cell r="D513" t="str">
            <v>DG-Solar</v>
          </cell>
          <cell r="E513" t="str">
            <v>UT</v>
          </cell>
          <cell r="F513" t="str">
            <v>No</v>
          </cell>
        </row>
        <row r="514">
          <cell r="A514" t="str">
            <v>I_W_WW_29_1_UP</v>
          </cell>
          <cell r="B514" t="str">
            <v>West</v>
          </cell>
          <cell r="C514" t="str">
            <v>Wind, WA, 29</v>
          </cell>
          <cell r="D514" t="str">
            <v>Wind</v>
          </cell>
          <cell r="E514" t="str">
            <v>WA</v>
          </cell>
          <cell r="F514" t="str">
            <v>Yes</v>
          </cell>
        </row>
        <row r="515">
          <cell r="A515" t="str">
            <v>I_PV_FTILT_US_50</v>
          </cell>
          <cell r="B515" t="str">
            <v>East</v>
          </cell>
          <cell r="C515" t="str">
            <v>Utility Solar - PV</v>
          </cell>
          <cell r="D515" t="str">
            <v>Solar</v>
          </cell>
          <cell r="E515" t="str">
            <v>UT</v>
          </cell>
          <cell r="F515" t="str">
            <v>Yes</v>
          </cell>
        </row>
        <row r="516">
          <cell r="A516" t="str">
            <v>I_PV_FTILT_SOR_2</v>
          </cell>
          <cell r="B516" t="str">
            <v>West</v>
          </cell>
          <cell r="C516" t="str">
            <v>Utility Solar - PV</v>
          </cell>
          <cell r="D516" t="str">
            <v>Solar</v>
          </cell>
          <cell r="E516" t="str">
            <v>OR</v>
          </cell>
          <cell r="F516" t="str">
            <v>Yes</v>
          </cell>
        </row>
        <row r="517">
          <cell r="A517" t="str">
            <v>I_PV_FTILT_SOR_21</v>
          </cell>
          <cell r="B517" t="str">
            <v>West</v>
          </cell>
          <cell r="C517" t="str">
            <v>Utility Solar - PV</v>
          </cell>
          <cell r="D517" t="str">
            <v>Solar</v>
          </cell>
          <cell r="E517" t="str">
            <v>OR</v>
          </cell>
          <cell r="F517" t="str">
            <v>Yes</v>
          </cell>
        </row>
        <row r="518">
          <cell r="A518" t="str">
            <v>I_PV_FTILT_SWYO_21</v>
          </cell>
          <cell r="B518" t="str">
            <v>East</v>
          </cell>
          <cell r="C518" t="str">
            <v>Utility Solar - PV</v>
          </cell>
          <cell r="D518" t="str">
            <v>Solar</v>
          </cell>
          <cell r="E518" t="str">
            <v>WY</v>
          </cell>
          <cell r="F518" t="str">
            <v>Yes</v>
          </cell>
        </row>
        <row r="519">
          <cell r="A519" t="str">
            <v>I_PV_FTILT_UNTH_21</v>
          </cell>
          <cell r="B519" t="str">
            <v>East</v>
          </cell>
          <cell r="C519" t="str">
            <v>Utility Solar - PV</v>
          </cell>
          <cell r="D519" t="str">
            <v>Solar</v>
          </cell>
          <cell r="E519" t="str">
            <v>UT</v>
          </cell>
          <cell r="F519" t="str">
            <v>Yes</v>
          </cell>
        </row>
        <row r="520">
          <cell r="A520" t="str">
            <v>I_PV_FTILT_USTH_21</v>
          </cell>
          <cell r="B520" t="str">
            <v>East</v>
          </cell>
          <cell r="C520" t="str">
            <v>Utility Solar - PV</v>
          </cell>
          <cell r="D520" t="str">
            <v>Solar</v>
          </cell>
          <cell r="E520" t="str">
            <v>UT</v>
          </cell>
          <cell r="F520" t="str">
            <v>Yes</v>
          </cell>
        </row>
        <row r="521">
          <cell r="A521" t="str">
            <v>I_PV_FTILT_WALLA_21</v>
          </cell>
          <cell r="B521" t="str">
            <v>West</v>
          </cell>
          <cell r="C521" t="str">
            <v>Utility Solar - PV</v>
          </cell>
          <cell r="D521" t="str">
            <v>Solar</v>
          </cell>
          <cell r="E521" t="str">
            <v>WA</v>
          </cell>
          <cell r="F521" t="str">
            <v>Yes</v>
          </cell>
        </row>
        <row r="522">
          <cell r="A522" t="str">
            <v>I_PV_FTILT_YKMA_21</v>
          </cell>
          <cell r="B522" t="str">
            <v>West</v>
          </cell>
          <cell r="C522" t="str">
            <v>Utility Solar - PV</v>
          </cell>
          <cell r="D522" t="str">
            <v>Solar</v>
          </cell>
          <cell r="E522" t="str">
            <v>WA</v>
          </cell>
          <cell r="F522" t="str">
            <v>Yes</v>
          </cell>
        </row>
        <row r="523">
          <cell r="A523" t="str">
            <v>QF_W_HighPlateau</v>
          </cell>
          <cell r="B523" t="str">
            <v>West</v>
          </cell>
          <cell r="C523" t="str">
            <v>Existing - QF</v>
          </cell>
          <cell r="D523" t="str">
            <v>Existing - QF</v>
          </cell>
          <cell r="E523" t="str">
            <v>OR</v>
          </cell>
          <cell r="F523" t="str">
            <v>Yes</v>
          </cell>
        </row>
        <row r="524">
          <cell r="A524" t="str">
            <v>QF_W_LowerRidge</v>
          </cell>
          <cell r="B524" t="str">
            <v>West</v>
          </cell>
          <cell r="C524" t="str">
            <v>Existing - QF</v>
          </cell>
          <cell r="D524" t="str">
            <v>Existing - QF</v>
          </cell>
          <cell r="E524" t="str">
            <v>OR</v>
          </cell>
          <cell r="F524" t="str">
            <v>Yes</v>
          </cell>
        </row>
        <row r="525">
          <cell r="A525" t="str">
            <v>QF_W_MC_CoyoteH</v>
          </cell>
          <cell r="B525" t="str">
            <v>West</v>
          </cell>
          <cell r="C525" t="str">
            <v>Existing - QF</v>
          </cell>
          <cell r="D525" t="str">
            <v>Existing - QF</v>
          </cell>
          <cell r="E525">
            <v>0</v>
          </cell>
          <cell r="F525" t="str">
            <v>Yes</v>
          </cell>
        </row>
        <row r="526">
          <cell r="A526" t="str">
            <v>QF_W_MC_FivePine</v>
          </cell>
          <cell r="B526" t="str">
            <v>East</v>
          </cell>
          <cell r="C526" t="str">
            <v>Existing - QF</v>
          </cell>
          <cell r="D526" t="str">
            <v>Existing - QF</v>
          </cell>
          <cell r="E526" t="str">
            <v>ID</v>
          </cell>
          <cell r="F526" t="str">
            <v>Yes</v>
          </cell>
        </row>
        <row r="527">
          <cell r="A527" t="str">
            <v>QF_W_MC_NorthPt</v>
          </cell>
          <cell r="B527" t="str">
            <v>East</v>
          </cell>
          <cell r="C527" t="str">
            <v>Existing - QF</v>
          </cell>
          <cell r="D527" t="str">
            <v>Existing - QF</v>
          </cell>
          <cell r="E527" t="str">
            <v>ID</v>
          </cell>
          <cell r="F527" t="str">
            <v>Yes</v>
          </cell>
        </row>
        <row r="528">
          <cell r="A528" t="str">
            <v>QF_W_MuleHollow</v>
          </cell>
          <cell r="B528" t="str">
            <v>West</v>
          </cell>
          <cell r="C528" t="str">
            <v>Existing - QF</v>
          </cell>
          <cell r="D528" t="str">
            <v>Existing - QF</v>
          </cell>
          <cell r="E528" t="str">
            <v>OR</v>
          </cell>
          <cell r="F528" t="str">
            <v>Yes</v>
          </cell>
        </row>
        <row r="529">
          <cell r="A529" t="str">
            <v>QF_W_PineCity</v>
          </cell>
          <cell r="B529" t="str">
            <v>West</v>
          </cell>
          <cell r="C529" t="str">
            <v>Existing - QF</v>
          </cell>
          <cell r="D529" t="str">
            <v>Existing - QF</v>
          </cell>
          <cell r="E529" t="str">
            <v>OR</v>
          </cell>
          <cell r="F529" t="str">
            <v>Yes</v>
          </cell>
        </row>
        <row r="530">
          <cell r="A530" t="str">
            <v>QF_GEO_OMPower1</v>
          </cell>
          <cell r="B530" t="str">
            <v>West</v>
          </cell>
          <cell r="C530" t="str">
            <v>Existing - QF</v>
          </cell>
          <cell r="D530" t="str">
            <v>Existing - QF</v>
          </cell>
          <cell r="E530">
            <v>0</v>
          </cell>
          <cell r="F530" t="str">
            <v>No</v>
          </cell>
        </row>
        <row r="531">
          <cell r="A531" t="str">
            <v>I_W_WY_NO_40_PTC</v>
          </cell>
          <cell r="B531" t="str">
            <v>East</v>
          </cell>
          <cell r="C531" t="str">
            <v>Wind, WYNE, 40</v>
          </cell>
          <cell r="D531" t="str">
            <v>Wind</v>
          </cell>
          <cell r="E531" t="str">
            <v>WY</v>
          </cell>
          <cell r="F531" t="str">
            <v>Yes</v>
          </cell>
        </row>
        <row r="532">
          <cell r="A532" t="str">
            <v>I_W_ID_EA_29_PTC</v>
          </cell>
          <cell r="B532" t="str">
            <v>East</v>
          </cell>
          <cell r="C532" t="str">
            <v>Wind, GO, 29</v>
          </cell>
          <cell r="D532" t="str">
            <v>Wind</v>
          </cell>
          <cell r="E532" t="str">
            <v>ID</v>
          </cell>
          <cell r="F532" t="str">
            <v>Yes</v>
          </cell>
        </row>
        <row r="533">
          <cell r="A533" t="str">
            <v>I_W_OR_NE_29_PTC</v>
          </cell>
          <cell r="B533" t="str">
            <v>West</v>
          </cell>
          <cell r="C533" t="str">
            <v>Wind, OR, 29</v>
          </cell>
          <cell r="D533" t="str">
            <v>Wind</v>
          </cell>
          <cell r="E533" t="str">
            <v>OR</v>
          </cell>
          <cell r="F533" t="str">
            <v>Yes</v>
          </cell>
        </row>
        <row r="534">
          <cell r="A534" t="str">
            <v>I_W_OR_WE_29_PTC</v>
          </cell>
          <cell r="B534" t="str">
            <v>West</v>
          </cell>
          <cell r="C534" t="str">
            <v>Wind, WV, 29</v>
          </cell>
          <cell r="D534" t="str">
            <v>Wind</v>
          </cell>
          <cell r="E534" t="str">
            <v>OR</v>
          </cell>
          <cell r="F534" t="str">
            <v>Yes</v>
          </cell>
        </row>
        <row r="535">
          <cell r="A535" t="str">
            <v>I_W_UT_WE_29_PTC</v>
          </cell>
          <cell r="B535" t="str">
            <v>East</v>
          </cell>
          <cell r="C535" t="str">
            <v>Wind, UT, 29</v>
          </cell>
          <cell r="D535" t="str">
            <v>Wind</v>
          </cell>
          <cell r="E535" t="str">
            <v>UT</v>
          </cell>
          <cell r="F535" t="str">
            <v>Yes</v>
          </cell>
        </row>
        <row r="536">
          <cell r="A536" t="str">
            <v>I_W_WA_SO_29_PTC</v>
          </cell>
          <cell r="B536" t="str">
            <v>West</v>
          </cell>
          <cell r="C536" t="str">
            <v>Wind, WA, 29</v>
          </cell>
          <cell r="D536" t="str">
            <v>Wind</v>
          </cell>
          <cell r="E536" t="str">
            <v>WA</v>
          </cell>
          <cell r="F536" t="str">
            <v>Yes</v>
          </cell>
        </row>
        <row r="537">
          <cell r="A537" t="str">
            <v>I_W_WY_EA_40_1</v>
          </cell>
          <cell r="B537" t="str">
            <v>East</v>
          </cell>
          <cell r="C537" t="str">
            <v>Wind, WYNE, 40</v>
          </cell>
          <cell r="D537" t="str">
            <v>Wind</v>
          </cell>
          <cell r="E537" t="str">
            <v>WY</v>
          </cell>
          <cell r="F537" t="str">
            <v>Yes</v>
          </cell>
        </row>
        <row r="538">
          <cell r="A538" t="str">
            <v>I_W_WY_EA_40_PTC</v>
          </cell>
          <cell r="B538" t="str">
            <v>East</v>
          </cell>
          <cell r="C538" t="str">
            <v>Wind, WYNE, 40</v>
          </cell>
          <cell r="D538" t="str">
            <v>Wind</v>
          </cell>
          <cell r="E538" t="str">
            <v>WY</v>
          </cell>
          <cell r="F538" t="str">
            <v>Yes</v>
          </cell>
        </row>
        <row r="539">
          <cell r="A539" t="str">
            <v>I_W_WY_EC_40_1</v>
          </cell>
          <cell r="B539" t="str">
            <v>East</v>
          </cell>
          <cell r="C539" t="str">
            <v>Wind, WYAE, 40</v>
          </cell>
          <cell r="D539" t="str">
            <v>Wind</v>
          </cell>
          <cell r="E539" t="str">
            <v>WY</v>
          </cell>
          <cell r="F539" t="str">
            <v>Yes</v>
          </cell>
        </row>
        <row r="540">
          <cell r="A540" t="str">
            <v>I_W_WY_EC_40_PTC</v>
          </cell>
          <cell r="B540" t="str">
            <v>East</v>
          </cell>
          <cell r="C540" t="str">
            <v>Wind, WYAE, 40</v>
          </cell>
          <cell r="D540" t="str">
            <v>Wind</v>
          </cell>
          <cell r="E540" t="str">
            <v>WY</v>
          </cell>
          <cell r="F540" t="str">
            <v>Yes</v>
          </cell>
        </row>
        <row r="541">
          <cell r="A541" t="str">
            <v>I_W_WY_SO_40_1</v>
          </cell>
          <cell r="B541" t="str">
            <v>East</v>
          </cell>
          <cell r="C541" t="str">
            <v>Wind, WYAE, 40</v>
          </cell>
          <cell r="D541" t="str">
            <v>Wind</v>
          </cell>
          <cell r="E541" t="str">
            <v>WY</v>
          </cell>
          <cell r="F541" t="str">
            <v>Yes</v>
          </cell>
        </row>
        <row r="542">
          <cell r="A542" t="str">
            <v>I_W_WY_SO_40_PTC</v>
          </cell>
          <cell r="B542" t="str">
            <v>East</v>
          </cell>
          <cell r="C542" t="str">
            <v>Wind, WYAE, 40</v>
          </cell>
          <cell r="D542" t="str">
            <v>Wind</v>
          </cell>
          <cell r="E542" t="str">
            <v>WY</v>
          </cell>
          <cell r="F542" t="str">
            <v>Yes</v>
          </cell>
        </row>
        <row r="543">
          <cell r="A543" t="str">
            <v>I_W_YA_29_1_UP</v>
          </cell>
          <cell r="B543" t="str">
            <v>West</v>
          </cell>
          <cell r="C543" t="str">
            <v>Wind, WA, 29</v>
          </cell>
          <cell r="D543" t="str">
            <v>Wind</v>
          </cell>
          <cell r="E543" t="str">
            <v>WA</v>
          </cell>
          <cell r="F543" t="str">
            <v>Yes</v>
          </cell>
        </row>
        <row r="544">
          <cell r="A544" t="str">
            <v>I_PV_SOR_10_ITC</v>
          </cell>
          <cell r="B544" t="str">
            <v>West</v>
          </cell>
          <cell r="C544" t="str">
            <v>Utility Solar - PV</v>
          </cell>
          <cell r="D544" t="str">
            <v>Solar</v>
          </cell>
          <cell r="E544" t="str">
            <v>OR</v>
          </cell>
          <cell r="F544" t="str">
            <v>Yes</v>
          </cell>
        </row>
        <row r="545">
          <cell r="A545" t="str">
            <v>I_PV_SOR_2_ITC</v>
          </cell>
          <cell r="B545" t="str">
            <v>West</v>
          </cell>
          <cell r="C545" t="str">
            <v>Utility Solar - PV</v>
          </cell>
          <cell r="D545" t="str">
            <v>Solar</v>
          </cell>
          <cell r="E545" t="str">
            <v>OR</v>
          </cell>
          <cell r="F545" t="str">
            <v>Yes</v>
          </cell>
        </row>
        <row r="546">
          <cell r="A546" t="str">
            <v>I_PV_STra_US_ITC</v>
          </cell>
          <cell r="B546" t="str">
            <v>East</v>
          </cell>
          <cell r="C546" t="str">
            <v>Utility Solar - PV</v>
          </cell>
          <cell r="D546" t="str">
            <v>Solar</v>
          </cell>
          <cell r="E546" t="str">
            <v>UT</v>
          </cell>
          <cell r="F546" t="str">
            <v>Yes</v>
          </cell>
        </row>
        <row r="547">
          <cell r="A547" t="str">
            <v>I_PV_STrack_US_50</v>
          </cell>
          <cell r="B547" t="str">
            <v>East</v>
          </cell>
          <cell r="C547" t="str">
            <v>Utility Solar - PV</v>
          </cell>
          <cell r="D547" t="str">
            <v>Solar</v>
          </cell>
          <cell r="E547" t="str">
            <v>UT</v>
          </cell>
          <cell r="F547" t="str">
            <v>Yes</v>
          </cell>
        </row>
        <row r="548">
          <cell r="A548" t="str">
            <v>I_PV_SWYO_2_ITC</v>
          </cell>
          <cell r="B548" t="str">
            <v>East</v>
          </cell>
          <cell r="C548" t="str">
            <v>Utility Solar - PV</v>
          </cell>
          <cell r="D548" t="str">
            <v>Solar</v>
          </cell>
          <cell r="E548" t="str">
            <v>WY</v>
          </cell>
          <cell r="F548" t="str">
            <v>Yes</v>
          </cell>
        </row>
        <row r="549">
          <cell r="A549" t="str">
            <v>I_PV_TF_WY_2_ITC</v>
          </cell>
          <cell r="B549" t="str">
            <v>East</v>
          </cell>
          <cell r="C549" t="str">
            <v>Utility Solar - PV</v>
          </cell>
          <cell r="D549" t="str">
            <v>Solar</v>
          </cell>
          <cell r="E549" t="str">
            <v>WY</v>
          </cell>
          <cell r="F549" t="str">
            <v>Yes</v>
          </cell>
        </row>
        <row r="550">
          <cell r="A550" t="str">
            <v>I_PV_UNTH_2_ITC</v>
          </cell>
          <cell r="B550" t="str">
            <v>East</v>
          </cell>
          <cell r="C550" t="str">
            <v>Utility Solar - PV</v>
          </cell>
          <cell r="D550" t="str">
            <v>Solar</v>
          </cell>
          <cell r="E550" t="str">
            <v>UT</v>
          </cell>
          <cell r="F550" t="str">
            <v>Yes</v>
          </cell>
        </row>
        <row r="551">
          <cell r="A551" t="str">
            <v>I_PV_US_10_ITC</v>
          </cell>
          <cell r="B551" t="str">
            <v>East</v>
          </cell>
          <cell r="C551" t="str">
            <v>Utility Solar - PV</v>
          </cell>
          <cell r="D551" t="str">
            <v>Solar</v>
          </cell>
          <cell r="E551" t="str">
            <v>UT</v>
          </cell>
          <cell r="F551" t="str">
            <v>Yes</v>
          </cell>
        </row>
        <row r="552">
          <cell r="A552" t="str">
            <v>I_PV_US_2_ITC</v>
          </cell>
          <cell r="B552" t="str">
            <v>East</v>
          </cell>
          <cell r="C552" t="str">
            <v>Utility Solar - PV</v>
          </cell>
          <cell r="D552" t="str">
            <v>Solar</v>
          </cell>
          <cell r="E552" t="str">
            <v>UT</v>
          </cell>
          <cell r="F552" t="str">
            <v>Yes</v>
          </cell>
        </row>
        <row r="553">
          <cell r="A553" t="str">
            <v>I_PV_US_50_ITC</v>
          </cell>
          <cell r="B553" t="str">
            <v>East</v>
          </cell>
          <cell r="C553" t="str">
            <v>Utility Solar - PV</v>
          </cell>
          <cell r="D553" t="str">
            <v>Solar</v>
          </cell>
          <cell r="E553" t="str">
            <v>UT</v>
          </cell>
          <cell r="F553" t="str">
            <v>Yes</v>
          </cell>
        </row>
        <row r="554">
          <cell r="A554" t="str">
            <v>I_PV_WALLA_2_ITC</v>
          </cell>
          <cell r="B554" t="str">
            <v>West</v>
          </cell>
          <cell r="C554" t="str">
            <v>Utility Solar - PV</v>
          </cell>
          <cell r="D554" t="str">
            <v>Solar</v>
          </cell>
          <cell r="E554" t="str">
            <v>WA</v>
          </cell>
          <cell r="F554" t="str">
            <v>Yes</v>
          </cell>
        </row>
        <row r="555">
          <cell r="A555" t="str">
            <v>I_PV_YKMA_2_ITC</v>
          </cell>
          <cell r="B555" t="str">
            <v>West</v>
          </cell>
          <cell r="C555" t="str">
            <v>Utility Solar - PV</v>
          </cell>
          <cell r="D555" t="str">
            <v>Solar</v>
          </cell>
          <cell r="E555" t="str">
            <v>WA</v>
          </cell>
          <cell r="F555" t="str">
            <v>Yes</v>
          </cell>
        </row>
        <row r="556">
          <cell r="A556" t="str">
            <v>Cholla_I_GR_Cholla4</v>
          </cell>
          <cell r="B556" t="str">
            <v>East</v>
          </cell>
          <cell r="C556" t="str">
            <v>Coal Ret_UT - Gas RePower</v>
          </cell>
          <cell r="D556" t="str">
            <v>Gas_Conversion from Coal</v>
          </cell>
          <cell r="E556" t="str">
            <v>AZ</v>
          </cell>
          <cell r="F556" t="str">
            <v>Yes</v>
          </cell>
        </row>
        <row r="557">
          <cell r="A557" t="str">
            <v>Wyodak1_I_GR_Wyodak</v>
          </cell>
          <cell r="B557" t="str">
            <v>East</v>
          </cell>
          <cell r="C557" t="str">
            <v>Coal Ret_UT - Gas RePower</v>
          </cell>
          <cell r="D557" t="str">
            <v>Gas_Conversion from Coal</v>
          </cell>
          <cell r="E557" t="str">
            <v>WY</v>
          </cell>
          <cell r="F557" t="str">
            <v>Yes</v>
          </cell>
        </row>
        <row r="558">
          <cell r="A558" t="str">
            <v>I_W_Hemwy_29_1</v>
          </cell>
          <cell r="B558" t="str">
            <v>West</v>
          </cell>
          <cell r="C558" t="str">
            <v>Wind, HM, 29</v>
          </cell>
          <cell r="D558" t="str">
            <v>Wind</v>
          </cell>
          <cell r="E558" t="str">
            <v>OR</v>
          </cell>
          <cell r="F558" t="str">
            <v>Yes</v>
          </cell>
        </row>
        <row r="559">
          <cell r="A559" t="str">
            <v>I_W_Hemwy_29_PTC</v>
          </cell>
          <cell r="B559" t="str">
            <v>West</v>
          </cell>
          <cell r="C559" t="str">
            <v>Wind, HM, 29</v>
          </cell>
          <cell r="D559" t="str">
            <v>Wind</v>
          </cell>
          <cell r="E559" t="str">
            <v>OR</v>
          </cell>
          <cell r="F559" t="str">
            <v>Yes</v>
          </cell>
        </row>
        <row r="560">
          <cell r="A560" t="str">
            <v>I_PV_Stra_US_50_ITC</v>
          </cell>
          <cell r="B560" t="str">
            <v>East</v>
          </cell>
          <cell r="C560" t="str">
            <v>Utility Solar - PV</v>
          </cell>
          <cell r="D560" t="str">
            <v>Solar</v>
          </cell>
          <cell r="E560" t="str">
            <v>UT</v>
          </cell>
          <cell r="F560" t="str">
            <v>Yes</v>
          </cell>
        </row>
        <row r="561">
          <cell r="A561" t="str">
            <v>I_DGSolar_WH_UT1</v>
          </cell>
          <cell r="B561" t="str">
            <v>East</v>
          </cell>
          <cell r="C561" t="str">
            <v>Micro Solar - Water Heating</v>
          </cell>
          <cell r="D561" t="str">
            <v>DG-Solar</v>
          </cell>
          <cell r="E561" t="str">
            <v>UT</v>
          </cell>
          <cell r="F561" t="str">
            <v>No</v>
          </cell>
        </row>
        <row r="562">
          <cell r="A562" t="str">
            <v>I_DGSolar_WH_UT2</v>
          </cell>
          <cell r="B562" t="str">
            <v>East</v>
          </cell>
          <cell r="C562" t="str">
            <v>Micro Solar - Water Heating</v>
          </cell>
          <cell r="D562" t="str">
            <v>DG-Solar</v>
          </cell>
          <cell r="E562" t="str">
            <v>UT</v>
          </cell>
          <cell r="F562" t="str">
            <v>No</v>
          </cell>
        </row>
        <row r="563">
          <cell r="A563" t="str">
            <v>I_DGSolar_WH_UT3</v>
          </cell>
          <cell r="B563" t="str">
            <v>East</v>
          </cell>
          <cell r="C563" t="str">
            <v>Micro Solar - Water Heating</v>
          </cell>
          <cell r="D563" t="str">
            <v>DG-Solar</v>
          </cell>
          <cell r="E563" t="str">
            <v>UT</v>
          </cell>
          <cell r="F563" t="str">
            <v>No</v>
          </cell>
        </row>
        <row r="564">
          <cell r="A564" t="str">
            <v>I_DGSolar_WH_UT4</v>
          </cell>
          <cell r="B564" t="str">
            <v>East</v>
          </cell>
          <cell r="C564" t="str">
            <v>Micro Solar - Water Heating</v>
          </cell>
          <cell r="D564" t="str">
            <v>DG-Solar</v>
          </cell>
          <cell r="E564" t="str">
            <v>UT</v>
          </cell>
          <cell r="F564" t="str">
            <v>No</v>
          </cell>
        </row>
        <row r="565">
          <cell r="A565" t="str">
            <v>I_DGSolar_WH_UT5</v>
          </cell>
          <cell r="B565" t="str">
            <v>East</v>
          </cell>
          <cell r="C565" t="str">
            <v>Micro Solar - Water Heating</v>
          </cell>
          <cell r="D565" t="str">
            <v>DG-Solar</v>
          </cell>
          <cell r="E565" t="str">
            <v>UT</v>
          </cell>
          <cell r="F565" t="str">
            <v>No</v>
          </cell>
        </row>
        <row r="566">
          <cell r="A566" t="str">
            <v>I_DGSolar_WH_UT6</v>
          </cell>
          <cell r="B566" t="str">
            <v>East</v>
          </cell>
          <cell r="C566" t="str">
            <v>Micro Solar - Water Heating</v>
          </cell>
          <cell r="D566" t="str">
            <v>DG-Solar</v>
          </cell>
          <cell r="E566" t="str">
            <v>UT</v>
          </cell>
          <cell r="F566" t="str">
            <v>No</v>
          </cell>
        </row>
        <row r="567">
          <cell r="A567" t="str">
            <v>I_DGSolar_WH_UT7</v>
          </cell>
          <cell r="B567" t="str">
            <v>East</v>
          </cell>
          <cell r="C567" t="str">
            <v>Micro Solar - Water Heating</v>
          </cell>
          <cell r="D567" t="str">
            <v>DG-Solar</v>
          </cell>
          <cell r="E567" t="str">
            <v>UT</v>
          </cell>
          <cell r="F567" t="str">
            <v>No</v>
          </cell>
        </row>
        <row r="568">
          <cell r="A568" t="str">
            <v>I_DGSolar_WH_UT8</v>
          </cell>
          <cell r="B568" t="str">
            <v>East</v>
          </cell>
          <cell r="C568" t="str">
            <v>Micro Solar - Water Heating</v>
          </cell>
          <cell r="D568" t="str">
            <v>DG-Solar</v>
          </cell>
          <cell r="E568" t="str">
            <v>UT</v>
          </cell>
          <cell r="F568" t="str">
            <v>No</v>
          </cell>
        </row>
        <row r="569">
          <cell r="A569" t="str">
            <v>I_DGSolar_WH_UT9</v>
          </cell>
          <cell r="B569" t="str">
            <v>East</v>
          </cell>
          <cell r="C569" t="str">
            <v>Micro Solar - Water Heating</v>
          </cell>
          <cell r="D569" t="str">
            <v>DG-Solar</v>
          </cell>
          <cell r="E569" t="str">
            <v>UT</v>
          </cell>
          <cell r="F569" t="str">
            <v>No</v>
          </cell>
        </row>
        <row r="570">
          <cell r="A570" t="str">
            <v>Monsanto_145258</v>
          </cell>
          <cell r="B570" t="str">
            <v>East</v>
          </cell>
          <cell r="C570" t="str">
            <v>Existing - Purchase</v>
          </cell>
          <cell r="D570" t="str">
            <v>Existing - Purchase</v>
          </cell>
          <cell r="E570">
            <v>0</v>
          </cell>
          <cell r="F570" t="str">
            <v>No</v>
          </cell>
        </row>
        <row r="571">
          <cell r="A571" t="str">
            <v>APS_27875_Supplemental</v>
          </cell>
          <cell r="B571" t="str">
            <v>East</v>
          </cell>
          <cell r="C571" t="str">
            <v>Existing - Purchase</v>
          </cell>
          <cell r="D571" t="str">
            <v>Existing - Purchase</v>
          </cell>
          <cell r="E571">
            <v>0</v>
          </cell>
          <cell r="F571" t="str">
            <v>No</v>
          </cell>
        </row>
        <row r="572">
          <cell r="A572" t="str">
            <v>Weyerhauser_Reserves_356685</v>
          </cell>
          <cell r="B572" t="str">
            <v>West</v>
          </cell>
          <cell r="C572" t="str">
            <v>Existing - Purchase</v>
          </cell>
          <cell r="D572" t="str">
            <v>Existing - Purchase</v>
          </cell>
          <cell r="E572">
            <v>0</v>
          </cell>
          <cell r="F572" t="str">
            <v>No</v>
          </cell>
        </row>
        <row r="573">
          <cell r="A573" t="str">
            <v>MnsntoCRT_145258</v>
          </cell>
          <cell r="B573" t="str">
            <v>East</v>
          </cell>
          <cell r="C573" t="str">
            <v>Existing - Purchase</v>
          </cell>
          <cell r="D573" t="str">
            <v>Existing - Purchase</v>
          </cell>
          <cell r="E573">
            <v>0</v>
          </cell>
          <cell r="F573" t="str">
            <v>No</v>
          </cell>
        </row>
        <row r="574">
          <cell r="A574" t="str">
            <v>Deseret_194277</v>
          </cell>
          <cell r="B574" t="str">
            <v>East</v>
          </cell>
          <cell r="C574" t="str">
            <v>Existing - Purchase</v>
          </cell>
          <cell r="D574" t="str">
            <v>Existing - Purchase</v>
          </cell>
          <cell r="E574">
            <v>0</v>
          </cell>
          <cell r="F574" t="str">
            <v>No</v>
          </cell>
        </row>
        <row r="575">
          <cell r="A575" t="str">
            <v>QF_Exxon_236032</v>
          </cell>
          <cell r="B575" t="str">
            <v>East</v>
          </cell>
          <cell r="C575" t="str">
            <v>Existing - QF</v>
          </cell>
          <cell r="D575" t="str">
            <v>Existing - QF</v>
          </cell>
          <cell r="E575">
            <v>0</v>
          </cell>
          <cell r="F575" t="str">
            <v>No</v>
          </cell>
        </row>
        <row r="576">
          <cell r="A576" t="str">
            <v>QF_Kennecott_216221</v>
          </cell>
          <cell r="B576" t="str">
            <v>East</v>
          </cell>
          <cell r="C576" t="str">
            <v>Existing - QF</v>
          </cell>
          <cell r="D576" t="str">
            <v>Existing - QF</v>
          </cell>
          <cell r="E576">
            <v>0</v>
          </cell>
          <cell r="F576" t="str">
            <v>No</v>
          </cell>
        </row>
        <row r="577">
          <cell r="A577" t="str">
            <v>QF_Simplots_216221</v>
          </cell>
          <cell r="B577" t="str">
            <v>East</v>
          </cell>
          <cell r="C577" t="str">
            <v>Existing - QF</v>
          </cell>
          <cell r="D577" t="str">
            <v>Existing - QF</v>
          </cell>
          <cell r="E577">
            <v>0</v>
          </cell>
          <cell r="F577" t="str">
            <v>No</v>
          </cell>
        </row>
        <row r="578">
          <cell r="A578" t="str">
            <v>QF_Sunnyside_Additional_59965</v>
          </cell>
          <cell r="B578" t="str">
            <v>East</v>
          </cell>
          <cell r="C578" t="str">
            <v>Existing - QF</v>
          </cell>
          <cell r="D578" t="str">
            <v>Existing - QF</v>
          </cell>
          <cell r="E578">
            <v>0</v>
          </cell>
          <cell r="F578" t="str">
            <v>No</v>
          </cell>
        </row>
        <row r="579">
          <cell r="A579" t="str">
            <v>QF_Sunnyside_Base_83997</v>
          </cell>
          <cell r="B579" t="str">
            <v>East</v>
          </cell>
          <cell r="C579" t="str">
            <v>Existing - QF</v>
          </cell>
          <cell r="D579" t="str">
            <v>Existing - QF</v>
          </cell>
          <cell r="E579">
            <v>0</v>
          </cell>
          <cell r="F579" t="str">
            <v>No</v>
          </cell>
        </row>
        <row r="580">
          <cell r="A580" t="str">
            <v>QF_Tesoro_519533</v>
          </cell>
          <cell r="B580" t="str">
            <v>East</v>
          </cell>
          <cell r="C580" t="str">
            <v>Existing - QF</v>
          </cell>
          <cell r="D580" t="str">
            <v>Existing - QF</v>
          </cell>
          <cell r="E580">
            <v>0</v>
          </cell>
          <cell r="F580" t="str">
            <v>No</v>
          </cell>
        </row>
        <row r="581">
          <cell r="A581" t="str">
            <v>QF_USMag_226786</v>
          </cell>
          <cell r="B581" t="str">
            <v>East</v>
          </cell>
          <cell r="C581" t="str">
            <v>Existing - QF</v>
          </cell>
          <cell r="D581" t="str">
            <v>Existing - QF</v>
          </cell>
          <cell r="E581">
            <v>0</v>
          </cell>
          <cell r="F581" t="str">
            <v>No</v>
          </cell>
        </row>
        <row r="582">
          <cell r="A582" t="str">
            <v>QF_Evergreen_Bio_351030</v>
          </cell>
          <cell r="B582" t="str">
            <v>East</v>
          </cell>
          <cell r="C582" t="str">
            <v>Existing - QF</v>
          </cell>
          <cell r="D582" t="str">
            <v>Existing - QF</v>
          </cell>
          <cell r="E582" t="str">
            <v>OR</v>
          </cell>
          <cell r="F582" t="str">
            <v>No</v>
          </cell>
        </row>
        <row r="583">
          <cell r="A583" t="str">
            <v>QF_KennRF_579481</v>
          </cell>
          <cell r="B583" t="str">
            <v>East</v>
          </cell>
          <cell r="C583" t="str">
            <v>Existing - QF</v>
          </cell>
          <cell r="D583" t="str">
            <v>Existing - QF</v>
          </cell>
          <cell r="E583">
            <v>0</v>
          </cell>
          <cell r="F583" t="str">
            <v>No</v>
          </cell>
        </row>
        <row r="584">
          <cell r="A584" t="str">
            <v>QF_Kenn_Moly</v>
          </cell>
          <cell r="B584" t="str">
            <v>East</v>
          </cell>
          <cell r="C584" t="str">
            <v>Existing - QF</v>
          </cell>
          <cell r="D584" t="str">
            <v>Existing - QF</v>
          </cell>
          <cell r="E584">
            <v>0</v>
          </cell>
          <cell r="F584" t="str">
            <v>No</v>
          </cell>
        </row>
        <row r="585">
          <cell r="A585" t="str">
            <v>QF_USMag_Propose</v>
          </cell>
          <cell r="B585" t="str">
            <v>East</v>
          </cell>
          <cell r="C585" t="str">
            <v>Existing - QF</v>
          </cell>
          <cell r="D585" t="str">
            <v>Existing - QF</v>
          </cell>
          <cell r="E585">
            <v>0</v>
          </cell>
          <cell r="F585" t="str">
            <v>No</v>
          </cell>
        </row>
        <row r="586">
          <cell r="A586" t="str">
            <v>QF_RBFP_E20771</v>
          </cell>
          <cell r="B586" t="str">
            <v>West</v>
          </cell>
          <cell r="C586" t="str">
            <v>Existing - QF</v>
          </cell>
          <cell r="D586" t="str">
            <v>Existing - QF</v>
          </cell>
          <cell r="E586" t="str">
            <v>CA</v>
          </cell>
          <cell r="F586" t="str">
            <v>No</v>
          </cell>
        </row>
        <row r="587">
          <cell r="A587" t="str">
            <v>QF_RBFP_E20907</v>
          </cell>
          <cell r="B587" t="str">
            <v>West</v>
          </cell>
          <cell r="C587" t="str">
            <v>Existing - QF</v>
          </cell>
          <cell r="D587" t="str">
            <v>Existing - QF</v>
          </cell>
          <cell r="E587" t="str">
            <v>OR</v>
          </cell>
          <cell r="F587" t="str">
            <v>No</v>
          </cell>
        </row>
        <row r="588">
          <cell r="A588" t="str">
            <v>AGHydro_QF829926</v>
          </cell>
          <cell r="B588" t="str">
            <v>West</v>
          </cell>
          <cell r="C588" t="str">
            <v>Existing - QF</v>
          </cell>
          <cell r="D588" t="str">
            <v>Existing - QF</v>
          </cell>
          <cell r="E588">
            <v>0</v>
          </cell>
          <cell r="F588" t="str">
            <v>Yes</v>
          </cell>
        </row>
        <row r="589">
          <cell r="A589" t="str">
            <v>DorenaHyd_20887</v>
          </cell>
          <cell r="B589" t="str">
            <v>West</v>
          </cell>
          <cell r="C589" t="str">
            <v>Existing - Hydro</v>
          </cell>
          <cell r="D589" t="str">
            <v>Existing - Hydro</v>
          </cell>
          <cell r="E589">
            <v>0</v>
          </cell>
          <cell r="F589" t="str">
            <v>No</v>
          </cell>
        </row>
        <row r="590">
          <cell r="A590" t="str">
            <v>MagCorp_144408</v>
          </cell>
          <cell r="B590" t="str">
            <v>East</v>
          </cell>
          <cell r="C590" t="str">
            <v>Existing - Interruptible</v>
          </cell>
          <cell r="D590" t="str">
            <v>Existing - Interruptible</v>
          </cell>
          <cell r="E590">
            <v>0</v>
          </cell>
          <cell r="F590" t="str">
            <v>No</v>
          </cell>
        </row>
        <row r="591">
          <cell r="A591" t="str">
            <v>Nucor_137328</v>
          </cell>
          <cell r="B591" t="str">
            <v>East</v>
          </cell>
          <cell r="C591" t="str">
            <v>Existing - Interruptible</v>
          </cell>
          <cell r="D591" t="str">
            <v>Existing - Interruptible</v>
          </cell>
          <cell r="E591">
            <v>0</v>
          </cell>
          <cell r="F591" t="str">
            <v>No</v>
          </cell>
        </row>
        <row r="592">
          <cell r="A592" t="str">
            <v>DSM_IRR_GO</v>
          </cell>
          <cell r="B592" t="str">
            <v>East</v>
          </cell>
          <cell r="C592" t="str">
            <v>Existing - DSM_Class1</v>
          </cell>
          <cell r="D592" t="str">
            <v>Existing - DSM</v>
          </cell>
          <cell r="E592" t="str">
            <v>ID</v>
          </cell>
          <cell r="F592" t="str">
            <v>No</v>
          </cell>
        </row>
        <row r="593">
          <cell r="A593" t="str">
            <v>DSM_CooKeeper</v>
          </cell>
          <cell r="B593" t="str">
            <v>East</v>
          </cell>
          <cell r="C593" t="str">
            <v>Existing - DSM_Class1</v>
          </cell>
          <cell r="D593" t="str">
            <v>Existing - DSM</v>
          </cell>
          <cell r="E593" t="str">
            <v>UT</v>
          </cell>
          <cell r="F593" t="str">
            <v>No</v>
          </cell>
        </row>
        <row r="594">
          <cell r="A594" t="str">
            <v>DSM_IRR_UT</v>
          </cell>
          <cell r="B594" t="str">
            <v>East</v>
          </cell>
          <cell r="C594" t="str">
            <v>Existing - DSM_Class1</v>
          </cell>
          <cell r="D594" t="str">
            <v>Existing - DSM</v>
          </cell>
          <cell r="E594" t="str">
            <v>UT</v>
          </cell>
          <cell r="F594" t="str">
            <v>No</v>
          </cell>
        </row>
        <row r="595">
          <cell r="A595" t="str">
            <v>FC3_PSCO_63361_in</v>
          </cell>
          <cell r="B595" t="str">
            <v>East</v>
          </cell>
          <cell r="C595" t="str">
            <v>Existing - Wind</v>
          </cell>
          <cell r="D595" t="str">
            <v>Existing - Wind</v>
          </cell>
          <cell r="E595" t="str">
            <v>WY</v>
          </cell>
          <cell r="F595" t="str">
            <v>No</v>
          </cell>
        </row>
        <row r="596">
          <cell r="A596" t="str">
            <v>Rock River_100371</v>
          </cell>
          <cell r="B596" t="str">
            <v>East</v>
          </cell>
          <cell r="C596" t="str">
            <v>Existing - Wind</v>
          </cell>
          <cell r="D596" t="str">
            <v>Existing - Wind</v>
          </cell>
          <cell r="E596" t="str">
            <v>WY</v>
          </cell>
          <cell r="F596" t="str">
            <v>Yes</v>
          </cell>
        </row>
        <row r="597">
          <cell r="A597" t="str">
            <v>FC4_BPA_79207_in</v>
          </cell>
          <cell r="B597" t="str">
            <v>East</v>
          </cell>
          <cell r="C597" t="str">
            <v>Existing - Wind</v>
          </cell>
          <cell r="D597" t="str">
            <v>Existing - Wind</v>
          </cell>
          <cell r="E597" t="str">
            <v>WY</v>
          </cell>
          <cell r="F597" t="str">
            <v>No</v>
          </cell>
        </row>
        <row r="598">
          <cell r="A598" t="str">
            <v>SCL State Line_105228_in</v>
          </cell>
          <cell r="B598" t="str">
            <v>West</v>
          </cell>
          <cell r="C598" t="str">
            <v>Existing - Wind</v>
          </cell>
          <cell r="D598" t="str">
            <v>Existing - Wind</v>
          </cell>
          <cell r="E598" t="str">
            <v>WA</v>
          </cell>
          <cell r="F598" t="str">
            <v>No</v>
          </cell>
        </row>
        <row r="599">
          <cell r="A599" t="str">
            <v>SCL State Line_105228_out</v>
          </cell>
          <cell r="B599" t="str">
            <v>West</v>
          </cell>
          <cell r="C599" t="str">
            <v>Existing - SALE</v>
          </cell>
          <cell r="D599" t="str">
            <v>Existing - SALE</v>
          </cell>
          <cell r="E599">
            <v>0</v>
          </cell>
          <cell r="F599" t="str">
            <v>No</v>
          </cell>
        </row>
        <row r="600">
          <cell r="A600" t="str">
            <v>Redding_66276_out</v>
          </cell>
          <cell r="B600" t="str">
            <v>West</v>
          </cell>
          <cell r="C600" t="str">
            <v>Existing - Sale</v>
          </cell>
          <cell r="D600" t="str">
            <v>Existing - Sale</v>
          </cell>
          <cell r="E600">
            <v>0</v>
          </cell>
          <cell r="F600" t="str">
            <v>No</v>
          </cell>
        </row>
        <row r="601">
          <cell r="A601" t="str">
            <v>SMUD_24296_out</v>
          </cell>
          <cell r="B601" t="str">
            <v>West</v>
          </cell>
          <cell r="C601" t="str">
            <v>Existing - Sale</v>
          </cell>
          <cell r="D601" t="str">
            <v>Existing - Sale</v>
          </cell>
          <cell r="E601">
            <v>0</v>
          </cell>
          <cell r="F601" t="str">
            <v>No</v>
          </cell>
        </row>
        <row r="602">
          <cell r="A602" t="str">
            <v>Douglas Settlement_38185</v>
          </cell>
          <cell r="B602" t="str">
            <v>West</v>
          </cell>
          <cell r="C602" t="str">
            <v>Existing - Purchase</v>
          </cell>
          <cell r="D602" t="str">
            <v>Existing - Purchase</v>
          </cell>
          <cell r="E602">
            <v>0</v>
          </cell>
          <cell r="F602" t="str">
            <v>No</v>
          </cell>
        </row>
        <row r="603">
          <cell r="A603" t="str">
            <v>Grant Displacement</v>
          </cell>
          <cell r="B603" t="str">
            <v>West</v>
          </cell>
          <cell r="C603" t="str">
            <v>Existing - Purchase</v>
          </cell>
          <cell r="D603" t="str">
            <v>Existing - Purchase</v>
          </cell>
          <cell r="E603">
            <v>0</v>
          </cell>
          <cell r="F603" t="str">
            <v>No</v>
          </cell>
        </row>
        <row r="604">
          <cell r="A604" t="str">
            <v>Canadian Entitlement_64937</v>
          </cell>
          <cell r="B604" t="str">
            <v>West</v>
          </cell>
          <cell r="C604" t="str">
            <v>Existing - Sale</v>
          </cell>
          <cell r="D604" t="str">
            <v>Existing - Sale</v>
          </cell>
          <cell r="E604">
            <v>0</v>
          </cell>
          <cell r="F604" t="str">
            <v>No</v>
          </cell>
        </row>
        <row r="605">
          <cell r="A605" t="str">
            <v>QF_Biomass</v>
          </cell>
          <cell r="B605" t="str">
            <v>West</v>
          </cell>
          <cell r="C605" t="str">
            <v>Existing - QF</v>
          </cell>
          <cell r="D605" t="str">
            <v>Existing - QF</v>
          </cell>
          <cell r="E605" t="str">
            <v>OR</v>
          </cell>
          <cell r="F605" t="str">
            <v>Yes</v>
          </cell>
        </row>
        <row r="606">
          <cell r="A606" t="str">
            <v>PGE Cove_83984</v>
          </cell>
          <cell r="B606" t="str">
            <v>West</v>
          </cell>
          <cell r="C606" t="str">
            <v>Existing - Purchase</v>
          </cell>
          <cell r="D606" t="str">
            <v>Existing - Purchase</v>
          </cell>
          <cell r="E606">
            <v>0</v>
          </cell>
          <cell r="F606" t="str">
            <v>No</v>
          </cell>
        </row>
        <row r="607">
          <cell r="A607" t="str">
            <v>FC1_BPA_42818_out</v>
          </cell>
          <cell r="B607" t="str">
            <v>East</v>
          </cell>
          <cell r="C607" t="str">
            <v>Existing - Sale</v>
          </cell>
          <cell r="D607" t="str">
            <v>Existing - Sale</v>
          </cell>
          <cell r="E607" t="str">
            <v>WY</v>
          </cell>
          <cell r="F607" t="str">
            <v>Yes</v>
          </cell>
        </row>
        <row r="608">
          <cell r="A608" t="str">
            <v>FC2_BPA_63508_out</v>
          </cell>
          <cell r="B608" t="str">
            <v>West</v>
          </cell>
          <cell r="C608" t="str">
            <v>Existing - Sale</v>
          </cell>
          <cell r="D608" t="str">
            <v>Existing - Sale</v>
          </cell>
          <cell r="E608">
            <v>0</v>
          </cell>
          <cell r="F608" t="str">
            <v>No</v>
          </cell>
        </row>
        <row r="609">
          <cell r="A609" t="str">
            <v>FC1_EWEB_63510_out</v>
          </cell>
          <cell r="B609" t="str">
            <v>West</v>
          </cell>
          <cell r="C609" t="str">
            <v>Existing - Sale</v>
          </cell>
          <cell r="D609" t="str">
            <v>Existing - Sale</v>
          </cell>
          <cell r="E609" t="str">
            <v>WY</v>
          </cell>
          <cell r="F609" t="str">
            <v>Yes</v>
          </cell>
        </row>
        <row r="610">
          <cell r="A610" t="str">
            <v>FC4_BPA_79207_out</v>
          </cell>
          <cell r="B610" t="str">
            <v>West</v>
          </cell>
          <cell r="C610" t="str">
            <v>Existing - Sale</v>
          </cell>
          <cell r="D610" t="str">
            <v>Existing - Sale</v>
          </cell>
          <cell r="E610">
            <v>0</v>
          </cell>
          <cell r="F610" t="str">
            <v>No</v>
          </cell>
        </row>
        <row r="611">
          <cell r="A611" t="str">
            <v>Cowlitz_65787_sale</v>
          </cell>
          <cell r="B611" t="str">
            <v>West</v>
          </cell>
          <cell r="C611" t="str">
            <v>Existing - Sale</v>
          </cell>
          <cell r="D611" t="str">
            <v>Existing - Sale</v>
          </cell>
          <cell r="E611">
            <v>0</v>
          </cell>
          <cell r="F611" t="str">
            <v>No</v>
          </cell>
        </row>
        <row r="612">
          <cell r="A612" t="str">
            <v>BPA_SIE_64885_McNary_in</v>
          </cell>
          <cell r="B612" t="str">
            <v>West</v>
          </cell>
          <cell r="C612" t="str">
            <v>Existing - Purchase</v>
          </cell>
          <cell r="D612" t="str">
            <v>Existing - Purchase</v>
          </cell>
          <cell r="E612">
            <v>0</v>
          </cell>
          <cell r="F612" t="str">
            <v>No</v>
          </cell>
        </row>
        <row r="613">
          <cell r="A613" t="str">
            <v>BPA_64706_Spring_P</v>
          </cell>
          <cell r="B613" t="str">
            <v>West</v>
          </cell>
          <cell r="C613" t="str">
            <v>Existing - Purchase</v>
          </cell>
          <cell r="D613" t="str">
            <v>Existing - Purchase</v>
          </cell>
          <cell r="E613">
            <v>0</v>
          </cell>
          <cell r="F613" t="str">
            <v>No</v>
          </cell>
        </row>
        <row r="614">
          <cell r="A614" t="str">
            <v>BPA_64888_Summer_P</v>
          </cell>
          <cell r="B614" t="str">
            <v>West</v>
          </cell>
          <cell r="C614" t="str">
            <v>Existing - Purchase</v>
          </cell>
          <cell r="D614" t="str">
            <v>Existing - Purchase</v>
          </cell>
          <cell r="E614">
            <v>0</v>
          </cell>
          <cell r="F614" t="str">
            <v>No</v>
          </cell>
        </row>
        <row r="615">
          <cell r="A615" t="str">
            <v>SMUD_24296_in</v>
          </cell>
          <cell r="B615" t="str">
            <v>West</v>
          </cell>
          <cell r="C615" t="str">
            <v>Existing - Purchase</v>
          </cell>
          <cell r="D615" t="str">
            <v>Existing - Purchase</v>
          </cell>
          <cell r="E615">
            <v>0</v>
          </cell>
          <cell r="F615" t="str">
            <v>No</v>
          </cell>
        </row>
        <row r="616">
          <cell r="A616" t="str">
            <v>FC2_BPA_63507_in</v>
          </cell>
          <cell r="B616" t="str">
            <v>East</v>
          </cell>
          <cell r="C616" t="str">
            <v>Existing - Wind</v>
          </cell>
          <cell r="D616" t="str">
            <v>Existing - Wind</v>
          </cell>
          <cell r="E616" t="str">
            <v>WY</v>
          </cell>
          <cell r="F616" t="str">
            <v>No</v>
          </cell>
        </row>
        <row r="617">
          <cell r="A617" t="str">
            <v>Idaho Power_RTSA_return</v>
          </cell>
          <cell r="B617" t="str">
            <v>West</v>
          </cell>
          <cell r="C617" t="str">
            <v>Existing - Purchase</v>
          </cell>
          <cell r="D617" t="str">
            <v>Existing - Purchase</v>
          </cell>
          <cell r="E617">
            <v>0</v>
          </cell>
          <cell r="F617" t="str">
            <v>No</v>
          </cell>
        </row>
        <row r="618">
          <cell r="A618" t="str">
            <v>APS_Exchange_58118_FC_in</v>
          </cell>
          <cell r="B618" t="str">
            <v>East</v>
          </cell>
          <cell r="C618" t="str">
            <v>Existing - Purchase</v>
          </cell>
          <cell r="D618" t="str">
            <v>Existing - Purchase</v>
          </cell>
          <cell r="E618">
            <v>0</v>
          </cell>
          <cell r="F618" t="str">
            <v>No</v>
          </cell>
        </row>
        <row r="619">
          <cell r="A619" t="str">
            <v>APS_Exchange_58119_FC_out</v>
          </cell>
          <cell r="B619" t="str">
            <v>East</v>
          </cell>
          <cell r="C619" t="str">
            <v>Existing - Sale</v>
          </cell>
          <cell r="D619" t="str">
            <v>Existing - Sale</v>
          </cell>
          <cell r="E619">
            <v>0</v>
          </cell>
          <cell r="F619" t="str">
            <v>No</v>
          </cell>
        </row>
        <row r="620">
          <cell r="A620" t="str">
            <v>Redding_66276_in</v>
          </cell>
          <cell r="B620" t="str">
            <v>East</v>
          </cell>
          <cell r="C620" t="str">
            <v>Existing - Purchase</v>
          </cell>
          <cell r="D620" t="str">
            <v>Existing - Purchase</v>
          </cell>
          <cell r="E620">
            <v>0</v>
          </cell>
          <cell r="F620" t="str">
            <v>No</v>
          </cell>
        </row>
        <row r="621">
          <cell r="A621" t="str">
            <v>APS_Exchange_58118_AZ_in</v>
          </cell>
          <cell r="B621" t="str">
            <v>East</v>
          </cell>
          <cell r="C621" t="str">
            <v>Existing - Purchase</v>
          </cell>
          <cell r="D621" t="str">
            <v>Existing - Purchase</v>
          </cell>
          <cell r="E621">
            <v>0</v>
          </cell>
          <cell r="F621" t="str">
            <v>No</v>
          </cell>
        </row>
        <row r="622">
          <cell r="A622" t="str">
            <v>BPA_SIE_64885_Goshen_in</v>
          </cell>
          <cell r="B622" t="str">
            <v>East</v>
          </cell>
          <cell r="C622" t="str">
            <v>Existing - Purchase</v>
          </cell>
          <cell r="D622" t="str">
            <v>Existing - Purchase</v>
          </cell>
          <cell r="E622">
            <v>0</v>
          </cell>
          <cell r="F622" t="str">
            <v>No</v>
          </cell>
        </row>
        <row r="623">
          <cell r="A623" t="str">
            <v>PSCO_27034_sale</v>
          </cell>
          <cell r="B623" t="str">
            <v>East</v>
          </cell>
          <cell r="C623" t="str">
            <v>Existing - Sale</v>
          </cell>
          <cell r="D623" t="str">
            <v>Existing - Sale</v>
          </cell>
          <cell r="E623">
            <v>0</v>
          </cell>
          <cell r="F623" t="str">
            <v>No</v>
          </cell>
        </row>
        <row r="624">
          <cell r="A624" t="str">
            <v>FC3_PSCO_63362_out</v>
          </cell>
          <cell r="B624" t="str">
            <v>East</v>
          </cell>
          <cell r="C624" t="str">
            <v>Existing - Sale</v>
          </cell>
          <cell r="D624" t="str">
            <v>Existing - Sale</v>
          </cell>
          <cell r="E624">
            <v>0</v>
          </cell>
          <cell r="F624" t="str">
            <v>No</v>
          </cell>
        </row>
        <row r="625">
          <cell r="A625" t="str">
            <v>Wolverine Creek_244520</v>
          </cell>
          <cell r="B625" t="str">
            <v>East</v>
          </cell>
          <cell r="C625" t="str">
            <v>Existing - Wind</v>
          </cell>
          <cell r="D625" t="str">
            <v>Existing - Wind</v>
          </cell>
          <cell r="E625" t="str">
            <v>ID</v>
          </cell>
          <cell r="F625" t="str">
            <v>Yes</v>
          </cell>
        </row>
        <row r="626">
          <cell r="A626" t="str">
            <v>Combine Hills_160595</v>
          </cell>
          <cell r="B626" t="str">
            <v>West</v>
          </cell>
          <cell r="C626" t="str">
            <v>Existing - Wind</v>
          </cell>
          <cell r="D626" t="str">
            <v>Existing - Wind</v>
          </cell>
          <cell r="E626" t="str">
            <v>WA</v>
          </cell>
          <cell r="F626" t="str">
            <v>Yes</v>
          </cell>
        </row>
        <row r="627">
          <cell r="A627" t="str">
            <v>FC1_in</v>
          </cell>
          <cell r="B627" t="str">
            <v>East</v>
          </cell>
          <cell r="C627" t="str">
            <v>Existing - Wind</v>
          </cell>
          <cell r="D627" t="str">
            <v>Existing - Wind</v>
          </cell>
          <cell r="E627" t="str">
            <v>WY</v>
          </cell>
          <cell r="F627" t="str">
            <v>Yes</v>
          </cell>
        </row>
        <row r="628">
          <cell r="A628" t="str">
            <v>MSCG_272154</v>
          </cell>
          <cell r="B628" t="str">
            <v>East</v>
          </cell>
          <cell r="C628" t="str">
            <v>Existing - Purchase</v>
          </cell>
          <cell r="D628" t="str">
            <v>Existing - Purchase</v>
          </cell>
          <cell r="E628">
            <v>0</v>
          </cell>
          <cell r="F628" t="str">
            <v>No</v>
          </cell>
        </row>
        <row r="629">
          <cell r="A629" t="str">
            <v>MSCG_272153</v>
          </cell>
          <cell r="B629" t="str">
            <v>East</v>
          </cell>
          <cell r="C629" t="str">
            <v>Existing - Purchase</v>
          </cell>
          <cell r="D629" t="str">
            <v>Existing - Purchase</v>
          </cell>
          <cell r="E629">
            <v>0</v>
          </cell>
          <cell r="F629" t="str">
            <v>No</v>
          </cell>
        </row>
        <row r="630">
          <cell r="A630" t="str">
            <v>Black Hills_28160_Losses</v>
          </cell>
          <cell r="B630" t="str">
            <v>East</v>
          </cell>
          <cell r="C630" t="str">
            <v>Existing - Sale</v>
          </cell>
          <cell r="D630" t="str">
            <v>Existing - Sale</v>
          </cell>
          <cell r="E630">
            <v>0</v>
          </cell>
          <cell r="F630" t="str">
            <v>No</v>
          </cell>
        </row>
        <row r="631">
          <cell r="A631" t="str">
            <v>PSCO_340325_in</v>
          </cell>
          <cell r="B631" t="str">
            <v>East</v>
          </cell>
          <cell r="C631" t="str">
            <v>Existing - Purchase</v>
          </cell>
          <cell r="D631" t="str">
            <v>Existing - Purchase</v>
          </cell>
          <cell r="E631">
            <v>0</v>
          </cell>
          <cell r="F631" t="str">
            <v>No</v>
          </cell>
        </row>
        <row r="632">
          <cell r="A632" t="str">
            <v>PSCO_340325_out</v>
          </cell>
          <cell r="B632" t="str">
            <v>East</v>
          </cell>
          <cell r="C632" t="str">
            <v>Existing - Sale</v>
          </cell>
          <cell r="D632" t="str">
            <v>Existing - Sale</v>
          </cell>
          <cell r="E632">
            <v>0</v>
          </cell>
          <cell r="F632" t="str">
            <v>No</v>
          </cell>
        </row>
        <row r="633">
          <cell r="A633" t="str">
            <v>Hurricane_393045_sale</v>
          </cell>
          <cell r="B633" t="str">
            <v>East</v>
          </cell>
          <cell r="C633" t="str">
            <v>Existing - Sale</v>
          </cell>
          <cell r="D633" t="str">
            <v>Existing - Sale</v>
          </cell>
          <cell r="E633">
            <v>0</v>
          </cell>
          <cell r="F633" t="str">
            <v>No</v>
          </cell>
        </row>
        <row r="634">
          <cell r="A634" t="str">
            <v>Hurricane_393045_Purchase</v>
          </cell>
          <cell r="B634" t="str">
            <v>East</v>
          </cell>
          <cell r="C634" t="str">
            <v>Existing - Purchase</v>
          </cell>
          <cell r="D634" t="str">
            <v>Existing - Purchase</v>
          </cell>
          <cell r="E634">
            <v>0</v>
          </cell>
          <cell r="F634" t="str">
            <v>No</v>
          </cell>
        </row>
        <row r="635">
          <cell r="A635" t="str">
            <v>Blanding_379174</v>
          </cell>
          <cell r="B635" t="str">
            <v>East</v>
          </cell>
          <cell r="C635" t="str">
            <v>Existing - Purchase</v>
          </cell>
          <cell r="D635" t="str">
            <v>Existing - Purchase</v>
          </cell>
          <cell r="E635">
            <v>0</v>
          </cell>
          <cell r="F635" t="str">
            <v>No</v>
          </cell>
        </row>
        <row r="636">
          <cell r="A636" t="str">
            <v>Leaning_Juniper_317714</v>
          </cell>
          <cell r="B636" t="str">
            <v>West</v>
          </cell>
          <cell r="C636" t="str">
            <v>Existing - Wind Owned</v>
          </cell>
          <cell r="D636" t="str">
            <v>Existing - Wind Owned</v>
          </cell>
          <cell r="E636" t="str">
            <v>OR</v>
          </cell>
          <cell r="F636" t="str">
            <v>Yes</v>
          </cell>
        </row>
        <row r="637">
          <cell r="A637" t="str">
            <v>Marengo1_332428</v>
          </cell>
          <cell r="B637" t="str">
            <v>West</v>
          </cell>
          <cell r="C637" t="str">
            <v>Existing - Wind Owned</v>
          </cell>
          <cell r="D637" t="str">
            <v>Existing - Wind Owned</v>
          </cell>
          <cell r="E637" t="str">
            <v>WA</v>
          </cell>
          <cell r="F637" t="str">
            <v>Yes</v>
          </cell>
        </row>
        <row r="638">
          <cell r="A638" t="str">
            <v>Goodnoe_Hills_332427</v>
          </cell>
          <cell r="B638" t="str">
            <v>West</v>
          </cell>
          <cell r="C638" t="str">
            <v>Existing - Wind Owned</v>
          </cell>
          <cell r="D638" t="str">
            <v>Existing - Wind Owned</v>
          </cell>
          <cell r="E638" t="str">
            <v>WA</v>
          </cell>
          <cell r="F638" t="str">
            <v>Yes</v>
          </cell>
        </row>
        <row r="639">
          <cell r="A639" t="str">
            <v>Mountain_Wind1_367721</v>
          </cell>
          <cell r="B639" t="str">
            <v>East</v>
          </cell>
          <cell r="C639" t="str">
            <v>Existing - Wind</v>
          </cell>
          <cell r="D639" t="str">
            <v>Existing - Wind</v>
          </cell>
          <cell r="E639" t="str">
            <v>WY</v>
          </cell>
          <cell r="F639" t="str">
            <v>Yes</v>
          </cell>
        </row>
        <row r="640">
          <cell r="A640" t="str">
            <v>Mountain_Wind2_398449</v>
          </cell>
          <cell r="B640" t="str">
            <v>East</v>
          </cell>
          <cell r="C640" t="str">
            <v>Existing - Wind</v>
          </cell>
          <cell r="D640" t="str">
            <v>Existing - Wind</v>
          </cell>
          <cell r="E640" t="str">
            <v>WY</v>
          </cell>
          <cell r="F640" t="str">
            <v>Yes</v>
          </cell>
        </row>
        <row r="641">
          <cell r="A641" t="str">
            <v>Spanish_Fork_311681</v>
          </cell>
          <cell r="B641" t="str">
            <v>East</v>
          </cell>
          <cell r="C641" t="str">
            <v>Existing - Wind</v>
          </cell>
          <cell r="D641" t="str">
            <v>Existing - Wind</v>
          </cell>
          <cell r="E641" t="str">
            <v>UT</v>
          </cell>
          <cell r="F641" t="str">
            <v>No</v>
          </cell>
        </row>
        <row r="642">
          <cell r="A642" t="str">
            <v>Oregon_Wind_Farms_Planned_I</v>
          </cell>
          <cell r="B642" t="str">
            <v>West</v>
          </cell>
          <cell r="C642" t="str">
            <v>Existing - QF</v>
          </cell>
          <cell r="D642" t="str">
            <v>Existing - QF</v>
          </cell>
          <cell r="E642" t="str">
            <v>OR</v>
          </cell>
          <cell r="F642" t="str">
            <v>No</v>
          </cell>
        </row>
        <row r="643">
          <cell r="A643" t="str">
            <v>Marengo2_423463</v>
          </cell>
          <cell r="B643" t="str">
            <v>West</v>
          </cell>
          <cell r="C643" t="str">
            <v>Existing - Wind Owned</v>
          </cell>
          <cell r="D643" t="str">
            <v>Existing - Wind Owned</v>
          </cell>
          <cell r="E643" t="str">
            <v>WA</v>
          </cell>
          <cell r="F643" t="str">
            <v>Yes</v>
          </cell>
        </row>
        <row r="644">
          <cell r="A644" t="str">
            <v>Glenrock_Wind_423461</v>
          </cell>
          <cell r="B644" t="str">
            <v>East</v>
          </cell>
          <cell r="C644" t="str">
            <v>Existing - Wind Owned</v>
          </cell>
          <cell r="D644" t="str">
            <v>Existing - Wind Owned</v>
          </cell>
          <cell r="E644" t="str">
            <v>WY</v>
          </cell>
          <cell r="F644" t="str">
            <v>Yes</v>
          </cell>
        </row>
        <row r="645">
          <cell r="A645" t="str">
            <v>Seven_Mile_Wind_357819</v>
          </cell>
          <cell r="B645" t="str">
            <v>East</v>
          </cell>
          <cell r="C645" t="str">
            <v>Existing - Wind Owned</v>
          </cell>
          <cell r="D645" t="str">
            <v>Existing - Wind Owned</v>
          </cell>
          <cell r="E645" t="str">
            <v>WY</v>
          </cell>
          <cell r="F645" t="str">
            <v>Yes</v>
          </cell>
        </row>
        <row r="646">
          <cell r="A646" t="str">
            <v>Rolling_Hills_Wind_423462</v>
          </cell>
          <cell r="B646" t="str">
            <v>East</v>
          </cell>
          <cell r="C646" t="str">
            <v>Existing - Wind Owned</v>
          </cell>
          <cell r="D646" t="str">
            <v>Existing - Wind Owned</v>
          </cell>
          <cell r="E646" t="str">
            <v>WY</v>
          </cell>
          <cell r="F646" t="str">
            <v>Yes</v>
          </cell>
        </row>
        <row r="647">
          <cell r="A647" t="str">
            <v>Seven_Mile_Wind2_Planned</v>
          </cell>
          <cell r="B647" t="str">
            <v>East</v>
          </cell>
          <cell r="C647" t="str">
            <v>Existing - Wind Owned</v>
          </cell>
          <cell r="D647" t="str">
            <v>Existing - Wind Owned</v>
          </cell>
          <cell r="E647" t="str">
            <v>WY</v>
          </cell>
          <cell r="F647" t="str">
            <v>Yes</v>
          </cell>
        </row>
        <row r="648">
          <cell r="A648" t="str">
            <v>Glenrock_Wind3_Planned</v>
          </cell>
          <cell r="B648" t="str">
            <v>East</v>
          </cell>
          <cell r="C648" t="str">
            <v>Existing - Wind Owned</v>
          </cell>
          <cell r="D648" t="str">
            <v>Existing - Wind Owned</v>
          </cell>
          <cell r="E648" t="str">
            <v>WY</v>
          </cell>
          <cell r="F648" t="str">
            <v>Yes</v>
          </cell>
        </row>
        <row r="649">
          <cell r="A649" t="str">
            <v>Small.East_P</v>
          </cell>
          <cell r="B649" t="str">
            <v>East</v>
          </cell>
          <cell r="C649" t="str">
            <v>Existing - Purchase</v>
          </cell>
          <cell r="D649" t="str">
            <v>Existing - Purchase</v>
          </cell>
          <cell r="E649" t="str">
            <v>UT</v>
          </cell>
          <cell r="F649" t="str">
            <v>Yes</v>
          </cell>
        </row>
        <row r="650">
          <cell r="A650" t="str">
            <v>CARG_483225</v>
          </cell>
          <cell r="B650" t="str">
            <v>East</v>
          </cell>
          <cell r="C650" t="str">
            <v>Existing - Purchase</v>
          </cell>
          <cell r="D650" t="str">
            <v>Existing - Purchase</v>
          </cell>
          <cell r="E650">
            <v>0</v>
          </cell>
          <cell r="F650" t="str">
            <v>No</v>
          </cell>
        </row>
        <row r="651">
          <cell r="A651" t="str">
            <v>CARG_483226</v>
          </cell>
          <cell r="B651" t="str">
            <v>East</v>
          </cell>
          <cell r="C651" t="str">
            <v>Existing - SALE</v>
          </cell>
          <cell r="D651" t="str">
            <v>Existing - SALE</v>
          </cell>
          <cell r="E651">
            <v>0</v>
          </cell>
          <cell r="F651" t="str">
            <v>No</v>
          </cell>
        </row>
        <row r="652">
          <cell r="A652" t="str">
            <v>CARG_485289</v>
          </cell>
          <cell r="B652" t="str">
            <v>East</v>
          </cell>
          <cell r="C652" t="str">
            <v>Existing - SALE</v>
          </cell>
          <cell r="D652" t="str">
            <v>Existing - SALE</v>
          </cell>
          <cell r="E652">
            <v>0</v>
          </cell>
          <cell r="F652" t="str">
            <v>No</v>
          </cell>
        </row>
        <row r="653">
          <cell r="A653" t="str">
            <v>CARG_485290</v>
          </cell>
          <cell r="B653" t="str">
            <v>East</v>
          </cell>
          <cell r="C653" t="str">
            <v>Existing - Purchase</v>
          </cell>
          <cell r="D653" t="str">
            <v>Existing - Purchase</v>
          </cell>
          <cell r="E653">
            <v>0</v>
          </cell>
          <cell r="F653" t="str">
            <v>No</v>
          </cell>
        </row>
        <row r="654">
          <cell r="A654" t="str">
            <v>LADWP_491304</v>
          </cell>
          <cell r="B654" t="str">
            <v>East</v>
          </cell>
          <cell r="C654" t="str">
            <v>Existing - Purchase</v>
          </cell>
          <cell r="D654" t="str">
            <v>Existing - Purchase</v>
          </cell>
          <cell r="E654">
            <v>0</v>
          </cell>
          <cell r="F654" t="str">
            <v>No</v>
          </cell>
        </row>
        <row r="655">
          <cell r="A655" t="str">
            <v>LADWP_491303</v>
          </cell>
          <cell r="B655" t="str">
            <v>East</v>
          </cell>
          <cell r="C655" t="str">
            <v>Existing - Purchase</v>
          </cell>
          <cell r="D655" t="str">
            <v>Existing - Purchase</v>
          </cell>
          <cell r="E655">
            <v>0</v>
          </cell>
          <cell r="F655" t="str">
            <v>No</v>
          </cell>
        </row>
        <row r="656">
          <cell r="A656" t="str">
            <v>SUMMIT_497368</v>
          </cell>
          <cell r="B656" t="str">
            <v>East</v>
          </cell>
          <cell r="C656" t="str">
            <v>Existing - Purchase</v>
          </cell>
          <cell r="D656" t="str">
            <v>Existing - Purchase</v>
          </cell>
          <cell r="E656">
            <v>0</v>
          </cell>
          <cell r="F656" t="str">
            <v>No</v>
          </cell>
        </row>
        <row r="657">
          <cell r="A657" t="str">
            <v>SUMMIT_497367</v>
          </cell>
          <cell r="B657" t="str">
            <v>East</v>
          </cell>
          <cell r="C657" t="str">
            <v>Existing - SALE</v>
          </cell>
          <cell r="D657" t="str">
            <v>Existing - SALE</v>
          </cell>
          <cell r="E657">
            <v>0</v>
          </cell>
          <cell r="F657" t="str">
            <v>No</v>
          </cell>
        </row>
        <row r="658">
          <cell r="A658" t="str">
            <v>SHELL_489962</v>
          </cell>
          <cell r="B658" t="str">
            <v>East</v>
          </cell>
          <cell r="C658" t="str">
            <v>Existing - SALE</v>
          </cell>
          <cell r="D658" t="str">
            <v>Existing - SALE</v>
          </cell>
          <cell r="E658">
            <v>0</v>
          </cell>
          <cell r="F658" t="str">
            <v>No</v>
          </cell>
        </row>
        <row r="659">
          <cell r="A659" t="str">
            <v>SHELL_489963</v>
          </cell>
          <cell r="B659" t="str">
            <v>East</v>
          </cell>
          <cell r="C659" t="str">
            <v>Existing - Purchase</v>
          </cell>
          <cell r="D659" t="str">
            <v>Existing - Purchase</v>
          </cell>
          <cell r="E659">
            <v>0</v>
          </cell>
          <cell r="F659" t="str">
            <v>No</v>
          </cell>
        </row>
        <row r="660">
          <cell r="A660" t="str">
            <v>FOUR_C_WD_499701</v>
          </cell>
          <cell r="B660" t="str">
            <v>West</v>
          </cell>
          <cell r="C660" t="str">
            <v>Existing - QF</v>
          </cell>
          <cell r="D660" t="str">
            <v>Existing - QF</v>
          </cell>
          <cell r="E660" t="str">
            <v>OR</v>
          </cell>
          <cell r="F660" t="str">
            <v>Yes</v>
          </cell>
        </row>
        <row r="661">
          <cell r="A661" t="str">
            <v>FOUR_MILE_499703</v>
          </cell>
          <cell r="B661" t="str">
            <v>West</v>
          </cell>
          <cell r="C661" t="str">
            <v>Existing - QF</v>
          </cell>
          <cell r="D661" t="str">
            <v>Existing - QF</v>
          </cell>
          <cell r="E661" t="str">
            <v>OR</v>
          </cell>
          <cell r="F661" t="str">
            <v>Yes</v>
          </cell>
        </row>
        <row r="662">
          <cell r="A662" t="str">
            <v>THREE_MLE_500139</v>
          </cell>
          <cell r="B662" t="str">
            <v>West</v>
          </cell>
          <cell r="C662" t="str">
            <v>Existing - Wind</v>
          </cell>
          <cell r="D662" t="str">
            <v>Existing - Wind</v>
          </cell>
          <cell r="E662" t="str">
            <v>OR</v>
          </cell>
          <cell r="F662" t="str">
            <v>Yes</v>
          </cell>
        </row>
        <row r="663">
          <cell r="A663" t="str">
            <v>Chevron Wind_499335</v>
          </cell>
          <cell r="B663" t="str">
            <v>East</v>
          </cell>
          <cell r="C663" t="str">
            <v>Existing - Wind</v>
          </cell>
          <cell r="D663" t="str">
            <v>Existing - Wind</v>
          </cell>
          <cell r="E663" t="str">
            <v>WY</v>
          </cell>
          <cell r="F663" t="str">
            <v>Yes</v>
          </cell>
        </row>
        <row r="664">
          <cell r="A664" t="str">
            <v>QF_CA_Hydro</v>
          </cell>
          <cell r="B664" t="str">
            <v>West</v>
          </cell>
          <cell r="C664" t="str">
            <v>Existing - QF</v>
          </cell>
          <cell r="D664" t="str">
            <v>Existing - QF</v>
          </cell>
          <cell r="E664" t="str">
            <v>CA</v>
          </cell>
          <cell r="F664" t="str">
            <v>No</v>
          </cell>
        </row>
        <row r="665">
          <cell r="A665" t="str">
            <v>QF_IDUTN_Hydro</v>
          </cell>
          <cell r="B665" t="str">
            <v>East</v>
          </cell>
          <cell r="C665" t="str">
            <v>Existing - QF</v>
          </cell>
          <cell r="D665" t="str">
            <v>Existing - QF</v>
          </cell>
          <cell r="E665" t="str">
            <v>ID</v>
          </cell>
          <cell r="F665" t="str">
            <v>No</v>
          </cell>
        </row>
        <row r="666">
          <cell r="A666" t="str">
            <v>QF_OR_Biomass</v>
          </cell>
          <cell r="B666" t="str">
            <v>West</v>
          </cell>
          <cell r="C666" t="str">
            <v>Existing - QF</v>
          </cell>
          <cell r="D666" t="str">
            <v>Existing - QF</v>
          </cell>
          <cell r="E666" t="str">
            <v>OR</v>
          </cell>
          <cell r="F666" t="str">
            <v>No</v>
          </cell>
        </row>
        <row r="667">
          <cell r="A667" t="str">
            <v>QF_OR_Hydro</v>
          </cell>
          <cell r="B667" t="str">
            <v>West</v>
          </cell>
          <cell r="C667" t="str">
            <v>Existing - QF</v>
          </cell>
          <cell r="D667" t="str">
            <v>Existing - QF</v>
          </cell>
          <cell r="E667" t="str">
            <v>OR</v>
          </cell>
          <cell r="F667" t="str">
            <v>No</v>
          </cell>
        </row>
        <row r="668">
          <cell r="A668" t="str">
            <v>QF_OR_Thermal</v>
          </cell>
          <cell r="B668" t="str">
            <v>West</v>
          </cell>
          <cell r="C668" t="str">
            <v>Existing - QF</v>
          </cell>
          <cell r="D668" t="str">
            <v>Existing - QF</v>
          </cell>
          <cell r="E668" t="str">
            <v>OR</v>
          </cell>
          <cell r="F668" t="str">
            <v>No</v>
          </cell>
        </row>
        <row r="669">
          <cell r="A669" t="str">
            <v>QF_UTN_Biomass</v>
          </cell>
          <cell r="B669" t="str">
            <v>East</v>
          </cell>
          <cell r="C669" t="str">
            <v>Existing - QF</v>
          </cell>
          <cell r="D669" t="str">
            <v>Existing - QF</v>
          </cell>
          <cell r="E669" t="str">
            <v>UT</v>
          </cell>
          <cell r="F669" t="str">
            <v>Yes</v>
          </cell>
        </row>
        <row r="670">
          <cell r="A670" t="str">
            <v>QF_UTS_Biomass</v>
          </cell>
          <cell r="B670" t="str">
            <v>East</v>
          </cell>
          <cell r="C670" t="str">
            <v>Existing - QF</v>
          </cell>
          <cell r="D670" t="str">
            <v>Existing - QF</v>
          </cell>
          <cell r="E670" t="str">
            <v>UT</v>
          </cell>
          <cell r="F670" t="str">
            <v>No</v>
          </cell>
        </row>
        <row r="671">
          <cell r="A671" t="str">
            <v>QF_UTS_Hydro</v>
          </cell>
          <cell r="B671" t="str">
            <v>East</v>
          </cell>
          <cell r="C671" t="str">
            <v>Existing - QF</v>
          </cell>
          <cell r="D671" t="str">
            <v>Existing - QF</v>
          </cell>
          <cell r="E671" t="str">
            <v>UT</v>
          </cell>
          <cell r="F671" t="str">
            <v>No</v>
          </cell>
        </row>
        <row r="672">
          <cell r="A672" t="str">
            <v>QF_WAYA_Biomass</v>
          </cell>
          <cell r="B672" t="str">
            <v>West</v>
          </cell>
          <cell r="C672" t="str">
            <v>Existing - QF</v>
          </cell>
          <cell r="D672" t="str">
            <v>Existing - QF</v>
          </cell>
          <cell r="E672" t="str">
            <v>WA</v>
          </cell>
          <cell r="F672" t="str">
            <v>No</v>
          </cell>
        </row>
        <row r="673">
          <cell r="A673" t="str">
            <v>QF_WAWW_Hydro</v>
          </cell>
          <cell r="B673" t="str">
            <v>West</v>
          </cell>
          <cell r="C673" t="str">
            <v>Existing - QF</v>
          </cell>
          <cell r="D673" t="str">
            <v>Existing - QF</v>
          </cell>
          <cell r="E673" t="str">
            <v>WA</v>
          </cell>
          <cell r="F673" t="str">
            <v>No</v>
          </cell>
        </row>
        <row r="674">
          <cell r="A674" t="str">
            <v>QF_WAYA_Wind</v>
          </cell>
          <cell r="B674" t="str">
            <v>West</v>
          </cell>
          <cell r="C674" t="str">
            <v>Existing - QF</v>
          </cell>
          <cell r="D674" t="str">
            <v>Existing - QF</v>
          </cell>
          <cell r="E674" t="str">
            <v>WA</v>
          </cell>
          <cell r="F674" t="str">
            <v>Yes</v>
          </cell>
        </row>
        <row r="675">
          <cell r="A675" t="str">
            <v>QF_WY_Hydro</v>
          </cell>
          <cell r="B675" t="str">
            <v>East</v>
          </cell>
          <cell r="C675" t="str">
            <v>Existing - QF</v>
          </cell>
          <cell r="D675" t="str">
            <v>Existing - QF</v>
          </cell>
          <cell r="E675" t="str">
            <v>WY</v>
          </cell>
          <cell r="F675" t="str">
            <v>No</v>
          </cell>
        </row>
        <row r="676">
          <cell r="A676" t="str">
            <v>QF_ID_Hydro</v>
          </cell>
          <cell r="B676" t="str">
            <v>East</v>
          </cell>
          <cell r="C676" t="str">
            <v>Existing - QF</v>
          </cell>
          <cell r="D676" t="str">
            <v>Existing - QF</v>
          </cell>
          <cell r="E676" t="str">
            <v>ID</v>
          </cell>
          <cell r="F676" t="str">
            <v>No</v>
          </cell>
        </row>
        <row r="677">
          <cell r="A677" t="str">
            <v>CARG_543222</v>
          </cell>
          <cell r="B677" t="str">
            <v>West</v>
          </cell>
          <cell r="C677" t="str">
            <v>Existing - Purchase</v>
          </cell>
          <cell r="D677" t="str">
            <v>Existing - Purchase</v>
          </cell>
          <cell r="E677">
            <v>0</v>
          </cell>
          <cell r="F677" t="str">
            <v>No</v>
          </cell>
        </row>
        <row r="678">
          <cell r="A678" t="str">
            <v>SCE_513948</v>
          </cell>
          <cell r="B678" t="str">
            <v>East</v>
          </cell>
          <cell r="C678" t="str">
            <v>Existing - SALE</v>
          </cell>
          <cell r="D678" t="str">
            <v>Existing - SALE</v>
          </cell>
          <cell r="E678">
            <v>0</v>
          </cell>
          <cell r="F678" t="str">
            <v>No</v>
          </cell>
        </row>
        <row r="679">
          <cell r="A679" t="str">
            <v>PGE_524491</v>
          </cell>
          <cell r="B679" t="str">
            <v>West</v>
          </cell>
          <cell r="C679" t="str">
            <v>Existing - Sale</v>
          </cell>
          <cell r="D679" t="str">
            <v>Existing - Sale</v>
          </cell>
          <cell r="E679">
            <v>0</v>
          </cell>
          <cell r="F679" t="str">
            <v>No</v>
          </cell>
        </row>
        <row r="680">
          <cell r="A680" t="str">
            <v>Dunlap</v>
          </cell>
          <cell r="B680" t="str">
            <v>East</v>
          </cell>
          <cell r="C680" t="str">
            <v>Existing - Wind Owned</v>
          </cell>
          <cell r="D680" t="str">
            <v>Existing - Wind Owned</v>
          </cell>
          <cell r="E680" t="str">
            <v>WY</v>
          </cell>
          <cell r="F680" t="str">
            <v>Yes</v>
          </cell>
        </row>
        <row r="681">
          <cell r="A681" t="str">
            <v>HighPlains_Plan</v>
          </cell>
          <cell r="B681" t="str">
            <v>East</v>
          </cell>
          <cell r="C681" t="str">
            <v>Existing - Wind Owned</v>
          </cell>
          <cell r="D681" t="str">
            <v>Existing - Wind Owned</v>
          </cell>
          <cell r="E681" t="str">
            <v>WY</v>
          </cell>
          <cell r="F681" t="str">
            <v>Yes</v>
          </cell>
        </row>
        <row r="682">
          <cell r="A682" t="str">
            <v>Three_Buttes_460457</v>
          </cell>
          <cell r="B682" t="str">
            <v>East</v>
          </cell>
          <cell r="C682" t="str">
            <v>Existing - Wind</v>
          </cell>
          <cell r="D682" t="str">
            <v>Existing - Wind</v>
          </cell>
          <cell r="E682" t="str">
            <v>WY</v>
          </cell>
          <cell r="F682" t="str">
            <v>Yes</v>
          </cell>
        </row>
        <row r="683">
          <cell r="A683" t="str">
            <v>I_W_PowerCnty_I</v>
          </cell>
          <cell r="B683" t="str">
            <v>East</v>
          </cell>
          <cell r="C683" t="str">
            <v>Existing - QF</v>
          </cell>
          <cell r="D683" t="str">
            <v>Existing - QF</v>
          </cell>
          <cell r="E683" t="str">
            <v>ID</v>
          </cell>
          <cell r="F683" t="str">
            <v>No</v>
          </cell>
        </row>
        <row r="684">
          <cell r="A684" t="str">
            <v>I_W_PowerCnty_II</v>
          </cell>
          <cell r="B684" t="str">
            <v>East</v>
          </cell>
          <cell r="C684" t="str">
            <v>Existing - QF</v>
          </cell>
          <cell r="D684" t="str">
            <v>Existing - QF</v>
          </cell>
          <cell r="E684" t="str">
            <v>ID</v>
          </cell>
          <cell r="F684" t="str">
            <v>No</v>
          </cell>
        </row>
        <row r="685">
          <cell r="A685" t="str">
            <v>Barclay_543577</v>
          </cell>
          <cell r="B685" t="str">
            <v>West</v>
          </cell>
          <cell r="C685" t="str">
            <v>Existing - Purchase</v>
          </cell>
          <cell r="D685" t="str">
            <v>Existing - Purchase</v>
          </cell>
          <cell r="E685">
            <v>0</v>
          </cell>
          <cell r="F685" t="str">
            <v>No</v>
          </cell>
        </row>
        <row r="686">
          <cell r="A686" t="str">
            <v>Nevada_811499_S</v>
          </cell>
          <cell r="B686" t="str">
            <v>East</v>
          </cell>
          <cell r="C686" t="str">
            <v>Existing - Sale</v>
          </cell>
          <cell r="D686" t="str">
            <v>Existing - Sale</v>
          </cell>
          <cell r="E686">
            <v>0</v>
          </cell>
          <cell r="F686" t="str">
            <v>No</v>
          </cell>
        </row>
        <row r="687">
          <cell r="A687" t="str">
            <v>SCL State Line_New_In</v>
          </cell>
          <cell r="B687" t="str">
            <v>West</v>
          </cell>
          <cell r="C687" t="str">
            <v>Existing - Wind</v>
          </cell>
          <cell r="D687" t="str">
            <v>Existing - Wind</v>
          </cell>
          <cell r="E687" t="str">
            <v>WA</v>
          </cell>
          <cell r="F687" t="str">
            <v>No</v>
          </cell>
        </row>
        <row r="688">
          <cell r="A688" t="str">
            <v>SCL State Line_New_Out</v>
          </cell>
          <cell r="B688" t="str">
            <v>West</v>
          </cell>
          <cell r="C688" t="str">
            <v>Existing - SALE</v>
          </cell>
          <cell r="D688" t="str">
            <v>Existing - SALE</v>
          </cell>
          <cell r="E688">
            <v>0</v>
          </cell>
          <cell r="F688" t="str">
            <v>No</v>
          </cell>
        </row>
        <row r="689">
          <cell r="A689" t="str">
            <v>SCL State Line_New_Reserve</v>
          </cell>
          <cell r="B689" t="str">
            <v>West</v>
          </cell>
          <cell r="C689" t="str">
            <v>Existing - Wind</v>
          </cell>
          <cell r="D689" t="str">
            <v>Existing - Wind</v>
          </cell>
          <cell r="E689">
            <v>0</v>
          </cell>
          <cell r="F689" t="str">
            <v>No</v>
          </cell>
        </row>
        <row r="690">
          <cell r="A690" t="str">
            <v>Black Hills_27013R_sale_MIdC</v>
          </cell>
          <cell r="B690" t="str">
            <v>West</v>
          </cell>
          <cell r="C690" t="str">
            <v>Existing - Sale</v>
          </cell>
          <cell r="D690" t="str">
            <v>Existing - Sale</v>
          </cell>
          <cell r="E690">
            <v>0</v>
          </cell>
          <cell r="F690" t="str">
            <v>No</v>
          </cell>
        </row>
        <row r="691">
          <cell r="A691" t="str">
            <v>Black Hills_27013R_sale_UTS</v>
          </cell>
          <cell r="B691" t="str">
            <v>East</v>
          </cell>
          <cell r="C691" t="str">
            <v>Existing - Sale</v>
          </cell>
          <cell r="D691" t="str">
            <v>Existing - Sale</v>
          </cell>
          <cell r="E691">
            <v>0</v>
          </cell>
          <cell r="F691" t="str">
            <v>No</v>
          </cell>
        </row>
        <row r="692">
          <cell r="A692" t="str">
            <v>UMPA_45631R_S</v>
          </cell>
          <cell r="B692" t="str">
            <v>East</v>
          </cell>
          <cell r="C692" t="str">
            <v>Existing - Sale</v>
          </cell>
          <cell r="D692" t="str">
            <v>Existing - Sale</v>
          </cell>
          <cell r="E692">
            <v>0</v>
          </cell>
          <cell r="F692" t="str">
            <v>No</v>
          </cell>
        </row>
        <row r="693">
          <cell r="A693" t="str">
            <v>BPA_Pk_59820R.out</v>
          </cell>
          <cell r="B693" t="str">
            <v>West</v>
          </cell>
          <cell r="C693" t="str">
            <v>Existing - Sale</v>
          </cell>
          <cell r="D693" t="str">
            <v>Existing - Sale</v>
          </cell>
          <cell r="E693">
            <v>0</v>
          </cell>
          <cell r="F693" t="str">
            <v>No</v>
          </cell>
        </row>
        <row r="694">
          <cell r="A694" t="str">
            <v>NonOwnRes_Walla</v>
          </cell>
          <cell r="B694" t="str">
            <v>West</v>
          </cell>
          <cell r="C694" t="str">
            <v>Existing - Non-owned reserves</v>
          </cell>
          <cell r="D694" t="str">
            <v>Existing - Non-owned reserves</v>
          </cell>
          <cell r="E694">
            <v>0</v>
          </cell>
          <cell r="F694" t="str">
            <v>No</v>
          </cell>
        </row>
        <row r="695">
          <cell r="A695" t="str">
            <v>NonOwnRes_WMain</v>
          </cell>
          <cell r="B695" t="str">
            <v>West</v>
          </cell>
          <cell r="C695" t="str">
            <v>Existing - Non-owned reserves</v>
          </cell>
          <cell r="D695" t="str">
            <v>Existing - Non-owned reserves</v>
          </cell>
          <cell r="E695">
            <v>0</v>
          </cell>
          <cell r="F695" t="str">
            <v>No</v>
          </cell>
        </row>
        <row r="696">
          <cell r="A696" t="str">
            <v>NonOwnRes_Goshen</v>
          </cell>
          <cell r="B696" t="str">
            <v>East</v>
          </cell>
          <cell r="C696" t="str">
            <v>Existing - Non-owned reserves</v>
          </cell>
          <cell r="D696" t="str">
            <v>Existing - Non-owned reserves</v>
          </cell>
          <cell r="E696">
            <v>0</v>
          </cell>
          <cell r="F696" t="str">
            <v>No</v>
          </cell>
        </row>
        <row r="697">
          <cell r="A697" t="str">
            <v>NonOwnRes_Wyoming</v>
          </cell>
          <cell r="B697" t="str">
            <v>East</v>
          </cell>
          <cell r="C697" t="str">
            <v>Existing - Non-owned reserves</v>
          </cell>
          <cell r="D697" t="str">
            <v>Existing - Non-owned reserves</v>
          </cell>
          <cell r="E697">
            <v>0</v>
          </cell>
          <cell r="F697" t="str">
            <v>No</v>
          </cell>
        </row>
        <row r="698">
          <cell r="A698" t="str">
            <v>NonOwnRes_Utah</v>
          </cell>
          <cell r="B698" t="str">
            <v>East</v>
          </cell>
          <cell r="C698" t="str">
            <v>Existing - Non-owned reserves</v>
          </cell>
          <cell r="D698" t="str">
            <v>Existing - Non-owned reserves</v>
          </cell>
          <cell r="E698">
            <v>0</v>
          </cell>
          <cell r="F698" t="str">
            <v>No</v>
          </cell>
        </row>
        <row r="699">
          <cell r="A699" t="str">
            <v>R_WNR_En_I_29_DF</v>
          </cell>
          <cell r="B699" t="str">
            <v>West</v>
          </cell>
          <cell r="C699" t="str">
            <v>Western NR CCCT TSA  Bid 10</v>
          </cell>
          <cell r="D699" t="str">
            <v>Gas</v>
          </cell>
          <cell r="E699">
            <v>0</v>
          </cell>
          <cell r="F699" t="str">
            <v>No</v>
          </cell>
        </row>
        <row r="700">
          <cell r="A700" t="str">
            <v>R_ZI_CC_B_15_CT</v>
          </cell>
          <cell r="B700" t="str">
            <v>East</v>
          </cell>
          <cell r="C700" t="str">
            <v>Zachry (GE) CCCT Bid 15</v>
          </cell>
          <cell r="D700" t="str">
            <v>Gas</v>
          </cell>
          <cell r="E700">
            <v>0</v>
          </cell>
          <cell r="F700" t="str">
            <v>No</v>
          </cell>
        </row>
        <row r="701">
          <cell r="A701" t="str">
            <v>R_ZI_CC_B_15_CT_DF</v>
          </cell>
          <cell r="B701" t="str">
            <v>East</v>
          </cell>
          <cell r="C701" t="str">
            <v>Zachry (GE) CCCT Bid 15</v>
          </cell>
          <cell r="D701" t="str">
            <v>Gas</v>
          </cell>
          <cell r="E701">
            <v>0</v>
          </cell>
          <cell r="F701" t="str">
            <v>No</v>
          </cell>
        </row>
        <row r="702">
          <cell r="A702" t="str">
            <v>I_WAVE_PTLD_40</v>
          </cell>
          <cell r="B702" t="str">
            <v>West</v>
          </cell>
          <cell r="C702" t="str">
            <v>Wave</v>
          </cell>
          <cell r="D702" t="str">
            <v>Other</v>
          </cell>
          <cell r="E702" t="str">
            <v>OR</v>
          </cell>
          <cell r="F702" t="str">
            <v>Yes</v>
          </cell>
        </row>
        <row r="703">
          <cell r="A703" t="str">
            <v>I_WAVE_WVAL_40</v>
          </cell>
          <cell r="B703" t="str">
            <v>West</v>
          </cell>
          <cell r="C703" t="str">
            <v>Wave</v>
          </cell>
          <cell r="D703" t="str">
            <v>Other</v>
          </cell>
          <cell r="E703" t="str">
            <v>OR</v>
          </cell>
          <cell r="F703" t="str">
            <v>Yes</v>
          </cell>
        </row>
        <row r="704">
          <cell r="A704" t="str">
            <v>I_BM_FOREST_PTLD</v>
          </cell>
          <cell r="B704" t="str">
            <v>West</v>
          </cell>
          <cell r="C704" t="str">
            <v>Utility Biomass</v>
          </cell>
          <cell r="D704" t="str">
            <v>Biomass</v>
          </cell>
          <cell r="E704" t="str">
            <v>OR</v>
          </cell>
          <cell r="F704" t="str">
            <v>No</v>
          </cell>
        </row>
        <row r="705">
          <cell r="A705" t="str">
            <v>I_BM_FOREST_WVAL</v>
          </cell>
          <cell r="B705" t="str">
            <v>West</v>
          </cell>
          <cell r="C705" t="str">
            <v>Utility Biomass</v>
          </cell>
          <cell r="D705" t="str">
            <v>Biomass</v>
          </cell>
          <cell r="E705" t="str">
            <v>OR</v>
          </cell>
          <cell r="F705" t="str">
            <v>No</v>
          </cell>
        </row>
        <row r="706">
          <cell r="A706" t="str">
            <v>I_BM_FOREST_SOR</v>
          </cell>
          <cell r="B706" t="str">
            <v>West</v>
          </cell>
          <cell r="C706" t="str">
            <v>Utility Biomass</v>
          </cell>
          <cell r="D706" t="str">
            <v>Biomass</v>
          </cell>
          <cell r="E706" t="str">
            <v>OR</v>
          </cell>
          <cell r="F706" t="str">
            <v>No</v>
          </cell>
        </row>
        <row r="707">
          <cell r="A707" t="str">
            <v>I_BM_FOREST_YKMA</v>
          </cell>
          <cell r="B707" t="str">
            <v>West</v>
          </cell>
          <cell r="C707" t="str">
            <v>Utility Biomass</v>
          </cell>
          <cell r="D707" t="str">
            <v>Biomass</v>
          </cell>
          <cell r="E707" t="str">
            <v>WA</v>
          </cell>
          <cell r="F707" t="str">
            <v>No</v>
          </cell>
        </row>
        <row r="708">
          <cell r="A708" t="str">
            <v>I_BM_FOREST_WALLA</v>
          </cell>
          <cell r="B708" t="str">
            <v>West</v>
          </cell>
          <cell r="C708" t="str">
            <v>Utility Biomass</v>
          </cell>
          <cell r="D708" t="str">
            <v>Biomass</v>
          </cell>
          <cell r="E708" t="str">
            <v>WA</v>
          </cell>
          <cell r="F708" t="str">
            <v>No</v>
          </cell>
        </row>
        <row r="709">
          <cell r="A709" t="str">
            <v>I_PS_PTLD</v>
          </cell>
          <cell r="B709" t="str">
            <v>West</v>
          </cell>
          <cell r="C709" t="str">
            <v>Pump Storage</v>
          </cell>
          <cell r="D709" t="str">
            <v>Storage</v>
          </cell>
          <cell r="E709" t="str">
            <v>OR</v>
          </cell>
          <cell r="F709" t="str">
            <v>No</v>
          </cell>
        </row>
        <row r="710">
          <cell r="A710" t="str">
            <v>I_PS_USTH</v>
          </cell>
          <cell r="B710" t="str">
            <v>East</v>
          </cell>
          <cell r="C710" t="str">
            <v>Pump Storage</v>
          </cell>
          <cell r="D710" t="str">
            <v>Storage</v>
          </cell>
          <cell r="E710" t="str">
            <v>UT</v>
          </cell>
          <cell r="F710" t="str">
            <v>No</v>
          </cell>
        </row>
        <row r="711">
          <cell r="A711" t="str">
            <v>I_PS_SWYO</v>
          </cell>
          <cell r="B711" t="str">
            <v>East</v>
          </cell>
          <cell r="C711" t="str">
            <v>Pump Storage</v>
          </cell>
          <cell r="D711" t="str">
            <v>Storage</v>
          </cell>
          <cell r="E711" t="str">
            <v>WY</v>
          </cell>
          <cell r="F711" t="str">
            <v>No</v>
          </cell>
        </row>
        <row r="712">
          <cell r="A712" t="str">
            <v>I_BATT_LI_PTLD</v>
          </cell>
          <cell r="B712" t="str">
            <v>West</v>
          </cell>
          <cell r="C712" t="str">
            <v>Battery Storage</v>
          </cell>
          <cell r="D712" t="str">
            <v>Storage</v>
          </cell>
          <cell r="E712" t="str">
            <v>OR</v>
          </cell>
          <cell r="F712" t="str">
            <v>No</v>
          </cell>
        </row>
        <row r="713">
          <cell r="A713" t="str">
            <v>I_BATT_LI_WVAL</v>
          </cell>
          <cell r="B713" t="str">
            <v>West</v>
          </cell>
          <cell r="C713" t="str">
            <v>Battery Storage</v>
          </cell>
          <cell r="D713" t="str">
            <v>Storage</v>
          </cell>
          <cell r="E713" t="str">
            <v>OR</v>
          </cell>
          <cell r="F713" t="str">
            <v>No</v>
          </cell>
        </row>
        <row r="714">
          <cell r="A714" t="str">
            <v>I_BATT_LI_SOR</v>
          </cell>
          <cell r="B714" t="str">
            <v>West</v>
          </cell>
          <cell r="C714" t="str">
            <v>Battery Storage</v>
          </cell>
          <cell r="D714" t="str">
            <v>Storage</v>
          </cell>
          <cell r="E714" t="str">
            <v>OR</v>
          </cell>
          <cell r="F714" t="str">
            <v>No</v>
          </cell>
        </row>
        <row r="715">
          <cell r="A715" t="str">
            <v>I_BATT_LI_YKMA</v>
          </cell>
          <cell r="B715" t="str">
            <v>West</v>
          </cell>
          <cell r="C715" t="str">
            <v>Battery Storage</v>
          </cell>
          <cell r="D715" t="str">
            <v>Storage</v>
          </cell>
          <cell r="E715" t="str">
            <v>WA</v>
          </cell>
          <cell r="F715" t="str">
            <v>No</v>
          </cell>
        </row>
        <row r="716">
          <cell r="A716" t="str">
            <v>I_BATT_LI_WALLA</v>
          </cell>
          <cell r="B716" t="str">
            <v>West</v>
          </cell>
          <cell r="C716" t="str">
            <v>Battery Storage</v>
          </cell>
          <cell r="D716" t="str">
            <v>Storage</v>
          </cell>
          <cell r="E716" t="str">
            <v>WA</v>
          </cell>
          <cell r="F716" t="str">
            <v>No</v>
          </cell>
        </row>
        <row r="717">
          <cell r="A717" t="str">
            <v>I_BATT_LI_UNTH</v>
          </cell>
          <cell r="B717" t="str">
            <v>East</v>
          </cell>
          <cell r="C717" t="str">
            <v>Battery Storage</v>
          </cell>
          <cell r="D717" t="str">
            <v>Storage</v>
          </cell>
          <cell r="E717" t="str">
            <v>UT</v>
          </cell>
          <cell r="F717" t="str">
            <v>No</v>
          </cell>
        </row>
        <row r="718">
          <cell r="A718" t="str">
            <v>I_BATT_LI_USTH</v>
          </cell>
          <cell r="B718" t="str">
            <v>East</v>
          </cell>
          <cell r="C718" t="str">
            <v>Battery Storage</v>
          </cell>
          <cell r="D718" t="str">
            <v>Storage</v>
          </cell>
          <cell r="E718" t="str">
            <v>UT</v>
          </cell>
          <cell r="F718" t="str">
            <v>No</v>
          </cell>
        </row>
        <row r="719">
          <cell r="A719" t="str">
            <v>I_BATT_LI_SWYO</v>
          </cell>
          <cell r="B719" t="str">
            <v>East</v>
          </cell>
          <cell r="C719" t="str">
            <v>Battery Storage</v>
          </cell>
          <cell r="D719" t="str">
            <v>Storage</v>
          </cell>
          <cell r="E719" t="str">
            <v>WY</v>
          </cell>
          <cell r="F719" t="str">
            <v>No</v>
          </cell>
        </row>
        <row r="720">
          <cell r="A720" t="str">
            <v>I_BATT_LI_NWYO</v>
          </cell>
          <cell r="B720" t="str">
            <v>East</v>
          </cell>
          <cell r="C720" t="str">
            <v>Battery Storage</v>
          </cell>
          <cell r="D720" t="str">
            <v>Storage</v>
          </cell>
          <cell r="E720" t="str">
            <v>WY</v>
          </cell>
          <cell r="F720" t="str">
            <v>No</v>
          </cell>
        </row>
        <row r="721">
          <cell r="A721" t="str">
            <v>I_BATT_NaS_PTLD</v>
          </cell>
          <cell r="B721" t="str">
            <v>West</v>
          </cell>
          <cell r="C721" t="str">
            <v>Battery Storage</v>
          </cell>
          <cell r="D721" t="str">
            <v>Storage</v>
          </cell>
          <cell r="E721" t="str">
            <v>OR</v>
          </cell>
          <cell r="F721" t="str">
            <v>No</v>
          </cell>
        </row>
        <row r="722">
          <cell r="A722" t="str">
            <v>I_BATT_NaS_WVAL</v>
          </cell>
          <cell r="B722" t="str">
            <v>West</v>
          </cell>
          <cell r="C722" t="str">
            <v>Battery Storage</v>
          </cell>
          <cell r="D722" t="str">
            <v>Storage</v>
          </cell>
          <cell r="E722" t="str">
            <v>OR</v>
          </cell>
          <cell r="F722" t="str">
            <v>No</v>
          </cell>
        </row>
        <row r="723">
          <cell r="A723" t="str">
            <v>I_BATT_NaS_SOR</v>
          </cell>
          <cell r="B723" t="str">
            <v>West</v>
          </cell>
          <cell r="C723" t="str">
            <v>Battery Storage</v>
          </cell>
          <cell r="D723" t="str">
            <v>Storage</v>
          </cell>
          <cell r="E723" t="str">
            <v>OR</v>
          </cell>
          <cell r="F723" t="str">
            <v>No</v>
          </cell>
        </row>
        <row r="724">
          <cell r="A724" t="str">
            <v>I_BATT_NaS_YKMA</v>
          </cell>
          <cell r="B724" t="str">
            <v>West</v>
          </cell>
          <cell r="C724" t="str">
            <v>Battery Storage</v>
          </cell>
          <cell r="D724" t="str">
            <v>Storage</v>
          </cell>
          <cell r="E724" t="str">
            <v>WA</v>
          </cell>
          <cell r="F724" t="str">
            <v>No</v>
          </cell>
        </row>
        <row r="725">
          <cell r="A725" t="str">
            <v>I_BATT_NaS_WALLA</v>
          </cell>
          <cell r="B725" t="str">
            <v>West</v>
          </cell>
          <cell r="C725" t="str">
            <v>Battery Storage</v>
          </cell>
          <cell r="D725" t="str">
            <v>Storage</v>
          </cell>
          <cell r="E725" t="str">
            <v>WA</v>
          </cell>
          <cell r="F725" t="str">
            <v>No</v>
          </cell>
        </row>
        <row r="726">
          <cell r="A726" t="str">
            <v>I_BATT_NaS_UNTH</v>
          </cell>
          <cell r="B726" t="str">
            <v>East</v>
          </cell>
          <cell r="C726" t="str">
            <v>Battery Storage</v>
          </cell>
          <cell r="D726" t="str">
            <v>Storage</v>
          </cell>
          <cell r="E726" t="str">
            <v>UT</v>
          </cell>
          <cell r="F726" t="str">
            <v>No</v>
          </cell>
        </row>
        <row r="727">
          <cell r="A727" t="str">
            <v>I_BATT_NaS_USTH</v>
          </cell>
          <cell r="B727" t="str">
            <v>East</v>
          </cell>
          <cell r="C727" t="str">
            <v>Battery Storage</v>
          </cell>
          <cell r="D727" t="str">
            <v>Storage</v>
          </cell>
          <cell r="E727" t="str">
            <v>UT</v>
          </cell>
          <cell r="F727" t="str">
            <v>No</v>
          </cell>
        </row>
        <row r="728">
          <cell r="A728" t="str">
            <v>I_BATT_NaS_SWYO</v>
          </cell>
          <cell r="B728" t="str">
            <v>East</v>
          </cell>
          <cell r="C728" t="str">
            <v>Battery Storage</v>
          </cell>
          <cell r="D728" t="str">
            <v>Storage</v>
          </cell>
          <cell r="E728" t="str">
            <v>WY</v>
          </cell>
          <cell r="F728" t="str">
            <v>No</v>
          </cell>
        </row>
        <row r="729">
          <cell r="A729" t="str">
            <v>I_BATT_NaS_NWYO</v>
          </cell>
          <cell r="B729" t="str">
            <v>East</v>
          </cell>
          <cell r="C729" t="str">
            <v>Battery Storage</v>
          </cell>
          <cell r="D729" t="str">
            <v>Storage</v>
          </cell>
          <cell r="E729" t="str">
            <v>WY</v>
          </cell>
          <cell r="F729" t="str">
            <v>No</v>
          </cell>
        </row>
        <row r="730">
          <cell r="A730" t="str">
            <v>I_BATT_VRB_PTLD</v>
          </cell>
          <cell r="B730" t="str">
            <v>West</v>
          </cell>
          <cell r="C730" t="str">
            <v>Battery Storage</v>
          </cell>
          <cell r="D730" t="str">
            <v>Storage</v>
          </cell>
          <cell r="E730" t="str">
            <v>OR</v>
          </cell>
          <cell r="F730" t="str">
            <v>No</v>
          </cell>
        </row>
        <row r="731">
          <cell r="A731" t="str">
            <v>I_BATT_VRB_WVAL</v>
          </cell>
          <cell r="B731" t="str">
            <v>West</v>
          </cell>
          <cell r="C731" t="str">
            <v>Battery Storage</v>
          </cell>
          <cell r="D731" t="str">
            <v>Storage</v>
          </cell>
          <cell r="E731" t="str">
            <v>OR</v>
          </cell>
          <cell r="F731" t="str">
            <v>No</v>
          </cell>
        </row>
        <row r="732">
          <cell r="A732" t="str">
            <v>I_BATT_VRB_SOR</v>
          </cell>
          <cell r="B732" t="str">
            <v>West</v>
          </cell>
          <cell r="C732" t="str">
            <v>Battery Storage</v>
          </cell>
          <cell r="D732" t="str">
            <v>Storage</v>
          </cell>
          <cell r="E732" t="str">
            <v>OR</v>
          </cell>
          <cell r="F732" t="str">
            <v>No</v>
          </cell>
        </row>
        <row r="733">
          <cell r="A733" t="str">
            <v>I_BATT_VRB_YKMA</v>
          </cell>
          <cell r="B733" t="str">
            <v>West</v>
          </cell>
          <cell r="C733" t="str">
            <v>Battery Storage</v>
          </cell>
          <cell r="D733" t="str">
            <v>Storage</v>
          </cell>
          <cell r="E733" t="str">
            <v>WA</v>
          </cell>
          <cell r="F733" t="str">
            <v>No</v>
          </cell>
        </row>
        <row r="734">
          <cell r="A734" t="str">
            <v>I_BATT_VRB_WALLA</v>
          </cell>
          <cell r="B734" t="str">
            <v>West</v>
          </cell>
          <cell r="C734" t="str">
            <v>Battery Storage</v>
          </cell>
          <cell r="D734" t="str">
            <v>Storage</v>
          </cell>
          <cell r="E734" t="str">
            <v>WA</v>
          </cell>
          <cell r="F734" t="str">
            <v>No</v>
          </cell>
        </row>
        <row r="735">
          <cell r="A735" t="str">
            <v>I_BATT_VRB_UNTH</v>
          </cell>
          <cell r="B735" t="str">
            <v>East</v>
          </cell>
          <cell r="C735" t="str">
            <v>Battery Storage</v>
          </cell>
          <cell r="D735" t="str">
            <v>Storage</v>
          </cell>
          <cell r="E735" t="str">
            <v>UT</v>
          </cell>
          <cell r="F735" t="str">
            <v>No</v>
          </cell>
        </row>
        <row r="736">
          <cell r="A736" t="str">
            <v>I_BATT_VRB_USTH</v>
          </cell>
          <cell r="B736" t="str">
            <v>East</v>
          </cell>
          <cell r="C736" t="str">
            <v>Battery Storage</v>
          </cell>
          <cell r="D736" t="str">
            <v>Storage</v>
          </cell>
          <cell r="E736" t="str">
            <v>UT</v>
          </cell>
          <cell r="F736" t="str">
            <v>No</v>
          </cell>
        </row>
        <row r="737">
          <cell r="A737" t="str">
            <v>I_BATT_VRB_SWYO</v>
          </cell>
          <cell r="B737" t="str">
            <v>East</v>
          </cell>
          <cell r="C737" t="str">
            <v>Battery Storage</v>
          </cell>
          <cell r="D737" t="str">
            <v>Storage</v>
          </cell>
          <cell r="E737" t="str">
            <v>WY</v>
          </cell>
          <cell r="F737" t="str">
            <v>No</v>
          </cell>
        </row>
        <row r="738">
          <cell r="A738" t="str">
            <v>I_BATT_VRB_NWYO</v>
          </cell>
          <cell r="B738" t="str">
            <v>East</v>
          </cell>
          <cell r="C738" t="str">
            <v>Battery Storage</v>
          </cell>
          <cell r="D738" t="str">
            <v>Storage</v>
          </cell>
          <cell r="E738" t="str">
            <v>WY</v>
          </cell>
          <cell r="F738" t="str">
            <v>No</v>
          </cell>
        </row>
        <row r="739">
          <cell r="A739" t="str">
            <v>I_FLYWHEEL_PTLD</v>
          </cell>
          <cell r="B739" t="str">
            <v>West</v>
          </cell>
          <cell r="C739" t="str">
            <v>Fly Wheel</v>
          </cell>
          <cell r="D739" t="str">
            <v>Storage</v>
          </cell>
          <cell r="E739" t="str">
            <v>OR</v>
          </cell>
          <cell r="F739" t="str">
            <v>No</v>
          </cell>
        </row>
        <row r="740">
          <cell r="A740" t="str">
            <v>I_FLYWHEEL_WVAL</v>
          </cell>
          <cell r="B740" t="str">
            <v>West</v>
          </cell>
          <cell r="C740" t="str">
            <v>Fly Wheel</v>
          </cell>
          <cell r="D740" t="str">
            <v>Storage</v>
          </cell>
          <cell r="E740" t="str">
            <v>OR</v>
          </cell>
          <cell r="F740" t="str">
            <v>No</v>
          </cell>
        </row>
        <row r="741">
          <cell r="A741" t="str">
            <v>I_FLYWHEEL_SOR</v>
          </cell>
          <cell r="B741" t="str">
            <v>West</v>
          </cell>
          <cell r="C741" t="str">
            <v>Fly Wheel</v>
          </cell>
          <cell r="D741" t="str">
            <v>Storage</v>
          </cell>
          <cell r="E741" t="str">
            <v>OR</v>
          </cell>
          <cell r="F741" t="str">
            <v>No</v>
          </cell>
        </row>
        <row r="742">
          <cell r="A742" t="str">
            <v>I_FLYWHEEL_YKMA</v>
          </cell>
          <cell r="B742" t="str">
            <v>West</v>
          </cell>
          <cell r="C742" t="str">
            <v>Fly Wheel</v>
          </cell>
          <cell r="D742" t="str">
            <v>Storage</v>
          </cell>
          <cell r="E742" t="str">
            <v>WA</v>
          </cell>
          <cell r="F742" t="str">
            <v>No</v>
          </cell>
        </row>
        <row r="743">
          <cell r="A743" t="str">
            <v>I_FLYWHEEL_WALLA</v>
          </cell>
          <cell r="B743" t="str">
            <v>West</v>
          </cell>
          <cell r="C743" t="str">
            <v>Fly Wheel</v>
          </cell>
          <cell r="D743" t="str">
            <v>Storage</v>
          </cell>
          <cell r="E743" t="str">
            <v>WA</v>
          </cell>
          <cell r="F743" t="str">
            <v>No</v>
          </cell>
        </row>
        <row r="744">
          <cell r="A744" t="str">
            <v>I_FLYWHEEL_UNTH</v>
          </cell>
          <cell r="B744" t="str">
            <v>East</v>
          </cell>
          <cell r="C744" t="str">
            <v>Fly Wheel</v>
          </cell>
          <cell r="D744" t="str">
            <v>Storage</v>
          </cell>
          <cell r="E744" t="str">
            <v>UT</v>
          </cell>
          <cell r="F744" t="str">
            <v>No</v>
          </cell>
        </row>
        <row r="745">
          <cell r="A745" t="str">
            <v>I_FLYWHEEL_USTH</v>
          </cell>
          <cell r="B745" t="str">
            <v>East</v>
          </cell>
          <cell r="C745" t="str">
            <v>Fly Wheel</v>
          </cell>
          <cell r="D745" t="str">
            <v>Storage</v>
          </cell>
          <cell r="E745" t="str">
            <v>UT</v>
          </cell>
          <cell r="F745" t="str">
            <v>No</v>
          </cell>
        </row>
        <row r="746">
          <cell r="A746" t="str">
            <v>I_FLYWHEEL_SWYO</v>
          </cell>
          <cell r="B746" t="str">
            <v>East</v>
          </cell>
          <cell r="C746" t="str">
            <v>Fly Wheel</v>
          </cell>
          <cell r="D746" t="str">
            <v>Storage</v>
          </cell>
          <cell r="E746" t="str">
            <v>WY</v>
          </cell>
          <cell r="F746" t="str">
            <v>No</v>
          </cell>
        </row>
        <row r="747">
          <cell r="A747" t="str">
            <v>I_FLYWHEEL_NWYO</v>
          </cell>
          <cell r="B747" t="str">
            <v>East</v>
          </cell>
          <cell r="C747" t="str">
            <v>Fly Wheel</v>
          </cell>
          <cell r="D747" t="str">
            <v>Storage</v>
          </cell>
          <cell r="E747" t="str">
            <v>WY</v>
          </cell>
          <cell r="F747" t="str">
            <v>No</v>
          </cell>
        </row>
        <row r="748">
          <cell r="A748" t="str">
            <v>I_CAES_USTH</v>
          </cell>
          <cell r="B748" t="str">
            <v>East</v>
          </cell>
          <cell r="C748" t="str">
            <v>CAES</v>
          </cell>
          <cell r="D748" t="str">
            <v>Storage</v>
          </cell>
          <cell r="E748" t="str">
            <v>UT</v>
          </cell>
          <cell r="F748" t="str">
            <v>No</v>
          </cell>
        </row>
        <row r="749">
          <cell r="A749" t="str">
            <v>I_CAES_SWYO</v>
          </cell>
          <cell r="B749" t="str">
            <v>East</v>
          </cell>
          <cell r="C749" t="str">
            <v>CAES</v>
          </cell>
          <cell r="D749" t="str">
            <v>Storage</v>
          </cell>
          <cell r="E749" t="str">
            <v>WY</v>
          </cell>
          <cell r="F749" t="str">
            <v>No</v>
          </cell>
        </row>
        <row r="750">
          <cell r="A750" t="str">
            <v>I_NUC_ADV_USTH</v>
          </cell>
          <cell r="B750" t="str">
            <v>East</v>
          </cell>
          <cell r="C750" t="str">
            <v>Nuclear</v>
          </cell>
          <cell r="D750" t="str">
            <v>Nuclear</v>
          </cell>
          <cell r="E750" t="str">
            <v>UT</v>
          </cell>
          <cell r="F750" t="str">
            <v>No</v>
          </cell>
        </row>
        <row r="751">
          <cell r="A751" t="str">
            <v>I_NUC_ADV_SWYO</v>
          </cell>
          <cell r="B751" t="str">
            <v>East</v>
          </cell>
          <cell r="C751" t="str">
            <v>Nuclear</v>
          </cell>
          <cell r="D751" t="str">
            <v>Nuclear</v>
          </cell>
          <cell r="E751" t="str">
            <v>WY</v>
          </cell>
          <cell r="F751" t="str">
            <v>No</v>
          </cell>
        </row>
        <row r="752">
          <cell r="A752" t="str">
            <v>I_NUC_MOD_PTLD</v>
          </cell>
          <cell r="B752" t="str">
            <v>West</v>
          </cell>
          <cell r="C752" t="str">
            <v>Modular-Nuclear</v>
          </cell>
          <cell r="D752" t="str">
            <v>Nuclear</v>
          </cell>
          <cell r="E752" t="str">
            <v>OR</v>
          </cell>
          <cell r="F752" t="str">
            <v>No</v>
          </cell>
        </row>
        <row r="753">
          <cell r="A753" t="str">
            <v>I_NUC_MOD_WALLA</v>
          </cell>
          <cell r="B753" t="str">
            <v>West</v>
          </cell>
          <cell r="C753" t="str">
            <v>Modular-Nuclear</v>
          </cell>
          <cell r="D753" t="str">
            <v>Nuclear</v>
          </cell>
          <cell r="E753" t="str">
            <v>WA</v>
          </cell>
          <cell r="F753" t="str">
            <v>No</v>
          </cell>
        </row>
        <row r="754">
          <cell r="A754" t="str">
            <v>I_NUC_MOD_SWYO</v>
          </cell>
          <cell r="B754" t="str">
            <v>East</v>
          </cell>
          <cell r="C754" t="str">
            <v>Modular-Nuclear</v>
          </cell>
          <cell r="D754" t="str">
            <v>Nuclear</v>
          </cell>
          <cell r="E754" t="str">
            <v>WY</v>
          </cell>
          <cell r="F754" t="str">
            <v>No</v>
          </cell>
        </row>
        <row r="755">
          <cell r="A755" t="str">
            <v>I_UTN_LS2</v>
          </cell>
          <cell r="B755" t="str">
            <v>East</v>
          </cell>
          <cell r="C755" t="str">
            <v>Lake Side II</v>
          </cell>
          <cell r="D755" t="str">
            <v>Existing - CCCT</v>
          </cell>
          <cell r="E755" t="str">
            <v>UT</v>
          </cell>
          <cell r="F755" t="str">
            <v>Yes</v>
          </cell>
        </row>
        <row r="756">
          <cell r="A756" t="str">
            <v>I_UTN_LS2_DF</v>
          </cell>
          <cell r="B756" t="str">
            <v>East</v>
          </cell>
          <cell r="C756" t="str">
            <v>Lake Side II</v>
          </cell>
          <cell r="D756" t="str">
            <v>Existing - CCCT</v>
          </cell>
          <cell r="E756" t="str">
            <v>UT</v>
          </cell>
          <cell r="F756" t="str">
            <v>Yes</v>
          </cell>
        </row>
        <row r="757">
          <cell r="A757" t="str">
            <v>I_UTN_CC_F_2x1</v>
          </cell>
          <cell r="B757" t="str">
            <v>East</v>
          </cell>
          <cell r="C757" t="str">
            <v>CCCT F 2x1</v>
          </cell>
          <cell r="D757" t="str">
            <v>IRP_CCCT</v>
          </cell>
          <cell r="E757" t="str">
            <v>UT</v>
          </cell>
          <cell r="F757" t="str">
            <v>No</v>
          </cell>
        </row>
        <row r="758">
          <cell r="A758" t="str">
            <v>I_UTN_CC_F_2x1_DF</v>
          </cell>
          <cell r="B758" t="str">
            <v>East</v>
          </cell>
          <cell r="C758" t="str">
            <v>CCCT F 2x1</v>
          </cell>
          <cell r="D758" t="str">
            <v>IRP_CCCT</v>
          </cell>
          <cell r="E758" t="str">
            <v>UT</v>
          </cell>
          <cell r="F758" t="str">
            <v>No</v>
          </cell>
        </row>
        <row r="759">
          <cell r="A759" t="str">
            <v>I_UTN_CC_GH_1x1</v>
          </cell>
          <cell r="B759" t="str">
            <v>East</v>
          </cell>
          <cell r="C759" t="str">
            <v>CCCT GH 1x1</v>
          </cell>
          <cell r="D759" t="str">
            <v>IRP_CCCT</v>
          </cell>
          <cell r="E759" t="str">
            <v>UT</v>
          </cell>
          <cell r="F759" t="str">
            <v>No</v>
          </cell>
        </row>
        <row r="760">
          <cell r="A760" t="str">
            <v>I_UTN_CC_GH_1x1_DF</v>
          </cell>
          <cell r="B760" t="str">
            <v>East</v>
          </cell>
          <cell r="C760" t="str">
            <v>CCCT GH 1x1</v>
          </cell>
          <cell r="D760" t="str">
            <v>IRP_CCCT</v>
          </cell>
          <cell r="E760" t="str">
            <v>UT</v>
          </cell>
          <cell r="F760" t="str">
            <v>No</v>
          </cell>
        </row>
        <row r="761">
          <cell r="A761" t="str">
            <v>I_UTN_CC_GH_2x1</v>
          </cell>
          <cell r="B761" t="str">
            <v>East</v>
          </cell>
          <cell r="C761" t="str">
            <v>CCCT GH 2x1</v>
          </cell>
          <cell r="D761" t="str">
            <v>IRP_CCCT</v>
          </cell>
          <cell r="E761" t="str">
            <v>UT</v>
          </cell>
          <cell r="F761" t="str">
            <v>No</v>
          </cell>
        </row>
        <row r="762">
          <cell r="A762" t="str">
            <v>I_UTN_CC_GH_2x1_DF</v>
          </cell>
          <cell r="B762" t="str">
            <v>East</v>
          </cell>
          <cell r="C762" t="str">
            <v>CCCT GH 2x1</v>
          </cell>
          <cell r="D762" t="str">
            <v>IRP_CCCT</v>
          </cell>
          <cell r="E762" t="str">
            <v>UT</v>
          </cell>
          <cell r="F762" t="str">
            <v>No</v>
          </cell>
        </row>
        <row r="763">
          <cell r="A763" t="str">
            <v>I_UTN_CC_J_1x1</v>
          </cell>
          <cell r="B763" t="str">
            <v>East</v>
          </cell>
          <cell r="C763" t="str">
            <v>CCCT J 1x1</v>
          </cell>
          <cell r="D763" t="str">
            <v>IRP_CCCT</v>
          </cell>
          <cell r="E763" t="str">
            <v>UT</v>
          </cell>
          <cell r="F763" t="str">
            <v>No</v>
          </cell>
        </row>
        <row r="764">
          <cell r="A764" t="str">
            <v>I_UTN_CC_J_1x1_DF</v>
          </cell>
          <cell r="B764" t="str">
            <v>East</v>
          </cell>
          <cell r="C764" t="str">
            <v>CCCT J 1x1</v>
          </cell>
          <cell r="D764" t="str">
            <v>IRP_CCCT</v>
          </cell>
          <cell r="E764" t="str">
            <v>UT</v>
          </cell>
          <cell r="F764" t="str">
            <v>No</v>
          </cell>
        </row>
        <row r="765">
          <cell r="A765" t="str">
            <v>I_UTN_SC_Aero</v>
          </cell>
          <cell r="B765" t="str">
            <v>East</v>
          </cell>
          <cell r="C765" t="str">
            <v>SCCT Aero UT</v>
          </cell>
          <cell r="D765" t="str">
            <v>IRP_SCCT</v>
          </cell>
          <cell r="E765" t="str">
            <v>UT</v>
          </cell>
          <cell r="F765" t="str">
            <v>No</v>
          </cell>
        </row>
        <row r="766">
          <cell r="A766" t="str">
            <v>I_UTN_SC_ICAero</v>
          </cell>
          <cell r="B766" t="str">
            <v>East</v>
          </cell>
          <cell r="C766" t="str">
            <v>IC Aero UT</v>
          </cell>
          <cell r="D766" t="str">
            <v>IRP_SCCT</v>
          </cell>
          <cell r="E766" t="str">
            <v>UT</v>
          </cell>
          <cell r="F766" t="str">
            <v>No</v>
          </cell>
        </row>
        <row r="767">
          <cell r="A767" t="str">
            <v>I_UTN_SC_Frame</v>
          </cell>
          <cell r="B767" t="str">
            <v>East</v>
          </cell>
          <cell r="C767" t="str">
            <v>SCCT Frame UT</v>
          </cell>
          <cell r="D767" t="str">
            <v>IRP_SCCT</v>
          </cell>
          <cell r="E767" t="str">
            <v>UT</v>
          </cell>
          <cell r="F767" t="str">
            <v>No</v>
          </cell>
        </row>
        <row r="768">
          <cell r="A768" t="str">
            <v>I_UTN_SC_ICE</v>
          </cell>
          <cell r="B768" t="str">
            <v>East</v>
          </cell>
          <cell r="C768" t="str">
            <v>ICE</v>
          </cell>
          <cell r="D768" t="str">
            <v>IRP_SCCT</v>
          </cell>
          <cell r="E768" t="str">
            <v>UT</v>
          </cell>
          <cell r="F768" t="str">
            <v>No</v>
          </cell>
        </row>
        <row r="769">
          <cell r="A769" t="str">
            <v>I_UTN_DG_FuelCell</v>
          </cell>
          <cell r="B769" t="str">
            <v>East</v>
          </cell>
          <cell r="C769" t="str">
            <v>Fuel Cell</v>
          </cell>
          <cell r="D769" t="str">
            <v>Other</v>
          </cell>
          <cell r="E769" t="str">
            <v>UT</v>
          </cell>
          <cell r="F769" t="str">
            <v>No</v>
          </cell>
        </row>
        <row r="770">
          <cell r="A770" t="str">
            <v>I_UTS_CC_FD_1x1</v>
          </cell>
          <cell r="B770" t="str">
            <v>East</v>
          </cell>
          <cell r="C770" t="str">
            <v>CCCT FD 1x1</v>
          </cell>
          <cell r="D770" t="str">
            <v>IRP_CCCT</v>
          </cell>
          <cell r="E770" t="str">
            <v>UT</v>
          </cell>
          <cell r="F770" t="str">
            <v>No</v>
          </cell>
        </row>
        <row r="771">
          <cell r="A771" t="str">
            <v>I_W_UT_WE_29_3</v>
          </cell>
          <cell r="B771" t="str">
            <v>East</v>
          </cell>
          <cell r="C771" t="str">
            <v>Wind, UT, 29</v>
          </cell>
          <cell r="D771" t="str">
            <v>Wind</v>
          </cell>
          <cell r="E771" t="str">
            <v>UT</v>
          </cell>
          <cell r="F771" t="str">
            <v>Yes</v>
          </cell>
        </row>
        <row r="772">
          <cell r="A772" t="str">
            <v>I_W_WA_SO_29_1</v>
          </cell>
          <cell r="B772" t="str">
            <v>West</v>
          </cell>
          <cell r="C772" t="str">
            <v>Wind, WA, 29</v>
          </cell>
          <cell r="D772" t="str">
            <v>Wind</v>
          </cell>
          <cell r="E772" t="str">
            <v>WA</v>
          </cell>
          <cell r="F772" t="str">
            <v>Yes</v>
          </cell>
        </row>
        <row r="773">
          <cell r="A773" t="str">
            <v>I_W_WA_SO_29_2</v>
          </cell>
          <cell r="B773" t="str">
            <v>West</v>
          </cell>
          <cell r="C773" t="str">
            <v>Wind, WA, 29</v>
          </cell>
          <cell r="D773" t="str">
            <v>Wind</v>
          </cell>
          <cell r="E773" t="str">
            <v>WA</v>
          </cell>
          <cell r="F773" t="str">
            <v>Yes</v>
          </cell>
        </row>
        <row r="774">
          <cell r="A774" t="str">
            <v>I_W_WA_SO_29_3</v>
          </cell>
          <cell r="B774" t="str">
            <v>West</v>
          </cell>
          <cell r="C774" t="str">
            <v>Wind, WA, 29</v>
          </cell>
          <cell r="D774" t="str">
            <v>Wind</v>
          </cell>
          <cell r="E774" t="str">
            <v>WA</v>
          </cell>
          <cell r="F774" t="str">
            <v>Yes</v>
          </cell>
        </row>
        <row r="775">
          <cell r="A775" t="str">
            <v>I_W_YA_29_1_U</v>
          </cell>
          <cell r="B775" t="str">
            <v>West</v>
          </cell>
          <cell r="C775" t="str">
            <v>Wind, WA, 29</v>
          </cell>
          <cell r="D775" t="str">
            <v>Wind</v>
          </cell>
          <cell r="E775" t="str">
            <v>WA</v>
          </cell>
          <cell r="F775" t="str">
            <v>Yes</v>
          </cell>
        </row>
        <row r="776">
          <cell r="A776" t="str">
            <v>I_W_WW_29_1_U</v>
          </cell>
          <cell r="B776" t="str">
            <v>West</v>
          </cell>
          <cell r="C776" t="str">
            <v>Wind, WA, 29</v>
          </cell>
          <cell r="D776" t="str">
            <v>Wind</v>
          </cell>
          <cell r="E776" t="str">
            <v>WA</v>
          </cell>
          <cell r="F776" t="str">
            <v>Yes</v>
          </cell>
        </row>
        <row r="777">
          <cell r="A777" t="str">
            <v>Black Hills_27013_sale</v>
          </cell>
          <cell r="B777" t="str">
            <v>West</v>
          </cell>
          <cell r="C777" t="str">
            <v>Existing - Sale</v>
          </cell>
          <cell r="D777" t="str">
            <v>Existing - Sale</v>
          </cell>
          <cell r="E777">
            <v>0</v>
          </cell>
          <cell r="F777" t="str">
            <v>No</v>
          </cell>
        </row>
        <row r="778">
          <cell r="A778" t="str">
            <v>BPA_64888_Summer_S</v>
          </cell>
          <cell r="B778" t="str">
            <v>West</v>
          </cell>
          <cell r="C778" t="str">
            <v>Existing - Sale</v>
          </cell>
          <cell r="D778" t="str">
            <v>Existing - Sale</v>
          </cell>
          <cell r="E778">
            <v>0</v>
          </cell>
          <cell r="F778" t="str">
            <v>No</v>
          </cell>
        </row>
        <row r="779">
          <cell r="A779" t="str">
            <v>BPA_PK_New_In</v>
          </cell>
          <cell r="B779" t="str">
            <v>West</v>
          </cell>
          <cell r="C779" t="str">
            <v>Existing - Purchase</v>
          </cell>
          <cell r="D779" t="str">
            <v>Existing - Purchase</v>
          </cell>
          <cell r="E779">
            <v>0</v>
          </cell>
          <cell r="F779" t="str">
            <v>No</v>
          </cell>
        </row>
        <row r="780">
          <cell r="A780" t="str">
            <v>BPA_SIE_64885_Goshen_out</v>
          </cell>
          <cell r="B780" t="str">
            <v>East</v>
          </cell>
          <cell r="C780" t="str">
            <v>Existing - Sale</v>
          </cell>
          <cell r="D780" t="str">
            <v>Existing - Sale</v>
          </cell>
          <cell r="E780">
            <v>0</v>
          </cell>
          <cell r="F780" t="str">
            <v>No</v>
          </cell>
        </row>
        <row r="781">
          <cell r="A781" t="str">
            <v>CedarC_CH_20949</v>
          </cell>
          <cell r="B781" t="str">
            <v>East</v>
          </cell>
          <cell r="C781" t="str">
            <v>Existing - QF</v>
          </cell>
          <cell r="D781" t="str">
            <v>Existing - QF</v>
          </cell>
          <cell r="E781">
            <v>0</v>
          </cell>
          <cell r="F781" t="str">
            <v>No</v>
          </cell>
        </row>
        <row r="782">
          <cell r="A782" t="str">
            <v>CGB_BioG_E20962</v>
          </cell>
          <cell r="B782" t="str">
            <v>West</v>
          </cell>
          <cell r="C782" t="str">
            <v>Existing - QF</v>
          </cell>
          <cell r="D782" t="str">
            <v>Existing - QF</v>
          </cell>
          <cell r="E782">
            <v>0</v>
          </cell>
          <cell r="F782" t="str">
            <v>No</v>
          </cell>
        </row>
        <row r="783">
          <cell r="A783" t="str">
            <v>ConstEng_E999691</v>
          </cell>
          <cell r="B783" t="str">
            <v>East</v>
          </cell>
          <cell r="C783" t="str">
            <v>Existing - Purchase</v>
          </cell>
          <cell r="D783" t="str">
            <v>Existing - Purchase</v>
          </cell>
          <cell r="E783">
            <v>0</v>
          </cell>
          <cell r="F783" t="str">
            <v>No</v>
          </cell>
        </row>
        <row r="784">
          <cell r="A784" t="str">
            <v>DSM_CoolKeep_12</v>
          </cell>
          <cell r="B784" t="str">
            <v>East</v>
          </cell>
          <cell r="C784" t="str">
            <v>Existing - DSM_Class1</v>
          </cell>
          <cell r="D784" t="str">
            <v>Existing - DSM</v>
          </cell>
          <cell r="E784" t="str">
            <v>UT</v>
          </cell>
          <cell r="F784" t="str">
            <v>No</v>
          </cell>
        </row>
        <row r="785">
          <cell r="A785" t="str">
            <v>DSM_Irrigate_GO_12BPV4</v>
          </cell>
          <cell r="B785" t="str">
            <v>East</v>
          </cell>
          <cell r="C785" t="str">
            <v>Existing - DSM_Class1</v>
          </cell>
          <cell r="D785" t="str">
            <v>Existing - DSM</v>
          </cell>
          <cell r="E785" t="str">
            <v>ID</v>
          </cell>
          <cell r="F785" t="str">
            <v>No</v>
          </cell>
        </row>
        <row r="786">
          <cell r="A786" t="str">
            <v>DSM_Irrigate12_12BPV4</v>
          </cell>
          <cell r="B786" t="str">
            <v>East</v>
          </cell>
          <cell r="C786" t="str">
            <v>Existing - DSM_Class1</v>
          </cell>
          <cell r="D786" t="str">
            <v>Existing - DSM</v>
          </cell>
          <cell r="E786" t="str">
            <v>UT</v>
          </cell>
          <cell r="F786" t="str">
            <v>No</v>
          </cell>
        </row>
        <row r="787">
          <cell r="A787" t="str">
            <v>DSM2_CA_SO_2012</v>
          </cell>
          <cell r="B787" t="str">
            <v>West</v>
          </cell>
          <cell r="C787" t="str">
            <v>Existing - DSM_Class2</v>
          </cell>
          <cell r="D787" t="str">
            <v>Existing - DSM</v>
          </cell>
          <cell r="E787" t="str">
            <v>CA</v>
          </cell>
          <cell r="F787" t="str">
            <v>Yes</v>
          </cell>
        </row>
        <row r="788">
          <cell r="A788" t="str">
            <v>DSM2_ID_GO_2012</v>
          </cell>
          <cell r="B788" t="str">
            <v>East</v>
          </cell>
          <cell r="C788" t="str">
            <v>Existing - DSM_Class2</v>
          </cell>
          <cell r="D788" t="str">
            <v>Existing - DSM</v>
          </cell>
          <cell r="E788" t="str">
            <v>ID</v>
          </cell>
          <cell r="F788" t="str">
            <v>Yes</v>
          </cell>
        </row>
        <row r="789">
          <cell r="A789" t="str">
            <v>DSM2_OR_SO_2012</v>
          </cell>
          <cell r="B789" t="str">
            <v>West</v>
          </cell>
          <cell r="C789" t="str">
            <v>Existing - DSM_Class2</v>
          </cell>
          <cell r="D789" t="str">
            <v>Existing - DSM</v>
          </cell>
          <cell r="E789" t="str">
            <v>OR</v>
          </cell>
          <cell r="F789" t="str">
            <v>Yes</v>
          </cell>
        </row>
        <row r="790">
          <cell r="A790" t="str">
            <v>DSM2_UT_UT_2012</v>
          </cell>
          <cell r="B790" t="str">
            <v>East</v>
          </cell>
          <cell r="C790" t="str">
            <v>Existing - DSM_Class2</v>
          </cell>
          <cell r="D790" t="str">
            <v>Existing - DSM</v>
          </cell>
          <cell r="E790" t="str">
            <v>UT</v>
          </cell>
          <cell r="F790" t="str">
            <v>Yes</v>
          </cell>
        </row>
        <row r="791">
          <cell r="A791" t="str">
            <v>DSM2_WA_WA_2012</v>
          </cell>
          <cell r="B791" t="str">
            <v>West</v>
          </cell>
          <cell r="C791" t="str">
            <v>Existing - DSM_Class2</v>
          </cell>
          <cell r="D791" t="str">
            <v>Existing - DSM</v>
          </cell>
          <cell r="E791" t="str">
            <v>WA</v>
          </cell>
          <cell r="F791" t="str">
            <v>Yes</v>
          </cell>
        </row>
        <row r="792">
          <cell r="A792" t="str">
            <v>DSM2_WA_YA_2012</v>
          </cell>
          <cell r="B792" t="str">
            <v>West</v>
          </cell>
          <cell r="C792" t="str">
            <v>Existing - DSM_Class2</v>
          </cell>
          <cell r="D792" t="str">
            <v>Existing - DSM</v>
          </cell>
          <cell r="E792" t="str">
            <v>WA</v>
          </cell>
          <cell r="F792" t="str">
            <v>Yes</v>
          </cell>
        </row>
        <row r="793">
          <cell r="A793" t="str">
            <v>DSM2_WY_WY_2012</v>
          </cell>
          <cell r="B793" t="str">
            <v>East</v>
          </cell>
          <cell r="C793" t="str">
            <v>Existing - DSM_Class2</v>
          </cell>
          <cell r="D793" t="str">
            <v>Existing - DSM</v>
          </cell>
          <cell r="E793" t="str">
            <v>WY</v>
          </cell>
          <cell r="F793" t="str">
            <v>Yes</v>
          </cell>
        </row>
        <row r="794">
          <cell r="A794" t="str">
            <v>Hunter1_I_GR_Hunter1</v>
          </cell>
          <cell r="B794" t="str">
            <v>East</v>
          </cell>
          <cell r="C794" t="str">
            <v>Coal Ret_UT - Gas RePower</v>
          </cell>
          <cell r="D794" t="str">
            <v>Gas_Conversion from Coal</v>
          </cell>
          <cell r="E794" t="str">
            <v>UT</v>
          </cell>
          <cell r="F794" t="str">
            <v>Yes</v>
          </cell>
        </row>
        <row r="795">
          <cell r="A795" t="str">
            <v>I_CHP_GT_OR</v>
          </cell>
          <cell r="B795" t="str">
            <v>West</v>
          </cell>
          <cell r="C795" t="str">
            <v>CHP - Other</v>
          </cell>
          <cell r="D795" t="str">
            <v>CHP</v>
          </cell>
          <cell r="E795" t="str">
            <v>OR</v>
          </cell>
          <cell r="F795" t="str">
            <v>No</v>
          </cell>
        </row>
        <row r="796">
          <cell r="A796" t="str">
            <v>I_CHP_IB_OR</v>
          </cell>
          <cell r="B796" t="str">
            <v>West</v>
          </cell>
          <cell r="C796" t="str">
            <v>CHP - Biomass</v>
          </cell>
          <cell r="D796" t="str">
            <v>CHP</v>
          </cell>
          <cell r="E796" t="str">
            <v>OR</v>
          </cell>
          <cell r="F796" t="str">
            <v>No</v>
          </cell>
        </row>
        <row r="797">
          <cell r="A797" t="str">
            <v>I_CHP_RE_OR</v>
          </cell>
          <cell r="B797" t="str">
            <v>West</v>
          </cell>
          <cell r="C797" t="str">
            <v>CHP - Reciprocating Engine</v>
          </cell>
          <cell r="D797" t="str">
            <v>CHP</v>
          </cell>
          <cell r="E797" t="str">
            <v>OR</v>
          </cell>
          <cell r="F797" t="str">
            <v>No</v>
          </cell>
        </row>
        <row r="798">
          <cell r="A798" t="str">
            <v>I_DGSolar_PV_CA</v>
          </cell>
          <cell r="B798" t="str">
            <v>West</v>
          </cell>
          <cell r="C798" t="str">
            <v>Micro Solar - PV</v>
          </cell>
          <cell r="D798" t="str">
            <v>DG-Solar</v>
          </cell>
          <cell r="E798" t="str">
            <v>CA</v>
          </cell>
          <cell r="F798" t="str">
            <v>No</v>
          </cell>
        </row>
        <row r="799">
          <cell r="A799" t="str">
            <v>I_DGSolar_PV_ID</v>
          </cell>
          <cell r="B799" t="str">
            <v>East</v>
          </cell>
          <cell r="C799" t="str">
            <v>Micro Solar - PV</v>
          </cell>
          <cell r="D799" t="str">
            <v>DG-Solar</v>
          </cell>
          <cell r="E799" t="str">
            <v>ID</v>
          </cell>
          <cell r="F799" t="str">
            <v>No</v>
          </cell>
        </row>
        <row r="800">
          <cell r="A800" t="str">
            <v>I_DGSolar_PV_OR</v>
          </cell>
          <cell r="B800" t="str">
            <v>West</v>
          </cell>
          <cell r="C800" t="str">
            <v>Micro Solar - PV</v>
          </cell>
          <cell r="D800" t="str">
            <v>DG-Solar</v>
          </cell>
          <cell r="E800" t="str">
            <v>OR</v>
          </cell>
          <cell r="F800" t="str">
            <v>No</v>
          </cell>
        </row>
        <row r="801">
          <cell r="A801" t="str">
            <v>I_DGSolar_PV_UT</v>
          </cell>
          <cell r="B801" t="str">
            <v>East</v>
          </cell>
          <cell r="C801" t="str">
            <v>Micro Solar - PV</v>
          </cell>
          <cell r="D801" t="str">
            <v>DG-Solar</v>
          </cell>
          <cell r="E801" t="str">
            <v>UT</v>
          </cell>
          <cell r="F801" t="str">
            <v>No</v>
          </cell>
        </row>
        <row r="802">
          <cell r="A802" t="str">
            <v>I_DGSolar_PV_UT2</v>
          </cell>
          <cell r="B802" t="str">
            <v>East</v>
          </cell>
          <cell r="C802" t="str">
            <v>Micro Solar - PV</v>
          </cell>
          <cell r="D802" t="str">
            <v>DG-Solar</v>
          </cell>
          <cell r="E802" t="str">
            <v>UT</v>
          </cell>
          <cell r="F802" t="str">
            <v>No</v>
          </cell>
        </row>
        <row r="803">
          <cell r="A803" t="str">
            <v>I_DGSolar_PV_UT3</v>
          </cell>
          <cell r="B803" t="str">
            <v>East</v>
          </cell>
          <cell r="C803" t="str">
            <v>Micro Solar - PV</v>
          </cell>
          <cell r="D803" t="str">
            <v>DG-Solar</v>
          </cell>
          <cell r="E803" t="str">
            <v>UT</v>
          </cell>
          <cell r="F803" t="str">
            <v>No</v>
          </cell>
        </row>
        <row r="804">
          <cell r="A804" t="str">
            <v>I_DGSolar_PV_WY</v>
          </cell>
          <cell r="B804" t="str">
            <v>East</v>
          </cell>
          <cell r="C804" t="str">
            <v>Micro Solar - PV</v>
          </cell>
          <cell r="D804" t="str">
            <v>DG-Solar</v>
          </cell>
          <cell r="E804" t="str">
            <v>WY</v>
          </cell>
          <cell r="F804" t="str">
            <v>No</v>
          </cell>
        </row>
        <row r="805">
          <cell r="A805" t="str">
            <v>I_DGSolar_PV_YAK</v>
          </cell>
          <cell r="B805" t="str">
            <v>West</v>
          </cell>
          <cell r="C805" t="str">
            <v>Micro Solar - PV</v>
          </cell>
          <cell r="D805" t="str">
            <v>DG-Solar</v>
          </cell>
          <cell r="E805" t="str">
            <v>WA</v>
          </cell>
          <cell r="F805" t="str">
            <v>No</v>
          </cell>
        </row>
        <row r="806">
          <cell r="A806" t="str">
            <v>I_DGSolar_WH_CA</v>
          </cell>
          <cell r="B806" t="str">
            <v>West</v>
          </cell>
          <cell r="C806" t="str">
            <v>Micro Solar - Water Heating</v>
          </cell>
          <cell r="D806" t="str">
            <v>DG-Solar</v>
          </cell>
          <cell r="E806" t="str">
            <v>CA</v>
          </cell>
          <cell r="F806" t="str">
            <v>No</v>
          </cell>
        </row>
        <row r="807">
          <cell r="A807" t="str">
            <v>Huntington1_I_GR_Huntington1</v>
          </cell>
          <cell r="B807" t="str">
            <v>East</v>
          </cell>
          <cell r="C807" t="str">
            <v>Coal Ret_UT - Gas RePower</v>
          </cell>
          <cell r="D807" t="str">
            <v>Gas_Conversion from Coal</v>
          </cell>
          <cell r="E807" t="str">
            <v>UT</v>
          </cell>
          <cell r="F807" t="str">
            <v>Yes</v>
          </cell>
        </row>
        <row r="808">
          <cell r="A808" t="str">
            <v>Huntington2_I_GR_Huntington2</v>
          </cell>
          <cell r="B808" t="str">
            <v>East</v>
          </cell>
          <cell r="C808" t="str">
            <v>Coal Ret_UT - Gas RePower</v>
          </cell>
          <cell r="D808" t="str">
            <v>Gas_Conversion from Coal</v>
          </cell>
          <cell r="E808" t="str">
            <v>UT</v>
          </cell>
          <cell r="F808" t="str">
            <v>Yes</v>
          </cell>
        </row>
        <row r="809">
          <cell r="A809" t="str">
            <v>Naughton2_I_GR_Naughton2</v>
          </cell>
          <cell r="B809" t="str">
            <v>East</v>
          </cell>
          <cell r="C809" t="str">
            <v>Coal Ret_WY - Gas RePower</v>
          </cell>
          <cell r="D809" t="str">
            <v>Gas_Conversion from Coal</v>
          </cell>
          <cell r="E809" t="str">
            <v>WY</v>
          </cell>
          <cell r="F809" t="str">
            <v>Yes</v>
          </cell>
        </row>
        <row r="810">
          <cell r="A810" t="str">
            <v>Naughton1_I_GR_Naughton1</v>
          </cell>
          <cell r="B810" t="str">
            <v>East</v>
          </cell>
          <cell r="C810" t="str">
            <v>Coal Ret_WY - Gas RePower</v>
          </cell>
          <cell r="D810" t="str">
            <v>Gas_Conversion from Coal</v>
          </cell>
          <cell r="E810" t="str">
            <v>WY</v>
          </cell>
          <cell r="F810" t="str">
            <v>Yes</v>
          </cell>
        </row>
        <row r="811">
          <cell r="A811" t="str">
            <v>JBridger1_I_GR_JimBridger1</v>
          </cell>
          <cell r="B811" t="str">
            <v>West</v>
          </cell>
          <cell r="C811" t="str">
            <v>Coal Ret_Bridger -Gas RePower</v>
          </cell>
          <cell r="D811" t="str">
            <v>Gas_Conversion from Coal</v>
          </cell>
          <cell r="E811" t="str">
            <v>WY</v>
          </cell>
          <cell r="F811" t="str">
            <v>Yes</v>
          </cell>
        </row>
        <row r="812">
          <cell r="A812" t="str">
            <v>JBridger2_I_GR_JimBridger2</v>
          </cell>
          <cell r="B812" t="str">
            <v>West</v>
          </cell>
          <cell r="C812" t="str">
            <v>Coal Ret_Bridger -Gas RePower</v>
          </cell>
          <cell r="D812" t="str">
            <v>Gas_Conversion from Coal</v>
          </cell>
          <cell r="E812" t="str">
            <v>WY</v>
          </cell>
          <cell r="F812" t="str">
            <v>Yes</v>
          </cell>
        </row>
        <row r="813">
          <cell r="A813" t="str">
            <v>QF_W_ThreeMileC</v>
          </cell>
          <cell r="B813" t="str">
            <v>West</v>
          </cell>
          <cell r="C813" t="str">
            <v>Existing - QF</v>
          </cell>
          <cell r="D813" t="str">
            <v>Existing - QF</v>
          </cell>
          <cell r="E813" t="str">
            <v>OR</v>
          </cell>
          <cell r="F813" t="str">
            <v>Yes</v>
          </cell>
        </row>
        <row r="814">
          <cell r="A814" t="str">
            <v>OBSIDIANBLKCAP</v>
          </cell>
          <cell r="B814" t="str">
            <v>West</v>
          </cell>
          <cell r="C814" t="str">
            <v>Existing - Purchase</v>
          </cell>
          <cell r="D814" t="str">
            <v>Existing - Purchase</v>
          </cell>
          <cell r="E814" t="str">
            <v>OR</v>
          </cell>
          <cell r="F814" t="str">
            <v>Yes</v>
          </cell>
        </row>
        <row r="815">
          <cell r="A815" t="str">
            <v>I_WW_CC_J_1x1</v>
          </cell>
          <cell r="B815" t="str">
            <v>West</v>
          </cell>
          <cell r="C815" t="str">
            <v>CCCT J 1x1</v>
          </cell>
          <cell r="D815" t="str">
            <v>IRP_CCCT</v>
          </cell>
          <cell r="E815" t="str">
            <v>WA</v>
          </cell>
          <cell r="F815" t="str">
            <v>No</v>
          </cell>
        </row>
        <row r="816">
          <cell r="A816" t="str">
            <v>I_WW_CC_J_1x1_DF</v>
          </cell>
          <cell r="B816" t="str">
            <v>West</v>
          </cell>
          <cell r="C816" t="str">
            <v>CCCT J 1x1</v>
          </cell>
          <cell r="D816" t="str">
            <v>IRP_CCCT</v>
          </cell>
          <cell r="E816" t="str">
            <v>WA</v>
          </cell>
          <cell r="F816" t="str">
            <v>No</v>
          </cell>
        </row>
        <row r="817">
          <cell r="A817" t="str">
            <v>I_DGSolar_WH_OR</v>
          </cell>
          <cell r="B817" t="str">
            <v>West</v>
          </cell>
          <cell r="C817" t="str">
            <v>Micro Solar - Water Heating</v>
          </cell>
          <cell r="D817" t="str">
            <v>DG-Solar</v>
          </cell>
          <cell r="E817" t="str">
            <v>OR</v>
          </cell>
          <cell r="F817" t="str">
            <v>No</v>
          </cell>
        </row>
        <row r="818">
          <cell r="A818" t="str">
            <v>I_DGSolar_PV_UT5</v>
          </cell>
          <cell r="B818" t="str">
            <v>East</v>
          </cell>
          <cell r="C818" t="str">
            <v>Micro Solar - PV</v>
          </cell>
          <cell r="D818" t="str">
            <v>DG-Solar</v>
          </cell>
          <cell r="E818" t="str">
            <v>UT</v>
          </cell>
          <cell r="F818" t="str">
            <v>No</v>
          </cell>
        </row>
        <row r="819">
          <cell r="A819" t="str">
            <v>I_DGSolar_PV_UT6</v>
          </cell>
          <cell r="B819" t="str">
            <v>East</v>
          </cell>
          <cell r="C819" t="str">
            <v>Micro Solar - PV</v>
          </cell>
          <cell r="D819" t="str">
            <v>DG-Solar</v>
          </cell>
          <cell r="E819" t="str">
            <v>UT</v>
          </cell>
          <cell r="F819" t="str">
            <v>No</v>
          </cell>
        </row>
        <row r="820">
          <cell r="A820" t="str">
            <v>APS_Exchange_58119_AZ_out</v>
          </cell>
          <cell r="B820" t="str">
            <v>East</v>
          </cell>
          <cell r="C820" t="str">
            <v>Existing - Sale</v>
          </cell>
          <cell r="D820" t="str">
            <v>Existing - Sale</v>
          </cell>
          <cell r="E820">
            <v>0</v>
          </cell>
          <cell r="F820" t="str">
            <v>No</v>
          </cell>
        </row>
        <row r="821">
          <cell r="A821" t="str">
            <v>I_PV_FTILT_US_50_ITC</v>
          </cell>
          <cell r="B821" t="str">
            <v>East</v>
          </cell>
          <cell r="C821" t="str">
            <v>Utility Solar - PV</v>
          </cell>
          <cell r="D821" t="str">
            <v>Solar</v>
          </cell>
          <cell r="E821" t="str">
            <v>UT</v>
          </cell>
          <cell r="F821" t="str">
            <v>Yes</v>
          </cell>
        </row>
        <row r="822">
          <cell r="A822" t="str">
            <v>I_DGSolar_WH_ID</v>
          </cell>
          <cell r="B822" t="str">
            <v>East</v>
          </cell>
          <cell r="C822" t="str">
            <v>Micro Solar - Water Heating</v>
          </cell>
          <cell r="D822" t="str">
            <v>DG-Solar</v>
          </cell>
          <cell r="E822" t="str">
            <v>ID</v>
          </cell>
          <cell r="F822" t="str">
            <v>No</v>
          </cell>
        </row>
        <row r="823">
          <cell r="A823" t="str">
            <v>I_DGSolar_WH_UT</v>
          </cell>
          <cell r="B823" t="str">
            <v>East</v>
          </cell>
          <cell r="C823" t="str">
            <v>Micro Solar - Water Heating</v>
          </cell>
          <cell r="D823" t="str">
            <v>DG-Solar</v>
          </cell>
          <cell r="E823" t="str">
            <v>UT</v>
          </cell>
          <cell r="F823" t="str">
            <v>No</v>
          </cell>
        </row>
        <row r="824">
          <cell r="A824" t="str">
            <v>I_DGSolar_WH_WAL</v>
          </cell>
          <cell r="B824" t="str">
            <v>West</v>
          </cell>
          <cell r="C824" t="str">
            <v>Micro Solar - Water Heating</v>
          </cell>
          <cell r="D824" t="str">
            <v>DG-Solar</v>
          </cell>
          <cell r="E824" t="str">
            <v>OR</v>
          </cell>
          <cell r="F824" t="str">
            <v>No</v>
          </cell>
        </row>
        <row r="825">
          <cell r="A825" t="str">
            <v>I_DGSolar_WH_WY</v>
          </cell>
          <cell r="B825" t="str">
            <v>West</v>
          </cell>
          <cell r="C825" t="str">
            <v>Micro Solar - Water Heating</v>
          </cell>
          <cell r="D825" t="str">
            <v>DG-Solar</v>
          </cell>
          <cell r="E825" t="str">
            <v>WY</v>
          </cell>
          <cell r="F825" t="str">
            <v>No</v>
          </cell>
        </row>
        <row r="826">
          <cell r="A826" t="str">
            <v>I_DGSolar_WH_YAK</v>
          </cell>
          <cell r="B826" t="str">
            <v>West</v>
          </cell>
          <cell r="C826" t="str">
            <v>Micro Solar - Water Heating</v>
          </cell>
          <cell r="D826" t="str">
            <v>DG-Solar</v>
          </cell>
          <cell r="E826" t="str">
            <v>WA</v>
          </cell>
          <cell r="F826" t="str">
            <v>No</v>
          </cell>
        </row>
        <row r="827">
          <cell r="A827" t="str">
            <v>I_FOT_MonaQ3_5</v>
          </cell>
          <cell r="B827" t="str">
            <v>East</v>
          </cell>
          <cell r="C827" t="str">
            <v>FOT Mona Q3</v>
          </cell>
          <cell r="D827" t="str">
            <v>FOT</v>
          </cell>
          <cell r="E827">
            <v>0</v>
          </cell>
          <cell r="F827" t="str">
            <v>No</v>
          </cell>
        </row>
        <row r="828">
          <cell r="A828" t="str">
            <v>I_GEO_OR_PPA</v>
          </cell>
          <cell r="B828" t="str">
            <v>West</v>
          </cell>
          <cell r="C828" t="str">
            <v>Geothermal, Greenfield</v>
          </cell>
          <cell r="D828" t="str">
            <v>Geothermal</v>
          </cell>
          <cell r="E828" t="str">
            <v>OR</v>
          </cell>
          <cell r="F828" t="str">
            <v>Yes</v>
          </cell>
        </row>
        <row r="829">
          <cell r="A829" t="str">
            <v>I_GEO_UT_PPA</v>
          </cell>
          <cell r="B829" t="str">
            <v>East</v>
          </cell>
          <cell r="C829" t="str">
            <v>Geothermal, Greenfield</v>
          </cell>
          <cell r="D829" t="str">
            <v>Geothermal</v>
          </cell>
          <cell r="E829" t="str">
            <v>UT</v>
          </cell>
          <cell r="F829" t="str">
            <v>Yes</v>
          </cell>
        </row>
        <row r="830">
          <cell r="A830" t="str">
            <v>I_Naughton3_GCF</v>
          </cell>
          <cell r="B830" t="str">
            <v>East</v>
          </cell>
          <cell r="C830" t="str">
            <v>Existing - GAS</v>
          </cell>
          <cell r="D830" t="str">
            <v>Gas_Conversion from Coal</v>
          </cell>
          <cell r="E830" t="str">
            <v>WY</v>
          </cell>
          <cell r="F830" t="str">
            <v>Yes</v>
          </cell>
        </row>
        <row r="831">
          <cell r="A831" t="str">
            <v>I_USolar_CS_OR12</v>
          </cell>
          <cell r="B831" t="str">
            <v>West</v>
          </cell>
          <cell r="C831" t="str">
            <v>OR Solar (Util Cap Standard &amp; Cust Incentive Prgm)</v>
          </cell>
          <cell r="D831" t="str">
            <v>Solar</v>
          </cell>
          <cell r="E831" t="str">
            <v>OR</v>
          </cell>
          <cell r="F831" t="str">
            <v>Yes</v>
          </cell>
        </row>
        <row r="832">
          <cell r="A832" t="str">
            <v>I_USolar_CS_OR13</v>
          </cell>
          <cell r="B832" t="str">
            <v>West</v>
          </cell>
          <cell r="C832" t="str">
            <v>OR Solar (Util Cap Standard &amp; Cust Incentive Prgm)</v>
          </cell>
          <cell r="D832" t="str">
            <v>Solar</v>
          </cell>
          <cell r="E832" t="str">
            <v>OR</v>
          </cell>
          <cell r="F832" t="str">
            <v>Yes</v>
          </cell>
        </row>
        <row r="833">
          <cell r="A833" t="str">
            <v>I_USolar_CS_OR14</v>
          </cell>
          <cell r="B833" t="str">
            <v>West</v>
          </cell>
          <cell r="C833" t="str">
            <v>OR Solar (Util Cap Standard &amp; Cust Incentive Prgm)</v>
          </cell>
          <cell r="D833" t="str">
            <v>Solar</v>
          </cell>
          <cell r="E833" t="str">
            <v>OR</v>
          </cell>
          <cell r="F833" t="str">
            <v>Yes</v>
          </cell>
        </row>
        <row r="834">
          <cell r="A834" t="str">
            <v>I_USolar_CS_OR15</v>
          </cell>
          <cell r="B834" t="str">
            <v>West</v>
          </cell>
          <cell r="C834" t="str">
            <v>OR Solar (Util Cap Standard &amp; Cust Incentive Prgm)</v>
          </cell>
          <cell r="D834" t="str">
            <v>Solar</v>
          </cell>
          <cell r="E834" t="str">
            <v>OR</v>
          </cell>
          <cell r="F834" t="str">
            <v>Yes</v>
          </cell>
        </row>
        <row r="835">
          <cell r="A835" t="str">
            <v>I_USolar_PV_SO12</v>
          </cell>
          <cell r="B835" t="str">
            <v>West</v>
          </cell>
          <cell r="C835" t="str">
            <v>OR Solar (Util Cap Standard &amp; Cust Incentive Prgm)</v>
          </cell>
          <cell r="D835" t="str">
            <v>Solar</v>
          </cell>
          <cell r="E835" t="str">
            <v>OR</v>
          </cell>
          <cell r="F835" t="str">
            <v>No</v>
          </cell>
        </row>
        <row r="836">
          <cell r="A836" t="str">
            <v>I_USolar_PV_SO13</v>
          </cell>
          <cell r="B836" t="str">
            <v>West</v>
          </cell>
          <cell r="C836" t="str">
            <v>OR Solar (Util Cap Standard &amp; Cust Incentive Prgm)</v>
          </cell>
          <cell r="D836" t="str">
            <v>Solar</v>
          </cell>
          <cell r="E836" t="str">
            <v>OR</v>
          </cell>
          <cell r="F836" t="str">
            <v>No</v>
          </cell>
        </row>
        <row r="837">
          <cell r="A837" t="str">
            <v>I_USolar_PV_SO14</v>
          </cell>
          <cell r="B837" t="str">
            <v>West</v>
          </cell>
          <cell r="C837" t="str">
            <v>OR Solar (Util Cap Standard &amp; Cust Incentive Prgm)</v>
          </cell>
          <cell r="D837" t="str">
            <v>Solar</v>
          </cell>
          <cell r="E837" t="str">
            <v>OR</v>
          </cell>
          <cell r="F837" t="str">
            <v>No</v>
          </cell>
        </row>
        <row r="838">
          <cell r="A838" t="str">
            <v>I_W_WY_NO_40_1</v>
          </cell>
          <cell r="B838" t="str">
            <v>East</v>
          </cell>
          <cell r="C838" t="str">
            <v>Wind, WYNE, 40</v>
          </cell>
          <cell r="D838" t="str">
            <v>Wind</v>
          </cell>
          <cell r="E838" t="str">
            <v>WY</v>
          </cell>
          <cell r="F838" t="str">
            <v>Yes</v>
          </cell>
        </row>
        <row r="839">
          <cell r="A839" t="str">
            <v>I_WW_SC_ICE</v>
          </cell>
          <cell r="B839" t="str">
            <v>West</v>
          </cell>
          <cell r="C839" t="str">
            <v>ICE</v>
          </cell>
          <cell r="D839" t="str">
            <v>IRP_SCCT</v>
          </cell>
          <cell r="E839" t="str">
            <v>WA</v>
          </cell>
          <cell r="F839" t="str">
            <v>No</v>
          </cell>
        </row>
        <row r="840">
          <cell r="A840" t="str">
            <v>JBridger3_I_GR_JimBridger3</v>
          </cell>
          <cell r="B840" t="str">
            <v>West</v>
          </cell>
          <cell r="C840" t="str">
            <v>Coal Ret_Bridger -Gas RePower</v>
          </cell>
          <cell r="D840" t="str">
            <v>Gas_Conversion from Coal</v>
          </cell>
          <cell r="E840" t="str">
            <v>WY</v>
          </cell>
          <cell r="F840" t="str">
            <v>Yes</v>
          </cell>
        </row>
        <row r="841">
          <cell r="A841" t="str">
            <v>JBridger4_I_GR_JimBridger4</v>
          </cell>
          <cell r="B841" t="str">
            <v>West</v>
          </cell>
          <cell r="C841" t="str">
            <v>Coal Ret_Bridger -Gas RePower</v>
          </cell>
          <cell r="D841" t="str">
            <v>Gas_Conversion from Coal</v>
          </cell>
          <cell r="E841" t="str">
            <v>WY</v>
          </cell>
          <cell r="F841" t="str">
            <v>Yes</v>
          </cell>
        </row>
        <row r="842">
          <cell r="A842" t="str">
            <v>MonsanCur_145258</v>
          </cell>
          <cell r="B842" t="str">
            <v>East</v>
          </cell>
          <cell r="C842" t="str">
            <v>Existing - Purchase</v>
          </cell>
          <cell r="D842" t="str">
            <v>Existing - Purchase</v>
          </cell>
          <cell r="E842">
            <v>0</v>
          </cell>
          <cell r="F842" t="str">
            <v>No</v>
          </cell>
        </row>
        <row r="843">
          <cell r="A843" t="str">
            <v>Monsanto_145258_Operating Reserve</v>
          </cell>
          <cell r="B843" t="str">
            <v>East</v>
          </cell>
          <cell r="C843" t="str">
            <v>Existing - Purchase</v>
          </cell>
          <cell r="D843" t="str">
            <v>Existing - Purchase</v>
          </cell>
          <cell r="E843">
            <v>0</v>
          </cell>
          <cell r="F843" t="str">
            <v>No</v>
          </cell>
        </row>
        <row r="844">
          <cell r="A844" t="str">
            <v>MSCG_272156</v>
          </cell>
          <cell r="B844" t="str">
            <v>East</v>
          </cell>
          <cell r="C844" t="str">
            <v>Existing - Purchase</v>
          </cell>
          <cell r="D844" t="str">
            <v>Existing - Purchase</v>
          </cell>
          <cell r="E844">
            <v>0</v>
          </cell>
          <cell r="F844" t="str">
            <v>No</v>
          </cell>
        </row>
        <row r="845">
          <cell r="A845" t="str">
            <v>MSCG_E999690</v>
          </cell>
          <cell r="B845" t="str">
            <v>East</v>
          </cell>
          <cell r="C845" t="str">
            <v>Existing - Purchase</v>
          </cell>
          <cell r="D845" t="str">
            <v>Existing - Purchase</v>
          </cell>
          <cell r="E845">
            <v>0</v>
          </cell>
          <cell r="F845" t="str">
            <v>No</v>
          </cell>
        </row>
        <row r="846">
          <cell r="A846" t="str">
            <v>Naughton3_I_GR_Naughton3</v>
          </cell>
          <cell r="B846" t="str">
            <v>East</v>
          </cell>
          <cell r="C846" t="str">
            <v>Coal Ret_WY - Gas RePower</v>
          </cell>
          <cell r="D846" t="str">
            <v>Gas_Conversion from Coal</v>
          </cell>
          <cell r="E846" t="str">
            <v>WY</v>
          </cell>
          <cell r="F846" t="str">
            <v>Yes</v>
          </cell>
        </row>
        <row r="847">
          <cell r="A847" t="str">
            <v>QF_Bioms1_234159</v>
          </cell>
          <cell r="B847" t="str">
            <v>West</v>
          </cell>
          <cell r="C847" t="str">
            <v>Existing - QF</v>
          </cell>
          <cell r="D847" t="str">
            <v>Existing - QF</v>
          </cell>
          <cell r="E847" t="str">
            <v>OR</v>
          </cell>
          <cell r="F847" t="str">
            <v>No</v>
          </cell>
        </row>
        <row r="848">
          <cell r="A848" t="str">
            <v>QF_CA_Biomass</v>
          </cell>
          <cell r="B848" t="str">
            <v>West</v>
          </cell>
          <cell r="C848" t="str">
            <v>Existing - QF</v>
          </cell>
          <cell r="D848" t="str">
            <v>Existing - QF</v>
          </cell>
          <cell r="E848" t="str">
            <v>CA</v>
          </cell>
          <cell r="F848" t="str">
            <v>Yes</v>
          </cell>
        </row>
        <row r="849">
          <cell r="A849" t="str">
            <v>QF_DR Johnson</v>
          </cell>
          <cell r="B849" t="str">
            <v>West</v>
          </cell>
          <cell r="C849" t="str">
            <v>Existing - QF</v>
          </cell>
          <cell r="D849" t="str">
            <v>Existing - QF</v>
          </cell>
          <cell r="E849" t="str">
            <v>OR</v>
          </cell>
          <cell r="F849" t="str">
            <v>Yes</v>
          </cell>
        </row>
        <row r="850">
          <cell r="A850" t="str">
            <v>QF_ID_Biomass</v>
          </cell>
          <cell r="B850" t="str">
            <v>East</v>
          </cell>
          <cell r="C850" t="str">
            <v>Existing - QF</v>
          </cell>
          <cell r="D850" t="str">
            <v>Existing - QF</v>
          </cell>
          <cell r="E850" t="str">
            <v>ID</v>
          </cell>
          <cell r="F850" t="str">
            <v>No</v>
          </cell>
        </row>
        <row r="851">
          <cell r="A851" t="str">
            <v>QF_Roseburg_312292</v>
          </cell>
          <cell r="B851" t="str">
            <v>West</v>
          </cell>
          <cell r="C851" t="str">
            <v>Existing - QF</v>
          </cell>
          <cell r="D851" t="str">
            <v>Existing - QF</v>
          </cell>
          <cell r="E851" t="str">
            <v>OR</v>
          </cell>
          <cell r="F851" t="str">
            <v>No</v>
          </cell>
        </row>
        <row r="852">
          <cell r="A852" t="str">
            <v>QF_UTN_Wind</v>
          </cell>
          <cell r="B852" t="str">
            <v>East</v>
          </cell>
          <cell r="C852" t="str">
            <v>Existing - QF</v>
          </cell>
          <cell r="D852" t="str">
            <v>Existing - QF</v>
          </cell>
          <cell r="E852" t="str">
            <v>UT</v>
          </cell>
          <cell r="F852" t="str">
            <v>No</v>
          </cell>
        </row>
        <row r="853">
          <cell r="A853" t="str">
            <v>QF_WAYA_Hydro</v>
          </cell>
          <cell r="B853" t="str">
            <v>West</v>
          </cell>
          <cell r="C853" t="str">
            <v>Existing - QF</v>
          </cell>
          <cell r="D853" t="str">
            <v>Existing - QF</v>
          </cell>
          <cell r="E853" t="str">
            <v>WA</v>
          </cell>
          <cell r="F853" t="str">
            <v>No</v>
          </cell>
        </row>
        <row r="854">
          <cell r="A854" t="str">
            <v>QF_WY_Wind</v>
          </cell>
          <cell r="B854" t="str">
            <v>East</v>
          </cell>
          <cell r="C854" t="str">
            <v>Existing - QF</v>
          </cell>
          <cell r="D854" t="str">
            <v>Existing - QF</v>
          </cell>
          <cell r="E854" t="str">
            <v>WY</v>
          </cell>
          <cell r="F854" t="str">
            <v>Yes</v>
          </cell>
        </row>
        <row r="855">
          <cell r="A855" t="str">
            <v>TMF_BioF_E20958</v>
          </cell>
          <cell r="B855" t="str">
            <v>West</v>
          </cell>
          <cell r="C855" t="str">
            <v>Existing - QF</v>
          </cell>
          <cell r="D855" t="str">
            <v>Existing - QF</v>
          </cell>
          <cell r="E855">
            <v>0</v>
          </cell>
          <cell r="F855" t="str">
            <v>No</v>
          </cell>
        </row>
        <row r="856">
          <cell r="A856" t="str">
            <v>WestValleyCityGT1</v>
          </cell>
          <cell r="B856" t="str">
            <v>East</v>
          </cell>
          <cell r="C856" t="str">
            <v>Existing - GAS</v>
          </cell>
          <cell r="D856" t="str">
            <v>Existing - SCCT</v>
          </cell>
          <cell r="E856" t="str">
            <v>UT</v>
          </cell>
          <cell r="F856" t="str">
            <v>No</v>
          </cell>
        </row>
        <row r="857">
          <cell r="A857" t="str">
            <v>WestValleyCityGT2</v>
          </cell>
          <cell r="B857" t="str">
            <v>East</v>
          </cell>
          <cell r="C857" t="str">
            <v>Existing - GAS</v>
          </cell>
          <cell r="D857" t="str">
            <v>Existing - SCCT</v>
          </cell>
          <cell r="E857" t="str">
            <v>UT</v>
          </cell>
          <cell r="F857" t="str">
            <v>No</v>
          </cell>
        </row>
        <row r="858">
          <cell r="A858" t="str">
            <v>WestValleyCityGT3</v>
          </cell>
          <cell r="B858" t="str">
            <v>East</v>
          </cell>
          <cell r="C858" t="str">
            <v>Existing - GAS</v>
          </cell>
          <cell r="D858" t="str">
            <v>Existing - SCCT</v>
          </cell>
          <cell r="E858" t="str">
            <v>UT</v>
          </cell>
          <cell r="F858" t="str">
            <v>No</v>
          </cell>
        </row>
        <row r="859">
          <cell r="A859" t="str">
            <v>WestValleyCityGT4</v>
          </cell>
          <cell r="B859" t="str">
            <v>East</v>
          </cell>
          <cell r="C859" t="str">
            <v>Existing - GAS</v>
          </cell>
          <cell r="D859" t="str">
            <v>Existing - SCCT</v>
          </cell>
          <cell r="E859" t="str">
            <v>UT</v>
          </cell>
          <cell r="F859" t="str">
            <v>No</v>
          </cell>
        </row>
        <row r="860">
          <cell r="A860" t="str">
            <v>WestValleyCityGT5</v>
          </cell>
          <cell r="B860" t="str">
            <v>East</v>
          </cell>
          <cell r="C860" t="str">
            <v>Existing - GAS</v>
          </cell>
          <cell r="D860" t="str">
            <v>Existing - SCCT</v>
          </cell>
          <cell r="E860" t="str">
            <v>UT</v>
          </cell>
          <cell r="F860" t="str">
            <v>No</v>
          </cell>
        </row>
        <row r="861">
          <cell r="A861" t="str">
            <v>Hunter2_I_GR_Hunter2</v>
          </cell>
          <cell r="B861" t="str">
            <v>East</v>
          </cell>
          <cell r="C861" t="str">
            <v>Coal Ret_UT - Gas RePower</v>
          </cell>
          <cell r="D861" t="str">
            <v>Gas_Conversion from Coal</v>
          </cell>
          <cell r="E861" t="str">
            <v>UT</v>
          </cell>
          <cell r="F861" t="str">
            <v>Yes</v>
          </cell>
        </row>
        <row r="862">
          <cell r="A862" t="str">
            <v>Hunter3_I_GR_Hunter3</v>
          </cell>
          <cell r="B862" t="str">
            <v>East</v>
          </cell>
          <cell r="C862" t="str">
            <v>Coal Ret_UT - Gas RePower</v>
          </cell>
          <cell r="D862" t="str">
            <v>Gas_Conversion from Coal</v>
          </cell>
          <cell r="E862" t="str">
            <v>UT</v>
          </cell>
          <cell r="F862" t="str">
            <v>Yes</v>
          </cell>
        </row>
        <row r="863">
          <cell r="A863" t="str">
            <v>Johnston1_I_GR_DJohnston1</v>
          </cell>
          <cell r="B863" t="str">
            <v>East</v>
          </cell>
          <cell r="C863" t="str">
            <v>Coal Ret_WY - Gas RePower</v>
          </cell>
          <cell r="D863" t="str">
            <v>Gas_Conversion from Coal</v>
          </cell>
          <cell r="E863" t="str">
            <v>WY</v>
          </cell>
          <cell r="F863" t="str">
            <v>Yes</v>
          </cell>
        </row>
        <row r="864">
          <cell r="A864" t="str">
            <v>Johnston2_I_GR_DJohnston2</v>
          </cell>
          <cell r="B864" t="str">
            <v>East</v>
          </cell>
          <cell r="C864" t="str">
            <v>Coal Ret_WY - Gas RePower</v>
          </cell>
          <cell r="D864" t="str">
            <v>Gas_Conversion from Coal</v>
          </cell>
          <cell r="E864" t="str">
            <v>WY</v>
          </cell>
          <cell r="F864" t="str">
            <v>Yes</v>
          </cell>
        </row>
        <row r="865">
          <cell r="A865" t="str">
            <v>Johnston3_I_GR_DJohnston3</v>
          </cell>
          <cell r="B865" t="str">
            <v>East</v>
          </cell>
          <cell r="C865" t="str">
            <v>Coal Ret_WY - Gas RePower</v>
          </cell>
          <cell r="D865" t="str">
            <v>Gas_Conversion from Coal</v>
          </cell>
          <cell r="E865" t="str">
            <v>WY</v>
          </cell>
          <cell r="F865" t="str">
            <v>Yes</v>
          </cell>
        </row>
        <row r="866">
          <cell r="A866" t="str">
            <v>Johnston4_I_GR_DJohnston4</v>
          </cell>
          <cell r="B866" t="str">
            <v>East</v>
          </cell>
          <cell r="C866" t="str">
            <v>Coal Ret_WY - Gas RePower</v>
          </cell>
          <cell r="D866" t="str">
            <v>Gas_Conversion from Coal</v>
          </cell>
          <cell r="E866" t="str">
            <v>WY</v>
          </cell>
          <cell r="F866" t="str">
            <v>Yes</v>
          </cell>
        </row>
        <row r="867">
          <cell r="A867" t="str">
            <v>I_FOT_MeadQ3</v>
          </cell>
          <cell r="B867" t="str">
            <v>East</v>
          </cell>
          <cell r="C867" t="str">
            <v>FOT Mead Q3</v>
          </cell>
          <cell r="D867" t="str">
            <v>FOT</v>
          </cell>
          <cell r="E867">
            <v>0</v>
          </cell>
          <cell r="F867" t="str">
            <v>No</v>
          </cell>
        </row>
        <row r="868">
          <cell r="A868" t="str">
            <v>I_UT_CapPur</v>
          </cell>
          <cell r="B868" t="str">
            <v>East</v>
          </cell>
          <cell r="C868" t="str">
            <v>Utah Capacity Purchase</v>
          </cell>
          <cell r="D868" t="str">
            <v>IRP_SCCT</v>
          </cell>
          <cell r="E868">
            <v>0</v>
          </cell>
          <cell r="F868" t="str">
            <v>No</v>
          </cell>
        </row>
        <row r="869">
          <cell r="A869" t="str">
            <v>BPA_64706_Spring_S</v>
          </cell>
          <cell r="B869" t="str">
            <v>West</v>
          </cell>
          <cell r="C869" t="str">
            <v>Existing - Sale</v>
          </cell>
          <cell r="D869" t="str">
            <v>Existing - Sale</v>
          </cell>
          <cell r="E869">
            <v>0</v>
          </cell>
          <cell r="F869" t="str">
            <v>No</v>
          </cell>
        </row>
        <row r="870">
          <cell r="A870" t="str">
            <v>Bear River</v>
          </cell>
          <cell r="B870" t="str">
            <v>East</v>
          </cell>
          <cell r="C870" t="str">
            <v>Existing - Hydro</v>
          </cell>
          <cell r="D870" t="str">
            <v>Existing - Hydro</v>
          </cell>
          <cell r="E870" t="str">
            <v>UT</v>
          </cell>
          <cell r="F870" t="str">
            <v>No</v>
          </cell>
        </row>
        <row r="871">
          <cell r="A871" t="str">
            <v>Big Fork</v>
          </cell>
          <cell r="B871" t="str">
            <v>West</v>
          </cell>
          <cell r="C871" t="str">
            <v>Existing - Hydro</v>
          </cell>
          <cell r="D871" t="str">
            <v>Existing - Hydro</v>
          </cell>
          <cell r="E871" t="str">
            <v>MT</v>
          </cell>
          <cell r="F871" t="str">
            <v>No</v>
          </cell>
        </row>
        <row r="872">
          <cell r="A872" t="str">
            <v>GemState_99489</v>
          </cell>
          <cell r="B872" t="str">
            <v>East</v>
          </cell>
          <cell r="C872" t="str">
            <v>Existing - Hydro</v>
          </cell>
          <cell r="D872" t="str">
            <v>Existing - Hydro</v>
          </cell>
          <cell r="E872" t="str">
            <v>ID</v>
          </cell>
          <cell r="F872" t="str">
            <v>No</v>
          </cell>
        </row>
        <row r="873">
          <cell r="A873" t="str">
            <v>Alcoa_Colockum_191690_in</v>
          </cell>
          <cell r="B873" t="str">
            <v>West</v>
          </cell>
          <cell r="C873" t="str">
            <v>Existing - Hydro</v>
          </cell>
          <cell r="D873" t="str">
            <v>Existing - Hydro</v>
          </cell>
          <cell r="E873">
            <v>0</v>
          </cell>
          <cell r="F873" t="str">
            <v>No</v>
          </cell>
        </row>
        <row r="874">
          <cell r="A874" t="str">
            <v>GrantCounty_66274</v>
          </cell>
          <cell r="B874" t="str">
            <v>West</v>
          </cell>
          <cell r="C874" t="str">
            <v>Existing - Hydro</v>
          </cell>
          <cell r="D874" t="str">
            <v>Existing - Hydro</v>
          </cell>
          <cell r="E874">
            <v>0</v>
          </cell>
          <cell r="F874" t="str">
            <v>No</v>
          </cell>
        </row>
        <row r="875">
          <cell r="A875" t="str">
            <v>TriState_27057</v>
          </cell>
          <cell r="B875" t="str">
            <v>East</v>
          </cell>
          <cell r="C875" t="str">
            <v>Existing - Purchase</v>
          </cell>
          <cell r="D875" t="str">
            <v>Existing - Purchase</v>
          </cell>
          <cell r="E875">
            <v>0</v>
          </cell>
          <cell r="F875" t="str">
            <v>No</v>
          </cell>
        </row>
        <row r="876">
          <cell r="A876" t="str">
            <v>Clearwater1</v>
          </cell>
          <cell r="B876" t="str">
            <v>West</v>
          </cell>
          <cell r="C876" t="str">
            <v>Existing - Hydro</v>
          </cell>
          <cell r="D876" t="str">
            <v>Existing - Hydro</v>
          </cell>
          <cell r="E876" t="str">
            <v>OR</v>
          </cell>
          <cell r="F876" t="str">
            <v>No</v>
          </cell>
        </row>
        <row r="877">
          <cell r="A877" t="str">
            <v>Clearwater2</v>
          </cell>
          <cell r="B877" t="str">
            <v>West</v>
          </cell>
          <cell r="C877" t="str">
            <v>Existing - Hydro</v>
          </cell>
          <cell r="D877" t="str">
            <v>Existing - Hydro</v>
          </cell>
          <cell r="E877" t="str">
            <v>OR</v>
          </cell>
          <cell r="F877" t="str">
            <v>No</v>
          </cell>
        </row>
        <row r="878">
          <cell r="A878" t="str">
            <v>Fish Creek</v>
          </cell>
          <cell r="B878" t="str">
            <v>West</v>
          </cell>
          <cell r="C878" t="str">
            <v>Existing - Hydro</v>
          </cell>
          <cell r="D878" t="str">
            <v>Existing - Hydro</v>
          </cell>
          <cell r="E878" t="str">
            <v>OR</v>
          </cell>
          <cell r="F878" t="str">
            <v>No</v>
          </cell>
        </row>
        <row r="879">
          <cell r="A879" t="str">
            <v>Iron Gate</v>
          </cell>
          <cell r="B879" t="str">
            <v>West</v>
          </cell>
          <cell r="C879" t="str">
            <v>Existing - Hydro</v>
          </cell>
          <cell r="D879" t="str">
            <v>Existing - Hydro</v>
          </cell>
          <cell r="E879" t="str">
            <v>OR</v>
          </cell>
          <cell r="F879" t="str">
            <v>No</v>
          </cell>
        </row>
        <row r="880">
          <cell r="A880" t="str">
            <v>JC Boyle</v>
          </cell>
          <cell r="B880" t="str">
            <v>West</v>
          </cell>
          <cell r="C880" t="str">
            <v>Existing - Hydro</v>
          </cell>
          <cell r="D880" t="str">
            <v>Existing - Hydro</v>
          </cell>
          <cell r="E880" t="str">
            <v>CA</v>
          </cell>
          <cell r="F880" t="str">
            <v>No</v>
          </cell>
        </row>
        <row r="881">
          <cell r="A881" t="str">
            <v>Lemolo1</v>
          </cell>
          <cell r="B881" t="str">
            <v>West</v>
          </cell>
          <cell r="C881" t="str">
            <v>Existing - Hydro</v>
          </cell>
          <cell r="D881" t="str">
            <v>Existing - Hydro</v>
          </cell>
          <cell r="E881" t="str">
            <v>OR</v>
          </cell>
          <cell r="F881" t="str">
            <v>No</v>
          </cell>
        </row>
        <row r="882">
          <cell r="A882" t="str">
            <v>Lemolo2</v>
          </cell>
          <cell r="B882" t="str">
            <v>West</v>
          </cell>
          <cell r="C882" t="str">
            <v>Existing - Hydro</v>
          </cell>
          <cell r="D882" t="str">
            <v>Existing - Hydro</v>
          </cell>
          <cell r="E882" t="str">
            <v>OR</v>
          </cell>
          <cell r="F882" t="str">
            <v>No</v>
          </cell>
        </row>
        <row r="883">
          <cell r="A883" t="str">
            <v>Merwin</v>
          </cell>
          <cell r="B883" t="str">
            <v>West</v>
          </cell>
          <cell r="C883" t="str">
            <v>Existing - Hydro</v>
          </cell>
          <cell r="D883" t="str">
            <v>Existing - Hydro</v>
          </cell>
          <cell r="E883" t="str">
            <v>WA</v>
          </cell>
          <cell r="F883" t="str">
            <v>No</v>
          </cell>
        </row>
        <row r="884">
          <cell r="A884" t="str">
            <v>Small East Hydro</v>
          </cell>
          <cell r="B884" t="str">
            <v>East</v>
          </cell>
          <cell r="C884" t="str">
            <v>Existing - Hydro</v>
          </cell>
          <cell r="D884" t="str">
            <v>Existing - Hydro</v>
          </cell>
          <cell r="E884" t="str">
            <v>UT</v>
          </cell>
          <cell r="F884" t="str">
            <v>No</v>
          </cell>
        </row>
        <row r="885">
          <cell r="A885" t="str">
            <v>Soda Springs</v>
          </cell>
          <cell r="B885" t="str">
            <v>West</v>
          </cell>
          <cell r="C885" t="str">
            <v>Existing - Hydro</v>
          </cell>
          <cell r="D885" t="str">
            <v>Existing - Hydro</v>
          </cell>
          <cell r="E885" t="str">
            <v>OR</v>
          </cell>
          <cell r="F885" t="str">
            <v>No</v>
          </cell>
        </row>
        <row r="886">
          <cell r="A886" t="str">
            <v>Swift 1</v>
          </cell>
          <cell r="B886" t="str">
            <v>West</v>
          </cell>
          <cell r="C886" t="str">
            <v>Existing - Hydro</v>
          </cell>
          <cell r="D886" t="str">
            <v>Existing - Hydro</v>
          </cell>
          <cell r="E886" t="str">
            <v>WA</v>
          </cell>
          <cell r="F886" t="str">
            <v>No</v>
          </cell>
        </row>
        <row r="887">
          <cell r="A887" t="str">
            <v>Swift 2</v>
          </cell>
          <cell r="B887" t="str">
            <v>West</v>
          </cell>
          <cell r="C887" t="str">
            <v>Existing - Hydro</v>
          </cell>
          <cell r="D887" t="str">
            <v>Existing - Hydro</v>
          </cell>
          <cell r="E887" t="str">
            <v>WA</v>
          </cell>
          <cell r="F887" t="str">
            <v>No</v>
          </cell>
        </row>
        <row r="888">
          <cell r="A888" t="str">
            <v>Shell_20086</v>
          </cell>
          <cell r="B888" t="str">
            <v>East</v>
          </cell>
          <cell r="C888" t="str">
            <v>Existing - Sale</v>
          </cell>
          <cell r="D888" t="str">
            <v>Existing - Sale</v>
          </cell>
          <cell r="E888">
            <v>0</v>
          </cell>
          <cell r="F888" t="str">
            <v>No</v>
          </cell>
        </row>
        <row r="889">
          <cell r="A889" t="str">
            <v>PSCO_FC_340325_out</v>
          </cell>
          <cell r="B889" t="str">
            <v>East</v>
          </cell>
          <cell r="C889" t="str">
            <v>Existing - Sale</v>
          </cell>
          <cell r="D889" t="str">
            <v>Existing - Sale</v>
          </cell>
          <cell r="E889">
            <v>0</v>
          </cell>
          <cell r="F889" t="str">
            <v>No</v>
          </cell>
        </row>
        <row r="890">
          <cell r="A890" t="str">
            <v>Black Hills_27013R_sale_WY-NE</v>
          </cell>
          <cell r="B890" t="str">
            <v>East</v>
          </cell>
          <cell r="C890" t="str">
            <v>Existing - Sale</v>
          </cell>
          <cell r="D890" t="str">
            <v>Existing - Sale</v>
          </cell>
          <cell r="E890">
            <v>0</v>
          </cell>
          <cell r="F890" t="str">
            <v>No</v>
          </cell>
        </row>
        <row r="891">
          <cell r="A891" t="str">
            <v>Black Hills_27013R_sale_JimBridger</v>
          </cell>
          <cell r="B891" t="str">
            <v>West</v>
          </cell>
          <cell r="C891" t="str">
            <v>Existing - Sale</v>
          </cell>
          <cell r="D891" t="str">
            <v>Existing - Sale</v>
          </cell>
          <cell r="E891">
            <v>0</v>
          </cell>
          <cell r="F891" t="str">
            <v>No</v>
          </cell>
        </row>
        <row r="892">
          <cell r="A892" t="str">
            <v>NonOwnRes_Goshen_Offset</v>
          </cell>
          <cell r="B892" t="str">
            <v>East</v>
          </cell>
          <cell r="C892" t="str">
            <v>Existing - Non-owned reserves</v>
          </cell>
          <cell r="D892" t="str">
            <v>Existing - Non-owned reserves Long</v>
          </cell>
          <cell r="E892">
            <v>0</v>
          </cell>
          <cell r="F892" t="str">
            <v>No</v>
          </cell>
        </row>
        <row r="893">
          <cell r="A893" t="str">
            <v>NonOwnRes_Utah_Offset</v>
          </cell>
          <cell r="B893" t="str">
            <v>East</v>
          </cell>
          <cell r="C893" t="str">
            <v>Existing - Non-owned reserves</v>
          </cell>
          <cell r="D893" t="str">
            <v>Existing - Non-owned reserves Long</v>
          </cell>
          <cell r="E893">
            <v>0</v>
          </cell>
          <cell r="F893" t="str">
            <v>No</v>
          </cell>
        </row>
        <row r="894">
          <cell r="A894" t="str">
            <v>NonOwnRes_Walla_Offset</v>
          </cell>
          <cell r="B894" t="str">
            <v>West</v>
          </cell>
          <cell r="C894" t="str">
            <v>Existing - Non-owned reserves</v>
          </cell>
          <cell r="D894" t="str">
            <v>Existing - Non-owned reserves Long</v>
          </cell>
          <cell r="E894">
            <v>0</v>
          </cell>
          <cell r="F894" t="str">
            <v>No</v>
          </cell>
        </row>
        <row r="895">
          <cell r="A895" t="str">
            <v>NonOwnRes_WMain_Offset</v>
          </cell>
          <cell r="B895" t="str">
            <v>West</v>
          </cell>
          <cell r="C895" t="str">
            <v>Existing - Non-owned reserves</v>
          </cell>
          <cell r="D895" t="str">
            <v>Existing - Non-owned reserves Long</v>
          </cell>
          <cell r="E895">
            <v>0</v>
          </cell>
          <cell r="F895" t="str">
            <v>No</v>
          </cell>
        </row>
        <row r="896">
          <cell r="A896" t="str">
            <v>Beryl_Solar</v>
          </cell>
          <cell r="B896" t="str">
            <v>East</v>
          </cell>
          <cell r="C896" t="str">
            <v>Existing - QF</v>
          </cell>
          <cell r="D896" t="str">
            <v>Existing - QF</v>
          </cell>
          <cell r="E896" t="str">
            <v>UT</v>
          </cell>
          <cell r="F896" t="str">
            <v>No</v>
          </cell>
        </row>
        <row r="897">
          <cell r="A897" t="str">
            <v>BevansPoint</v>
          </cell>
          <cell r="B897" t="str">
            <v>West</v>
          </cell>
          <cell r="C897" t="str">
            <v>Existing - Purchase</v>
          </cell>
          <cell r="D897" t="str">
            <v>Existing - Purchase</v>
          </cell>
          <cell r="E897" t="str">
            <v>OR</v>
          </cell>
          <cell r="F897" t="str">
            <v>Yes</v>
          </cell>
        </row>
        <row r="898">
          <cell r="A898" t="str">
            <v>BlueMountain_21023</v>
          </cell>
          <cell r="B898" t="str">
            <v>East</v>
          </cell>
          <cell r="C898" t="str">
            <v>Existing - QF</v>
          </cell>
          <cell r="D898" t="str">
            <v>Existing - QF</v>
          </cell>
          <cell r="E898" t="str">
            <v>UT</v>
          </cell>
          <cell r="F898" t="str">
            <v>Yes</v>
          </cell>
        </row>
        <row r="899">
          <cell r="A899" t="str">
            <v>Buckhorn_Solar</v>
          </cell>
          <cell r="B899" t="str">
            <v>East</v>
          </cell>
          <cell r="C899" t="str">
            <v>Existing - QF</v>
          </cell>
          <cell r="D899" t="str">
            <v>Existing - QF</v>
          </cell>
          <cell r="E899" t="str">
            <v>UT</v>
          </cell>
          <cell r="F899" t="str">
            <v>No</v>
          </cell>
        </row>
        <row r="900">
          <cell r="A900" t="str">
            <v>CedarValley_Solar</v>
          </cell>
          <cell r="B900" t="str">
            <v>East</v>
          </cell>
          <cell r="C900" t="str">
            <v>Existing - QF</v>
          </cell>
          <cell r="D900" t="str">
            <v>Existing - QF</v>
          </cell>
          <cell r="E900" t="str">
            <v>UT</v>
          </cell>
          <cell r="F900" t="str">
            <v>No</v>
          </cell>
        </row>
        <row r="901">
          <cell r="A901" t="str">
            <v>Greenvile_Solar</v>
          </cell>
          <cell r="B901" t="str">
            <v>East</v>
          </cell>
          <cell r="C901" t="str">
            <v>Existing - QF</v>
          </cell>
          <cell r="D901" t="str">
            <v>Existing - QF</v>
          </cell>
          <cell r="E901" t="str">
            <v>UT</v>
          </cell>
          <cell r="F901" t="str">
            <v>No</v>
          </cell>
        </row>
        <row r="902">
          <cell r="A902" t="str">
            <v>Long Ridge1_21024</v>
          </cell>
          <cell r="B902" t="str">
            <v>East</v>
          </cell>
          <cell r="C902" t="str">
            <v>Existing - QF</v>
          </cell>
          <cell r="D902" t="str">
            <v>Existing - QF</v>
          </cell>
          <cell r="E902" t="str">
            <v>UT</v>
          </cell>
          <cell r="F902" t="str">
            <v>Yes</v>
          </cell>
        </row>
        <row r="903">
          <cell r="A903" t="str">
            <v>Long Ridge2_21025</v>
          </cell>
          <cell r="B903" t="str">
            <v>East</v>
          </cell>
          <cell r="C903" t="str">
            <v>Existing - QF</v>
          </cell>
          <cell r="D903" t="str">
            <v>Existing - QF</v>
          </cell>
          <cell r="E903" t="str">
            <v>UT</v>
          </cell>
          <cell r="F903" t="str">
            <v>Yes</v>
          </cell>
        </row>
        <row r="904">
          <cell r="A904" t="str">
            <v>MilfordFlat_Solar</v>
          </cell>
          <cell r="B904" t="str">
            <v>East</v>
          </cell>
          <cell r="C904" t="str">
            <v>Existing - QF</v>
          </cell>
          <cell r="D904" t="str">
            <v>Existing - QF</v>
          </cell>
          <cell r="E904" t="str">
            <v>UT</v>
          </cell>
          <cell r="F904" t="str">
            <v>No</v>
          </cell>
        </row>
        <row r="905">
          <cell r="A905" t="str">
            <v>OSIP_Projects_Sch137</v>
          </cell>
          <cell r="B905" t="str">
            <v>West</v>
          </cell>
          <cell r="C905" t="str">
            <v>Existing - QF</v>
          </cell>
          <cell r="D905" t="str">
            <v>Existing - QF</v>
          </cell>
          <cell r="E905" t="str">
            <v>OR</v>
          </cell>
          <cell r="F905" t="str">
            <v>Yes</v>
          </cell>
        </row>
        <row r="906">
          <cell r="A906" t="str">
            <v>QF_FiddlerCanyon1-3_21012</v>
          </cell>
          <cell r="B906" t="str">
            <v>East</v>
          </cell>
          <cell r="C906" t="str">
            <v>Existing - QF</v>
          </cell>
          <cell r="D906" t="str">
            <v>Existing - QF</v>
          </cell>
          <cell r="E906" t="str">
            <v>UT</v>
          </cell>
          <cell r="F906" t="str">
            <v>No</v>
          </cell>
        </row>
        <row r="907">
          <cell r="A907" t="str">
            <v>QF_GranitePeak_21035</v>
          </cell>
          <cell r="B907" t="str">
            <v>East</v>
          </cell>
          <cell r="C907" t="str">
            <v>Existing - QF</v>
          </cell>
          <cell r="D907" t="str">
            <v>Existing - QF</v>
          </cell>
          <cell r="E907" t="str">
            <v>UT</v>
          </cell>
          <cell r="F907" t="str">
            <v>No</v>
          </cell>
        </row>
        <row r="908">
          <cell r="A908" t="str">
            <v>QF_LahoSolar_21034</v>
          </cell>
          <cell r="B908" t="str">
            <v>East</v>
          </cell>
          <cell r="C908" t="str">
            <v>Existing - QF</v>
          </cell>
          <cell r="D908" t="str">
            <v>Existing - QF</v>
          </cell>
          <cell r="E908" t="str">
            <v>UT</v>
          </cell>
          <cell r="F908" t="str">
            <v>No</v>
          </cell>
        </row>
        <row r="909">
          <cell r="A909" t="str">
            <v>QF_Latigo_21022</v>
          </cell>
          <cell r="B909" t="str">
            <v>East</v>
          </cell>
          <cell r="C909" t="str">
            <v>Existing - QF</v>
          </cell>
          <cell r="D909" t="str">
            <v>Existing - QF</v>
          </cell>
          <cell r="E909" t="str">
            <v>UT</v>
          </cell>
          <cell r="F909" t="str">
            <v>No</v>
          </cell>
        </row>
        <row r="910">
          <cell r="A910" t="str">
            <v>QF_Manderfield_21014</v>
          </cell>
          <cell r="B910" t="str">
            <v>East</v>
          </cell>
          <cell r="C910" t="str">
            <v>Existing - QF</v>
          </cell>
          <cell r="D910" t="str">
            <v>Existing - QF</v>
          </cell>
          <cell r="E910" t="str">
            <v>UT</v>
          </cell>
          <cell r="F910" t="str">
            <v>No</v>
          </cell>
        </row>
        <row r="911">
          <cell r="A911" t="str">
            <v>QF_Quichapa1-3_21040</v>
          </cell>
          <cell r="B911" t="str">
            <v>East</v>
          </cell>
          <cell r="C911" t="str">
            <v>Existing - QF</v>
          </cell>
          <cell r="D911" t="str">
            <v>Existing - QF</v>
          </cell>
          <cell r="E911" t="str">
            <v>UT</v>
          </cell>
          <cell r="F911" t="str">
            <v>No</v>
          </cell>
        </row>
        <row r="912">
          <cell r="A912" t="str">
            <v>QF_SouthMilford_21015</v>
          </cell>
          <cell r="B912" t="str">
            <v>East</v>
          </cell>
          <cell r="C912" t="str">
            <v>Existing - QF</v>
          </cell>
          <cell r="D912" t="str">
            <v>Existing - QF</v>
          </cell>
          <cell r="E912" t="str">
            <v>UT</v>
          </cell>
          <cell r="F912" t="str">
            <v>No</v>
          </cell>
        </row>
        <row r="913">
          <cell r="A913" t="str">
            <v>QF_UTN_Solar</v>
          </cell>
          <cell r="B913" t="str">
            <v>East</v>
          </cell>
          <cell r="C913" t="str">
            <v>Existing - QF</v>
          </cell>
          <cell r="D913" t="str">
            <v>Existing - QF</v>
          </cell>
          <cell r="E913" t="str">
            <v>UT</v>
          </cell>
          <cell r="F913" t="str">
            <v>No</v>
          </cell>
        </row>
        <row r="914">
          <cell r="A914" t="str">
            <v>StoneHouseSolar_21046</v>
          </cell>
          <cell r="B914" t="str">
            <v>West</v>
          </cell>
          <cell r="C914" t="str">
            <v>Existing - Purchase</v>
          </cell>
          <cell r="D914" t="str">
            <v>Existing - Purchase</v>
          </cell>
          <cell r="E914" t="str">
            <v>OR</v>
          </cell>
          <cell r="F914" t="str">
            <v>Yes</v>
          </cell>
        </row>
        <row r="915">
          <cell r="A915" t="str">
            <v>Tri-State_27057</v>
          </cell>
          <cell r="B915" t="str">
            <v>East</v>
          </cell>
          <cell r="C915" t="str">
            <v>Existing - Purchase</v>
          </cell>
          <cell r="D915" t="str">
            <v>Existing - Purchase</v>
          </cell>
          <cell r="E915">
            <v>0</v>
          </cell>
          <cell r="F915" t="str">
            <v>No</v>
          </cell>
        </row>
        <row r="916">
          <cell r="A916" t="str">
            <v>QF_Kennecott</v>
          </cell>
          <cell r="B916" t="str">
            <v>East</v>
          </cell>
          <cell r="C916" t="str">
            <v>Existing - QF</v>
          </cell>
          <cell r="D916" t="str">
            <v>Existing - QF</v>
          </cell>
          <cell r="E916">
            <v>0</v>
          </cell>
          <cell r="F916" t="str">
            <v>No</v>
          </cell>
        </row>
        <row r="917">
          <cell r="A917" t="str">
            <v>QF_PioneerWind1_20990</v>
          </cell>
          <cell r="B917" t="str">
            <v>East</v>
          </cell>
          <cell r="C917" t="str">
            <v>Existing - Wind</v>
          </cell>
          <cell r="D917" t="str">
            <v>Existing - Wind</v>
          </cell>
          <cell r="E917" t="str">
            <v>WY</v>
          </cell>
          <cell r="F917" t="str">
            <v>Yes</v>
          </cell>
        </row>
        <row r="918">
          <cell r="A918" t="str">
            <v>Cholla4_I_GR_Cholla4</v>
          </cell>
          <cell r="B918" t="str">
            <v>East</v>
          </cell>
          <cell r="C918" t="str">
            <v>Coal Ret_AZ - Gas RePower</v>
          </cell>
          <cell r="D918" t="str">
            <v>Gas_Conversion from Coal</v>
          </cell>
          <cell r="E918" t="str">
            <v>AZ</v>
          </cell>
          <cell r="F918" t="str">
            <v>Yes</v>
          </cell>
        </row>
        <row r="919">
          <cell r="A919" t="str">
            <v>OldMill_Solar</v>
          </cell>
          <cell r="B919" t="str">
            <v>West</v>
          </cell>
          <cell r="C919" t="str">
            <v>Existing - QF</v>
          </cell>
          <cell r="D919" t="str">
            <v>Existing - QF</v>
          </cell>
          <cell r="E919" t="str">
            <v>OR</v>
          </cell>
          <cell r="F919" t="str">
            <v>Yes</v>
          </cell>
        </row>
        <row r="920">
          <cell r="A920" t="str">
            <v>Utah_BlueSky_Solar</v>
          </cell>
          <cell r="B920" t="str">
            <v>East</v>
          </cell>
          <cell r="E920" t="str">
            <v>UT</v>
          </cell>
          <cell r="F920" t="str">
            <v>No</v>
          </cell>
        </row>
      </sheetData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1 Resource Names"/>
      <sheetName val="Sheet2"/>
      <sheetName val="Sheet1"/>
      <sheetName val="Tables"/>
    </sheetNames>
    <sheetDataSet>
      <sheetData sheetId="0"/>
      <sheetData sheetId="1">
        <row r="4">
          <cell r="A4" t="str">
            <v>Control Area</v>
          </cell>
          <cell r="B4" t="str">
            <v>period</v>
          </cell>
        </row>
        <row r="5">
          <cell r="A5" t="str">
            <v>East</v>
          </cell>
          <cell r="B5" t="str">
            <v>Summer</v>
          </cell>
        </row>
        <row r="6">
          <cell r="A6" t="str">
            <v>East</v>
          </cell>
          <cell r="B6" t="str">
            <v>Summer</v>
          </cell>
        </row>
        <row r="7">
          <cell r="A7" t="str">
            <v>East</v>
          </cell>
          <cell r="B7" t="str">
            <v>Summer</v>
          </cell>
        </row>
        <row r="8">
          <cell r="A8" t="str">
            <v>East</v>
          </cell>
          <cell r="B8" t="str">
            <v>Summer</v>
          </cell>
        </row>
        <row r="9">
          <cell r="A9" t="str">
            <v>East</v>
          </cell>
          <cell r="B9" t="str">
            <v>Summer</v>
          </cell>
        </row>
        <row r="10">
          <cell r="A10" t="str">
            <v>East</v>
          </cell>
          <cell r="B10" t="str">
            <v>Summer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95"/>
  <sheetViews>
    <sheetView tabSelected="1" zoomScaleNormal="100" workbookViewId="0"/>
  </sheetViews>
  <sheetFormatPr defaultRowHeight="15" x14ac:dyDescent="0.25"/>
  <cols>
    <col min="1" max="1" width="10.85546875" style="5" bestFit="1" customWidth="1"/>
    <col min="2" max="2" width="12.7109375" style="5" bestFit="1" customWidth="1"/>
    <col min="3" max="3" width="33.5703125" style="5" customWidth="1"/>
    <col min="4" max="4" width="24.7109375" style="5" customWidth="1"/>
    <col min="5" max="5" width="41.42578125" style="5" bestFit="1" customWidth="1"/>
    <col min="6" max="6" width="42.42578125" style="5" bestFit="1" customWidth="1"/>
    <col min="7" max="7" width="22.28515625" style="5" bestFit="1" customWidth="1"/>
    <col min="8" max="8" width="23" style="5" bestFit="1" customWidth="1"/>
    <col min="9" max="9" width="23.5703125" style="5" bestFit="1" customWidth="1"/>
    <col min="10" max="13" width="8.28515625" style="5" bestFit="1" customWidth="1"/>
    <col min="14" max="14" width="29.7109375" style="5" bestFit="1" customWidth="1"/>
    <col min="15" max="15" width="28.28515625" style="5" bestFit="1" customWidth="1"/>
    <col min="16" max="16" width="7.28515625" style="5" customWidth="1"/>
    <col min="17" max="17" width="10" style="5" customWidth="1"/>
    <col min="18" max="55" width="8.42578125" style="5" bestFit="1" customWidth="1"/>
    <col min="56" max="56" width="13.42578125" style="5" bestFit="1" customWidth="1"/>
    <col min="57" max="57" width="12.140625" style="5" bestFit="1" customWidth="1"/>
    <col min="58" max="58" width="19.28515625" style="5" bestFit="1" customWidth="1"/>
    <col min="59" max="16384" width="9.140625" style="5"/>
  </cols>
  <sheetData>
    <row r="1" spans="1:58" x14ac:dyDescent="0.25">
      <c r="A1" s="1"/>
      <c r="B1" s="1"/>
      <c r="C1" s="1"/>
      <c r="D1" s="1"/>
      <c r="E1" s="1"/>
      <c r="F1" s="1"/>
      <c r="G1" s="1">
        <v>0.01</v>
      </c>
      <c r="H1" s="1">
        <v>0.01</v>
      </c>
      <c r="I1" s="2"/>
      <c r="J1" s="3" t="s">
        <v>10</v>
      </c>
      <c r="K1" s="3"/>
      <c r="L1" s="3" t="s">
        <v>11</v>
      </c>
      <c r="M1" s="3"/>
      <c r="N1" s="3" t="s">
        <v>12</v>
      </c>
      <c r="O1" s="3" t="s">
        <v>13</v>
      </c>
      <c r="P1" s="3" t="s">
        <v>14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 t="s">
        <v>15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>
        <f>SUM(BD3:BD95)</f>
        <v>451.05</v>
      </c>
      <c r="BE1" s="4">
        <f>SUM(BE3:BE95)</f>
        <v>561.42000000000007</v>
      </c>
      <c r="BF1" s="1"/>
    </row>
    <row r="2" spans="1:58" ht="57.75" x14ac:dyDescent="0.25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7" t="s">
        <v>24</v>
      </c>
      <c r="J2" s="8" t="s">
        <v>25</v>
      </c>
      <c r="K2" s="8" t="s">
        <v>26</v>
      </c>
      <c r="L2" s="8" t="s">
        <v>25</v>
      </c>
      <c r="M2" s="8" t="s">
        <v>26</v>
      </c>
      <c r="N2" s="6" t="s">
        <v>27</v>
      </c>
      <c r="O2" s="6" t="s">
        <v>27</v>
      </c>
      <c r="P2" s="9">
        <v>2021</v>
      </c>
      <c r="Q2" s="9">
        <v>2022</v>
      </c>
      <c r="R2" s="9">
        <v>2023</v>
      </c>
      <c r="S2" s="9">
        <v>2024</v>
      </c>
      <c r="T2" s="9">
        <v>2025</v>
      </c>
      <c r="U2" s="9">
        <v>2026</v>
      </c>
      <c r="V2" s="9">
        <v>2027</v>
      </c>
      <c r="W2" s="9">
        <v>2028</v>
      </c>
      <c r="X2" s="9">
        <v>2029</v>
      </c>
      <c r="Y2" s="9">
        <v>2030</v>
      </c>
      <c r="Z2" s="9">
        <v>2031</v>
      </c>
      <c r="AA2" s="9">
        <v>2032</v>
      </c>
      <c r="AB2" s="9">
        <v>2033</v>
      </c>
      <c r="AC2" s="9">
        <v>2034</v>
      </c>
      <c r="AD2" s="9">
        <v>2035</v>
      </c>
      <c r="AE2" s="9">
        <v>2036</v>
      </c>
      <c r="AF2" s="9">
        <v>2037</v>
      </c>
      <c r="AG2" s="9">
        <v>2038</v>
      </c>
      <c r="AH2" s="9">
        <v>2039</v>
      </c>
      <c r="AI2" s="9">
        <v>2040</v>
      </c>
      <c r="AJ2" s="9">
        <v>2021</v>
      </c>
      <c r="AK2" s="9">
        <v>2022</v>
      </c>
      <c r="AL2" s="9">
        <v>2023</v>
      </c>
      <c r="AM2" s="9">
        <v>2024</v>
      </c>
      <c r="AN2" s="9">
        <v>2025</v>
      </c>
      <c r="AO2" s="9">
        <v>2026</v>
      </c>
      <c r="AP2" s="9">
        <v>2027</v>
      </c>
      <c r="AQ2" s="9">
        <v>2028</v>
      </c>
      <c r="AR2" s="9">
        <v>2029</v>
      </c>
      <c r="AS2" s="9">
        <v>2030</v>
      </c>
      <c r="AT2" s="9">
        <v>2031</v>
      </c>
      <c r="AU2" s="9">
        <v>2032</v>
      </c>
      <c r="AV2" s="9">
        <v>2033</v>
      </c>
      <c r="AW2" s="9">
        <v>2034</v>
      </c>
      <c r="AX2" s="9">
        <v>2035</v>
      </c>
      <c r="AY2" s="9">
        <v>2036</v>
      </c>
      <c r="AZ2" s="9">
        <v>2037</v>
      </c>
      <c r="BA2" s="9">
        <v>2038</v>
      </c>
      <c r="BB2" s="9">
        <v>2039</v>
      </c>
      <c r="BC2" s="9">
        <v>2040</v>
      </c>
      <c r="BD2" s="9" t="s">
        <v>28</v>
      </c>
      <c r="BE2" s="9" t="s">
        <v>29</v>
      </c>
      <c r="BF2" s="6"/>
    </row>
    <row r="3" spans="1:58" x14ac:dyDescent="0.25">
      <c r="A3" s="5" t="s">
        <v>30</v>
      </c>
      <c r="B3" s="5" t="s">
        <v>1109</v>
      </c>
      <c r="C3" s="5" t="s">
        <v>1110</v>
      </c>
      <c r="D3" s="5" t="s">
        <v>1111</v>
      </c>
      <c r="E3" s="5" t="s">
        <v>31</v>
      </c>
      <c r="F3" s="5" t="s">
        <v>32</v>
      </c>
      <c r="G3" s="10">
        <f t="shared" ref="G3" si="0">G$1*K3/1000</f>
        <v>1.0000000000000001E-5</v>
      </c>
      <c r="H3" s="10">
        <f t="shared" ref="H3" si="1">J3*H$1/1000</f>
        <v>8.9999999999999998E-4</v>
      </c>
      <c r="I3" s="11" t="str">
        <f t="shared" ref="I3" si="2">IF(OR(J3&lt;&gt;L3,K3&lt;&gt;M3),"X","")</f>
        <v/>
      </c>
      <c r="J3" s="5">
        <v>90</v>
      </c>
      <c r="K3" s="5">
        <v>1</v>
      </c>
      <c r="L3" s="5">
        <v>90</v>
      </c>
      <c r="M3" s="5">
        <v>1</v>
      </c>
      <c r="N3" s="12">
        <v>49.478970727728004</v>
      </c>
      <c r="O3" s="12">
        <v>49.478970727728004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0</v>
      </c>
      <c r="BD3" s="14">
        <f t="shared" ref="BD3" si="3">SUM(P3:AI3)</f>
        <v>0</v>
      </c>
      <c r="BE3" s="14">
        <f t="shared" ref="BE3" si="4">SUM(AJ3:BC3)</f>
        <v>0</v>
      </c>
      <c r="BF3" s="15"/>
    </row>
    <row r="4" spans="1:58" x14ac:dyDescent="0.25">
      <c r="A4" s="5" t="s">
        <v>30</v>
      </c>
      <c r="B4" s="5" t="s">
        <v>1109</v>
      </c>
      <c r="C4" s="5" t="s">
        <v>1112</v>
      </c>
      <c r="D4" s="5" t="s">
        <v>1111</v>
      </c>
      <c r="E4" s="5" t="s">
        <v>34</v>
      </c>
      <c r="F4" s="5" t="s">
        <v>35</v>
      </c>
      <c r="G4" s="10">
        <f t="shared" ref="G4:G67" si="5">G$1*K4/1000</f>
        <v>5.9999999999999995E-5</v>
      </c>
      <c r="H4" s="10">
        <f t="shared" ref="H4:H67" si="6">J4*H$1/1000</f>
        <v>1.7999999999999998E-4</v>
      </c>
      <c r="I4" s="11" t="str">
        <f t="shared" ref="I4:I67" si="7">IF(OR(J4&lt;&gt;L4,K4&lt;&gt;M4),"X","")</f>
        <v/>
      </c>
      <c r="J4" s="5">
        <v>18</v>
      </c>
      <c r="K4" s="5">
        <v>6</v>
      </c>
      <c r="L4" s="5">
        <v>18</v>
      </c>
      <c r="M4" s="5">
        <v>6</v>
      </c>
      <c r="N4" s="12">
        <v>134.75568679233436</v>
      </c>
      <c r="O4" s="12">
        <v>138.16232449435805</v>
      </c>
      <c r="P4" s="13">
        <v>0</v>
      </c>
      <c r="Q4" s="13">
        <v>0</v>
      </c>
      <c r="R4" s="13">
        <v>0.01</v>
      </c>
      <c r="S4" s="13">
        <v>0.01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0.01</v>
      </c>
      <c r="AA4" s="13">
        <v>0</v>
      </c>
      <c r="AB4" s="13">
        <v>0</v>
      </c>
      <c r="AC4" s="13">
        <v>0.01</v>
      </c>
      <c r="AD4" s="13">
        <v>0.01</v>
      </c>
      <c r="AE4" s="13">
        <v>0.01</v>
      </c>
      <c r="AF4" s="13">
        <v>0</v>
      </c>
      <c r="AG4" s="13">
        <v>0.01</v>
      </c>
      <c r="AH4" s="13">
        <v>0.01</v>
      </c>
      <c r="AI4" s="13">
        <v>0.01</v>
      </c>
      <c r="AJ4" s="13">
        <v>0</v>
      </c>
      <c r="AK4" s="13">
        <v>0</v>
      </c>
      <c r="AL4" s="13">
        <v>0.01</v>
      </c>
      <c r="AM4" s="13">
        <v>0.01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0.01</v>
      </c>
      <c r="AU4" s="13">
        <v>0.01</v>
      </c>
      <c r="AV4" s="13">
        <v>0.01</v>
      </c>
      <c r="AW4" s="13">
        <v>0.01</v>
      </c>
      <c r="AX4" s="13">
        <v>0</v>
      </c>
      <c r="AY4" s="13">
        <v>0.01</v>
      </c>
      <c r="AZ4" s="13">
        <v>0.01</v>
      </c>
      <c r="BA4" s="13">
        <v>0.01</v>
      </c>
      <c r="BB4" s="13">
        <v>0.01</v>
      </c>
      <c r="BC4" s="13">
        <v>0.01</v>
      </c>
      <c r="BD4" s="14">
        <f t="shared" ref="BD4:BD67" si="8">SUM(P4:AI4)</f>
        <v>0.09</v>
      </c>
      <c r="BE4" s="14">
        <f t="shared" ref="BE4:BE67" si="9">SUM(AJ4:BC4)</f>
        <v>0.10999999999999999</v>
      </c>
      <c r="BF4" s="15"/>
    </row>
    <row r="5" spans="1:58" x14ac:dyDescent="0.25">
      <c r="A5" s="5" t="s">
        <v>30</v>
      </c>
      <c r="B5" s="5" t="s">
        <v>1109</v>
      </c>
      <c r="C5" s="5" t="s">
        <v>1113</v>
      </c>
      <c r="D5" s="5" t="s">
        <v>1111</v>
      </c>
      <c r="E5" s="5" t="s">
        <v>36</v>
      </c>
      <c r="F5" s="5" t="s">
        <v>37</v>
      </c>
      <c r="G5" s="10">
        <f t="shared" si="5"/>
        <v>5.9999999999999995E-5</v>
      </c>
      <c r="H5" s="10">
        <f t="shared" si="6"/>
        <v>1.7999999999999998E-4</v>
      </c>
      <c r="I5" s="11" t="str">
        <f t="shared" si="7"/>
        <v/>
      </c>
      <c r="J5" s="5">
        <v>18</v>
      </c>
      <c r="K5" s="5">
        <v>6</v>
      </c>
      <c r="L5" s="5">
        <v>18</v>
      </c>
      <c r="M5" s="5">
        <v>6</v>
      </c>
      <c r="N5" s="12">
        <v>178.86099152930726</v>
      </c>
      <c r="O5" s="12">
        <v>77.212529229071123</v>
      </c>
      <c r="P5" s="13">
        <v>0</v>
      </c>
      <c r="Q5" s="13">
        <v>0.01</v>
      </c>
      <c r="R5" s="13">
        <v>0.05</v>
      </c>
      <c r="S5" s="13">
        <v>0.1</v>
      </c>
      <c r="T5" s="13">
        <v>0.08</v>
      </c>
      <c r="U5" s="13">
        <v>0.09</v>
      </c>
      <c r="V5" s="13">
        <v>0.1</v>
      </c>
      <c r="W5" s="13">
        <v>0.1</v>
      </c>
      <c r="X5" s="13">
        <v>0.13</v>
      </c>
      <c r="Y5" s="13">
        <v>0.1</v>
      </c>
      <c r="Z5" s="13">
        <v>0.09</v>
      </c>
      <c r="AA5" s="13">
        <v>0.1</v>
      </c>
      <c r="AB5" s="13">
        <v>7.0000000000000007E-2</v>
      </c>
      <c r="AC5" s="13">
        <v>0.08</v>
      </c>
      <c r="AD5" s="13">
        <v>0.1</v>
      </c>
      <c r="AE5" s="13">
        <v>0.01</v>
      </c>
      <c r="AF5" s="13">
        <v>0</v>
      </c>
      <c r="AG5" s="13">
        <v>0</v>
      </c>
      <c r="AH5" s="13">
        <v>0</v>
      </c>
      <c r="AI5" s="13">
        <v>0.02</v>
      </c>
      <c r="AJ5" s="13">
        <v>0</v>
      </c>
      <c r="AK5" s="13">
        <v>0.03</v>
      </c>
      <c r="AL5" s="13">
        <v>0.11</v>
      </c>
      <c r="AM5" s="13">
        <v>0.23</v>
      </c>
      <c r="AN5" s="13">
        <v>0.2</v>
      </c>
      <c r="AO5" s="13">
        <v>0.22</v>
      </c>
      <c r="AP5" s="13">
        <v>0.25</v>
      </c>
      <c r="AQ5" s="13">
        <v>0.27</v>
      </c>
      <c r="AR5" s="13">
        <v>0.27</v>
      </c>
      <c r="AS5" s="13">
        <v>0.33</v>
      </c>
      <c r="AT5" s="13">
        <v>0.31</v>
      </c>
      <c r="AU5" s="13">
        <v>0.3</v>
      </c>
      <c r="AV5" s="13">
        <v>0.31</v>
      </c>
      <c r="AW5" s="13">
        <v>0.28000000000000003</v>
      </c>
      <c r="AX5" s="13">
        <v>0.21</v>
      </c>
      <c r="AY5" s="13">
        <v>0.2</v>
      </c>
      <c r="AZ5" s="13">
        <v>0.04</v>
      </c>
      <c r="BA5" s="13">
        <v>0.03</v>
      </c>
      <c r="BB5" s="13">
        <v>0.03</v>
      </c>
      <c r="BC5" s="13">
        <v>0</v>
      </c>
      <c r="BD5" s="14">
        <f t="shared" si="8"/>
        <v>1.23</v>
      </c>
      <c r="BE5" s="14">
        <f t="shared" si="9"/>
        <v>3.62</v>
      </c>
      <c r="BF5" s="15"/>
    </row>
    <row r="6" spans="1:58" x14ac:dyDescent="0.25">
      <c r="A6" s="5" t="s">
        <v>30</v>
      </c>
      <c r="B6" s="5" t="s">
        <v>1109</v>
      </c>
      <c r="C6" s="5" t="s">
        <v>1114</v>
      </c>
      <c r="D6" s="5" t="s">
        <v>1111</v>
      </c>
      <c r="E6" s="5" t="s">
        <v>38</v>
      </c>
      <c r="F6" s="5" t="s">
        <v>39</v>
      </c>
      <c r="G6" s="10">
        <f t="shared" si="5"/>
        <v>4.0000000000000003E-5</v>
      </c>
      <c r="H6" s="10">
        <f t="shared" si="6"/>
        <v>2.0000000000000001E-4</v>
      </c>
      <c r="I6" s="11" t="str">
        <f t="shared" si="7"/>
        <v/>
      </c>
      <c r="J6" s="5">
        <v>20</v>
      </c>
      <c r="K6" s="5">
        <v>4</v>
      </c>
      <c r="L6" s="5">
        <v>20</v>
      </c>
      <c r="M6" s="5">
        <v>4</v>
      </c>
      <c r="N6" s="12">
        <v>224.38855295268081</v>
      </c>
      <c r="O6" s="12">
        <v>353.33341361084007</v>
      </c>
      <c r="P6" s="13">
        <v>0</v>
      </c>
      <c r="Q6" s="13">
        <v>0.02</v>
      </c>
      <c r="R6" s="13">
        <v>0.02</v>
      </c>
      <c r="S6" s="13">
        <v>0.03</v>
      </c>
      <c r="T6" s="13">
        <v>0.01</v>
      </c>
      <c r="U6" s="13">
        <v>0.02</v>
      </c>
      <c r="V6" s="13">
        <v>0.02</v>
      </c>
      <c r="W6" s="13">
        <v>0.02</v>
      </c>
      <c r="X6" s="13">
        <v>0</v>
      </c>
      <c r="Y6" s="13">
        <v>0.02</v>
      </c>
      <c r="Z6" s="13">
        <v>0.01</v>
      </c>
      <c r="AA6" s="13">
        <v>0.01</v>
      </c>
      <c r="AB6" s="13">
        <v>0.01</v>
      </c>
      <c r="AC6" s="13">
        <v>0</v>
      </c>
      <c r="AD6" s="13">
        <v>0</v>
      </c>
      <c r="AE6" s="13">
        <v>0.01</v>
      </c>
      <c r="AF6" s="13">
        <v>0</v>
      </c>
      <c r="AG6" s="13">
        <v>0</v>
      </c>
      <c r="AH6" s="13">
        <v>0.01</v>
      </c>
      <c r="AI6" s="13">
        <v>0</v>
      </c>
      <c r="AJ6" s="13">
        <v>0</v>
      </c>
      <c r="AK6" s="13">
        <v>0.01</v>
      </c>
      <c r="AL6" s="13">
        <v>0.01</v>
      </c>
      <c r="AM6" s="13">
        <v>0.02</v>
      </c>
      <c r="AN6" s="13">
        <v>0.01</v>
      </c>
      <c r="AO6" s="13">
        <v>0.01</v>
      </c>
      <c r="AP6" s="13">
        <v>0.01</v>
      </c>
      <c r="AQ6" s="13">
        <v>0.01</v>
      </c>
      <c r="AR6" s="13">
        <v>0.02</v>
      </c>
      <c r="AS6" s="13">
        <v>0.01</v>
      </c>
      <c r="AT6" s="13">
        <v>0</v>
      </c>
      <c r="AU6" s="13">
        <v>0.01</v>
      </c>
      <c r="AV6" s="13">
        <v>0</v>
      </c>
      <c r="AW6" s="13">
        <v>0</v>
      </c>
      <c r="AX6" s="13">
        <v>0.01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4">
        <f t="shared" si="8"/>
        <v>0.21000000000000005</v>
      </c>
      <c r="BE6" s="14">
        <f t="shared" si="9"/>
        <v>0.13</v>
      </c>
      <c r="BF6" s="15"/>
    </row>
    <row r="7" spans="1:58" x14ac:dyDescent="0.25">
      <c r="A7" s="5" t="s">
        <v>30</v>
      </c>
      <c r="B7" s="5" t="s">
        <v>1109</v>
      </c>
      <c r="C7" s="5" t="s">
        <v>1115</v>
      </c>
      <c r="D7" s="5" t="s">
        <v>1111</v>
      </c>
      <c r="E7" s="5" t="s">
        <v>40</v>
      </c>
      <c r="F7" s="5" t="s">
        <v>41</v>
      </c>
      <c r="G7" s="10">
        <f t="shared" si="5"/>
        <v>4.0000000000000003E-5</v>
      </c>
      <c r="H7" s="10">
        <f t="shared" si="6"/>
        <v>1E-3</v>
      </c>
      <c r="I7" s="11" t="str">
        <f t="shared" si="7"/>
        <v/>
      </c>
      <c r="J7" s="5">
        <v>100</v>
      </c>
      <c r="K7" s="5">
        <v>4</v>
      </c>
      <c r="L7" s="5">
        <v>100</v>
      </c>
      <c r="M7" s="5">
        <v>4</v>
      </c>
      <c r="N7" s="12">
        <v>187.23034749345157</v>
      </c>
      <c r="O7" s="12">
        <v>71.481389170381803</v>
      </c>
      <c r="P7" s="13">
        <v>0</v>
      </c>
      <c r="Q7" s="13">
        <v>0.45</v>
      </c>
      <c r="R7" s="13">
        <v>0.42</v>
      </c>
      <c r="S7" s="13">
        <v>0.32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0.02</v>
      </c>
      <c r="AC7" s="13">
        <v>0</v>
      </c>
      <c r="AD7" s="13">
        <v>0</v>
      </c>
      <c r="AE7" s="13">
        <v>0.03</v>
      </c>
      <c r="AF7" s="13">
        <v>0</v>
      </c>
      <c r="AG7" s="13">
        <v>0.01</v>
      </c>
      <c r="AH7" s="13">
        <v>0.03</v>
      </c>
      <c r="AI7" s="13">
        <v>0</v>
      </c>
      <c r="AJ7" s="13">
        <v>0</v>
      </c>
      <c r="AK7" s="13">
        <v>1.07</v>
      </c>
      <c r="AL7" s="13">
        <v>1.05</v>
      </c>
      <c r="AM7" s="13">
        <v>1.19</v>
      </c>
      <c r="AN7" s="13">
        <v>0</v>
      </c>
      <c r="AO7" s="13">
        <v>0</v>
      </c>
      <c r="AP7" s="13">
        <v>0</v>
      </c>
      <c r="AQ7" s="13">
        <v>0</v>
      </c>
      <c r="AR7" s="13">
        <v>0.11</v>
      </c>
      <c r="AS7" s="13">
        <v>0</v>
      </c>
      <c r="AT7" s="13">
        <v>0</v>
      </c>
      <c r="AU7" s="13">
        <v>0.01</v>
      </c>
      <c r="AV7" s="13">
        <v>0</v>
      </c>
      <c r="AW7" s="13">
        <v>0.01</v>
      </c>
      <c r="AX7" s="13">
        <v>0.16</v>
      </c>
      <c r="AY7" s="13">
        <v>0</v>
      </c>
      <c r="AZ7" s="13">
        <v>0</v>
      </c>
      <c r="BA7" s="13">
        <v>0</v>
      </c>
      <c r="BB7" s="13">
        <v>0.05</v>
      </c>
      <c r="BC7" s="13">
        <v>0.05</v>
      </c>
      <c r="BD7" s="14">
        <f t="shared" si="8"/>
        <v>1.28</v>
      </c>
      <c r="BE7" s="14">
        <f t="shared" si="9"/>
        <v>3.6999999999999993</v>
      </c>
      <c r="BF7" s="15"/>
    </row>
    <row r="8" spans="1:58" x14ac:dyDescent="0.25">
      <c r="A8" s="5" t="s">
        <v>30</v>
      </c>
      <c r="B8" s="5" t="s">
        <v>1109</v>
      </c>
      <c r="C8" s="5" t="s">
        <v>1116</v>
      </c>
      <c r="D8" s="5" t="s">
        <v>1111</v>
      </c>
      <c r="E8" s="5" t="s">
        <v>42</v>
      </c>
      <c r="F8" s="5" t="s">
        <v>43</v>
      </c>
      <c r="G8" s="10">
        <f t="shared" si="5"/>
        <v>5.9999999999999995E-5</v>
      </c>
      <c r="H8" s="10">
        <f t="shared" si="6"/>
        <v>1.7999999999999998E-4</v>
      </c>
      <c r="I8" s="11" t="str">
        <f t="shared" si="7"/>
        <v/>
      </c>
      <c r="J8" s="5">
        <v>18</v>
      </c>
      <c r="K8" s="5">
        <v>6</v>
      </c>
      <c r="L8" s="5">
        <v>18</v>
      </c>
      <c r="M8" s="5">
        <v>6</v>
      </c>
      <c r="N8" s="12">
        <v>499.92036924591901</v>
      </c>
      <c r="O8" s="12">
        <v>512.14592088351208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4">
        <f t="shared" si="8"/>
        <v>0</v>
      </c>
      <c r="BE8" s="14">
        <f t="shared" si="9"/>
        <v>0</v>
      </c>
      <c r="BF8" s="15"/>
    </row>
    <row r="9" spans="1:58" x14ac:dyDescent="0.25">
      <c r="A9" s="5" t="s">
        <v>30</v>
      </c>
      <c r="B9" s="5" t="s">
        <v>1109</v>
      </c>
      <c r="C9" s="5" t="s">
        <v>1117</v>
      </c>
      <c r="D9" s="5" t="s">
        <v>1111</v>
      </c>
      <c r="E9" s="5" t="s">
        <v>44</v>
      </c>
      <c r="F9" s="5" t="s">
        <v>45</v>
      </c>
      <c r="G9" s="10">
        <f t="shared" si="5"/>
        <v>4.0000000000000003E-5</v>
      </c>
      <c r="H9" s="10">
        <f t="shared" si="6"/>
        <v>2.0000000000000001E-4</v>
      </c>
      <c r="I9" s="11" t="str">
        <f t="shared" si="7"/>
        <v/>
      </c>
      <c r="J9" s="5">
        <v>20</v>
      </c>
      <c r="K9" s="5">
        <v>4</v>
      </c>
      <c r="L9" s="5">
        <v>20</v>
      </c>
      <c r="M9" s="5">
        <v>4</v>
      </c>
      <c r="N9" s="12">
        <v>70.452765682598269</v>
      </c>
      <c r="O9" s="12">
        <v>146.44070154268113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4">
        <f t="shared" si="8"/>
        <v>0</v>
      </c>
      <c r="BE9" s="14">
        <f t="shared" si="9"/>
        <v>0</v>
      </c>
      <c r="BF9" s="15"/>
    </row>
    <row r="10" spans="1:58" x14ac:dyDescent="0.25">
      <c r="A10" s="5" t="s">
        <v>30</v>
      </c>
      <c r="B10" s="5" t="s">
        <v>1109</v>
      </c>
      <c r="C10" s="5" t="s">
        <v>1118</v>
      </c>
      <c r="D10" s="5" t="s">
        <v>1111</v>
      </c>
      <c r="E10" s="5" t="s">
        <v>46</v>
      </c>
      <c r="F10" s="5" t="s">
        <v>47</v>
      </c>
      <c r="G10" s="10">
        <f t="shared" si="5"/>
        <v>5.9999999999999995E-5</v>
      </c>
      <c r="H10" s="10">
        <f t="shared" si="6"/>
        <v>1.7999999999999998E-4</v>
      </c>
      <c r="I10" s="11" t="str">
        <f t="shared" si="7"/>
        <v/>
      </c>
      <c r="J10" s="5">
        <v>18</v>
      </c>
      <c r="K10" s="5">
        <v>6</v>
      </c>
      <c r="L10" s="5">
        <v>18</v>
      </c>
      <c r="M10" s="5">
        <v>6</v>
      </c>
      <c r="N10" s="12">
        <v>69.699712450136886</v>
      </c>
      <c r="O10" s="12">
        <v>31.197207042792392</v>
      </c>
      <c r="P10" s="13">
        <v>0</v>
      </c>
      <c r="Q10" s="13">
        <v>0.4</v>
      </c>
      <c r="R10" s="13">
        <v>0.34</v>
      </c>
      <c r="S10" s="13">
        <v>0.32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0.9</v>
      </c>
      <c r="AL10" s="13">
        <v>0.77</v>
      </c>
      <c r="AM10" s="13">
        <v>0.61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4">
        <f t="shared" si="8"/>
        <v>1.06</v>
      </c>
      <c r="BE10" s="14">
        <f t="shared" si="9"/>
        <v>2.2799999999999998</v>
      </c>
      <c r="BF10" s="15"/>
    </row>
    <row r="11" spans="1:58" x14ac:dyDescent="0.25">
      <c r="A11" s="5" t="s">
        <v>30</v>
      </c>
      <c r="B11" s="5" t="s">
        <v>1119</v>
      </c>
      <c r="C11" s="5" t="s">
        <v>1110</v>
      </c>
      <c r="D11" s="5" t="s">
        <v>1111</v>
      </c>
      <c r="E11" s="5" t="s">
        <v>48</v>
      </c>
      <c r="F11" s="5" t="s">
        <v>49</v>
      </c>
      <c r="G11" s="10">
        <f t="shared" si="5"/>
        <v>1.0000000000000001E-5</v>
      </c>
      <c r="H11" s="10">
        <f t="shared" si="6"/>
        <v>8.9999999999999998E-4</v>
      </c>
      <c r="I11" s="11" t="str">
        <f t="shared" si="7"/>
        <v/>
      </c>
      <c r="J11" s="5">
        <v>90</v>
      </c>
      <c r="K11" s="5">
        <v>1</v>
      </c>
      <c r="L11" s="5">
        <v>90</v>
      </c>
      <c r="M11" s="5">
        <v>1</v>
      </c>
      <c r="N11" s="12">
        <v>48.497143367523854</v>
      </c>
      <c r="O11" s="12">
        <v>48.497143367523854</v>
      </c>
      <c r="P11" s="13">
        <v>0</v>
      </c>
      <c r="Q11" s="13">
        <v>0.28999999999999998</v>
      </c>
      <c r="R11" s="13">
        <v>0.5</v>
      </c>
      <c r="S11" s="13">
        <v>0.7</v>
      </c>
      <c r="T11" s="13">
        <v>0.38</v>
      </c>
      <c r="U11" s="13">
        <v>0.31</v>
      </c>
      <c r="V11" s="13">
        <v>0.38</v>
      </c>
      <c r="W11" s="13">
        <v>0.52</v>
      </c>
      <c r="X11" s="13">
        <v>0.47</v>
      </c>
      <c r="Y11" s="13">
        <v>0.61</v>
      </c>
      <c r="Z11" s="13">
        <v>0.68</v>
      </c>
      <c r="AA11" s="13">
        <v>0.77</v>
      </c>
      <c r="AB11" s="13">
        <v>0.86</v>
      </c>
      <c r="AC11" s="13">
        <v>0.66</v>
      </c>
      <c r="AD11" s="13">
        <v>1.0900000000000001</v>
      </c>
      <c r="AE11" s="13">
        <v>0.89</v>
      </c>
      <c r="AF11" s="13">
        <v>1.46</v>
      </c>
      <c r="AG11" s="13">
        <v>0.99</v>
      </c>
      <c r="AH11" s="13">
        <v>1.24</v>
      </c>
      <c r="AI11" s="13">
        <v>1.94</v>
      </c>
      <c r="AJ11" s="13">
        <v>0</v>
      </c>
      <c r="AK11" s="13">
        <v>0.28999999999999998</v>
      </c>
      <c r="AL11" s="13">
        <v>0.5</v>
      </c>
      <c r="AM11" s="13">
        <v>0.7</v>
      </c>
      <c r="AN11" s="13">
        <v>0.38</v>
      </c>
      <c r="AO11" s="13">
        <v>0.31</v>
      </c>
      <c r="AP11" s="13">
        <v>0.38</v>
      </c>
      <c r="AQ11" s="13">
        <v>0.52</v>
      </c>
      <c r="AR11" s="13">
        <v>0.47</v>
      </c>
      <c r="AS11" s="13">
        <v>0.61</v>
      </c>
      <c r="AT11" s="13">
        <v>0.68</v>
      </c>
      <c r="AU11" s="13">
        <v>0.77</v>
      </c>
      <c r="AV11" s="13">
        <v>0.86</v>
      </c>
      <c r="AW11" s="13">
        <v>0.66</v>
      </c>
      <c r="AX11" s="13">
        <v>1.0900000000000001</v>
      </c>
      <c r="AY11" s="13">
        <v>0.89</v>
      </c>
      <c r="AZ11" s="13">
        <v>1.46</v>
      </c>
      <c r="BA11" s="13">
        <v>0.99</v>
      </c>
      <c r="BB11" s="13">
        <v>1.24</v>
      </c>
      <c r="BC11" s="13">
        <v>1.94</v>
      </c>
      <c r="BD11" s="14">
        <f t="shared" si="8"/>
        <v>14.74</v>
      </c>
      <c r="BE11" s="14">
        <f t="shared" si="9"/>
        <v>14.74</v>
      </c>
      <c r="BF11" s="15"/>
    </row>
    <row r="12" spans="1:58" x14ac:dyDescent="0.25">
      <c r="A12" s="5" t="s">
        <v>30</v>
      </c>
      <c r="B12" s="5" t="s">
        <v>1119</v>
      </c>
      <c r="C12" s="5" t="s">
        <v>1113</v>
      </c>
      <c r="D12" s="5" t="s">
        <v>1111</v>
      </c>
      <c r="E12" s="5" t="s">
        <v>50</v>
      </c>
      <c r="F12" s="5" t="s">
        <v>51</v>
      </c>
      <c r="G12" s="10">
        <f t="shared" si="5"/>
        <v>5.9999999999999995E-5</v>
      </c>
      <c r="H12" s="10">
        <f t="shared" si="6"/>
        <v>1.7999999999999998E-4</v>
      </c>
      <c r="I12" s="11" t="str">
        <f t="shared" si="7"/>
        <v/>
      </c>
      <c r="J12" s="5">
        <v>18</v>
      </c>
      <c r="K12" s="5">
        <v>6</v>
      </c>
      <c r="L12" s="5">
        <v>18</v>
      </c>
      <c r="M12" s="5">
        <v>6</v>
      </c>
      <c r="N12" s="12">
        <v>316.03108433606525</v>
      </c>
      <c r="O12" s="12">
        <v>207.63802158711471</v>
      </c>
      <c r="P12" s="13">
        <v>0</v>
      </c>
      <c r="Q12" s="13">
        <v>0</v>
      </c>
      <c r="R12" s="13">
        <v>0</v>
      </c>
      <c r="S12" s="13">
        <v>0.01</v>
      </c>
      <c r="T12" s="13">
        <v>0.01</v>
      </c>
      <c r="U12" s="13">
        <v>0.01</v>
      </c>
      <c r="V12" s="13">
        <v>0.02</v>
      </c>
      <c r="W12" s="13">
        <v>0.02</v>
      </c>
      <c r="X12" s="13">
        <v>0.01</v>
      </c>
      <c r="Y12" s="13">
        <v>0.02</v>
      </c>
      <c r="Z12" s="13">
        <v>0.02</v>
      </c>
      <c r="AA12" s="13">
        <v>0.01</v>
      </c>
      <c r="AB12" s="13">
        <v>0.03</v>
      </c>
      <c r="AC12" s="13">
        <v>0</v>
      </c>
      <c r="AD12" s="13">
        <v>0.01</v>
      </c>
      <c r="AE12" s="13">
        <v>0</v>
      </c>
      <c r="AF12" s="13">
        <v>0.01</v>
      </c>
      <c r="AG12" s="13">
        <v>0.01</v>
      </c>
      <c r="AH12" s="13">
        <v>0.01</v>
      </c>
      <c r="AI12" s="13">
        <v>0</v>
      </c>
      <c r="AJ12" s="13">
        <v>0</v>
      </c>
      <c r="AK12" s="13">
        <v>0</v>
      </c>
      <c r="AL12" s="13">
        <v>0.01</v>
      </c>
      <c r="AM12" s="13">
        <v>0.01</v>
      </c>
      <c r="AN12" s="13">
        <v>0.01</v>
      </c>
      <c r="AO12" s="13">
        <v>0.02</v>
      </c>
      <c r="AP12" s="13">
        <v>0.02</v>
      </c>
      <c r="AQ12" s="13">
        <v>0.03</v>
      </c>
      <c r="AR12" s="13">
        <v>0.01</v>
      </c>
      <c r="AS12" s="13">
        <v>0.03</v>
      </c>
      <c r="AT12" s="13">
        <v>0.02</v>
      </c>
      <c r="AU12" s="13">
        <v>0.02</v>
      </c>
      <c r="AV12" s="13">
        <v>0.02</v>
      </c>
      <c r="AW12" s="13">
        <v>0.02</v>
      </c>
      <c r="AX12" s="13">
        <v>0.02</v>
      </c>
      <c r="AY12" s="13">
        <v>0.01</v>
      </c>
      <c r="AZ12" s="13">
        <v>0.01</v>
      </c>
      <c r="BA12" s="13">
        <v>0</v>
      </c>
      <c r="BB12" s="13">
        <v>0</v>
      </c>
      <c r="BC12" s="13">
        <v>0</v>
      </c>
      <c r="BD12" s="14">
        <f t="shared" si="8"/>
        <v>0.20000000000000004</v>
      </c>
      <c r="BE12" s="14">
        <f t="shared" si="9"/>
        <v>0.25999999999999995</v>
      </c>
      <c r="BF12" s="15"/>
    </row>
    <row r="13" spans="1:58" x14ac:dyDescent="0.25">
      <c r="A13" s="5" t="s">
        <v>30</v>
      </c>
      <c r="B13" s="5" t="s">
        <v>1119</v>
      </c>
      <c r="C13" s="5" t="s">
        <v>1115</v>
      </c>
      <c r="D13" s="5" t="s">
        <v>1111</v>
      </c>
      <c r="E13" s="5" t="s">
        <v>52</v>
      </c>
      <c r="F13" s="5" t="s">
        <v>53</v>
      </c>
      <c r="G13" s="10">
        <f t="shared" si="5"/>
        <v>4.0000000000000003E-5</v>
      </c>
      <c r="H13" s="10">
        <f t="shared" si="6"/>
        <v>1E-3</v>
      </c>
      <c r="I13" s="11" t="str">
        <f t="shared" si="7"/>
        <v/>
      </c>
      <c r="J13" s="5">
        <v>100</v>
      </c>
      <c r="K13" s="5">
        <v>4</v>
      </c>
      <c r="L13" s="5">
        <v>100</v>
      </c>
      <c r="M13" s="5">
        <v>4</v>
      </c>
      <c r="N13" s="12">
        <v>395.14966450819907</v>
      </c>
      <c r="O13" s="12">
        <v>2154.0320484436434</v>
      </c>
      <c r="P13" s="13">
        <v>0</v>
      </c>
      <c r="Q13" s="13">
        <v>0.12</v>
      </c>
      <c r="R13" s="13">
        <v>0.1</v>
      </c>
      <c r="S13" s="13">
        <v>7.0000000000000007E-2</v>
      </c>
      <c r="T13" s="13">
        <v>0.01</v>
      </c>
      <c r="U13" s="13">
        <v>0</v>
      </c>
      <c r="V13" s="13">
        <v>0</v>
      </c>
      <c r="W13" s="13">
        <v>0.01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0.02</v>
      </c>
      <c r="AL13" s="13">
        <v>0.02</v>
      </c>
      <c r="AM13" s="13">
        <v>0.02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4">
        <f t="shared" si="8"/>
        <v>0.31000000000000005</v>
      </c>
      <c r="BE13" s="14">
        <f t="shared" si="9"/>
        <v>0.06</v>
      </c>
      <c r="BF13" s="15"/>
    </row>
    <row r="14" spans="1:58" x14ac:dyDescent="0.25">
      <c r="A14" s="5" t="s">
        <v>30</v>
      </c>
      <c r="B14" s="5" t="s">
        <v>1119</v>
      </c>
      <c r="C14" s="5" t="s">
        <v>1116</v>
      </c>
      <c r="D14" s="5" t="s">
        <v>1111</v>
      </c>
      <c r="E14" s="5" t="s">
        <v>54</v>
      </c>
      <c r="F14" s="5" t="s">
        <v>55</v>
      </c>
      <c r="G14" s="10">
        <f t="shared" si="5"/>
        <v>5.9999999999999995E-5</v>
      </c>
      <c r="H14" s="10">
        <f t="shared" si="6"/>
        <v>1.7999999999999998E-4</v>
      </c>
      <c r="I14" s="11" t="str">
        <f t="shared" si="7"/>
        <v/>
      </c>
      <c r="J14" s="5">
        <v>18</v>
      </c>
      <c r="K14" s="5">
        <v>6</v>
      </c>
      <c r="L14" s="5">
        <v>18</v>
      </c>
      <c r="M14" s="5">
        <v>6</v>
      </c>
      <c r="N14" s="12">
        <v>666.02895030114234</v>
      </c>
      <c r="O14" s="12">
        <v>607.34610221547689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4">
        <f t="shared" si="8"/>
        <v>0</v>
      </c>
      <c r="BE14" s="14">
        <f t="shared" si="9"/>
        <v>0</v>
      </c>
      <c r="BF14" s="15"/>
    </row>
    <row r="15" spans="1:58" x14ac:dyDescent="0.25">
      <c r="A15" s="5" t="s">
        <v>30</v>
      </c>
      <c r="B15" s="5" t="s">
        <v>1119</v>
      </c>
      <c r="C15" s="5" t="s">
        <v>1117</v>
      </c>
      <c r="D15" s="5" t="s">
        <v>1111</v>
      </c>
      <c r="E15" s="5" t="s">
        <v>56</v>
      </c>
      <c r="F15" s="5" t="s">
        <v>57</v>
      </c>
      <c r="G15" s="10">
        <f t="shared" si="5"/>
        <v>4.0000000000000003E-5</v>
      </c>
      <c r="H15" s="10">
        <f t="shared" si="6"/>
        <v>2.0000000000000001E-4</v>
      </c>
      <c r="I15" s="11" t="str">
        <f t="shared" si="7"/>
        <v/>
      </c>
      <c r="J15" s="5">
        <v>20</v>
      </c>
      <c r="K15" s="5">
        <v>4</v>
      </c>
      <c r="L15" s="5">
        <v>20</v>
      </c>
      <c r="M15" s="5">
        <v>4</v>
      </c>
      <c r="N15" s="12">
        <v>56.046480081111888</v>
      </c>
      <c r="O15" s="12">
        <v>183.90249762203374</v>
      </c>
      <c r="P15" s="13">
        <v>0</v>
      </c>
      <c r="Q15" s="13">
        <v>0.13</v>
      </c>
      <c r="R15" s="13">
        <v>0.14000000000000001</v>
      </c>
      <c r="S15" s="13">
        <v>0.12</v>
      </c>
      <c r="T15" s="13">
        <v>0.06</v>
      </c>
      <c r="U15" s="13">
        <v>0</v>
      </c>
      <c r="V15" s="13">
        <v>0.04</v>
      </c>
      <c r="W15" s="13">
        <v>0.04</v>
      </c>
      <c r="X15" s="13">
        <v>0</v>
      </c>
      <c r="Y15" s="13">
        <v>0</v>
      </c>
      <c r="Z15" s="13">
        <v>0.01</v>
      </c>
      <c r="AA15" s="13">
        <v>0</v>
      </c>
      <c r="AB15" s="13">
        <v>0.01</v>
      </c>
      <c r="AC15" s="13">
        <v>0</v>
      </c>
      <c r="AD15" s="13">
        <v>0</v>
      </c>
      <c r="AE15" s="13">
        <v>0</v>
      </c>
      <c r="AF15" s="13">
        <v>0</v>
      </c>
      <c r="AG15" s="13">
        <v>0.01</v>
      </c>
      <c r="AH15" s="13">
        <v>0</v>
      </c>
      <c r="AI15" s="13">
        <v>0</v>
      </c>
      <c r="AJ15" s="13">
        <v>0</v>
      </c>
      <c r="AK15" s="13">
        <v>0.04</v>
      </c>
      <c r="AL15" s="13">
        <v>0.04</v>
      </c>
      <c r="AM15" s="13">
        <v>0.05</v>
      </c>
      <c r="AN15" s="13">
        <v>0.01</v>
      </c>
      <c r="AO15" s="13">
        <v>0</v>
      </c>
      <c r="AP15" s="13">
        <v>0</v>
      </c>
      <c r="AQ15" s="13">
        <v>0.01</v>
      </c>
      <c r="AR15" s="13">
        <v>0</v>
      </c>
      <c r="AS15" s="13">
        <v>0.01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4">
        <f t="shared" si="8"/>
        <v>0.56000000000000005</v>
      </c>
      <c r="BE15" s="14">
        <f t="shared" si="9"/>
        <v>0.16000000000000003</v>
      </c>
      <c r="BF15" s="15"/>
    </row>
    <row r="16" spans="1:58" x14ac:dyDescent="0.25">
      <c r="A16" s="5" t="s">
        <v>30</v>
      </c>
      <c r="B16" s="5" t="s">
        <v>1119</v>
      </c>
      <c r="C16" s="5" t="s">
        <v>1120</v>
      </c>
      <c r="D16" s="5" t="s">
        <v>1111</v>
      </c>
      <c r="E16" s="5" t="s">
        <v>58</v>
      </c>
      <c r="F16" s="5" t="s">
        <v>59</v>
      </c>
      <c r="G16" s="10">
        <f t="shared" si="5"/>
        <v>4.0000000000000003E-5</v>
      </c>
      <c r="H16" s="10">
        <f t="shared" si="6"/>
        <v>2.0000000000000001E-4</v>
      </c>
      <c r="I16" s="11" t="str">
        <f t="shared" si="7"/>
        <v/>
      </c>
      <c r="J16" s="5">
        <v>20</v>
      </c>
      <c r="K16" s="5">
        <v>4</v>
      </c>
      <c r="L16" s="5">
        <v>20</v>
      </c>
      <c r="M16" s="5">
        <v>4</v>
      </c>
      <c r="N16" s="12">
        <v>1108.3607316088803</v>
      </c>
      <c r="O16" s="12">
        <v>1448.1498300448116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4">
        <f t="shared" si="8"/>
        <v>0</v>
      </c>
      <c r="BE16" s="14">
        <f t="shared" si="9"/>
        <v>0</v>
      </c>
      <c r="BF16" s="15"/>
    </row>
    <row r="17" spans="1:58" x14ac:dyDescent="0.25">
      <c r="A17" s="5" t="s">
        <v>30</v>
      </c>
      <c r="B17" s="5" t="s">
        <v>1119</v>
      </c>
      <c r="C17" s="5" t="s">
        <v>1118</v>
      </c>
      <c r="D17" s="5" t="s">
        <v>1111</v>
      </c>
      <c r="E17" s="5" t="s">
        <v>60</v>
      </c>
      <c r="F17" s="5" t="s">
        <v>61</v>
      </c>
      <c r="G17" s="10">
        <f t="shared" si="5"/>
        <v>5.9999999999999995E-5</v>
      </c>
      <c r="H17" s="10">
        <f t="shared" si="6"/>
        <v>1.7999999999999998E-4</v>
      </c>
      <c r="I17" s="11" t="str">
        <f t="shared" si="7"/>
        <v/>
      </c>
      <c r="J17" s="5">
        <v>18</v>
      </c>
      <c r="K17" s="5">
        <v>6</v>
      </c>
      <c r="L17" s="5">
        <v>18</v>
      </c>
      <c r="M17" s="5">
        <v>6</v>
      </c>
      <c r="N17" s="12">
        <v>123.18198432887695</v>
      </c>
      <c r="O17" s="12">
        <v>81.525012742576848</v>
      </c>
      <c r="P17" s="13">
        <v>0</v>
      </c>
      <c r="Q17" s="13">
        <v>0.05</v>
      </c>
      <c r="R17" s="13">
        <v>0.04</v>
      </c>
      <c r="S17" s="13">
        <v>0.02</v>
      </c>
      <c r="T17" s="13">
        <v>0.01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7.0000000000000007E-2</v>
      </c>
      <c r="AL17" s="13">
        <v>0.06</v>
      </c>
      <c r="AM17" s="13">
        <v>0.05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4">
        <f t="shared" si="8"/>
        <v>0.12</v>
      </c>
      <c r="BE17" s="14">
        <f t="shared" si="9"/>
        <v>0.18</v>
      </c>
      <c r="BF17" s="15"/>
    </row>
    <row r="18" spans="1:58" x14ac:dyDescent="0.25">
      <c r="A18" s="5" t="s">
        <v>30</v>
      </c>
      <c r="B18" s="5" t="s">
        <v>1121</v>
      </c>
      <c r="C18" s="5" t="s">
        <v>1122</v>
      </c>
      <c r="D18" s="5" t="s">
        <v>1111</v>
      </c>
      <c r="E18" s="5" t="s">
        <v>62</v>
      </c>
      <c r="F18" s="5" t="s">
        <v>33</v>
      </c>
      <c r="G18" s="10">
        <f t="shared" si="5"/>
        <v>4.0000000000000003E-5</v>
      </c>
      <c r="H18" s="10">
        <f t="shared" si="6"/>
        <v>5.2000000000000006E-4</v>
      </c>
      <c r="I18" s="11" t="str">
        <f t="shared" si="7"/>
        <v>X</v>
      </c>
      <c r="J18" s="5">
        <v>52</v>
      </c>
      <c r="K18" s="5">
        <v>4</v>
      </c>
      <c r="L18" s="5" t="s">
        <v>1123</v>
      </c>
      <c r="M18" s="5" t="s">
        <v>1123</v>
      </c>
      <c r="N18" s="12">
        <v>49.621181798726724</v>
      </c>
      <c r="O18" s="12">
        <v>0</v>
      </c>
      <c r="P18" s="13">
        <v>0</v>
      </c>
      <c r="Q18" s="13">
        <v>0.52</v>
      </c>
      <c r="R18" s="13">
        <v>0.49</v>
      </c>
      <c r="S18" s="13">
        <v>0.59</v>
      </c>
      <c r="T18" s="13">
        <v>0.01</v>
      </c>
      <c r="U18" s="13">
        <v>0</v>
      </c>
      <c r="V18" s="13">
        <v>0</v>
      </c>
      <c r="W18" s="13">
        <v>0.02</v>
      </c>
      <c r="X18" s="13">
        <v>0.04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0.12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4">
        <f t="shared" si="8"/>
        <v>1.79</v>
      </c>
      <c r="BE18" s="14">
        <f t="shared" si="9"/>
        <v>0</v>
      </c>
      <c r="BF18" s="16" t="s">
        <v>63</v>
      </c>
    </row>
    <row r="19" spans="1:58" x14ac:dyDescent="0.25">
      <c r="A19" s="5" t="s">
        <v>64</v>
      </c>
      <c r="B19" s="5" t="s">
        <v>1109</v>
      </c>
      <c r="C19" s="5" t="s">
        <v>1110</v>
      </c>
      <c r="D19" s="5" t="s">
        <v>1111</v>
      </c>
      <c r="E19" s="5" t="s">
        <v>65</v>
      </c>
      <c r="F19" s="5" t="s">
        <v>66</v>
      </c>
      <c r="G19" s="10">
        <f t="shared" si="5"/>
        <v>1.0000000000000001E-5</v>
      </c>
      <c r="H19" s="10">
        <f t="shared" si="6"/>
        <v>8.9999999999999998E-4</v>
      </c>
      <c r="I19" s="11" t="str">
        <f t="shared" si="7"/>
        <v/>
      </c>
      <c r="J19" s="5">
        <v>90</v>
      </c>
      <c r="K19" s="5">
        <v>1</v>
      </c>
      <c r="L19" s="5">
        <v>90</v>
      </c>
      <c r="M19" s="5">
        <v>1</v>
      </c>
      <c r="N19" s="12">
        <v>62.252235911252797</v>
      </c>
      <c r="O19" s="12">
        <v>62.252235911252797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4">
        <f t="shared" si="8"/>
        <v>0</v>
      </c>
      <c r="BE19" s="14">
        <f t="shared" si="9"/>
        <v>0</v>
      </c>
      <c r="BF19" s="15"/>
    </row>
    <row r="20" spans="1:58" x14ac:dyDescent="0.25">
      <c r="A20" s="5" t="s">
        <v>64</v>
      </c>
      <c r="B20" s="5" t="s">
        <v>1109</v>
      </c>
      <c r="C20" s="5" t="s">
        <v>1112</v>
      </c>
      <c r="D20" s="5" t="s">
        <v>1111</v>
      </c>
      <c r="E20" s="5" t="s">
        <v>67</v>
      </c>
      <c r="F20" s="5" t="s">
        <v>68</v>
      </c>
      <c r="G20" s="10">
        <f t="shared" si="5"/>
        <v>5.9999999999999995E-5</v>
      </c>
      <c r="H20" s="10">
        <f t="shared" si="6"/>
        <v>1.7999999999999998E-4</v>
      </c>
      <c r="I20" s="11" t="str">
        <f t="shared" si="7"/>
        <v/>
      </c>
      <c r="J20" s="5">
        <v>18</v>
      </c>
      <c r="K20" s="5">
        <v>6</v>
      </c>
      <c r="L20" s="5">
        <v>18</v>
      </c>
      <c r="M20" s="5">
        <v>6</v>
      </c>
      <c r="N20" s="12">
        <v>144.46590625775613</v>
      </c>
      <c r="O20" s="12">
        <v>148.52856388721588</v>
      </c>
      <c r="P20" s="13">
        <v>0</v>
      </c>
      <c r="Q20" s="13">
        <v>0.01</v>
      </c>
      <c r="R20" s="13">
        <v>0.02</v>
      </c>
      <c r="S20" s="13">
        <v>0.03</v>
      </c>
      <c r="T20" s="13">
        <v>0.01</v>
      </c>
      <c r="U20" s="13">
        <v>0.01</v>
      </c>
      <c r="V20" s="13">
        <v>0.01</v>
      </c>
      <c r="W20" s="13">
        <v>0.02</v>
      </c>
      <c r="X20" s="13">
        <v>0.02</v>
      </c>
      <c r="Y20" s="13">
        <v>0.02</v>
      </c>
      <c r="Z20" s="13">
        <v>0.02</v>
      </c>
      <c r="AA20" s="13">
        <v>0.02</v>
      </c>
      <c r="AB20" s="13">
        <v>0.01</v>
      </c>
      <c r="AC20" s="13">
        <v>0.02</v>
      </c>
      <c r="AD20" s="13">
        <v>0.03</v>
      </c>
      <c r="AE20" s="13">
        <v>0.02</v>
      </c>
      <c r="AF20" s="13">
        <v>0.02</v>
      </c>
      <c r="AG20" s="13">
        <v>0.02</v>
      </c>
      <c r="AH20" s="13">
        <v>0.02</v>
      </c>
      <c r="AI20" s="13">
        <v>0.03</v>
      </c>
      <c r="AJ20" s="13">
        <v>0</v>
      </c>
      <c r="AK20" s="13">
        <v>0.01</v>
      </c>
      <c r="AL20" s="13">
        <v>0.02</v>
      </c>
      <c r="AM20" s="13">
        <v>0.03</v>
      </c>
      <c r="AN20" s="13">
        <v>0.01</v>
      </c>
      <c r="AO20" s="13">
        <v>0.01</v>
      </c>
      <c r="AP20" s="13">
        <v>0.01</v>
      </c>
      <c r="AQ20" s="13">
        <v>0.01</v>
      </c>
      <c r="AR20" s="13">
        <v>0.01</v>
      </c>
      <c r="AS20" s="13">
        <v>0.01</v>
      </c>
      <c r="AT20" s="13">
        <v>0.02</v>
      </c>
      <c r="AU20" s="13">
        <v>0.02</v>
      </c>
      <c r="AV20" s="13">
        <v>0.02</v>
      </c>
      <c r="AW20" s="13">
        <v>0.02</v>
      </c>
      <c r="AX20" s="13">
        <v>0.02</v>
      </c>
      <c r="AY20" s="13">
        <v>0.02</v>
      </c>
      <c r="AZ20" s="13">
        <v>0.02</v>
      </c>
      <c r="BA20" s="13">
        <v>0.02</v>
      </c>
      <c r="BB20" s="13">
        <v>0.03</v>
      </c>
      <c r="BC20" s="13">
        <v>0.03</v>
      </c>
      <c r="BD20" s="14">
        <f t="shared" si="8"/>
        <v>0.36</v>
      </c>
      <c r="BE20" s="14">
        <f t="shared" si="9"/>
        <v>0.33999999999999997</v>
      </c>
      <c r="BF20" s="15"/>
    </row>
    <row r="21" spans="1:58" x14ac:dyDescent="0.25">
      <c r="A21" s="5" t="s">
        <v>64</v>
      </c>
      <c r="B21" s="5" t="s">
        <v>1109</v>
      </c>
      <c r="C21" s="5" t="s">
        <v>1113</v>
      </c>
      <c r="D21" s="5" t="s">
        <v>1111</v>
      </c>
      <c r="E21" s="5" t="s">
        <v>69</v>
      </c>
      <c r="F21" s="5" t="s">
        <v>70</v>
      </c>
      <c r="G21" s="10">
        <f t="shared" si="5"/>
        <v>5.9999999999999995E-5</v>
      </c>
      <c r="H21" s="10">
        <f t="shared" si="6"/>
        <v>1.7999999999999998E-4</v>
      </c>
      <c r="I21" s="11" t="str">
        <f t="shared" si="7"/>
        <v/>
      </c>
      <c r="J21" s="5">
        <v>18</v>
      </c>
      <c r="K21" s="5">
        <v>6</v>
      </c>
      <c r="L21" s="5">
        <v>18</v>
      </c>
      <c r="M21" s="5">
        <v>6</v>
      </c>
      <c r="N21" s="12">
        <v>259.88411252693868</v>
      </c>
      <c r="O21" s="12">
        <v>112.46093305425737</v>
      </c>
      <c r="P21" s="13">
        <v>0</v>
      </c>
      <c r="Q21" s="13">
        <v>0.01</v>
      </c>
      <c r="R21" s="13">
        <v>0.06</v>
      </c>
      <c r="S21" s="13">
        <v>0.13</v>
      </c>
      <c r="T21" s="13">
        <v>0.09</v>
      </c>
      <c r="U21" s="13">
        <v>0.11</v>
      </c>
      <c r="V21" s="13">
        <v>0.12</v>
      </c>
      <c r="W21" s="13">
        <v>0.12</v>
      </c>
      <c r="X21" s="13">
        <v>0.15</v>
      </c>
      <c r="Y21" s="13">
        <v>0.12</v>
      </c>
      <c r="Z21" s="13">
        <v>0.11</v>
      </c>
      <c r="AA21" s="13">
        <v>0.12</v>
      </c>
      <c r="AB21" s="13">
        <v>0.08</v>
      </c>
      <c r="AC21" s="13">
        <v>0.1</v>
      </c>
      <c r="AD21" s="13">
        <v>0.12</v>
      </c>
      <c r="AE21" s="13">
        <v>0.01</v>
      </c>
      <c r="AF21" s="13">
        <v>0</v>
      </c>
      <c r="AG21" s="13">
        <v>0</v>
      </c>
      <c r="AH21" s="13">
        <v>0</v>
      </c>
      <c r="AI21" s="13">
        <v>0.03</v>
      </c>
      <c r="AJ21" s="13">
        <v>0</v>
      </c>
      <c r="AK21" s="13">
        <v>0.03</v>
      </c>
      <c r="AL21" s="13">
        <v>0.14000000000000001</v>
      </c>
      <c r="AM21" s="13">
        <v>0.28000000000000003</v>
      </c>
      <c r="AN21" s="13">
        <v>0.25</v>
      </c>
      <c r="AO21" s="13">
        <v>0.27</v>
      </c>
      <c r="AP21" s="13">
        <v>0.3</v>
      </c>
      <c r="AQ21" s="13">
        <v>0.32</v>
      </c>
      <c r="AR21" s="13">
        <v>0.32</v>
      </c>
      <c r="AS21" s="13">
        <v>0.39</v>
      </c>
      <c r="AT21" s="13">
        <v>0.37</v>
      </c>
      <c r="AU21" s="13">
        <v>0.37</v>
      </c>
      <c r="AV21" s="13">
        <v>0.38</v>
      </c>
      <c r="AW21" s="13">
        <v>0.35</v>
      </c>
      <c r="AX21" s="13">
        <v>0.26</v>
      </c>
      <c r="AY21" s="13">
        <v>0.26</v>
      </c>
      <c r="AZ21" s="13">
        <v>0.06</v>
      </c>
      <c r="BA21" s="13">
        <v>0.05</v>
      </c>
      <c r="BB21" s="13">
        <v>0.05</v>
      </c>
      <c r="BC21" s="13">
        <v>0</v>
      </c>
      <c r="BD21" s="14">
        <f t="shared" si="8"/>
        <v>1.4800000000000004</v>
      </c>
      <c r="BE21" s="14">
        <f t="shared" si="9"/>
        <v>4.4499999999999993</v>
      </c>
      <c r="BF21" s="15"/>
    </row>
    <row r="22" spans="1:58" x14ac:dyDescent="0.25">
      <c r="A22" s="5" t="s">
        <v>64</v>
      </c>
      <c r="B22" s="5" t="s">
        <v>1109</v>
      </c>
      <c r="C22" s="5" t="s">
        <v>1114</v>
      </c>
      <c r="D22" s="5" t="s">
        <v>1111</v>
      </c>
      <c r="E22" s="5" t="s">
        <v>71</v>
      </c>
      <c r="F22" s="5" t="s">
        <v>72</v>
      </c>
      <c r="G22" s="10">
        <f t="shared" si="5"/>
        <v>4.0000000000000003E-5</v>
      </c>
      <c r="H22" s="10">
        <f t="shared" si="6"/>
        <v>2.0000000000000001E-4</v>
      </c>
      <c r="I22" s="11" t="str">
        <f t="shared" si="7"/>
        <v/>
      </c>
      <c r="J22" s="5">
        <v>20</v>
      </c>
      <c r="K22" s="5">
        <v>4</v>
      </c>
      <c r="L22" s="5">
        <v>20</v>
      </c>
      <c r="M22" s="5">
        <v>4</v>
      </c>
      <c r="N22" s="12">
        <v>978.22147727880781</v>
      </c>
      <c r="O22" s="12">
        <v>1069.3055624600067</v>
      </c>
      <c r="P22" s="13">
        <v>0</v>
      </c>
      <c r="Q22" s="13">
        <v>0.01</v>
      </c>
      <c r="R22" s="13">
        <v>0.01</v>
      </c>
      <c r="S22" s="13">
        <v>0.01</v>
      </c>
      <c r="T22" s="13">
        <v>0.01</v>
      </c>
      <c r="U22" s="13">
        <v>0.01</v>
      </c>
      <c r="V22" s="13">
        <v>0.01</v>
      </c>
      <c r="W22" s="13">
        <v>0.01</v>
      </c>
      <c r="X22" s="13">
        <v>0.01</v>
      </c>
      <c r="Y22" s="13">
        <v>0.01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0.01</v>
      </c>
      <c r="AL22" s="13">
        <v>0.01</v>
      </c>
      <c r="AM22" s="13">
        <v>0.01</v>
      </c>
      <c r="AN22" s="13">
        <v>0</v>
      </c>
      <c r="AO22" s="13">
        <v>0</v>
      </c>
      <c r="AP22" s="13">
        <v>0.01</v>
      </c>
      <c r="AQ22" s="13">
        <v>0.01</v>
      </c>
      <c r="AR22" s="13">
        <v>0.01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4">
        <f t="shared" si="8"/>
        <v>0.09</v>
      </c>
      <c r="BE22" s="14">
        <f t="shared" si="9"/>
        <v>6.0000000000000005E-2</v>
      </c>
      <c r="BF22" s="15"/>
    </row>
    <row r="23" spans="1:58" x14ac:dyDescent="0.25">
      <c r="A23" s="5" t="s">
        <v>64</v>
      </c>
      <c r="B23" s="5" t="s">
        <v>1109</v>
      </c>
      <c r="C23" s="5" t="s">
        <v>1115</v>
      </c>
      <c r="D23" s="5" t="s">
        <v>1111</v>
      </c>
      <c r="E23" s="5" t="s">
        <v>73</v>
      </c>
      <c r="F23" s="5" t="s">
        <v>74</v>
      </c>
      <c r="G23" s="10">
        <f t="shared" si="5"/>
        <v>4.0000000000000003E-5</v>
      </c>
      <c r="H23" s="10">
        <f t="shared" si="6"/>
        <v>1E-3</v>
      </c>
      <c r="I23" s="11" t="str">
        <f t="shared" si="7"/>
        <v/>
      </c>
      <c r="J23" s="5">
        <v>100</v>
      </c>
      <c r="K23" s="5">
        <v>4</v>
      </c>
      <c r="L23" s="5">
        <v>100</v>
      </c>
      <c r="M23" s="5">
        <v>4</v>
      </c>
      <c r="N23" s="12">
        <v>206.5453968447911</v>
      </c>
      <c r="O23" s="12">
        <v>86.629819830894121</v>
      </c>
      <c r="P23" s="13">
        <v>0</v>
      </c>
      <c r="Q23" s="13">
        <v>0.8</v>
      </c>
      <c r="R23" s="13">
        <v>0.78</v>
      </c>
      <c r="S23" s="13">
        <v>0.95</v>
      </c>
      <c r="T23" s="13">
        <v>0</v>
      </c>
      <c r="U23" s="13">
        <v>0</v>
      </c>
      <c r="V23" s="13">
        <v>0.04</v>
      </c>
      <c r="W23" s="13">
        <v>7.0000000000000007E-2</v>
      </c>
      <c r="X23" s="13">
        <v>0.09</v>
      </c>
      <c r="Y23" s="13">
        <v>0</v>
      </c>
      <c r="Z23" s="13">
        <v>0</v>
      </c>
      <c r="AA23" s="13">
        <v>0.08</v>
      </c>
      <c r="AB23" s="13">
        <v>0</v>
      </c>
      <c r="AC23" s="13">
        <v>0</v>
      </c>
      <c r="AD23" s="13">
        <v>0.22</v>
      </c>
      <c r="AE23" s="13">
        <v>0.06</v>
      </c>
      <c r="AF23" s="13">
        <v>0</v>
      </c>
      <c r="AG23" s="13">
        <v>0.06</v>
      </c>
      <c r="AH23" s="13">
        <v>0.04</v>
      </c>
      <c r="AI23" s="13">
        <v>0.15</v>
      </c>
      <c r="AJ23" s="13">
        <v>0</v>
      </c>
      <c r="AK23" s="13">
        <v>1.93</v>
      </c>
      <c r="AL23" s="13">
        <v>2.04</v>
      </c>
      <c r="AM23" s="13">
        <v>2.08</v>
      </c>
      <c r="AN23" s="13">
        <v>0</v>
      </c>
      <c r="AO23" s="13">
        <v>0</v>
      </c>
      <c r="AP23" s="13">
        <v>0</v>
      </c>
      <c r="AQ23" s="13">
        <v>0.01</v>
      </c>
      <c r="AR23" s="13">
        <v>0.22</v>
      </c>
      <c r="AS23" s="13">
        <v>0</v>
      </c>
      <c r="AT23" s="13">
        <v>0.02</v>
      </c>
      <c r="AU23" s="13">
        <v>0.06</v>
      </c>
      <c r="AV23" s="13">
        <v>0</v>
      </c>
      <c r="AW23" s="13">
        <v>0.2</v>
      </c>
      <c r="AX23" s="13">
        <v>0.16</v>
      </c>
      <c r="AY23" s="13">
        <v>0</v>
      </c>
      <c r="AZ23" s="13">
        <v>0.05</v>
      </c>
      <c r="BA23" s="13">
        <v>0</v>
      </c>
      <c r="BB23" s="13">
        <v>7.0000000000000007E-2</v>
      </c>
      <c r="BC23" s="13">
        <v>0.32</v>
      </c>
      <c r="BD23" s="14">
        <f t="shared" si="8"/>
        <v>3.3400000000000003</v>
      </c>
      <c r="BE23" s="14">
        <f t="shared" si="9"/>
        <v>7.1599999999999993</v>
      </c>
      <c r="BF23" s="15"/>
    </row>
    <row r="24" spans="1:58" x14ac:dyDescent="0.25">
      <c r="A24" s="5" t="s">
        <v>64</v>
      </c>
      <c r="B24" s="5" t="s">
        <v>1109</v>
      </c>
      <c r="C24" s="5" t="s">
        <v>1116</v>
      </c>
      <c r="D24" s="5" t="s">
        <v>1111</v>
      </c>
      <c r="E24" s="5" t="s">
        <v>75</v>
      </c>
      <c r="F24" s="5" t="s">
        <v>76</v>
      </c>
      <c r="G24" s="10">
        <f t="shared" si="5"/>
        <v>5.9999999999999995E-5</v>
      </c>
      <c r="H24" s="10">
        <f t="shared" si="6"/>
        <v>1.7999999999999998E-4</v>
      </c>
      <c r="I24" s="11" t="str">
        <f t="shared" si="7"/>
        <v/>
      </c>
      <c r="J24" s="5">
        <v>18</v>
      </c>
      <c r="K24" s="5">
        <v>6</v>
      </c>
      <c r="L24" s="5">
        <v>18</v>
      </c>
      <c r="M24" s="5">
        <v>6</v>
      </c>
      <c r="N24" s="12">
        <v>554.2210044970152</v>
      </c>
      <c r="O24" s="12">
        <v>569.36108572285457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4">
        <f t="shared" si="8"/>
        <v>0</v>
      </c>
      <c r="BE24" s="14">
        <f t="shared" si="9"/>
        <v>0</v>
      </c>
      <c r="BF24" s="15"/>
    </row>
    <row r="25" spans="1:58" x14ac:dyDescent="0.25">
      <c r="A25" s="5" t="s">
        <v>64</v>
      </c>
      <c r="B25" s="5" t="s">
        <v>1109</v>
      </c>
      <c r="C25" s="5" t="s">
        <v>1118</v>
      </c>
      <c r="D25" s="5" t="s">
        <v>1111</v>
      </c>
      <c r="E25" s="5" t="s">
        <v>77</v>
      </c>
      <c r="F25" s="5" t="s">
        <v>78</v>
      </c>
      <c r="G25" s="10">
        <f t="shared" si="5"/>
        <v>5.9999999999999995E-5</v>
      </c>
      <c r="H25" s="10">
        <f t="shared" si="6"/>
        <v>1.7999999999999998E-4</v>
      </c>
      <c r="I25" s="11" t="str">
        <f t="shared" si="7"/>
        <v/>
      </c>
      <c r="J25" s="5">
        <v>18</v>
      </c>
      <c r="K25" s="5">
        <v>6</v>
      </c>
      <c r="L25" s="5">
        <v>18</v>
      </c>
      <c r="M25" s="5">
        <v>6</v>
      </c>
      <c r="N25" s="12">
        <v>127.22765065738028</v>
      </c>
      <c r="O25" s="12">
        <v>56.737769690554245</v>
      </c>
      <c r="P25" s="13">
        <v>0</v>
      </c>
      <c r="Q25" s="13">
        <v>0.42</v>
      </c>
      <c r="R25" s="13">
        <v>0.37</v>
      </c>
      <c r="S25" s="13">
        <v>0.35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0.96</v>
      </c>
      <c r="AL25" s="13">
        <v>0.84</v>
      </c>
      <c r="AM25" s="13">
        <v>0.68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0.01</v>
      </c>
      <c r="BA25" s="13">
        <v>0.01</v>
      </c>
      <c r="BB25" s="13">
        <v>0.01</v>
      </c>
      <c r="BC25" s="13">
        <v>0</v>
      </c>
      <c r="BD25" s="14">
        <f t="shared" si="8"/>
        <v>1.1400000000000001</v>
      </c>
      <c r="BE25" s="14">
        <f t="shared" si="9"/>
        <v>2.5099999999999993</v>
      </c>
      <c r="BF25" s="15"/>
    </row>
    <row r="26" spans="1:58" x14ac:dyDescent="0.25">
      <c r="A26" s="5" t="s">
        <v>64</v>
      </c>
      <c r="B26" s="5" t="s">
        <v>1119</v>
      </c>
      <c r="C26" s="5" t="s">
        <v>1110</v>
      </c>
      <c r="D26" s="5" t="s">
        <v>1111</v>
      </c>
      <c r="E26" s="5" t="s">
        <v>79</v>
      </c>
      <c r="F26" s="5" t="s">
        <v>80</v>
      </c>
      <c r="G26" s="10">
        <f t="shared" si="5"/>
        <v>1.0000000000000001E-5</v>
      </c>
      <c r="H26" s="10">
        <f t="shared" si="6"/>
        <v>8.9999999999999998E-4</v>
      </c>
      <c r="I26" s="11" t="str">
        <f t="shared" si="7"/>
        <v/>
      </c>
      <c r="J26" s="5">
        <v>90</v>
      </c>
      <c r="K26" s="5">
        <v>1</v>
      </c>
      <c r="L26" s="5">
        <v>90</v>
      </c>
      <c r="M26" s="5">
        <v>1</v>
      </c>
      <c r="N26" s="12">
        <v>61.204786932620934</v>
      </c>
      <c r="O26" s="12">
        <v>61.204786932620934</v>
      </c>
      <c r="P26" s="13">
        <v>0</v>
      </c>
      <c r="Q26" s="13">
        <v>0.14000000000000001</v>
      </c>
      <c r="R26" s="13">
        <v>0.2</v>
      </c>
      <c r="S26" s="13">
        <v>0.41</v>
      </c>
      <c r="T26" s="13">
        <v>0.24</v>
      </c>
      <c r="U26" s="13">
        <v>0.47</v>
      </c>
      <c r="V26" s="13">
        <v>0.62</v>
      </c>
      <c r="W26" s="13">
        <v>0.72</v>
      </c>
      <c r="X26" s="13">
        <v>0.66</v>
      </c>
      <c r="Y26" s="13">
        <v>0.62</v>
      </c>
      <c r="Z26" s="13">
        <v>0.64</v>
      </c>
      <c r="AA26" s="13">
        <v>0.74</v>
      </c>
      <c r="AB26" s="13">
        <v>0.69</v>
      </c>
      <c r="AC26" s="13">
        <v>0.72</v>
      </c>
      <c r="AD26" s="13">
        <v>0.65</v>
      </c>
      <c r="AE26" s="13">
        <v>0.5</v>
      </c>
      <c r="AF26" s="13">
        <v>0.57999999999999996</v>
      </c>
      <c r="AG26" s="13">
        <v>0.57999999999999996</v>
      </c>
      <c r="AH26" s="13">
        <v>0.53</v>
      </c>
      <c r="AI26" s="13">
        <v>0.62</v>
      </c>
      <c r="AJ26" s="13">
        <v>0</v>
      </c>
      <c r="AK26" s="13">
        <v>0.14000000000000001</v>
      </c>
      <c r="AL26" s="13">
        <v>0.2</v>
      </c>
      <c r="AM26" s="13">
        <v>0.41</v>
      </c>
      <c r="AN26" s="13">
        <v>0.24</v>
      </c>
      <c r="AO26" s="13">
        <v>0.47</v>
      </c>
      <c r="AP26" s="13">
        <v>0.62</v>
      </c>
      <c r="AQ26" s="13">
        <v>0.72</v>
      </c>
      <c r="AR26" s="13">
        <v>0.66</v>
      </c>
      <c r="AS26" s="13">
        <v>0.62</v>
      </c>
      <c r="AT26" s="13">
        <v>0.64</v>
      </c>
      <c r="AU26" s="13">
        <v>0.74</v>
      </c>
      <c r="AV26" s="13">
        <v>0.69</v>
      </c>
      <c r="AW26" s="13">
        <v>0.72</v>
      </c>
      <c r="AX26" s="13">
        <v>0.65</v>
      </c>
      <c r="AY26" s="13">
        <v>0.5</v>
      </c>
      <c r="AZ26" s="13">
        <v>0.57999999999999996</v>
      </c>
      <c r="BA26" s="13">
        <v>0.57999999999999996</v>
      </c>
      <c r="BB26" s="13">
        <v>0.53</v>
      </c>
      <c r="BC26" s="13">
        <v>0.62</v>
      </c>
      <c r="BD26" s="14">
        <f t="shared" si="8"/>
        <v>10.329999999999998</v>
      </c>
      <c r="BE26" s="14">
        <f t="shared" si="9"/>
        <v>10.329999999999998</v>
      </c>
      <c r="BF26" s="15"/>
    </row>
    <row r="27" spans="1:58" x14ac:dyDescent="0.25">
      <c r="A27" s="5" t="s">
        <v>64</v>
      </c>
      <c r="B27" s="5" t="s">
        <v>1119</v>
      </c>
      <c r="C27" s="5" t="s">
        <v>1113</v>
      </c>
      <c r="D27" s="5" t="s">
        <v>1111</v>
      </c>
      <c r="E27" s="5" t="s">
        <v>81</v>
      </c>
      <c r="F27" s="5" t="s">
        <v>82</v>
      </c>
      <c r="G27" s="10">
        <f t="shared" si="5"/>
        <v>5.9999999999999995E-5</v>
      </c>
      <c r="H27" s="10">
        <f t="shared" si="6"/>
        <v>1.7999999999999998E-4</v>
      </c>
      <c r="I27" s="11" t="str">
        <f t="shared" si="7"/>
        <v/>
      </c>
      <c r="J27" s="5">
        <v>18</v>
      </c>
      <c r="K27" s="5">
        <v>6</v>
      </c>
      <c r="L27" s="5">
        <v>18</v>
      </c>
      <c r="M27" s="5">
        <v>6</v>
      </c>
      <c r="N27" s="12">
        <v>1613.9787098080619</v>
      </c>
      <c r="O27" s="12">
        <v>924.35427316383857</v>
      </c>
      <c r="P27" s="13">
        <v>0</v>
      </c>
      <c r="Q27" s="13">
        <v>0</v>
      </c>
      <c r="R27" s="13">
        <v>0.01</v>
      </c>
      <c r="S27" s="13">
        <v>0.02</v>
      </c>
      <c r="T27" s="13">
        <v>0.02</v>
      </c>
      <c r="U27" s="13">
        <v>0.02</v>
      </c>
      <c r="V27" s="13">
        <v>0.03</v>
      </c>
      <c r="W27" s="13">
        <v>0.03</v>
      </c>
      <c r="X27" s="13">
        <v>0.02</v>
      </c>
      <c r="Y27" s="13">
        <v>0.03</v>
      </c>
      <c r="Z27" s="13">
        <v>0.04</v>
      </c>
      <c r="AA27" s="13">
        <v>0.03</v>
      </c>
      <c r="AB27" s="13">
        <v>0.06</v>
      </c>
      <c r="AC27" s="13">
        <v>0.01</v>
      </c>
      <c r="AD27" s="13">
        <v>0.02</v>
      </c>
      <c r="AE27" s="13">
        <v>0</v>
      </c>
      <c r="AF27" s="13">
        <v>0.02</v>
      </c>
      <c r="AG27" s="13">
        <v>0.03</v>
      </c>
      <c r="AH27" s="13">
        <v>0.01</v>
      </c>
      <c r="AI27" s="13">
        <v>0</v>
      </c>
      <c r="AJ27" s="13">
        <v>0</v>
      </c>
      <c r="AK27" s="13">
        <v>0</v>
      </c>
      <c r="AL27" s="13">
        <v>0.02</v>
      </c>
      <c r="AM27" s="13">
        <v>0.03</v>
      </c>
      <c r="AN27" s="13">
        <v>0.04</v>
      </c>
      <c r="AO27" s="13">
        <v>0.04</v>
      </c>
      <c r="AP27" s="13">
        <v>0.04</v>
      </c>
      <c r="AQ27" s="13">
        <v>0.06</v>
      </c>
      <c r="AR27" s="13">
        <v>0.02</v>
      </c>
      <c r="AS27" s="13">
        <v>7.0000000000000007E-2</v>
      </c>
      <c r="AT27" s="13">
        <v>0.06</v>
      </c>
      <c r="AU27" s="13">
        <v>0.06</v>
      </c>
      <c r="AV27" s="13">
        <v>0.06</v>
      </c>
      <c r="AW27" s="13">
        <v>0.04</v>
      </c>
      <c r="AX27" s="13">
        <v>0.01</v>
      </c>
      <c r="AY27" s="13">
        <v>0.02</v>
      </c>
      <c r="AZ27" s="13">
        <v>0.06</v>
      </c>
      <c r="BA27" s="13">
        <v>0.01</v>
      </c>
      <c r="BB27" s="13">
        <v>0.01</v>
      </c>
      <c r="BC27" s="13">
        <v>0</v>
      </c>
      <c r="BD27" s="14">
        <f t="shared" si="8"/>
        <v>0.4</v>
      </c>
      <c r="BE27" s="14">
        <f t="shared" si="9"/>
        <v>0.65000000000000013</v>
      </c>
      <c r="BF27" s="15"/>
    </row>
    <row r="28" spans="1:58" x14ac:dyDescent="0.25">
      <c r="A28" s="5" t="s">
        <v>64</v>
      </c>
      <c r="B28" s="5" t="s">
        <v>1119</v>
      </c>
      <c r="C28" s="5" t="s">
        <v>1115</v>
      </c>
      <c r="D28" s="5" t="s">
        <v>1111</v>
      </c>
      <c r="E28" s="5" t="s">
        <v>83</v>
      </c>
      <c r="F28" s="5" t="s">
        <v>84</v>
      </c>
      <c r="G28" s="10">
        <f t="shared" si="5"/>
        <v>4.0000000000000003E-5</v>
      </c>
      <c r="H28" s="10">
        <f t="shared" si="6"/>
        <v>1E-3</v>
      </c>
      <c r="I28" s="11" t="str">
        <f t="shared" si="7"/>
        <v/>
      </c>
      <c r="J28" s="5">
        <v>100</v>
      </c>
      <c r="K28" s="5">
        <v>4</v>
      </c>
      <c r="L28" s="5">
        <v>100</v>
      </c>
      <c r="M28" s="5">
        <v>4</v>
      </c>
      <c r="N28" s="12">
        <v>1575.2056662298712</v>
      </c>
      <c r="O28" s="12">
        <v>1938.7041149630293</v>
      </c>
      <c r="P28" s="13">
        <v>0</v>
      </c>
      <c r="Q28" s="13">
        <v>0.22</v>
      </c>
      <c r="R28" s="13">
        <v>0.18</v>
      </c>
      <c r="S28" s="13">
        <v>0.12</v>
      </c>
      <c r="T28" s="13">
        <v>0.06</v>
      </c>
      <c r="U28" s="13">
        <v>0</v>
      </c>
      <c r="V28" s="13">
        <v>0.02</v>
      </c>
      <c r="W28" s="13">
        <v>0.01</v>
      </c>
      <c r="X28" s="13">
        <v>0</v>
      </c>
      <c r="Y28" s="13">
        <v>0</v>
      </c>
      <c r="Z28" s="13">
        <v>0</v>
      </c>
      <c r="AA28" s="13">
        <v>0</v>
      </c>
      <c r="AB28" s="13">
        <v>0.01</v>
      </c>
      <c r="AC28" s="13">
        <v>0</v>
      </c>
      <c r="AD28" s="13">
        <v>0</v>
      </c>
      <c r="AE28" s="13">
        <v>0</v>
      </c>
      <c r="AF28" s="13">
        <v>0.01</v>
      </c>
      <c r="AG28" s="13">
        <v>0.02</v>
      </c>
      <c r="AH28" s="13">
        <v>0.02</v>
      </c>
      <c r="AI28" s="13">
        <v>0</v>
      </c>
      <c r="AJ28" s="13">
        <v>0</v>
      </c>
      <c r="AK28" s="13">
        <v>0.15</v>
      </c>
      <c r="AL28" s="13">
        <v>0.16</v>
      </c>
      <c r="AM28" s="13">
        <v>0.15</v>
      </c>
      <c r="AN28" s="13">
        <v>0.02</v>
      </c>
      <c r="AO28" s="13">
        <v>0</v>
      </c>
      <c r="AP28" s="13">
        <v>0</v>
      </c>
      <c r="AQ28" s="13">
        <v>0.01</v>
      </c>
      <c r="AR28" s="13">
        <v>0</v>
      </c>
      <c r="AS28" s="13">
        <v>0.02</v>
      </c>
      <c r="AT28" s="13">
        <v>0</v>
      </c>
      <c r="AU28" s="13">
        <v>0</v>
      </c>
      <c r="AV28" s="13">
        <v>0</v>
      </c>
      <c r="AW28" s="13">
        <v>0.01</v>
      </c>
      <c r="AX28" s="13">
        <v>0</v>
      </c>
      <c r="AY28" s="13">
        <v>0.02</v>
      </c>
      <c r="AZ28" s="13">
        <v>0</v>
      </c>
      <c r="BA28" s="13">
        <v>0</v>
      </c>
      <c r="BB28" s="13">
        <v>0</v>
      </c>
      <c r="BC28" s="13">
        <v>0.01</v>
      </c>
      <c r="BD28" s="14">
        <f t="shared" si="8"/>
        <v>0.67000000000000015</v>
      </c>
      <c r="BE28" s="14">
        <f t="shared" si="9"/>
        <v>0.55000000000000004</v>
      </c>
      <c r="BF28" s="15"/>
    </row>
    <row r="29" spans="1:58" x14ac:dyDescent="0.25">
      <c r="A29" s="5" t="s">
        <v>64</v>
      </c>
      <c r="B29" s="5" t="s">
        <v>1119</v>
      </c>
      <c r="C29" s="5" t="s">
        <v>1116</v>
      </c>
      <c r="D29" s="5" t="s">
        <v>1111</v>
      </c>
      <c r="E29" s="5" t="s">
        <v>85</v>
      </c>
      <c r="F29" s="5" t="s">
        <v>86</v>
      </c>
      <c r="G29" s="10">
        <f t="shared" si="5"/>
        <v>5.9999999999999995E-5</v>
      </c>
      <c r="H29" s="10">
        <f t="shared" si="6"/>
        <v>1.7999999999999998E-4</v>
      </c>
      <c r="I29" s="11" t="str">
        <f t="shared" si="7"/>
        <v/>
      </c>
      <c r="J29" s="5">
        <v>18</v>
      </c>
      <c r="K29" s="5">
        <v>6</v>
      </c>
      <c r="L29" s="5">
        <v>18</v>
      </c>
      <c r="M29" s="5">
        <v>6</v>
      </c>
      <c r="N29" s="12">
        <v>1561.8697053127262</v>
      </c>
      <c r="O29" s="12">
        <v>1424.1464654108802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4">
        <f t="shared" si="8"/>
        <v>0</v>
      </c>
      <c r="BE29" s="14">
        <f t="shared" si="9"/>
        <v>0</v>
      </c>
      <c r="BF29" s="15"/>
    </row>
    <row r="30" spans="1:58" x14ac:dyDescent="0.25">
      <c r="A30" s="5" t="s">
        <v>64</v>
      </c>
      <c r="B30" s="5" t="s">
        <v>1119</v>
      </c>
      <c r="C30" s="5" t="s">
        <v>1117</v>
      </c>
      <c r="D30" s="5" t="s">
        <v>1111</v>
      </c>
      <c r="E30" s="5" t="s">
        <v>87</v>
      </c>
      <c r="F30" s="5" t="s">
        <v>88</v>
      </c>
      <c r="G30" s="10">
        <f t="shared" si="5"/>
        <v>4.0000000000000003E-5</v>
      </c>
      <c r="H30" s="10">
        <f t="shared" si="6"/>
        <v>2.0000000000000001E-4</v>
      </c>
      <c r="I30" s="11" t="str">
        <f t="shared" si="7"/>
        <v/>
      </c>
      <c r="J30" s="5">
        <v>20</v>
      </c>
      <c r="K30" s="5">
        <v>4</v>
      </c>
      <c r="L30" s="5">
        <v>20</v>
      </c>
      <c r="M30" s="5">
        <v>4</v>
      </c>
      <c r="N30" s="12">
        <v>201.45170268889521</v>
      </c>
      <c r="O30" s="12">
        <v>1317.6995212910208</v>
      </c>
      <c r="P30" s="13">
        <v>0</v>
      </c>
      <c r="Q30" s="13">
        <v>0.39</v>
      </c>
      <c r="R30" s="13">
        <v>0.38</v>
      </c>
      <c r="S30" s="13">
        <v>0.3</v>
      </c>
      <c r="T30" s="13">
        <v>0.22</v>
      </c>
      <c r="U30" s="13">
        <v>0</v>
      </c>
      <c r="V30" s="13">
        <v>0.11</v>
      </c>
      <c r="W30" s="13">
        <v>0.11</v>
      </c>
      <c r="X30" s="13">
        <v>0</v>
      </c>
      <c r="Y30" s="13">
        <v>0</v>
      </c>
      <c r="Z30" s="13">
        <v>0</v>
      </c>
      <c r="AA30" s="13">
        <v>0</v>
      </c>
      <c r="AB30" s="13">
        <v>0.03</v>
      </c>
      <c r="AC30" s="13">
        <v>0</v>
      </c>
      <c r="AD30" s="13">
        <v>0</v>
      </c>
      <c r="AE30" s="13">
        <v>0</v>
      </c>
      <c r="AF30" s="13">
        <v>0.02</v>
      </c>
      <c r="AG30" s="13">
        <v>0.04</v>
      </c>
      <c r="AH30" s="13">
        <v>0.04</v>
      </c>
      <c r="AI30" s="13">
        <v>0</v>
      </c>
      <c r="AJ30" s="13">
        <v>0</v>
      </c>
      <c r="AK30" s="13">
        <v>0.05</v>
      </c>
      <c r="AL30" s="13">
        <v>0.06</v>
      </c>
      <c r="AM30" s="13">
        <v>7.0000000000000007E-2</v>
      </c>
      <c r="AN30" s="13">
        <v>0.02</v>
      </c>
      <c r="AO30" s="13">
        <v>0</v>
      </c>
      <c r="AP30" s="13">
        <v>0.01</v>
      </c>
      <c r="AQ30" s="13">
        <v>0.01</v>
      </c>
      <c r="AR30" s="13">
        <v>0</v>
      </c>
      <c r="AS30" s="13">
        <v>0.01</v>
      </c>
      <c r="AT30" s="13">
        <v>0</v>
      </c>
      <c r="AU30" s="13">
        <v>0</v>
      </c>
      <c r="AV30" s="13">
        <v>0</v>
      </c>
      <c r="AW30" s="13">
        <v>0.01</v>
      </c>
      <c r="AX30" s="13">
        <v>0</v>
      </c>
      <c r="AY30" s="13">
        <v>0.01</v>
      </c>
      <c r="AZ30" s="13">
        <v>0</v>
      </c>
      <c r="BA30" s="13">
        <v>0</v>
      </c>
      <c r="BB30" s="13">
        <v>0</v>
      </c>
      <c r="BC30" s="13">
        <v>0</v>
      </c>
      <c r="BD30" s="14">
        <f t="shared" si="8"/>
        <v>1.6400000000000003</v>
      </c>
      <c r="BE30" s="14">
        <f t="shared" si="9"/>
        <v>0.25</v>
      </c>
      <c r="BF30" s="15"/>
    </row>
    <row r="31" spans="1:58" x14ac:dyDescent="0.25">
      <c r="A31" s="5" t="s">
        <v>64</v>
      </c>
      <c r="B31" s="5" t="s">
        <v>1119</v>
      </c>
      <c r="C31" s="5" t="s">
        <v>1120</v>
      </c>
      <c r="D31" s="5" t="s">
        <v>1111</v>
      </c>
      <c r="E31" s="5" t="s">
        <v>89</v>
      </c>
      <c r="F31" s="5" t="s">
        <v>90</v>
      </c>
      <c r="G31" s="10">
        <f>G$1*K31/1000</f>
        <v>4.0000000000000003E-5</v>
      </c>
      <c r="H31" s="10">
        <f t="shared" si="6"/>
        <v>2.0000000000000001E-4</v>
      </c>
      <c r="I31" s="11" t="str">
        <f t="shared" si="7"/>
        <v/>
      </c>
      <c r="J31" s="5">
        <v>20</v>
      </c>
      <c r="K31" s="5">
        <v>4</v>
      </c>
      <c r="L31" s="5">
        <v>20</v>
      </c>
      <c r="M31" s="5">
        <v>4</v>
      </c>
      <c r="N31" s="12">
        <v>1423.9129245460424</v>
      </c>
      <c r="O31" s="12">
        <v>2320.1892912312164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4">
        <f t="shared" si="8"/>
        <v>0</v>
      </c>
      <c r="BE31" s="14">
        <f t="shared" si="9"/>
        <v>0</v>
      </c>
      <c r="BF31" s="15"/>
    </row>
    <row r="32" spans="1:58" x14ac:dyDescent="0.25">
      <c r="A32" s="5" t="s">
        <v>64</v>
      </c>
      <c r="B32" s="5" t="s">
        <v>1119</v>
      </c>
      <c r="C32" s="5" t="s">
        <v>1118</v>
      </c>
      <c r="D32" s="5" t="s">
        <v>1111</v>
      </c>
      <c r="E32" s="5" t="s">
        <v>91</v>
      </c>
      <c r="F32" s="5" t="s">
        <v>92</v>
      </c>
      <c r="G32" s="10">
        <f t="shared" si="5"/>
        <v>5.9999999999999995E-5</v>
      </c>
      <c r="H32" s="10">
        <f t="shared" si="6"/>
        <v>1.7999999999999998E-4</v>
      </c>
      <c r="I32" s="11" t="str">
        <f t="shared" si="7"/>
        <v/>
      </c>
      <c r="J32" s="5">
        <v>18</v>
      </c>
      <c r="K32" s="5">
        <v>6</v>
      </c>
      <c r="L32" s="5">
        <v>18</v>
      </c>
      <c r="M32" s="5">
        <v>6</v>
      </c>
      <c r="N32" s="12">
        <v>781.74953481550313</v>
      </c>
      <c r="O32" s="12">
        <v>450.96797685528202</v>
      </c>
      <c r="P32" s="13">
        <v>0</v>
      </c>
      <c r="Q32" s="13">
        <v>0.08</v>
      </c>
      <c r="R32" s="13">
        <v>0.06</v>
      </c>
      <c r="S32" s="13">
        <v>0.03</v>
      </c>
      <c r="T32" s="13">
        <v>0.02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0.13</v>
      </c>
      <c r="AL32" s="13">
        <v>0.12</v>
      </c>
      <c r="AM32" s="13">
        <v>0.09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4">
        <f t="shared" si="8"/>
        <v>0.19</v>
      </c>
      <c r="BE32" s="14">
        <f t="shared" si="9"/>
        <v>0.33999999999999997</v>
      </c>
      <c r="BF32" s="15"/>
    </row>
    <row r="33" spans="1:58" x14ac:dyDescent="0.25">
      <c r="A33" s="5" t="s">
        <v>64</v>
      </c>
      <c r="B33" s="5" t="s">
        <v>1121</v>
      </c>
      <c r="C33" s="5" t="s">
        <v>1122</v>
      </c>
      <c r="D33" s="5" t="s">
        <v>1111</v>
      </c>
      <c r="E33" s="5" t="s">
        <v>93</v>
      </c>
      <c r="F33" s="5" t="s">
        <v>33</v>
      </c>
      <c r="G33" s="10">
        <f t="shared" si="5"/>
        <v>4.0000000000000003E-5</v>
      </c>
      <c r="H33" s="10">
        <f t="shared" si="6"/>
        <v>5.2000000000000006E-4</v>
      </c>
      <c r="I33" s="11" t="str">
        <f t="shared" si="7"/>
        <v>X</v>
      </c>
      <c r="J33" s="5">
        <v>52</v>
      </c>
      <c r="K33" s="5">
        <v>4</v>
      </c>
      <c r="L33" s="5" t="s">
        <v>1123</v>
      </c>
      <c r="M33" s="5" t="s">
        <v>1123</v>
      </c>
      <c r="N33" s="12">
        <v>65.205026944719165</v>
      </c>
      <c r="O33" s="12">
        <v>0</v>
      </c>
      <c r="P33" s="13">
        <v>0</v>
      </c>
      <c r="Q33" s="13">
        <v>0</v>
      </c>
      <c r="R33" s="13">
        <v>0</v>
      </c>
      <c r="S33" s="13">
        <v>8.57</v>
      </c>
      <c r="T33" s="13">
        <v>1.57</v>
      </c>
      <c r="U33" s="13">
        <v>0</v>
      </c>
      <c r="V33" s="13">
        <v>0.01</v>
      </c>
      <c r="W33" s="13">
        <v>2.48</v>
      </c>
      <c r="X33" s="13">
        <v>4</v>
      </c>
      <c r="Y33" s="13">
        <v>0</v>
      </c>
      <c r="Z33" s="13">
        <v>0.63</v>
      </c>
      <c r="AA33" s="13">
        <v>0</v>
      </c>
      <c r="AB33" s="13">
        <v>0</v>
      </c>
      <c r="AC33" s="13">
        <v>0</v>
      </c>
      <c r="AD33" s="13">
        <v>12.22</v>
      </c>
      <c r="AE33" s="13">
        <v>0</v>
      </c>
      <c r="AF33" s="13">
        <v>0</v>
      </c>
      <c r="AG33" s="13">
        <v>0.31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4">
        <f t="shared" si="8"/>
        <v>29.790000000000003</v>
      </c>
      <c r="BE33" s="14">
        <f t="shared" si="9"/>
        <v>0</v>
      </c>
      <c r="BF33" s="16" t="s">
        <v>63</v>
      </c>
    </row>
    <row r="34" spans="1:58" x14ac:dyDescent="0.25">
      <c r="A34" s="5" t="s">
        <v>94</v>
      </c>
      <c r="B34" s="5" t="s">
        <v>1109</v>
      </c>
      <c r="C34" s="5" t="s">
        <v>1110</v>
      </c>
      <c r="D34" s="5" t="s">
        <v>1111</v>
      </c>
      <c r="E34" s="5" t="s">
        <v>95</v>
      </c>
      <c r="F34" s="5" t="s">
        <v>96</v>
      </c>
      <c r="G34" s="10">
        <f t="shared" si="5"/>
        <v>1.0000000000000001E-5</v>
      </c>
      <c r="H34" s="10">
        <f t="shared" si="6"/>
        <v>8.9999999999999998E-4</v>
      </c>
      <c r="I34" s="11" t="str">
        <f t="shared" si="7"/>
        <v/>
      </c>
      <c r="J34" s="5">
        <v>90</v>
      </c>
      <c r="K34" s="5">
        <v>1</v>
      </c>
      <c r="L34" s="5">
        <v>90</v>
      </c>
      <c r="M34" s="5">
        <v>1</v>
      </c>
      <c r="N34" s="12">
        <v>49.672238339538232</v>
      </c>
      <c r="O34" s="12">
        <v>49.672238339538232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4">
        <f t="shared" si="8"/>
        <v>0</v>
      </c>
      <c r="BE34" s="14">
        <f t="shared" si="9"/>
        <v>0</v>
      </c>
      <c r="BF34" s="15"/>
    </row>
    <row r="35" spans="1:58" x14ac:dyDescent="0.25">
      <c r="A35" s="5" t="s">
        <v>94</v>
      </c>
      <c r="B35" s="5" t="s">
        <v>1109</v>
      </c>
      <c r="C35" s="5" t="s">
        <v>1112</v>
      </c>
      <c r="D35" s="5" t="s">
        <v>1111</v>
      </c>
      <c r="E35" s="5" t="s">
        <v>97</v>
      </c>
      <c r="F35" s="5" t="s">
        <v>98</v>
      </c>
      <c r="G35" s="10">
        <f t="shared" si="5"/>
        <v>5.9999999999999995E-5</v>
      </c>
      <c r="H35" s="10">
        <f t="shared" si="6"/>
        <v>1.7999999999999998E-4</v>
      </c>
      <c r="I35" s="11" t="str">
        <f t="shared" si="7"/>
        <v/>
      </c>
      <c r="J35" s="5">
        <v>18</v>
      </c>
      <c r="K35" s="5">
        <v>6</v>
      </c>
      <c r="L35" s="5">
        <v>18</v>
      </c>
      <c r="M35" s="5">
        <v>6</v>
      </c>
      <c r="N35" s="12">
        <v>143.22766997822163</v>
      </c>
      <c r="O35" s="12">
        <v>144.93605548729471</v>
      </c>
      <c r="P35" s="13">
        <v>0</v>
      </c>
      <c r="Q35" s="13">
        <v>0.12</v>
      </c>
      <c r="R35" s="13">
        <v>0.21</v>
      </c>
      <c r="S35" s="13">
        <v>0.38</v>
      </c>
      <c r="T35" s="13">
        <v>0.19</v>
      </c>
      <c r="U35" s="13">
        <v>0.22</v>
      </c>
      <c r="V35" s="13">
        <v>0.28000000000000003</v>
      </c>
      <c r="W35" s="13">
        <v>0.38</v>
      </c>
      <c r="X35" s="13">
        <v>0.44</v>
      </c>
      <c r="Y35" s="13">
        <v>0.5</v>
      </c>
      <c r="Z35" s="13">
        <v>0.59</v>
      </c>
      <c r="AA35" s="13">
        <v>0.62</v>
      </c>
      <c r="AB35" s="13">
        <v>0.61</v>
      </c>
      <c r="AC35" s="13">
        <v>0.75</v>
      </c>
      <c r="AD35" s="13">
        <v>1.1000000000000001</v>
      </c>
      <c r="AE35" s="13">
        <v>0.95</v>
      </c>
      <c r="AF35" s="13">
        <v>0.9</v>
      </c>
      <c r="AG35" s="13">
        <v>1.03</v>
      </c>
      <c r="AH35" s="13">
        <v>1.06</v>
      </c>
      <c r="AI35" s="13">
        <v>1.41</v>
      </c>
      <c r="AJ35" s="13">
        <v>0</v>
      </c>
      <c r="AK35" s="13">
        <v>0.12</v>
      </c>
      <c r="AL35" s="13">
        <v>0.22</v>
      </c>
      <c r="AM35" s="13">
        <v>0.34</v>
      </c>
      <c r="AN35" s="13">
        <v>0.2</v>
      </c>
      <c r="AO35" s="13">
        <v>0.24</v>
      </c>
      <c r="AP35" s="13">
        <v>0.28000000000000003</v>
      </c>
      <c r="AQ35" s="13">
        <v>0.35</v>
      </c>
      <c r="AR35" s="13">
        <v>0.4</v>
      </c>
      <c r="AS35" s="13">
        <v>0.48</v>
      </c>
      <c r="AT35" s="13">
        <v>0.59</v>
      </c>
      <c r="AU35" s="13">
        <v>0.64</v>
      </c>
      <c r="AV35" s="13">
        <v>0.77</v>
      </c>
      <c r="AW35" s="13">
        <v>0.84</v>
      </c>
      <c r="AX35" s="13">
        <v>0.72</v>
      </c>
      <c r="AY35" s="13">
        <v>0.91</v>
      </c>
      <c r="AZ35" s="13">
        <v>1.0900000000000001</v>
      </c>
      <c r="BA35" s="13">
        <v>1.07</v>
      </c>
      <c r="BB35" s="13">
        <v>1.29</v>
      </c>
      <c r="BC35" s="13">
        <v>1.33</v>
      </c>
      <c r="BD35" s="14">
        <f t="shared" si="8"/>
        <v>11.74</v>
      </c>
      <c r="BE35" s="14">
        <f t="shared" si="9"/>
        <v>11.88</v>
      </c>
      <c r="BF35" s="15"/>
    </row>
    <row r="36" spans="1:58" x14ac:dyDescent="0.25">
      <c r="A36" s="5" t="s">
        <v>94</v>
      </c>
      <c r="B36" s="5" t="s">
        <v>1109</v>
      </c>
      <c r="C36" s="5" t="s">
        <v>1113</v>
      </c>
      <c r="D36" s="5" t="s">
        <v>1111</v>
      </c>
      <c r="E36" s="5" t="s">
        <v>99</v>
      </c>
      <c r="F36" s="5" t="s">
        <v>100</v>
      </c>
      <c r="G36" s="10">
        <f t="shared" si="5"/>
        <v>5.9999999999999995E-5</v>
      </c>
      <c r="H36" s="10">
        <f t="shared" si="6"/>
        <v>1.7999999999999998E-4</v>
      </c>
      <c r="I36" s="11" t="str">
        <f t="shared" si="7"/>
        <v/>
      </c>
      <c r="J36" s="5">
        <v>18</v>
      </c>
      <c r="K36" s="5">
        <v>6</v>
      </c>
      <c r="L36" s="5">
        <v>18</v>
      </c>
      <c r="M36" s="5">
        <v>6</v>
      </c>
      <c r="N36" s="12">
        <v>138.80985085201434</v>
      </c>
      <c r="O36" s="12">
        <v>60.100358222546625</v>
      </c>
      <c r="P36" s="13">
        <v>0</v>
      </c>
      <c r="Q36" s="13">
        <v>2.27</v>
      </c>
      <c r="R36" s="13">
        <v>3.16</v>
      </c>
      <c r="S36" s="13">
        <v>4.21</v>
      </c>
      <c r="T36" s="13">
        <v>0.87</v>
      </c>
      <c r="U36" s="13">
        <v>1.03</v>
      </c>
      <c r="V36" s="13">
        <v>0.8</v>
      </c>
      <c r="W36" s="13">
        <v>0.71</v>
      </c>
      <c r="X36" s="13">
        <v>1.02</v>
      </c>
      <c r="Y36" s="13">
        <v>0.37</v>
      </c>
      <c r="Z36" s="13">
        <v>0.16</v>
      </c>
      <c r="AA36" s="13">
        <v>0.18</v>
      </c>
      <c r="AB36" s="13">
        <v>0</v>
      </c>
      <c r="AC36" s="13">
        <v>0</v>
      </c>
      <c r="AD36" s="13">
        <v>0.15</v>
      </c>
      <c r="AE36" s="13">
        <v>0</v>
      </c>
      <c r="AF36" s="13">
        <v>0</v>
      </c>
      <c r="AG36" s="13">
        <v>0</v>
      </c>
      <c r="AH36" s="13">
        <v>0</v>
      </c>
      <c r="AI36" s="13">
        <v>0.19</v>
      </c>
      <c r="AJ36" s="13">
        <v>0</v>
      </c>
      <c r="AK36" s="13">
        <v>5.25</v>
      </c>
      <c r="AL36" s="13">
        <v>7.32</v>
      </c>
      <c r="AM36" s="13">
        <v>8.7899999999999991</v>
      </c>
      <c r="AN36" s="13">
        <v>3.25</v>
      </c>
      <c r="AO36" s="13">
        <v>2.7</v>
      </c>
      <c r="AP36" s="13">
        <v>2.59</v>
      </c>
      <c r="AQ36" s="13">
        <v>2.27</v>
      </c>
      <c r="AR36" s="13">
        <v>1.67</v>
      </c>
      <c r="AS36" s="13">
        <v>2.4500000000000002</v>
      </c>
      <c r="AT36" s="13">
        <v>1.64</v>
      </c>
      <c r="AU36" s="13">
        <v>1.27</v>
      </c>
      <c r="AV36" s="13">
        <v>1.1499999999999999</v>
      </c>
      <c r="AW36" s="13">
        <v>0.57999999999999996</v>
      </c>
      <c r="AX36" s="13">
        <v>0</v>
      </c>
      <c r="AY36" s="13">
        <v>1.47</v>
      </c>
      <c r="AZ36" s="13">
        <v>0.53</v>
      </c>
      <c r="BA36" s="13">
        <v>0.35</v>
      </c>
      <c r="BB36" s="13">
        <v>0.36</v>
      </c>
      <c r="BC36" s="13">
        <v>0</v>
      </c>
      <c r="BD36" s="14">
        <f t="shared" si="8"/>
        <v>15.12</v>
      </c>
      <c r="BE36" s="14">
        <f t="shared" si="9"/>
        <v>43.640000000000008</v>
      </c>
      <c r="BF36" s="15"/>
    </row>
    <row r="37" spans="1:58" x14ac:dyDescent="0.25">
      <c r="A37" s="5" t="s">
        <v>94</v>
      </c>
      <c r="B37" s="5" t="s">
        <v>1109</v>
      </c>
      <c r="C37" s="5" t="s">
        <v>1114</v>
      </c>
      <c r="D37" s="5" t="s">
        <v>1111</v>
      </c>
      <c r="E37" s="5" t="s">
        <v>101</v>
      </c>
      <c r="F37" s="5" t="s">
        <v>102</v>
      </c>
      <c r="G37" s="10">
        <f t="shared" si="5"/>
        <v>4.0000000000000003E-5</v>
      </c>
      <c r="H37" s="10">
        <f t="shared" si="6"/>
        <v>2.0000000000000001E-4</v>
      </c>
      <c r="I37" s="11" t="str">
        <f t="shared" si="7"/>
        <v/>
      </c>
      <c r="J37" s="5">
        <v>20</v>
      </c>
      <c r="K37" s="5">
        <v>4</v>
      </c>
      <c r="L37" s="5">
        <v>20</v>
      </c>
      <c r="M37" s="5">
        <v>4</v>
      </c>
      <c r="N37" s="12">
        <v>84.161676789827524</v>
      </c>
      <c r="O37" s="12">
        <v>162.44780227918227</v>
      </c>
      <c r="P37" s="13">
        <v>0</v>
      </c>
      <c r="Q37" s="13">
        <v>0.52</v>
      </c>
      <c r="R37" s="13">
        <v>0.8</v>
      </c>
      <c r="S37" s="13">
        <v>1.05</v>
      </c>
      <c r="T37" s="13">
        <v>0.59</v>
      </c>
      <c r="U37" s="13">
        <v>0.72</v>
      </c>
      <c r="V37" s="13">
        <v>0.89</v>
      </c>
      <c r="W37" s="13">
        <v>1.06</v>
      </c>
      <c r="X37" s="13">
        <v>0.24</v>
      </c>
      <c r="Y37" s="13">
        <v>0.96</v>
      </c>
      <c r="Z37" s="13">
        <v>0.71</v>
      </c>
      <c r="AA37" s="13">
        <v>0.63</v>
      </c>
      <c r="AB37" s="13">
        <v>0.71</v>
      </c>
      <c r="AC37" s="13">
        <v>0.18</v>
      </c>
      <c r="AD37" s="13">
        <v>0</v>
      </c>
      <c r="AE37" s="13">
        <v>0.55000000000000004</v>
      </c>
      <c r="AF37" s="13">
        <v>0.21</v>
      </c>
      <c r="AG37" s="13">
        <v>0.36</v>
      </c>
      <c r="AH37" s="13">
        <v>0.53</v>
      </c>
      <c r="AI37" s="13">
        <v>0.18</v>
      </c>
      <c r="AJ37" s="13">
        <v>0</v>
      </c>
      <c r="AK37" s="13">
        <v>0.25</v>
      </c>
      <c r="AL37" s="13">
        <v>0.4</v>
      </c>
      <c r="AM37" s="13">
        <v>0.66</v>
      </c>
      <c r="AN37" s="13">
        <v>0.22</v>
      </c>
      <c r="AO37" s="13">
        <v>0.34</v>
      </c>
      <c r="AP37" s="13">
        <v>0.33</v>
      </c>
      <c r="AQ37" s="13">
        <v>0.43</v>
      </c>
      <c r="AR37" s="13">
        <v>0.56999999999999995</v>
      </c>
      <c r="AS37" s="13">
        <v>0.23</v>
      </c>
      <c r="AT37" s="13">
        <v>0.13</v>
      </c>
      <c r="AU37" s="13">
        <v>0.22</v>
      </c>
      <c r="AV37" s="13">
        <v>0</v>
      </c>
      <c r="AW37" s="13">
        <v>7.0000000000000007E-2</v>
      </c>
      <c r="AX37" s="13">
        <v>0.26</v>
      </c>
      <c r="AY37" s="13">
        <v>0</v>
      </c>
      <c r="AZ37" s="13">
        <v>0</v>
      </c>
      <c r="BA37" s="13">
        <v>0</v>
      </c>
      <c r="BB37" s="13">
        <v>0.06</v>
      </c>
      <c r="BC37" s="13">
        <v>0.06</v>
      </c>
      <c r="BD37" s="14">
        <f t="shared" si="8"/>
        <v>10.889999999999999</v>
      </c>
      <c r="BE37" s="14">
        <f t="shared" si="9"/>
        <v>4.2299999999999995</v>
      </c>
      <c r="BF37" s="15"/>
    </row>
    <row r="38" spans="1:58" x14ac:dyDescent="0.25">
      <c r="A38" s="5" t="s">
        <v>94</v>
      </c>
      <c r="B38" s="5" t="s">
        <v>1109</v>
      </c>
      <c r="C38" s="5" t="s">
        <v>1115</v>
      </c>
      <c r="D38" s="5" t="s">
        <v>1111</v>
      </c>
      <c r="E38" s="5" t="s">
        <v>103</v>
      </c>
      <c r="F38" s="5" t="s">
        <v>104</v>
      </c>
      <c r="G38" s="10">
        <f t="shared" si="5"/>
        <v>4.0000000000000003E-5</v>
      </c>
      <c r="H38" s="10">
        <f t="shared" si="6"/>
        <v>1E-3</v>
      </c>
      <c r="I38" s="11" t="str">
        <f t="shared" si="7"/>
        <v/>
      </c>
      <c r="J38" s="5">
        <v>100</v>
      </c>
      <c r="K38" s="5">
        <v>4</v>
      </c>
      <c r="L38" s="5">
        <v>100</v>
      </c>
      <c r="M38" s="5">
        <v>4</v>
      </c>
      <c r="N38" s="12">
        <v>182.94907887767693</v>
      </c>
      <c r="O38" s="12">
        <v>70.223344548455458</v>
      </c>
      <c r="P38" s="13">
        <v>0</v>
      </c>
      <c r="Q38" s="13">
        <v>8.44</v>
      </c>
      <c r="R38" s="13">
        <v>7.53</v>
      </c>
      <c r="S38" s="13">
        <v>5.36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0.37</v>
      </c>
      <c r="AF38" s="13">
        <v>0.14000000000000001</v>
      </c>
      <c r="AG38" s="13">
        <v>0.27</v>
      </c>
      <c r="AH38" s="13">
        <v>0.4</v>
      </c>
      <c r="AI38" s="13">
        <v>0.12</v>
      </c>
      <c r="AJ38" s="13">
        <v>0</v>
      </c>
      <c r="AK38" s="13">
        <v>19.350000000000001</v>
      </c>
      <c r="AL38" s="13">
        <v>18.64</v>
      </c>
      <c r="AM38" s="13">
        <v>20.53</v>
      </c>
      <c r="AN38" s="13">
        <v>0</v>
      </c>
      <c r="AO38" s="13">
        <v>0</v>
      </c>
      <c r="AP38" s="13">
        <v>0</v>
      </c>
      <c r="AQ38" s="13">
        <v>0</v>
      </c>
      <c r="AR38" s="13">
        <v>0.61</v>
      </c>
      <c r="AS38" s="13">
        <v>0</v>
      </c>
      <c r="AT38" s="13">
        <v>0</v>
      </c>
      <c r="AU38" s="13">
        <v>0</v>
      </c>
      <c r="AV38" s="13">
        <v>0</v>
      </c>
      <c r="AW38" s="13">
        <v>7.0000000000000007E-2</v>
      </c>
      <c r="AX38" s="13">
        <v>2.37</v>
      </c>
      <c r="AY38" s="13">
        <v>0</v>
      </c>
      <c r="AZ38" s="13">
        <v>0</v>
      </c>
      <c r="BA38" s="13">
        <v>0</v>
      </c>
      <c r="BB38" s="13">
        <v>0.7</v>
      </c>
      <c r="BC38" s="13">
        <v>0.72</v>
      </c>
      <c r="BD38" s="14">
        <f t="shared" si="8"/>
        <v>22.63</v>
      </c>
      <c r="BE38" s="14">
        <f t="shared" si="9"/>
        <v>62.99</v>
      </c>
      <c r="BF38" s="15"/>
    </row>
    <row r="39" spans="1:58" x14ac:dyDescent="0.25">
      <c r="A39" s="5" t="s">
        <v>94</v>
      </c>
      <c r="B39" s="5" t="s">
        <v>1109</v>
      </c>
      <c r="C39" s="5" t="s">
        <v>1116</v>
      </c>
      <c r="D39" s="5" t="s">
        <v>1111</v>
      </c>
      <c r="E39" s="5" t="s">
        <v>105</v>
      </c>
      <c r="F39" s="5" t="s">
        <v>106</v>
      </c>
      <c r="G39" s="10">
        <f t="shared" si="5"/>
        <v>5.9999999999999995E-5</v>
      </c>
      <c r="H39" s="10">
        <f t="shared" si="6"/>
        <v>1.7999999999999998E-4</v>
      </c>
      <c r="I39" s="11" t="str">
        <f t="shared" si="7"/>
        <v/>
      </c>
      <c r="J39" s="5">
        <v>18</v>
      </c>
      <c r="K39" s="5">
        <v>6</v>
      </c>
      <c r="L39" s="5">
        <v>18</v>
      </c>
      <c r="M39" s="5">
        <v>6</v>
      </c>
      <c r="N39" s="12">
        <v>519.38121168435646</v>
      </c>
      <c r="O39" s="12">
        <v>525.04389355655235</v>
      </c>
      <c r="P39" s="13">
        <v>0</v>
      </c>
      <c r="Q39" s="13">
        <v>0.02</v>
      </c>
      <c r="R39" s="13">
        <v>0.04</v>
      </c>
      <c r="S39" s="13">
        <v>0.06</v>
      </c>
      <c r="T39" s="13">
        <v>0.02</v>
      </c>
      <c r="U39" s="13">
        <v>0.02</v>
      </c>
      <c r="V39" s="13">
        <v>0.02</v>
      </c>
      <c r="W39" s="13">
        <v>0.02</v>
      </c>
      <c r="X39" s="13">
        <v>0.02</v>
      </c>
      <c r="Y39" s="13">
        <v>0.01</v>
      </c>
      <c r="Z39" s="13">
        <v>0.01</v>
      </c>
      <c r="AA39" s="13">
        <v>0.01</v>
      </c>
      <c r="AB39" s="13">
        <v>0</v>
      </c>
      <c r="AC39" s="13">
        <v>0.01</v>
      </c>
      <c r="AD39" s="13">
        <v>0.02</v>
      </c>
      <c r="AE39" s="13">
        <v>0.01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0.02</v>
      </c>
      <c r="AL39" s="13">
        <v>0.04</v>
      </c>
      <c r="AM39" s="13">
        <v>0.05</v>
      </c>
      <c r="AN39" s="13">
        <v>0.02</v>
      </c>
      <c r="AO39" s="13">
        <v>0.02</v>
      </c>
      <c r="AP39" s="13">
        <v>0.02</v>
      </c>
      <c r="AQ39" s="13">
        <v>0.02</v>
      </c>
      <c r="AR39" s="13">
        <v>0.01</v>
      </c>
      <c r="AS39" s="13">
        <v>0.01</v>
      </c>
      <c r="AT39" s="13">
        <v>0.02</v>
      </c>
      <c r="AU39" s="13">
        <v>0.01</v>
      </c>
      <c r="AV39" s="13">
        <v>0.01</v>
      </c>
      <c r="AW39" s="13">
        <v>0.01</v>
      </c>
      <c r="AX39" s="13">
        <v>0</v>
      </c>
      <c r="AY39" s="13">
        <v>0.01</v>
      </c>
      <c r="AZ39" s="13">
        <v>0.01</v>
      </c>
      <c r="BA39" s="13">
        <v>0</v>
      </c>
      <c r="BB39" s="13">
        <v>0</v>
      </c>
      <c r="BC39" s="13">
        <v>0</v>
      </c>
      <c r="BD39" s="14">
        <f t="shared" si="8"/>
        <v>0.28999999999999998</v>
      </c>
      <c r="BE39" s="14">
        <f t="shared" si="9"/>
        <v>0.28000000000000003</v>
      </c>
      <c r="BF39" s="15"/>
    </row>
    <row r="40" spans="1:58" x14ac:dyDescent="0.25">
      <c r="A40" s="5" t="s">
        <v>94</v>
      </c>
      <c r="B40" s="5" t="s">
        <v>1109</v>
      </c>
      <c r="C40" s="5" t="s">
        <v>1117</v>
      </c>
      <c r="D40" s="5" t="s">
        <v>1111</v>
      </c>
      <c r="E40" s="5" t="s">
        <v>107</v>
      </c>
      <c r="F40" s="5" t="s">
        <v>108</v>
      </c>
      <c r="G40" s="10">
        <f t="shared" si="5"/>
        <v>4.0000000000000003E-5</v>
      </c>
      <c r="H40" s="10">
        <f t="shared" si="6"/>
        <v>2.0000000000000001E-4</v>
      </c>
      <c r="I40" s="11" t="str">
        <f t="shared" si="7"/>
        <v/>
      </c>
      <c r="J40" s="5">
        <v>20</v>
      </c>
      <c r="K40" s="5">
        <v>4</v>
      </c>
      <c r="L40" s="5">
        <v>20</v>
      </c>
      <c r="M40" s="5">
        <v>4</v>
      </c>
      <c r="N40" s="12">
        <v>29.973974662893895</v>
      </c>
      <c r="O40" s="12">
        <v>63.881184370876866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4">
        <f t="shared" si="8"/>
        <v>0</v>
      </c>
      <c r="BE40" s="14">
        <f t="shared" si="9"/>
        <v>0</v>
      </c>
      <c r="BF40" s="15"/>
    </row>
    <row r="41" spans="1:58" x14ac:dyDescent="0.25">
      <c r="A41" s="5" t="s">
        <v>94</v>
      </c>
      <c r="B41" s="5" t="s">
        <v>1109</v>
      </c>
      <c r="C41" s="5" t="s">
        <v>1118</v>
      </c>
      <c r="D41" s="5" t="s">
        <v>1111</v>
      </c>
      <c r="E41" s="5" t="s">
        <v>109</v>
      </c>
      <c r="F41" s="5" t="s">
        <v>110</v>
      </c>
      <c r="G41" s="10">
        <f t="shared" si="5"/>
        <v>5.9999999999999995E-5</v>
      </c>
      <c r="H41" s="10">
        <f t="shared" si="6"/>
        <v>1.7999999999999998E-4</v>
      </c>
      <c r="I41" s="11" t="str">
        <f t="shared" si="7"/>
        <v/>
      </c>
      <c r="J41" s="5">
        <v>18</v>
      </c>
      <c r="K41" s="5">
        <v>6</v>
      </c>
      <c r="L41" s="5">
        <v>18</v>
      </c>
      <c r="M41" s="5">
        <v>6</v>
      </c>
      <c r="N41" s="12">
        <v>60.626723532105544</v>
      </c>
      <c r="O41" s="12">
        <v>28.09075240130306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4">
        <f t="shared" si="8"/>
        <v>0</v>
      </c>
      <c r="BE41" s="14">
        <f t="shared" si="9"/>
        <v>0</v>
      </c>
      <c r="BF41" s="15"/>
    </row>
    <row r="42" spans="1:58" x14ac:dyDescent="0.25">
      <c r="A42" s="5" t="s">
        <v>94</v>
      </c>
      <c r="B42" s="5" t="s">
        <v>1119</v>
      </c>
      <c r="C42" s="5" t="s">
        <v>1110</v>
      </c>
      <c r="D42" s="5" t="s">
        <v>1111</v>
      </c>
      <c r="E42" s="5" t="s">
        <v>111</v>
      </c>
      <c r="F42" s="5" t="s">
        <v>112</v>
      </c>
      <c r="G42" s="10">
        <f t="shared" si="5"/>
        <v>1.0000000000000001E-5</v>
      </c>
      <c r="H42" s="10">
        <f t="shared" si="6"/>
        <v>8.9999999999999998E-4</v>
      </c>
      <c r="I42" s="11" t="str">
        <f t="shared" si="7"/>
        <v/>
      </c>
      <c r="J42" s="5">
        <v>90</v>
      </c>
      <c r="K42" s="5">
        <v>1</v>
      </c>
      <c r="L42" s="5">
        <v>90</v>
      </c>
      <c r="M42" s="5">
        <v>1</v>
      </c>
      <c r="N42" s="12">
        <v>48.303541408831727</v>
      </c>
      <c r="O42" s="12">
        <v>48.303541408831727</v>
      </c>
      <c r="P42" s="13">
        <v>0</v>
      </c>
      <c r="Q42" s="13">
        <v>2.16</v>
      </c>
      <c r="R42" s="13">
        <v>2.2200000000000002</v>
      </c>
      <c r="S42" s="13">
        <v>2.66</v>
      </c>
      <c r="T42" s="13">
        <v>0.49</v>
      </c>
      <c r="U42" s="13">
        <v>0.46</v>
      </c>
      <c r="V42" s="13">
        <v>0.55000000000000004</v>
      </c>
      <c r="W42" s="13">
        <v>0.53</v>
      </c>
      <c r="X42" s="13">
        <v>0.57999999999999996</v>
      </c>
      <c r="Y42" s="13">
        <v>0.46</v>
      </c>
      <c r="Z42" s="13">
        <v>1.1599999999999999</v>
      </c>
      <c r="AA42" s="13">
        <v>2.04</v>
      </c>
      <c r="AB42" s="13">
        <v>2.04</v>
      </c>
      <c r="AC42" s="13">
        <v>2.04</v>
      </c>
      <c r="AD42" s="13">
        <v>2.0099999999999998</v>
      </c>
      <c r="AE42" s="13">
        <v>1.64</v>
      </c>
      <c r="AF42" s="13">
        <v>1.68</v>
      </c>
      <c r="AG42" s="13">
        <v>1.32</v>
      </c>
      <c r="AH42" s="13">
        <v>1.24</v>
      </c>
      <c r="AI42" s="13">
        <v>1.1299999999999999</v>
      </c>
      <c r="AJ42" s="13">
        <v>0</v>
      </c>
      <c r="AK42" s="13">
        <v>2.16</v>
      </c>
      <c r="AL42" s="13">
        <v>2.2200000000000002</v>
      </c>
      <c r="AM42" s="13">
        <v>2.66</v>
      </c>
      <c r="AN42" s="13">
        <v>0.49</v>
      </c>
      <c r="AO42" s="13">
        <v>0.46</v>
      </c>
      <c r="AP42" s="13">
        <v>0.55000000000000004</v>
      </c>
      <c r="AQ42" s="13">
        <v>0.53</v>
      </c>
      <c r="AR42" s="13">
        <v>0.57999999999999996</v>
      </c>
      <c r="AS42" s="13">
        <v>0.46</v>
      </c>
      <c r="AT42" s="13">
        <v>1.1599999999999999</v>
      </c>
      <c r="AU42" s="13">
        <v>2.04</v>
      </c>
      <c r="AV42" s="13">
        <v>2.04</v>
      </c>
      <c r="AW42" s="13">
        <v>2.04</v>
      </c>
      <c r="AX42" s="13">
        <v>2.0099999999999998</v>
      </c>
      <c r="AY42" s="13">
        <v>1.64</v>
      </c>
      <c r="AZ42" s="13">
        <v>1.68</v>
      </c>
      <c r="BA42" s="13">
        <v>1.32</v>
      </c>
      <c r="BB42" s="13">
        <v>1.24</v>
      </c>
      <c r="BC42" s="13">
        <v>1.1299999999999999</v>
      </c>
      <c r="BD42" s="14">
        <f t="shared" si="8"/>
        <v>26.409999999999997</v>
      </c>
      <c r="BE42" s="14">
        <f t="shared" si="9"/>
        <v>26.409999999999997</v>
      </c>
      <c r="BF42" s="15"/>
    </row>
    <row r="43" spans="1:58" x14ac:dyDescent="0.25">
      <c r="A43" s="5" t="s">
        <v>94</v>
      </c>
      <c r="B43" s="5" t="s">
        <v>1119</v>
      </c>
      <c r="C43" s="5" t="s">
        <v>1113</v>
      </c>
      <c r="D43" s="5" t="s">
        <v>1111</v>
      </c>
      <c r="E43" s="5" t="s">
        <v>113</v>
      </c>
      <c r="F43" s="5" t="s">
        <v>114</v>
      </c>
      <c r="G43" s="10">
        <f t="shared" si="5"/>
        <v>5.9999999999999995E-5</v>
      </c>
      <c r="H43" s="10">
        <f t="shared" si="6"/>
        <v>1.7999999999999998E-4</v>
      </c>
      <c r="I43" s="11" t="str">
        <f t="shared" si="7"/>
        <v/>
      </c>
      <c r="J43" s="5">
        <v>18</v>
      </c>
      <c r="K43" s="5">
        <v>6</v>
      </c>
      <c r="L43" s="5">
        <v>18</v>
      </c>
      <c r="M43" s="5">
        <v>6</v>
      </c>
      <c r="N43" s="12">
        <v>89.164337716675149</v>
      </c>
      <c r="O43" s="12">
        <v>49.349779909675327</v>
      </c>
      <c r="P43" s="13">
        <v>0</v>
      </c>
      <c r="Q43" s="13">
        <v>0.37</v>
      </c>
      <c r="R43" s="13">
        <v>0.49</v>
      </c>
      <c r="S43" s="13">
        <v>0.48</v>
      </c>
      <c r="T43" s="13">
        <v>0.51</v>
      </c>
      <c r="U43" s="13">
        <v>0.2</v>
      </c>
      <c r="V43" s="13">
        <v>0.43</v>
      </c>
      <c r="W43" s="13">
        <v>0.28999999999999998</v>
      </c>
      <c r="X43" s="13">
        <v>0</v>
      </c>
      <c r="Y43" s="13">
        <v>0.17</v>
      </c>
      <c r="Z43" s="13">
        <v>0.27</v>
      </c>
      <c r="AA43" s="13">
        <v>7.0000000000000007E-2</v>
      </c>
      <c r="AB43" s="13">
        <v>0.37</v>
      </c>
      <c r="AC43" s="13">
        <v>0</v>
      </c>
      <c r="AD43" s="13">
        <v>0.02</v>
      </c>
      <c r="AE43" s="13">
        <v>0</v>
      </c>
      <c r="AF43" s="13">
        <v>0.21</v>
      </c>
      <c r="AG43" s="13">
        <v>0.3</v>
      </c>
      <c r="AH43" s="13">
        <v>0.09</v>
      </c>
      <c r="AI43" s="13">
        <v>0</v>
      </c>
      <c r="AJ43" s="13">
        <v>0</v>
      </c>
      <c r="AK43" s="13">
        <v>0.6</v>
      </c>
      <c r="AL43" s="13">
        <v>0.9</v>
      </c>
      <c r="AM43" s="13">
        <v>1.1299999999999999</v>
      </c>
      <c r="AN43" s="13">
        <v>0.57999999999999996</v>
      </c>
      <c r="AO43" s="13">
        <v>0.48</v>
      </c>
      <c r="AP43" s="13">
        <v>0.46</v>
      </c>
      <c r="AQ43" s="13">
        <v>0.68</v>
      </c>
      <c r="AR43" s="13">
        <v>0</v>
      </c>
      <c r="AS43" s="13">
        <v>0.56000000000000005</v>
      </c>
      <c r="AT43" s="13">
        <v>0.35</v>
      </c>
      <c r="AU43" s="13">
        <v>0.24</v>
      </c>
      <c r="AV43" s="13">
        <v>0.18</v>
      </c>
      <c r="AW43" s="13">
        <v>0.04</v>
      </c>
      <c r="AX43" s="13">
        <v>0</v>
      </c>
      <c r="AY43" s="13">
        <v>0.08</v>
      </c>
      <c r="AZ43" s="13">
        <v>0.47</v>
      </c>
      <c r="BA43" s="13">
        <v>0.05</v>
      </c>
      <c r="BB43" s="13">
        <v>0.03</v>
      </c>
      <c r="BC43" s="13">
        <v>0</v>
      </c>
      <c r="BD43" s="14">
        <f t="shared" si="8"/>
        <v>4.2699999999999996</v>
      </c>
      <c r="BE43" s="14">
        <f t="shared" si="9"/>
        <v>6.83</v>
      </c>
      <c r="BF43" s="15"/>
    </row>
    <row r="44" spans="1:58" x14ac:dyDescent="0.25">
      <c r="A44" s="5" t="s">
        <v>94</v>
      </c>
      <c r="B44" s="5" t="s">
        <v>1119</v>
      </c>
      <c r="C44" s="5" t="s">
        <v>1115</v>
      </c>
      <c r="D44" s="5" t="s">
        <v>1111</v>
      </c>
      <c r="E44" s="5" t="s">
        <v>115</v>
      </c>
      <c r="F44" s="5" t="s">
        <v>116</v>
      </c>
      <c r="G44" s="10">
        <f t="shared" si="5"/>
        <v>4.0000000000000003E-5</v>
      </c>
      <c r="H44" s="10">
        <f t="shared" si="6"/>
        <v>1E-3</v>
      </c>
      <c r="I44" s="11" t="str">
        <f t="shared" si="7"/>
        <v/>
      </c>
      <c r="J44" s="5">
        <v>100</v>
      </c>
      <c r="K44" s="5">
        <v>4</v>
      </c>
      <c r="L44" s="5">
        <v>100</v>
      </c>
      <c r="M44" s="5">
        <v>4</v>
      </c>
      <c r="N44" s="12">
        <v>137.16301624137753</v>
      </c>
      <c r="O44" s="12">
        <v>349.60859195215613</v>
      </c>
      <c r="P44" s="13">
        <v>0</v>
      </c>
      <c r="Q44" s="13">
        <v>1.99</v>
      </c>
      <c r="R44" s="13">
        <v>1.72</v>
      </c>
      <c r="S44" s="13">
        <v>1.27</v>
      </c>
      <c r="T44" s="13">
        <v>0.34</v>
      </c>
      <c r="U44" s="13">
        <v>0</v>
      </c>
      <c r="V44" s="13">
        <v>0.1</v>
      </c>
      <c r="W44" s="13">
        <v>0.16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0.12</v>
      </c>
      <c r="AG44" s="13">
        <v>0.14000000000000001</v>
      </c>
      <c r="AH44" s="13">
        <v>0</v>
      </c>
      <c r="AI44" s="13">
        <v>0</v>
      </c>
      <c r="AJ44" s="13">
        <v>0</v>
      </c>
      <c r="AK44" s="13">
        <v>0.68</v>
      </c>
      <c r="AL44" s="13">
        <v>0.68</v>
      </c>
      <c r="AM44" s="13">
        <v>0.72</v>
      </c>
      <c r="AN44" s="13">
        <v>0.03</v>
      </c>
      <c r="AO44" s="13">
        <v>0</v>
      </c>
      <c r="AP44" s="13">
        <v>0</v>
      </c>
      <c r="AQ44" s="13">
        <v>7.0000000000000007E-2</v>
      </c>
      <c r="AR44" s="13">
        <v>0</v>
      </c>
      <c r="AS44" s="13">
        <v>0.05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0.04</v>
      </c>
      <c r="AZ44" s="13">
        <v>0</v>
      </c>
      <c r="BA44" s="13">
        <v>0</v>
      </c>
      <c r="BB44" s="13">
        <v>0</v>
      </c>
      <c r="BC44" s="13">
        <v>0.03</v>
      </c>
      <c r="BD44" s="14">
        <f t="shared" si="8"/>
        <v>5.84</v>
      </c>
      <c r="BE44" s="14">
        <f t="shared" si="9"/>
        <v>2.2999999999999994</v>
      </c>
      <c r="BF44" s="15"/>
    </row>
    <row r="45" spans="1:58" x14ac:dyDescent="0.25">
      <c r="A45" s="5" t="s">
        <v>94</v>
      </c>
      <c r="B45" s="5" t="s">
        <v>1119</v>
      </c>
      <c r="C45" s="5" t="s">
        <v>1116</v>
      </c>
      <c r="D45" s="5" t="s">
        <v>1111</v>
      </c>
      <c r="E45" s="5" t="s">
        <v>117</v>
      </c>
      <c r="F45" s="5" t="s">
        <v>118</v>
      </c>
      <c r="G45" s="10">
        <f t="shared" si="5"/>
        <v>5.9999999999999995E-5</v>
      </c>
      <c r="H45" s="10">
        <f t="shared" si="6"/>
        <v>1.7999999999999998E-4</v>
      </c>
      <c r="I45" s="11" t="str">
        <f t="shared" si="7"/>
        <v/>
      </c>
      <c r="J45" s="5">
        <v>18</v>
      </c>
      <c r="K45" s="5">
        <v>6</v>
      </c>
      <c r="L45" s="5">
        <v>18</v>
      </c>
      <c r="M45" s="5">
        <v>6</v>
      </c>
      <c r="N45" s="12">
        <v>311.17412038371344</v>
      </c>
      <c r="O45" s="12">
        <v>283.73592475163423</v>
      </c>
      <c r="P45" s="13">
        <v>0</v>
      </c>
      <c r="Q45" s="13">
        <v>0</v>
      </c>
      <c r="R45" s="13">
        <v>0</v>
      </c>
      <c r="S45" s="13">
        <v>0.01</v>
      </c>
      <c r="T45" s="13">
        <v>0.01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0.01</v>
      </c>
      <c r="AA45" s="13">
        <v>0</v>
      </c>
      <c r="AB45" s="13">
        <v>0.01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0.01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0.01</v>
      </c>
      <c r="AT45" s="13">
        <v>0.01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4">
        <f t="shared" si="8"/>
        <v>0.04</v>
      </c>
      <c r="BE45" s="14">
        <f t="shared" si="9"/>
        <v>0.03</v>
      </c>
      <c r="BF45" s="15"/>
    </row>
    <row r="46" spans="1:58" x14ac:dyDescent="0.25">
      <c r="A46" s="5" t="s">
        <v>94</v>
      </c>
      <c r="B46" s="5" t="s">
        <v>1119</v>
      </c>
      <c r="C46" s="5" t="s">
        <v>1117</v>
      </c>
      <c r="D46" s="5" t="s">
        <v>1111</v>
      </c>
      <c r="E46" s="5" t="s">
        <v>119</v>
      </c>
      <c r="F46" s="5" t="s">
        <v>120</v>
      </c>
      <c r="G46" s="10">
        <f>G$1*K46/1000</f>
        <v>4.0000000000000003E-5</v>
      </c>
      <c r="H46" s="10">
        <f t="shared" si="6"/>
        <v>2.0000000000000001E-4</v>
      </c>
      <c r="I46" s="11" t="str">
        <f t="shared" si="7"/>
        <v/>
      </c>
      <c r="J46" s="5">
        <v>20</v>
      </c>
      <c r="K46" s="5">
        <v>4</v>
      </c>
      <c r="L46" s="5">
        <v>20</v>
      </c>
      <c r="M46" s="5">
        <v>4</v>
      </c>
      <c r="N46" s="12">
        <v>19.444390474198482</v>
      </c>
      <c r="O46" s="12">
        <v>38.17489324098085</v>
      </c>
      <c r="P46" s="13">
        <v>0</v>
      </c>
      <c r="Q46" s="13">
        <v>2.06</v>
      </c>
      <c r="R46" s="13">
        <v>2.14</v>
      </c>
      <c r="S46" s="13">
        <v>1.95</v>
      </c>
      <c r="T46" s="13">
        <v>1.01</v>
      </c>
      <c r="U46" s="13">
        <v>0</v>
      </c>
      <c r="V46" s="13">
        <v>0.63</v>
      </c>
      <c r="W46" s="13">
        <v>0.75</v>
      </c>
      <c r="X46" s="13">
        <v>0</v>
      </c>
      <c r="Y46" s="13">
        <v>0</v>
      </c>
      <c r="Z46" s="13">
        <v>0.22</v>
      </c>
      <c r="AA46" s="13">
        <v>0</v>
      </c>
      <c r="AB46" s="13">
        <v>0.14000000000000001</v>
      </c>
      <c r="AC46" s="13">
        <v>0</v>
      </c>
      <c r="AD46" s="13">
        <v>0</v>
      </c>
      <c r="AE46" s="13">
        <v>0</v>
      </c>
      <c r="AF46" s="13">
        <v>0.14000000000000001</v>
      </c>
      <c r="AG46" s="13">
        <v>0.21</v>
      </c>
      <c r="AH46" s="13">
        <v>0</v>
      </c>
      <c r="AI46" s="13">
        <v>0</v>
      </c>
      <c r="AJ46" s="13">
        <v>0</v>
      </c>
      <c r="AK46" s="13">
        <v>0.94</v>
      </c>
      <c r="AL46" s="13">
        <v>1.0900000000000001</v>
      </c>
      <c r="AM46" s="13">
        <v>1.31</v>
      </c>
      <c r="AN46" s="13">
        <v>0.28999999999999998</v>
      </c>
      <c r="AO46" s="13">
        <v>0.02</v>
      </c>
      <c r="AP46" s="13">
        <v>0.05</v>
      </c>
      <c r="AQ46" s="13">
        <v>0.28000000000000003</v>
      </c>
      <c r="AR46" s="13">
        <v>0</v>
      </c>
      <c r="AS46" s="13">
        <v>0.23</v>
      </c>
      <c r="AT46" s="13">
        <v>0.08</v>
      </c>
      <c r="AU46" s="13">
        <v>0</v>
      </c>
      <c r="AV46" s="13">
        <v>0</v>
      </c>
      <c r="AW46" s="13">
        <v>7.0000000000000007E-2</v>
      </c>
      <c r="AX46" s="13">
        <v>0.05</v>
      </c>
      <c r="AY46" s="13">
        <v>0.14000000000000001</v>
      </c>
      <c r="AZ46" s="13">
        <v>0</v>
      </c>
      <c r="BA46" s="13">
        <v>0</v>
      </c>
      <c r="BB46" s="13">
        <v>0</v>
      </c>
      <c r="BC46" s="13">
        <v>0.06</v>
      </c>
      <c r="BD46" s="14">
        <f t="shared" si="8"/>
        <v>9.2500000000000018</v>
      </c>
      <c r="BE46" s="14">
        <f t="shared" si="9"/>
        <v>4.6100000000000003</v>
      </c>
      <c r="BF46" s="15"/>
    </row>
    <row r="47" spans="1:58" x14ac:dyDescent="0.25">
      <c r="A47" s="5" t="s">
        <v>94</v>
      </c>
      <c r="B47" s="5" t="s">
        <v>1119</v>
      </c>
      <c r="C47" s="5" t="s">
        <v>1120</v>
      </c>
      <c r="D47" s="5" t="s">
        <v>1111</v>
      </c>
      <c r="E47" s="5" t="s">
        <v>121</v>
      </c>
      <c r="F47" s="5" t="s">
        <v>122</v>
      </c>
      <c r="G47" s="10">
        <f t="shared" si="5"/>
        <v>4.0000000000000003E-5</v>
      </c>
      <c r="H47" s="10">
        <f t="shared" si="6"/>
        <v>2.0000000000000001E-4</v>
      </c>
      <c r="I47" s="11" t="str">
        <f t="shared" si="7"/>
        <v/>
      </c>
      <c r="J47" s="5">
        <v>20</v>
      </c>
      <c r="K47" s="5">
        <v>4</v>
      </c>
      <c r="L47" s="5">
        <v>20</v>
      </c>
      <c r="M47" s="5">
        <v>4</v>
      </c>
      <c r="N47" s="12">
        <v>284.49937857990329</v>
      </c>
      <c r="O47" s="12">
        <v>341.81698357610105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4">
        <f t="shared" si="8"/>
        <v>0</v>
      </c>
      <c r="BE47" s="14">
        <f t="shared" si="9"/>
        <v>0</v>
      </c>
      <c r="BF47" s="15"/>
    </row>
    <row r="48" spans="1:58" x14ac:dyDescent="0.25">
      <c r="A48" s="5" t="s">
        <v>94</v>
      </c>
      <c r="B48" s="5" t="s">
        <v>1119</v>
      </c>
      <c r="C48" s="5" t="s">
        <v>1118</v>
      </c>
      <c r="D48" s="5" t="s">
        <v>1111</v>
      </c>
      <c r="E48" s="5" t="s">
        <v>123</v>
      </c>
      <c r="F48" s="5" t="s">
        <v>124</v>
      </c>
      <c r="G48" s="10">
        <f t="shared" si="5"/>
        <v>5.9999999999999995E-5</v>
      </c>
      <c r="H48" s="10">
        <f t="shared" si="6"/>
        <v>1.7999999999999998E-4</v>
      </c>
      <c r="I48" s="11" t="str">
        <f t="shared" si="7"/>
        <v/>
      </c>
      <c r="J48" s="5">
        <v>18</v>
      </c>
      <c r="K48" s="5">
        <v>6</v>
      </c>
      <c r="L48" s="5">
        <v>18</v>
      </c>
      <c r="M48" s="5">
        <v>6</v>
      </c>
      <c r="N48" s="12">
        <v>40.002396094294916</v>
      </c>
      <c r="O48" s="12">
        <v>22.233711652834977</v>
      </c>
      <c r="P48" s="13">
        <v>0</v>
      </c>
      <c r="Q48" s="13">
        <v>0.62</v>
      </c>
      <c r="R48" s="13">
        <v>0.43</v>
      </c>
      <c r="S48" s="13">
        <v>0.18</v>
      </c>
      <c r="T48" s="13">
        <v>0.08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1.03</v>
      </c>
      <c r="AL48" s="13">
        <v>0.83</v>
      </c>
      <c r="AM48" s="13">
        <v>0.6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4">
        <f t="shared" si="8"/>
        <v>1.31</v>
      </c>
      <c r="BE48" s="14">
        <f t="shared" si="9"/>
        <v>2.46</v>
      </c>
      <c r="BF48" s="15"/>
    </row>
    <row r="49" spans="1:58" x14ac:dyDescent="0.25">
      <c r="A49" s="5" t="s">
        <v>94</v>
      </c>
      <c r="B49" s="5" t="s">
        <v>1121</v>
      </c>
      <c r="C49" s="5" t="s">
        <v>1122</v>
      </c>
      <c r="D49" s="5" t="s">
        <v>1111</v>
      </c>
      <c r="E49" s="5" t="s">
        <v>125</v>
      </c>
      <c r="F49" s="5" t="s">
        <v>33</v>
      </c>
      <c r="G49" s="10">
        <f t="shared" si="5"/>
        <v>4.0000000000000003E-5</v>
      </c>
      <c r="H49" s="10">
        <f t="shared" si="6"/>
        <v>5.2000000000000006E-4</v>
      </c>
      <c r="I49" s="11" t="str">
        <f t="shared" si="7"/>
        <v>X</v>
      </c>
      <c r="J49" s="5">
        <v>52</v>
      </c>
      <c r="K49" s="5">
        <v>4</v>
      </c>
      <c r="L49" s="5" t="s">
        <v>1123</v>
      </c>
      <c r="M49" s="5" t="s">
        <v>1123</v>
      </c>
      <c r="N49" s="12">
        <v>57.263694057558709</v>
      </c>
      <c r="O49" s="12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4">
        <f t="shared" si="8"/>
        <v>0</v>
      </c>
      <c r="BE49" s="14">
        <f t="shared" si="9"/>
        <v>0</v>
      </c>
      <c r="BF49" s="16" t="s">
        <v>63</v>
      </c>
    </row>
    <row r="50" spans="1:58" x14ac:dyDescent="0.25">
      <c r="A50" s="5" t="s">
        <v>126</v>
      </c>
      <c r="B50" s="5" t="s">
        <v>1109</v>
      </c>
      <c r="C50" s="5" t="s">
        <v>1110</v>
      </c>
      <c r="D50" s="5" t="s">
        <v>1111</v>
      </c>
      <c r="E50" s="5" t="s">
        <v>127</v>
      </c>
      <c r="F50" s="5" t="s">
        <v>128</v>
      </c>
      <c r="G50" s="10">
        <f t="shared" si="5"/>
        <v>1.0000000000000001E-5</v>
      </c>
      <c r="H50" s="10">
        <f t="shared" si="6"/>
        <v>8.9999999999999998E-4</v>
      </c>
      <c r="I50" s="11" t="str">
        <f t="shared" si="7"/>
        <v/>
      </c>
      <c r="J50" s="5">
        <v>90</v>
      </c>
      <c r="K50" s="5">
        <v>1</v>
      </c>
      <c r="L50" s="5">
        <v>90</v>
      </c>
      <c r="M50" s="5">
        <v>1</v>
      </c>
      <c r="N50" s="12">
        <v>62.153673273493276</v>
      </c>
      <c r="O50" s="12">
        <v>62.153673273493276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4">
        <f t="shared" si="8"/>
        <v>0</v>
      </c>
      <c r="BE50" s="14">
        <f t="shared" si="9"/>
        <v>0</v>
      </c>
      <c r="BF50" s="15"/>
    </row>
    <row r="51" spans="1:58" x14ac:dyDescent="0.25">
      <c r="A51" s="5" t="s">
        <v>126</v>
      </c>
      <c r="B51" s="5" t="s">
        <v>1109</v>
      </c>
      <c r="C51" s="5" t="s">
        <v>1112</v>
      </c>
      <c r="D51" s="5" t="s">
        <v>1111</v>
      </c>
      <c r="E51" s="5" t="s">
        <v>129</v>
      </c>
      <c r="F51" s="5" t="s">
        <v>130</v>
      </c>
      <c r="G51" s="10">
        <f t="shared" si="5"/>
        <v>5.9999999999999995E-5</v>
      </c>
      <c r="H51" s="10">
        <f t="shared" si="6"/>
        <v>1.7999999999999998E-4</v>
      </c>
      <c r="I51" s="11" t="str">
        <f t="shared" si="7"/>
        <v/>
      </c>
      <c r="J51" s="5">
        <v>18</v>
      </c>
      <c r="K51" s="5">
        <v>6</v>
      </c>
      <c r="L51" s="5">
        <v>18</v>
      </c>
      <c r="M51" s="5">
        <v>6</v>
      </c>
      <c r="N51" s="12">
        <v>162.10513938615941</v>
      </c>
      <c r="O51" s="12">
        <v>162.32026738251605</v>
      </c>
      <c r="P51" s="13">
        <v>0</v>
      </c>
      <c r="Q51" s="13">
        <v>0.87</v>
      </c>
      <c r="R51" s="13">
        <v>1.74</v>
      </c>
      <c r="S51" s="13">
        <v>3.06</v>
      </c>
      <c r="T51" s="13">
        <v>1.76</v>
      </c>
      <c r="U51" s="13">
        <v>2.2000000000000002</v>
      </c>
      <c r="V51" s="13">
        <v>2.68</v>
      </c>
      <c r="W51" s="13">
        <v>3.61</v>
      </c>
      <c r="X51" s="13">
        <v>1.97</v>
      </c>
      <c r="Y51" s="13">
        <v>1.45</v>
      </c>
      <c r="Z51" s="13">
        <v>1.62</v>
      </c>
      <c r="AA51" s="13">
        <v>1.4</v>
      </c>
      <c r="AB51" s="13">
        <v>1.05</v>
      </c>
      <c r="AC51" s="13">
        <v>1.49</v>
      </c>
      <c r="AD51" s="13">
        <v>2.74</v>
      </c>
      <c r="AE51" s="13">
        <v>1.7</v>
      </c>
      <c r="AF51" s="13">
        <v>1.29</v>
      </c>
      <c r="AG51" s="13">
        <v>1.56</v>
      </c>
      <c r="AH51" s="13">
        <v>1.47</v>
      </c>
      <c r="AI51" s="13">
        <v>2.3199999999999998</v>
      </c>
      <c r="AJ51" s="13">
        <v>0</v>
      </c>
      <c r="AK51" s="13">
        <v>0.9</v>
      </c>
      <c r="AL51" s="13">
        <v>1.83</v>
      </c>
      <c r="AM51" s="13">
        <v>2.79</v>
      </c>
      <c r="AN51" s="13">
        <v>1.81</v>
      </c>
      <c r="AO51" s="13">
        <v>2.36</v>
      </c>
      <c r="AP51" s="13">
        <v>2.75</v>
      </c>
      <c r="AQ51" s="13">
        <v>3.41</v>
      </c>
      <c r="AR51" s="13">
        <v>1.7</v>
      </c>
      <c r="AS51" s="13">
        <v>1.42</v>
      </c>
      <c r="AT51" s="13">
        <v>1.72</v>
      </c>
      <c r="AU51" s="13">
        <v>1.61</v>
      </c>
      <c r="AV51" s="13">
        <v>1.88</v>
      </c>
      <c r="AW51" s="13">
        <v>1.9</v>
      </c>
      <c r="AX51" s="13">
        <v>1.04</v>
      </c>
      <c r="AY51" s="13">
        <v>1.66</v>
      </c>
      <c r="AZ51" s="13">
        <v>2.0499999999999998</v>
      </c>
      <c r="BA51" s="13">
        <v>1.7</v>
      </c>
      <c r="BB51" s="13">
        <v>2.23</v>
      </c>
      <c r="BC51" s="13">
        <v>2.13</v>
      </c>
      <c r="BD51" s="14">
        <f t="shared" si="8"/>
        <v>35.97999999999999</v>
      </c>
      <c r="BE51" s="14">
        <f t="shared" si="9"/>
        <v>36.889999999999993</v>
      </c>
      <c r="BF51" s="15"/>
    </row>
    <row r="52" spans="1:58" x14ac:dyDescent="0.25">
      <c r="A52" s="5" t="s">
        <v>126</v>
      </c>
      <c r="B52" s="5" t="s">
        <v>1109</v>
      </c>
      <c r="C52" s="5" t="s">
        <v>1113</v>
      </c>
      <c r="D52" s="5" t="s">
        <v>1111</v>
      </c>
      <c r="E52" s="5" t="s">
        <v>131</v>
      </c>
      <c r="F52" s="5" t="s">
        <v>132</v>
      </c>
      <c r="G52" s="10">
        <f t="shared" si="5"/>
        <v>5.9999999999999995E-5</v>
      </c>
      <c r="H52" s="10">
        <f t="shared" si="6"/>
        <v>1.7999999999999998E-4</v>
      </c>
      <c r="I52" s="11" t="str">
        <f t="shared" si="7"/>
        <v/>
      </c>
      <c r="J52" s="5">
        <v>18</v>
      </c>
      <c r="K52" s="5">
        <v>6</v>
      </c>
      <c r="L52" s="5">
        <v>18</v>
      </c>
      <c r="M52" s="5">
        <v>6</v>
      </c>
      <c r="N52" s="12">
        <v>293.20440725962538</v>
      </c>
      <c r="O52" s="12">
        <v>126.05901305993834</v>
      </c>
      <c r="P52" s="13">
        <v>0</v>
      </c>
      <c r="Q52" s="13">
        <v>0.08</v>
      </c>
      <c r="R52" s="13">
        <v>0.35</v>
      </c>
      <c r="S52" s="13">
        <v>0.76</v>
      </c>
      <c r="T52" s="13">
        <v>0.6</v>
      </c>
      <c r="U52" s="13">
        <v>0.74</v>
      </c>
      <c r="V52" s="13">
        <v>0.81</v>
      </c>
      <c r="W52" s="13">
        <v>0.86</v>
      </c>
      <c r="X52" s="13">
        <v>1.03</v>
      </c>
      <c r="Y52" s="13">
        <v>0.93</v>
      </c>
      <c r="Z52" s="13">
        <v>0.94</v>
      </c>
      <c r="AA52" s="13">
        <v>1.05</v>
      </c>
      <c r="AB52" s="13">
        <v>0.87</v>
      </c>
      <c r="AC52" s="13">
        <v>1.1399999999999999</v>
      </c>
      <c r="AD52" s="13">
        <v>1.37</v>
      </c>
      <c r="AE52" s="13">
        <v>0.6</v>
      </c>
      <c r="AF52" s="13">
        <v>0.21</v>
      </c>
      <c r="AG52" s="13">
        <v>0.19</v>
      </c>
      <c r="AH52" s="13">
        <v>0.31</v>
      </c>
      <c r="AI52" s="13">
        <v>0.89</v>
      </c>
      <c r="AJ52" s="13">
        <v>0</v>
      </c>
      <c r="AK52" s="13">
        <v>0.18</v>
      </c>
      <c r="AL52" s="13">
        <v>0.8</v>
      </c>
      <c r="AM52" s="13">
        <v>1.65</v>
      </c>
      <c r="AN52" s="13">
        <v>1.56</v>
      </c>
      <c r="AO52" s="13">
        <v>1.81</v>
      </c>
      <c r="AP52" s="13">
        <v>2.12</v>
      </c>
      <c r="AQ52" s="13">
        <v>2.31</v>
      </c>
      <c r="AR52" s="13">
        <v>2.35</v>
      </c>
      <c r="AS52" s="13">
        <v>3.06</v>
      </c>
      <c r="AT52" s="13">
        <v>3.14</v>
      </c>
      <c r="AU52" s="13">
        <v>3.36</v>
      </c>
      <c r="AV52" s="13">
        <v>3.73</v>
      </c>
      <c r="AW52" s="13">
        <v>3.74</v>
      </c>
      <c r="AX52" s="13">
        <v>3.34</v>
      </c>
      <c r="AY52" s="13">
        <v>3.58</v>
      </c>
      <c r="AZ52" s="13">
        <v>2.14</v>
      </c>
      <c r="BA52" s="13">
        <v>2.11</v>
      </c>
      <c r="BB52" s="13">
        <v>2.27</v>
      </c>
      <c r="BC52" s="13">
        <v>1.81</v>
      </c>
      <c r="BD52" s="14">
        <f t="shared" si="8"/>
        <v>13.730000000000002</v>
      </c>
      <c r="BE52" s="14">
        <f t="shared" si="9"/>
        <v>45.060000000000009</v>
      </c>
      <c r="BF52" s="15"/>
    </row>
    <row r="53" spans="1:58" x14ac:dyDescent="0.25">
      <c r="A53" s="5" t="s">
        <v>126</v>
      </c>
      <c r="B53" s="5" t="s">
        <v>1109</v>
      </c>
      <c r="C53" s="5" t="s">
        <v>1114</v>
      </c>
      <c r="D53" s="5" t="s">
        <v>1111</v>
      </c>
      <c r="E53" s="5" t="s">
        <v>133</v>
      </c>
      <c r="F53" s="5" t="s">
        <v>134</v>
      </c>
      <c r="G53" s="10">
        <f t="shared" si="5"/>
        <v>4.0000000000000003E-5</v>
      </c>
      <c r="H53" s="10">
        <f t="shared" si="6"/>
        <v>2.0000000000000001E-4</v>
      </c>
      <c r="I53" s="11" t="str">
        <f t="shared" si="7"/>
        <v/>
      </c>
      <c r="J53" s="5">
        <v>20</v>
      </c>
      <c r="K53" s="5">
        <v>4</v>
      </c>
      <c r="L53" s="5">
        <v>20</v>
      </c>
      <c r="M53" s="5">
        <v>4</v>
      </c>
      <c r="N53" s="12">
        <v>970.91092384815443</v>
      </c>
      <c r="O53" s="12">
        <v>1016.4714914734511</v>
      </c>
      <c r="P53" s="13">
        <v>0</v>
      </c>
      <c r="Q53" s="13">
        <v>7.0000000000000007E-2</v>
      </c>
      <c r="R53" s="13">
        <v>0.11</v>
      </c>
      <c r="S53" s="13">
        <v>0.15</v>
      </c>
      <c r="T53" s="13">
        <v>7.0000000000000007E-2</v>
      </c>
      <c r="U53" s="13">
        <v>0.09</v>
      </c>
      <c r="V53" s="13">
        <v>0.09</v>
      </c>
      <c r="W53" s="13">
        <v>0.1</v>
      </c>
      <c r="X53" s="13">
        <v>0.1</v>
      </c>
      <c r="Y53" s="13">
        <v>0.09</v>
      </c>
      <c r="Z53" s="13">
        <v>7.0000000000000007E-2</v>
      </c>
      <c r="AA53" s="13">
        <v>0.05</v>
      </c>
      <c r="AB53" s="13">
        <v>0.03</v>
      </c>
      <c r="AC53" s="13">
        <v>0.02</v>
      </c>
      <c r="AD53" s="13">
        <v>0.01</v>
      </c>
      <c r="AE53" s="13">
        <v>0.01</v>
      </c>
      <c r="AF53" s="13">
        <v>0.01</v>
      </c>
      <c r="AG53" s="13">
        <v>0.01</v>
      </c>
      <c r="AH53" s="13">
        <v>0.01</v>
      </c>
      <c r="AI53" s="13">
        <v>0.02</v>
      </c>
      <c r="AJ53" s="13">
        <v>0</v>
      </c>
      <c r="AK53" s="13">
        <v>7.0000000000000007E-2</v>
      </c>
      <c r="AL53" s="13">
        <v>0.1</v>
      </c>
      <c r="AM53" s="13">
        <v>0.15</v>
      </c>
      <c r="AN53" s="13">
        <v>7.0000000000000007E-2</v>
      </c>
      <c r="AO53" s="13">
        <v>0.08</v>
      </c>
      <c r="AP53" s="13">
        <v>0.08</v>
      </c>
      <c r="AQ53" s="13">
        <v>0.08</v>
      </c>
      <c r="AR53" s="13">
        <v>0.09</v>
      </c>
      <c r="AS53" s="13">
        <v>7.0000000000000007E-2</v>
      </c>
      <c r="AT53" s="13">
        <v>0.05</v>
      </c>
      <c r="AU53" s="13">
        <v>0.04</v>
      </c>
      <c r="AV53" s="13">
        <v>0.03</v>
      </c>
      <c r="AW53" s="13">
        <v>0.01</v>
      </c>
      <c r="AX53" s="13">
        <v>0.01</v>
      </c>
      <c r="AY53" s="13">
        <v>0</v>
      </c>
      <c r="AZ53" s="13">
        <v>0.01</v>
      </c>
      <c r="BA53" s="13">
        <v>0.01</v>
      </c>
      <c r="BB53" s="13">
        <v>0</v>
      </c>
      <c r="BC53" s="13">
        <v>0</v>
      </c>
      <c r="BD53" s="14">
        <f t="shared" si="8"/>
        <v>1.1100000000000001</v>
      </c>
      <c r="BE53" s="14">
        <f t="shared" si="9"/>
        <v>0.95000000000000018</v>
      </c>
      <c r="BF53" s="15"/>
    </row>
    <row r="54" spans="1:58" x14ac:dyDescent="0.25">
      <c r="A54" s="5" t="s">
        <v>126</v>
      </c>
      <c r="B54" s="5" t="s">
        <v>1109</v>
      </c>
      <c r="C54" s="5" t="s">
        <v>1115</v>
      </c>
      <c r="D54" s="5" t="s">
        <v>1111</v>
      </c>
      <c r="E54" s="5" t="s">
        <v>135</v>
      </c>
      <c r="F54" s="5" t="s">
        <v>136</v>
      </c>
      <c r="G54" s="10">
        <f t="shared" si="5"/>
        <v>4.0000000000000003E-5</v>
      </c>
      <c r="H54" s="10">
        <f t="shared" si="6"/>
        <v>1E-3</v>
      </c>
      <c r="I54" s="11" t="str">
        <f t="shared" si="7"/>
        <v/>
      </c>
      <c r="J54" s="5">
        <v>100</v>
      </c>
      <c r="K54" s="5">
        <v>4</v>
      </c>
      <c r="L54" s="5">
        <v>100</v>
      </c>
      <c r="M54" s="5">
        <v>4</v>
      </c>
      <c r="N54" s="12">
        <v>73.629169675821814</v>
      </c>
      <c r="O54" s="12">
        <v>214.0806265870437</v>
      </c>
      <c r="P54" s="13">
        <v>0</v>
      </c>
      <c r="Q54" s="13">
        <v>0</v>
      </c>
      <c r="R54" s="13">
        <v>0.33</v>
      </c>
      <c r="S54" s="13">
        <v>6.27</v>
      </c>
      <c r="T54" s="13">
        <v>2.1800000000000002</v>
      </c>
      <c r="U54" s="13">
        <v>0.56000000000000005</v>
      </c>
      <c r="V54" s="13">
        <v>0.94</v>
      </c>
      <c r="W54" s="13">
        <v>4.05</v>
      </c>
      <c r="X54" s="13">
        <v>1.93</v>
      </c>
      <c r="Y54" s="13">
        <v>1.61</v>
      </c>
      <c r="Z54" s="13">
        <v>1.94</v>
      </c>
      <c r="AA54" s="13">
        <v>0</v>
      </c>
      <c r="AB54" s="13">
        <v>0.56000000000000005</v>
      </c>
      <c r="AC54" s="13">
        <v>0.6</v>
      </c>
      <c r="AD54" s="13">
        <v>9.02</v>
      </c>
      <c r="AE54" s="13">
        <v>1.04</v>
      </c>
      <c r="AF54" s="13">
        <v>2.15</v>
      </c>
      <c r="AG54" s="13">
        <v>1.65</v>
      </c>
      <c r="AH54" s="13">
        <v>0.02</v>
      </c>
      <c r="AI54" s="13">
        <v>1.6</v>
      </c>
      <c r="AJ54" s="13">
        <v>0</v>
      </c>
      <c r="AK54" s="13">
        <v>15.67</v>
      </c>
      <c r="AL54" s="13">
        <v>15.95</v>
      </c>
      <c r="AM54" s="13">
        <v>18.8</v>
      </c>
      <c r="AN54" s="13">
        <v>0</v>
      </c>
      <c r="AO54" s="13">
        <v>0</v>
      </c>
      <c r="AP54" s="13">
        <v>0.45</v>
      </c>
      <c r="AQ54" s="13">
        <v>0</v>
      </c>
      <c r="AR54" s="13">
        <v>2.16</v>
      </c>
      <c r="AS54" s="13">
        <v>0</v>
      </c>
      <c r="AT54" s="13">
        <v>0.41</v>
      </c>
      <c r="AU54" s="13">
        <v>0.77</v>
      </c>
      <c r="AV54" s="13">
        <v>0</v>
      </c>
      <c r="AW54" s="13">
        <v>0.59</v>
      </c>
      <c r="AX54" s="13">
        <v>3.03</v>
      </c>
      <c r="AY54" s="13">
        <v>0</v>
      </c>
      <c r="AZ54" s="13">
        <v>0.08</v>
      </c>
      <c r="BA54" s="13">
        <v>0.9</v>
      </c>
      <c r="BB54" s="13">
        <v>0</v>
      </c>
      <c r="BC54" s="13">
        <v>2.09</v>
      </c>
      <c r="BD54" s="14">
        <f t="shared" si="8"/>
        <v>36.450000000000003</v>
      </c>
      <c r="BE54" s="14">
        <f t="shared" si="9"/>
        <v>60.900000000000006</v>
      </c>
      <c r="BF54" s="15"/>
    </row>
    <row r="55" spans="1:58" x14ac:dyDescent="0.25">
      <c r="A55" s="5" t="s">
        <v>126</v>
      </c>
      <c r="B55" s="5" t="s">
        <v>1109</v>
      </c>
      <c r="C55" s="5" t="s">
        <v>1116</v>
      </c>
      <c r="D55" s="5" t="s">
        <v>1111</v>
      </c>
      <c r="E55" s="5" t="s">
        <v>137</v>
      </c>
      <c r="F55" s="5" t="s">
        <v>138</v>
      </c>
      <c r="G55" s="10">
        <f t="shared" si="5"/>
        <v>5.9999999999999995E-5</v>
      </c>
      <c r="H55" s="10">
        <f t="shared" si="6"/>
        <v>1.7999999999999998E-4</v>
      </c>
      <c r="I55" s="11" t="str">
        <f t="shared" si="7"/>
        <v/>
      </c>
      <c r="J55" s="5">
        <v>18</v>
      </c>
      <c r="K55" s="5">
        <v>6</v>
      </c>
      <c r="L55" s="5">
        <v>18</v>
      </c>
      <c r="M55" s="5">
        <v>6</v>
      </c>
      <c r="N55" s="12">
        <v>588.57274273670225</v>
      </c>
      <c r="O55" s="12">
        <v>588.54790268063766</v>
      </c>
      <c r="P55" s="13">
        <v>0</v>
      </c>
      <c r="Q55" s="13">
        <v>0.03</v>
      </c>
      <c r="R55" s="13">
        <v>0.04</v>
      </c>
      <c r="S55" s="13">
        <v>0.06</v>
      </c>
      <c r="T55" s="13">
        <v>0.02</v>
      </c>
      <c r="U55" s="13">
        <v>0.01</v>
      </c>
      <c r="V55" s="13">
        <v>0.01</v>
      </c>
      <c r="W55" s="13">
        <v>0.02</v>
      </c>
      <c r="X55" s="13">
        <v>0.02</v>
      </c>
      <c r="Y55" s="13">
        <v>0.01</v>
      </c>
      <c r="Z55" s="13">
        <v>0.01</v>
      </c>
      <c r="AA55" s="13">
        <v>0.01</v>
      </c>
      <c r="AB55" s="13">
        <v>0</v>
      </c>
      <c r="AC55" s="13">
        <v>0.01</v>
      </c>
      <c r="AD55" s="13">
        <v>0.02</v>
      </c>
      <c r="AE55" s="13">
        <v>0.01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0.03</v>
      </c>
      <c r="AL55" s="13">
        <v>0.04</v>
      </c>
      <c r="AM55" s="13">
        <v>0.05</v>
      </c>
      <c r="AN55" s="13">
        <v>0.02</v>
      </c>
      <c r="AO55" s="13">
        <v>0.02</v>
      </c>
      <c r="AP55" s="13">
        <v>0.02</v>
      </c>
      <c r="AQ55" s="13">
        <v>0.02</v>
      </c>
      <c r="AR55" s="13">
        <v>0.01</v>
      </c>
      <c r="AS55" s="13">
        <v>0.01</v>
      </c>
      <c r="AT55" s="13">
        <v>0.02</v>
      </c>
      <c r="AU55" s="13">
        <v>0.01</v>
      </c>
      <c r="AV55" s="13">
        <v>0.01</v>
      </c>
      <c r="AW55" s="13">
        <v>0.01</v>
      </c>
      <c r="AX55" s="13">
        <v>0</v>
      </c>
      <c r="AY55" s="13">
        <v>0.01</v>
      </c>
      <c r="AZ55" s="13">
        <v>0.01</v>
      </c>
      <c r="BA55" s="13">
        <v>0</v>
      </c>
      <c r="BB55" s="13">
        <v>0</v>
      </c>
      <c r="BC55" s="13">
        <v>0</v>
      </c>
      <c r="BD55" s="14">
        <f t="shared" si="8"/>
        <v>0.28000000000000003</v>
      </c>
      <c r="BE55" s="14">
        <f t="shared" si="9"/>
        <v>0.29000000000000004</v>
      </c>
      <c r="BF55" s="15"/>
    </row>
    <row r="56" spans="1:58" x14ac:dyDescent="0.25">
      <c r="A56" s="5" t="s">
        <v>126</v>
      </c>
      <c r="B56" s="5" t="s">
        <v>1109</v>
      </c>
      <c r="C56" s="5" t="s">
        <v>1118</v>
      </c>
      <c r="D56" s="5" t="s">
        <v>1111</v>
      </c>
      <c r="E56" s="5" t="s">
        <v>139</v>
      </c>
      <c r="F56" s="5" t="s">
        <v>140</v>
      </c>
      <c r="G56" s="10">
        <f t="shared" si="5"/>
        <v>5.9999999999999995E-5</v>
      </c>
      <c r="H56" s="10">
        <f t="shared" si="6"/>
        <v>1.7999999999999998E-4</v>
      </c>
      <c r="I56" s="11" t="str">
        <f t="shared" si="7"/>
        <v/>
      </c>
      <c r="J56" s="5">
        <v>18</v>
      </c>
      <c r="K56" s="5">
        <v>6</v>
      </c>
      <c r="L56" s="5">
        <v>18</v>
      </c>
      <c r="M56" s="5">
        <v>6</v>
      </c>
      <c r="N56" s="12">
        <v>144.85732171824313</v>
      </c>
      <c r="O56" s="12">
        <v>63.964092911171527</v>
      </c>
      <c r="P56" s="13">
        <v>0</v>
      </c>
      <c r="Q56" s="13">
        <v>1.93</v>
      </c>
      <c r="R56" s="13">
        <v>1.85</v>
      </c>
      <c r="S56" s="13">
        <v>1.89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0.03</v>
      </c>
      <c r="AG56" s="13">
        <v>0.02</v>
      </c>
      <c r="AH56" s="13">
        <v>0.04</v>
      </c>
      <c r="AI56" s="13">
        <v>0.1</v>
      </c>
      <c r="AJ56" s="13">
        <v>0</v>
      </c>
      <c r="AK56" s="13">
        <v>4.3600000000000003</v>
      </c>
      <c r="AL56" s="13">
        <v>4.2</v>
      </c>
      <c r="AM56" s="13">
        <v>3.78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0.25</v>
      </c>
      <c r="BA56" s="13">
        <v>0.25</v>
      </c>
      <c r="BB56" s="13">
        <v>0.26</v>
      </c>
      <c r="BC56" s="13">
        <v>0.21</v>
      </c>
      <c r="BD56" s="14">
        <f t="shared" si="8"/>
        <v>5.8599999999999994</v>
      </c>
      <c r="BE56" s="14">
        <f t="shared" si="9"/>
        <v>13.31</v>
      </c>
      <c r="BF56" s="15"/>
    </row>
    <row r="57" spans="1:58" x14ac:dyDescent="0.25">
      <c r="A57" s="5" t="s">
        <v>126</v>
      </c>
      <c r="B57" s="5" t="s">
        <v>1119</v>
      </c>
      <c r="C57" s="5" t="s">
        <v>1110</v>
      </c>
      <c r="D57" s="5" t="s">
        <v>1111</v>
      </c>
      <c r="E57" s="5" t="s">
        <v>141</v>
      </c>
      <c r="F57" s="5" t="s">
        <v>142</v>
      </c>
      <c r="G57" s="10">
        <f t="shared" si="5"/>
        <v>1.0000000000000001E-5</v>
      </c>
      <c r="H57" s="10">
        <f t="shared" si="6"/>
        <v>8.9999999999999998E-4</v>
      </c>
      <c r="I57" s="11" t="str">
        <f t="shared" si="7"/>
        <v/>
      </c>
      <c r="J57" s="5">
        <v>90</v>
      </c>
      <c r="K57" s="5">
        <v>1</v>
      </c>
      <c r="L57" s="5">
        <v>90</v>
      </c>
      <c r="M57" s="5">
        <v>1</v>
      </c>
      <c r="N57" s="12">
        <v>60.908977320673934</v>
      </c>
      <c r="O57" s="12">
        <v>60.908977320673934</v>
      </c>
      <c r="P57" s="13">
        <v>0</v>
      </c>
      <c r="Q57" s="13">
        <v>2.68</v>
      </c>
      <c r="R57" s="13">
        <v>2.89</v>
      </c>
      <c r="S57" s="13">
        <v>4.05</v>
      </c>
      <c r="T57" s="13">
        <v>1.46</v>
      </c>
      <c r="U57" s="13">
        <v>1.56</v>
      </c>
      <c r="V57" s="13">
        <v>2.08</v>
      </c>
      <c r="W57" s="13">
        <v>3.64</v>
      </c>
      <c r="X57" s="13">
        <v>5.78</v>
      </c>
      <c r="Y57" s="13">
        <v>5.19</v>
      </c>
      <c r="Z57" s="13">
        <v>6.44</v>
      </c>
      <c r="AA57" s="13">
        <v>5.0599999999999996</v>
      </c>
      <c r="AB57" s="13">
        <v>4.82</v>
      </c>
      <c r="AC57" s="13">
        <v>4.8499999999999996</v>
      </c>
      <c r="AD57" s="13">
        <v>4.45</v>
      </c>
      <c r="AE57" s="13">
        <v>4.3</v>
      </c>
      <c r="AF57" s="13">
        <v>3.93</v>
      </c>
      <c r="AG57" s="13">
        <v>3.33</v>
      </c>
      <c r="AH57" s="13">
        <v>4.03</v>
      </c>
      <c r="AI57" s="13">
        <v>3.63</v>
      </c>
      <c r="AJ57" s="13">
        <v>0</v>
      </c>
      <c r="AK57" s="13">
        <v>2.68</v>
      </c>
      <c r="AL57" s="13">
        <v>2.89</v>
      </c>
      <c r="AM57" s="13">
        <v>4.05</v>
      </c>
      <c r="AN57" s="13">
        <v>1.46</v>
      </c>
      <c r="AO57" s="13">
        <v>1.56</v>
      </c>
      <c r="AP57" s="13">
        <v>2.08</v>
      </c>
      <c r="AQ57" s="13">
        <v>3.64</v>
      </c>
      <c r="AR57" s="13">
        <v>5.78</v>
      </c>
      <c r="AS57" s="13">
        <v>5.19</v>
      </c>
      <c r="AT57" s="13">
        <v>6.44</v>
      </c>
      <c r="AU57" s="13">
        <v>5.0599999999999996</v>
      </c>
      <c r="AV57" s="13">
        <v>4.82</v>
      </c>
      <c r="AW57" s="13">
        <v>4.8499999999999996</v>
      </c>
      <c r="AX57" s="13">
        <v>4.45</v>
      </c>
      <c r="AY57" s="13">
        <v>4.3</v>
      </c>
      <c r="AZ57" s="13">
        <v>3.93</v>
      </c>
      <c r="BA57" s="13">
        <v>3.33</v>
      </c>
      <c r="BB57" s="13">
        <v>4.03</v>
      </c>
      <c r="BC57" s="13">
        <v>3.63</v>
      </c>
      <c r="BD57" s="14">
        <f t="shared" si="8"/>
        <v>74.17</v>
      </c>
      <c r="BE57" s="14">
        <f t="shared" si="9"/>
        <v>74.17</v>
      </c>
      <c r="BF57" s="15"/>
    </row>
    <row r="58" spans="1:58" x14ac:dyDescent="0.25">
      <c r="A58" s="5" t="s">
        <v>126</v>
      </c>
      <c r="B58" s="5" t="s">
        <v>1119</v>
      </c>
      <c r="C58" s="5" t="s">
        <v>1113</v>
      </c>
      <c r="D58" s="5" t="s">
        <v>1111</v>
      </c>
      <c r="E58" s="5" t="s">
        <v>143</v>
      </c>
      <c r="F58" s="5" t="s">
        <v>144</v>
      </c>
      <c r="G58" s="10">
        <f t="shared" si="5"/>
        <v>5.9999999999999995E-5</v>
      </c>
      <c r="H58" s="10">
        <f t="shared" si="6"/>
        <v>1.7999999999999998E-4</v>
      </c>
      <c r="I58" s="11" t="str">
        <f t="shared" si="7"/>
        <v/>
      </c>
      <c r="J58" s="5">
        <v>18</v>
      </c>
      <c r="K58" s="5">
        <v>6</v>
      </c>
      <c r="L58" s="5">
        <v>18</v>
      </c>
      <c r="M58" s="5">
        <v>6</v>
      </c>
      <c r="N58" s="12">
        <v>81.749199569836733</v>
      </c>
      <c r="O58" s="12">
        <v>58.227554631345825</v>
      </c>
      <c r="P58" s="13">
        <v>0</v>
      </c>
      <c r="Q58" s="13">
        <v>0.04</v>
      </c>
      <c r="R58" s="13">
        <v>0.17</v>
      </c>
      <c r="S58" s="13">
        <v>0.28999999999999998</v>
      </c>
      <c r="T58" s="13">
        <v>0.47</v>
      </c>
      <c r="U58" s="13">
        <v>0.39</v>
      </c>
      <c r="V58" s="13">
        <v>0.65</v>
      </c>
      <c r="W58" s="13">
        <v>0.67</v>
      </c>
      <c r="X58" s="13">
        <v>0.36</v>
      </c>
      <c r="Y58" s="13">
        <v>0.65</v>
      </c>
      <c r="Z58" s="13">
        <v>0.8</v>
      </c>
      <c r="AA58" s="13">
        <v>0.61</v>
      </c>
      <c r="AB58" s="13">
        <v>1.1499999999999999</v>
      </c>
      <c r="AC58" s="13">
        <v>0.13</v>
      </c>
      <c r="AD58" s="13">
        <v>0.48</v>
      </c>
      <c r="AE58" s="13">
        <v>0</v>
      </c>
      <c r="AF58" s="13">
        <v>0.37</v>
      </c>
      <c r="AG58" s="13">
        <v>0.62</v>
      </c>
      <c r="AH58" s="13">
        <v>0.21</v>
      </c>
      <c r="AI58" s="13">
        <v>0</v>
      </c>
      <c r="AJ58" s="13">
        <v>0</v>
      </c>
      <c r="AK58" s="13">
        <v>0.05</v>
      </c>
      <c r="AL58" s="13">
        <v>0.23</v>
      </c>
      <c r="AM58" s="13">
        <v>0.51</v>
      </c>
      <c r="AN58" s="13">
        <v>0.52</v>
      </c>
      <c r="AO58" s="13">
        <v>0.59</v>
      </c>
      <c r="AP58" s="13">
        <v>0.68</v>
      </c>
      <c r="AQ58" s="13">
        <v>0.98</v>
      </c>
      <c r="AR58" s="13">
        <v>0.45</v>
      </c>
      <c r="AS58" s="13">
        <v>1.07</v>
      </c>
      <c r="AT58" s="13">
        <v>0.96</v>
      </c>
      <c r="AU58" s="13">
        <v>0.91</v>
      </c>
      <c r="AV58" s="13">
        <v>0.86</v>
      </c>
      <c r="AW58" s="13">
        <v>0.73</v>
      </c>
      <c r="AX58" s="13">
        <v>0.5</v>
      </c>
      <c r="AY58" s="13">
        <v>0.26</v>
      </c>
      <c r="AZ58" s="13">
        <v>0.67</v>
      </c>
      <c r="BA58" s="13">
        <v>0</v>
      </c>
      <c r="BB58" s="13">
        <v>0</v>
      </c>
      <c r="BC58" s="13">
        <v>0</v>
      </c>
      <c r="BD58" s="14">
        <f t="shared" si="8"/>
        <v>8.06</v>
      </c>
      <c r="BE58" s="14">
        <f t="shared" si="9"/>
        <v>9.9700000000000006</v>
      </c>
      <c r="BF58" s="15"/>
    </row>
    <row r="59" spans="1:58" x14ac:dyDescent="0.25">
      <c r="A59" s="5" t="s">
        <v>126</v>
      </c>
      <c r="B59" s="5" t="s">
        <v>1119</v>
      </c>
      <c r="C59" s="5" t="s">
        <v>1115</v>
      </c>
      <c r="D59" s="5" t="s">
        <v>1111</v>
      </c>
      <c r="E59" s="5" t="s">
        <v>145</v>
      </c>
      <c r="F59" s="5" t="s">
        <v>146</v>
      </c>
      <c r="G59" s="10">
        <f t="shared" si="5"/>
        <v>4.0000000000000003E-5</v>
      </c>
      <c r="H59" s="10">
        <f t="shared" si="6"/>
        <v>1E-3</v>
      </c>
      <c r="I59" s="11" t="str">
        <f t="shared" si="7"/>
        <v/>
      </c>
      <c r="J59" s="5">
        <v>100</v>
      </c>
      <c r="K59" s="5">
        <v>4</v>
      </c>
      <c r="L59" s="5">
        <v>100</v>
      </c>
      <c r="M59" s="5">
        <v>4</v>
      </c>
      <c r="N59" s="12">
        <v>81.390725724364955</v>
      </c>
      <c r="O59" s="12">
        <v>212.14065560284109</v>
      </c>
      <c r="P59" s="13">
        <v>0</v>
      </c>
      <c r="Q59" s="13">
        <v>7.25</v>
      </c>
      <c r="R59" s="13">
        <v>5.01</v>
      </c>
      <c r="S59" s="13">
        <v>0</v>
      </c>
      <c r="T59" s="13">
        <v>1.1599999999999999</v>
      </c>
      <c r="U59" s="13">
        <v>0</v>
      </c>
      <c r="V59" s="13">
        <v>0.33</v>
      </c>
      <c r="W59" s="13">
        <v>0.12</v>
      </c>
      <c r="X59" s="13">
        <v>0</v>
      </c>
      <c r="Y59" s="13">
        <v>0</v>
      </c>
      <c r="Z59" s="13">
        <v>0</v>
      </c>
      <c r="AA59" s="13">
        <v>0</v>
      </c>
      <c r="AB59" s="13">
        <v>0.16</v>
      </c>
      <c r="AC59" s="13">
        <v>0</v>
      </c>
      <c r="AD59" s="13">
        <v>0</v>
      </c>
      <c r="AE59" s="13">
        <v>0</v>
      </c>
      <c r="AF59" s="13">
        <v>0.76</v>
      </c>
      <c r="AG59" s="13">
        <v>0.53</v>
      </c>
      <c r="AH59" s="13">
        <v>0.22</v>
      </c>
      <c r="AI59" s="13">
        <v>0</v>
      </c>
      <c r="AJ59" s="13">
        <v>0</v>
      </c>
      <c r="AK59" s="13">
        <v>2.59</v>
      </c>
      <c r="AL59" s="13">
        <v>2.7</v>
      </c>
      <c r="AM59" s="13">
        <v>2.86</v>
      </c>
      <c r="AN59" s="13">
        <v>0</v>
      </c>
      <c r="AO59" s="13">
        <v>0</v>
      </c>
      <c r="AP59" s="13">
        <v>0</v>
      </c>
      <c r="AQ59" s="13">
        <v>0.32</v>
      </c>
      <c r="AR59" s="13">
        <v>0.43</v>
      </c>
      <c r="AS59" s="13">
        <v>0.12</v>
      </c>
      <c r="AT59" s="13">
        <v>0</v>
      </c>
      <c r="AU59" s="13">
        <v>0</v>
      </c>
      <c r="AV59" s="13">
        <v>0</v>
      </c>
      <c r="AW59" s="13">
        <v>0.14000000000000001</v>
      </c>
      <c r="AX59" s="13">
        <v>0.63</v>
      </c>
      <c r="AY59" s="13">
        <v>0</v>
      </c>
      <c r="AZ59" s="13">
        <v>0</v>
      </c>
      <c r="BA59" s="13">
        <v>0</v>
      </c>
      <c r="BB59" s="13">
        <v>0</v>
      </c>
      <c r="BC59" s="13">
        <v>0.18</v>
      </c>
      <c r="BD59" s="14">
        <f t="shared" si="8"/>
        <v>15.54</v>
      </c>
      <c r="BE59" s="14">
        <f t="shared" si="9"/>
        <v>9.9700000000000006</v>
      </c>
      <c r="BF59" s="15"/>
    </row>
    <row r="60" spans="1:58" x14ac:dyDescent="0.25">
      <c r="A60" s="5" t="s">
        <v>126</v>
      </c>
      <c r="B60" s="5" t="s">
        <v>1119</v>
      </c>
      <c r="C60" s="5" t="s">
        <v>1116</v>
      </c>
      <c r="D60" s="5" t="s">
        <v>1111</v>
      </c>
      <c r="E60" s="5" t="s">
        <v>147</v>
      </c>
      <c r="F60" s="5" t="s">
        <v>148</v>
      </c>
      <c r="G60" s="10">
        <f t="shared" si="5"/>
        <v>5.9999999999999995E-5</v>
      </c>
      <c r="H60" s="10">
        <f t="shared" si="6"/>
        <v>1.7999999999999998E-4</v>
      </c>
      <c r="I60" s="11" t="str">
        <f t="shared" si="7"/>
        <v/>
      </c>
      <c r="J60" s="5">
        <v>18</v>
      </c>
      <c r="K60" s="5">
        <v>6</v>
      </c>
      <c r="L60" s="5">
        <v>18</v>
      </c>
      <c r="M60" s="5">
        <v>6</v>
      </c>
      <c r="N60" s="12">
        <v>161.838549681769</v>
      </c>
      <c r="O60" s="12">
        <v>147.5818461421832</v>
      </c>
      <c r="P60" s="13">
        <v>0</v>
      </c>
      <c r="Q60" s="13">
        <v>0.01</v>
      </c>
      <c r="R60" s="13">
        <v>0.01</v>
      </c>
      <c r="S60" s="13">
        <v>0.02</v>
      </c>
      <c r="T60" s="13">
        <v>0.02</v>
      </c>
      <c r="U60" s="13">
        <v>0.01</v>
      </c>
      <c r="V60" s="13">
        <v>0.02</v>
      </c>
      <c r="W60" s="13">
        <v>0.02</v>
      </c>
      <c r="X60" s="13">
        <v>0.02</v>
      </c>
      <c r="Y60" s="13">
        <v>0.02</v>
      </c>
      <c r="Z60" s="13">
        <v>0.03</v>
      </c>
      <c r="AA60" s="13">
        <v>0.02</v>
      </c>
      <c r="AB60" s="13">
        <v>0.03</v>
      </c>
      <c r="AC60" s="13">
        <v>0.01</v>
      </c>
      <c r="AD60" s="13">
        <v>0.01</v>
      </c>
      <c r="AE60" s="13">
        <v>0</v>
      </c>
      <c r="AF60" s="13">
        <v>0.02</v>
      </c>
      <c r="AG60" s="13">
        <v>0.02</v>
      </c>
      <c r="AH60" s="13">
        <v>0.01</v>
      </c>
      <c r="AI60" s="13">
        <v>0</v>
      </c>
      <c r="AJ60" s="13">
        <v>0</v>
      </c>
      <c r="AK60" s="13">
        <v>0.01</v>
      </c>
      <c r="AL60" s="13">
        <v>0.01</v>
      </c>
      <c r="AM60" s="13">
        <v>0.02</v>
      </c>
      <c r="AN60" s="13">
        <v>0.02</v>
      </c>
      <c r="AO60" s="13">
        <v>0.02</v>
      </c>
      <c r="AP60" s="13">
        <v>0.02</v>
      </c>
      <c r="AQ60" s="13">
        <v>0.02</v>
      </c>
      <c r="AR60" s="13">
        <v>0.02</v>
      </c>
      <c r="AS60" s="13">
        <v>0.03</v>
      </c>
      <c r="AT60" s="13">
        <v>0.02</v>
      </c>
      <c r="AU60" s="13">
        <v>0.02</v>
      </c>
      <c r="AV60" s="13">
        <v>0.02</v>
      </c>
      <c r="AW60" s="13">
        <v>0.01</v>
      </c>
      <c r="AX60" s="13">
        <v>0.01</v>
      </c>
      <c r="AY60" s="13">
        <v>0.01</v>
      </c>
      <c r="AZ60" s="13">
        <v>0.02</v>
      </c>
      <c r="BA60" s="13">
        <v>0.01</v>
      </c>
      <c r="BB60" s="13">
        <v>0.01</v>
      </c>
      <c r="BC60" s="13">
        <v>0</v>
      </c>
      <c r="BD60" s="14">
        <f t="shared" si="8"/>
        <v>0.30000000000000004</v>
      </c>
      <c r="BE60" s="14">
        <f t="shared" si="9"/>
        <v>0.30000000000000004</v>
      </c>
      <c r="BF60" s="15"/>
    </row>
    <row r="61" spans="1:58" x14ac:dyDescent="0.25">
      <c r="A61" s="5" t="s">
        <v>126</v>
      </c>
      <c r="B61" s="5" t="s">
        <v>1119</v>
      </c>
      <c r="C61" s="5" t="s">
        <v>1117</v>
      </c>
      <c r="D61" s="5" t="s">
        <v>1111</v>
      </c>
      <c r="E61" s="5" t="s">
        <v>149</v>
      </c>
      <c r="F61" s="5" t="s">
        <v>150</v>
      </c>
      <c r="G61" s="10">
        <f t="shared" si="5"/>
        <v>4.0000000000000003E-5</v>
      </c>
      <c r="H61" s="10">
        <f t="shared" si="6"/>
        <v>2.0000000000000001E-4</v>
      </c>
      <c r="I61" s="11" t="str">
        <f t="shared" si="7"/>
        <v/>
      </c>
      <c r="J61" s="5">
        <v>20</v>
      </c>
      <c r="K61" s="5">
        <v>4</v>
      </c>
      <c r="L61" s="5">
        <v>20</v>
      </c>
      <c r="M61" s="5">
        <v>4</v>
      </c>
      <c r="N61" s="12">
        <v>18.195433577922689</v>
      </c>
      <c r="O61" s="12">
        <v>53.326360892491827</v>
      </c>
      <c r="P61" s="13">
        <v>0</v>
      </c>
      <c r="Q61" s="13">
        <v>2.66</v>
      </c>
      <c r="R61" s="13">
        <v>2.5299999999999998</v>
      </c>
      <c r="S61" s="13">
        <v>2.39</v>
      </c>
      <c r="T61" s="13">
        <v>1.23</v>
      </c>
      <c r="U61" s="13">
        <v>0.36</v>
      </c>
      <c r="V61" s="13">
        <v>0.79</v>
      </c>
      <c r="W61" s="13">
        <v>0.74</v>
      </c>
      <c r="X61" s="13">
        <v>0</v>
      </c>
      <c r="Y61" s="13">
        <v>0</v>
      </c>
      <c r="Z61" s="13">
        <v>0.22</v>
      </c>
      <c r="AA61" s="13">
        <v>0</v>
      </c>
      <c r="AB61" s="13">
        <v>0.26</v>
      </c>
      <c r="AC61" s="13">
        <v>0</v>
      </c>
      <c r="AD61" s="13">
        <v>0</v>
      </c>
      <c r="AE61" s="13">
        <v>0</v>
      </c>
      <c r="AF61" s="13">
        <v>0.4</v>
      </c>
      <c r="AG61" s="13">
        <v>0.23</v>
      </c>
      <c r="AH61" s="13">
        <v>0.02</v>
      </c>
      <c r="AI61" s="13">
        <v>0</v>
      </c>
      <c r="AJ61" s="13">
        <v>0</v>
      </c>
      <c r="AK61" s="13">
        <v>0.75</v>
      </c>
      <c r="AL61" s="13">
        <v>0.92</v>
      </c>
      <c r="AM61" s="13">
        <v>1.29</v>
      </c>
      <c r="AN61" s="13">
        <v>0.09</v>
      </c>
      <c r="AO61" s="13">
        <v>0</v>
      </c>
      <c r="AP61" s="13">
        <v>0.09</v>
      </c>
      <c r="AQ61" s="13">
        <v>0.24</v>
      </c>
      <c r="AR61" s="13">
        <v>0.32</v>
      </c>
      <c r="AS61" s="13">
        <v>0.12</v>
      </c>
      <c r="AT61" s="13">
        <v>0</v>
      </c>
      <c r="AU61" s="13">
        <v>0</v>
      </c>
      <c r="AV61" s="13">
        <v>0</v>
      </c>
      <c r="AW61" s="13">
        <v>0.14000000000000001</v>
      </c>
      <c r="AX61" s="13">
        <v>0.4</v>
      </c>
      <c r="AY61" s="13">
        <v>0</v>
      </c>
      <c r="AZ61" s="13">
        <v>0</v>
      </c>
      <c r="BA61" s="13">
        <v>0</v>
      </c>
      <c r="BB61" s="13">
        <v>0</v>
      </c>
      <c r="BC61" s="13">
        <v>0.1</v>
      </c>
      <c r="BD61" s="14">
        <f t="shared" si="8"/>
        <v>11.830000000000002</v>
      </c>
      <c r="BE61" s="14">
        <f t="shared" si="9"/>
        <v>4.46</v>
      </c>
      <c r="BF61" s="15"/>
    </row>
    <row r="62" spans="1:58" x14ac:dyDescent="0.25">
      <c r="A62" s="5" t="s">
        <v>126</v>
      </c>
      <c r="B62" s="5" t="s">
        <v>1119</v>
      </c>
      <c r="C62" s="5" t="s">
        <v>1120</v>
      </c>
      <c r="D62" s="5" t="s">
        <v>1111</v>
      </c>
      <c r="E62" s="5" t="s">
        <v>151</v>
      </c>
      <c r="F62" s="5" t="s">
        <v>152</v>
      </c>
      <c r="G62" s="10">
        <f t="shared" si="5"/>
        <v>4.0000000000000003E-5</v>
      </c>
      <c r="H62" s="10">
        <f t="shared" si="6"/>
        <v>2.0000000000000001E-4</v>
      </c>
      <c r="I62" s="11" t="str">
        <f t="shared" si="7"/>
        <v/>
      </c>
      <c r="J62" s="5">
        <v>20</v>
      </c>
      <c r="K62" s="5">
        <v>4</v>
      </c>
      <c r="L62" s="5">
        <v>20</v>
      </c>
      <c r="M62" s="5">
        <v>4</v>
      </c>
      <c r="N62" s="12">
        <v>125.21120526658112</v>
      </c>
      <c r="O62" s="12">
        <v>185.31735417366735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4">
        <f t="shared" si="8"/>
        <v>0</v>
      </c>
      <c r="BE62" s="14">
        <f t="shared" si="9"/>
        <v>0</v>
      </c>
      <c r="BF62" s="15"/>
    </row>
    <row r="63" spans="1:58" x14ac:dyDescent="0.25">
      <c r="A63" s="5" t="s">
        <v>126</v>
      </c>
      <c r="B63" s="5" t="s">
        <v>1119</v>
      </c>
      <c r="C63" s="5" t="s">
        <v>1118</v>
      </c>
      <c r="D63" s="5" t="s">
        <v>1111</v>
      </c>
      <c r="E63" s="5" t="s">
        <v>153</v>
      </c>
      <c r="F63" s="5" t="s">
        <v>154</v>
      </c>
      <c r="G63" s="10">
        <f t="shared" si="5"/>
        <v>5.9999999999999995E-5</v>
      </c>
      <c r="H63" s="10">
        <f t="shared" si="6"/>
        <v>1.7999999999999998E-4</v>
      </c>
      <c r="I63" s="11" t="str">
        <f t="shared" si="7"/>
        <v/>
      </c>
      <c r="J63" s="5">
        <v>18</v>
      </c>
      <c r="K63" s="5">
        <v>6</v>
      </c>
      <c r="L63" s="5">
        <v>18</v>
      </c>
      <c r="M63" s="5">
        <v>6</v>
      </c>
      <c r="N63" s="12">
        <v>40.410988664162666</v>
      </c>
      <c r="O63" s="12">
        <v>29.005375489250181</v>
      </c>
      <c r="P63" s="13">
        <v>0</v>
      </c>
      <c r="Q63" s="13">
        <v>1.63</v>
      </c>
      <c r="R63" s="13">
        <v>1.21</v>
      </c>
      <c r="S63" s="13">
        <v>0.54</v>
      </c>
      <c r="T63" s="13">
        <v>0.44</v>
      </c>
      <c r="U63" s="13">
        <v>0</v>
      </c>
      <c r="V63" s="13">
        <v>0.01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0.03</v>
      </c>
      <c r="AG63" s="13">
        <v>0.06</v>
      </c>
      <c r="AH63" s="13">
        <v>0.02</v>
      </c>
      <c r="AI63" s="13">
        <v>0</v>
      </c>
      <c r="AJ63" s="13">
        <v>0</v>
      </c>
      <c r="AK63" s="13">
        <v>2.0299999999999998</v>
      </c>
      <c r="AL63" s="13">
        <v>1.76</v>
      </c>
      <c r="AM63" s="13">
        <v>1.51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0.06</v>
      </c>
      <c r="BA63" s="13">
        <v>0</v>
      </c>
      <c r="BB63" s="13">
        <v>0</v>
      </c>
      <c r="BC63" s="13">
        <v>0</v>
      </c>
      <c r="BD63" s="14">
        <f t="shared" si="8"/>
        <v>3.9399999999999995</v>
      </c>
      <c r="BE63" s="14">
        <f t="shared" si="9"/>
        <v>5.3599999999999994</v>
      </c>
      <c r="BF63" s="15"/>
    </row>
    <row r="64" spans="1:58" x14ac:dyDescent="0.25">
      <c r="A64" s="5" t="s">
        <v>126</v>
      </c>
      <c r="B64" s="5" t="s">
        <v>1121</v>
      </c>
      <c r="C64" s="5" t="s">
        <v>1122</v>
      </c>
      <c r="D64" s="5" t="s">
        <v>1111</v>
      </c>
      <c r="E64" s="5" t="s">
        <v>155</v>
      </c>
      <c r="F64" s="5" t="s">
        <v>33</v>
      </c>
      <c r="G64" s="10">
        <f t="shared" si="5"/>
        <v>4.0000000000000003E-5</v>
      </c>
      <c r="H64" s="10">
        <f t="shared" si="6"/>
        <v>5.2000000000000006E-4</v>
      </c>
      <c r="I64" s="11" t="str">
        <f t="shared" si="7"/>
        <v>X</v>
      </c>
      <c r="J64" s="5">
        <v>52</v>
      </c>
      <c r="K64" s="5">
        <v>4</v>
      </c>
      <c r="L64" s="5" t="s">
        <v>1123</v>
      </c>
      <c r="M64" s="5" t="s">
        <v>1123</v>
      </c>
      <c r="N64" s="12">
        <v>65.403037950384913</v>
      </c>
      <c r="O64" s="12">
        <v>0</v>
      </c>
      <c r="P64" s="13">
        <v>0</v>
      </c>
      <c r="Q64" s="13">
        <v>6.67</v>
      </c>
      <c r="R64" s="13">
        <v>6.18</v>
      </c>
      <c r="S64" s="13">
        <v>0.73</v>
      </c>
      <c r="T64" s="13">
        <v>0.21</v>
      </c>
      <c r="U64" s="13">
        <v>0</v>
      </c>
      <c r="V64" s="13">
        <v>0.02</v>
      </c>
      <c r="W64" s="13">
        <v>0</v>
      </c>
      <c r="X64" s="13">
        <v>0.51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1.2</v>
      </c>
      <c r="AE64" s="13">
        <v>0</v>
      </c>
      <c r="AF64" s="13">
        <v>0</v>
      </c>
      <c r="AG64" s="13">
        <v>0.01</v>
      </c>
      <c r="AH64" s="13">
        <v>0</v>
      </c>
      <c r="AI64" s="13">
        <v>0</v>
      </c>
      <c r="AJ64" s="13">
        <v>0</v>
      </c>
      <c r="AK64" s="13">
        <v>0.06</v>
      </c>
      <c r="AL64" s="13">
        <v>7.0000000000000007E-2</v>
      </c>
      <c r="AM64" s="13">
        <v>0</v>
      </c>
      <c r="AN64" s="13">
        <v>0.01</v>
      </c>
      <c r="AO64" s="13">
        <v>0</v>
      </c>
      <c r="AP64" s="13">
        <v>0</v>
      </c>
      <c r="AQ64" s="13">
        <v>0.01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0.01</v>
      </c>
      <c r="BD64" s="14">
        <f t="shared" si="8"/>
        <v>15.53</v>
      </c>
      <c r="BE64" s="14">
        <f t="shared" si="9"/>
        <v>0.16000000000000003</v>
      </c>
      <c r="BF64" s="16" t="s">
        <v>63</v>
      </c>
    </row>
    <row r="65" spans="1:58" x14ac:dyDescent="0.25">
      <c r="A65" s="5" t="s">
        <v>156</v>
      </c>
      <c r="B65" s="5" t="s">
        <v>1109</v>
      </c>
      <c r="C65" s="5" t="s">
        <v>1110</v>
      </c>
      <c r="D65" s="5" t="s">
        <v>1111</v>
      </c>
      <c r="E65" s="5" t="s">
        <v>157</v>
      </c>
      <c r="F65" s="5" t="s">
        <v>158</v>
      </c>
      <c r="G65" s="10">
        <f t="shared" si="5"/>
        <v>1.0000000000000001E-5</v>
      </c>
      <c r="H65" s="10">
        <f t="shared" si="6"/>
        <v>8.9999999999999998E-4</v>
      </c>
      <c r="I65" s="11" t="str">
        <f t="shared" si="7"/>
        <v/>
      </c>
      <c r="J65" s="5">
        <v>90</v>
      </c>
      <c r="K65" s="5">
        <v>1</v>
      </c>
      <c r="L65" s="5">
        <v>90</v>
      </c>
      <c r="M65" s="5">
        <v>1</v>
      </c>
      <c r="N65" s="12">
        <v>49.543263668817616</v>
      </c>
      <c r="O65" s="12">
        <v>49.543263668817616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4">
        <f t="shared" si="8"/>
        <v>0</v>
      </c>
      <c r="BE65" s="14">
        <f t="shared" si="9"/>
        <v>0</v>
      </c>
      <c r="BF65" s="15"/>
    </row>
    <row r="66" spans="1:58" x14ac:dyDescent="0.25">
      <c r="A66" s="5" t="s">
        <v>156</v>
      </c>
      <c r="B66" s="5" t="s">
        <v>1109</v>
      </c>
      <c r="C66" s="5" t="s">
        <v>1112</v>
      </c>
      <c r="D66" s="5" t="s">
        <v>1111</v>
      </c>
      <c r="E66" s="5" t="s">
        <v>159</v>
      </c>
      <c r="F66" s="5" t="s">
        <v>160</v>
      </c>
      <c r="G66" s="10">
        <f t="shared" si="5"/>
        <v>5.9999999999999995E-5</v>
      </c>
      <c r="H66" s="10">
        <f t="shared" si="6"/>
        <v>1.7999999999999998E-4</v>
      </c>
      <c r="I66" s="11" t="str">
        <f t="shared" si="7"/>
        <v/>
      </c>
      <c r="J66" s="5">
        <v>18</v>
      </c>
      <c r="K66" s="5">
        <v>6</v>
      </c>
      <c r="L66" s="5">
        <v>18</v>
      </c>
      <c r="M66" s="5">
        <v>6</v>
      </c>
      <c r="N66" s="12">
        <v>146.78923940574725</v>
      </c>
      <c r="O66" s="12">
        <v>144.3049132781023</v>
      </c>
      <c r="P66" s="13">
        <v>0</v>
      </c>
      <c r="Q66" s="13">
        <v>0.03</v>
      </c>
      <c r="R66" s="13">
        <v>0.04</v>
      </c>
      <c r="S66" s="13">
        <v>0.08</v>
      </c>
      <c r="T66" s="13">
        <v>0.04</v>
      </c>
      <c r="U66" s="13">
        <v>0.05</v>
      </c>
      <c r="V66" s="13">
        <v>0.06</v>
      </c>
      <c r="W66" s="13">
        <v>0.08</v>
      </c>
      <c r="X66" s="13">
        <v>0.09</v>
      </c>
      <c r="Y66" s="13">
        <v>0.11</v>
      </c>
      <c r="Z66" s="13">
        <v>0.12</v>
      </c>
      <c r="AA66" s="13">
        <v>0.13</v>
      </c>
      <c r="AB66" s="13">
        <v>0.13</v>
      </c>
      <c r="AC66" s="13">
        <v>0.16</v>
      </c>
      <c r="AD66" s="13">
        <v>0.23</v>
      </c>
      <c r="AE66" s="13">
        <v>0.2</v>
      </c>
      <c r="AF66" s="13">
        <v>0.19</v>
      </c>
      <c r="AG66" s="13">
        <v>0.22</v>
      </c>
      <c r="AH66" s="13">
        <v>0.22</v>
      </c>
      <c r="AI66" s="13">
        <v>0.3</v>
      </c>
      <c r="AJ66" s="13">
        <v>0</v>
      </c>
      <c r="AK66" s="13">
        <v>0.03</v>
      </c>
      <c r="AL66" s="13">
        <v>0.05</v>
      </c>
      <c r="AM66" s="13">
        <v>7.0000000000000007E-2</v>
      </c>
      <c r="AN66" s="13">
        <v>0.04</v>
      </c>
      <c r="AO66" s="13">
        <v>0.05</v>
      </c>
      <c r="AP66" s="13">
        <v>0.06</v>
      </c>
      <c r="AQ66" s="13">
        <v>0.08</v>
      </c>
      <c r="AR66" s="13">
        <v>0.09</v>
      </c>
      <c r="AS66" s="13">
        <v>0.11</v>
      </c>
      <c r="AT66" s="13">
        <v>0.13</v>
      </c>
      <c r="AU66" s="13">
        <v>0.14000000000000001</v>
      </c>
      <c r="AV66" s="13">
        <v>0.17</v>
      </c>
      <c r="AW66" s="13">
        <v>0.18</v>
      </c>
      <c r="AX66" s="13">
        <v>0.16</v>
      </c>
      <c r="AY66" s="13">
        <v>0.2</v>
      </c>
      <c r="AZ66" s="13">
        <v>0.24</v>
      </c>
      <c r="BA66" s="13">
        <v>0.23</v>
      </c>
      <c r="BB66" s="13">
        <v>0.28000000000000003</v>
      </c>
      <c r="BC66" s="13">
        <v>0.28999999999999998</v>
      </c>
      <c r="BD66" s="14">
        <f t="shared" si="8"/>
        <v>2.48</v>
      </c>
      <c r="BE66" s="14">
        <f t="shared" si="9"/>
        <v>2.5999999999999996</v>
      </c>
      <c r="BF66" s="15"/>
    </row>
    <row r="67" spans="1:58" x14ac:dyDescent="0.25">
      <c r="A67" s="5" t="s">
        <v>156</v>
      </c>
      <c r="B67" s="5" t="s">
        <v>1109</v>
      </c>
      <c r="C67" s="5" t="s">
        <v>1113</v>
      </c>
      <c r="D67" s="5" t="s">
        <v>1111</v>
      </c>
      <c r="E67" s="5" t="s">
        <v>161</v>
      </c>
      <c r="F67" s="5" t="s">
        <v>162</v>
      </c>
      <c r="G67" s="10">
        <f t="shared" si="5"/>
        <v>5.9999999999999995E-5</v>
      </c>
      <c r="H67" s="10">
        <f t="shared" si="6"/>
        <v>1.7999999999999998E-4</v>
      </c>
      <c r="I67" s="11" t="str">
        <f t="shared" si="7"/>
        <v/>
      </c>
      <c r="J67" s="5">
        <v>18</v>
      </c>
      <c r="K67" s="5">
        <v>6</v>
      </c>
      <c r="L67" s="5">
        <v>18</v>
      </c>
      <c r="M67" s="5">
        <v>6</v>
      </c>
      <c r="N67" s="12">
        <v>139.22019082692964</v>
      </c>
      <c r="O67" s="12">
        <v>60.278324810229591</v>
      </c>
      <c r="P67" s="13">
        <v>0</v>
      </c>
      <c r="Q67" s="13">
        <v>0.68</v>
      </c>
      <c r="R67" s="13">
        <v>0.95</v>
      </c>
      <c r="S67" s="13">
        <v>1.26</v>
      </c>
      <c r="T67" s="13">
        <v>0.26</v>
      </c>
      <c r="U67" s="13">
        <v>0.31</v>
      </c>
      <c r="V67" s="13">
        <v>0.24</v>
      </c>
      <c r="W67" s="13">
        <v>0.21</v>
      </c>
      <c r="X67" s="13">
        <v>0.3</v>
      </c>
      <c r="Y67" s="13">
        <v>0.11</v>
      </c>
      <c r="Z67" s="13">
        <v>0.05</v>
      </c>
      <c r="AA67" s="13">
        <v>0.06</v>
      </c>
      <c r="AB67" s="13">
        <v>0</v>
      </c>
      <c r="AC67" s="13">
        <v>0</v>
      </c>
      <c r="AD67" s="13">
        <v>0.05</v>
      </c>
      <c r="AE67" s="13">
        <v>0</v>
      </c>
      <c r="AF67" s="13">
        <v>0</v>
      </c>
      <c r="AG67" s="13">
        <v>0</v>
      </c>
      <c r="AH67" s="13">
        <v>0</v>
      </c>
      <c r="AI67" s="13">
        <v>0.06</v>
      </c>
      <c r="AJ67" s="13">
        <v>0</v>
      </c>
      <c r="AK67" s="13">
        <v>1.57</v>
      </c>
      <c r="AL67" s="13">
        <v>2.19</v>
      </c>
      <c r="AM67" s="13">
        <v>2.63</v>
      </c>
      <c r="AN67" s="13">
        <v>0.97</v>
      </c>
      <c r="AO67" s="13">
        <v>0.81</v>
      </c>
      <c r="AP67" s="13">
        <v>0.77</v>
      </c>
      <c r="AQ67" s="13">
        <v>0.68</v>
      </c>
      <c r="AR67" s="13">
        <v>0.5</v>
      </c>
      <c r="AS67" s="13">
        <v>0.73</v>
      </c>
      <c r="AT67" s="13">
        <v>0.49</v>
      </c>
      <c r="AU67" s="13">
        <v>0.38</v>
      </c>
      <c r="AV67" s="13">
        <v>0.35</v>
      </c>
      <c r="AW67" s="13">
        <v>0.17</v>
      </c>
      <c r="AX67" s="13">
        <v>0</v>
      </c>
      <c r="AY67" s="13">
        <v>0.44</v>
      </c>
      <c r="AZ67" s="13">
        <v>0.16</v>
      </c>
      <c r="BA67" s="13">
        <v>0.11</v>
      </c>
      <c r="BB67" s="13">
        <v>0.11</v>
      </c>
      <c r="BC67" s="13">
        <v>0</v>
      </c>
      <c r="BD67" s="14">
        <f t="shared" si="8"/>
        <v>4.5399999999999983</v>
      </c>
      <c r="BE67" s="14">
        <f t="shared" si="9"/>
        <v>13.059999999999999</v>
      </c>
      <c r="BF67" s="15"/>
    </row>
    <row r="68" spans="1:58" x14ac:dyDescent="0.25">
      <c r="A68" s="5" t="s">
        <v>156</v>
      </c>
      <c r="B68" s="5" t="s">
        <v>1109</v>
      </c>
      <c r="C68" s="5" t="s">
        <v>1114</v>
      </c>
      <c r="D68" s="5" t="s">
        <v>1111</v>
      </c>
      <c r="E68" s="5" t="s">
        <v>163</v>
      </c>
      <c r="F68" s="5" t="s">
        <v>164</v>
      </c>
      <c r="G68" s="10">
        <f t="shared" ref="G68:G95" si="10">G$1*K68/1000</f>
        <v>4.0000000000000003E-5</v>
      </c>
      <c r="H68" s="10">
        <f t="shared" ref="H68:H95" si="11">J68*H$1/1000</f>
        <v>2.0000000000000001E-4</v>
      </c>
      <c r="I68" s="11" t="str">
        <f t="shared" ref="I68:I95" si="12">IF(OR(J68&lt;&gt;L68,K68&lt;&gt;M68),"X","")</f>
        <v/>
      </c>
      <c r="J68" s="5">
        <v>20</v>
      </c>
      <c r="K68" s="5">
        <v>4</v>
      </c>
      <c r="L68" s="5">
        <v>20</v>
      </c>
      <c r="M68" s="5">
        <v>4</v>
      </c>
      <c r="N68" s="12">
        <v>73.520742706365155</v>
      </c>
      <c r="O68" s="12">
        <v>158.44833575282686</v>
      </c>
      <c r="P68" s="13">
        <v>0</v>
      </c>
      <c r="Q68" s="13">
        <v>0.16</v>
      </c>
      <c r="R68" s="13">
        <v>0.27</v>
      </c>
      <c r="S68" s="13">
        <v>0.36</v>
      </c>
      <c r="T68" s="13">
        <v>0.22</v>
      </c>
      <c r="U68" s="13">
        <v>0.2</v>
      </c>
      <c r="V68" s="13">
        <v>0.28000000000000003</v>
      </c>
      <c r="W68" s="13">
        <v>0.31</v>
      </c>
      <c r="X68" s="13">
        <v>0.27</v>
      </c>
      <c r="Y68" s="13">
        <v>0.23</v>
      </c>
      <c r="Z68" s="13">
        <v>0.26</v>
      </c>
      <c r="AA68" s="13">
        <v>0</v>
      </c>
      <c r="AB68" s="13">
        <v>0.28000000000000003</v>
      </c>
      <c r="AC68" s="13">
        <v>0.11</v>
      </c>
      <c r="AD68" s="13">
        <v>0.03</v>
      </c>
      <c r="AE68" s="13">
        <v>0.02</v>
      </c>
      <c r="AF68" s="13">
        <v>0.01</v>
      </c>
      <c r="AG68" s="13">
        <v>0.09</v>
      </c>
      <c r="AH68" s="13">
        <v>0.08</v>
      </c>
      <c r="AI68" s="13">
        <v>0</v>
      </c>
      <c r="AJ68" s="13">
        <v>0</v>
      </c>
      <c r="AK68" s="13">
        <v>0.08</v>
      </c>
      <c r="AL68" s="13">
        <v>0.12</v>
      </c>
      <c r="AM68" s="13">
        <v>0.19</v>
      </c>
      <c r="AN68" s="13">
        <v>0.08</v>
      </c>
      <c r="AO68" s="13">
        <v>0.1</v>
      </c>
      <c r="AP68" s="13">
        <v>0.12</v>
      </c>
      <c r="AQ68" s="13">
        <v>0.11</v>
      </c>
      <c r="AR68" s="13">
        <v>0.16</v>
      </c>
      <c r="AS68" s="13">
        <v>0.08</v>
      </c>
      <c r="AT68" s="13">
        <v>0.05</v>
      </c>
      <c r="AU68" s="13">
        <v>0.05</v>
      </c>
      <c r="AV68" s="13">
        <v>0.01</v>
      </c>
      <c r="AW68" s="13">
        <v>0</v>
      </c>
      <c r="AX68" s="13">
        <v>7.0000000000000007E-2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4">
        <f t="shared" ref="BD68:BD95" si="13">SUM(P68:AI68)</f>
        <v>3.18</v>
      </c>
      <c r="BE68" s="14">
        <f t="shared" ref="BE68:BE95" si="14">SUM(AJ68:BC68)</f>
        <v>1.2200000000000002</v>
      </c>
      <c r="BF68" s="15"/>
    </row>
    <row r="69" spans="1:58" x14ac:dyDescent="0.25">
      <c r="A69" s="5" t="s">
        <v>156</v>
      </c>
      <c r="B69" s="5" t="s">
        <v>1109</v>
      </c>
      <c r="C69" s="5" t="s">
        <v>1115</v>
      </c>
      <c r="D69" s="5" t="s">
        <v>1111</v>
      </c>
      <c r="E69" s="5" t="s">
        <v>165</v>
      </c>
      <c r="F69" s="5" t="s">
        <v>166</v>
      </c>
      <c r="G69" s="10">
        <f t="shared" si="10"/>
        <v>4.0000000000000003E-5</v>
      </c>
      <c r="H69" s="10">
        <f t="shared" si="11"/>
        <v>1E-3</v>
      </c>
      <c r="I69" s="11" t="str">
        <f t="shared" si="12"/>
        <v/>
      </c>
      <c r="J69" s="5">
        <v>100</v>
      </c>
      <c r="K69" s="5">
        <v>4</v>
      </c>
      <c r="L69" s="5">
        <v>100</v>
      </c>
      <c r="M69" s="5">
        <v>4</v>
      </c>
      <c r="N69" s="12">
        <v>171.79187802520502</v>
      </c>
      <c r="O69" s="12">
        <v>41.18799835507297</v>
      </c>
      <c r="P69" s="13">
        <v>0</v>
      </c>
      <c r="Q69" s="13">
        <v>2.5099999999999998</v>
      </c>
      <c r="R69" s="13">
        <v>2.34</v>
      </c>
      <c r="S69" s="13">
        <v>1.81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0.01</v>
      </c>
      <c r="AG69" s="13">
        <v>7.0000000000000007E-2</v>
      </c>
      <c r="AH69" s="13">
        <v>0.06</v>
      </c>
      <c r="AI69" s="13">
        <v>0</v>
      </c>
      <c r="AJ69" s="13">
        <v>0</v>
      </c>
      <c r="AK69" s="13">
        <v>9.73</v>
      </c>
      <c r="AL69" s="13">
        <v>8.9600000000000009</v>
      </c>
      <c r="AM69" s="13">
        <v>9.82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1.0900000000000001</v>
      </c>
      <c r="AY69" s="13">
        <v>0</v>
      </c>
      <c r="AZ69" s="13">
        <v>0</v>
      </c>
      <c r="BA69" s="13">
        <v>0.08</v>
      </c>
      <c r="BB69" s="13">
        <v>0.01</v>
      </c>
      <c r="BC69" s="13">
        <v>0</v>
      </c>
      <c r="BD69" s="14">
        <f t="shared" si="13"/>
        <v>6.8</v>
      </c>
      <c r="BE69" s="14">
        <f t="shared" si="14"/>
        <v>29.69</v>
      </c>
      <c r="BF69" s="15"/>
    </row>
    <row r="70" spans="1:58" x14ac:dyDescent="0.25">
      <c r="A70" s="5" t="s">
        <v>156</v>
      </c>
      <c r="B70" s="5" t="s">
        <v>1109</v>
      </c>
      <c r="C70" s="5" t="s">
        <v>1116</v>
      </c>
      <c r="D70" s="5" t="s">
        <v>1111</v>
      </c>
      <c r="E70" s="5" t="s">
        <v>167</v>
      </c>
      <c r="F70" s="5" t="s">
        <v>168</v>
      </c>
      <c r="G70" s="10">
        <f t="shared" si="10"/>
        <v>5.9999999999999995E-5</v>
      </c>
      <c r="H70" s="10">
        <f t="shared" si="11"/>
        <v>1.7999999999999998E-4</v>
      </c>
      <c r="I70" s="11" t="str">
        <f t="shared" si="12"/>
        <v/>
      </c>
      <c r="J70" s="5">
        <v>18</v>
      </c>
      <c r="K70" s="5">
        <v>6</v>
      </c>
      <c r="L70" s="5">
        <v>18</v>
      </c>
      <c r="M70" s="5">
        <v>6</v>
      </c>
      <c r="N70" s="12">
        <v>532.75785260940938</v>
      </c>
      <c r="O70" s="12">
        <v>523.21214372365853</v>
      </c>
      <c r="P70" s="13">
        <v>0</v>
      </c>
      <c r="Q70" s="13">
        <v>0.01</v>
      </c>
      <c r="R70" s="13">
        <v>0.01</v>
      </c>
      <c r="S70" s="13">
        <v>0.01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0.01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0.01</v>
      </c>
      <c r="AL70" s="13">
        <v>0.01</v>
      </c>
      <c r="AM70" s="13">
        <v>0.01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4">
        <f t="shared" si="13"/>
        <v>0.04</v>
      </c>
      <c r="BE70" s="14">
        <f t="shared" si="14"/>
        <v>0.03</v>
      </c>
      <c r="BF70" s="15"/>
    </row>
    <row r="71" spans="1:58" x14ac:dyDescent="0.25">
      <c r="A71" s="5" t="s">
        <v>156</v>
      </c>
      <c r="B71" s="5" t="s">
        <v>1109</v>
      </c>
      <c r="C71" s="5" t="s">
        <v>1117</v>
      </c>
      <c r="D71" s="5" t="s">
        <v>1111</v>
      </c>
      <c r="E71" s="5" t="s">
        <v>169</v>
      </c>
      <c r="F71" s="5" t="s">
        <v>170</v>
      </c>
      <c r="G71" s="10">
        <f t="shared" si="10"/>
        <v>4.0000000000000003E-5</v>
      </c>
      <c r="H71" s="10">
        <f t="shared" si="11"/>
        <v>2.0000000000000001E-4</v>
      </c>
      <c r="I71" s="11" t="str">
        <f t="shared" si="12"/>
        <v/>
      </c>
      <c r="J71" s="5">
        <v>20</v>
      </c>
      <c r="K71" s="5">
        <v>4</v>
      </c>
      <c r="L71" s="5">
        <v>20</v>
      </c>
      <c r="M71" s="5">
        <v>4</v>
      </c>
      <c r="N71" s="12">
        <v>30.235972715722777</v>
      </c>
      <c r="O71" s="12">
        <v>62.69976610307053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4">
        <f t="shared" si="13"/>
        <v>0</v>
      </c>
      <c r="BE71" s="14">
        <f t="shared" si="14"/>
        <v>0</v>
      </c>
      <c r="BF71" s="15"/>
    </row>
    <row r="72" spans="1:58" x14ac:dyDescent="0.25">
      <c r="A72" s="5" t="s">
        <v>156</v>
      </c>
      <c r="B72" s="5" t="s">
        <v>1109</v>
      </c>
      <c r="C72" s="5" t="s">
        <v>1118</v>
      </c>
      <c r="D72" s="5" t="s">
        <v>1111</v>
      </c>
      <c r="E72" s="5" t="s">
        <v>171</v>
      </c>
      <c r="F72" s="5" t="s">
        <v>172</v>
      </c>
      <c r="G72" s="10">
        <f t="shared" si="10"/>
        <v>5.9999999999999995E-5</v>
      </c>
      <c r="H72" s="10">
        <f t="shared" si="11"/>
        <v>1.7999999999999998E-4</v>
      </c>
      <c r="I72" s="11" t="str">
        <f t="shared" si="12"/>
        <v/>
      </c>
      <c r="J72" s="5">
        <v>18</v>
      </c>
      <c r="K72" s="5">
        <v>6</v>
      </c>
      <c r="L72" s="5">
        <v>18</v>
      </c>
      <c r="M72" s="5">
        <v>6</v>
      </c>
      <c r="N72" s="12">
        <v>60.80278436897629</v>
      </c>
      <c r="O72" s="12">
        <v>28.172327243663656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4">
        <f t="shared" si="13"/>
        <v>0</v>
      </c>
      <c r="BE72" s="14">
        <f t="shared" si="14"/>
        <v>0</v>
      </c>
      <c r="BF72" s="15"/>
    </row>
    <row r="73" spans="1:58" x14ac:dyDescent="0.25">
      <c r="A73" s="5" t="s">
        <v>156</v>
      </c>
      <c r="B73" s="5" t="s">
        <v>1119</v>
      </c>
      <c r="C73" s="5" t="s">
        <v>1110</v>
      </c>
      <c r="D73" s="5" t="s">
        <v>1111</v>
      </c>
      <c r="E73" s="5" t="s">
        <v>173</v>
      </c>
      <c r="F73" s="5" t="s">
        <v>174</v>
      </c>
      <c r="G73" s="10">
        <f t="shared" si="10"/>
        <v>1.0000000000000001E-5</v>
      </c>
      <c r="H73" s="10">
        <f t="shared" si="11"/>
        <v>8.9999999999999998E-4</v>
      </c>
      <c r="I73" s="11" t="str">
        <f t="shared" si="12"/>
        <v/>
      </c>
      <c r="J73" s="5">
        <v>90</v>
      </c>
      <c r="K73" s="5">
        <v>1</v>
      </c>
      <c r="L73" s="5">
        <v>90</v>
      </c>
      <c r="M73" s="5">
        <v>1</v>
      </c>
      <c r="N73" s="12">
        <v>48.249364027574558</v>
      </c>
      <c r="O73" s="12">
        <v>48.249364027574558</v>
      </c>
      <c r="P73" s="13">
        <v>0</v>
      </c>
      <c r="Q73" s="13">
        <v>0.3</v>
      </c>
      <c r="R73" s="13">
        <v>0.31</v>
      </c>
      <c r="S73" s="13">
        <v>0.32</v>
      </c>
      <c r="T73" s="13">
        <v>0.01</v>
      </c>
      <c r="U73" s="13">
        <v>0.02</v>
      </c>
      <c r="V73" s="13">
        <v>0.02</v>
      </c>
      <c r="W73" s="13">
        <v>0.09</v>
      </c>
      <c r="X73" s="13">
        <v>0.12</v>
      </c>
      <c r="Y73" s="13">
        <v>0.19</v>
      </c>
      <c r="Z73" s="13">
        <v>0.26</v>
      </c>
      <c r="AA73" s="13">
        <v>0.54</v>
      </c>
      <c r="AB73" s="13">
        <v>0.44</v>
      </c>
      <c r="AC73" s="13">
        <v>0.49</v>
      </c>
      <c r="AD73" s="13">
        <v>0.41</v>
      </c>
      <c r="AE73" s="13">
        <v>0.49</v>
      </c>
      <c r="AF73" s="13">
        <v>0.38</v>
      </c>
      <c r="AG73" s="13">
        <v>0.37</v>
      </c>
      <c r="AH73" s="13">
        <v>0.37</v>
      </c>
      <c r="AI73" s="13">
        <v>0.25</v>
      </c>
      <c r="AJ73" s="13">
        <v>0</v>
      </c>
      <c r="AK73" s="13">
        <v>0.3</v>
      </c>
      <c r="AL73" s="13">
        <v>0.31</v>
      </c>
      <c r="AM73" s="13">
        <v>0.32</v>
      </c>
      <c r="AN73" s="13">
        <v>0.01</v>
      </c>
      <c r="AO73" s="13">
        <v>0.02</v>
      </c>
      <c r="AP73" s="13">
        <v>0.02</v>
      </c>
      <c r="AQ73" s="13">
        <v>0.09</v>
      </c>
      <c r="AR73" s="13">
        <v>0.12</v>
      </c>
      <c r="AS73" s="13">
        <v>0.19</v>
      </c>
      <c r="AT73" s="13">
        <v>0.26</v>
      </c>
      <c r="AU73" s="13">
        <v>0.54</v>
      </c>
      <c r="AV73" s="13">
        <v>0.44</v>
      </c>
      <c r="AW73" s="13">
        <v>0.49</v>
      </c>
      <c r="AX73" s="13">
        <v>0.41</v>
      </c>
      <c r="AY73" s="13">
        <v>0.49</v>
      </c>
      <c r="AZ73" s="13">
        <v>0.38</v>
      </c>
      <c r="BA73" s="13">
        <v>0.37</v>
      </c>
      <c r="BB73" s="13">
        <v>0.37</v>
      </c>
      <c r="BC73" s="13">
        <v>0.25</v>
      </c>
      <c r="BD73" s="14">
        <f t="shared" si="13"/>
        <v>5.38</v>
      </c>
      <c r="BE73" s="14">
        <f t="shared" si="14"/>
        <v>5.38</v>
      </c>
      <c r="BF73" s="15"/>
    </row>
    <row r="74" spans="1:58" x14ac:dyDescent="0.25">
      <c r="A74" s="5" t="s">
        <v>156</v>
      </c>
      <c r="B74" s="5" t="s">
        <v>1119</v>
      </c>
      <c r="C74" s="5" t="s">
        <v>1113</v>
      </c>
      <c r="D74" s="5" t="s">
        <v>1111</v>
      </c>
      <c r="E74" s="5" t="s">
        <v>175</v>
      </c>
      <c r="F74" s="5" t="s">
        <v>176</v>
      </c>
      <c r="G74" s="10">
        <f t="shared" si="10"/>
        <v>5.9999999999999995E-5</v>
      </c>
      <c r="H74" s="10">
        <f t="shared" si="11"/>
        <v>1.7999999999999998E-4</v>
      </c>
      <c r="I74" s="11" t="str">
        <f t="shared" si="12"/>
        <v/>
      </c>
      <c r="J74" s="5">
        <v>18</v>
      </c>
      <c r="K74" s="5">
        <v>6</v>
      </c>
      <c r="L74" s="5">
        <v>18</v>
      </c>
      <c r="M74" s="5">
        <v>6</v>
      </c>
      <c r="N74" s="12">
        <v>65.788474674567766</v>
      </c>
      <c r="O74" s="12">
        <v>33.938428229229785</v>
      </c>
      <c r="P74" s="13">
        <v>0</v>
      </c>
      <c r="Q74" s="13">
        <v>0.09</v>
      </c>
      <c r="R74" s="13">
        <v>0.12</v>
      </c>
      <c r="S74" s="13">
        <v>0.11</v>
      </c>
      <c r="T74" s="13">
        <v>0.14000000000000001</v>
      </c>
      <c r="U74" s="13">
        <v>0.05</v>
      </c>
      <c r="V74" s="13">
        <v>0.12</v>
      </c>
      <c r="W74" s="13">
        <v>0.08</v>
      </c>
      <c r="X74" s="13">
        <v>0</v>
      </c>
      <c r="Y74" s="13">
        <v>0.04</v>
      </c>
      <c r="Z74" s="13">
        <v>7.0000000000000007E-2</v>
      </c>
      <c r="AA74" s="13">
        <v>0.01</v>
      </c>
      <c r="AB74" s="13">
        <v>0.1</v>
      </c>
      <c r="AC74" s="13">
        <v>0</v>
      </c>
      <c r="AD74" s="13">
        <v>0</v>
      </c>
      <c r="AE74" s="13">
        <v>0</v>
      </c>
      <c r="AF74" s="13">
        <v>0.06</v>
      </c>
      <c r="AG74" s="13">
        <v>0.09</v>
      </c>
      <c r="AH74" s="13">
        <v>0.02</v>
      </c>
      <c r="AI74" s="13">
        <v>0</v>
      </c>
      <c r="AJ74" s="13">
        <v>0</v>
      </c>
      <c r="AK74" s="13">
        <v>0.16</v>
      </c>
      <c r="AL74" s="13">
        <v>0.24</v>
      </c>
      <c r="AM74" s="13">
        <v>0.3</v>
      </c>
      <c r="AN74" s="13">
        <v>0.16</v>
      </c>
      <c r="AO74" s="13">
        <v>0.13</v>
      </c>
      <c r="AP74" s="13">
        <v>0.13</v>
      </c>
      <c r="AQ74" s="13">
        <v>0.2</v>
      </c>
      <c r="AR74" s="13">
        <v>0</v>
      </c>
      <c r="AS74" s="13">
        <v>0.16</v>
      </c>
      <c r="AT74" s="13">
        <v>0.1</v>
      </c>
      <c r="AU74" s="13">
        <v>7.0000000000000007E-2</v>
      </c>
      <c r="AV74" s="13">
        <v>0.05</v>
      </c>
      <c r="AW74" s="13">
        <v>0.01</v>
      </c>
      <c r="AX74" s="13">
        <v>0</v>
      </c>
      <c r="AY74" s="13">
        <v>0.02</v>
      </c>
      <c r="AZ74" s="13">
        <v>0.15</v>
      </c>
      <c r="BA74" s="13">
        <v>0.02</v>
      </c>
      <c r="BB74" s="13">
        <v>0.01</v>
      </c>
      <c r="BC74" s="13">
        <v>0</v>
      </c>
      <c r="BD74" s="14">
        <f t="shared" si="13"/>
        <v>1.1000000000000001</v>
      </c>
      <c r="BE74" s="14">
        <f t="shared" si="14"/>
        <v>1.9100000000000001</v>
      </c>
      <c r="BF74" s="15"/>
    </row>
    <row r="75" spans="1:58" x14ac:dyDescent="0.25">
      <c r="A75" s="5" t="s">
        <v>156</v>
      </c>
      <c r="B75" s="5" t="s">
        <v>1119</v>
      </c>
      <c r="C75" s="5" t="s">
        <v>1115</v>
      </c>
      <c r="D75" s="5" t="s">
        <v>1111</v>
      </c>
      <c r="E75" s="5" t="s">
        <v>177</v>
      </c>
      <c r="F75" s="5" t="s">
        <v>178</v>
      </c>
      <c r="G75" s="10">
        <f t="shared" si="10"/>
        <v>4.0000000000000003E-5</v>
      </c>
      <c r="H75" s="10">
        <f t="shared" si="11"/>
        <v>1E-3</v>
      </c>
      <c r="I75" s="11" t="str">
        <f t="shared" si="12"/>
        <v/>
      </c>
      <c r="J75" s="5">
        <v>100</v>
      </c>
      <c r="K75" s="5">
        <v>4</v>
      </c>
      <c r="L75" s="5">
        <v>100</v>
      </c>
      <c r="M75" s="5">
        <v>4</v>
      </c>
      <c r="N75" s="12">
        <v>98.908217882145038</v>
      </c>
      <c r="O75" s="12">
        <v>262.79917260125239</v>
      </c>
      <c r="P75" s="13">
        <v>0</v>
      </c>
      <c r="Q75" s="13">
        <v>0.52</v>
      </c>
      <c r="R75" s="13">
        <v>0.43</v>
      </c>
      <c r="S75" s="13">
        <v>0.25</v>
      </c>
      <c r="T75" s="13">
        <v>0.14000000000000001</v>
      </c>
      <c r="U75" s="13">
        <v>0</v>
      </c>
      <c r="V75" s="13">
        <v>0</v>
      </c>
      <c r="W75" s="13">
        <v>7.0000000000000007E-2</v>
      </c>
      <c r="X75" s="13">
        <v>0</v>
      </c>
      <c r="Y75" s="13">
        <v>0</v>
      </c>
      <c r="Z75" s="13">
        <v>0</v>
      </c>
      <c r="AA75" s="13">
        <v>0</v>
      </c>
      <c r="AB75" s="13">
        <v>0.02</v>
      </c>
      <c r="AC75" s="13">
        <v>0</v>
      </c>
      <c r="AD75" s="13">
        <v>0</v>
      </c>
      <c r="AE75" s="13">
        <v>0</v>
      </c>
      <c r="AF75" s="13">
        <v>0.03</v>
      </c>
      <c r="AG75" s="13">
        <v>0.02</v>
      </c>
      <c r="AH75" s="13">
        <v>0.03</v>
      </c>
      <c r="AI75" s="13">
        <v>0</v>
      </c>
      <c r="AJ75" s="13">
        <v>0</v>
      </c>
      <c r="AK75" s="13">
        <v>0.17</v>
      </c>
      <c r="AL75" s="13">
        <v>0.16</v>
      </c>
      <c r="AM75" s="13">
        <v>0.17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0.01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0.01</v>
      </c>
      <c r="AZ75" s="13">
        <v>0</v>
      </c>
      <c r="BA75" s="13">
        <v>0</v>
      </c>
      <c r="BB75" s="13">
        <v>0</v>
      </c>
      <c r="BC75" s="13">
        <v>0</v>
      </c>
      <c r="BD75" s="14">
        <f t="shared" si="13"/>
        <v>1.51</v>
      </c>
      <c r="BE75" s="14">
        <f t="shared" si="14"/>
        <v>0.52</v>
      </c>
      <c r="BF75" s="15"/>
    </row>
    <row r="76" spans="1:58" x14ac:dyDescent="0.25">
      <c r="A76" s="5" t="s">
        <v>156</v>
      </c>
      <c r="B76" s="5" t="s">
        <v>1119</v>
      </c>
      <c r="C76" s="5" t="s">
        <v>1116</v>
      </c>
      <c r="D76" s="5" t="s">
        <v>1111</v>
      </c>
      <c r="E76" s="5" t="s">
        <v>179</v>
      </c>
      <c r="F76" s="5" t="s">
        <v>180</v>
      </c>
      <c r="G76" s="10">
        <f t="shared" si="10"/>
        <v>5.9999999999999995E-5</v>
      </c>
      <c r="H76" s="10">
        <f t="shared" si="11"/>
        <v>1.7999999999999998E-4</v>
      </c>
      <c r="I76" s="11" t="str">
        <f t="shared" si="12"/>
        <v/>
      </c>
      <c r="J76" s="5">
        <v>18</v>
      </c>
      <c r="K76" s="5">
        <v>6</v>
      </c>
      <c r="L76" s="5">
        <v>18</v>
      </c>
      <c r="M76" s="5">
        <v>6</v>
      </c>
      <c r="N76" s="12">
        <v>265.16543075176736</v>
      </c>
      <c r="O76" s="12">
        <v>241.78692258178327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4">
        <f t="shared" si="13"/>
        <v>0</v>
      </c>
      <c r="BE76" s="14">
        <f t="shared" si="14"/>
        <v>0</v>
      </c>
      <c r="BF76" s="15"/>
    </row>
    <row r="77" spans="1:58" x14ac:dyDescent="0.25">
      <c r="A77" s="5" t="s">
        <v>156</v>
      </c>
      <c r="B77" s="5" t="s">
        <v>1119</v>
      </c>
      <c r="C77" s="5" t="s">
        <v>1117</v>
      </c>
      <c r="D77" s="5" t="s">
        <v>1111</v>
      </c>
      <c r="E77" s="5" t="s">
        <v>181</v>
      </c>
      <c r="F77" s="5" t="s">
        <v>182</v>
      </c>
      <c r="G77" s="10">
        <f t="shared" si="10"/>
        <v>4.0000000000000003E-5</v>
      </c>
      <c r="H77" s="10">
        <f t="shared" si="11"/>
        <v>2.0000000000000001E-4</v>
      </c>
      <c r="I77" s="11" t="str">
        <f t="shared" si="12"/>
        <v/>
      </c>
      <c r="J77" s="5">
        <v>20</v>
      </c>
      <c r="K77" s="5">
        <v>4</v>
      </c>
      <c r="L77" s="5">
        <v>20</v>
      </c>
      <c r="M77" s="5">
        <v>4</v>
      </c>
      <c r="N77" s="12">
        <v>12.573221719617299</v>
      </c>
      <c r="O77" s="12">
        <v>40.390031688740081</v>
      </c>
      <c r="P77" s="13">
        <v>0</v>
      </c>
      <c r="Q77" s="13">
        <v>0.65</v>
      </c>
      <c r="R77" s="13">
        <v>0.64</v>
      </c>
      <c r="S77" s="13">
        <v>0.49</v>
      </c>
      <c r="T77" s="13">
        <v>0.38</v>
      </c>
      <c r="U77" s="13">
        <v>0</v>
      </c>
      <c r="V77" s="13">
        <v>0.15</v>
      </c>
      <c r="W77" s="13">
        <v>0.3</v>
      </c>
      <c r="X77" s="13">
        <v>0</v>
      </c>
      <c r="Y77" s="13">
        <v>0.03</v>
      </c>
      <c r="Z77" s="13">
        <v>0.08</v>
      </c>
      <c r="AA77" s="13">
        <v>0</v>
      </c>
      <c r="AB77" s="13">
        <v>7.0000000000000007E-2</v>
      </c>
      <c r="AC77" s="13">
        <v>0</v>
      </c>
      <c r="AD77" s="13">
        <v>0</v>
      </c>
      <c r="AE77" s="13">
        <v>0</v>
      </c>
      <c r="AF77" s="13">
        <v>0.04</v>
      </c>
      <c r="AG77" s="13">
        <v>0.02</v>
      </c>
      <c r="AH77" s="13">
        <v>0.05</v>
      </c>
      <c r="AI77" s="13">
        <v>0</v>
      </c>
      <c r="AJ77" s="13">
        <v>0</v>
      </c>
      <c r="AK77" s="13">
        <v>0.18</v>
      </c>
      <c r="AL77" s="13">
        <v>0.2</v>
      </c>
      <c r="AM77" s="13">
        <v>0.24</v>
      </c>
      <c r="AN77" s="13">
        <v>0.04</v>
      </c>
      <c r="AO77" s="13">
        <v>0.03</v>
      </c>
      <c r="AP77" s="13">
        <v>0.03</v>
      </c>
      <c r="AQ77" s="13">
        <v>0.01</v>
      </c>
      <c r="AR77" s="13">
        <v>0</v>
      </c>
      <c r="AS77" s="13">
        <v>0.03</v>
      </c>
      <c r="AT77" s="13">
        <v>0.01</v>
      </c>
      <c r="AU77" s="13">
        <v>0.02</v>
      </c>
      <c r="AV77" s="13">
        <v>0</v>
      </c>
      <c r="AW77" s="13">
        <v>0</v>
      </c>
      <c r="AX77" s="13">
        <v>0.01</v>
      </c>
      <c r="AY77" s="13">
        <v>0.02</v>
      </c>
      <c r="AZ77" s="13">
        <v>0</v>
      </c>
      <c r="BA77" s="13">
        <v>0</v>
      </c>
      <c r="BB77" s="13">
        <v>0</v>
      </c>
      <c r="BC77" s="13">
        <v>0</v>
      </c>
      <c r="BD77" s="14">
        <f t="shared" si="13"/>
        <v>2.8999999999999995</v>
      </c>
      <c r="BE77" s="14">
        <f t="shared" si="14"/>
        <v>0.82000000000000017</v>
      </c>
      <c r="BF77" s="15"/>
    </row>
    <row r="78" spans="1:58" x14ac:dyDescent="0.25">
      <c r="A78" s="5" t="s">
        <v>156</v>
      </c>
      <c r="B78" s="5" t="s">
        <v>1119</v>
      </c>
      <c r="C78" s="5" t="s">
        <v>1120</v>
      </c>
      <c r="D78" s="5" t="s">
        <v>1111</v>
      </c>
      <c r="E78" s="5" t="s">
        <v>183</v>
      </c>
      <c r="F78" s="5" t="s">
        <v>184</v>
      </c>
      <c r="G78" s="10">
        <f t="shared" si="10"/>
        <v>4.0000000000000003E-5</v>
      </c>
      <c r="H78" s="10">
        <f t="shared" si="11"/>
        <v>2.0000000000000001E-4</v>
      </c>
      <c r="I78" s="11" t="str">
        <f t="shared" si="12"/>
        <v/>
      </c>
      <c r="J78" s="5">
        <v>20</v>
      </c>
      <c r="K78" s="5">
        <v>4</v>
      </c>
      <c r="L78" s="5">
        <v>20</v>
      </c>
      <c r="M78" s="5">
        <v>4</v>
      </c>
      <c r="N78" s="12">
        <v>152.90911244868622</v>
      </c>
      <c r="O78" s="12">
        <v>201.78993537188597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4">
        <f t="shared" si="13"/>
        <v>0</v>
      </c>
      <c r="BE78" s="14">
        <f t="shared" si="14"/>
        <v>0</v>
      </c>
      <c r="BF78" s="15"/>
    </row>
    <row r="79" spans="1:58" x14ac:dyDescent="0.25">
      <c r="A79" s="5" t="s">
        <v>156</v>
      </c>
      <c r="B79" s="5" t="s">
        <v>1119</v>
      </c>
      <c r="C79" s="5" t="s">
        <v>1118</v>
      </c>
      <c r="D79" s="5" t="s">
        <v>1111</v>
      </c>
      <c r="E79" s="5" t="s">
        <v>185</v>
      </c>
      <c r="F79" s="5" t="s">
        <v>186</v>
      </c>
      <c r="G79" s="10">
        <f t="shared" si="10"/>
        <v>5.9999999999999995E-5</v>
      </c>
      <c r="H79" s="10">
        <f t="shared" si="11"/>
        <v>1.7999999999999998E-4</v>
      </c>
      <c r="I79" s="11" t="str">
        <f t="shared" si="12"/>
        <v/>
      </c>
      <c r="J79" s="5">
        <v>18</v>
      </c>
      <c r="K79" s="5">
        <v>6</v>
      </c>
      <c r="L79" s="5">
        <v>18</v>
      </c>
      <c r="M79" s="5">
        <v>6</v>
      </c>
      <c r="N79" s="12">
        <v>29.539214620902548</v>
      </c>
      <c r="O79" s="12">
        <v>15.309956899667531</v>
      </c>
      <c r="P79" s="13">
        <v>0</v>
      </c>
      <c r="Q79" s="13">
        <v>0.16</v>
      </c>
      <c r="R79" s="13">
        <v>0.11</v>
      </c>
      <c r="S79" s="13">
        <v>0.04</v>
      </c>
      <c r="T79" s="13">
        <v>0.03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0.28000000000000003</v>
      </c>
      <c r="AL79" s="13">
        <v>0.22</v>
      </c>
      <c r="AM79" s="13">
        <v>0.16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4">
        <f t="shared" si="13"/>
        <v>0.33999999999999997</v>
      </c>
      <c r="BE79" s="14">
        <f t="shared" si="14"/>
        <v>0.66</v>
      </c>
      <c r="BF79" s="15"/>
    </row>
    <row r="80" spans="1:58" x14ac:dyDescent="0.25">
      <c r="A80" s="5" t="s">
        <v>156</v>
      </c>
      <c r="B80" s="5" t="s">
        <v>1121</v>
      </c>
      <c r="C80" s="5" t="s">
        <v>1122</v>
      </c>
      <c r="D80" s="5" t="s">
        <v>1111</v>
      </c>
      <c r="E80" s="5" t="s">
        <v>187</v>
      </c>
      <c r="F80" s="5" t="s">
        <v>33</v>
      </c>
      <c r="G80" s="10">
        <f t="shared" si="10"/>
        <v>4.0000000000000003E-5</v>
      </c>
      <c r="H80" s="10">
        <f t="shared" si="11"/>
        <v>5.2000000000000006E-4</v>
      </c>
      <c r="I80" s="11" t="str">
        <f t="shared" si="12"/>
        <v>X</v>
      </c>
      <c r="J80" s="5">
        <v>52</v>
      </c>
      <c r="K80" s="5">
        <v>4</v>
      </c>
      <c r="L80" s="5" t="s">
        <v>1123</v>
      </c>
      <c r="M80" s="5" t="s">
        <v>1123</v>
      </c>
      <c r="N80" s="12">
        <v>41.172749871589915</v>
      </c>
      <c r="O80" s="12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4">
        <f t="shared" si="13"/>
        <v>0</v>
      </c>
      <c r="BE80" s="14">
        <f t="shared" si="14"/>
        <v>0</v>
      </c>
      <c r="BF80" s="16" t="s">
        <v>63</v>
      </c>
    </row>
    <row r="81" spans="1:58" x14ac:dyDescent="0.25">
      <c r="A81" s="5" t="s">
        <v>188</v>
      </c>
      <c r="B81" s="5" t="s">
        <v>1109</v>
      </c>
      <c r="C81" s="5" t="s">
        <v>1110</v>
      </c>
      <c r="D81" s="5" t="s">
        <v>1111</v>
      </c>
      <c r="E81" s="5" t="s">
        <v>189</v>
      </c>
      <c r="F81" s="5" t="s">
        <v>190</v>
      </c>
      <c r="G81" s="10">
        <f t="shared" si="10"/>
        <v>1.0000000000000001E-5</v>
      </c>
      <c r="H81" s="10">
        <f t="shared" si="11"/>
        <v>8.9999999999999998E-4</v>
      </c>
      <c r="I81" s="11" t="str">
        <f t="shared" si="12"/>
        <v/>
      </c>
      <c r="J81" s="5">
        <v>90</v>
      </c>
      <c r="K81" s="5">
        <v>1</v>
      </c>
      <c r="L81" s="5">
        <v>90</v>
      </c>
      <c r="M81" s="5">
        <v>1</v>
      </c>
      <c r="N81" s="12">
        <v>61.956253276253385</v>
      </c>
      <c r="O81" s="12">
        <v>61.956253276253385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4">
        <f t="shared" si="13"/>
        <v>0</v>
      </c>
      <c r="BE81" s="14">
        <f t="shared" si="14"/>
        <v>0</v>
      </c>
      <c r="BF81" s="15"/>
    </row>
    <row r="82" spans="1:58" x14ac:dyDescent="0.25">
      <c r="A82" s="5" t="s">
        <v>188</v>
      </c>
      <c r="B82" s="5" t="s">
        <v>1109</v>
      </c>
      <c r="C82" s="5" t="s">
        <v>1112</v>
      </c>
      <c r="D82" s="5" t="s">
        <v>1111</v>
      </c>
      <c r="E82" s="5" t="s">
        <v>191</v>
      </c>
      <c r="F82" s="5" t="s">
        <v>192</v>
      </c>
      <c r="G82" s="10">
        <f t="shared" si="10"/>
        <v>5.9999999999999995E-5</v>
      </c>
      <c r="H82" s="10">
        <f t="shared" si="11"/>
        <v>1.7999999999999998E-4</v>
      </c>
      <c r="I82" s="11" t="str">
        <f t="shared" si="12"/>
        <v/>
      </c>
      <c r="J82" s="5">
        <v>18</v>
      </c>
      <c r="K82" s="5">
        <v>6</v>
      </c>
      <c r="L82" s="5">
        <v>18</v>
      </c>
      <c r="M82" s="5">
        <v>6</v>
      </c>
      <c r="N82" s="12">
        <v>143.18008407919726</v>
      </c>
      <c r="O82" s="12">
        <v>144.78477488161272</v>
      </c>
      <c r="P82" s="13">
        <v>0</v>
      </c>
      <c r="Q82" s="13">
        <v>0.02</v>
      </c>
      <c r="R82" s="13">
        <v>0.03</v>
      </c>
      <c r="S82" s="13">
        <v>0.05</v>
      </c>
      <c r="T82" s="13">
        <v>0.02</v>
      </c>
      <c r="U82" s="13">
        <v>0.02</v>
      </c>
      <c r="V82" s="13">
        <v>0.02</v>
      </c>
      <c r="W82" s="13">
        <v>0.02</v>
      </c>
      <c r="X82" s="13">
        <v>0.02</v>
      </c>
      <c r="Y82" s="13">
        <v>0.02</v>
      </c>
      <c r="Z82" s="13">
        <v>0.03</v>
      </c>
      <c r="AA82" s="13">
        <v>0.02</v>
      </c>
      <c r="AB82" s="13">
        <v>0.02</v>
      </c>
      <c r="AC82" s="13">
        <v>0.03</v>
      </c>
      <c r="AD82" s="13">
        <v>0.04</v>
      </c>
      <c r="AE82" s="13">
        <v>0.03</v>
      </c>
      <c r="AF82" s="13">
        <v>0.03</v>
      </c>
      <c r="AG82" s="13">
        <v>0.03</v>
      </c>
      <c r="AH82" s="13">
        <v>0.03</v>
      </c>
      <c r="AI82" s="13">
        <v>0.04</v>
      </c>
      <c r="AJ82" s="13">
        <v>0</v>
      </c>
      <c r="AK82" s="13">
        <v>0.02</v>
      </c>
      <c r="AL82" s="13">
        <v>0.03</v>
      </c>
      <c r="AM82" s="13">
        <v>0.05</v>
      </c>
      <c r="AN82" s="13">
        <v>0.02</v>
      </c>
      <c r="AO82" s="13">
        <v>0.02</v>
      </c>
      <c r="AP82" s="13">
        <v>0.02</v>
      </c>
      <c r="AQ82" s="13">
        <v>0.02</v>
      </c>
      <c r="AR82" s="13">
        <v>0.02</v>
      </c>
      <c r="AS82" s="13">
        <v>0.02</v>
      </c>
      <c r="AT82" s="13">
        <v>0.03</v>
      </c>
      <c r="AU82" s="13">
        <v>0.03</v>
      </c>
      <c r="AV82" s="13">
        <v>0.03</v>
      </c>
      <c r="AW82" s="13">
        <v>0.03</v>
      </c>
      <c r="AX82" s="13">
        <v>0.02</v>
      </c>
      <c r="AY82" s="13">
        <v>0.03</v>
      </c>
      <c r="AZ82" s="13">
        <v>0.04</v>
      </c>
      <c r="BA82" s="13">
        <v>0.03</v>
      </c>
      <c r="BB82" s="13">
        <v>0.04</v>
      </c>
      <c r="BC82" s="13">
        <v>0.04</v>
      </c>
      <c r="BD82" s="14">
        <f t="shared" si="13"/>
        <v>0.52</v>
      </c>
      <c r="BE82" s="14">
        <f t="shared" si="14"/>
        <v>0.53999999999999992</v>
      </c>
      <c r="BF82" s="15"/>
    </row>
    <row r="83" spans="1:58" x14ac:dyDescent="0.25">
      <c r="A83" s="5" t="s">
        <v>188</v>
      </c>
      <c r="B83" s="5" t="s">
        <v>1109</v>
      </c>
      <c r="C83" s="5" t="s">
        <v>1113</v>
      </c>
      <c r="D83" s="5" t="s">
        <v>1111</v>
      </c>
      <c r="E83" s="5" t="s">
        <v>193</v>
      </c>
      <c r="F83" s="5" t="s">
        <v>194</v>
      </c>
      <c r="G83" s="10">
        <f t="shared" si="10"/>
        <v>5.9999999999999995E-5</v>
      </c>
      <c r="H83" s="10">
        <f t="shared" si="11"/>
        <v>1.7999999999999998E-4</v>
      </c>
      <c r="I83" s="11" t="str">
        <f t="shared" si="12"/>
        <v/>
      </c>
      <c r="J83" s="5">
        <v>18</v>
      </c>
      <c r="K83" s="5">
        <v>6</v>
      </c>
      <c r="L83" s="5">
        <v>18</v>
      </c>
      <c r="M83" s="5">
        <v>6</v>
      </c>
      <c r="N83" s="12">
        <v>263.76248803373898</v>
      </c>
      <c r="O83" s="12">
        <v>113.81938409735844</v>
      </c>
      <c r="P83" s="13">
        <v>0</v>
      </c>
      <c r="Q83" s="13">
        <v>0.02</v>
      </c>
      <c r="R83" s="13">
        <v>7.0000000000000007E-2</v>
      </c>
      <c r="S83" s="13">
        <v>0.14000000000000001</v>
      </c>
      <c r="T83" s="13">
        <v>0.1</v>
      </c>
      <c r="U83" s="13">
        <v>0.12</v>
      </c>
      <c r="V83" s="13">
        <v>0.13</v>
      </c>
      <c r="W83" s="13">
        <v>0.12</v>
      </c>
      <c r="X83" s="13">
        <v>0.14000000000000001</v>
      </c>
      <c r="Y83" s="13">
        <v>0.11</v>
      </c>
      <c r="Z83" s="13">
        <v>0.1</v>
      </c>
      <c r="AA83" s="13">
        <v>0.1</v>
      </c>
      <c r="AB83" s="13">
        <v>7.0000000000000007E-2</v>
      </c>
      <c r="AC83" s="13">
        <v>0.09</v>
      </c>
      <c r="AD83" s="13">
        <v>0.11</v>
      </c>
      <c r="AE83" s="13">
        <v>0</v>
      </c>
      <c r="AF83" s="13">
        <v>0</v>
      </c>
      <c r="AG83" s="13">
        <v>0</v>
      </c>
      <c r="AH83" s="13">
        <v>0</v>
      </c>
      <c r="AI83" s="13">
        <v>0.01</v>
      </c>
      <c r="AJ83" s="13">
        <v>0</v>
      </c>
      <c r="AK83" s="13">
        <v>0.04</v>
      </c>
      <c r="AL83" s="13">
        <v>0.16</v>
      </c>
      <c r="AM83" s="13">
        <v>0.31</v>
      </c>
      <c r="AN83" s="13">
        <v>0.27</v>
      </c>
      <c r="AO83" s="13">
        <v>0.3</v>
      </c>
      <c r="AP83" s="13">
        <v>0.33</v>
      </c>
      <c r="AQ83" s="13">
        <v>0.33</v>
      </c>
      <c r="AR83" s="13">
        <v>0.31</v>
      </c>
      <c r="AS83" s="13">
        <v>0.38</v>
      </c>
      <c r="AT83" s="13">
        <v>0.36</v>
      </c>
      <c r="AU83" s="13">
        <v>0.35</v>
      </c>
      <c r="AV83" s="13">
        <v>0.35</v>
      </c>
      <c r="AW83" s="13">
        <v>0.31</v>
      </c>
      <c r="AX83" s="13">
        <v>0.22</v>
      </c>
      <c r="AY83" s="13">
        <v>0.22</v>
      </c>
      <c r="AZ83" s="13">
        <v>0.02</v>
      </c>
      <c r="BA83" s="13">
        <v>0</v>
      </c>
      <c r="BB83" s="13">
        <v>0.01</v>
      </c>
      <c r="BC83" s="13">
        <v>0</v>
      </c>
      <c r="BD83" s="14">
        <f t="shared" si="13"/>
        <v>1.4300000000000004</v>
      </c>
      <c r="BE83" s="14">
        <f t="shared" si="14"/>
        <v>4.2699999999999996</v>
      </c>
      <c r="BF83" s="15"/>
    </row>
    <row r="84" spans="1:58" x14ac:dyDescent="0.25">
      <c r="A84" s="5" t="s">
        <v>188</v>
      </c>
      <c r="B84" s="5" t="s">
        <v>1109</v>
      </c>
      <c r="C84" s="5" t="s">
        <v>1114</v>
      </c>
      <c r="D84" s="5" t="s">
        <v>1111</v>
      </c>
      <c r="E84" s="5" t="s">
        <v>195</v>
      </c>
      <c r="F84" s="5" t="s">
        <v>196</v>
      </c>
      <c r="G84" s="10">
        <f t="shared" si="10"/>
        <v>4.0000000000000003E-5</v>
      </c>
      <c r="H84" s="10">
        <f t="shared" si="11"/>
        <v>2.0000000000000001E-4</v>
      </c>
      <c r="I84" s="11" t="str">
        <f t="shared" si="12"/>
        <v/>
      </c>
      <c r="J84" s="5">
        <v>20</v>
      </c>
      <c r="K84" s="5">
        <v>4</v>
      </c>
      <c r="L84" s="5">
        <v>20</v>
      </c>
      <c r="M84" s="5">
        <v>4</v>
      </c>
      <c r="N84" s="12">
        <v>966.44329406126985</v>
      </c>
      <c r="O84" s="12">
        <v>1020.381419240778</v>
      </c>
      <c r="P84" s="13">
        <v>0</v>
      </c>
      <c r="Q84" s="13">
        <v>0.01</v>
      </c>
      <c r="R84" s="13">
        <v>0.01</v>
      </c>
      <c r="S84" s="13">
        <v>0.02</v>
      </c>
      <c r="T84" s="13">
        <v>0.01</v>
      </c>
      <c r="U84" s="13">
        <v>0.01</v>
      </c>
      <c r="V84" s="13">
        <v>0.01</v>
      </c>
      <c r="W84" s="13">
        <v>0.01</v>
      </c>
      <c r="X84" s="13">
        <v>0.01</v>
      </c>
      <c r="Y84" s="13">
        <v>0.01</v>
      </c>
      <c r="Z84" s="13">
        <v>0.01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0.01</v>
      </c>
      <c r="AL84" s="13">
        <v>0.01</v>
      </c>
      <c r="AM84" s="13">
        <v>0.02</v>
      </c>
      <c r="AN84" s="13">
        <v>0.01</v>
      </c>
      <c r="AO84" s="13">
        <v>0.01</v>
      </c>
      <c r="AP84" s="13">
        <v>0.01</v>
      </c>
      <c r="AQ84" s="13">
        <v>0.01</v>
      </c>
      <c r="AR84" s="13">
        <v>0.01</v>
      </c>
      <c r="AS84" s="13">
        <v>0.01</v>
      </c>
      <c r="AT84" s="13">
        <v>0.01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4">
        <f t="shared" si="13"/>
        <v>0.10999999999999999</v>
      </c>
      <c r="BE84" s="14">
        <f t="shared" si="14"/>
        <v>0.10999999999999999</v>
      </c>
      <c r="BF84" s="15"/>
    </row>
    <row r="85" spans="1:58" x14ac:dyDescent="0.25">
      <c r="A85" s="5" t="s">
        <v>188</v>
      </c>
      <c r="B85" s="5" t="s">
        <v>1109</v>
      </c>
      <c r="C85" s="5" t="s">
        <v>1115</v>
      </c>
      <c r="D85" s="5" t="s">
        <v>1111</v>
      </c>
      <c r="E85" s="5" t="s">
        <v>197</v>
      </c>
      <c r="F85" s="5" t="s">
        <v>198</v>
      </c>
      <c r="G85" s="10">
        <f t="shared" si="10"/>
        <v>4.0000000000000003E-5</v>
      </c>
      <c r="H85" s="10">
        <f t="shared" si="11"/>
        <v>1E-3</v>
      </c>
      <c r="I85" s="11" t="str">
        <f t="shared" si="12"/>
        <v/>
      </c>
      <c r="J85" s="5">
        <v>100</v>
      </c>
      <c r="K85" s="5">
        <v>4</v>
      </c>
      <c r="L85" s="5">
        <v>100</v>
      </c>
      <c r="M85" s="5">
        <v>4</v>
      </c>
      <c r="N85" s="12">
        <v>226.44968688460628</v>
      </c>
      <c r="O85" s="12">
        <v>106.39053810534153</v>
      </c>
      <c r="P85" s="13">
        <v>0</v>
      </c>
      <c r="Q85" s="13">
        <v>0.95</v>
      </c>
      <c r="R85" s="13">
        <v>0.91</v>
      </c>
      <c r="S85" s="13">
        <v>0.84</v>
      </c>
      <c r="T85" s="13">
        <v>0.09</v>
      </c>
      <c r="U85" s="13">
        <v>0</v>
      </c>
      <c r="V85" s="13">
        <v>0.11</v>
      </c>
      <c r="W85" s="13">
        <v>0</v>
      </c>
      <c r="X85" s="13">
        <v>0</v>
      </c>
      <c r="Y85" s="13">
        <v>0</v>
      </c>
      <c r="Z85" s="13">
        <v>0.11</v>
      </c>
      <c r="AA85" s="13">
        <v>0.02</v>
      </c>
      <c r="AB85" s="13">
        <v>0.04</v>
      </c>
      <c r="AC85" s="13">
        <v>0</v>
      </c>
      <c r="AD85" s="13">
        <v>0</v>
      </c>
      <c r="AE85" s="13">
        <v>0</v>
      </c>
      <c r="AF85" s="13">
        <v>0.08</v>
      </c>
      <c r="AG85" s="13">
        <v>0.13</v>
      </c>
      <c r="AH85" s="13">
        <v>0</v>
      </c>
      <c r="AI85" s="13">
        <v>0.01</v>
      </c>
      <c r="AJ85" s="13">
        <v>0</v>
      </c>
      <c r="AK85" s="13">
        <v>1.99</v>
      </c>
      <c r="AL85" s="13">
        <v>1.98</v>
      </c>
      <c r="AM85" s="13">
        <v>2.09</v>
      </c>
      <c r="AN85" s="13">
        <v>0</v>
      </c>
      <c r="AO85" s="13">
        <v>0</v>
      </c>
      <c r="AP85" s="13">
        <v>0.06</v>
      </c>
      <c r="AQ85" s="13">
        <v>0</v>
      </c>
      <c r="AR85" s="13">
        <v>0.1</v>
      </c>
      <c r="AS85" s="13">
        <v>0</v>
      </c>
      <c r="AT85" s="13">
        <v>0</v>
      </c>
      <c r="AU85" s="13">
        <v>0</v>
      </c>
      <c r="AV85" s="13">
        <v>0.09</v>
      </c>
      <c r="AW85" s="13">
        <v>0.01</v>
      </c>
      <c r="AX85" s="13">
        <v>0.09</v>
      </c>
      <c r="AY85" s="13">
        <v>0</v>
      </c>
      <c r="AZ85" s="13">
        <v>0</v>
      </c>
      <c r="BA85" s="13">
        <v>0.1</v>
      </c>
      <c r="BB85" s="13">
        <v>0.03</v>
      </c>
      <c r="BC85" s="13">
        <v>0.12</v>
      </c>
      <c r="BD85" s="14">
        <f t="shared" si="13"/>
        <v>3.2899999999999991</v>
      </c>
      <c r="BE85" s="14">
        <f t="shared" si="14"/>
        <v>6.6599999999999984</v>
      </c>
      <c r="BF85" s="15"/>
    </row>
    <row r="86" spans="1:58" x14ac:dyDescent="0.25">
      <c r="A86" s="5" t="s">
        <v>188</v>
      </c>
      <c r="B86" s="5" t="s">
        <v>1109</v>
      </c>
      <c r="C86" s="5" t="s">
        <v>1116</v>
      </c>
      <c r="D86" s="5" t="s">
        <v>1111</v>
      </c>
      <c r="E86" s="5" t="s">
        <v>199</v>
      </c>
      <c r="F86" s="5" t="s">
        <v>200</v>
      </c>
      <c r="G86" s="10">
        <f t="shared" si="10"/>
        <v>5.9999999999999995E-5</v>
      </c>
      <c r="H86" s="10">
        <f t="shared" si="11"/>
        <v>1.7999999999999998E-4</v>
      </c>
      <c r="I86" s="11" t="str">
        <f t="shared" si="12"/>
        <v/>
      </c>
      <c r="J86" s="5">
        <v>18</v>
      </c>
      <c r="K86" s="5">
        <v>6</v>
      </c>
      <c r="L86" s="5">
        <v>18</v>
      </c>
      <c r="M86" s="5">
        <v>6</v>
      </c>
      <c r="N86" s="12">
        <v>540.13068509329742</v>
      </c>
      <c r="O86" s="12">
        <v>545.86897724825644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4">
        <f t="shared" si="13"/>
        <v>0</v>
      </c>
      <c r="BE86" s="14">
        <f t="shared" si="14"/>
        <v>0</v>
      </c>
      <c r="BF86" s="15"/>
    </row>
    <row r="87" spans="1:58" x14ac:dyDescent="0.25">
      <c r="A87" s="5" t="s">
        <v>188</v>
      </c>
      <c r="B87" s="5" t="s">
        <v>1109</v>
      </c>
      <c r="C87" s="5" t="s">
        <v>1118</v>
      </c>
      <c r="D87" s="5" t="s">
        <v>1111</v>
      </c>
      <c r="E87" s="5" t="s">
        <v>201</v>
      </c>
      <c r="F87" s="5" t="s">
        <v>202</v>
      </c>
      <c r="G87" s="10">
        <f t="shared" si="10"/>
        <v>5.9999999999999995E-5</v>
      </c>
      <c r="H87" s="10">
        <f t="shared" si="11"/>
        <v>1.7999999999999998E-4</v>
      </c>
      <c r="I87" s="11" t="str">
        <f t="shared" si="12"/>
        <v/>
      </c>
      <c r="J87" s="5">
        <v>18</v>
      </c>
      <c r="K87" s="5">
        <v>6</v>
      </c>
      <c r="L87" s="5">
        <v>18</v>
      </c>
      <c r="M87" s="5">
        <v>6</v>
      </c>
      <c r="N87" s="12">
        <v>127.34844560234443</v>
      </c>
      <c r="O87" s="12">
        <v>56.990342733100519</v>
      </c>
      <c r="P87" s="13">
        <v>0</v>
      </c>
      <c r="Q87" s="13">
        <v>0.55000000000000004</v>
      </c>
      <c r="R87" s="13">
        <v>0.47</v>
      </c>
      <c r="S87" s="13">
        <v>0.42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1.24</v>
      </c>
      <c r="AL87" s="13">
        <v>1.05</v>
      </c>
      <c r="AM87" s="13">
        <v>0.82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4">
        <f t="shared" si="13"/>
        <v>1.44</v>
      </c>
      <c r="BE87" s="14">
        <f t="shared" si="14"/>
        <v>3.11</v>
      </c>
      <c r="BF87" s="15"/>
    </row>
    <row r="88" spans="1:58" x14ac:dyDescent="0.25">
      <c r="A88" s="5" t="s">
        <v>188</v>
      </c>
      <c r="B88" s="5" t="s">
        <v>1119</v>
      </c>
      <c r="C88" s="5" t="s">
        <v>1110</v>
      </c>
      <c r="D88" s="5" t="s">
        <v>1111</v>
      </c>
      <c r="E88" s="5" t="s">
        <v>203</v>
      </c>
      <c r="F88" s="5" t="s">
        <v>204</v>
      </c>
      <c r="G88" s="10">
        <f t="shared" si="10"/>
        <v>1.0000000000000001E-5</v>
      </c>
      <c r="H88" s="10">
        <f t="shared" si="11"/>
        <v>8.9999999999999998E-4</v>
      </c>
      <c r="I88" s="11" t="str">
        <f t="shared" si="12"/>
        <v/>
      </c>
      <c r="J88" s="5">
        <v>90</v>
      </c>
      <c r="K88" s="5">
        <v>1</v>
      </c>
      <c r="L88" s="5">
        <v>90</v>
      </c>
      <c r="M88" s="5">
        <v>1</v>
      </c>
      <c r="N88" s="12">
        <v>61.179085865593997</v>
      </c>
      <c r="O88" s="12">
        <v>61.179085865593997</v>
      </c>
      <c r="P88" s="13">
        <v>0</v>
      </c>
      <c r="Q88" s="13">
        <v>0.18</v>
      </c>
      <c r="R88" s="13">
        <v>0.23</v>
      </c>
      <c r="S88" s="13">
        <v>0.36</v>
      </c>
      <c r="T88" s="13">
        <v>0.3</v>
      </c>
      <c r="U88" s="13">
        <v>0.56000000000000005</v>
      </c>
      <c r="V88" s="13">
        <v>0.56000000000000005</v>
      </c>
      <c r="W88" s="13">
        <v>0.56000000000000005</v>
      </c>
      <c r="X88" s="13">
        <v>0.49</v>
      </c>
      <c r="Y88" s="13">
        <v>0.37</v>
      </c>
      <c r="Z88" s="13">
        <v>0.4</v>
      </c>
      <c r="AA88" s="13">
        <v>0.31</v>
      </c>
      <c r="AB88" s="13">
        <v>0.32</v>
      </c>
      <c r="AC88" s="13">
        <v>0.33</v>
      </c>
      <c r="AD88" s="13">
        <v>0.35</v>
      </c>
      <c r="AE88" s="13">
        <v>0.4</v>
      </c>
      <c r="AF88" s="13">
        <v>0.31</v>
      </c>
      <c r="AG88" s="13">
        <v>0.46</v>
      </c>
      <c r="AH88" s="13">
        <v>0.44</v>
      </c>
      <c r="AI88" s="13">
        <v>0.33</v>
      </c>
      <c r="AJ88" s="13">
        <v>0</v>
      </c>
      <c r="AK88" s="13">
        <v>0.18</v>
      </c>
      <c r="AL88" s="13">
        <v>0.23</v>
      </c>
      <c r="AM88" s="13">
        <v>0.36</v>
      </c>
      <c r="AN88" s="13">
        <v>0.3</v>
      </c>
      <c r="AO88" s="13">
        <v>0.56000000000000005</v>
      </c>
      <c r="AP88" s="13">
        <v>0.56000000000000005</v>
      </c>
      <c r="AQ88" s="13">
        <v>0.56000000000000005</v>
      </c>
      <c r="AR88" s="13">
        <v>0.49</v>
      </c>
      <c r="AS88" s="13">
        <v>0.37</v>
      </c>
      <c r="AT88" s="13">
        <v>0.4</v>
      </c>
      <c r="AU88" s="13">
        <v>0.31</v>
      </c>
      <c r="AV88" s="13">
        <v>0.32</v>
      </c>
      <c r="AW88" s="13">
        <v>0.33</v>
      </c>
      <c r="AX88" s="13">
        <v>0.35</v>
      </c>
      <c r="AY88" s="13">
        <v>0.4</v>
      </c>
      <c r="AZ88" s="13">
        <v>0.31</v>
      </c>
      <c r="BA88" s="13">
        <v>0.46</v>
      </c>
      <c r="BB88" s="13">
        <v>0.44</v>
      </c>
      <c r="BC88" s="13">
        <v>0.33</v>
      </c>
      <c r="BD88" s="14">
        <f t="shared" si="13"/>
        <v>7.2600000000000007</v>
      </c>
      <c r="BE88" s="14">
        <f t="shared" si="14"/>
        <v>7.2600000000000007</v>
      </c>
      <c r="BF88" s="15"/>
    </row>
    <row r="89" spans="1:58" x14ac:dyDescent="0.25">
      <c r="A89" s="5" t="s">
        <v>188</v>
      </c>
      <c r="B89" s="5" t="s">
        <v>1119</v>
      </c>
      <c r="C89" s="5" t="s">
        <v>1113</v>
      </c>
      <c r="D89" s="5" t="s">
        <v>1111</v>
      </c>
      <c r="E89" s="5" t="s">
        <v>205</v>
      </c>
      <c r="F89" s="5" t="s">
        <v>206</v>
      </c>
      <c r="G89" s="10">
        <f t="shared" si="10"/>
        <v>5.9999999999999995E-5</v>
      </c>
      <c r="H89" s="10">
        <f t="shared" si="11"/>
        <v>1.7999999999999998E-4</v>
      </c>
      <c r="I89" s="11" t="str">
        <f t="shared" si="12"/>
        <v/>
      </c>
      <c r="J89" s="5">
        <v>18</v>
      </c>
      <c r="K89" s="5">
        <v>6</v>
      </c>
      <c r="L89" s="5">
        <v>18</v>
      </c>
      <c r="M89" s="5">
        <v>6</v>
      </c>
      <c r="N89" s="12">
        <v>601.1245856511913</v>
      </c>
      <c r="O89" s="12">
        <v>380.38532499182571</v>
      </c>
      <c r="P89" s="13">
        <v>0</v>
      </c>
      <c r="Q89" s="13">
        <v>0</v>
      </c>
      <c r="R89" s="13">
        <v>0.02</v>
      </c>
      <c r="S89" s="13">
        <v>0.04</v>
      </c>
      <c r="T89" s="13">
        <v>0.05</v>
      </c>
      <c r="U89" s="13">
        <v>0.04</v>
      </c>
      <c r="V89" s="13">
        <v>7.0000000000000007E-2</v>
      </c>
      <c r="W89" s="13">
        <v>7.0000000000000007E-2</v>
      </c>
      <c r="X89" s="13">
        <v>0.04</v>
      </c>
      <c r="Y89" s="13">
        <v>7.0000000000000007E-2</v>
      </c>
      <c r="Z89" s="13">
        <v>0.08</v>
      </c>
      <c r="AA89" s="13">
        <v>7.0000000000000007E-2</v>
      </c>
      <c r="AB89" s="13">
        <v>0.12</v>
      </c>
      <c r="AC89" s="13">
        <v>0.02</v>
      </c>
      <c r="AD89" s="13">
        <v>0.06</v>
      </c>
      <c r="AE89" s="13">
        <v>0</v>
      </c>
      <c r="AF89" s="13">
        <v>0.04</v>
      </c>
      <c r="AG89" s="13">
        <v>0.06</v>
      </c>
      <c r="AH89" s="13">
        <v>0.02</v>
      </c>
      <c r="AI89" s="13">
        <v>0</v>
      </c>
      <c r="AJ89" s="13">
        <v>0</v>
      </c>
      <c r="AK89" s="13">
        <v>0.01</v>
      </c>
      <c r="AL89" s="13">
        <v>0.03</v>
      </c>
      <c r="AM89" s="13">
        <v>0.06</v>
      </c>
      <c r="AN89" s="13">
        <v>7.0000000000000007E-2</v>
      </c>
      <c r="AO89" s="13">
        <v>0.08</v>
      </c>
      <c r="AP89" s="13">
        <v>0.09</v>
      </c>
      <c r="AQ89" s="13">
        <v>0.12</v>
      </c>
      <c r="AR89" s="13">
        <v>0.05</v>
      </c>
      <c r="AS89" s="13">
        <v>0.13</v>
      </c>
      <c r="AT89" s="13">
        <v>0.12</v>
      </c>
      <c r="AU89" s="13">
        <v>0.11</v>
      </c>
      <c r="AV89" s="13">
        <v>0.11</v>
      </c>
      <c r="AW89" s="13">
        <v>0.09</v>
      </c>
      <c r="AX89" s="13">
        <v>0.04</v>
      </c>
      <c r="AY89" s="13">
        <v>0.04</v>
      </c>
      <c r="AZ89" s="13">
        <v>0.1</v>
      </c>
      <c r="BA89" s="13">
        <v>0.01</v>
      </c>
      <c r="BB89" s="13">
        <v>0.01</v>
      </c>
      <c r="BC89" s="13">
        <v>0</v>
      </c>
      <c r="BD89" s="14">
        <f t="shared" si="13"/>
        <v>0.87000000000000011</v>
      </c>
      <c r="BE89" s="14">
        <f t="shared" si="14"/>
        <v>1.2700000000000002</v>
      </c>
      <c r="BF89" s="15"/>
    </row>
    <row r="90" spans="1:58" x14ac:dyDescent="0.25">
      <c r="A90" s="5" t="s">
        <v>188</v>
      </c>
      <c r="B90" s="5" t="s">
        <v>1119</v>
      </c>
      <c r="C90" s="5" t="s">
        <v>1115</v>
      </c>
      <c r="D90" s="5" t="s">
        <v>1111</v>
      </c>
      <c r="E90" s="5" t="s">
        <v>207</v>
      </c>
      <c r="F90" s="5" t="s">
        <v>208</v>
      </c>
      <c r="G90" s="10">
        <f t="shared" si="10"/>
        <v>4.0000000000000003E-5</v>
      </c>
      <c r="H90" s="10">
        <f t="shared" si="11"/>
        <v>1E-3</v>
      </c>
      <c r="I90" s="11" t="str">
        <f t="shared" si="12"/>
        <v/>
      </c>
      <c r="J90" s="5">
        <v>100</v>
      </c>
      <c r="K90" s="5">
        <v>4</v>
      </c>
      <c r="L90" s="5">
        <v>100</v>
      </c>
      <c r="M90" s="5">
        <v>4</v>
      </c>
      <c r="N90" s="12">
        <v>518.08268940398568</v>
      </c>
      <c r="O90" s="12">
        <v>598.08041453838928</v>
      </c>
      <c r="P90" s="13">
        <v>0</v>
      </c>
      <c r="Q90" s="13">
        <v>0.64</v>
      </c>
      <c r="R90" s="13">
        <v>0.52</v>
      </c>
      <c r="S90" s="13">
        <v>0.28000000000000003</v>
      </c>
      <c r="T90" s="13">
        <v>0.18</v>
      </c>
      <c r="U90" s="13">
        <v>0</v>
      </c>
      <c r="V90" s="13">
        <v>0.03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7.0000000000000007E-2</v>
      </c>
      <c r="AC90" s="13">
        <v>0</v>
      </c>
      <c r="AD90" s="13">
        <v>0</v>
      </c>
      <c r="AE90" s="13">
        <v>0</v>
      </c>
      <c r="AF90" s="13">
        <v>0.06</v>
      </c>
      <c r="AG90" s="13">
        <v>0.05</v>
      </c>
      <c r="AH90" s="13">
        <v>0.04</v>
      </c>
      <c r="AI90" s="13">
        <v>0</v>
      </c>
      <c r="AJ90" s="13">
        <v>0</v>
      </c>
      <c r="AK90" s="13">
        <v>0.47</v>
      </c>
      <c r="AL90" s="13">
        <v>0.46</v>
      </c>
      <c r="AM90" s="13">
        <v>0.43</v>
      </c>
      <c r="AN90" s="13">
        <v>0.04</v>
      </c>
      <c r="AO90" s="13">
        <v>0</v>
      </c>
      <c r="AP90" s="13">
        <v>0</v>
      </c>
      <c r="AQ90" s="13">
        <v>0.02</v>
      </c>
      <c r="AR90" s="13">
        <v>0</v>
      </c>
      <c r="AS90" s="13">
        <v>0.03</v>
      </c>
      <c r="AT90" s="13">
        <v>0.01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0.03</v>
      </c>
      <c r="BA90" s="13">
        <v>0</v>
      </c>
      <c r="BB90" s="13">
        <v>0</v>
      </c>
      <c r="BC90" s="13">
        <v>0</v>
      </c>
      <c r="BD90" s="14">
        <f t="shared" si="13"/>
        <v>1.8700000000000003</v>
      </c>
      <c r="BE90" s="14">
        <f t="shared" si="14"/>
        <v>1.49</v>
      </c>
      <c r="BF90" s="15"/>
    </row>
    <row r="91" spans="1:58" x14ac:dyDescent="0.25">
      <c r="A91" s="5" t="s">
        <v>188</v>
      </c>
      <c r="B91" s="5" t="s">
        <v>1119</v>
      </c>
      <c r="C91" s="5" t="s">
        <v>1116</v>
      </c>
      <c r="D91" s="5" t="s">
        <v>1111</v>
      </c>
      <c r="E91" s="5" t="s">
        <v>209</v>
      </c>
      <c r="F91" s="5" t="s">
        <v>210</v>
      </c>
      <c r="G91" s="10">
        <f t="shared" si="10"/>
        <v>5.9999999999999995E-5</v>
      </c>
      <c r="H91" s="10">
        <f t="shared" si="11"/>
        <v>1.7999999999999998E-4</v>
      </c>
      <c r="I91" s="11" t="str">
        <f t="shared" si="12"/>
        <v/>
      </c>
      <c r="J91" s="5">
        <v>18</v>
      </c>
      <c r="K91" s="5">
        <v>6</v>
      </c>
      <c r="L91" s="5">
        <v>18</v>
      </c>
      <c r="M91" s="5">
        <v>6</v>
      </c>
      <c r="N91" s="12">
        <v>459.48247917723882</v>
      </c>
      <c r="O91" s="12">
        <v>418.96970874219068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0.01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4">
        <f t="shared" si="13"/>
        <v>0</v>
      </c>
      <c r="BE91" s="14">
        <f t="shared" si="14"/>
        <v>0.01</v>
      </c>
      <c r="BF91" s="15"/>
    </row>
    <row r="92" spans="1:58" x14ac:dyDescent="0.25">
      <c r="A92" s="5" t="s">
        <v>188</v>
      </c>
      <c r="B92" s="5" t="s">
        <v>1119</v>
      </c>
      <c r="C92" s="5" t="s">
        <v>1117</v>
      </c>
      <c r="D92" s="5" t="s">
        <v>1111</v>
      </c>
      <c r="E92" s="5" t="s">
        <v>211</v>
      </c>
      <c r="F92" s="5" t="s">
        <v>212</v>
      </c>
      <c r="G92" s="10">
        <f t="shared" si="10"/>
        <v>4.0000000000000003E-5</v>
      </c>
      <c r="H92" s="10">
        <f t="shared" si="11"/>
        <v>2.0000000000000001E-4</v>
      </c>
      <c r="I92" s="11" t="str">
        <f t="shared" si="12"/>
        <v/>
      </c>
      <c r="J92" s="5">
        <v>20</v>
      </c>
      <c r="K92" s="5">
        <v>4</v>
      </c>
      <c r="L92" s="5">
        <v>20</v>
      </c>
      <c r="M92" s="5">
        <v>4</v>
      </c>
      <c r="N92" s="12">
        <v>89.322352105591776</v>
      </c>
      <c r="O92" s="12">
        <v>437.66876083656518</v>
      </c>
      <c r="P92" s="13">
        <v>0</v>
      </c>
      <c r="Q92" s="13">
        <v>0.84</v>
      </c>
      <c r="R92" s="13">
        <v>0.79</v>
      </c>
      <c r="S92" s="13">
        <v>0.49</v>
      </c>
      <c r="T92" s="13">
        <v>0.5</v>
      </c>
      <c r="U92" s="13">
        <v>0.01</v>
      </c>
      <c r="V92" s="13">
        <v>0.2</v>
      </c>
      <c r="W92" s="13">
        <v>0.12</v>
      </c>
      <c r="X92" s="13">
        <v>0</v>
      </c>
      <c r="Y92" s="13">
        <v>0.01</v>
      </c>
      <c r="Z92" s="13">
        <v>0.01</v>
      </c>
      <c r="AA92" s="13">
        <v>0</v>
      </c>
      <c r="AB92" s="13">
        <v>0.15</v>
      </c>
      <c r="AC92" s="13">
        <v>0</v>
      </c>
      <c r="AD92" s="13">
        <v>0</v>
      </c>
      <c r="AE92" s="13">
        <v>0</v>
      </c>
      <c r="AF92" s="13">
        <v>0.06</v>
      </c>
      <c r="AG92" s="13">
        <v>0.05</v>
      </c>
      <c r="AH92" s="13">
        <v>0.08</v>
      </c>
      <c r="AI92" s="13">
        <v>0</v>
      </c>
      <c r="AJ92" s="13">
        <v>0</v>
      </c>
      <c r="AK92" s="13">
        <v>0.14000000000000001</v>
      </c>
      <c r="AL92" s="13">
        <v>0.16</v>
      </c>
      <c r="AM92" s="13">
        <v>0.17</v>
      </c>
      <c r="AN92" s="13">
        <v>0.05</v>
      </c>
      <c r="AO92" s="13">
        <v>0.03</v>
      </c>
      <c r="AP92" s="13">
        <v>0.03</v>
      </c>
      <c r="AQ92" s="13">
        <v>0.03</v>
      </c>
      <c r="AR92" s="13">
        <v>0</v>
      </c>
      <c r="AS92" s="13">
        <v>0.03</v>
      </c>
      <c r="AT92" s="13">
        <v>0.02</v>
      </c>
      <c r="AU92" s="13">
        <v>0</v>
      </c>
      <c r="AV92" s="13">
        <v>0.01</v>
      </c>
      <c r="AW92" s="13">
        <v>0</v>
      </c>
      <c r="AX92" s="13">
        <v>0</v>
      </c>
      <c r="AY92" s="13">
        <v>0.01</v>
      </c>
      <c r="AZ92" s="13">
        <v>0.02</v>
      </c>
      <c r="BA92" s="13">
        <v>0.01</v>
      </c>
      <c r="BB92" s="13">
        <v>0</v>
      </c>
      <c r="BC92" s="13">
        <v>0</v>
      </c>
      <c r="BD92" s="14">
        <f t="shared" si="13"/>
        <v>3.3099999999999996</v>
      </c>
      <c r="BE92" s="14">
        <f t="shared" si="14"/>
        <v>0.7100000000000003</v>
      </c>
      <c r="BF92" s="15"/>
    </row>
    <row r="93" spans="1:58" x14ac:dyDescent="0.25">
      <c r="A93" s="5" t="s">
        <v>188</v>
      </c>
      <c r="B93" s="5" t="s">
        <v>1119</v>
      </c>
      <c r="C93" s="5" t="s">
        <v>1120</v>
      </c>
      <c r="D93" s="5" t="s">
        <v>1111</v>
      </c>
      <c r="E93" s="5" t="s">
        <v>213</v>
      </c>
      <c r="F93" s="5" t="s">
        <v>214</v>
      </c>
      <c r="G93" s="10">
        <f t="shared" si="10"/>
        <v>4.0000000000000003E-5</v>
      </c>
      <c r="H93" s="10">
        <f t="shared" si="11"/>
        <v>2.0000000000000001E-4</v>
      </c>
      <c r="I93" s="11" t="str">
        <f t="shared" si="12"/>
        <v/>
      </c>
      <c r="J93" s="5">
        <v>20</v>
      </c>
      <c r="K93" s="5">
        <v>4</v>
      </c>
      <c r="L93" s="5">
        <v>20</v>
      </c>
      <c r="M93" s="5">
        <v>4</v>
      </c>
      <c r="N93" s="12">
        <v>259.23380514450582</v>
      </c>
      <c r="O93" s="12">
        <v>306.13609290013835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4">
        <f t="shared" si="13"/>
        <v>0</v>
      </c>
      <c r="BE93" s="14">
        <f t="shared" si="14"/>
        <v>0</v>
      </c>
      <c r="BF93" s="15"/>
    </row>
    <row r="94" spans="1:58" x14ac:dyDescent="0.25">
      <c r="A94" s="5" t="s">
        <v>188</v>
      </c>
      <c r="B94" s="5" t="s">
        <v>1119</v>
      </c>
      <c r="C94" s="5" t="s">
        <v>1118</v>
      </c>
      <c r="D94" s="5" t="s">
        <v>1111</v>
      </c>
      <c r="E94" s="5" t="s">
        <v>215</v>
      </c>
      <c r="F94" s="5" t="s">
        <v>216</v>
      </c>
      <c r="G94" s="10">
        <f t="shared" si="10"/>
        <v>5.9999999999999995E-5</v>
      </c>
      <c r="H94" s="10">
        <f t="shared" si="11"/>
        <v>1.7999999999999998E-4</v>
      </c>
      <c r="I94" s="11" t="str">
        <f t="shared" si="12"/>
        <v/>
      </c>
      <c r="J94" s="5">
        <v>18</v>
      </c>
      <c r="K94" s="5">
        <v>6</v>
      </c>
      <c r="L94" s="5">
        <v>18</v>
      </c>
      <c r="M94" s="5">
        <v>6</v>
      </c>
      <c r="N94" s="12">
        <v>295.13293520629747</v>
      </c>
      <c r="O94" s="12">
        <v>187.95246760474143</v>
      </c>
      <c r="P94" s="13">
        <v>0</v>
      </c>
      <c r="Q94" s="13">
        <v>0.21</v>
      </c>
      <c r="R94" s="13">
        <v>0.16</v>
      </c>
      <c r="S94" s="13">
        <v>0.08</v>
      </c>
      <c r="T94" s="13">
        <v>0.04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0.01</v>
      </c>
      <c r="AH94" s="13">
        <v>0</v>
      </c>
      <c r="AI94" s="13">
        <v>0</v>
      </c>
      <c r="AJ94" s="13">
        <v>0</v>
      </c>
      <c r="AK94" s="13">
        <v>0.31</v>
      </c>
      <c r="AL94" s="13">
        <v>0.26</v>
      </c>
      <c r="AM94" s="13">
        <v>0.19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0.01</v>
      </c>
      <c r="BA94" s="13">
        <v>0</v>
      </c>
      <c r="BB94" s="13">
        <v>0</v>
      </c>
      <c r="BC94" s="13">
        <v>0</v>
      </c>
      <c r="BD94" s="14">
        <f t="shared" si="13"/>
        <v>0.5</v>
      </c>
      <c r="BE94" s="14">
        <f t="shared" si="14"/>
        <v>0.77</v>
      </c>
      <c r="BF94" s="15"/>
    </row>
    <row r="95" spans="1:58" x14ac:dyDescent="0.25">
      <c r="A95" s="5" t="s">
        <v>188</v>
      </c>
      <c r="B95" s="5" t="s">
        <v>1121</v>
      </c>
      <c r="C95" s="5" t="s">
        <v>1122</v>
      </c>
      <c r="D95" s="5" t="s">
        <v>1111</v>
      </c>
      <c r="E95" s="5" t="s">
        <v>217</v>
      </c>
      <c r="F95" s="5" t="s">
        <v>33</v>
      </c>
      <c r="G95" s="10">
        <f t="shared" si="10"/>
        <v>4.0000000000000003E-5</v>
      </c>
      <c r="H95" s="10">
        <f t="shared" si="11"/>
        <v>5.2000000000000006E-4</v>
      </c>
      <c r="I95" s="11" t="str">
        <f t="shared" si="12"/>
        <v>X</v>
      </c>
      <c r="J95" s="5">
        <v>52</v>
      </c>
      <c r="K95" s="5">
        <v>4</v>
      </c>
      <c r="L95" s="5" t="s">
        <v>1123</v>
      </c>
      <c r="M95" s="5" t="s">
        <v>1123</v>
      </c>
      <c r="N95" s="12">
        <v>58.686213018816623</v>
      </c>
      <c r="O95" s="12">
        <v>0</v>
      </c>
      <c r="P95" s="13">
        <v>0</v>
      </c>
      <c r="Q95" s="13">
        <v>0.18</v>
      </c>
      <c r="R95" s="13">
        <v>0.18</v>
      </c>
      <c r="S95" s="13">
        <v>0.16</v>
      </c>
      <c r="T95" s="13">
        <v>0.02</v>
      </c>
      <c r="U95" s="13">
        <v>0</v>
      </c>
      <c r="V95" s="13">
        <v>0.01</v>
      </c>
      <c r="W95" s="13">
        <v>0</v>
      </c>
      <c r="X95" s="13">
        <v>0</v>
      </c>
      <c r="Y95" s="13">
        <v>0</v>
      </c>
      <c r="Z95" s="13">
        <v>0.01</v>
      </c>
      <c r="AA95" s="13">
        <v>0</v>
      </c>
      <c r="AB95" s="13">
        <v>0.02</v>
      </c>
      <c r="AC95" s="13">
        <v>0</v>
      </c>
      <c r="AD95" s="13">
        <v>0</v>
      </c>
      <c r="AE95" s="13">
        <v>0</v>
      </c>
      <c r="AF95" s="13">
        <v>0</v>
      </c>
      <c r="AG95" s="13">
        <v>0.01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4">
        <f t="shared" si="13"/>
        <v>0.59000000000000008</v>
      </c>
      <c r="BE95" s="14">
        <f t="shared" si="14"/>
        <v>0</v>
      </c>
      <c r="BF95" s="16" t="s"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94"/>
  <sheetViews>
    <sheetView zoomScaleNormal="100" zoomScaleSheetLayoutView="90" workbookViewId="0"/>
  </sheetViews>
  <sheetFormatPr defaultRowHeight="15" x14ac:dyDescent="0.25"/>
  <cols>
    <col min="1" max="1" width="16.42578125" style="5" bestFit="1" customWidth="1"/>
    <col min="2" max="2" width="47.140625" style="5" bestFit="1" customWidth="1"/>
    <col min="3" max="3" width="42.42578125" style="5" bestFit="1" customWidth="1"/>
    <col min="4" max="4" width="26.7109375" style="5" bestFit="1" customWidth="1"/>
    <col min="5" max="5" width="16.42578125" style="5" bestFit="1" customWidth="1"/>
    <col min="6" max="6" width="47.140625" style="5" bestFit="1" customWidth="1"/>
    <col min="7" max="7" width="42.42578125" style="5" bestFit="1" customWidth="1"/>
    <col min="8" max="8" width="9.140625" style="5"/>
    <col min="9" max="9" width="20.85546875" style="5" bestFit="1" customWidth="1"/>
    <col min="10" max="10" width="46.28515625" style="5" bestFit="1" customWidth="1"/>
    <col min="11" max="11" width="41.42578125" style="5" bestFit="1" customWidth="1"/>
    <col min="12" max="13" width="20.5703125" style="5" bestFit="1" customWidth="1"/>
    <col min="14" max="17" width="9.140625" style="5"/>
    <col min="18" max="18" width="16.42578125" style="5" bestFit="1" customWidth="1"/>
    <col min="19" max="19" width="42.42578125" style="5" bestFit="1" customWidth="1"/>
    <col min="20" max="20" width="16.42578125" style="5" bestFit="1" customWidth="1"/>
    <col min="21" max="21" width="19.28515625" style="5" bestFit="1" customWidth="1"/>
    <col min="22" max="22" width="14" style="5" bestFit="1" customWidth="1"/>
    <col min="23" max="16384" width="9.140625" style="5"/>
  </cols>
  <sheetData>
    <row r="1" spans="1:27" s="6" customFormat="1" x14ac:dyDescent="0.25">
      <c r="A1" s="5" t="s">
        <v>0</v>
      </c>
      <c r="B1" s="5" t="s">
        <v>234</v>
      </c>
      <c r="C1" s="5" t="s">
        <v>235</v>
      </c>
      <c r="D1" s="6" t="s">
        <v>869</v>
      </c>
      <c r="E1" s="5" t="s">
        <v>0</v>
      </c>
      <c r="F1" s="5" t="s">
        <v>234</v>
      </c>
      <c r="G1" s="5" t="s">
        <v>235</v>
      </c>
      <c r="I1" s="6" t="s">
        <v>0</v>
      </c>
      <c r="J1" s="6" t="s">
        <v>234</v>
      </c>
      <c r="K1" s="6" t="s">
        <v>235</v>
      </c>
      <c r="L1" s="6" t="s">
        <v>887</v>
      </c>
      <c r="M1" s="6" t="s">
        <v>888</v>
      </c>
      <c r="R1" s="6" t="s">
        <v>0</v>
      </c>
      <c r="S1" s="6" t="s">
        <v>234</v>
      </c>
      <c r="T1" s="6" t="s">
        <v>235</v>
      </c>
      <c r="U1" s="6" t="s">
        <v>887</v>
      </c>
      <c r="V1" s="6" t="s">
        <v>888</v>
      </c>
      <c r="AA1" s="6" t="s">
        <v>1100</v>
      </c>
    </row>
    <row r="2" spans="1:27" x14ac:dyDescent="0.25">
      <c r="A2" s="5" t="s">
        <v>230</v>
      </c>
      <c r="B2" s="5" t="s">
        <v>89</v>
      </c>
      <c r="C2" s="5" t="str">
        <f>INDEX('Plexos Lookups'!$H$3:$H$54,MATCH(MID(B2,8,3),'Plexos Lookups'!$K$3:$K$54,0))</f>
        <v>Goshen</v>
      </c>
      <c r="E2" s="5" t="s">
        <v>230</v>
      </c>
      <c r="F2" s="5" t="s">
        <v>90</v>
      </c>
      <c r="G2" s="5" t="str">
        <f>INDEX('Plexos Lookups'!$H$3:$H$54,MATCH(MID(F2,8,3),'Plexos Lookups'!$K$3:$K$54,0))</f>
        <v>Goshen</v>
      </c>
      <c r="I2" s="5" t="s">
        <v>230</v>
      </c>
      <c r="J2" s="5" t="s">
        <v>89</v>
      </c>
      <c r="K2" s="5" t="s">
        <v>232</v>
      </c>
      <c r="L2" s="5" t="s">
        <v>889</v>
      </c>
      <c r="M2" s="5" t="s">
        <v>890</v>
      </c>
      <c r="N2" s="5" t="b">
        <f>I2=A2</f>
        <v>1</v>
      </c>
      <c r="O2" s="5" t="b">
        <f t="shared" ref="O2:P2" si="0">J2=B2</f>
        <v>1</v>
      </c>
      <c r="P2" s="5" t="b">
        <f t="shared" si="0"/>
        <v>1</v>
      </c>
      <c r="R2" s="5" t="s">
        <v>230</v>
      </c>
      <c r="S2" s="5" t="s">
        <v>90</v>
      </c>
      <c r="T2" s="5" t="s">
        <v>232</v>
      </c>
      <c r="U2" s="5" t="s">
        <v>992</v>
      </c>
      <c r="V2" s="5" t="s">
        <v>890</v>
      </c>
      <c r="W2" s="5" t="b">
        <f>R2=E2</f>
        <v>1</v>
      </c>
      <c r="X2" s="5" t="b">
        <f t="shared" ref="X2:Y2" si="1">S2=F2</f>
        <v>1</v>
      </c>
      <c r="Y2" s="5" t="b">
        <f t="shared" si="1"/>
        <v>1</v>
      </c>
    </row>
    <row r="3" spans="1:27" x14ac:dyDescent="0.25">
      <c r="A3" s="5" t="s">
        <v>230</v>
      </c>
      <c r="B3" s="5" t="s">
        <v>79</v>
      </c>
      <c r="C3" s="5" t="str">
        <f>INDEX('Plexos Lookups'!$H$3:$H$54,MATCH(MID(B3,8,3),'Plexos Lookups'!$K$3:$K$54,0))</f>
        <v>Goshen</v>
      </c>
      <c r="E3" s="5" t="s">
        <v>230</v>
      </c>
      <c r="F3" s="5" t="s">
        <v>80</v>
      </c>
      <c r="G3" s="5" t="str">
        <f>INDEX('Plexos Lookups'!$H$3:$H$54,MATCH(MID(F3,8,3),'Plexos Lookups'!$K$3:$K$54,0))</f>
        <v>Goshen</v>
      </c>
      <c r="I3" s="5" t="s">
        <v>230</v>
      </c>
      <c r="J3" s="5" t="s">
        <v>79</v>
      </c>
      <c r="K3" s="5" t="s">
        <v>232</v>
      </c>
      <c r="L3" s="5" t="s">
        <v>889</v>
      </c>
      <c r="M3" s="5" t="s">
        <v>890</v>
      </c>
      <c r="N3" s="5" t="b">
        <f t="shared" ref="N3:N66" si="2">I3=A3</f>
        <v>1</v>
      </c>
      <c r="O3" s="5" t="b">
        <f t="shared" ref="O3:O66" si="3">J3=B3</f>
        <v>1</v>
      </c>
      <c r="P3" s="5" t="b">
        <f t="shared" ref="P3:P66" si="4">K3=C3</f>
        <v>1</v>
      </c>
      <c r="R3" s="5" t="s">
        <v>230</v>
      </c>
      <c r="S3" s="5" t="s">
        <v>80</v>
      </c>
      <c r="T3" s="5" t="s">
        <v>232</v>
      </c>
      <c r="U3" s="5" t="s">
        <v>992</v>
      </c>
      <c r="V3" s="5" t="s">
        <v>890</v>
      </c>
      <c r="W3" s="5" t="b">
        <f t="shared" ref="W3:W66" si="5">R3=E3</f>
        <v>1</v>
      </c>
      <c r="X3" s="5" t="b">
        <f t="shared" ref="X3:X66" si="6">S3=F3</f>
        <v>1</v>
      </c>
      <c r="Y3" s="5" t="b">
        <f t="shared" ref="Y3:Y66" si="7">T3=G3</f>
        <v>1</v>
      </c>
    </row>
    <row r="4" spans="1:27" x14ac:dyDescent="0.25">
      <c r="A4" s="5" t="s">
        <v>230</v>
      </c>
      <c r="B4" s="5" t="s">
        <v>81</v>
      </c>
      <c r="C4" s="5" t="str">
        <f>INDEX('Plexos Lookups'!$H$3:$H$54,MATCH(MID(B4,8,3),'Plexos Lookups'!$K$3:$K$54,0))</f>
        <v>Goshen</v>
      </c>
      <c r="E4" s="5" t="s">
        <v>230</v>
      </c>
      <c r="F4" s="5" t="s">
        <v>82</v>
      </c>
      <c r="G4" s="5" t="str">
        <f>INDEX('Plexos Lookups'!$H$3:$H$54,MATCH(MID(F4,8,3),'Plexos Lookups'!$K$3:$K$54,0))</f>
        <v>Goshen</v>
      </c>
      <c r="I4" s="5" t="s">
        <v>230</v>
      </c>
      <c r="J4" s="5" t="s">
        <v>81</v>
      </c>
      <c r="K4" s="5" t="s">
        <v>232</v>
      </c>
      <c r="L4" s="5" t="s">
        <v>889</v>
      </c>
      <c r="M4" s="5" t="s">
        <v>890</v>
      </c>
      <c r="N4" s="5" t="b">
        <f t="shared" si="2"/>
        <v>1</v>
      </c>
      <c r="O4" s="5" t="b">
        <f t="shared" si="3"/>
        <v>1</v>
      </c>
      <c r="P4" s="5" t="b">
        <f t="shared" si="4"/>
        <v>1</v>
      </c>
      <c r="R4" s="5" t="s">
        <v>230</v>
      </c>
      <c r="S4" s="5" t="s">
        <v>82</v>
      </c>
      <c r="T4" s="5" t="s">
        <v>232</v>
      </c>
      <c r="U4" s="5" t="s">
        <v>992</v>
      </c>
      <c r="V4" s="5" t="s">
        <v>890</v>
      </c>
      <c r="W4" s="5" t="b">
        <f t="shared" si="5"/>
        <v>1</v>
      </c>
      <c r="X4" s="5" t="b">
        <f t="shared" si="6"/>
        <v>1</v>
      </c>
      <c r="Y4" s="5" t="b">
        <f t="shared" si="7"/>
        <v>1</v>
      </c>
    </row>
    <row r="5" spans="1:27" x14ac:dyDescent="0.25">
      <c r="A5" s="5" t="s">
        <v>230</v>
      </c>
      <c r="B5" s="5" t="s">
        <v>83</v>
      </c>
      <c r="C5" s="5" t="str">
        <f>INDEX('Plexos Lookups'!$H$3:$H$54,MATCH(MID(B5,8,3),'Plexos Lookups'!$K$3:$K$54,0))</f>
        <v>Goshen</v>
      </c>
      <c r="E5" s="5" t="s">
        <v>230</v>
      </c>
      <c r="F5" s="5" t="s">
        <v>84</v>
      </c>
      <c r="G5" s="5" t="str">
        <f>INDEX('Plexos Lookups'!$H$3:$H$54,MATCH(MID(F5,8,3),'Plexos Lookups'!$K$3:$K$54,0))</f>
        <v>Goshen</v>
      </c>
      <c r="I5" s="5" t="s">
        <v>230</v>
      </c>
      <c r="J5" s="5" t="s">
        <v>83</v>
      </c>
      <c r="K5" s="5" t="s">
        <v>232</v>
      </c>
      <c r="L5" s="5" t="s">
        <v>889</v>
      </c>
      <c r="M5" s="5" t="s">
        <v>890</v>
      </c>
      <c r="N5" s="5" t="b">
        <f t="shared" si="2"/>
        <v>1</v>
      </c>
      <c r="O5" s="5" t="b">
        <f t="shared" si="3"/>
        <v>1</v>
      </c>
      <c r="P5" s="5" t="b">
        <f t="shared" si="4"/>
        <v>1</v>
      </c>
      <c r="R5" s="5" t="s">
        <v>230</v>
      </c>
      <c r="S5" s="5" t="s">
        <v>84</v>
      </c>
      <c r="T5" s="5" t="s">
        <v>232</v>
      </c>
      <c r="U5" s="5" t="s">
        <v>992</v>
      </c>
      <c r="V5" s="5" t="s">
        <v>890</v>
      </c>
      <c r="W5" s="5" t="b">
        <f t="shared" si="5"/>
        <v>1</v>
      </c>
      <c r="X5" s="5" t="b">
        <f t="shared" si="6"/>
        <v>1</v>
      </c>
      <c r="Y5" s="5" t="b">
        <f t="shared" si="7"/>
        <v>1</v>
      </c>
    </row>
    <row r="6" spans="1:27" x14ac:dyDescent="0.25">
      <c r="A6" s="5" t="s">
        <v>230</v>
      </c>
      <c r="B6" s="5" t="s">
        <v>85</v>
      </c>
      <c r="C6" s="5" t="str">
        <f>INDEX('Plexos Lookups'!$H$3:$H$54,MATCH(MID(B6,8,3),'Plexos Lookups'!$K$3:$K$54,0))</f>
        <v>Goshen</v>
      </c>
      <c r="E6" s="5" t="s">
        <v>230</v>
      </c>
      <c r="F6" s="5" t="s">
        <v>86</v>
      </c>
      <c r="G6" s="5" t="str">
        <f>INDEX('Plexos Lookups'!$H$3:$H$54,MATCH(MID(F6,8,3),'Plexos Lookups'!$K$3:$K$54,0))</f>
        <v>Goshen</v>
      </c>
      <c r="I6" s="5" t="s">
        <v>230</v>
      </c>
      <c r="J6" s="5" t="s">
        <v>85</v>
      </c>
      <c r="K6" s="5" t="s">
        <v>232</v>
      </c>
      <c r="L6" s="5" t="s">
        <v>889</v>
      </c>
      <c r="M6" s="5" t="s">
        <v>890</v>
      </c>
      <c r="N6" s="5" t="b">
        <f t="shared" si="2"/>
        <v>1</v>
      </c>
      <c r="O6" s="5" t="b">
        <f t="shared" si="3"/>
        <v>1</v>
      </c>
      <c r="P6" s="5" t="b">
        <f t="shared" si="4"/>
        <v>1</v>
      </c>
      <c r="R6" s="5" t="s">
        <v>230</v>
      </c>
      <c r="S6" s="5" t="s">
        <v>86</v>
      </c>
      <c r="T6" s="5" t="s">
        <v>232</v>
      </c>
      <c r="U6" s="5" t="s">
        <v>992</v>
      </c>
      <c r="V6" s="5" t="s">
        <v>890</v>
      </c>
      <c r="W6" s="5" t="b">
        <f t="shared" si="5"/>
        <v>1</v>
      </c>
      <c r="X6" s="5" t="b">
        <f t="shared" si="6"/>
        <v>1</v>
      </c>
      <c r="Y6" s="5" t="b">
        <f t="shared" si="7"/>
        <v>1</v>
      </c>
    </row>
    <row r="7" spans="1:27" x14ac:dyDescent="0.25">
      <c r="A7" s="5" t="s">
        <v>230</v>
      </c>
      <c r="B7" s="5" t="s">
        <v>87</v>
      </c>
      <c r="C7" s="5" t="str">
        <f>INDEX('Plexos Lookups'!$H$3:$H$54,MATCH(MID(B7,8,3),'Plexos Lookups'!$K$3:$K$54,0))</f>
        <v>Goshen</v>
      </c>
      <c r="E7" s="5" t="s">
        <v>230</v>
      </c>
      <c r="F7" s="5" t="s">
        <v>88</v>
      </c>
      <c r="G7" s="5" t="str">
        <f>INDEX('Plexos Lookups'!$H$3:$H$54,MATCH(MID(F7,8,3),'Plexos Lookups'!$K$3:$K$54,0))</f>
        <v>Goshen</v>
      </c>
      <c r="I7" s="5" t="s">
        <v>230</v>
      </c>
      <c r="J7" s="5" t="s">
        <v>87</v>
      </c>
      <c r="K7" s="5" t="s">
        <v>232</v>
      </c>
      <c r="L7" s="5" t="s">
        <v>889</v>
      </c>
      <c r="M7" s="5" t="s">
        <v>890</v>
      </c>
      <c r="N7" s="5" t="b">
        <f t="shared" si="2"/>
        <v>1</v>
      </c>
      <c r="O7" s="5" t="b">
        <f t="shared" si="3"/>
        <v>1</v>
      </c>
      <c r="P7" s="5" t="b">
        <f t="shared" si="4"/>
        <v>1</v>
      </c>
      <c r="R7" s="5" t="s">
        <v>230</v>
      </c>
      <c r="S7" s="5" t="s">
        <v>88</v>
      </c>
      <c r="T7" s="5" t="s">
        <v>232</v>
      </c>
      <c r="U7" s="5" t="s">
        <v>992</v>
      </c>
      <c r="V7" s="5" t="s">
        <v>890</v>
      </c>
      <c r="W7" s="5" t="b">
        <f t="shared" si="5"/>
        <v>1</v>
      </c>
      <c r="X7" s="5" t="b">
        <f t="shared" si="6"/>
        <v>1</v>
      </c>
      <c r="Y7" s="5" t="b">
        <f t="shared" si="7"/>
        <v>1</v>
      </c>
    </row>
    <row r="8" spans="1:27" x14ac:dyDescent="0.25">
      <c r="A8" s="5" t="s">
        <v>230</v>
      </c>
      <c r="B8" s="5" t="s">
        <v>91</v>
      </c>
      <c r="C8" s="5" t="str">
        <f>INDEX('Plexos Lookups'!$H$3:$H$54,MATCH(MID(B8,8,3),'Plexos Lookups'!$K$3:$K$54,0))</f>
        <v>Goshen</v>
      </c>
      <c r="E8" s="5" t="s">
        <v>230</v>
      </c>
      <c r="F8" s="5" t="s">
        <v>92</v>
      </c>
      <c r="G8" s="5" t="str">
        <f>INDEX('Plexos Lookups'!$H$3:$H$54,MATCH(MID(F8,8,3),'Plexos Lookups'!$K$3:$K$54,0))</f>
        <v>Goshen</v>
      </c>
      <c r="I8" s="5" t="s">
        <v>230</v>
      </c>
      <c r="J8" s="5" t="s">
        <v>91</v>
      </c>
      <c r="K8" s="5" t="s">
        <v>232</v>
      </c>
      <c r="L8" s="5" t="s">
        <v>889</v>
      </c>
      <c r="M8" s="5" t="s">
        <v>890</v>
      </c>
      <c r="N8" s="5" t="b">
        <f t="shared" si="2"/>
        <v>1</v>
      </c>
      <c r="O8" s="5" t="b">
        <f t="shared" si="3"/>
        <v>1</v>
      </c>
      <c r="P8" s="5" t="b">
        <f t="shared" si="4"/>
        <v>1</v>
      </c>
      <c r="R8" s="5" t="s">
        <v>230</v>
      </c>
      <c r="S8" s="5" t="s">
        <v>92</v>
      </c>
      <c r="T8" s="5" t="s">
        <v>232</v>
      </c>
      <c r="U8" s="5" t="s">
        <v>992</v>
      </c>
      <c r="V8" s="5" t="s">
        <v>890</v>
      </c>
      <c r="W8" s="5" t="b">
        <f t="shared" si="5"/>
        <v>1</v>
      </c>
      <c r="X8" s="5" t="b">
        <f t="shared" si="6"/>
        <v>1</v>
      </c>
      <c r="Y8" s="5" t="b">
        <f t="shared" si="7"/>
        <v>1</v>
      </c>
    </row>
    <row r="9" spans="1:27" x14ac:dyDescent="0.25">
      <c r="A9" s="5" t="s">
        <v>230</v>
      </c>
      <c r="B9" s="5" t="s">
        <v>93</v>
      </c>
      <c r="C9" s="5" t="str">
        <f>INDEX('Plexos Lookups'!$H$3:$H$54,MATCH(MID(B9,8,3),'Plexos Lookups'!$K$3:$K$54,0))</f>
        <v>Goshen</v>
      </c>
      <c r="E9" s="5" t="s">
        <v>230</v>
      </c>
      <c r="F9" s="5" t="s">
        <v>66</v>
      </c>
      <c r="G9" s="5" t="str">
        <f>INDEX('Plexos Lookups'!$H$3:$H$54,MATCH(MID(F9,8,3),'Plexos Lookups'!$K$3:$K$54,0))</f>
        <v>Goshen</v>
      </c>
      <c r="I9" s="5" t="s">
        <v>230</v>
      </c>
      <c r="J9" s="5" t="s">
        <v>93</v>
      </c>
      <c r="K9" s="5" t="s">
        <v>232</v>
      </c>
      <c r="L9" s="5" t="s">
        <v>889</v>
      </c>
      <c r="M9" s="5" t="s">
        <v>890</v>
      </c>
      <c r="N9" s="5" t="b">
        <f t="shared" si="2"/>
        <v>1</v>
      </c>
      <c r="O9" s="5" t="b">
        <f t="shared" si="3"/>
        <v>1</v>
      </c>
      <c r="P9" s="5" t="b">
        <f t="shared" si="4"/>
        <v>1</v>
      </c>
      <c r="R9" s="5" t="s">
        <v>230</v>
      </c>
      <c r="S9" s="5" t="s">
        <v>66</v>
      </c>
      <c r="T9" s="5" t="s">
        <v>232</v>
      </c>
      <c r="U9" s="5" t="s">
        <v>992</v>
      </c>
      <c r="V9" s="5" t="s">
        <v>890</v>
      </c>
      <c r="W9" s="5" t="b">
        <f t="shared" si="5"/>
        <v>1</v>
      </c>
      <c r="X9" s="5" t="b">
        <f t="shared" si="6"/>
        <v>1</v>
      </c>
      <c r="Y9" s="5" t="b">
        <f t="shared" si="7"/>
        <v>1</v>
      </c>
    </row>
    <row r="10" spans="1:27" x14ac:dyDescent="0.25">
      <c r="A10" s="5" t="s">
        <v>230</v>
      </c>
      <c r="B10" s="5" t="s">
        <v>65</v>
      </c>
      <c r="C10" s="5" t="str">
        <f>INDEX('Plexos Lookups'!$H$3:$H$54,MATCH(MID(B10,8,3),'Plexos Lookups'!$K$3:$K$54,0))</f>
        <v>Goshen</v>
      </c>
      <c r="E10" s="5" t="s">
        <v>230</v>
      </c>
      <c r="F10" s="5" t="s">
        <v>68</v>
      </c>
      <c r="G10" s="5" t="str">
        <f>INDEX('Plexos Lookups'!$H$3:$H$54,MATCH(MID(F10,8,3),'Plexos Lookups'!$K$3:$K$54,0))</f>
        <v>Goshen</v>
      </c>
      <c r="I10" s="5" t="s">
        <v>230</v>
      </c>
      <c r="J10" s="5" t="s">
        <v>65</v>
      </c>
      <c r="K10" s="5" t="s">
        <v>232</v>
      </c>
      <c r="L10" s="5" t="s">
        <v>889</v>
      </c>
      <c r="M10" s="5" t="s">
        <v>890</v>
      </c>
      <c r="N10" s="5" t="b">
        <f t="shared" si="2"/>
        <v>1</v>
      </c>
      <c r="O10" s="5" t="b">
        <f t="shared" si="3"/>
        <v>1</v>
      </c>
      <c r="P10" s="5" t="b">
        <f t="shared" si="4"/>
        <v>1</v>
      </c>
      <c r="R10" s="5" t="s">
        <v>230</v>
      </c>
      <c r="S10" s="5" t="s">
        <v>68</v>
      </c>
      <c r="T10" s="5" t="s">
        <v>232</v>
      </c>
      <c r="U10" s="5" t="s">
        <v>992</v>
      </c>
      <c r="V10" s="5" t="s">
        <v>890</v>
      </c>
      <c r="W10" s="5" t="b">
        <f t="shared" si="5"/>
        <v>1</v>
      </c>
      <c r="X10" s="5" t="b">
        <f t="shared" si="6"/>
        <v>1</v>
      </c>
      <c r="Y10" s="5" t="b">
        <f t="shared" si="7"/>
        <v>1</v>
      </c>
    </row>
    <row r="11" spans="1:27" x14ac:dyDescent="0.25">
      <c r="A11" s="5" t="s">
        <v>230</v>
      </c>
      <c r="B11" s="5" t="s">
        <v>67</v>
      </c>
      <c r="C11" s="5" t="str">
        <f>INDEX('Plexos Lookups'!$H$3:$H$54,MATCH(MID(B11,8,3),'Plexos Lookups'!$K$3:$K$54,0))</f>
        <v>Goshen</v>
      </c>
      <c r="E11" s="5" t="s">
        <v>230</v>
      </c>
      <c r="F11" s="5" t="s">
        <v>70</v>
      </c>
      <c r="G11" s="5" t="str">
        <f>INDEX('Plexos Lookups'!$H$3:$H$54,MATCH(MID(F11,8,3),'Plexos Lookups'!$K$3:$K$54,0))</f>
        <v>Goshen</v>
      </c>
      <c r="I11" s="5" t="s">
        <v>230</v>
      </c>
      <c r="J11" s="5" t="s">
        <v>67</v>
      </c>
      <c r="K11" s="5" t="s">
        <v>232</v>
      </c>
      <c r="L11" s="5" t="s">
        <v>889</v>
      </c>
      <c r="M11" s="5" t="s">
        <v>890</v>
      </c>
      <c r="N11" s="5" t="b">
        <f t="shared" si="2"/>
        <v>1</v>
      </c>
      <c r="O11" s="5" t="b">
        <f t="shared" si="3"/>
        <v>1</v>
      </c>
      <c r="P11" s="5" t="b">
        <f t="shared" si="4"/>
        <v>1</v>
      </c>
      <c r="R11" s="5" t="s">
        <v>230</v>
      </c>
      <c r="S11" s="5" t="s">
        <v>70</v>
      </c>
      <c r="T11" s="5" t="s">
        <v>232</v>
      </c>
      <c r="U11" s="5" t="s">
        <v>992</v>
      </c>
      <c r="V11" s="5" t="s">
        <v>890</v>
      </c>
      <c r="W11" s="5" t="b">
        <f t="shared" si="5"/>
        <v>1</v>
      </c>
      <c r="X11" s="5" t="b">
        <f t="shared" si="6"/>
        <v>1</v>
      </c>
      <c r="Y11" s="5" t="b">
        <f t="shared" si="7"/>
        <v>1</v>
      </c>
    </row>
    <row r="12" spans="1:27" x14ac:dyDescent="0.25">
      <c r="A12" s="5" t="s">
        <v>230</v>
      </c>
      <c r="B12" s="5" t="s">
        <v>69</v>
      </c>
      <c r="C12" s="5" t="str">
        <f>INDEX('Plexos Lookups'!$H$3:$H$54,MATCH(MID(B12,8,3),'Plexos Lookups'!$K$3:$K$54,0))</f>
        <v>Goshen</v>
      </c>
      <c r="E12" s="5" t="s">
        <v>230</v>
      </c>
      <c r="F12" s="5" t="s">
        <v>72</v>
      </c>
      <c r="G12" s="5" t="str">
        <f>INDEX('Plexos Lookups'!$H$3:$H$54,MATCH(MID(F12,8,3),'Plexos Lookups'!$K$3:$K$54,0))</f>
        <v>Goshen</v>
      </c>
      <c r="I12" s="5" t="s">
        <v>230</v>
      </c>
      <c r="J12" s="5" t="s">
        <v>69</v>
      </c>
      <c r="K12" s="5" t="s">
        <v>232</v>
      </c>
      <c r="L12" s="5" t="s">
        <v>889</v>
      </c>
      <c r="M12" s="5" t="s">
        <v>890</v>
      </c>
      <c r="N12" s="5" t="b">
        <f t="shared" si="2"/>
        <v>1</v>
      </c>
      <c r="O12" s="5" t="b">
        <f t="shared" si="3"/>
        <v>1</v>
      </c>
      <c r="P12" s="5" t="b">
        <f t="shared" si="4"/>
        <v>1</v>
      </c>
      <c r="R12" s="5" t="s">
        <v>230</v>
      </c>
      <c r="S12" s="5" t="s">
        <v>72</v>
      </c>
      <c r="T12" s="5" t="s">
        <v>232</v>
      </c>
      <c r="U12" s="5" t="s">
        <v>992</v>
      </c>
      <c r="V12" s="5" t="s">
        <v>890</v>
      </c>
      <c r="W12" s="5" t="b">
        <f t="shared" si="5"/>
        <v>1</v>
      </c>
      <c r="X12" s="5" t="b">
        <f t="shared" si="6"/>
        <v>1</v>
      </c>
      <c r="Y12" s="5" t="b">
        <f t="shared" si="7"/>
        <v>1</v>
      </c>
    </row>
    <row r="13" spans="1:27" x14ac:dyDescent="0.25">
      <c r="A13" s="5" t="s">
        <v>230</v>
      </c>
      <c r="B13" s="5" t="s">
        <v>71</v>
      </c>
      <c r="C13" s="5" t="str">
        <f>INDEX('Plexos Lookups'!$H$3:$H$54,MATCH(MID(B13,8,3),'Plexos Lookups'!$K$3:$K$54,0))</f>
        <v>Goshen</v>
      </c>
      <c r="E13" s="5" t="s">
        <v>230</v>
      </c>
      <c r="F13" s="5" t="s">
        <v>74</v>
      </c>
      <c r="G13" s="5" t="str">
        <f>INDEX('Plexos Lookups'!$H$3:$H$54,MATCH(MID(F13,8,3),'Plexos Lookups'!$K$3:$K$54,0))</f>
        <v>Goshen</v>
      </c>
      <c r="I13" s="5" t="s">
        <v>230</v>
      </c>
      <c r="J13" s="5" t="s">
        <v>71</v>
      </c>
      <c r="K13" s="5" t="s">
        <v>232</v>
      </c>
      <c r="L13" s="5" t="s">
        <v>889</v>
      </c>
      <c r="M13" s="5" t="s">
        <v>890</v>
      </c>
      <c r="N13" s="5" t="b">
        <f t="shared" si="2"/>
        <v>1</v>
      </c>
      <c r="O13" s="5" t="b">
        <f t="shared" si="3"/>
        <v>1</v>
      </c>
      <c r="P13" s="5" t="b">
        <f t="shared" si="4"/>
        <v>1</v>
      </c>
      <c r="R13" s="5" t="s">
        <v>230</v>
      </c>
      <c r="S13" s="5" t="s">
        <v>74</v>
      </c>
      <c r="T13" s="5" t="s">
        <v>232</v>
      </c>
      <c r="U13" s="5" t="s">
        <v>992</v>
      </c>
      <c r="V13" s="5" t="s">
        <v>890</v>
      </c>
      <c r="W13" s="5" t="b">
        <f t="shared" si="5"/>
        <v>1</v>
      </c>
      <c r="X13" s="5" t="b">
        <f t="shared" si="6"/>
        <v>1</v>
      </c>
      <c r="Y13" s="5" t="b">
        <f t="shared" si="7"/>
        <v>1</v>
      </c>
    </row>
    <row r="14" spans="1:27" x14ac:dyDescent="0.25">
      <c r="A14" s="5" t="s">
        <v>230</v>
      </c>
      <c r="B14" s="5" t="s">
        <v>73</v>
      </c>
      <c r="C14" s="5" t="str">
        <f>INDEX('Plexos Lookups'!$H$3:$H$54,MATCH(MID(B14,8,3),'Plexos Lookups'!$K$3:$K$54,0))</f>
        <v>Goshen</v>
      </c>
      <c r="E14" s="5" t="s">
        <v>230</v>
      </c>
      <c r="F14" s="5" t="s">
        <v>76</v>
      </c>
      <c r="G14" s="5" t="str">
        <f>INDEX('Plexos Lookups'!$H$3:$H$54,MATCH(MID(F14,8,3),'Plexos Lookups'!$K$3:$K$54,0))</f>
        <v>Goshen</v>
      </c>
      <c r="I14" s="5" t="s">
        <v>230</v>
      </c>
      <c r="J14" s="5" t="s">
        <v>73</v>
      </c>
      <c r="K14" s="5" t="s">
        <v>232</v>
      </c>
      <c r="L14" s="5" t="s">
        <v>889</v>
      </c>
      <c r="M14" s="5" t="s">
        <v>890</v>
      </c>
      <c r="N14" s="5" t="b">
        <f t="shared" si="2"/>
        <v>1</v>
      </c>
      <c r="O14" s="5" t="b">
        <f t="shared" si="3"/>
        <v>1</v>
      </c>
      <c r="P14" s="5" t="b">
        <f t="shared" si="4"/>
        <v>1</v>
      </c>
      <c r="R14" s="5" t="s">
        <v>230</v>
      </c>
      <c r="S14" s="5" t="s">
        <v>76</v>
      </c>
      <c r="T14" s="5" t="s">
        <v>232</v>
      </c>
      <c r="U14" s="5" t="s">
        <v>992</v>
      </c>
      <c r="V14" s="5" t="s">
        <v>890</v>
      </c>
      <c r="W14" s="5" t="b">
        <f t="shared" si="5"/>
        <v>1</v>
      </c>
      <c r="X14" s="5" t="b">
        <f t="shared" si="6"/>
        <v>1</v>
      </c>
      <c r="Y14" s="5" t="b">
        <f t="shared" si="7"/>
        <v>1</v>
      </c>
    </row>
    <row r="15" spans="1:27" x14ac:dyDescent="0.25">
      <c r="A15" s="5" t="s">
        <v>230</v>
      </c>
      <c r="B15" s="5" t="s">
        <v>75</v>
      </c>
      <c r="C15" s="5" t="str">
        <f>INDEX('Plexos Lookups'!$H$3:$H$54,MATCH(MID(B15,8,3),'Plexos Lookups'!$K$3:$K$54,0))</f>
        <v>Goshen</v>
      </c>
      <c r="E15" s="5" t="s">
        <v>230</v>
      </c>
      <c r="F15" s="5" t="s">
        <v>78</v>
      </c>
      <c r="G15" s="5" t="str">
        <f>INDEX('Plexos Lookups'!$H$3:$H$54,MATCH(MID(F15,8,3),'Plexos Lookups'!$K$3:$K$54,0))</f>
        <v>Goshen</v>
      </c>
      <c r="I15" s="5" t="s">
        <v>230</v>
      </c>
      <c r="J15" s="5" t="s">
        <v>75</v>
      </c>
      <c r="K15" s="5" t="s">
        <v>232</v>
      </c>
      <c r="L15" s="5" t="s">
        <v>889</v>
      </c>
      <c r="M15" s="5" t="s">
        <v>890</v>
      </c>
      <c r="N15" s="5" t="b">
        <f t="shared" si="2"/>
        <v>1</v>
      </c>
      <c r="O15" s="5" t="b">
        <f t="shared" si="3"/>
        <v>1</v>
      </c>
      <c r="P15" s="5" t="b">
        <f t="shared" si="4"/>
        <v>1</v>
      </c>
      <c r="R15" s="5" t="s">
        <v>230</v>
      </c>
      <c r="S15" s="5" t="s">
        <v>78</v>
      </c>
      <c r="T15" s="5" t="s">
        <v>232</v>
      </c>
      <c r="U15" s="5" t="s">
        <v>992</v>
      </c>
      <c r="V15" s="5" t="s">
        <v>890</v>
      </c>
      <c r="W15" s="5" t="b">
        <f t="shared" si="5"/>
        <v>1</v>
      </c>
      <c r="X15" s="5" t="b">
        <f t="shared" si="6"/>
        <v>1</v>
      </c>
      <c r="Y15" s="5" t="b">
        <f t="shared" si="7"/>
        <v>1</v>
      </c>
    </row>
    <row r="16" spans="1:27" x14ac:dyDescent="0.25">
      <c r="A16" s="5" t="s">
        <v>230</v>
      </c>
      <c r="B16" s="5" t="s">
        <v>77</v>
      </c>
      <c r="C16" s="5" t="str">
        <f>INDEX('Plexos Lookups'!$H$3:$H$54,MATCH(MID(B16,8,3),'Plexos Lookups'!$K$3:$K$54,0))</f>
        <v>Goshen</v>
      </c>
      <c r="E16" s="5" t="s">
        <v>230</v>
      </c>
      <c r="F16" s="5" t="s">
        <v>59</v>
      </c>
      <c r="G16" s="5" t="str">
        <f>INDEX('Plexos Lookups'!$H$3:$H$54,MATCH(MID(F16,8,3),'Plexos Lookups'!$K$3:$K$54,0))</f>
        <v>Southern OR - CA</v>
      </c>
      <c r="I16" s="5" t="s">
        <v>230</v>
      </c>
      <c r="J16" s="5" t="s">
        <v>77</v>
      </c>
      <c r="K16" s="5" t="s">
        <v>232</v>
      </c>
      <c r="L16" s="5" t="s">
        <v>889</v>
      </c>
      <c r="M16" s="5" t="s">
        <v>890</v>
      </c>
      <c r="N16" s="5" t="b">
        <f t="shared" si="2"/>
        <v>1</v>
      </c>
      <c r="O16" s="5" t="b">
        <f t="shared" si="3"/>
        <v>1</v>
      </c>
      <c r="P16" s="5" t="b">
        <f t="shared" si="4"/>
        <v>1</v>
      </c>
      <c r="R16" s="5" t="s">
        <v>230</v>
      </c>
      <c r="S16" s="5" t="s">
        <v>59</v>
      </c>
      <c r="T16" s="5" t="s">
        <v>464</v>
      </c>
      <c r="U16" s="5" t="s">
        <v>992</v>
      </c>
      <c r="V16" s="5" t="s">
        <v>890</v>
      </c>
      <c r="W16" s="5" t="b">
        <f t="shared" si="5"/>
        <v>1</v>
      </c>
      <c r="X16" s="5" t="b">
        <f t="shared" si="6"/>
        <v>1</v>
      </c>
      <c r="Y16" s="5" t="b">
        <f t="shared" si="7"/>
        <v>1</v>
      </c>
    </row>
    <row r="17" spans="1:25" x14ac:dyDescent="0.25">
      <c r="A17" s="5" t="s">
        <v>230</v>
      </c>
      <c r="B17" s="5" t="s">
        <v>58</v>
      </c>
      <c r="C17" s="5" t="str">
        <f>INDEX('Plexos Lookups'!$H$3:$H$54,MATCH(MID(B17,8,3),'Plexos Lookups'!$K$3:$K$54,0))</f>
        <v>Southern OR - CA</v>
      </c>
      <c r="E17" s="5" t="s">
        <v>230</v>
      </c>
      <c r="F17" s="5" t="s">
        <v>49</v>
      </c>
      <c r="G17" s="5" t="str">
        <f>INDEX('Plexos Lookups'!$H$3:$H$54,MATCH(MID(F17,8,3),'Plexos Lookups'!$K$3:$K$54,0))</f>
        <v>Southern OR - CA</v>
      </c>
      <c r="I17" s="5" t="s">
        <v>230</v>
      </c>
      <c r="J17" s="5" t="s">
        <v>58</v>
      </c>
      <c r="K17" s="5" t="s">
        <v>464</v>
      </c>
      <c r="L17" s="5" t="s">
        <v>889</v>
      </c>
      <c r="M17" s="5" t="s">
        <v>890</v>
      </c>
      <c r="N17" s="5" t="b">
        <f t="shared" si="2"/>
        <v>1</v>
      </c>
      <c r="O17" s="5" t="b">
        <f t="shared" si="3"/>
        <v>1</v>
      </c>
      <c r="P17" s="5" t="b">
        <f t="shared" si="4"/>
        <v>1</v>
      </c>
      <c r="R17" s="5" t="s">
        <v>230</v>
      </c>
      <c r="S17" s="5" t="s">
        <v>49</v>
      </c>
      <c r="T17" s="5" t="s">
        <v>464</v>
      </c>
      <c r="U17" s="5" t="s">
        <v>992</v>
      </c>
      <c r="V17" s="5" t="s">
        <v>890</v>
      </c>
      <c r="W17" s="5" t="b">
        <f t="shared" si="5"/>
        <v>1</v>
      </c>
      <c r="X17" s="5" t="b">
        <f t="shared" si="6"/>
        <v>1</v>
      </c>
      <c r="Y17" s="5" t="b">
        <f t="shared" si="7"/>
        <v>1</v>
      </c>
    </row>
    <row r="18" spans="1:25" x14ac:dyDescent="0.25">
      <c r="A18" s="5" t="s">
        <v>230</v>
      </c>
      <c r="B18" s="5" t="s">
        <v>48</v>
      </c>
      <c r="C18" s="5" t="str">
        <f>INDEX('Plexos Lookups'!$H$3:$H$54,MATCH(MID(B18,8,3),'Plexos Lookups'!$K$3:$K$54,0))</f>
        <v>Southern OR - CA</v>
      </c>
      <c r="E18" s="5" t="s">
        <v>230</v>
      </c>
      <c r="F18" s="5" t="s">
        <v>51</v>
      </c>
      <c r="G18" s="5" t="str">
        <f>INDEX('Plexos Lookups'!$H$3:$H$54,MATCH(MID(F18,8,3),'Plexos Lookups'!$K$3:$K$54,0))</f>
        <v>Southern OR - CA</v>
      </c>
      <c r="I18" s="5" t="s">
        <v>230</v>
      </c>
      <c r="J18" s="5" t="s">
        <v>48</v>
      </c>
      <c r="K18" s="5" t="s">
        <v>464</v>
      </c>
      <c r="L18" s="5" t="s">
        <v>889</v>
      </c>
      <c r="M18" s="5" t="s">
        <v>890</v>
      </c>
      <c r="N18" s="5" t="b">
        <f t="shared" si="2"/>
        <v>1</v>
      </c>
      <c r="O18" s="5" t="b">
        <f t="shared" si="3"/>
        <v>1</v>
      </c>
      <c r="P18" s="5" t="b">
        <f t="shared" si="4"/>
        <v>1</v>
      </c>
      <c r="R18" s="5" t="s">
        <v>230</v>
      </c>
      <c r="S18" s="5" t="s">
        <v>51</v>
      </c>
      <c r="T18" s="5" t="s">
        <v>464</v>
      </c>
      <c r="U18" s="5" t="s">
        <v>992</v>
      </c>
      <c r="V18" s="5" t="s">
        <v>890</v>
      </c>
      <c r="W18" s="5" t="b">
        <f t="shared" si="5"/>
        <v>1</v>
      </c>
      <c r="X18" s="5" t="b">
        <f t="shared" si="6"/>
        <v>1</v>
      </c>
      <c r="Y18" s="5" t="b">
        <f t="shared" si="7"/>
        <v>1</v>
      </c>
    </row>
    <row r="19" spans="1:25" x14ac:dyDescent="0.25">
      <c r="A19" s="5" t="s">
        <v>230</v>
      </c>
      <c r="B19" s="5" t="s">
        <v>50</v>
      </c>
      <c r="C19" s="5" t="str">
        <f>INDEX('Plexos Lookups'!$H$3:$H$54,MATCH(MID(B19,8,3),'Plexos Lookups'!$K$3:$K$54,0))</f>
        <v>Southern OR - CA</v>
      </c>
      <c r="E19" s="5" t="s">
        <v>230</v>
      </c>
      <c r="F19" s="5" t="s">
        <v>53</v>
      </c>
      <c r="G19" s="5" t="str">
        <f>INDEX('Plexos Lookups'!$H$3:$H$54,MATCH(MID(F19,8,3),'Plexos Lookups'!$K$3:$K$54,0))</f>
        <v>Southern OR - CA</v>
      </c>
      <c r="I19" s="5" t="s">
        <v>230</v>
      </c>
      <c r="J19" s="5" t="s">
        <v>50</v>
      </c>
      <c r="K19" s="5" t="s">
        <v>464</v>
      </c>
      <c r="L19" s="5" t="s">
        <v>889</v>
      </c>
      <c r="M19" s="5" t="s">
        <v>890</v>
      </c>
      <c r="N19" s="5" t="b">
        <f t="shared" si="2"/>
        <v>1</v>
      </c>
      <c r="O19" s="5" t="b">
        <f t="shared" si="3"/>
        <v>1</v>
      </c>
      <c r="P19" s="5" t="b">
        <f t="shared" si="4"/>
        <v>1</v>
      </c>
      <c r="R19" s="5" t="s">
        <v>230</v>
      </c>
      <c r="S19" s="5" t="s">
        <v>53</v>
      </c>
      <c r="T19" s="5" t="s">
        <v>464</v>
      </c>
      <c r="U19" s="5" t="s">
        <v>992</v>
      </c>
      <c r="V19" s="5" t="s">
        <v>890</v>
      </c>
      <c r="W19" s="5" t="b">
        <f t="shared" si="5"/>
        <v>1</v>
      </c>
      <c r="X19" s="5" t="b">
        <f t="shared" si="6"/>
        <v>1</v>
      </c>
      <c r="Y19" s="5" t="b">
        <f t="shared" si="7"/>
        <v>1</v>
      </c>
    </row>
    <row r="20" spans="1:25" x14ac:dyDescent="0.25">
      <c r="A20" s="5" t="s">
        <v>230</v>
      </c>
      <c r="B20" s="5" t="s">
        <v>52</v>
      </c>
      <c r="C20" s="5" t="str">
        <f>INDEX('Plexos Lookups'!$H$3:$H$54,MATCH(MID(B20,8,3),'Plexos Lookups'!$K$3:$K$54,0))</f>
        <v>Southern OR - CA</v>
      </c>
      <c r="E20" s="5" t="s">
        <v>230</v>
      </c>
      <c r="F20" s="5" t="s">
        <v>55</v>
      </c>
      <c r="G20" s="5" t="str">
        <f>INDEX('Plexos Lookups'!$H$3:$H$54,MATCH(MID(F20,8,3),'Plexos Lookups'!$K$3:$K$54,0))</f>
        <v>Southern OR - CA</v>
      </c>
      <c r="I20" s="5" t="s">
        <v>230</v>
      </c>
      <c r="J20" s="5" t="s">
        <v>52</v>
      </c>
      <c r="K20" s="5" t="s">
        <v>464</v>
      </c>
      <c r="L20" s="5" t="s">
        <v>889</v>
      </c>
      <c r="M20" s="5" t="s">
        <v>890</v>
      </c>
      <c r="N20" s="5" t="b">
        <f t="shared" si="2"/>
        <v>1</v>
      </c>
      <c r="O20" s="5" t="b">
        <f t="shared" si="3"/>
        <v>1</v>
      </c>
      <c r="P20" s="5" t="b">
        <f t="shared" si="4"/>
        <v>1</v>
      </c>
      <c r="R20" s="5" t="s">
        <v>230</v>
      </c>
      <c r="S20" s="5" t="s">
        <v>55</v>
      </c>
      <c r="T20" s="5" t="s">
        <v>464</v>
      </c>
      <c r="U20" s="5" t="s">
        <v>992</v>
      </c>
      <c r="V20" s="5" t="s">
        <v>890</v>
      </c>
      <c r="W20" s="5" t="b">
        <f t="shared" si="5"/>
        <v>1</v>
      </c>
      <c r="X20" s="5" t="b">
        <f t="shared" si="6"/>
        <v>1</v>
      </c>
      <c r="Y20" s="5" t="b">
        <f t="shared" si="7"/>
        <v>1</v>
      </c>
    </row>
    <row r="21" spans="1:25" x14ac:dyDescent="0.25">
      <c r="A21" s="5" t="s">
        <v>230</v>
      </c>
      <c r="B21" s="5" t="s">
        <v>54</v>
      </c>
      <c r="C21" s="5" t="str">
        <f>INDEX('Plexos Lookups'!$H$3:$H$54,MATCH(MID(B21,8,3),'Plexos Lookups'!$K$3:$K$54,0))</f>
        <v>Southern OR - CA</v>
      </c>
      <c r="E21" s="5" t="s">
        <v>230</v>
      </c>
      <c r="F21" s="5" t="s">
        <v>57</v>
      </c>
      <c r="G21" s="5" t="str">
        <f>INDEX('Plexos Lookups'!$H$3:$H$54,MATCH(MID(F21,8,3),'Plexos Lookups'!$K$3:$K$54,0))</f>
        <v>Southern OR - CA</v>
      </c>
      <c r="I21" s="5" t="s">
        <v>230</v>
      </c>
      <c r="J21" s="5" t="s">
        <v>54</v>
      </c>
      <c r="K21" s="5" t="s">
        <v>464</v>
      </c>
      <c r="L21" s="5" t="s">
        <v>889</v>
      </c>
      <c r="M21" s="5" t="s">
        <v>890</v>
      </c>
      <c r="N21" s="5" t="b">
        <f t="shared" si="2"/>
        <v>1</v>
      </c>
      <c r="O21" s="5" t="b">
        <f t="shared" si="3"/>
        <v>1</v>
      </c>
      <c r="P21" s="5" t="b">
        <f t="shared" si="4"/>
        <v>1</v>
      </c>
      <c r="R21" s="5" t="s">
        <v>230</v>
      </c>
      <c r="S21" s="5" t="s">
        <v>57</v>
      </c>
      <c r="T21" s="5" t="s">
        <v>464</v>
      </c>
      <c r="U21" s="5" t="s">
        <v>992</v>
      </c>
      <c r="V21" s="5" t="s">
        <v>890</v>
      </c>
      <c r="W21" s="5" t="b">
        <f t="shared" si="5"/>
        <v>1</v>
      </c>
      <c r="X21" s="5" t="b">
        <f t="shared" si="6"/>
        <v>1</v>
      </c>
      <c r="Y21" s="5" t="b">
        <f t="shared" si="7"/>
        <v>1</v>
      </c>
    </row>
    <row r="22" spans="1:25" x14ac:dyDescent="0.25">
      <c r="A22" s="5" t="s">
        <v>230</v>
      </c>
      <c r="B22" s="5" t="s">
        <v>56</v>
      </c>
      <c r="C22" s="5" t="str">
        <f>INDEX('Plexos Lookups'!$H$3:$H$54,MATCH(MID(B22,8,3),'Plexos Lookups'!$K$3:$K$54,0))</f>
        <v>Southern OR - CA</v>
      </c>
      <c r="E22" s="5" t="s">
        <v>230</v>
      </c>
      <c r="F22" s="5" t="s">
        <v>61</v>
      </c>
      <c r="G22" s="5" t="str">
        <f>INDEX('Plexos Lookups'!$H$3:$H$54,MATCH(MID(F22,8,3),'Plexos Lookups'!$K$3:$K$54,0))</f>
        <v>Southern OR - CA</v>
      </c>
      <c r="I22" s="5" t="s">
        <v>230</v>
      </c>
      <c r="J22" s="5" t="s">
        <v>56</v>
      </c>
      <c r="K22" s="5" t="s">
        <v>464</v>
      </c>
      <c r="L22" s="5" t="s">
        <v>889</v>
      </c>
      <c r="M22" s="5" t="s">
        <v>890</v>
      </c>
      <c r="N22" s="5" t="b">
        <f t="shared" si="2"/>
        <v>1</v>
      </c>
      <c r="O22" s="5" t="b">
        <f t="shared" si="3"/>
        <v>1</v>
      </c>
      <c r="P22" s="5" t="b">
        <f t="shared" si="4"/>
        <v>1</v>
      </c>
      <c r="R22" s="5" t="s">
        <v>230</v>
      </c>
      <c r="S22" s="5" t="s">
        <v>61</v>
      </c>
      <c r="T22" s="5" t="s">
        <v>464</v>
      </c>
      <c r="U22" s="5" t="s">
        <v>992</v>
      </c>
      <c r="V22" s="5" t="s">
        <v>890</v>
      </c>
      <c r="W22" s="5" t="b">
        <f t="shared" si="5"/>
        <v>1</v>
      </c>
      <c r="X22" s="5" t="b">
        <f t="shared" si="6"/>
        <v>1</v>
      </c>
      <c r="Y22" s="5" t="b">
        <f t="shared" si="7"/>
        <v>1</v>
      </c>
    </row>
    <row r="23" spans="1:25" x14ac:dyDescent="0.25">
      <c r="A23" s="5" t="s">
        <v>230</v>
      </c>
      <c r="B23" s="5" t="s">
        <v>60</v>
      </c>
      <c r="C23" s="5" t="str">
        <f>INDEX('Plexos Lookups'!$H$3:$H$54,MATCH(MID(B23,8,3),'Plexos Lookups'!$K$3:$K$54,0))</f>
        <v>Southern OR - CA</v>
      </c>
      <c r="E23" s="5" t="s">
        <v>230</v>
      </c>
      <c r="F23" s="5" t="s">
        <v>32</v>
      </c>
      <c r="G23" s="5" t="str">
        <f>INDEX('Plexos Lookups'!$H$3:$H$54,MATCH(MID(F23,8,3),'Plexos Lookups'!$K$3:$K$54,0))</f>
        <v>Southern OR - CA</v>
      </c>
      <c r="I23" s="5" t="s">
        <v>230</v>
      </c>
      <c r="J23" s="5" t="s">
        <v>60</v>
      </c>
      <c r="K23" s="5" t="s">
        <v>464</v>
      </c>
      <c r="L23" s="5" t="s">
        <v>889</v>
      </c>
      <c r="M23" s="5" t="s">
        <v>890</v>
      </c>
      <c r="N23" s="5" t="b">
        <f t="shared" si="2"/>
        <v>1</v>
      </c>
      <c r="O23" s="5" t="b">
        <f t="shared" si="3"/>
        <v>1</v>
      </c>
      <c r="P23" s="5" t="b">
        <f t="shared" si="4"/>
        <v>1</v>
      </c>
      <c r="R23" s="5" t="s">
        <v>230</v>
      </c>
      <c r="S23" s="5" t="s">
        <v>32</v>
      </c>
      <c r="T23" s="5" t="s">
        <v>464</v>
      </c>
      <c r="U23" s="5" t="s">
        <v>992</v>
      </c>
      <c r="V23" s="5" t="s">
        <v>890</v>
      </c>
      <c r="W23" s="5" t="b">
        <f t="shared" si="5"/>
        <v>1</v>
      </c>
      <c r="X23" s="5" t="b">
        <f t="shared" si="6"/>
        <v>1</v>
      </c>
      <c r="Y23" s="5" t="b">
        <f t="shared" si="7"/>
        <v>1</v>
      </c>
    </row>
    <row r="24" spans="1:25" x14ac:dyDescent="0.25">
      <c r="A24" s="5" t="s">
        <v>230</v>
      </c>
      <c r="B24" s="5" t="s">
        <v>62</v>
      </c>
      <c r="C24" s="5" t="str">
        <f>INDEX('Plexos Lookups'!$H$3:$H$54,MATCH(MID(B24,8,3),'Plexos Lookups'!$K$3:$K$54,0))</f>
        <v>Southern OR - CA</v>
      </c>
      <c r="E24" s="5" t="s">
        <v>230</v>
      </c>
      <c r="F24" s="5" t="s">
        <v>35</v>
      </c>
      <c r="G24" s="5" t="str">
        <f>INDEX('Plexos Lookups'!$H$3:$H$54,MATCH(MID(F24,8,3),'Plexos Lookups'!$K$3:$K$54,0))</f>
        <v>Southern OR - CA</v>
      </c>
      <c r="I24" s="5" t="s">
        <v>230</v>
      </c>
      <c r="J24" s="5" t="s">
        <v>62</v>
      </c>
      <c r="K24" s="5" t="s">
        <v>464</v>
      </c>
      <c r="L24" s="5" t="s">
        <v>889</v>
      </c>
      <c r="M24" s="5" t="s">
        <v>890</v>
      </c>
      <c r="N24" s="5" t="b">
        <f t="shared" si="2"/>
        <v>1</v>
      </c>
      <c r="O24" s="5" t="b">
        <f t="shared" si="3"/>
        <v>1</v>
      </c>
      <c r="P24" s="5" t="b">
        <f t="shared" si="4"/>
        <v>1</v>
      </c>
      <c r="R24" s="5" t="s">
        <v>230</v>
      </c>
      <c r="S24" s="5" t="s">
        <v>35</v>
      </c>
      <c r="T24" s="5" t="s">
        <v>464</v>
      </c>
      <c r="U24" s="5" t="s">
        <v>992</v>
      </c>
      <c r="V24" s="5" t="s">
        <v>890</v>
      </c>
      <c r="W24" s="5" t="b">
        <f t="shared" si="5"/>
        <v>1</v>
      </c>
      <c r="X24" s="5" t="b">
        <f t="shared" si="6"/>
        <v>1</v>
      </c>
      <c r="Y24" s="5" t="b">
        <f t="shared" si="7"/>
        <v>1</v>
      </c>
    </row>
    <row r="25" spans="1:25" x14ac:dyDescent="0.25">
      <c r="A25" s="5" t="s">
        <v>230</v>
      </c>
      <c r="B25" s="5" t="s">
        <v>31</v>
      </c>
      <c r="C25" s="5" t="str">
        <f>INDEX('Plexos Lookups'!$H$3:$H$54,MATCH(MID(B25,8,3),'Plexos Lookups'!$K$3:$K$54,0))</f>
        <v>Southern OR - CA</v>
      </c>
      <c r="E25" s="5" t="s">
        <v>230</v>
      </c>
      <c r="F25" s="5" t="s">
        <v>37</v>
      </c>
      <c r="G25" s="5" t="str">
        <f>INDEX('Plexos Lookups'!$H$3:$H$54,MATCH(MID(F25,8,3),'Plexos Lookups'!$K$3:$K$54,0))</f>
        <v>Southern OR - CA</v>
      </c>
      <c r="I25" s="5" t="s">
        <v>230</v>
      </c>
      <c r="J25" s="5" t="s">
        <v>31</v>
      </c>
      <c r="K25" s="5" t="s">
        <v>464</v>
      </c>
      <c r="L25" s="5" t="s">
        <v>889</v>
      </c>
      <c r="M25" s="5" t="s">
        <v>890</v>
      </c>
      <c r="N25" s="5" t="b">
        <f t="shared" si="2"/>
        <v>1</v>
      </c>
      <c r="O25" s="5" t="b">
        <f t="shared" si="3"/>
        <v>1</v>
      </c>
      <c r="P25" s="5" t="b">
        <f t="shared" si="4"/>
        <v>1</v>
      </c>
      <c r="R25" s="5" t="s">
        <v>230</v>
      </c>
      <c r="S25" s="5" t="s">
        <v>37</v>
      </c>
      <c r="T25" s="5" t="s">
        <v>464</v>
      </c>
      <c r="U25" s="5" t="s">
        <v>992</v>
      </c>
      <c r="V25" s="5" t="s">
        <v>890</v>
      </c>
      <c r="W25" s="5" t="b">
        <f t="shared" si="5"/>
        <v>1</v>
      </c>
      <c r="X25" s="5" t="b">
        <f t="shared" si="6"/>
        <v>1</v>
      </c>
      <c r="Y25" s="5" t="b">
        <f t="shared" si="7"/>
        <v>1</v>
      </c>
    </row>
    <row r="26" spans="1:25" x14ac:dyDescent="0.25">
      <c r="A26" s="5" t="s">
        <v>230</v>
      </c>
      <c r="B26" s="5" t="s">
        <v>34</v>
      </c>
      <c r="C26" s="5" t="str">
        <f>INDEX('Plexos Lookups'!$H$3:$H$54,MATCH(MID(B26,8,3),'Plexos Lookups'!$K$3:$K$54,0))</f>
        <v>Southern OR - CA</v>
      </c>
      <c r="E26" s="5" t="s">
        <v>230</v>
      </c>
      <c r="F26" s="5" t="s">
        <v>39</v>
      </c>
      <c r="G26" s="5" t="str">
        <f>INDEX('Plexos Lookups'!$H$3:$H$54,MATCH(MID(F26,8,3),'Plexos Lookups'!$K$3:$K$54,0))</f>
        <v>Southern OR - CA</v>
      </c>
      <c r="I26" s="5" t="s">
        <v>230</v>
      </c>
      <c r="J26" s="5" t="s">
        <v>34</v>
      </c>
      <c r="K26" s="5" t="s">
        <v>464</v>
      </c>
      <c r="L26" s="5" t="s">
        <v>889</v>
      </c>
      <c r="M26" s="5" t="s">
        <v>890</v>
      </c>
      <c r="N26" s="5" t="b">
        <f t="shared" si="2"/>
        <v>1</v>
      </c>
      <c r="O26" s="5" t="b">
        <f t="shared" si="3"/>
        <v>1</v>
      </c>
      <c r="P26" s="5" t="b">
        <f t="shared" si="4"/>
        <v>1</v>
      </c>
      <c r="R26" s="5" t="s">
        <v>230</v>
      </c>
      <c r="S26" s="5" t="s">
        <v>39</v>
      </c>
      <c r="T26" s="5" t="s">
        <v>464</v>
      </c>
      <c r="U26" s="5" t="s">
        <v>992</v>
      </c>
      <c r="V26" s="5" t="s">
        <v>890</v>
      </c>
      <c r="W26" s="5" t="b">
        <f t="shared" si="5"/>
        <v>1</v>
      </c>
      <c r="X26" s="5" t="b">
        <f t="shared" si="6"/>
        <v>1</v>
      </c>
      <c r="Y26" s="5" t="b">
        <f t="shared" si="7"/>
        <v>1</v>
      </c>
    </row>
    <row r="27" spans="1:25" x14ac:dyDescent="0.25">
      <c r="A27" s="5" t="s">
        <v>230</v>
      </c>
      <c r="B27" s="5" t="s">
        <v>36</v>
      </c>
      <c r="C27" s="5" t="str">
        <f>INDEX('Plexos Lookups'!$H$3:$H$54,MATCH(MID(B27,8,3),'Plexos Lookups'!$K$3:$K$54,0))</f>
        <v>Southern OR - CA</v>
      </c>
      <c r="E27" s="5" t="s">
        <v>230</v>
      </c>
      <c r="F27" s="5" t="s">
        <v>41</v>
      </c>
      <c r="G27" s="5" t="str">
        <f>INDEX('Plexos Lookups'!$H$3:$H$54,MATCH(MID(F27,8,3),'Plexos Lookups'!$K$3:$K$54,0))</f>
        <v>Southern OR - CA</v>
      </c>
      <c r="I27" s="5" t="s">
        <v>230</v>
      </c>
      <c r="J27" s="5" t="s">
        <v>36</v>
      </c>
      <c r="K27" s="5" t="s">
        <v>464</v>
      </c>
      <c r="L27" s="5" t="s">
        <v>889</v>
      </c>
      <c r="M27" s="5" t="s">
        <v>890</v>
      </c>
      <c r="N27" s="5" t="b">
        <f t="shared" si="2"/>
        <v>1</v>
      </c>
      <c r="O27" s="5" t="b">
        <f t="shared" si="3"/>
        <v>1</v>
      </c>
      <c r="P27" s="5" t="b">
        <f t="shared" si="4"/>
        <v>1</v>
      </c>
      <c r="R27" s="5" t="s">
        <v>230</v>
      </c>
      <c r="S27" s="5" t="s">
        <v>41</v>
      </c>
      <c r="T27" s="5" t="s">
        <v>464</v>
      </c>
      <c r="U27" s="5" t="s">
        <v>992</v>
      </c>
      <c r="V27" s="5" t="s">
        <v>890</v>
      </c>
      <c r="W27" s="5" t="b">
        <f t="shared" si="5"/>
        <v>1</v>
      </c>
      <c r="X27" s="5" t="b">
        <f t="shared" si="6"/>
        <v>1</v>
      </c>
      <c r="Y27" s="5" t="b">
        <f t="shared" si="7"/>
        <v>1</v>
      </c>
    </row>
    <row r="28" spans="1:25" x14ac:dyDescent="0.25">
      <c r="A28" s="5" t="s">
        <v>230</v>
      </c>
      <c r="B28" s="5" t="s">
        <v>38</v>
      </c>
      <c r="C28" s="5" t="str">
        <f>INDEX('Plexos Lookups'!$H$3:$H$54,MATCH(MID(B28,8,3),'Plexos Lookups'!$K$3:$K$54,0))</f>
        <v>Southern OR - CA</v>
      </c>
      <c r="E28" s="5" t="s">
        <v>230</v>
      </c>
      <c r="F28" s="5" t="s">
        <v>43</v>
      </c>
      <c r="G28" s="5" t="str">
        <f>INDEX('Plexos Lookups'!$H$3:$H$54,MATCH(MID(F28,8,3),'Plexos Lookups'!$K$3:$K$54,0))</f>
        <v>Southern OR - CA</v>
      </c>
      <c r="I28" s="5" t="s">
        <v>230</v>
      </c>
      <c r="J28" s="5" t="s">
        <v>38</v>
      </c>
      <c r="K28" s="5" t="s">
        <v>464</v>
      </c>
      <c r="L28" s="5" t="s">
        <v>889</v>
      </c>
      <c r="M28" s="5" t="s">
        <v>890</v>
      </c>
      <c r="N28" s="5" t="b">
        <f t="shared" si="2"/>
        <v>1</v>
      </c>
      <c r="O28" s="5" t="b">
        <f t="shared" si="3"/>
        <v>1</v>
      </c>
      <c r="P28" s="5" t="b">
        <f t="shared" si="4"/>
        <v>1</v>
      </c>
      <c r="R28" s="5" t="s">
        <v>230</v>
      </c>
      <c r="S28" s="5" t="s">
        <v>43</v>
      </c>
      <c r="T28" s="5" t="s">
        <v>464</v>
      </c>
      <c r="U28" s="5" t="s">
        <v>992</v>
      </c>
      <c r="V28" s="5" t="s">
        <v>890</v>
      </c>
      <c r="W28" s="5" t="b">
        <f t="shared" si="5"/>
        <v>1</v>
      </c>
      <c r="X28" s="5" t="b">
        <f t="shared" si="6"/>
        <v>1</v>
      </c>
      <c r="Y28" s="5" t="b">
        <f t="shared" si="7"/>
        <v>1</v>
      </c>
    </row>
    <row r="29" spans="1:25" x14ac:dyDescent="0.25">
      <c r="A29" s="5" t="s">
        <v>230</v>
      </c>
      <c r="B29" s="5" t="s">
        <v>40</v>
      </c>
      <c r="C29" s="5" t="str">
        <f>INDEX('Plexos Lookups'!$H$3:$H$54,MATCH(MID(B29,8,3),'Plexos Lookups'!$K$3:$K$54,0))</f>
        <v>Southern OR - CA</v>
      </c>
      <c r="E29" s="5" t="s">
        <v>230</v>
      </c>
      <c r="F29" s="5" t="s">
        <v>45</v>
      </c>
      <c r="G29" s="5" t="str">
        <f>INDEX('Plexos Lookups'!$H$3:$H$54,MATCH(MID(F29,8,3),'Plexos Lookups'!$K$3:$K$54,0))</f>
        <v>Southern OR - CA</v>
      </c>
      <c r="I29" s="5" t="s">
        <v>230</v>
      </c>
      <c r="J29" s="5" t="s">
        <v>40</v>
      </c>
      <c r="K29" s="5" t="s">
        <v>464</v>
      </c>
      <c r="L29" s="5" t="s">
        <v>889</v>
      </c>
      <c r="M29" s="5" t="s">
        <v>890</v>
      </c>
      <c r="N29" s="5" t="b">
        <f t="shared" si="2"/>
        <v>1</v>
      </c>
      <c r="O29" s="5" t="b">
        <f t="shared" si="3"/>
        <v>1</v>
      </c>
      <c r="P29" s="5" t="b">
        <f t="shared" si="4"/>
        <v>1</v>
      </c>
      <c r="R29" s="5" t="s">
        <v>230</v>
      </c>
      <c r="S29" s="5" t="s">
        <v>45</v>
      </c>
      <c r="T29" s="5" t="s">
        <v>464</v>
      </c>
      <c r="U29" s="5" t="s">
        <v>992</v>
      </c>
      <c r="V29" s="5" t="s">
        <v>890</v>
      </c>
      <c r="W29" s="5" t="b">
        <f t="shared" si="5"/>
        <v>1</v>
      </c>
      <c r="X29" s="5" t="b">
        <f t="shared" si="6"/>
        <v>1</v>
      </c>
      <c r="Y29" s="5" t="b">
        <f t="shared" si="7"/>
        <v>1</v>
      </c>
    </row>
    <row r="30" spans="1:25" x14ac:dyDescent="0.25">
      <c r="A30" s="5" t="s">
        <v>230</v>
      </c>
      <c r="B30" s="5" t="s">
        <v>42</v>
      </c>
      <c r="C30" s="5" t="str">
        <f>INDEX('Plexos Lookups'!$H$3:$H$54,MATCH(MID(B30,8,3),'Plexos Lookups'!$K$3:$K$54,0))</f>
        <v>Southern OR - CA</v>
      </c>
      <c r="E30" s="5" t="s">
        <v>230</v>
      </c>
      <c r="F30" s="5" t="s">
        <v>47</v>
      </c>
      <c r="G30" s="5" t="str">
        <f>INDEX('Plexos Lookups'!$H$3:$H$54,MATCH(MID(F30,8,3),'Plexos Lookups'!$K$3:$K$54,0))</f>
        <v>Southern OR - CA</v>
      </c>
      <c r="I30" s="5" t="s">
        <v>230</v>
      </c>
      <c r="J30" s="5" t="s">
        <v>42</v>
      </c>
      <c r="K30" s="5" t="s">
        <v>464</v>
      </c>
      <c r="L30" s="5" t="s">
        <v>889</v>
      </c>
      <c r="M30" s="5" t="s">
        <v>890</v>
      </c>
      <c r="N30" s="5" t="b">
        <f t="shared" si="2"/>
        <v>1</v>
      </c>
      <c r="O30" s="5" t="b">
        <f t="shared" si="3"/>
        <v>1</v>
      </c>
      <c r="P30" s="5" t="b">
        <f t="shared" si="4"/>
        <v>1</v>
      </c>
      <c r="R30" s="5" t="s">
        <v>230</v>
      </c>
      <c r="S30" s="5" t="s">
        <v>47</v>
      </c>
      <c r="T30" s="5" t="s">
        <v>464</v>
      </c>
      <c r="U30" s="5" t="s">
        <v>992</v>
      </c>
      <c r="V30" s="5" t="s">
        <v>890</v>
      </c>
      <c r="W30" s="5" t="b">
        <f t="shared" si="5"/>
        <v>1</v>
      </c>
      <c r="X30" s="5" t="b">
        <f t="shared" si="6"/>
        <v>1</v>
      </c>
      <c r="Y30" s="5" t="b">
        <f t="shared" si="7"/>
        <v>1</v>
      </c>
    </row>
    <row r="31" spans="1:25" x14ac:dyDescent="0.25">
      <c r="A31" s="5" t="s">
        <v>230</v>
      </c>
      <c r="B31" s="5" t="s">
        <v>44</v>
      </c>
      <c r="C31" s="5" t="str">
        <f>INDEX('Plexos Lookups'!$H$3:$H$54,MATCH(MID(B31,8,3),'Plexos Lookups'!$K$3:$K$54,0))</f>
        <v>Southern OR - CA</v>
      </c>
      <c r="E31" s="5" t="s">
        <v>230</v>
      </c>
      <c r="F31" s="5" t="s">
        <v>122</v>
      </c>
      <c r="G31" s="5" t="str">
        <f>INDEX('Plexos Lookups'!$H$3:$H$54,MATCH(MID(F31,8,3),'Plexos Lookups'!$K$3:$K$54,0))</f>
        <v>Southern OR</v>
      </c>
      <c r="I31" s="5" t="s">
        <v>230</v>
      </c>
      <c r="J31" s="5" t="s">
        <v>44</v>
      </c>
      <c r="K31" s="5" t="s">
        <v>464</v>
      </c>
      <c r="L31" s="5" t="s">
        <v>889</v>
      </c>
      <c r="M31" s="5" t="s">
        <v>890</v>
      </c>
      <c r="N31" s="5" t="b">
        <f t="shared" si="2"/>
        <v>1</v>
      </c>
      <c r="O31" s="5" t="b">
        <f t="shared" si="3"/>
        <v>1</v>
      </c>
      <c r="P31" s="5" t="b">
        <f t="shared" si="4"/>
        <v>1</v>
      </c>
      <c r="R31" s="5" t="s">
        <v>230</v>
      </c>
      <c r="S31" s="5" t="s">
        <v>122</v>
      </c>
      <c r="T31" s="5" t="s">
        <v>461</v>
      </c>
      <c r="U31" s="5" t="s">
        <v>992</v>
      </c>
      <c r="V31" s="5" t="s">
        <v>890</v>
      </c>
      <c r="W31" s="5" t="b">
        <f t="shared" si="5"/>
        <v>1</v>
      </c>
      <c r="X31" s="5" t="b">
        <f t="shared" si="6"/>
        <v>1</v>
      </c>
      <c r="Y31" s="5" t="b">
        <f t="shared" si="7"/>
        <v>1</v>
      </c>
    </row>
    <row r="32" spans="1:25" x14ac:dyDescent="0.25">
      <c r="A32" s="5" t="s">
        <v>230</v>
      </c>
      <c r="B32" s="5" t="s">
        <v>46</v>
      </c>
      <c r="C32" s="5" t="str">
        <f>INDEX('Plexos Lookups'!$H$3:$H$54,MATCH(MID(B32,8,3),'Plexos Lookups'!$K$3:$K$54,0))</f>
        <v>Southern OR - CA</v>
      </c>
      <c r="E32" s="5" t="s">
        <v>230</v>
      </c>
      <c r="F32" s="5" t="s">
        <v>112</v>
      </c>
      <c r="G32" s="5" t="str">
        <f>INDEX('Plexos Lookups'!$H$3:$H$54,MATCH(MID(F32,8,3),'Plexos Lookups'!$K$3:$K$54,0))</f>
        <v>Southern OR</v>
      </c>
      <c r="I32" s="5" t="s">
        <v>230</v>
      </c>
      <c r="J32" s="5" t="s">
        <v>46</v>
      </c>
      <c r="K32" s="5" t="s">
        <v>464</v>
      </c>
      <c r="L32" s="5" t="s">
        <v>889</v>
      </c>
      <c r="M32" s="5" t="s">
        <v>890</v>
      </c>
      <c r="N32" s="5" t="b">
        <f t="shared" si="2"/>
        <v>1</v>
      </c>
      <c r="O32" s="5" t="b">
        <f t="shared" si="3"/>
        <v>1</v>
      </c>
      <c r="P32" s="5" t="b">
        <f t="shared" si="4"/>
        <v>1</v>
      </c>
      <c r="R32" s="5" t="s">
        <v>230</v>
      </c>
      <c r="S32" s="5" t="s">
        <v>112</v>
      </c>
      <c r="T32" s="5" t="s">
        <v>461</v>
      </c>
      <c r="U32" s="5" t="s">
        <v>992</v>
      </c>
      <c r="V32" s="5" t="s">
        <v>890</v>
      </c>
      <c r="W32" s="5" t="b">
        <f t="shared" si="5"/>
        <v>1</v>
      </c>
      <c r="X32" s="5" t="b">
        <f t="shared" si="6"/>
        <v>1</v>
      </c>
      <c r="Y32" s="5" t="b">
        <f t="shared" si="7"/>
        <v>1</v>
      </c>
    </row>
    <row r="33" spans="1:25" x14ac:dyDescent="0.25">
      <c r="A33" s="5" t="s">
        <v>230</v>
      </c>
      <c r="B33" s="5" t="s">
        <v>121</v>
      </c>
      <c r="C33" s="5" t="str">
        <f>INDEX('Plexos Lookups'!$H$3:$H$54,MATCH(MID(B33,8,3),'Plexos Lookups'!$K$3:$K$54,0))</f>
        <v>Southern OR</v>
      </c>
      <c r="E33" s="5" t="s">
        <v>230</v>
      </c>
      <c r="F33" s="5" t="s">
        <v>114</v>
      </c>
      <c r="G33" s="5" t="str">
        <f>INDEX('Plexos Lookups'!$H$3:$H$54,MATCH(MID(F33,8,3),'Plexos Lookups'!$K$3:$K$54,0))</f>
        <v>Southern OR</v>
      </c>
      <c r="I33" s="5" t="s">
        <v>230</v>
      </c>
      <c r="J33" s="5" t="s">
        <v>121</v>
      </c>
      <c r="K33" s="5" t="s">
        <v>461</v>
      </c>
      <c r="L33" s="5" t="s">
        <v>889</v>
      </c>
      <c r="M33" s="5" t="s">
        <v>890</v>
      </c>
      <c r="N33" s="5" t="b">
        <f t="shared" si="2"/>
        <v>1</v>
      </c>
      <c r="O33" s="5" t="b">
        <f t="shared" si="3"/>
        <v>1</v>
      </c>
      <c r="P33" s="5" t="b">
        <f t="shared" si="4"/>
        <v>1</v>
      </c>
      <c r="R33" s="5" t="s">
        <v>230</v>
      </c>
      <c r="S33" s="5" t="s">
        <v>114</v>
      </c>
      <c r="T33" s="5" t="s">
        <v>461</v>
      </c>
      <c r="U33" s="5" t="s">
        <v>992</v>
      </c>
      <c r="V33" s="5" t="s">
        <v>890</v>
      </c>
      <c r="W33" s="5" t="b">
        <f t="shared" si="5"/>
        <v>1</v>
      </c>
      <c r="X33" s="5" t="b">
        <f t="shared" si="6"/>
        <v>1</v>
      </c>
      <c r="Y33" s="5" t="b">
        <f t="shared" si="7"/>
        <v>1</v>
      </c>
    </row>
    <row r="34" spans="1:25" x14ac:dyDescent="0.25">
      <c r="A34" s="5" t="s">
        <v>230</v>
      </c>
      <c r="B34" s="5" t="s">
        <v>111</v>
      </c>
      <c r="C34" s="5" t="str">
        <f>INDEX('Plexos Lookups'!$H$3:$H$54,MATCH(MID(B34,8,3),'Plexos Lookups'!$K$3:$K$54,0))</f>
        <v>Southern OR</v>
      </c>
      <c r="E34" s="5" t="s">
        <v>230</v>
      </c>
      <c r="F34" s="5" t="s">
        <v>116</v>
      </c>
      <c r="G34" s="5" t="str">
        <f>INDEX('Plexos Lookups'!$H$3:$H$54,MATCH(MID(F34,8,3),'Plexos Lookups'!$K$3:$K$54,0))</f>
        <v>Southern OR</v>
      </c>
      <c r="I34" s="5" t="s">
        <v>230</v>
      </c>
      <c r="J34" s="5" t="s">
        <v>111</v>
      </c>
      <c r="K34" s="5" t="s">
        <v>461</v>
      </c>
      <c r="L34" s="5" t="s">
        <v>889</v>
      </c>
      <c r="M34" s="5" t="s">
        <v>890</v>
      </c>
      <c r="N34" s="5" t="b">
        <f t="shared" si="2"/>
        <v>1</v>
      </c>
      <c r="O34" s="5" t="b">
        <f t="shared" si="3"/>
        <v>1</v>
      </c>
      <c r="P34" s="5" t="b">
        <f t="shared" si="4"/>
        <v>1</v>
      </c>
      <c r="R34" s="5" t="s">
        <v>230</v>
      </c>
      <c r="S34" s="5" t="s">
        <v>116</v>
      </c>
      <c r="T34" s="5" t="s">
        <v>461</v>
      </c>
      <c r="U34" s="5" t="s">
        <v>992</v>
      </c>
      <c r="V34" s="5" t="s">
        <v>890</v>
      </c>
      <c r="W34" s="5" t="b">
        <f t="shared" si="5"/>
        <v>1</v>
      </c>
      <c r="X34" s="5" t="b">
        <f t="shared" si="6"/>
        <v>1</v>
      </c>
      <c r="Y34" s="5" t="b">
        <f t="shared" si="7"/>
        <v>1</v>
      </c>
    </row>
    <row r="35" spans="1:25" x14ac:dyDescent="0.25">
      <c r="A35" s="5" t="s">
        <v>230</v>
      </c>
      <c r="B35" s="5" t="s">
        <v>113</v>
      </c>
      <c r="C35" s="5" t="str">
        <f>INDEX('Plexos Lookups'!$H$3:$H$54,MATCH(MID(B35,8,3),'Plexos Lookups'!$K$3:$K$54,0))</f>
        <v>Southern OR</v>
      </c>
      <c r="E35" s="5" t="s">
        <v>230</v>
      </c>
      <c r="F35" s="5" t="s">
        <v>118</v>
      </c>
      <c r="G35" s="5" t="str">
        <f>INDEX('Plexos Lookups'!$H$3:$H$54,MATCH(MID(F35,8,3),'Plexos Lookups'!$K$3:$K$54,0))</f>
        <v>Southern OR</v>
      </c>
      <c r="I35" s="5" t="s">
        <v>230</v>
      </c>
      <c r="J35" s="5" t="s">
        <v>113</v>
      </c>
      <c r="K35" s="5" t="s">
        <v>461</v>
      </c>
      <c r="L35" s="5" t="s">
        <v>889</v>
      </c>
      <c r="M35" s="5" t="s">
        <v>890</v>
      </c>
      <c r="N35" s="5" t="b">
        <f t="shared" si="2"/>
        <v>1</v>
      </c>
      <c r="O35" s="5" t="b">
        <f t="shared" si="3"/>
        <v>1</v>
      </c>
      <c r="P35" s="5" t="b">
        <f t="shared" si="4"/>
        <v>1</v>
      </c>
      <c r="R35" s="5" t="s">
        <v>230</v>
      </c>
      <c r="S35" s="5" t="s">
        <v>118</v>
      </c>
      <c r="T35" s="5" t="s">
        <v>461</v>
      </c>
      <c r="U35" s="5" t="s">
        <v>992</v>
      </c>
      <c r="V35" s="5" t="s">
        <v>890</v>
      </c>
      <c r="W35" s="5" t="b">
        <f t="shared" si="5"/>
        <v>1</v>
      </c>
      <c r="X35" s="5" t="b">
        <f t="shared" si="6"/>
        <v>1</v>
      </c>
      <c r="Y35" s="5" t="b">
        <f t="shared" si="7"/>
        <v>1</v>
      </c>
    </row>
    <row r="36" spans="1:25" x14ac:dyDescent="0.25">
      <c r="A36" s="5" t="s">
        <v>230</v>
      </c>
      <c r="B36" s="5" t="s">
        <v>115</v>
      </c>
      <c r="C36" s="5" t="str">
        <f>INDEX('Plexos Lookups'!$H$3:$H$54,MATCH(MID(B36,8,3),'Plexos Lookups'!$K$3:$K$54,0))</f>
        <v>Southern OR</v>
      </c>
      <c r="E36" s="5" t="s">
        <v>230</v>
      </c>
      <c r="F36" s="5" t="s">
        <v>120</v>
      </c>
      <c r="G36" s="5" t="str">
        <f>INDEX('Plexos Lookups'!$H$3:$H$54,MATCH(MID(F36,8,3),'Plexos Lookups'!$K$3:$K$54,0))</f>
        <v>Southern OR</v>
      </c>
      <c r="I36" s="5" t="s">
        <v>230</v>
      </c>
      <c r="J36" s="5" t="s">
        <v>115</v>
      </c>
      <c r="K36" s="5" t="s">
        <v>461</v>
      </c>
      <c r="L36" s="5" t="s">
        <v>889</v>
      </c>
      <c r="M36" s="5" t="s">
        <v>890</v>
      </c>
      <c r="N36" s="5" t="b">
        <f t="shared" si="2"/>
        <v>1</v>
      </c>
      <c r="O36" s="5" t="b">
        <f t="shared" si="3"/>
        <v>1</v>
      </c>
      <c r="P36" s="5" t="b">
        <f t="shared" si="4"/>
        <v>1</v>
      </c>
      <c r="R36" s="5" t="s">
        <v>230</v>
      </c>
      <c r="S36" s="5" t="s">
        <v>120</v>
      </c>
      <c r="T36" s="5" t="s">
        <v>461</v>
      </c>
      <c r="U36" s="5" t="s">
        <v>992</v>
      </c>
      <c r="V36" s="5" t="s">
        <v>890</v>
      </c>
      <c r="W36" s="5" t="b">
        <f t="shared" si="5"/>
        <v>1</v>
      </c>
      <c r="X36" s="5" t="b">
        <f t="shared" si="6"/>
        <v>1</v>
      </c>
      <c r="Y36" s="5" t="b">
        <f t="shared" si="7"/>
        <v>1</v>
      </c>
    </row>
    <row r="37" spans="1:25" x14ac:dyDescent="0.25">
      <c r="A37" s="5" t="s">
        <v>230</v>
      </c>
      <c r="B37" s="5" t="s">
        <v>117</v>
      </c>
      <c r="C37" s="5" t="str">
        <f>INDEX('Plexos Lookups'!$H$3:$H$54,MATCH(MID(B37,8,3),'Plexos Lookups'!$K$3:$K$54,0))</f>
        <v>Southern OR</v>
      </c>
      <c r="E37" s="5" t="s">
        <v>230</v>
      </c>
      <c r="F37" s="5" t="s">
        <v>124</v>
      </c>
      <c r="G37" s="5" t="str">
        <f>INDEX('Plexos Lookups'!$H$3:$H$54,MATCH(MID(F37,8,3),'Plexos Lookups'!$K$3:$K$54,0))</f>
        <v>Southern OR</v>
      </c>
      <c r="I37" s="5" t="s">
        <v>230</v>
      </c>
      <c r="J37" s="5" t="s">
        <v>117</v>
      </c>
      <c r="K37" s="5" t="s">
        <v>461</v>
      </c>
      <c r="L37" s="5" t="s">
        <v>889</v>
      </c>
      <c r="M37" s="5" t="s">
        <v>890</v>
      </c>
      <c r="N37" s="5" t="b">
        <f t="shared" si="2"/>
        <v>1</v>
      </c>
      <c r="O37" s="5" t="b">
        <f t="shared" si="3"/>
        <v>1</v>
      </c>
      <c r="P37" s="5" t="b">
        <f t="shared" si="4"/>
        <v>1</v>
      </c>
      <c r="R37" s="5" t="s">
        <v>230</v>
      </c>
      <c r="S37" s="5" t="s">
        <v>124</v>
      </c>
      <c r="T37" s="5" t="s">
        <v>461</v>
      </c>
      <c r="U37" s="5" t="s">
        <v>992</v>
      </c>
      <c r="V37" s="5" t="s">
        <v>890</v>
      </c>
      <c r="W37" s="5" t="b">
        <f t="shared" si="5"/>
        <v>1</v>
      </c>
      <c r="X37" s="5" t="b">
        <f t="shared" si="6"/>
        <v>1</v>
      </c>
      <c r="Y37" s="5" t="b">
        <f t="shared" si="7"/>
        <v>1</v>
      </c>
    </row>
    <row r="38" spans="1:25" x14ac:dyDescent="0.25">
      <c r="A38" s="5" t="s">
        <v>230</v>
      </c>
      <c r="B38" s="5" t="s">
        <v>119</v>
      </c>
      <c r="C38" s="5" t="str">
        <f>INDEX('Plexos Lookups'!$H$3:$H$54,MATCH(MID(B38,8,3),'Plexos Lookups'!$K$3:$K$54,0))</f>
        <v>Southern OR</v>
      </c>
      <c r="E38" s="5" t="s">
        <v>230</v>
      </c>
      <c r="F38" s="5" t="s">
        <v>96</v>
      </c>
      <c r="G38" s="5" t="str">
        <f>INDEX('Plexos Lookups'!$H$3:$H$54,MATCH(MID(F38,8,3),'Plexos Lookups'!$K$3:$K$54,0))</f>
        <v>Southern OR</v>
      </c>
      <c r="I38" s="5" t="s">
        <v>230</v>
      </c>
      <c r="J38" s="5" t="s">
        <v>119</v>
      </c>
      <c r="K38" s="5" t="s">
        <v>461</v>
      </c>
      <c r="L38" s="5" t="s">
        <v>889</v>
      </c>
      <c r="M38" s="5" t="s">
        <v>890</v>
      </c>
      <c r="N38" s="5" t="b">
        <f t="shared" si="2"/>
        <v>1</v>
      </c>
      <c r="O38" s="5" t="b">
        <f t="shared" si="3"/>
        <v>1</v>
      </c>
      <c r="P38" s="5" t="b">
        <f t="shared" si="4"/>
        <v>1</v>
      </c>
      <c r="R38" s="5" t="s">
        <v>230</v>
      </c>
      <c r="S38" s="5" t="s">
        <v>96</v>
      </c>
      <c r="T38" s="5" t="s">
        <v>461</v>
      </c>
      <c r="U38" s="5" t="s">
        <v>992</v>
      </c>
      <c r="V38" s="5" t="s">
        <v>890</v>
      </c>
      <c r="W38" s="5" t="b">
        <f t="shared" si="5"/>
        <v>1</v>
      </c>
      <c r="X38" s="5" t="b">
        <f t="shared" si="6"/>
        <v>1</v>
      </c>
      <c r="Y38" s="5" t="b">
        <f t="shared" si="7"/>
        <v>1</v>
      </c>
    </row>
    <row r="39" spans="1:25" x14ac:dyDescent="0.25">
      <c r="A39" s="5" t="s">
        <v>230</v>
      </c>
      <c r="B39" s="5" t="s">
        <v>123</v>
      </c>
      <c r="C39" s="5" t="str">
        <f>INDEX('Plexos Lookups'!$H$3:$H$54,MATCH(MID(B39,8,3),'Plexos Lookups'!$K$3:$K$54,0))</f>
        <v>Southern OR</v>
      </c>
      <c r="E39" s="5" t="s">
        <v>230</v>
      </c>
      <c r="F39" s="5" t="s">
        <v>98</v>
      </c>
      <c r="G39" s="5" t="str">
        <f>INDEX('Plexos Lookups'!$H$3:$H$54,MATCH(MID(F39,8,3),'Plexos Lookups'!$K$3:$K$54,0))</f>
        <v>Southern OR</v>
      </c>
      <c r="I39" s="5" t="s">
        <v>230</v>
      </c>
      <c r="J39" s="5" t="s">
        <v>123</v>
      </c>
      <c r="K39" s="5" t="s">
        <v>461</v>
      </c>
      <c r="L39" s="5" t="s">
        <v>889</v>
      </c>
      <c r="M39" s="5" t="s">
        <v>890</v>
      </c>
      <c r="N39" s="5" t="b">
        <f t="shared" si="2"/>
        <v>1</v>
      </c>
      <c r="O39" s="5" t="b">
        <f t="shared" si="3"/>
        <v>1</v>
      </c>
      <c r="P39" s="5" t="b">
        <f t="shared" si="4"/>
        <v>1</v>
      </c>
      <c r="R39" s="5" t="s">
        <v>230</v>
      </c>
      <c r="S39" s="5" t="s">
        <v>98</v>
      </c>
      <c r="T39" s="5" t="s">
        <v>461</v>
      </c>
      <c r="U39" s="5" t="s">
        <v>992</v>
      </c>
      <c r="V39" s="5" t="s">
        <v>890</v>
      </c>
      <c r="W39" s="5" t="b">
        <f t="shared" si="5"/>
        <v>1</v>
      </c>
      <c r="X39" s="5" t="b">
        <f t="shared" si="6"/>
        <v>1</v>
      </c>
      <c r="Y39" s="5" t="b">
        <f t="shared" si="7"/>
        <v>1</v>
      </c>
    </row>
    <row r="40" spans="1:25" x14ac:dyDescent="0.25">
      <c r="A40" s="5" t="s">
        <v>230</v>
      </c>
      <c r="B40" s="5" t="s">
        <v>125</v>
      </c>
      <c r="C40" s="5" t="str">
        <f>INDEX('Plexos Lookups'!$H$3:$H$54,MATCH(MID(B40,8,3),'Plexos Lookups'!$K$3:$K$54,0))</f>
        <v>Southern OR</v>
      </c>
      <c r="E40" s="5" t="s">
        <v>230</v>
      </c>
      <c r="F40" s="5" t="s">
        <v>100</v>
      </c>
      <c r="G40" s="5" t="str">
        <f>INDEX('Plexos Lookups'!$H$3:$H$54,MATCH(MID(F40,8,3),'Plexos Lookups'!$K$3:$K$54,0))</f>
        <v>Southern OR</v>
      </c>
      <c r="I40" s="5" t="s">
        <v>230</v>
      </c>
      <c r="J40" s="5" t="s">
        <v>125</v>
      </c>
      <c r="K40" s="5" t="s">
        <v>461</v>
      </c>
      <c r="L40" s="5" t="s">
        <v>889</v>
      </c>
      <c r="M40" s="5" t="s">
        <v>890</v>
      </c>
      <c r="N40" s="5" t="b">
        <f t="shared" si="2"/>
        <v>1</v>
      </c>
      <c r="O40" s="5" t="b">
        <f t="shared" si="3"/>
        <v>1</v>
      </c>
      <c r="P40" s="5" t="b">
        <f t="shared" si="4"/>
        <v>1</v>
      </c>
      <c r="R40" s="5" t="s">
        <v>230</v>
      </c>
      <c r="S40" s="5" t="s">
        <v>100</v>
      </c>
      <c r="T40" s="5" t="s">
        <v>461</v>
      </c>
      <c r="U40" s="5" t="s">
        <v>992</v>
      </c>
      <c r="V40" s="5" t="s">
        <v>890</v>
      </c>
      <c r="W40" s="5" t="b">
        <f t="shared" si="5"/>
        <v>1</v>
      </c>
      <c r="X40" s="5" t="b">
        <f t="shared" si="6"/>
        <v>1</v>
      </c>
      <c r="Y40" s="5" t="b">
        <f t="shared" si="7"/>
        <v>1</v>
      </c>
    </row>
    <row r="41" spans="1:25" x14ac:dyDescent="0.25">
      <c r="A41" s="5" t="s">
        <v>230</v>
      </c>
      <c r="B41" s="5" t="s">
        <v>95</v>
      </c>
      <c r="C41" s="5" t="str">
        <f>INDEX('Plexos Lookups'!$H$3:$H$54,MATCH(MID(B41,8,3),'Plexos Lookups'!$K$3:$K$54,0))</f>
        <v>Southern OR</v>
      </c>
      <c r="E41" s="5" t="s">
        <v>230</v>
      </c>
      <c r="F41" s="5" t="s">
        <v>102</v>
      </c>
      <c r="G41" s="5" t="str">
        <f>INDEX('Plexos Lookups'!$H$3:$H$54,MATCH(MID(F41,8,3),'Plexos Lookups'!$K$3:$K$54,0))</f>
        <v>Southern OR</v>
      </c>
      <c r="I41" s="5" t="s">
        <v>230</v>
      </c>
      <c r="J41" s="5" t="s">
        <v>95</v>
      </c>
      <c r="K41" s="5" t="s">
        <v>461</v>
      </c>
      <c r="L41" s="5" t="s">
        <v>889</v>
      </c>
      <c r="M41" s="5" t="s">
        <v>890</v>
      </c>
      <c r="N41" s="5" t="b">
        <f t="shared" si="2"/>
        <v>1</v>
      </c>
      <c r="O41" s="5" t="b">
        <f t="shared" si="3"/>
        <v>1</v>
      </c>
      <c r="P41" s="5" t="b">
        <f t="shared" si="4"/>
        <v>1</v>
      </c>
      <c r="R41" s="5" t="s">
        <v>230</v>
      </c>
      <c r="S41" s="5" t="s">
        <v>102</v>
      </c>
      <c r="T41" s="5" t="s">
        <v>461</v>
      </c>
      <c r="U41" s="5" t="s">
        <v>992</v>
      </c>
      <c r="V41" s="5" t="s">
        <v>890</v>
      </c>
      <c r="W41" s="5" t="b">
        <f t="shared" si="5"/>
        <v>1</v>
      </c>
      <c r="X41" s="5" t="b">
        <f t="shared" si="6"/>
        <v>1</v>
      </c>
      <c r="Y41" s="5" t="b">
        <f t="shared" si="7"/>
        <v>1</v>
      </c>
    </row>
    <row r="42" spans="1:25" x14ac:dyDescent="0.25">
      <c r="A42" s="5" t="s">
        <v>230</v>
      </c>
      <c r="B42" s="5" t="s">
        <v>97</v>
      </c>
      <c r="C42" s="5" t="str">
        <f>INDEX('Plexos Lookups'!$H$3:$H$54,MATCH(MID(B42,8,3),'Plexos Lookups'!$K$3:$K$54,0))</f>
        <v>Southern OR</v>
      </c>
      <c r="E42" s="5" t="s">
        <v>230</v>
      </c>
      <c r="F42" s="5" t="s">
        <v>104</v>
      </c>
      <c r="G42" s="5" t="str">
        <f>INDEX('Plexos Lookups'!$H$3:$H$54,MATCH(MID(F42,8,3),'Plexos Lookups'!$K$3:$K$54,0))</f>
        <v>Southern OR</v>
      </c>
      <c r="I42" s="5" t="s">
        <v>230</v>
      </c>
      <c r="J42" s="5" t="s">
        <v>97</v>
      </c>
      <c r="K42" s="5" t="s">
        <v>461</v>
      </c>
      <c r="L42" s="5" t="s">
        <v>889</v>
      </c>
      <c r="M42" s="5" t="s">
        <v>890</v>
      </c>
      <c r="N42" s="5" t="b">
        <f t="shared" si="2"/>
        <v>1</v>
      </c>
      <c r="O42" s="5" t="b">
        <f t="shared" si="3"/>
        <v>1</v>
      </c>
      <c r="P42" s="5" t="b">
        <f t="shared" si="4"/>
        <v>1</v>
      </c>
      <c r="R42" s="5" t="s">
        <v>230</v>
      </c>
      <c r="S42" s="5" t="s">
        <v>104</v>
      </c>
      <c r="T42" s="5" t="s">
        <v>461</v>
      </c>
      <c r="U42" s="5" t="s">
        <v>992</v>
      </c>
      <c r="V42" s="5" t="s">
        <v>890</v>
      </c>
      <c r="W42" s="5" t="b">
        <f t="shared" si="5"/>
        <v>1</v>
      </c>
      <c r="X42" s="5" t="b">
        <f t="shared" si="6"/>
        <v>1</v>
      </c>
      <c r="Y42" s="5" t="b">
        <f t="shared" si="7"/>
        <v>1</v>
      </c>
    </row>
    <row r="43" spans="1:25" x14ac:dyDescent="0.25">
      <c r="A43" s="5" t="s">
        <v>230</v>
      </c>
      <c r="B43" s="5" t="s">
        <v>99</v>
      </c>
      <c r="C43" s="5" t="str">
        <f>INDEX('Plexos Lookups'!$H$3:$H$54,MATCH(MID(B43,8,3),'Plexos Lookups'!$K$3:$K$54,0))</f>
        <v>Southern OR</v>
      </c>
      <c r="E43" s="5" t="s">
        <v>230</v>
      </c>
      <c r="F43" s="5" t="s">
        <v>106</v>
      </c>
      <c r="G43" s="5" t="str">
        <f>INDEX('Plexos Lookups'!$H$3:$H$54,MATCH(MID(F43,8,3),'Plexos Lookups'!$K$3:$K$54,0))</f>
        <v>Southern OR</v>
      </c>
      <c r="I43" s="5" t="s">
        <v>230</v>
      </c>
      <c r="J43" s="5" t="s">
        <v>99</v>
      </c>
      <c r="K43" s="5" t="s">
        <v>461</v>
      </c>
      <c r="L43" s="5" t="s">
        <v>889</v>
      </c>
      <c r="M43" s="5" t="s">
        <v>890</v>
      </c>
      <c r="N43" s="5" t="b">
        <f t="shared" si="2"/>
        <v>1</v>
      </c>
      <c r="O43" s="5" t="b">
        <f t="shared" si="3"/>
        <v>1</v>
      </c>
      <c r="P43" s="5" t="b">
        <f t="shared" si="4"/>
        <v>1</v>
      </c>
      <c r="R43" s="5" t="s">
        <v>230</v>
      </c>
      <c r="S43" s="5" t="s">
        <v>106</v>
      </c>
      <c r="T43" s="5" t="s">
        <v>461</v>
      </c>
      <c r="U43" s="5" t="s">
        <v>992</v>
      </c>
      <c r="V43" s="5" t="s">
        <v>890</v>
      </c>
      <c r="W43" s="5" t="b">
        <f t="shared" si="5"/>
        <v>1</v>
      </c>
      <c r="X43" s="5" t="b">
        <f t="shared" si="6"/>
        <v>1</v>
      </c>
      <c r="Y43" s="5" t="b">
        <f t="shared" si="7"/>
        <v>1</v>
      </c>
    </row>
    <row r="44" spans="1:25" x14ac:dyDescent="0.25">
      <c r="A44" s="5" t="s">
        <v>230</v>
      </c>
      <c r="B44" s="5" t="s">
        <v>101</v>
      </c>
      <c r="C44" s="5" t="str">
        <f>INDEX('Plexos Lookups'!$H$3:$H$54,MATCH(MID(B44,8,3),'Plexos Lookups'!$K$3:$K$54,0))</f>
        <v>Southern OR</v>
      </c>
      <c r="E44" s="5" t="s">
        <v>230</v>
      </c>
      <c r="F44" s="5" t="s">
        <v>108</v>
      </c>
      <c r="G44" s="5" t="str">
        <f>INDEX('Plexos Lookups'!$H$3:$H$54,MATCH(MID(F44,8,3),'Plexos Lookups'!$K$3:$K$54,0))</f>
        <v>Southern OR</v>
      </c>
      <c r="I44" s="5" t="s">
        <v>230</v>
      </c>
      <c r="J44" s="5" t="s">
        <v>101</v>
      </c>
      <c r="K44" s="5" t="s">
        <v>461</v>
      </c>
      <c r="L44" s="5" t="s">
        <v>889</v>
      </c>
      <c r="M44" s="5" t="s">
        <v>890</v>
      </c>
      <c r="N44" s="5" t="b">
        <f t="shared" si="2"/>
        <v>1</v>
      </c>
      <c r="O44" s="5" t="b">
        <f t="shared" si="3"/>
        <v>1</v>
      </c>
      <c r="P44" s="5" t="b">
        <f t="shared" si="4"/>
        <v>1</v>
      </c>
      <c r="R44" s="5" t="s">
        <v>230</v>
      </c>
      <c r="S44" s="5" t="s">
        <v>108</v>
      </c>
      <c r="T44" s="5" t="s">
        <v>461</v>
      </c>
      <c r="U44" s="5" t="s">
        <v>992</v>
      </c>
      <c r="V44" s="5" t="s">
        <v>890</v>
      </c>
      <c r="W44" s="5" t="b">
        <f t="shared" si="5"/>
        <v>1</v>
      </c>
      <c r="X44" s="5" t="b">
        <f t="shared" si="6"/>
        <v>1</v>
      </c>
      <c r="Y44" s="5" t="b">
        <f t="shared" si="7"/>
        <v>1</v>
      </c>
    </row>
    <row r="45" spans="1:25" x14ac:dyDescent="0.25">
      <c r="A45" s="5" t="s">
        <v>230</v>
      </c>
      <c r="B45" s="5" t="s">
        <v>103</v>
      </c>
      <c r="C45" s="5" t="str">
        <f>INDEX('Plexos Lookups'!$H$3:$H$54,MATCH(MID(B45,8,3),'Plexos Lookups'!$K$3:$K$54,0))</f>
        <v>Southern OR</v>
      </c>
      <c r="E45" s="5" t="s">
        <v>230</v>
      </c>
      <c r="F45" s="5" t="s">
        <v>110</v>
      </c>
      <c r="G45" s="5" t="str">
        <f>INDEX('Plexos Lookups'!$H$3:$H$54,MATCH(MID(F45,8,3),'Plexos Lookups'!$K$3:$K$54,0))</f>
        <v>Southern OR</v>
      </c>
      <c r="I45" s="5" t="s">
        <v>230</v>
      </c>
      <c r="J45" s="5" t="s">
        <v>103</v>
      </c>
      <c r="K45" s="5" t="s">
        <v>461</v>
      </c>
      <c r="L45" s="5" t="s">
        <v>889</v>
      </c>
      <c r="M45" s="5" t="s">
        <v>890</v>
      </c>
      <c r="N45" s="5" t="b">
        <f t="shared" si="2"/>
        <v>1</v>
      </c>
      <c r="O45" s="5" t="b">
        <f t="shared" si="3"/>
        <v>1</v>
      </c>
      <c r="P45" s="5" t="b">
        <f t="shared" si="4"/>
        <v>1</v>
      </c>
      <c r="R45" s="5" t="s">
        <v>230</v>
      </c>
      <c r="S45" s="5" t="s">
        <v>110</v>
      </c>
      <c r="T45" s="5" t="s">
        <v>461</v>
      </c>
      <c r="U45" s="5" t="s">
        <v>992</v>
      </c>
      <c r="V45" s="5" t="s">
        <v>890</v>
      </c>
      <c r="W45" s="5" t="b">
        <f t="shared" si="5"/>
        <v>1</v>
      </c>
      <c r="X45" s="5" t="b">
        <f t="shared" si="6"/>
        <v>1</v>
      </c>
      <c r="Y45" s="5" t="b">
        <f t="shared" si="7"/>
        <v>1</v>
      </c>
    </row>
    <row r="46" spans="1:25" x14ac:dyDescent="0.25">
      <c r="A46" s="5" t="s">
        <v>230</v>
      </c>
      <c r="B46" s="5" t="s">
        <v>105</v>
      </c>
      <c r="C46" s="5" t="str">
        <f>INDEX('Plexos Lookups'!$H$3:$H$54,MATCH(MID(B46,8,3),'Plexos Lookups'!$K$3:$K$54,0))</f>
        <v>Southern OR</v>
      </c>
      <c r="E46" s="5" t="s">
        <v>230</v>
      </c>
      <c r="F46" s="5" t="s">
        <v>152</v>
      </c>
      <c r="G46" s="5" t="str">
        <f>INDEX('Plexos Lookups'!$H$3:$H$54,MATCH(MID(F46,8,3),'Plexos Lookups'!$K$3:$K$54,0))</f>
        <v>Utah North</v>
      </c>
      <c r="I46" s="5" t="s">
        <v>230</v>
      </c>
      <c r="J46" s="5" t="s">
        <v>105</v>
      </c>
      <c r="K46" s="5" t="s">
        <v>461</v>
      </c>
      <c r="L46" s="5" t="s">
        <v>889</v>
      </c>
      <c r="M46" s="5" t="s">
        <v>890</v>
      </c>
      <c r="N46" s="5" t="b">
        <f t="shared" si="2"/>
        <v>1</v>
      </c>
      <c r="O46" s="5" t="b">
        <f t="shared" si="3"/>
        <v>1</v>
      </c>
      <c r="P46" s="5" t="b">
        <f t="shared" si="4"/>
        <v>1</v>
      </c>
      <c r="R46" s="5" t="s">
        <v>230</v>
      </c>
      <c r="S46" s="5" t="s">
        <v>152</v>
      </c>
      <c r="T46" s="5" t="s">
        <v>318</v>
      </c>
      <c r="U46" s="5" t="s">
        <v>992</v>
      </c>
      <c r="V46" s="5" t="s">
        <v>890</v>
      </c>
      <c r="W46" s="5" t="b">
        <f t="shared" si="5"/>
        <v>1</v>
      </c>
      <c r="X46" s="5" t="b">
        <f t="shared" si="6"/>
        <v>1</v>
      </c>
      <c r="Y46" s="5" t="b">
        <f t="shared" si="7"/>
        <v>1</v>
      </c>
    </row>
    <row r="47" spans="1:25" x14ac:dyDescent="0.25">
      <c r="A47" s="5" t="s">
        <v>230</v>
      </c>
      <c r="B47" s="5" t="s">
        <v>107</v>
      </c>
      <c r="C47" s="5" t="str">
        <f>INDEX('Plexos Lookups'!$H$3:$H$54,MATCH(MID(B47,8,3),'Plexos Lookups'!$K$3:$K$54,0))</f>
        <v>Southern OR</v>
      </c>
      <c r="E47" s="5" t="s">
        <v>230</v>
      </c>
      <c r="F47" s="5" t="s">
        <v>142</v>
      </c>
      <c r="G47" s="5" t="str">
        <f>INDEX('Plexos Lookups'!$H$3:$H$54,MATCH(MID(F47,8,3),'Plexos Lookups'!$K$3:$K$54,0))</f>
        <v>Utah North</v>
      </c>
      <c r="I47" s="5" t="s">
        <v>230</v>
      </c>
      <c r="J47" s="5" t="s">
        <v>107</v>
      </c>
      <c r="K47" s="5" t="s">
        <v>461</v>
      </c>
      <c r="L47" s="5" t="s">
        <v>889</v>
      </c>
      <c r="M47" s="5" t="s">
        <v>890</v>
      </c>
      <c r="N47" s="5" t="b">
        <f t="shared" si="2"/>
        <v>1</v>
      </c>
      <c r="O47" s="5" t="b">
        <f t="shared" si="3"/>
        <v>1</v>
      </c>
      <c r="P47" s="5" t="b">
        <f t="shared" si="4"/>
        <v>1</v>
      </c>
      <c r="R47" s="5" t="s">
        <v>230</v>
      </c>
      <c r="S47" s="5" t="s">
        <v>142</v>
      </c>
      <c r="T47" s="5" t="s">
        <v>318</v>
      </c>
      <c r="U47" s="5" t="s">
        <v>992</v>
      </c>
      <c r="V47" s="5" t="s">
        <v>890</v>
      </c>
      <c r="W47" s="5" t="b">
        <f t="shared" si="5"/>
        <v>1</v>
      </c>
      <c r="X47" s="5" t="b">
        <f t="shared" si="6"/>
        <v>1</v>
      </c>
      <c r="Y47" s="5" t="b">
        <f t="shared" si="7"/>
        <v>1</v>
      </c>
    </row>
    <row r="48" spans="1:25" x14ac:dyDescent="0.25">
      <c r="A48" s="5" t="s">
        <v>230</v>
      </c>
      <c r="B48" s="5" t="s">
        <v>109</v>
      </c>
      <c r="C48" s="5" t="str">
        <f>INDEX('Plexos Lookups'!$H$3:$H$54,MATCH(MID(B48,8,3),'Plexos Lookups'!$K$3:$K$54,0))</f>
        <v>Southern OR</v>
      </c>
      <c r="E48" s="5" t="s">
        <v>230</v>
      </c>
      <c r="F48" s="5" t="s">
        <v>144</v>
      </c>
      <c r="G48" s="5" t="str">
        <f>INDEX('Plexos Lookups'!$H$3:$H$54,MATCH(MID(F48,8,3),'Plexos Lookups'!$K$3:$K$54,0))</f>
        <v>Utah North</v>
      </c>
      <c r="I48" s="5" t="s">
        <v>230</v>
      </c>
      <c r="J48" s="5" t="s">
        <v>109</v>
      </c>
      <c r="K48" s="5" t="s">
        <v>461</v>
      </c>
      <c r="L48" s="5" t="s">
        <v>889</v>
      </c>
      <c r="M48" s="5" t="s">
        <v>890</v>
      </c>
      <c r="N48" s="5" t="b">
        <f t="shared" si="2"/>
        <v>1</v>
      </c>
      <c r="O48" s="5" t="b">
        <f t="shared" si="3"/>
        <v>1</v>
      </c>
      <c r="P48" s="5" t="b">
        <f t="shared" si="4"/>
        <v>1</v>
      </c>
      <c r="R48" s="5" t="s">
        <v>230</v>
      </c>
      <c r="S48" s="5" t="s">
        <v>144</v>
      </c>
      <c r="T48" s="5" t="s">
        <v>318</v>
      </c>
      <c r="U48" s="5" t="s">
        <v>992</v>
      </c>
      <c r="V48" s="5" t="s">
        <v>890</v>
      </c>
      <c r="W48" s="5" t="b">
        <f t="shared" si="5"/>
        <v>1</v>
      </c>
      <c r="X48" s="5" t="b">
        <f t="shared" si="6"/>
        <v>1</v>
      </c>
      <c r="Y48" s="5" t="b">
        <f t="shared" si="7"/>
        <v>1</v>
      </c>
    </row>
    <row r="49" spans="1:25" x14ac:dyDescent="0.25">
      <c r="A49" s="5" t="s">
        <v>230</v>
      </c>
      <c r="B49" s="5" t="s">
        <v>151</v>
      </c>
      <c r="C49" s="5" t="str">
        <f>INDEX('Plexos Lookups'!$H$3:$H$54,MATCH(MID(B49,8,3),'Plexos Lookups'!$K$3:$K$54,0))</f>
        <v>Utah North</v>
      </c>
      <c r="E49" s="5" t="s">
        <v>230</v>
      </c>
      <c r="F49" s="5" t="s">
        <v>146</v>
      </c>
      <c r="G49" s="5" t="str">
        <f>INDEX('Plexos Lookups'!$H$3:$H$54,MATCH(MID(F49,8,3),'Plexos Lookups'!$K$3:$K$54,0))</f>
        <v>Utah North</v>
      </c>
      <c r="I49" s="5" t="s">
        <v>230</v>
      </c>
      <c r="J49" s="5" t="s">
        <v>151</v>
      </c>
      <c r="K49" s="5" t="s">
        <v>318</v>
      </c>
      <c r="L49" s="5" t="s">
        <v>889</v>
      </c>
      <c r="M49" s="5" t="s">
        <v>890</v>
      </c>
      <c r="N49" s="5" t="b">
        <f t="shared" si="2"/>
        <v>1</v>
      </c>
      <c r="O49" s="5" t="b">
        <f t="shared" si="3"/>
        <v>1</v>
      </c>
      <c r="P49" s="5" t="b">
        <f t="shared" si="4"/>
        <v>1</v>
      </c>
      <c r="R49" s="5" t="s">
        <v>230</v>
      </c>
      <c r="S49" s="5" t="s">
        <v>146</v>
      </c>
      <c r="T49" s="5" t="s">
        <v>318</v>
      </c>
      <c r="U49" s="5" t="s">
        <v>992</v>
      </c>
      <c r="V49" s="5" t="s">
        <v>890</v>
      </c>
      <c r="W49" s="5" t="b">
        <f t="shared" si="5"/>
        <v>1</v>
      </c>
      <c r="X49" s="5" t="b">
        <f t="shared" si="6"/>
        <v>1</v>
      </c>
      <c r="Y49" s="5" t="b">
        <f t="shared" si="7"/>
        <v>1</v>
      </c>
    </row>
    <row r="50" spans="1:25" x14ac:dyDescent="0.25">
      <c r="A50" s="5" t="s">
        <v>230</v>
      </c>
      <c r="B50" s="5" t="s">
        <v>141</v>
      </c>
      <c r="C50" s="5" t="str">
        <f>INDEX('Plexos Lookups'!$H$3:$H$54,MATCH(MID(B50,8,3),'Plexos Lookups'!$K$3:$K$54,0))</f>
        <v>Utah North</v>
      </c>
      <c r="E50" s="5" t="s">
        <v>230</v>
      </c>
      <c r="F50" s="5" t="s">
        <v>148</v>
      </c>
      <c r="G50" s="5" t="str">
        <f>INDEX('Plexos Lookups'!$H$3:$H$54,MATCH(MID(F50,8,3),'Plexos Lookups'!$K$3:$K$54,0))</f>
        <v>Utah North</v>
      </c>
      <c r="I50" s="5" t="s">
        <v>230</v>
      </c>
      <c r="J50" s="5" t="s">
        <v>141</v>
      </c>
      <c r="K50" s="5" t="s">
        <v>318</v>
      </c>
      <c r="L50" s="5" t="s">
        <v>889</v>
      </c>
      <c r="M50" s="5" t="s">
        <v>890</v>
      </c>
      <c r="N50" s="5" t="b">
        <f t="shared" si="2"/>
        <v>1</v>
      </c>
      <c r="O50" s="5" t="b">
        <f t="shared" si="3"/>
        <v>1</v>
      </c>
      <c r="P50" s="5" t="b">
        <f t="shared" si="4"/>
        <v>1</v>
      </c>
      <c r="R50" s="5" t="s">
        <v>230</v>
      </c>
      <c r="S50" s="5" t="s">
        <v>148</v>
      </c>
      <c r="T50" s="5" t="s">
        <v>318</v>
      </c>
      <c r="U50" s="5" t="s">
        <v>992</v>
      </c>
      <c r="V50" s="5" t="s">
        <v>890</v>
      </c>
      <c r="W50" s="5" t="b">
        <f t="shared" si="5"/>
        <v>1</v>
      </c>
      <c r="X50" s="5" t="b">
        <f t="shared" si="6"/>
        <v>1</v>
      </c>
      <c r="Y50" s="5" t="b">
        <f t="shared" si="7"/>
        <v>1</v>
      </c>
    </row>
    <row r="51" spans="1:25" x14ac:dyDescent="0.25">
      <c r="A51" s="5" t="s">
        <v>230</v>
      </c>
      <c r="B51" s="5" t="s">
        <v>143</v>
      </c>
      <c r="C51" s="5" t="str">
        <f>INDEX('Plexos Lookups'!$H$3:$H$54,MATCH(MID(B51,8,3),'Plexos Lookups'!$K$3:$K$54,0))</f>
        <v>Utah North</v>
      </c>
      <c r="E51" s="5" t="s">
        <v>230</v>
      </c>
      <c r="F51" s="5" t="s">
        <v>150</v>
      </c>
      <c r="G51" s="5" t="str">
        <f>INDEX('Plexos Lookups'!$H$3:$H$54,MATCH(MID(F51,8,3),'Plexos Lookups'!$K$3:$K$54,0))</f>
        <v>Utah North</v>
      </c>
      <c r="I51" s="5" t="s">
        <v>230</v>
      </c>
      <c r="J51" s="5" t="s">
        <v>143</v>
      </c>
      <c r="K51" s="5" t="s">
        <v>318</v>
      </c>
      <c r="L51" s="5" t="s">
        <v>889</v>
      </c>
      <c r="M51" s="5" t="s">
        <v>890</v>
      </c>
      <c r="N51" s="5" t="b">
        <f t="shared" si="2"/>
        <v>1</v>
      </c>
      <c r="O51" s="5" t="b">
        <f t="shared" si="3"/>
        <v>1</v>
      </c>
      <c r="P51" s="5" t="b">
        <f t="shared" si="4"/>
        <v>1</v>
      </c>
      <c r="R51" s="5" t="s">
        <v>230</v>
      </c>
      <c r="S51" s="5" t="s">
        <v>150</v>
      </c>
      <c r="T51" s="5" t="s">
        <v>318</v>
      </c>
      <c r="U51" s="5" t="s">
        <v>992</v>
      </c>
      <c r="V51" s="5" t="s">
        <v>890</v>
      </c>
      <c r="W51" s="5" t="b">
        <f t="shared" si="5"/>
        <v>1</v>
      </c>
      <c r="X51" s="5" t="b">
        <f t="shared" si="6"/>
        <v>1</v>
      </c>
      <c r="Y51" s="5" t="b">
        <f t="shared" si="7"/>
        <v>1</v>
      </c>
    </row>
    <row r="52" spans="1:25" x14ac:dyDescent="0.25">
      <c r="A52" s="5" t="s">
        <v>230</v>
      </c>
      <c r="B52" s="5" t="s">
        <v>145</v>
      </c>
      <c r="C52" s="5" t="str">
        <f>INDEX('Plexos Lookups'!$H$3:$H$54,MATCH(MID(B52,8,3),'Plexos Lookups'!$K$3:$K$54,0))</f>
        <v>Utah North</v>
      </c>
      <c r="E52" s="5" t="s">
        <v>230</v>
      </c>
      <c r="F52" s="5" t="s">
        <v>154</v>
      </c>
      <c r="G52" s="5" t="str">
        <f>INDEX('Plexos Lookups'!$H$3:$H$54,MATCH(MID(F52,8,3),'Plexos Lookups'!$K$3:$K$54,0))</f>
        <v>Utah North</v>
      </c>
      <c r="I52" s="5" t="s">
        <v>230</v>
      </c>
      <c r="J52" s="5" t="s">
        <v>145</v>
      </c>
      <c r="K52" s="5" t="s">
        <v>318</v>
      </c>
      <c r="L52" s="5" t="s">
        <v>889</v>
      </c>
      <c r="M52" s="5" t="s">
        <v>890</v>
      </c>
      <c r="N52" s="5" t="b">
        <f t="shared" si="2"/>
        <v>1</v>
      </c>
      <c r="O52" s="5" t="b">
        <f t="shared" si="3"/>
        <v>1</v>
      </c>
      <c r="P52" s="5" t="b">
        <f t="shared" si="4"/>
        <v>1</v>
      </c>
      <c r="R52" s="5" t="s">
        <v>230</v>
      </c>
      <c r="S52" s="5" t="s">
        <v>154</v>
      </c>
      <c r="T52" s="5" t="s">
        <v>318</v>
      </c>
      <c r="U52" s="5" t="s">
        <v>992</v>
      </c>
      <c r="V52" s="5" t="s">
        <v>890</v>
      </c>
      <c r="W52" s="5" t="b">
        <f t="shared" si="5"/>
        <v>1</v>
      </c>
      <c r="X52" s="5" t="b">
        <f t="shared" si="6"/>
        <v>1</v>
      </c>
      <c r="Y52" s="5" t="b">
        <f t="shared" si="7"/>
        <v>1</v>
      </c>
    </row>
    <row r="53" spans="1:25" x14ac:dyDescent="0.25">
      <c r="A53" s="5" t="s">
        <v>230</v>
      </c>
      <c r="B53" s="5" t="s">
        <v>147</v>
      </c>
      <c r="C53" s="5" t="str">
        <f>INDEX('Plexos Lookups'!$H$3:$H$54,MATCH(MID(B53,8,3),'Plexos Lookups'!$K$3:$K$54,0))</f>
        <v>Utah North</v>
      </c>
      <c r="E53" s="5" t="s">
        <v>230</v>
      </c>
      <c r="F53" s="5" t="s">
        <v>128</v>
      </c>
      <c r="G53" s="5" t="str">
        <f>INDEX('Plexos Lookups'!$H$3:$H$54,MATCH(MID(F53,8,3),'Plexos Lookups'!$K$3:$K$54,0))</f>
        <v>Utah North</v>
      </c>
      <c r="I53" s="5" t="s">
        <v>230</v>
      </c>
      <c r="J53" s="5" t="s">
        <v>147</v>
      </c>
      <c r="K53" s="5" t="s">
        <v>318</v>
      </c>
      <c r="L53" s="5" t="s">
        <v>889</v>
      </c>
      <c r="M53" s="5" t="s">
        <v>890</v>
      </c>
      <c r="N53" s="5" t="b">
        <f t="shared" si="2"/>
        <v>1</v>
      </c>
      <c r="O53" s="5" t="b">
        <f t="shared" si="3"/>
        <v>1</v>
      </c>
      <c r="P53" s="5" t="b">
        <f t="shared" si="4"/>
        <v>1</v>
      </c>
      <c r="R53" s="5" t="s">
        <v>230</v>
      </c>
      <c r="S53" s="5" t="s">
        <v>128</v>
      </c>
      <c r="T53" s="5" t="s">
        <v>318</v>
      </c>
      <c r="U53" s="5" t="s">
        <v>992</v>
      </c>
      <c r="V53" s="5" t="s">
        <v>890</v>
      </c>
      <c r="W53" s="5" t="b">
        <f t="shared" si="5"/>
        <v>1</v>
      </c>
      <c r="X53" s="5" t="b">
        <f t="shared" si="6"/>
        <v>1</v>
      </c>
      <c r="Y53" s="5" t="b">
        <f t="shared" si="7"/>
        <v>1</v>
      </c>
    </row>
    <row r="54" spans="1:25" x14ac:dyDescent="0.25">
      <c r="A54" s="5" t="s">
        <v>230</v>
      </c>
      <c r="B54" s="5" t="s">
        <v>149</v>
      </c>
      <c r="C54" s="5" t="str">
        <f>INDEX('Plexos Lookups'!$H$3:$H$54,MATCH(MID(B54,8,3),'Plexos Lookups'!$K$3:$K$54,0))</f>
        <v>Utah North</v>
      </c>
      <c r="E54" s="5" t="s">
        <v>230</v>
      </c>
      <c r="F54" s="5" t="s">
        <v>130</v>
      </c>
      <c r="G54" s="5" t="str">
        <f>INDEX('Plexos Lookups'!$H$3:$H$54,MATCH(MID(F54,8,3),'Plexos Lookups'!$K$3:$K$54,0))</f>
        <v>Utah North</v>
      </c>
      <c r="I54" s="5" t="s">
        <v>230</v>
      </c>
      <c r="J54" s="5" t="s">
        <v>149</v>
      </c>
      <c r="K54" s="5" t="s">
        <v>318</v>
      </c>
      <c r="L54" s="5" t="s">
        <v>889</v>
      </c>
      <c r="M54" s="5" t="s">
        <v>890</v>
      </c>
      <c r="N54" s="5" t="b">
        <f t="shared" si="2"/>
        <v>1</v>
      </c>
      <c r="O54" s="5" t="b">
        <f t="shared" si="3"/>
        <v>1</v>
      </c>
      <c r="P54" s="5" t="b">
        <f t="shared" si="4"/>
        <v>1</v>
      </c>
      <c r="R54" s="5" t="s">
        <v>230</v>
      </c>
      <c r="S54" s="5" t="s">
        <v>130</v>
      </c>
      <c r="T54" s="5" t="s">
        <v>318</v>
      </c>
      <c r="U54" s="5" t="s">
        <v>992</v>
      </c>
      <c r="V54" s="5" t="s">
        <v>890</v>
      </c>
      <c r="W54" s="5" t="b">
        <f t="shared" si="5"/>
        <v>1</v>
      </c>
      <c r="X54" s="5" t="b">
        <f t="shared" si="6"/>
        <v>1</v>
      </c>
      <c r="Y54" s="5" t="b">
        <f t="shared" si="7"/>
        <v>1</v>
      </c>
    </row>
    <row r="55" spans="1:25" x14ac:dyDescent="0.25">
      <c r="A55" s="5" t="s">
        <v>230</v>
      </c>
      <c r="B55" s="5" t="s">
        <v>153</v>
      </c>
      <c r="C55" s="5" t="str">
        <f>INDEX('Plexos Lookups'!$H$3:$H$54,MATCH(MID(B55,8,3),'Plexos Lookups'!$K$3:$K$54,0))</f>
        <v>Utah North</v>
      </c>
      <c r="E55" s="5" t="s">
        <v>230</v>
      </c>
      <c r="F55" s="5" t="s">
        <v>132</v>
      </c>
      <c r="G55" s="5" t="str">
        <f>INDEX('Plexos Lookups'!$H$3:$H$54,MATCH(MID(F55,8,3),'Plexos Lookups'!$K$3:$K$54,0))</f>
        <v>Utah North</v>
      </c>
      <c r="I55" s="5" t="s">
        <v>230</v>
      </c>
      <c r="J55" s="5" t="s">
        <v>153</v>
      </c>
      <c r="K55" s="5" t="s">
        <v>318</v>
      </c>
      <c r="L55" s="5" t="s">
        <v>889</v>
      </c>
      <c r="M55" s="5" t="s">
        <v>890</v>
      </c>
      <c r="N55" s="5" t="b">
        <f t="shared" si="2"/>
        <v>1</v>
      </c>
      <c r="O55" s="5" t="b">
        <f t="shared" si="3"/>
        <v>1</v>
      </c>
      <c r="P55" s="5" t="b">
        <f t="shared" si="4"/>
        <v>1</v>
      </c>
      <c r="R55" s="5" t="s">
        <v>230</v>
      </c>
      <c r="S55" s="5" t="s">
        <v>132</v>
      </c>
      <c r="T55" s="5" t="s">
        <v>318</v>
      </c>
      <c r="U55" s="5" t="s">
        <v>992</v>
      </c>
      <c r="V55" s="5" t="s">
        <v>890</v>
      </c>
      <c r="W55" s="5" t="b">
        <f t="shared" si="5"/>
        <v>1</v>
      </c>
      <c r="X55" s="5" t="b">
        <f t="shared" si="6"/>
        <v>1</v>
      </c>
      <c r="Y55" s="5" t="b">
        <f t="shared" si="7"/>
        <v>1</v>
      </c>
    </row>
    <row r="56" spans="1:25" x14ac:dyDescent="0.25">
      <c r="A56" s="5" t="s">
        <v>230</v>
      </c>
      <c r="B56" s="5" t="s">
        <v>155</v>
      </c>
      <c r="C56" s="5" t="str">
        <f>INDEX('Plexos Lookups'!$H$3:$H$54,MATCH(MID(B56,8,3),'Plexos Lookups'!$K$3:$K$54,0))</f>
        <v>Utah North</v>
      </c>
      <c r="E56" s="5" t="s">
        <v>230</v>
      </c>
      <c r="F56" s="5" t="s">
        <v>134</v>
      </c>
      <c r="G56" s="5" t="str">
        <f>INDEX('Plexos Lookups'!$H$3:$H$54,MATCH(MID(F56,8,3),'Plexos Lookups'!$K$3:$K$54,0))</f>
        <v>Utah North</v>
      </c>
      <c r="I56" s="5" t="s">
        <v>230</v>
      </c>
      <c r="J56" s="5" t="s">
        <v>155</v>
      </c>
      <c r="K56" s="5" t="s">
        <v>318</v>
      </c>
      <c r="L56" s="5" t="s">
        <v>889</v>
      </c>
      <c r="M56" s="5" t="s">
        <v>890</v>
      </c>
      <c r="N56" s="5" t="b">
        <f t="shared" si="2"/>
        <v>1</v>
      </c>
      <c r="O56" s="5" t="b">
        <f t="shared" si="3"/>
        <v>1</v>
      </c>
      <c r="P56" s="5" t="b">
        <f t="shared" si="4"/>
        <v>1</v>
      </c>
      <c r="R56" s="5" t="s">
        <v>230</v>
      </c>
      <c r="S56" s="5" t="s">
        <v>134</v>
      </c>
      <c r="T56" s="5" t="s">
        <v>318</v>
      </c>
      <c r="U56" s="5" t="s">
        <v>992</v>
      </c>
      <c r="V56" s="5" t="s">
        <v>890</v>
      </c>
      <c r="W56" s="5" t="b">
        <f t="shared" si="5"/>
        <v>1</v>
      </c>
      <c r="X56" s="5" t="b">
        <f t="shared" si="6"/>
        <v>1</v>
      </c>
      <c r="Y56" s="5" t="b">
        <f t="shared" si="7"/>
        <v>1</v>
      </c>
    </row>
    <row r="57" spans="1:25" x14ac:dyDescent="0.25">
      <c r="A57" s="5" t="s">
        <v>230</v>
      </c>
      <c r="B57" s="5" t="s">
        <v>127</v>
      </c>
      <c r="C57" s="5" t="str">
        <f>INDEX('Plexos Lookups'!$H$3:$H$54,MATCH(MID(B57,8,3),'Plexos Lookups'!$K$3:$K$54,0))</f>
        <v>Utah North</v>
      </c>
      <c r="E57" s="5" t="s">
        <v>230</v>
      </c>
      <c r="F57" s="5" t="s">
        <v>136</v>
      </c>
      <c r="G57" s="5" t="str">
        <f>INDEX('Plexos Lookups'!$H$3:$H$54,MATCH(MID(F57,8,3),'Plexos Lookups'!$K$3:$K$54,0))</f>
        <v>Utah North</v>
      </c>
      <c r="I57" s="5" t="s">
        <v>230</v>
      </c>
      <c r="J57" s="5" t="s">
        <v>127</v>
      </c>
      <c r="K57" s="5" t="s">
        <v>318</v>
      </c>
      <c r="L57" s="5" t="s">
        <v>889</v>
      </c>
      <c r="M57" s="5" t="s">
        <v>890</v>
      </c>
      <c r="N57" s="5" t="b">
        <f t="shared" si="2"/>
        <v>1</v>
      </c>
      <c r="O57" s="5" t="b">
        <f t="shared" si="3"/>
        <v>1</v>
      </c>
      <c r="P57" s="5" t="b">
        <f t="shared" si="4"/>
        <v>1</v>
      </c>
      <c r="R57" s="5" t="s">
        <v>230</v>
      </c>
      <c r="S57" s="5" t="s">
        <v>136</v>
      </c>
      <c r="T57" s="5" t="s">
        <v>318</v>
      </c>
      <c r="U57" s="5" t="s">
        <v>992</v>
      </c>
      <c r="V57" s="5" t="s">
        <v>890</v>
      </c>
      <c r="W57" s="5" t="b">
        <f t="shared" si="5"/>
        <v>1</v>
      </c>
      <c r="X57" s="5" t="b">
        <f t="shared" si="6"/>
        <v>1</v>
      </c>
      <c r="Y57" s="5" t="b">
        <f t="shared" si="7"/>
        <v>1</v>
      </c>
    </row>
    <row r="58" spans="1:25" x14ac:dyDescent="0.25">
      <c r="A58" s="5" t="s">
        <v>230</v>
      </c>
      <c r="B58" s="5" t="s">
        <v>129</v>
      </c>
      <c r="C58" s="5" t="str">
        <f>INDEX('Plexos Lookups'!$H$3:$H$54,MATCH(MID(B58,8,3),'Plexos Lookups'!$K$3:$K$54,0))</f>
        <v>Utah North</v>
      </c>
      <c r="E58" s="5" t="s">
        <v>230</v>
      </c>
      <c r="F58" s="5" t="s">
        <v>138</v>
      </c>
      <c r="G58" s="5" t="str">
        <f>INDEX('Plexos Lookups'!$H$3:$H$54,MATCH(MID(F58,8,3),'Plexos Lookups'!$K$3:$K$54,0))</f>
        <v>Utah North</v>
      </c>
      <c r="I58" s="5" t="s">
        <v>230</v>
      </c>
      <c r="J58" s="5" t="s">
        <v>129</v>
      </c>
      <c r="K58" s="5" t="s">
        <v>318</v>
      </c>
      <c r="L58" s="5" t="s">
        <v>889</v>
      </c>
      <c r="M58" s="5" t="s">
        <v>890</v>
      </c>
      <c r="N58" s="5" t="b">
        <f t="shared" si="2"/>
        <v>1</v>
      </c>
      <c r="O58" s="5" t="b">
        <f t="shared" si="3"/>
        <v>1</v>
      </c>
      <c r="P58" s="5" t="b">
        <f t="shared" si="4"/>
        <v>1</v>
      </c>
      <c r="R58" s="5" t="s">
        <v>230</v>
      </c>
      <c r="S58" s="5" t="s">
        <v>138</v>
      </c>
      <c r="T58" s="5" t="s">
        <v>318</v>
      </c>
      <c r="U58" s="5" t="s">
        <v>992</v>
      </c>
      <c r="V58" s="5" t="s">
        <v>890</v>
      </c>
      <c r="W58" s="5" t="b">
        <f t="shared" si="5"/>
        <v>1</v>
      </c>
      <c r="X58" s="5" t="b">
        <f t="shared" si="6"/>
        <v>1</v>
      </c>
      <c r="Y58" s="5" t="b">
        <f t="shared" si="7"/>
        <v>1</v>
      </c>
    </row>
    <row r="59" spans="1:25" x14ac:dyDescent="0.25">
      <c r="A59" s="5" t="s">
        <v>230</v>
      </c>
      <c r="B59" s="5" t="s">
        <v>131</v>
      </c>
      <c r="C59" s="5" t="str">
        <f>INDEX('Plexos Lookups'!$H$3:$H$54,MATCH(MID(B59,8,3),'Plexos Lookups'!$K$3:$K$54,0))</f>
        <v>Utah North</v>
      </c>
      <c r="E59" s="5" t="s">
        <v>230</v>
      </c>
      <c r="F59" s="5" t="s">
        <v>140</v>
      </c>
      <c r="G59" s="5" t="str">
        <f>INDEX('Plexos Lookups'!$H$3:$H$54,MATCH(MID(F59,8,3),'Plexos Lookups'!$K$3:$K$54,0))</f>
        <v>Utah North</v>
      </c>
      <c r="I59" s="5" t="s">
        <v>230</v>
      </c>
      <c r="J59" s="5" t="s">
        <v>131</v>
      </c>
      <c r="K59" s="5" t="s">
        <v>318</v>
      </c>
      <c r="L59" s="5" t="s">
        <v>889</v>
      </c>
      <c r="M59" s="5" t="s">
        <v>890</v>
      </c>
      <c r="N59" s="5" t="b">
        <f t="shared" si="2"/>
        <v>1</v>
      </c>
      <c r="O59" s="5" t="b">
        <f t="shared" si="3"/>
        <v>1</v>
      </c>
      <c r="P59" s="5" t="b">
        <f t="shared" si="4"/>
        <v>1</v>
      </c>
      <c r="R59" s="5" t="s">
        <v>230</v>
      </c>
      <c r="S59" s="5" t="s">
        <v>140</v>
      </c>
      <c r="T59" s="5" t="s">
        <v>318</v>
      </c>
      <c r="U59" s="5" t="s">
        <v>992</v>
      </c>
      <c r="V59" s="5" t="s">
        <v>890</v>
      </c>
      <c r="W59" s="5" t="b">
        <f t="shared" si="5"/>
        <v>1</v>
      </c>
      <c r="X59" s="5" t="b">
        <f t="shared" si="6"/>
        <v>1</v>
      </c>
      <c r="Y59" s="5" t="b">
        <f t="shared" si="7"/>
        <v>1</v>
      </c>
    </row>
    <row r="60" spans="1:25" x14ac:dyDescent="0.25">
      <c r="A60" s="5" t="s">
        <v>230</v>
      </c>
      <c r="B60" s="5" t="s">
        <v>133</v>
      </c>
      <c r="C60" s="5" t="str">
        <f>INDEX('Plexos Lookups'!$H$3:$H$54,MATCH(MID(B60,8,3),'Plexos Lookups'!$K$3:$K$54,0))</f>
        <v>Utah North</v>
      </c>
      <c r="E60" s="5" t="s">
        <v>230</v>
      </c>
      <c r="F60" s="5" t="s">
        <v>214</v>
      </c>
      <c r="G60" s="5" t="str">
        <f>INDEX('Plexos Lookups'!$H$3:$H$54,MATCH(MID(F60,8,3),'Plexos Lookups'!$K$3:$K$54,0))</f>
        <v>Wyoming Central</v>
      </c>
      <c r="I60" s="5" t="s">
        <v>230</v>
      </c>
      <c r="J60" s="5" t="s">
        <v>133</v>
      </c>
      <c r="K60" s="5" t="s">
        <v>318</v>
      </c>
      <c r="L60" s="5" t="s">
        <v>889</v>
      </c>
      <c r="M60" s="5" t="s">
        <v>890</v>
      </c>
      <c r="N60" s="5" t="b">
        <f t="shared" si="2"/>
        <v>1</v>
      </c>
      <c r="O60" s="5" t="b">
        <f t="shared" si="3"/>
        <v>1</v>
      </c>
      <c r="P60" s="5" t="b">
        <f t="shared" si="4"/>
        <v>1</v>
      </c>
      <c r="R60" s="5" t="s">
        <v>230</v>
      </c>
      <c r="S60" s="5" t="s">
        <v>214</v>
      </c>
      <c r="T60" s="5" t="s">
        <v>345</v>
      </c>
      <c r="U60" s="5" t="s">
        <v>992</v>
      </c>
      <c r="V60" s="5" t="s">
        <v>890</v>
      </c>
      <c r="W60" s="5" t="b">
        <f t="shared" si="5"/>
        <v>1</v>
      </c>
      <c r="X60" s="5" t="b">
        <f t="shared" si="6"/>
        <v>1</v>
      </c>
      <c r="Y60" s="5" t="b">
        <f t="shared" si="7"/>
        <v>1</v>
      </c>
    </row>
    <row r="61" spans="1:25" x14ac:dyDescent="0.25">
      <c r="A61" s="5" t="s">
        <v>230</v>
      </c>
      <c r="B61" s="5" t="s">
        <v>135</v>
      </c>
      <c r="C61" s="5" t="str">
        <f>INDEX('Plexos Lookups'!$H$3:$H$54,MATCH(MID(B61,8,3),'Plexos Lookups'!$K$3:$K$54,0))</f>
        <v>Utah North</v>
      </c>
      <c r="E61" s="5" t="s">
        <v>230</v>
      </c>
      <c r="F61" s="5" t="s">
        <v>204</v>
      </c>
      <c r="G61" s="5" t="str">
        <f>INDEX('Plexos Lookups'!$H$3:$H$54,MATCH(MID(F61,8,3),'Plexos Lookups'!$K$3:$K$54,0))</f>
        <v>Wyoming Central</v>
      </c>
      <c r="I61" s="5" t="s">
        <v>230</v>
      </c>
      <c r="J61" s="5" t="s">
        <v>135</v>
      </c>
      <c r="K61" s="5" t="s">
        <v>318</v>
      </c>
      <c r="L61" s="5" t="s">
        <v>889</v>
      </c>
      <c r="M61" s="5" t="s">
        <v>890</v>
      </c>
      <c r="N61" s="5" t="b">
        <f t="shared" si="2"/>
        <v>1</v>
      </c>
      <c r="O61" s="5" t="b">
        <f t="shared" si="3"/>
        <v>1</v>
      </c>
      <c r="P61" s="5" t="b">
        <f t="shared" si="4"/>
        <v>1</v>
      </c>
      <c r="R61" s="5" t="s">
        <v>230</v>
      </c>
      <c r="S61" s="5" t="s">
        <v>204</v>
      </c>
      <c r="T61" s="5" t="s">
        <v>345</v>
      </c>
      <c r="U61" s="5" t="s">
        <v>992</v>
      </c>
      <c r="V61" s="5" t="s">
        <v>890</v>
      </c>
      <c r="W61" s="5" t="b">
        <f t="shared" si="5"/>
        <v>1</v>
      </c>
      <c r="X61" s="5" t="b">
        <f t="shared" si="6"/>
        <v>1</v>
      </c>
      <c r="Y61" s="5" t="b">
        <f t="shared" si="7"/>
        <v>1</v>
      </c>
    </row>
    <row r="62" spans="1:25" x14ac:dyDescent="0.25">
      <c r="A62" s="5" t="s">
        <v>230</v>
      </c>
      <c r="B62" s="5" t="s">
        <v>137</v>
      </c>
      <c r="C62" s="5" t="str">
        <f>INDEX('Plexos Lookups'!$H$3:$H$54,MATCH(MID(B62,8,3),'Plexos Lookups'!$K$3:$K$54,0))</f>
        <v>Utah North</v>
      </c>
      <c r="E62" s="5" t="s">
        <v>230</v>
      </c>
      <c r="F62" s="5" t="s">
        <v>206</v>
      </c>
      <c r="G62" s="5" t="str">
        <f>INDEX('Plexos Lookups'!$H$3:$H$54,MATCH(MID(F62,8,3),'Plexos Lookups'!$K$3:$K$54,0))</f>
        <v>Wyoming Central</v>
      </c>
      <c r="I62" s="5" t="s">
        <v>230</v>
      </c>
      <c r="J62" s="5" t="s">
        <v>137</v>
      </c>
      <c r="K62" s="5" t="s">
        <v>318</v>
      </c>
      <c r="L62" s="5" t="s">
        <v>889</v>
      </c>
      <c r="M62" s="5" t="s">
        <v>890</v>
      </c>
      <c r="N62" s="5" t="b">
        <f t="shared" si="2"/>
        <v>1</v>
      </c>
      <c r="O62" s="5" t="b">
        <f t="shared" si="3"/>
        <v>1</v>
      </c>
      <c r="P62" s="5" t="b">
        <f t="shared" si="4"/>
        <v>1</v>
      </c>
      <c r="R62" s="5" t="s">
        <v>230</v>
      </c>
      <c r="S62" s="5" t="s">
        <v>206</v>
      </c>
      <c r="T62" s="5" t="s">
        <v>345</v>
      </c>
      <c r="U62" s="5" t="s">
        <v>992</v>
      </c>
      <c r="V62" s="5" t="s">
        <v>890</v>
      </c>
      <c r="W62" s="5" t="b">
        <f t="shared" si="5"/>
        <v>1</v>
      </c>
      <c r="X62" s="5" t="b">
        <f t="shared" si="6"/>
        <v>1</v>
      </c>
      <c r="Y62" s="5" t="b">
        <f t="shared" si="7"/>
        <v>1</v>
      </c>
    </row>
    <row r="63" spans="1:25" x14ac:dyDescent="0.25">
      <c r="A63" s="5" t="s">
        <v>230</v>
      </c>
      <c r="B63" s="5" t="s">
        <v>139</v>
      </c>
      <c r="C63" s="5" t="str">
        <f>INDEX('Plexos Lookups'!$H$3:$H$54,MATCH(MID(B63,8,3),'Plexos Lookups'!$K$3:$K$54,0))</f>
        <v>Utah North</v>
      </c>
      <c r="E63" s="5" t="s">
        <v>230</v>
      </c>
      <c r="F63" s="5" t="s">
        <v>208</v>
      </c>
      <c r="G63" s="5" t="str">
        <f>INDEX('Plexos Lookups'!$H$3:$H$54,MATCH(MID(F63,8,3),'Plexos Lookups'!$K$3:$K$54,0))</f>
        <v>Wyoming Central</v>
      </c>
      <c r="I63" s="5" t="s">
        <v>230</v>
      </c>
      <c r="J63" s="5" t="s">
        <v>139</v>
      </c>
      <c r="K63" s="5" t="s">
        <v>318</v>
      </c>
      <c r="L63" s="5" t="s">
        <v>889</v>
      </c>
      <c r="M63" s="5" t="s">
        <v>890</v>
      </c>
      <c r="N63" s="5" t="b">
        <f t="shared" si="2"/>
        <v>1</v>
      </c>
      <c r="O63" s="5" t="b">
        <f t="shared" si="3"/>
        <v>1</v>
      </c>
      <c r="P63" s="5" t="b">
        <f t="shared" si="4"/>
        <v>1</v>
      </c>
      <c r="R63" s="5" t="s">
        <v>230</v>
      </c>
      <c r="S63" s="5" t="s">
        <v>208</v>
      </c>
      <c r="T63" s="5" t="s">
        <v>345</v>
      </c>
      <c r="U63" s="5" t="s">
        <v>992</v>
      </c>
      <c r="V63" s="5" t="s">
        <v>890</v>
      </c>
      <c r="W63" s="5" t="b">
        <f t="shared" si="5"/>
        <v>1</v>
      </c>
      <c r="X63" s="5" t="b">
        <f t="shared" si="6"/>
        <v>1</v>
      </c>
      <c r="Y63" s="5" t="b">
        <f t="shared" si="7"/>
        <v>1</v>
      </c>
    </row>
    <row r="64" spans="1:25" x14ac:dyDescent="0.25">
      <c r="A64" s="5" t="s">
        <v>230</v>
      </c>
      <c r="B64" s="5" t="s">
        <v>213</v>
      </c>
      <c r="C64" s="5" t="str">
        <f>INDEX('Plexos Lookups'!$H$3:$H$54,MATCH(MID(B64,8,3),'Plexos Lookups'!$K$3:$K$54,0))</f>
        <v>Wyoming Central</v>
      </c>
      <c r="E64" s="5" t="s">
        <v>230</v>
      </c>
      <c r="F64" s="5" t="s">
        <v>210</v>
      </c>
      <c r="G64" s="5" t="str">
        <f>INDEX('Plexos Lookups'!$H$3:$H$54,MATCH(MID(F64,8,3),'Plexos Lookups'!$K$3:$K$54,0))</f>
        <v>Wyoming Central</v>
      </c>
      <c r="I64" s="5" t="s">
        <v>230</v>
      </c>
      <c r="J64" s="5" t="s">
        <v>213</v>
      </c>
      <c r="K64" s="5" t="s">
        <v>345</v>
      </c>
      <c r="L64" s="5" t="s">
        <v>889</v>
      </c>
      <c r="M64" s="5" t="s">
        <v>890</v>
      </c>
      <c r="N64" s="5" t="b">
        <f t="shared" si="2"/>
        <v>1</v>
      </c>
      <c r="O64" s="5" t="b">
        <f t="shared" si="3"/>
        <v>1</v>
      </c>
      <c r="P64" s="5" t="b">
        <f t="shared" si="4"/>
        <v>1</v>
      </c>
      <c r="R64" s="5" t="s">
        <v>230</v>
      </c>
      <c r="S64" s="5" t="s">
        <v>210</v>
      </c>
      <c r="T64" s="5" t="s">
        <v>345</v>
      </c>
      <c r="U64" s="5" t="s">
        <v>992</v>
      </c>
      <c r="V64" s="5" t="s">
        <v>890</v>
      </c>
      <c r="W64" s="5" t="b">
        <f t="shared" si="5"/>
        <v>1</v>
      </c>
      <c r="X64" s="5" t="b">
        <f t="shared" si="6"/>
        <v>1</v>
      </c>
      <c r="Y64" s="5" t="b">
        <f t="shared" si="7"/>
        <v>1</v>
      </c>
    </row>
    <row r="65" spans="1:25" x14ac:dyDescent="0.25">
      <c r="A65" s="5" t="s">
        <v>230</v>
      </c>
      <c r="B65" s="5" t="s">
        <v>203</v>
      </c>
      <c r="C65" s="5" t="str">
        <f>INDEX('Plexos Lookups'!$H$3:$H$54,MATCH(MID(B65,8,3),'Plexos Lookups'!$K$3:$K$54,0))</f>
        <v>Wyoming Central</v>
      </c>
      <c r="E65" s="5" t="s">
        <v>230</v>
      </c>
      <c r="F65" s="5" t="s">
        <v>212</v>
      </c>
      <c r="G65" s="5" t="str">
        <f>INDEX('Plexos Lookups'!$H$3:$H$54,MATCH(MID(F65,8,3),'Plexos Lookups'!$K$3:$K$54,0))</f>
        <v>Wyoming Central</v>
      </c>
      <c r="I65" s="5" t="s">
        <v>230</v>
      </c>
      <c r="J65" s="5" t="s">
        <v>203</v>
      </c>
      <c r="K65" s="5" t="s">
        <v>345</v>
      </c>
      <c r="L65" s="5" t="s">
        <v>889</v>
      </c>
      <c r="M65" s="5" t="s">
        <v>890</v>
      </c>
      <c r="N65" s="5" t="b">
        <f t="shared" si="2"/>
        <v>1</v>
      </c>
      <c r="O65" s="5" t="b">
        <f t="shared" si="3"/>
        <v>1</v>
      </c>
      <c r="P65" s="5" t="b">
        <f t="shared" si="4"/>
        <v>1</v>
      </c>
      <c r="R65" s="5" t="s">
        <v>230</v>
      </c>
      <c r="S65" s="5" t="s">
        <v>212</v>
      </c>
      <c r="T65" s="5" t="s">
        <v>345</v>
      </c>
      <c r="U65" s="5" t="s">
        <v>992</v>
      </c>
      <c r="V65" s="5" t="s">
        <v>890</v>
      </c>
      <c r="W65" s="5" t="b">
        <f t="shared" si="5"/>
        <v>1</v>
      </c>
      <c r="X65" s="5" t="b">
        <f t="shared" si="6"/>
        <v>1</v>
      </c>
      <c r="Y65" s="5" t="b">
        <f t="shared" si="7"/>
        <v>1</v>
      </c>
    </row>
    <row r="66" spans="1:25" x14ac:dyDescent="0.25">
      <c r="A66" s="5" t="s">
        <v>230</v>
      </c>
      <c r="B66" s="5" t="s">
        <v>205</v>
      </c>
      <c r="C66" s="5" t="str">
        <f>INDEX('Plexos Lookups'!$H$3:$H$54,MATCH(MID(B66,8,3),'Plexos Lookups'!$K$3:$K$54,0))</f>
        <v>Wyoming Central</v>
      </c>
      <c r="E66" s="5" t="s">
        <v>230</v>
      </c>
      <c r="F66" s="5" t="s">
        <v>216</v>
      </c>
      <c r="G66" s="5" t="str">
        <f>INDEX('Plexos Lookups'!$H$3:$H$54,MATCH(MID(F66,8,3),'Plexos Lookups'!$K$3:$K$54,0))</f>
        <v>Wyoming Central</v>
      </c>
      <c r="I66" s="5" t="s">
        <v>230</v>
      </c>
      <c r="J66" s="5" t="s">
        <v>205</v>
      </c>
      <c r="K66" s="5" t="s">
        <v>345</v>
      </c>
      <c r="L66" s="5" t="s">
        <v>889</v>
      </c>
      <c r="M66" s="5" t="s">
        <v>890</v>
      </c>
      <c r="N66" s="5" t="b">
        <f t="shared" si="2"/>
        <v>1</v>
      </c>
      <c r="O66" s="5" t="b">
        <f t="shared" si="3"/>
        <v>1</v>
      </c>
      <c r="P66" s="5" t="b">
        <f t="shared" si="4"/>
        <v>1</v>
      </c>
      <c r="R66" s="5" t="s">
        <v>230</v>
      </c>
      <c r="S66" s="5" t="s">
        <v>216</v>
      </c>
      <c r="T66" s="5" t="s">
        <v>345</v>
      </c>
      <c r="U66" s="5" t="s">
        <v>992</v>
      </c>
      <c r="V66" s="5" t="s">
        <v>890</v>
      </c>
      <c r="W66" s="5" t="b">
        <f t="shared" si="5"/>
        <v>1</v>
      </c>
      <c r="X66" s="5" t="b">
        <f t="shared" si="6"/>
        <v>1</v>
      </c>
      <c r="Y66" s="5" t="b">
        <f t="shared" si="7"/>
        <v>1</v>
      </c>
    </row>
    <row r="67" spans="1:25" x14ac:dyDescent="0.25">
      <c r="A67" s="5" t="s">
        <v>230</v>
      </c>
      <c r="B67" s="5" t="s">
        <v>207</v>
      </c>
      <c r="C67" s="5" t="str">
        <f>INDEX('Plexos Lookups'!$H$3:$H$54,MATCH(MID(B67,8,3),'Plexos Lookups'!$K$3:$K$54,0))</f>
        <v>Wyoming Central</v>
      </c>
      <c r="E67" s="5" t="s">
        <v>230</v>
      </c>
      <c r="F67" s="5" t="s">
        <v>190</v>
      </c>
      <c r="G67" s="5" t="str">
        <f>INDEX('Plexos Lookups'!$H$3:$H$54,MATCH(MID(F67,8,3),'Plexos Lookups'!$K$3:$K$54,0))</f>
        <v>Wyoming Central</v>
      </c>
      <c r="I67" s="5" t="s">
        <v>230</v>
      </c>
      <c r="J67" s="5" t="s">
        <v>207</v>
      </c>
      <c r="K67" s="5" t="s">
        <v>345</v>
      </c>
      <c r="L67" s="5" t="s">
        <v>889</v>
      </c>
      <c r="M67" s="5" t="s">
        <v>890</v>
      </c>
      <c r="N67" s="5" t="b">
        <f t="shared" ref="N67:N94" si="8">I67=A67</f>
        <v>1</v>
      </c>
      <c r="O67" s="5" t="b">
        <f t="shared" ref="O67:O94" si="9">J67=B67</f>
        <v>1</v>
      </c>
      <c r="P67" s="5" t="b">
        <f t="shared" ref="P67:P94" si="10">K67=C67</f>
        <v>1</v>
      </c>
      <c r="R67" s="5" t="s">
        <v>230</v>
      </c>
      <c r="S67" s="5" t="s">
        <v>190</v>
      </c>
      <c r="T67" s="5" t="s">
        <v>345</v>
      </c>
      <c r="U67" s="5" t="s">
        <v>992</v>
      </c>
      <c r="V67" s="5" t="s">
        <v>890</v>
      </c>
      <c r="W67" s="5" t="b">
        <f t="shared" ref="W67:W88" si="11">R67=E67</f>
        <v>1</v>
      </c>
      <c r="X67" s="5" t="b">
        <f t="shared" ref="X67:X88" si="12">S67=F67</f>
        <v>1</v>
      </c>
      <c r="Y67" s="5" t="b">
        <f t="shared" ref="Y67:Y88" si="13">T67=G67</f>
        <v>1</v>
      </c>
    </row>
    <row r="68" spans="1:25" x14ac:dyDescent="0.25">
      <c r="A68" s="5" t="s">
        <v>230</v>
      </c>
      <c r="B68" s="5" t="s">
        <v>209</v>
      </c>
      <c r="C68" s="5" t="str">
        <f>INDEX('Plexos Lookups'!$H$3:$H$54,MATCH(MID(B68,8,3),'Plexos Lookups'!$K$3:$K$54,0))</f>
        <v>Wyoming Central</v>
      </c>
      <c r="E68" s="5" t="s">
        <v>230</v>
      </c>
      <c r="F68" s="5" t="s">
        <v>192</v>
      </c>
      <c r="G68" s="5" t="str">
        <f>INDEX('Plexos Lookups'!$H$3:$H$54,MATCH(MID(F68,8,3),'Plexos Lookups'!$K$3:$K$54,0))</f>
        <v>Wyoming Central</v>
      </c>
      <c r="I68" s="5" t="s">
        <v>230</v>
      </c>
      <c r="J68" s="5" t="s">
        <v>209</v>
      </c>
      <c r="K68" s="5" t="s">
        <v>345</v>
      </c>
      <c r="L68" s="5" t="s">
        <v>889</v>
      </c>
      <c r="M68" s="5" t="s">
        <v>890</v>
      </c>
      <c r="N68" s="5" t="b">
        <f t="shared" si="8"/>
        <v>1</v>
      </c>
      <c r="O68" s="5" t="b">
        <f t="shared" si="9"/>
        <v>1</v>
      </c>
      <c r="P68" s="5" t="b">
        <f t="shared" si="10"/>
        <v>1</v>
      </c>
      <c r="R68" s="5" t="s">
        <v>230</v>
      </c>
      <c r="S68" s="5" t="s">
        <v>192</v>
      </c>
      <c r="T68" s="5" t="s">
        <v>345</v>
      </c>
      <c r="U68" s="5" t="s">
        <v>992</v>
      </c>
      <c r="V68" s="5" t="s">
        <v>890</v>
      </c>
      <c r="W68" s="5" t="b">
        <f t="shared" si="11"/>
        <v>1</v>
      </c>
      <c r="X68" s="5" t="b">
        <f t="shared" si="12"/>
        <v>1</v>
      </c>
      <c r="Y68" s="5" t="b">
        <f t="shared" si="13"/>
        <v>1</v>
      </c>
    </row>
    <row r="69" spans="1:25" x14ac:dyDescent="0.25">
      <c r="A69" s="5" t="s">
        <v>230</v>
      </c>
      <c r="B69" s="5" t="s">
        <v>211</v>
      </c>
      <c r="C69" s="5" t="str">
        <f>INDEX('Plexos Lookups'!$H$3:$H$54,MATCH(MID(B69,8,3),'Plexos Lookups'!$K$3:$K$54,0))</f>
        <v>Wyoming Central</v>
      </c>
      <c r="E69" s="5" t="s">
        <v>230</v>
      </c>
      <c r="F69" s="5" t="s">
        <v>194</v>
      </c>
      <c r="G69" s="5" t="str">
        <f>INDEX('Plexos Lookups'!$H$3:$H$54,MATCH(MID(F69,8,3),'Plexos Lookups'!$K$3:$K$54,0))</f>
        <v>Wyoming Central</v>
      </c>
      <c r="I69" s="5" t="s">
        <v>230</v>
      </c>
      <c r="J69" s="5" t="s">
        <v>211</v>
      </c>
      <c r="K69" s="5" t="s">
        <v>345</v>
      </c>
      <c r="L69" s="5" t="s">
        <v>889</v>
      </c>
      <c r="M69" s="5" t="s">
        <v>890</v>
      </c>
      <c r="N69" s="5" t="b">
        <f t="shared" si="8"/>
        <v>1</v>
      </c>
      <c r="O69" s="5" t="b">
        <f t="shared" si="9"/>
        <v>1</v>
      </c>
      <c r="P69" s="5" t="b">
        <f t="shared" si="10"/>
        <v>1</v>
      </c>
      <c r="R69" s="5" t="s">
        <v>230</v>
      </c>
      <c r="S69" s="5" t="s">
        <v>194</v>
      </c>
      <c r="T69" s="5" t="s">
        <v>345</v>
      </c>
      <c r="U69" s="5" t="s">
        <v>992</v>
      </c>
      <c r="V69" s="5" t="s">
        <v>890</v>
      </c>
      <c r="W69" s="5" t="b">
        <f t="shared" si="11"/>
        <v>1</v>
      </c>
      <c r="X69" s="5" t="b">
        <f t="shared" si="12"/>
        <v>1</v>
      </c>
      <c r="Y69" s="5" t="b">
        <f t="shared" si="13"/>
        <v>1</v>
      </c>
    </row>
    <row r="70" spans="1:25" x14ac:dyDescent="0.25">
      <c r="A70" s="5" t="s">
        <v>230</v>
      </c>
      <c r="B70" s="5" t="s">
        <v>215</v>
      </c>
      <c r="C70" s="5" t="str">
        <f>INDEX('Plexos Lookups'!$H$3:$H$54,MATCH(MID(B70,8,3),'Plexos Lookups'!$K$3:$K$54,0))</f>
        <v>Wyoming Central</v>
      </c>
      <c r="E70" s="5" t="s">
        <v>230</v>
      </c>
      <c r="F70" s="5" t="s">
        <v>196</v>
      </c>
      <c r="G70" s="5" t="str">
        <f>INDEX('Plexos Lookups'!$H$3:$H$54,MATCH(MID(F70,8,3),'Plexos Lookups'!$K$3:$K$54,0))</f>
        <v>Wyoming Central</v>
      </c>
      <c r="I70" s="5" t="s">
        <v>230</v>
      </c>
      <c r="J70" s="5" t="s">
        <v>215</v>
      </c>
      <c r="K70" s="5" t="s">
        <v>345</v>
      </c>
      <c r="L70" s="5" t="s">
        <v>889</v>
      </c>
      <c r="M70" s="5" t="s">
        <v>890</v>
      </c>
      <c r="N70" s="5" t="b">
        <f t="shared" si="8"/>
        <v>1</v>
      </c>
      <c r="O70" s="5" t="b">
        <f t="shared" si="9"/>
        <v>1</v>
      </c>
      <c r="P70" s="5" t="b">
        <f t="shared" si="10"/>
        <v>1</v>
      </c>
      <c r="R70" s="5" t="s">
        <v>230</v>
      </c>
      <c r="S70" s="5" t="s">
        <v>196</v>
      </c>
      <c r="T70" s="5" t="s">
        <v>345</v>
      </c>
      <c r="U70" s="5" t="s">
        <v>992</v>
      </c>
      <c r="V70" s="5" t="s">
        <v>890</v>
      </c>
      <c r="W70" s="5" t="b">
        <f t="shared" si="11"/>
        <v>1</v>
      </c>
      <c r="X70" s="5" t="b">
        <f t="shared" si="12"/>
        <v>1</v>
      </c>
      <c r="Y70" s="5" t="b">
        <f t="shared" si="13"/>
        <v>1</v>
      </c>
    </row>
    <row r="71" spans="1:25" x14ac:dyDescent="0.25">
      <c r="A71" s="5" t="s">
        <v>230</v>
      </c>
      <c r="B71" s="5" t="s">
        <v>217</v>
      </c>
      <c r="C71" s="5" t="str">
        <f>INDEX('Plexos Lookups'!$H$3:$H$54,MATCH(MID(B71,8,3),'Plexos Lookups'!$K$3:$K$54,0))</f>
        <v>Wyoming Central</v>
      </c>
      <c r="E71" s="5" t="s">
        <v>230</v>
      </c>
      <c r="F71" s="5" t="s">
        <v>198</v>
      </c>
      <c r="G71" s="5" t="str">
        <f>INDEX('Plexos Lookups'!$H$3:$H$54,MATCH(MID(F71,8,3),'Plexos Lookups'!$K$3:$K$54,0))</f>
        <v>Wyoming Central</v>
      </c>
      <c r="I71" s="5" t="s">
        <v>230</v>
      </c>
      <c r="J71" s="5" t="s">
        <v>217</v>
      </c>
      <c r="K71" s="5" t="s">
        <v>345</v>
      </c>
      <c r="L71" s="5" t="s">
        <v>889</v>
      </c>
      <c r="M71" s="5" t="s">
        <v>890</v>
      </c>
      <c r="N71" s="5" t="b">
        <f t="shared" si="8"/>
        <v>1</v>
      </c>
      <c r="O71" s="5" t="b">
        <f t="shared" si="9"/>
        <v>1</v>
      </c>
      <c r="P71" s="5" t="b">
        <f t="shared" si="10"/>
        <v>1</v>
      </c>
      <c r="R71" s="5" t="s">
        <v>230</v>
      </c>
      <c r="S71" s="5" t="s">
        <v>198</v>
      </c>
      <c r="T71" s="5" t="s">
        <v>345</v>
      </c>
      <c r="U71" s="5" t="s">
        <v>992</v>
      </c>
      <c r="V71" s="5" t="s">
        <v>890</v>
      </c>
      <c r="W71" s="5" t="b">
        <f t="shared" si="11"/>
        <v>1</v>
      </c>
      <c r="X71" s="5" t="b">
        <f t="shared" si="12"/>
        <v>1</v>
      </c>
      <c r="Y71" s="5" t="b">
        <f t="shared" si="13"/>
        <v>1</v>
      </c>
    </row>
    <row r="72" spans="1:25" x14ac:dyDescent="0.25">
      <c r="A72" s="5" t="s">
        <v>230</v>
      </c>
      <c r="B72" s="5" t="s">
        <v>189</v>
      </c>
      <c r="C72" s="5" t="str">
        <f>INDEX('Plexos Lookups'!$H$3:$H$54,MATCH(MID(B72,8,3),'Plexos Lookups'!$K$3:$K$54,0))</f>
        <v>Wyoming Central</v>
      </c>
      <c r="E72" s="5" t="s">
        <v>230</v>
      </c>
      <c r="F72" s="5" t="s">
        <v>200</v>
      </c>
      <c r="G72" s="5" t="str">
        <f>INDEX('Plexos Lookups'!$H$3:$H$54,MATCH(MID(F72,8,3),'Plexos Lookups'!$K$3:$K$54,0))</f>
        <v>Wyoming Central</v>
      </c>
      <c r="I72" s="5" t="s">
        <v>230</v>
      </c>
      <c r="J72" s="5" t="s">
        <v>189</v>
      </c>
      <c r="K72" s="5" t="s">
        <v>345</v>
      </c>
      <c r="L72" s="5" t="s">
        <v>889</v>
      </c>
      <c r="M72" s="5" t="s">
        <v>890</v>
      </c>
      <c r="N72" s="5" t="b">
        <f t="shared" si="8"/>
        <v>1</v>
      </c>
      <c r="O72" s="5" t="b">
        <f t="shared" si="9"/>
        <v>1</v>
      </c>
      <c r="P72" s="5" t="b">
        <f t="shared" si="10"/>
        <v>1</v>
      </c>
      <c r="R72" s="5" t="s">
        <v>230</v>
      </c>
      <c r="S72" s="5" t="s">
        <v>200</v>
      </c>
      <c r="T72" s="5" t="s">
        <v>345</v>
      </c>
      <c r="U72" s="5" t="s">
        <v>992</v>
      </c>
      <c r="V72" s="5" t="s">
        <v>890</v>
      </c>
      <c r="W72" s="5" t="b">
        <f t="shared" si="11"/>
        <v>1</v>
      </c>
      <c r="X72" s="5" t="b">
        <f t="shared" si="12"/>
        <v>1</v>
      </c>
      <c r="Y72" s="5" t="b">
        <f t="shared" si="13"/>
        <v>1</v>
      </c>
    </row>
    <row r="73" spans="1:25" x14ac:dyDescent="0.25">
      <c r="A73" s="5" t="s">
        <v>230</v>
      </c>
      <c r="B73" s="5" t="s">
        <v>191</v>
      </c>
      <c r="C73" s="5" t="str">
        <f>INDEX('Plexos Lookups'!$H$3:$H$54,MATCH(MID(B73,8,3),'Plexos Lookups'!$K$3:$K$54,0))</f>
        <v>Wyoming Central</v>
      </c>
      <c r="E73" s="5" t="s">
        <v>230</v>
      </c>
      <c r="F73" s="5" t="s">
        <v>202</v>
      </c>
      <c r="G73" s="5" t="str">
        <f>INDEX('Plexos Lookups'!$H$3:$H$54,MATCH(MID(F73,8,3),'Plexos Lookups'!$K$3:$K$54,0))</f>
        <v>Wyoming Central</v>
      </c>
      <c r="I73" s="5" t="s">
        <v>230</v>
      </c>
      <c r="J73" s="5" t="s">
        <v>191</v>
      </c>
      <c r="K73" s="5" t="s">
        <v>345</v>
      </c>
      <c r="L73" s="5" t="s">
        <v>889</v>
      </c>
      <c r="M73" s="5" t="s">
        <v>890</v>
      </c>
      <c r="N73" s="5" t="b">
        <f t="shared" si="8"/>
        <v>1</v>
      </c>
      <c r="O73" s="5" t="b">
        <f t="shared" si="9"/>
        <v>1</v>
      </c>
      <c r="P73" s="5" t="b">
        <f t="shared" si="10"/>
        <v>1</v>
      </c>
      <c r="R73" s="5" t="s">
        <v>230</v>
      </c>
      <c r="S73" s="5" t="s">
        <v>202</v>
      </c>
      <c r="T73" s="5" t="s">
        <v>345</v>
      </c>
      <c r="U73" s="5" t="s">
        <v>992</v>
      </c>
      <c r="V73" s="5" t="s">
        <v>890</v>
      </c>
      <c r="W73" s="5" t="b">
        <f t="shared" si="11"/>
        <v>1</v>
      </c>
      <c r="X73" s="5" t="b">
        <f t="shared" si="12"/>
        <v>1</v>
      </c>
      <c r="Y73" s="5" t="b">
        <f t="shared" si="13"/>
        <v>1</v>
      </c>
    </row>
    <row r="74" spans="1:25" x14ac:dyDescent="0.25">
      <c r="A74" s="5" t="s">
        <v>230</v>
      </c>
      <c r="B74" s="5" t="s">
        <v>193</v>
      </c>
      <c r="C74" s="5" t="str">
        <f>INDEX('Plexos Lookups'!$H$3:$H$54,MATCH(MID(B74,8,3),'Plexos Lookups'!$K$3:$K$54,0))</f>
        <v>Wyoming Central</v>
      </c>
      <c r="E74" s="5" t="s">
        <v>230</v>
      </c>
      <c r="F74" s="5" t="s">
        <v>184</v>
      </c>
      <c r="G74" s="5" t="str">
        <f>INDEX('Plexos Lookups'!$H$3:$H$54,MATCH(MID(F74,8,3),'Plexos Lookups'!$K$3:$K$54,0))</f>
        <v>Yakima</v>
      </c>
      <c r="I74" s="5" t="s">
        <v>230</v>
      </c>
      <c r="J74" s="5" t="s">
        <v>193</v>
      </c>
      <c r="K74" s="5" t="s">
        <v>345</v>
      </c>
      <c r="L74" s="5" t="s">
        <v>889</v>
      </c>
      <c r="M74" s="5" t="s">
        <v>890</v>
      </c>
      <c r="N74" s="5" t="b">
        <f t="shared" si="8"/>
        <v>1</v>
      </c>
      <c r="O74" s="5" t="b">
        <f t="shared" si="9"/>
        <v>1</v>
      </c>
      <c r="P74" s="5" t="b">
        <f t="shared" si="10"/>
        <v>1</v>
      </c>
      <c r="R74" s="5" t="s">
        <v>230</v>
      </c>
      <c r="S74" s="5" t="s">
        <v>184</v>
      </c>
      <c r="T74" s="5" t="s">
        <v>479</v>
      </c>
      <c r="U74" s="5" t="s">
        <v>992</v>
      </c>
      <c r="V74" s="5" t="s">
        <v>890</v>
      </c>
      <c r="W74" s="5" t="b">
        <f t="shared" si="11"/>
        <v>1</v>
      </c>
      <c r="X74" s="5" t="b">
        <f t="shared" si="12"/>
        <v>1</v>
      </c>
      <c r="Y74" s="5" t="b">
        <f t="shared" si="13"/>
        <v>1</v>
      </c>
    </row>
    <row r="75" spans="1:25" x14ac:dyDescent="0.25">
      <c r="A75" s="5" t="s">
        <v>230</v>
      </c>
      <c r="B75" s="5" t="s">
        <v>195</v>
      </c>
      <c r="C75" s="5" t="str">
        <f>INDEX('Plexos Lookups'!$H$3:$H$54,MATCH(MID(B75,8,3),'Plexos Lookups'!$K$3:$K$54,0))</f>
        <v>Wyoming Central</v>
      </c>
      <c r="E75" s="5" t="s">
        <v>230</v>
      </c>
      <c r="F75" s="5" t="s">
        <v>174</v>
      </c>
      <c r="G75" s="5" t="str">
        <f>INDEX('Plexos Lookups'!$H$3:$H$54,MATCH(MID(F75,8,3),'Plexos Lookups'!$K$3:$K$54,0))</f>
        <v>Yakima</v>
      </c>
      <c r="I75" s="5" t="s">
        <v>230</v>
      </c>
      <c r="J75" s="5" t="s">
        <v>195</v>
      </c>
      <c r="K75" s="5" t="s">
        <v>345</v>
      </c>
      <c r="L75" s="5" t="s">
        <v>889</v>
      </c>
      <c r="M75" s="5" t="s">
        <v>890</v>
      </c>
      <c r="N75" s="5" t="b">
        <f t="shared" si="8"/>
        <v>1</v>
      </c>
      <c r="O75" s="5" t="b">
        <f t="shared" si="9"/>
        <v>1</v>
      </c>
      <c r="P75" s="5" t="b">
        <f t="shared" si="10"/>
        <v>1</v>
      </c>
      <c r="R75" s="5" t="s">
        <v>230</v>
      </c>
      <c r="S75" s="5" t="s">
        <v>174</v>
      </c>
      <c r="T75" s="5" t="s">
        <v>479</v>
      </c>
      <c r="U75" s="5" t="s">
        <v>992</v>
      </c>
      <c r="V75" s="5" t="s">
        <v>890</v>
      </c>
      <c r="W75" s="5" t="b">
        <f t="shared" si="11"/>
        <v>1</v>
      </c>
      <c r="X75" s="5" t="b">
        <f t="shared" si="12"/>
        <v>1</v>
      </c>
      <c r="Y75" s="5" t="b">
        <f t="shared" si="13"/>
        <v>1</v>
      </c>
    </row>
    <row r="76" spans="1:25" x14ac:dyDescent="0.25">
      <c r="A76" s="5" t="s">
        <v>230</v>
      </c>
      <c r="B76" s="5" t="s">
        <v>197</v>
      </c>
      <c r="C76" s="5" t="str">
        <f>INDEX('Plexos Lookups'!$H$3:$H$54,MATCH(MID(B76,8,3),'Plexos Lookups'!$K$3:$K$54,0))</f>
        <v>Wyoming Central</v>
      </c>
      <c r="E76" s="5" t="s">
        <v>230</v>
      </c>
      <c r="F76" s="5" t="s">
        <v>176</v>
      </c>
      <c r="G76" s="5" t="str">
        <f>INDEX('Plexos Lookups'!$H$3:$H$54,MATCH(MID(F76,8,3),'Plexos Lookups'!$K$3:$K$54,0))</f>
        <v>Yakima</v>
      </c>
      <c r="I76" s="5" t="s">
        <v>230</v>
      </c>
      <c r="J76" s="5" t="s">
        <v>197</v>
      </c>
      <c r="K76" s="5" t="s">
        <v>345</v>
      </c>
      <c r="L76" s="5" t="s">
        <v>889</v>
      </c>
      <c r="M76" s="5" t="s">
        <v>890</v>
      </c>
      <c r="N76" s="5" t="b">
        <f t="shared" si="8"/>
        <v>1</v>
      </c>
      <c r="O76" s="5" t="b">
        <f t="shared" si="9"/>
        <v>1</v>
      </c>
      <c r="P76" s="5" t="b">
        <f t="shared" si="10"/>
        <v>1</v>
      </c>
      <c r="R76" s="5" t="s">
        <v>230</v>
      </c>
      <c r="S76" s="5" t="s">
        <v>176</v>
      </c>
      <c r="T76" s="5" t="s">
        <v>479</v>
      </c>
      <c r="U76" s="5" t="s">
        <v>992</v>
      </c>
      <c r="V76" s="5" t="s">
        <v>890</v>
      </c>
      <c r="W76" s="5" t="b">
        <f t="shared" si="11"/>
        <v>1</v>
      </c>
      <c r="X76" s="5" t="b">
        <f t="shared" si="12"/>
        <v>1</v>
      </c>
      <c r="Y76" s="5" t="b">
        <f t="shared" si="13"/>
        <v>1</v>
      </c>
    </row>
    <row r="77" spans="1:25" x14ac:dyDescent="0.25">
      <c r="A77" s="5" t="s">
        <v>230</v>
      </c>
      <c r="B77" s="5" t="s">
        <v>199</v>
      </c>
      <c r="C77" s="5" t="str">
        <f>INDEX('Plexos Lookups'!$H$3:$H$54,MATCH(MID(B77,8,3),'Plexos Lookups'!$K$3:$K$54,0))</f>
        <v>Wyoming Central</v>
      </c>
      <c r="E77" s="5" t="s">
        <v>230</v>
      </c>
      <c r="F77" s="5" t="s">
        <v>178</v>
      </c>
      <c r="G77" s="5" t="str">
        <f>INDEX('Plexos Lookups'!$H$3:$H$54,MATCH(MID(F77,8,3),'Plexos Lookups'!$K$3:$K$54,0))</f>
        <v>Yakima</v>
      </c>
      <c r="I77" s="5" t="s">
        <v>230</v>
      </c>
      <c r="J77" s="5" t="s">
        <v>199</v>
      </c>
      <c r="K77" s="5" t="s">
        <v>345</v>
      </c>
      <c r="L77" s="5" t="s">
        <v>889</v>
      </c>
      <c r="M77" s="5" t="s">
        <v>890</v>
      </c>
      <c r="N77" s="5" t="b">
        <f t="shared" si="8"/>
        <v>1</v>
      </c>
      <c r="O77" s="5" t="b">
        <f t="shared" si="9"/>
        <v>1</v>
      </c>
      <c r="P77" s="5" t="b">
        <f t="shared" si="10"/>
        <v>1</v>
      </c>
      <c r="R77" s="5" t="s">
        <v>230</v>
      </c>
      <c r="S77" s="5" t="s">
        <v>178</v>
      </c>
      <c r="T77" s="5" t="s">
        <v>479</v>
      </c>
      <c r="U77" s="5" t="s">
        <v>992</v>
      </c>
      <c r="V77" s="5" t="s">
        <v>890</v>
      </c>
      <c r="W77" s="5" t="b">
        <f t="shared" si="11"/>
        <v>1</v>
      </c>
      <c r="X77" s="5" t="b">
        <f t="shared" si="12"/>
        <v>1</v>
      </c>
      <c r="Y77" s="5" t="b">
        <f t="shared" si="13"/>
        <v>1</v>
      </c>
    </row>
    <row r="78" spans="1:25" x14ac:dyDescent="0.25">
      <c r="A78" s="5" t="s">
        <v>230</v>
      </c>
      <c r="B78" s="5" t="s">
        <v>201</v>
      </c>
      <c r="C78" s="5" t="str">
        <f>INDEX('Plexos Lookups'!$H$3:$H$54,MATCH(MID(B78,8,3),'Plexos Lookups'!$K$3:$K$54,0))</f>
        <v>Wyoming Central</v>
      </c>
      <c r="E78" s="5" t="s">
        <v>230</v>
      </c>
      <c r="F78" s="5" t="s">
        <v>180</v>
      </c>
      <c r="G78" s="5" t="str">
        <f>INDEX('Plexos Lookups'!$H$3:$H$54,MATCH(MID(F78,8,3),'Plexos Lookups'!$K$3:$K$54,0))</f>
        <v>Yakima</v>
      </c>
      <c r="I78" s="5" t="s">
        <v>230</v>
      </c>
      <c r="J78" s="5" t="s">
        <v>201</v>
      </c>
      <c r="K78" s="5" t="s">
        <v>345</v>
      </c>
      <c r="L78" s="5" t="s">
        <v>889</v>
      </c>
      <c r="M78" s="5" t="s">
        <v>890</v>
      </c>
      <c r="N78" s="5" t="b">
        <f t="shared" si="8"/>
        <v>1</v>
      </c>
      <c r="O78" s="5" t="b">
        <f t="shared" si="9"/>
        <v>1</v>
      </c>
      <c r="P78" s="5" t="b">
        <f t="shared" si="10"/>
        <v>1</v>
      </c>
      <c r="R78" s="5" t="s">
        <v>230</v>
      </c>
      <c r="S78" s="5" t="s">
        <v>180</v>
      </c>
      <c r="T78" s="5" t="s">
        <v>479</v>
      </c>
      <c r="U78" s="5" t="s">
        <v>992</v>
      </c>
      <c r="V78" s="5" t="s">
        <v>890</v>
      </c>
      <c r="W78" s="5" t="b">
        <f t="shared" si="11"/>
        <v>1</v>
      </c>
      <c r="X78" s="5" t="b">
        <f t="shared" si="12"/>
        <v>1</v>
      </c>
      <c r="Y78" s="5" t="b">
        <f t="shared" si="13"/>
        <v>1</v>
      </c>
    </row>
    <row r="79" spans="1:25" x14ac:dyDescent="0.25">
      <c r="A79" s="5" t="s">
        <v>230</v>
      </c>
      <c r="B79" s="5" t="s">
        <v>183</v>
      </c>
      <c r="C79" s="5" t="str">
        <f>INDEX('Plexos Lookups'!$H$3:$H$54,MATCH(MID(B79,8,3),'Plexos Lookups'!$K$3:$K$54,0))</f>
        <v>Yakima</v>
      </c>
      <c r="E79" s="5" t="s">
        <v>230</v>
      </c>
      <c r="F79" s="5" t="s">
        <v>182</v>
      </c>
      <c r="G79" s="5" t="str">
        <f>INDEX('Plexos Lookups'!$H$3:$H$54,MATCH(MID(F79,8,3),'Plexos Lookups'!$K$3:$K$54,0))</f>
        <v>Yakima</v>
      </c>
      <c r="I79" s="5" t="s">
        <v>230</v>
      </c>
      <c r="J79" s="5" t="s">
        <v>183</v>
      </c>
      <c r="K79" s="5" t="s">
        <v>479</v>
      </c>
      <c r="L79" s="5" t="s">
        <v>889</v>
      </c>
      <c r="M79" s="5" t="s">
        <v>890</v>
      </c>
      <c r="N79" s="5" t="b">
        <f t="shared" si="8"/>
        <v>1</v>
      </c>
      <c r="O79" s="5" t="b">
        <f t="shared" si="9"/>
        <v>1</v>
      </c>
      <c r="P79" s="5" t="b">
        <f t="shared" si="10"/>
        <v>1</v>
      </c>
      <c r="R79" s="5" t="s">
        <v>230</v>
      </c>
      <c r="S79" s="5" t="s">
        <v>182</v>
      </c>
      <c r="T79" s="5" t="s">
        <v>479</v>
      </c>
      <c r="U79" s="5" t="s">
        <v>992</v>
      </c>
      <c r="V79" s="5" t="s">
        <v>890</v>
      </c>
      <c r="W79" s="5" t="b">
        <f t="shared" si="11"/>
        <v>1</v>
      </c>
      <c r="X79" s="5" t="b">
        <f t="shared" si="12"/>
        <v>1</v>
      </c>
      <c r="Y79" s="5" t="b">
        <f t="shared" si="13"/>
        <v>1</v>
      </c>
    </row>
    <row r="80" spans="1:25" x14ac:dyDescent="0.25">
      <c r="A80" s="5" t="s">
        <v>230</v>
      </c>
      <c r="B80" s="5" t="s">
        <v>173</v>
      </c>
      <c r="C80" s="5" t="str">
        <f>INDEX('Plexos Lookups'!$H$3:$H$54,MATCH(MID(B80,8,3),'Plexos Lookups'!$K$3:$K$54,0))</f>
        <v>Yakima</v>
      </c>
      <c r="E80" s="5" t="s">
        <v>230</v>
      </c>
      <c r="F80" s="5" t="s">
        <v>186</v>
      </c>
      <c r="G80" s="5" t="str">
        <f>INDEX('Plexos Lookups'!$H$3:$H$54,MATCH(MID(F80,8,3),'Plexos Lookups'!$K$3:$K$54,0))</f>
        <v>Yakima</v>
      </c>
      <c r="I80" s="5" t="s">
        <v>230</v>
      </c>
      <c r="J80" s="5" t="s">
        <v>173</v>
      </c>
      <c r="K80" s="5" t="s">
        <v>479</v>
      </c>
      <c r="L80" s="5" t="s">
        <v>889</v>
      </c>
      <c r="M80" s="5" t="s">
        <v>890</v>
      </c>
      <c r="N80" s="5" t="b">
        <f t="shared" si="8"/>
        <v>1</v>
      </c>
      <c r="O80" s="5" t="b">
        <f t="shared" si="9"/>
        <v>1</v>
      </c>
      <c r="P80" s="5" t="b">
        <f t="shared" si="10"/>
        <v>1</v>
      </c>
      <c r="R80" s="5" t="s">
        <v>230</v>
      </c>
      <c r="S80" s="5" t="s">
        <v>186</v>
      </c>
      <c r="T80" s="5" t="s">
        <v>479</v>
      </c>
      <c r="U80" s="5" t="s">
        <v>992</v>
      </c>
      <c r="V80" s="5" t="s">
        <v>890</v>
      </c>
      <c r="W80" s="5" t="b">
        <f t="shared" si="11"/>
        <v>1</v>
      </c>
      <c r="X80" s="5" t="b">
        <f t="shared" si="12"/>
        <v>1</v>
      </c>
      <c r="Y80" s="5" t="b">
        <f t="shared" si="13"/>
        <v>1</v>
      </c>
    </row>
    <row r="81" spans="1:25" x14ac:dyDescent="0.25">
      <c r="A81" s="5" t="s">
        <v>230</v>
      </c>
      <c r="B81" s="5" t="s">
        <v>175</v>
      </c>
      <c r="C81" s="5" t="str">
        <f>INDEX('Plexos Lookups'!$H$3:$H$54,MATCH(MID(B81,8,3),'Plexos Lookups'!$K$3:$K$54,0))</f>
        <v>Yakima</v>
      </c>
      <c r="E81" s="5" t="s">
        <v>230</v>
      </c>
      <c r="F81" s="5" t="s">
        <v>158</v>
      </c>
      <c r="G81" s="5" t="str">
        <f>INDEX('Plexos Lookups'!$H$3:$H$54,MATCH(MID(F81,8,3),'Plexos Lookups'!$K$3:$K$54,0))</f>
        <v>Yakima</v>
      </c>
      <c r="I81" s="5" t="s">
        <v>230</v>
      </c>
      <c r="J81" s="5" t="s">
        <v>175</v>
      </c>
      <c r="K81" s="5" t="s">
        <v>479</v>
      </c>
      <c r="L81" s="5" t="s">
        <v>889</v>
      </c>
      <c r="M81" s="5" t="s">
        <v>890</v>
      </c>
      <c r="N81" s="5" t="b">
        <f t="shared" si="8"/>
        <v>1</v>
      </c>
      <c r="O81" s="5" t="b">
        <f t="shared" si="9"/>
        <v>1</v>
      </c>
      <c r="P81" s="5" t="b">
        <f t="shared" si="10"/>
        <v>1</v>
      </c>
      <c r="R81" s="5" t="s">
        <v>230</v>
      </c>
      <c r="S81" s="5" t="s">
        <v>158</v>
      </c>
      <c r="T81" s="5" t="s">
        <v>479</v>
      </c>
      <c r="U81" s="5" t="s">
        <v>992</v>
      </c>
      <c r="V81" s="5" t="s">
        <v>890</v>
      </c>
      <c r="W81" s="5" t="b">
        <f t="shared" si="11"/>
        <v>1</v>
      </c>
      <c r="X81" s="5" t="b">
        <f t="shared" si="12"/>
        <v>1</v>
      </c>
      <c r="Y81" s="5" t="b">
        <f t="shared" si="13"/>
        <v>1</v>
      </c>
    </row>
    <row r="82" spans="1:25" x14ac:dyDescent="0.25">
      <c r="A82" s="5" t="s">
        <v>230</v>
      </c>
      <c r="B82" s="5" t="s">
        <v>177</v>
      </c>
      <c r="C82" s="5" t="str">
        <f>INDEX('Plexos Lookups'!$H$3:$H$54,MATCH(MID(B82,8,3),'Plexos Lookups'!$K$3:$K$54,0))</f>
        <v>Yakima</v>
      </c>
      <c r="E82" s="5" t="s">
        <v>230</v>
      </c>
      <c r="F82" s="5" t="s">
        <v>160</v>
      </c>
      <c r="G82" s="5" t="str">
        <f>INDEX('Plexos Lookups'!$H$3:$H$54,MATCH(MID(F82,8,3),'Plexos Lookups'!$K$3:$K$54,0))</f>
        <v>Yakima</v>
      </c>
      <c r="I82" s="5" t="s">
        <v>230</v>
      </c>
      <c r="J82" s="5" t="s">
        <v>177</v>
      </c>
      <c r="K82" s="5" t="s">
        <v>479</v>
      </c>
      <c r="L82" s="5" t="s">
        <v>889</v>
      </c>
      <c r="M82" s="5" t="s">
        <v>890</v>
      </c>
      <c r="N82" s="5" t="b">
        <f t="shared" si="8"/>
        <v>1</v>
      </c>
      <c r="O82" s="5" t="b">
        <f t="shared" si="9"/>
        <v>1</v>
      </c>
      <c r="P82" s="5" t="b">
        <f t="shared" si="10"/>
        <v>1</v>
      </c>
      <c r="R82" s="5" t="s">
        <v>230</v>
      </c>
      <c r="S82" s="5" t="s">
        <v>160</v>
      </c>
      <c r="T82" s="5" t="s">
        <v>479</v>
      </c>
      <c r="U82" s="5" t="s">
        <v>992</v>
      </c>
      <c r="V82" s="5" t="s">
        <v>890</v>
      </c>
      <c r="W82" s="5" t="b">
        <f t="shared" si="11"/>
        <v>1</v>
      </c>
      <c r="X82" s="5" t="b">
        <f t="shared" si="12"/>
        <v>1</v>
      </c>
      <c r="Y82" s="5" t="b">
        <f t="shared" si="13"/>
        <v>1</v>
      </c>
    </row>
    <row r="83" spans="1:25" x14ac:dyDescent="0.25">
      <c r="A83" s="5" t="s">
        <v>230</v>
      </c>
      <c r="B83" s="5" t="s">
        <v>179</v>
      </c>
      <c r="C83" s="5" t="str">
        <f>INDEX('Plexos Lookups'!$H$3:$H$54,MATCH(MID(B83,8,3),'Plexos Lookups'!$K$3:$K$54,0))</f>
        <v>Yakima</v>
      </c>
      <c r="E83" s="5" t="s">
        <v>230</v>
      </c>
      <c r="F83" s="5" t="s">
        <v>162</v>
      </c>
      <c r="G83" s="5" t="str">
        <f>INDEX('Plexos Lookups'!$H$3:$H$54,MATCH(MID(F83,8,3),'Plexos Lookups'!$K$3:$K$54,0))</f>
        <v>Yakima</v>
      </c>
      <c r="I83" s="5" t="s">
        <v>230</v>
      </c>
      <c r="J83" s="5" t="s">
        <v>179</v>
      </c>
      <c r="K83" s="5" t="s">
        <v>479</v>
      </c>
      <c r="L83" s="5" t="s">
        <v>889</v>
      </c>
      <c r="M83" s="5" t="s">
        <v>890</v>
      </c>
      <c r="N83" s="5" t="b">
        <f t="shared" si="8"/>
        <v>1</v>
      </c>
      <c r="O83" s="5" t="b">
        <f t="shared" si="9"/>
        <v>1</v>
      </c>
      <c r="P83" s="5" t="b">
        <f t="shared" si="10"/>
        <v>1</v>
      </c>
      <c r="R83" s="5" t="s">
        <v>230</v>
      </c>
      <c r="S83" s="5" t="s">
        <v>162</v>
      </c>
      <c r="T83" s="5" t="s">
        <v>479</v>
      </c>
      <c r="U83" s="5" t="s">
        <v>992</v>
      </c>
      <c r="V83" s="5" t="s">
        <v>890</v>
      </c>
      <c r="W83" s="5" t="b">
        <f t="shared" si="11"/>
        <v>1</v>
      </c>
      <c r="X83" s="5" t="b">
        <f t="shared" si="12"/>
        <v>1</v>
      </c>
      <c r="Y83" s="5" t="b">
        <f t="shared" si="13"/>
        <v>1</v>
      </c>
    </row>
    <row r="84" spans="1:25" x14ac:dyDescent="0.25">
      <c r="A84" s="5" t="s">
        <v>230</v>
      </c>
      <c r="B84" s="5" t="s">
        <v>181</v>
      </c>
      <c r="C84" s="5" t="str">
        <f>INDEX('Plexos Lookups'!$H$3:$H$54,MATCH(MID(B84,8,3),'Plexos Lookups'!$K$3:$K$54,0))</f>
        <v>Yakima</v>
      </c>
      <c r="E84" s="5" t="s">
        <v>230</v>
      </c>
      <c r="F84" s="5" t="s">
        <v>164</v>
      </c>
      <c r="G84" s="5" t="str">
        <f>INDEX('Plexos Lookups'!$H$3:$H$54,MATCH(MID(F84,8,3),'Plexos Lookups'!$K$3:$K$54,0))</f>
        <v>Yakima</v>
      </c>
      <c r="I84" s="5" t="s">
        <v>230</v>
      </c>
      <c r="J84" s="5" t="s">
        <v>181</v>
      </c>
      <c r="K84" s="5" t="s">
        <v>479</v>
      </c>
      <c r="L84" s="5" t="s">
        <v>889</v>
      </c>
      <c r="M84" s="5" t="s">
        <v>890</v>
      </c>
      <c r="N84" s="5" t="b">
        <f t="shared" si="8"/>
        <v>1</v>
      </c>
      <c r="O84" s="5" t="b">
        <f t="shared" si="9"/>
        <v>1</v>
      </c>
      <c r="P84" s="5" t="b">
        <f t="shared" si="10"/>
        <v>1</v>
      </c>
      <c r="R84" s="5" t="s">
        <v>230</v>
      </c>
      <c r="S84" s="5" t="s">
        <v>164</v>
      </c>
      <c r="T84" s="5" t="s">
        <v>479</v>
      </c>
      <c r="U84" s="5" t="s">
        <v>992</v>
      </c>
      <c r="V84" s="5" t="s">
        <v>890</v>
      </c>
      <c r="W84" s="5" t="b">
        <f t="shared" si="11"/>
        <v>1</v>
      </c>
      <c r="X84" s="5" t="b">
        <f t="shared" si="12"/>
        <v>1</v>
      </c>
      <c r="Y84" s="5" t="b">
        <f t="shared" si="13"/>
        <v>1</v>
      </c>
    </row>
    <row r="85" spans="1:25" x14ac:dyDescent="0.25">
      <c r="A85" s="5" t="s">
        <v>230</v>
      </c>
      <c r="B85" s="5" t="s">
        <v>185</v>
      </c>
      <c r="C85" s="5" t="str">
        <f>INDEX('Plexos Lookups'!$H$3:$H$54,MATCH(MID(B85,8,3),'Plexos Lookups'!$K$3:$K$54,0))</f>
        <v>Yakima</v>
      </c>
      <c r="E85" s="5" t="s">
        <v>230</v>
      </c>
      <c r="F85" s="5" t="s">
        <v>166</v>
      </c>
      <c r="G85" s="5" t="str">
        <f>INDEX('Plexos Lookups'!$H$3:$H$54,MATCH(MID(F85,8,3),'Plexos Lookups'!$K$3:$K$54,0))</f>
        <v>Yakima</v>
      </c>
      <c r="I85" s="5" t="s">
        <v>230</v>
      </c>
      <c r="J85" s="5" t="s">
        <v>185</v>
      </c>
      <c r="K85" s="5" t="s">
        <v>479</v>
      </c>
      <c r="L85" s="5" t="s">
        <v>889</v>
      </c>
      <c r="M85" s="5" t="s">
        <v>890</v>
      </c>
      <c r="N85" s="5" t="b">
        <f t="shared" si="8"/>
        <v>1</v>
      </c>
      <c r="O85" s="5" t="b">
        <f t="shared" si="9"/>
        <v>1</v>
      </c>
      <c r="P85" s="5" t="b">
        <f t="shared" si="10"/>
        <v>1</v>
      </c>
      <c r="R85" s="5" t="s">
        <v>230</v>
      </c>
      <c r="S85" s="5" t="s">
        <v>166</v>
      </c>
      <c r="T85" s="5" t="s">
        <v>479</v>
      </c>
      <c r="U85" s="5" t="s">
        <v>992</v>
      </c>
      <c r="V85" s="5" t="s">
        <v>890</v>
      </c>
      <c r="W85" s="5" t="b">
        <f t="shared" si="11"/>
        <v>1</v>
      </c>
      <c r="X85" s="5" t="b">
        <f t="shared" si="12"/>
        <v>1</v>
      </c>
      <c r="Y85" s="5" t="b">
        <f t="shared" si="13"/>
        <v>1</v>
      </c>
    </row>
    <row r="86" spans="1:25" x14ac:dyDescent="0.25">
      <c r="A86" s="5" t="s">
        <v>230</v>
      </c>
      <c r="B86" s="5" t="s">
        <v>187</v>
      </c>
      <c r="C86" s="5" t="str">
        <f>INDEX('Plexos Lookups'!$H$3:$H$54,MATCH(MID(B86,8,3),'Plexos Lookups'!$K$3:$K$54,0))</f>
        <v>Yakima</v>
      </c>
      <c r="E86" s="5" t="s">
        <v>230</v>
      </c>
      <c r="F86" s="5" t="s">
        <v>168</v>
      </c>
      <c r="G86" s="5" t="str">
        <f>INDEX('Plexos Lookups'!$H$3:$H$54,MATCH(MID(F86,8,3),'Plexos Lookups'!$K$3:$K$54,0))</f>
        <v>Yakima</v>
      </c>
      <c r="I86" s="5" t="s">
        <v>230</v>
      </c>
      <c r="J86" s="5" t="s">
        <v>187</v>
      </c>
      <c r="K86" s="5" t="s">
        <v>479</v>
      </c>
      <c r="L86" s="5" t="s">
        <v>889</v>
      </c>
      <c r="M86" s="5" t="s">
        <v>890</v>
      </c>
      <c r="N86" s="5" t="b">
        <f t="shared" si="8"/>
        <v>1</v>
      </c>
      <c r="O86" s="5" t="b">
        <f t="shared" si="9"/>
        <v>1</v>
      </c>
      <c r="P86" s="5" t="b">
        <f t="shared" si="10"/>
        <v>1</v>
      </c>
      <c r="R86" s="5" t="s">
        <v>230</v>
      </c>
      <c r="S86" s="5" t="s">
        <v>168</v>
      </c>
      <c r="T86" s="5" t="s">
        <v>479</v>
      </c>
      <c r="U86" s="5" t="s">
        <v>992</v>
      </c>
      <c r="V86" s="5" t="s">
        <v>890</v>
      </c>
      <c r="W86" s="5" t="b">
        <f t="shared" si="11"/>
        <v>1</v>
      </c>
      <c r="X86" s="5" t="b">
        <f t="shared" si="12"/>
        <v>1</v>
      </c>
      <c r="Y86" s="5" t="b">
        <f t="shared" si="13"/>
        <v>1</v>
      </c>
    </row>
    <row r="87" spans="1:25" x14ac:dyDescent="0.25">
      <c r="A87" s="5" t="s">
        <v>230</v>
      </c>
      <c r="B87" s="5" t="s">
        <v>157</v>
      </c>
      <c r="C87" s="5" t="str">
        <f>INDEX('Plexos Lookups'!$H$3:$H$54,MATCH(MID(B87,8,3),'Plexos Lookups'!$K$3:$K$54,0))</f>
        <v>Yakima</v>
      </c>
      <c r="E87" s="5" t="s">
        <v>230</v>
      </c>
      <c r="F87" s="5" t="s">
        <v>170</v>
      </c>
      <c r="G87" s="5" t="str">
        <f>INDEX('Plexos Lookups'!$H$3:$H$54,MATCH(MID(F87,8,3),'Plexos Lookups'!$K$3:$K$54,0))</f>
        <v>Yakima</v>
      </c>
      <c r="I87" s="5" t="s">
        <v>230</v>
      </c>
      <c r="J87" s="5" t="s">
        <v>157</v>
      </c>
      <c r="K87" s="5" t="s">
        <v>479</v>
      </c>
      <c r="L87" s="5" t="s">
        <v>889</v>
      </c>
      <c r="M87" s="5" t="s">
        <v>890</v>
      </c>
      <c r="N87" s="5" t="b">
        <f t="shared" si="8"/>
        <v>1</v>
      </c>
      <c r="O87" s="5" t="b">
        <f t="shared" si="9"/>
        <v>1</v>
      </c>
      <c r="P87" s="5" t="b">
        <f t="shared" si="10"/>
        <v>1</v>
      </c>
      <c r="R87" s="5" t="s">
        <v>230</v>
      </c>
      <c r="S87" s="5" t="s">
        <v>170</v>
      </c>
      <c r="T87" s="5" t="s">
        <v>479</v>
      </c>
      <c r="U87" s="5" t="s">
        <v>992</v>
      </c>
      <c r="V87" s="5" t="s">
        <v>890</v>
      </c>
      <c r="W87" s="5" t="b">
        <f t="shared" si="11"/>
        <v>1</v>
      </c>
      <c r="X87" s="5" t="b">
        <f t="shared" si="12"/>
        <v>1</v>
      </c>
      <c r="Y87" s="5" t="b">
        <f t="shared" si="13"/>
        <v>1</v>
      </c>
    </row>
    <row r="88" spans="1:25" x14ac:dyDescent="0.25">
      <c r="A88" s="5" t="s">
        <v>230</v>
      </c>
      <c r="B88" s="5" t="s">
        <v>159</v>
      </c>
      <c r="C88" s="5" t="str">
        <f>INDEX('Plexos Lookups'!$H$3:$H$54,MATCH(MID(B88,8,3),'Plexos Lookups'!$K$3:$K$54,0))</f>
        <v>Yakima</v>
      </c>
      <c r="E88" s="5" t="s">
        <v>230</v>
      </c>
      <c r="F88" s="5" t="s">
        <v>172</v>
      </c>
      <c r="G88" s="5" t="str">
        <f>INDEX('Plexos Lookups'!$H$3:$H$54,MATCH(MID(F88,8,3),'Plexos Lookups'!$K$3:$K$54,0))</f>
        <v>Yakima</v>
      </c>
      <c r="I88" s="5" t="s">
        <v>230</v>
      </c>
      <c r="J88" s="5" t="s">
        <v>159</v>
      </c>
      <c r="K88" s="5" t="s">
        <v>479</v>
      </c>
      <c r="L88" s="5" t="s">
        <v>889</v>
      </c>
      <c r="M88" s="5" t="s">
        <v>890</v>
      </c>
      <c r="N88" s="5" t="b">
        <f t="shared" si="8"/>
        <v>1</v>
      </c>
      <c r="O88" s="5" t="b">
        <f t="shared" si="9"/>
        <v>1</v>
      </c>
      <c r="P88" s="5" t="b">
        <f t="shared" si="10"/>
        <v>1</v>
      </c>
      <c r="R88" s="5" t="s">
        <v>230</v>
      </c>
      <c r="S88" s="5" t="s">
        <v>172</v>
      </c>
      <c r="T88" s="5" t="s">
        <v>479</v>
      </c>
      <c r="U88" s="5" t="s">
        <v>992</v>
      </c>
      <c r="V88" s="5" t="s">
        <v>890</v>
      </c>
      <c r="W88" s="5" t="b">
        <f t="shared" si="11"/>
        <v>1</v>
      </c>
      <c r="X88" s="5" t="b">
        <f t="shared" si="12"/>
        <v>1</v>
      </c>
      <c r="Y88" s="5" t="b">
        <f t="shared" si="13"/>
        <v>1</v>
      </c>
    </row>
    <row r="89" spans="1:25" x14ac:dyDescent="0.25">
      <c r="A89" s="5" t="s">
        <v>230</v>
      </c>
      <c r="B89" s="5" t="s">
        <v>161</v>
      </c>
      <c r="C89" s="5" t="str">
        <f>INDEX('Plexos Lookups'!$H$3:$H$54,MATCH(MID(B89,8,3),'Plexos Lookups'!$K$3:$K$54,0))</f>
        <v>Yakima</v>
      </c>
      <c r="I89" s="5" t="s">
        <v>230</v>
      </c>
      <c r="J89" s="5" t="s">
        <v>161</v>
      </c>
      <c r="K89" s="5" t="s">
        <v>479</v>
      </c>
      <c r="L89" s="5" t="s">
        <v>889</v>
      </c>
      <c r="M89" s="5" t="s">
        <v>890</v>
      </c>
      <c r="N89" s="5" t="b">
        <f t="shared" si="8"/>
        <v>1</v>
      </c>
      <c r="O89" s="5" t="b">
        <f t="shared" si="9"/>
        <v>1</v>
      </c>
      <c r="P89" s="5" t="b">
        <f t="shared" si="10"/>
        <v>1</v>
      </c>
    </row>
    <row r="90" spans="1:25" x14ac:dyDescent="0.25">
      <c r="A90" s="5" t="s">
        <v>230</v>
      </c>
      <c r="B90" s="5" t="s">
        <v>163</v>
      </c>
      <c r="C90" s="5" t="str">
        <f>INDEX('Plexos Lookups'!$H$3:$H$54,MATCH(MID(B90,8,3),'Plexos Lookups'!$K$3:$K$54,0))</f>
        <v>Yakima</v>
      </c>
      <c r="I90" s="5" t="s">
        <v>230</v>
      </c>
      <c r="J90" s="5" t="s">
        <v>163</v>
      </c>
      <c r="K90" s="5" t="s">
        <v>479</v>
      </c>
      <c r="L90" s="5" t="s">
        <v>889</v>
      </c>
      <c r="M90" s="5" t="s">
        <v>890</v>
      </c>
      <c r="N90" s="5" t="b">
        <f t="shared" si="8"/>
        <v>1</v>
      </c>
      <c r="O90" s="5" t="b">
        <f t="shared" si="9"/>
        <v>1</v>
      </c>
      <c r="P90" s="5" t="b">
        <f t="shared" si="10"/>
        <v>1</v>
      </c>
    </row>
    <row r="91" spans="1:25" x14ac:dyDescent="0.25">
      <c r="A91" s="5" t="s">
        <v>230</v>
      </c>
      <c r="B91" s="5" t="s">
        <v>165</v>
      </c>
      <c r="C91" s="5" t="str">
        <f>INDEX('Plexos Lookups'!$H$3:$H$54,MATCH(MID(B91,8,3),'Plexos Lookups'!$K$3:$K$54,0))</f>
        <v>Yakima</v>
      </c>
      <c r="I91" s="5" t="s">
        <v>230</v>
      </c>
      <c r="J91" s="5" t="s">
        <v>165</v>
      </c>
      <c r="K91" s="5" t="s">
        <v>479</v>
      </c>
      <c r="L91" s="5" t="s">
        <v>889</v>
      </c>
      <c r="M91" s="5" t="s">
        <v>890</v>
      </c>
      <c r="N91" s="5" t="b">
        <f t="shared" si="8"/>
        <v>1</v>
      </c>
      <c r="O91" s="5" t="b">
        <f t="shared" si="9"/>
        <v>1</v>
      </c>
      <c r="P91" s="5" t="b">
        <f t="shared" si="10"/>
        <v>1</v>
      </c>
    </row>
    <row r="92" spans="1:25" x14ac:dyDescent="0.25">
      <c r="A92" s="5" t="s">
        <v>230</v>
      </c>
      <c r="B92" s="5" t="s">
        <v>167</v>
      </c>
      <c r="C92" s="5" t="str">
        <f>INDEX('Plexos Lookups'!$H$3:$H$54,MATCH(MID(B92,8,3),'Plexos Lookups'!$K$3:$K$54,0))</f>
        <v>Yakima</v>
      </c>
      <c r="I92" s="5" t="s">
        <v>230</v>
      </c>
      <c r="J92" s="5" t="s">
        <v>167</v>
      </c>
      <c r="K92" s="5" t="s">
        <v>479</v>
      </c>
      <c r="L92" s="5" t="s">
        <v>889</v>
      </c>
      <c r="M92" s="5" t="s">
        <v>890</v>
      </c>
      <c r="N92" s="5" t="b">
        <f t="shared" si="8"/>
        <v>1</v>
      </c>
      <c r="O92" s="5" t="b">
        <f t="shared" si="9"/>
        <v>1</v>
      </c>
      <c r="P92" s="5" t="b">
        <f t="shared" si="10"/>
        <v>1</v>
      </c>
    </row>
    <row r="93" spans="1:25" x14ac:dyDescent="0.25">
      <c r="A93" s="5" t="s">
        <v>230</v>
      </c>
      <c r="B93" s="5" t="s">
        <v>169</v>
      </c>
      <c r="C93" s="5" t="str">
        <f>INDEX('Plexos Lookups'!$H$3:$H$54,MATCH(MID(B93,8,3),'Plexos Lookups'!$K$3:$K$54,0))</f>
        <v>Yakima</v>
      </c>
      <c r="I93" s="5" t="s">
        <v>230</v>
      </c>
      <c r="J93" s="5" t="s">
        <v>169</v>
      </c>
      <c r="K93" s="5" t="s">
        <v>479</v>
      </c>
      <c r="L93" s="5" t="s">
        <v>889</v>
      </c>
      <c r="M93" s="5" t="s">
        <v>890</v>
      </c>
      <c r="N93" s="5" t="b">
        <f t="shared" si="8"/>
        <v>1</v>
      </c>
      <c r="O93" s="5" t="b">
        <f t="shared" si="9"/>
        <v>1</v>
      </c>
      <c r="P93" s="5" t="b">
        <f t="shared" si="10"/>
        <v>1</v>
      </c>
    </row>
    <row r="94" spans="1:25" x14ac:dyDescent="0.25">
      <c r="A94" s="5" t="s">
        <v>230</v>
      </c>
      <c r="B94" s="5" t="s">
        <v>171</v>
      </c>
      <c r="C94" s="5" t="str">
        <f>INDEX('Plexos Lookups'!$H$3:$H$54,MATCH(MID(B94,8,3),'Plexos Lookups'!$K$3:$K$54,0))</f>
        <v>Yakima</v>
      </c>
      <c r="I94" s="5" t="s">
        <v>230</v>
      </c>
      <c r="J94" s="5" t="s">
        <v>171</v>
      </c>
      <c r="K94" s="5" t="s">
        <v>479</v>
      </c>
      <c r="L94" s="5" t="s">
        <v>889</v>
      </c>
      <c r="M94" s="5" t="s">
        <v>890</v>
      </c>
      <c r="N94" s="5" t="b">
        <f t="shared" si="8"/>
        <v>1</v>
      </c>
      <c r="O94" s="5" t="b">
        <f t="shared" si="9"/>
        <v>1</v>
      </c>
      <c r="P94" s="5" t="b">
        <f t="shared" si="10"/>
        <v>1</v>
      </c>
    </row>
  </sheetData>
  <sortState xmlns:xlrd2="http://schemas.microsoft.com/office/spreadsheetml/2017/richdata2" ref="A2:G94">
    <sortCondition ref="B1"/>
  </sortState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94"/>
  <sheetViews>
    <sheetView zoomScaleNormal="100" zoomScaleSheetLayoutView="90" workbookViewId="0"/>
  </sheetViews>
  <sheetFormatPr defaultRowHeight="15" x14ac:dyDescent="0.25"/>
  <cols>
    <col min="1" max="1" width="16.42578125" style="5" bestFit="1" customWidth="1"/>
    <col min="2" max="2" width="47.140625" style="5" bestFit="1" customWidth="1"/>
    <col min="3" max="3" width="42.42578125" style="5" bestFit="1" customWidth="1"/>
    <col min="4" max="4" width="26.7109375" style="5" bestFit="1" customWidth="1"/>
    <col min="5" max="5" width="18.85546875" style="5" bestFit="1" customWidth="1"/>
    <col min="6" max="6" width="47.140625" style="5" bestFit="1" customWidth="1"/>
    <col min="7" max="7" width="42.42578125" style="5" bestFit="1" customWidth="1"/>
    <col min="8" max="8" width="9.140625" style="5"/>
    <col min="9" max="9" width="18.85546875" style="5" bestFit="1" customWidth="1"/>
    <col min="10" max="10" width="15.85546875" style="5" bestFit="1" customWidth="1"/>
    <col min="11" max="11" width="41.42578125" style="5" bestFit="1" customWidth="1"/>
    <col min="12" max="12" width="15.42578125" style="5" bestFit="1" customWidth="1"/>
    <col min="13" max="13" width="20.5703125" style="5" bestFit="1" customWidth="1"/>
    <col min="14" max="16384" width="9.140625" style="5"/>
  </cols>
  <sheetData>
    <row r="1" spans="1:28" s="6" customFormat="1" x14ac:dyDescent="0.25">
      <c r="A1" s="5" t="s">
        <v>0</v>
      </c>
      <c r="B1" s="5" t="s">
        <v>234</v>
      </c>
      <c r="C1" s="5" t="s">
        <v>235</v>
      </c>
      <c r="D1" s="6" t="s">
        <v>879</v>
      </c>
      <c r="E1" s="5" t="s">
        <v>0</v>
      </c>
      <c r="F1" s="5" t="s">
        <v>234</v>
      </c>
      <c r="G1" s="5" t="s">
        <v>235</v>
      </c>
      <c r="I1" s="6" t="s">
        <v>0</v>
      </c>
      <c r="J1" s="6" t="s">
        <v>234</v>
      </c>
      <c r="K1" s="6" t="s">
        <v>235</v>
      </c>
      <c r="L1" s="6" t="s">
        <v>887</v>
      </c>
      <c r="M1" s="6" t="s">
        <v>888</v>
      </c>
      <c r="R1" s="6" t="s">
        <v>0</v>
      </c>
      <c r="S1" s="6" t="s">
        <v>234</v>
      </c>
      <c r="T1" s="6" t="s">
        <v>235</v>
      </c>
      <c r="U1" s="6" t="s">
        <v>887</v>
      </c>
      <c r="V1" s="6" t="s">
        <v>888</v>
      </c>
      <c r="AB1" s="6" t="s">
        <v>1100</v>
      </c>
    </row>
    <row r="2" spans="1:28" x14ac:dyDescent="0.25">
      <c r="A2" s="5" t="s">
        <v>878</v>
      </c>
      <c r="B2" s="5" t="str">
        <f>INDEX('Plexos Lookups'!$J$3:$J$54,MATCH(MID('Non Spin Memberships'!C2,8,3),'Plexos Lookups'!$K$3:$K$54,0))&amp;$D$1</f>
        <v>East 4 Non-Spin</v>
      </c>
      <c r="C2" s="5" t="str">
        <f>'Gen Nodes'!B2</f>
        <v>DRS.PX.GOE._.CI_.3 Party</v>
      </c>
      <c r="E2" s="5" t="str">
        <f t="shared" ref="E2:E33" si="0">A2</f>
        <v>Reserve.Generators</v>
      </c>
      <c r="F2" s="5" t="str">
        <f>INDEX('Plexos Lookups'!$J$3:$J$54,MATCH(MID('Non Spin Memberships'!G2,8,3),'Plexos Lookups'!$K$3:$K$54,0))&amp;$D$1</f>
        <v>East 4 Non-Spin</v>
      </c>
      <c r="G2" s="5" t="str">
        <f>'Gen Nodes'!F2</f>
        <v>DRW.PX.GOE._.CI_.3 Party</v>
      </c>
      <c r="I2" s="5" t="s">
        <v>878</v>
      </c>
      <c r="J2" s="5" t="s">
        <v>891</v>
      </c>
      <c r="K2" s="5" t="s">
        <v>89</v>
      </c>
      <c r="L2" s="5" t="s">
        <v>892</v>
      </c>
      <c r="M2" s="5" t="s">
        <v>889</v>
      </c>
      <c r="N2" s="5" t="b">
        <f t="shared" ref="N2:N33" si="1">I2=A2</f>
        <v>1</v>
      </c>
      <c r="O2" s="5" t="b">
        <f t="shared" ref="O2:O33" si="2">J2=B2</f>
        <v>1</v>
      </c>
      <c r="P2" s="5" t="b">
        <f t="shared" ref="P2:P33" si="3">K2=C2</f>
        <v>1</v>
      </c>
      <c r="R2" s="5" t="s">
        <v>878</v>
      </c>
      <c r="S2" s="5" t="s">
        <v>891</v>
      </c>
      <c r="T2" s="5" t="s">
        <v>90</v>
      </c>
      <c r="U2" s="5" t="s">
        <v>892</v>
      </c>
      <c r="V2" s="5" t="s">
        <v>992</v>
      </c>
      <c r="X2" s="5" t="b">
        <f>R2=E2</f>
        <v>1</v>
      </c>
      <c r="Y2" s="5" t="b">
        <f t="shared" ref="Y2:Z2" si="4">S2=F2</f>
        <v>1</v>
      </c>
      <c r="Z2" s="5" t="b">
        <f t="shared" si="4"/>
        <v>1</v>
      </c>
    </row>
    <row r="3" spans="1:28" x14ac:dyDescent="0.25">
      <c r="A3" s="5" t="s">
        <v>878</v>
      </c>
      <c r="B3" s="5" t="str">
        <f>INDEX('Plexos Lookups'!$J$3:$J$54,MATCH(MID('Non Spin Memberships'!C3,8,3),'Plexos Lookups'!$K$3:$K$54,0))&amp;$D$1</f>
        <v>East 4 Non-Spin</v>
      </c>
      <c r="C3" s="5" t="str">
        <f>'Gen Nodes'!B3</f>
        <v>DRS.PX.GOE._.CI_.Battery DLC</v>
      </c>
      <c r="E3" s="5" t="str">
        <f t="shared" si="0"/>
        <v>Reserve.Generators</v>
      </c>
      <c r="F3" s="5" t="str">
        <f>INDEX('Plexos Lookups'!$J$3:$J$54,MATCH(MID('Non Spin Memberships'!G3,8,3),'Plexos Lookups'!$K$3:$K$54,0))&amp;$D$1</f>
        <v>East 4 Non-Spin</v>
      </c>
      <c r="G3" s="5" t="str">
        <f>'Gen Nodes'!F3</f>
        <v>DRW.PX.GOE._.CI_.Battery DLC</v>
      </c>
      <c r="I3" s="5" t="s">
        <v>878</v>
      </c>
      <c r="J3" s="5" t="s">
        <v>891</v>
      </c>
      <c r="K3" s="5" t="s">
        <v>79</v>
      </c>
      <c r="L3" s="5" t="s">
        <v>892</v>
      </c>
      <c r="M3" s="5" t="s">
        <v>889</v>
      </c>
      <c r="N3" s="5" t="b">
        <f t="shared" si="1"/>
        <v>1</v>
      </c>
      <c r="O3" s="5" t="b">
        <f t="shared" si="2"/>
        <v>1</v>
      </c>
      <c r="P3" s="5" t="b">
        <f t="shared" si="3"/>
        <v>1</v>
      </c>
      <c r="R3" s="5" t="s">
        <v>878</v>
      </c>
      <c r="S3" s="5" t="s">
        <v>891</v>
      </c>
      <c r="T3" s="5" t="s">
        <v>80</v>
      </c>
      <c r="U3" s="5" t="s">
        <v>892</v>
      </c>
      <c r="V3" s="5" t="s">
        <v>992</v>
      </c>
      <c r="X3" s="5" t="b">
        <f t="shared" ref="X3:X66" si="5">R3=E3</f>
        <v>1</v>
      </c>
      <c r="Y3" s="5" t="b">
        <f t="shared" ref="Y3:Y66" si="6">S3=F3</f>
        <v>1</v>
      </c>
      <c r="Z3" s="5" t="b">
        <f t="shared" ref="Z3:Z66" si="7">T3=G3</f>
        <v>1</v>
      </c>
    </row>
    <row r="4" spans="1:28" x14ac:dyDescent="0.25">
      <c r="A4" s="5" t="s">
        <v>878</v>
      </c>
      <c r="B4" s="5" t="str">
        <f>INDEX('Plexos Lookups'!$J$3:$J$54,MATCH(MID('Non Spin Memberships'!C4,8,3),'Plexos Lookups'!$K$3:$K$54,0))&amp;$D$1</f>
        <v>East 4 Non-Spin</v>
      </c>
      <c r="C4" s="5" t="str">
        <f>'Gen Nodes'!B4</f>
        <v>DRS.PX.GOE._.CI_.Grid Interactive Water Htr</v>
      </c>
      <c r="E4" s="5" t="str">
        <f t="shared" si="0"/>
        <v>Reserve.Generators</v>
      </c>
      <c r="F4" s="5" t="str">
        <f>INDEX('Plexos Lookups'!$J$3:$J$54,MATCH(MID('Non Spin Memberships'!G4,8,3),'Plexos Lookups'!$K$3:$K$54,0))&amp;$D$1</f>
        <v>East 4 Non-Spin</v>
      </c>
      <c r="G4" s="5" t="str">
        <f>'Gen Nodes'!F4</f>
        <v>DRW.PX.GOE._.CI_.Grid Interactive Water Htr</v>
      </c>
      <c r="I4" s="5" t="s">
        <v>878</v>
      </c>
      <c r="J4" s="5" t="s">
        <v>891</v>
      </c>
      <c r="K4" s="5" t="s">
        <v>81</v>
      </c>
      <c r="L4" s="5" t="s">
        <v>892</v>
      </c>
      <c r="M4" s="5" t="s">
        <v>889</v>
      </c>
      <c r="N4" s="5" t="b">
        <f t="shared" si="1"/>
        <v>1</v>
      </c>
      <c r="O4" s="5" t="b">
        <f t="shared" si="2"/>
        <v>1</v>
      </c>
      <c r="P4" s="5" t="b">
        <f t="shared" si="3"/>
        <v>1</v>
      </c>
      <c r="R4" s="5" t="s">
        <v>878</v>
      </c>
      <c r="S4" s="5" t="s">
        <v>891</v>
      </c>
      <c r="T4" s="5" t="s">
        <v>82</v>
      </c>
      <c r="U4" s="5" t="s">
        <v>892</v>
      </c>
      <c r="V4" s="5" t="s">
        <v>992</v>
      </c>
      <c r="X4" s="5" t="b">
        <f t="shared" si="5"/>
        <v>1</v>
      </c>
      <c r="Y4" s="5" t="b">
        <f t="shared" si="6"/>
        <v>1</v>
      </c>
      <c r="Z4" s="5" t="b">
        <f t="shared" si="7"/>
        <v>1</v>
      </c>
    </row>
    <row r="5" spans="1:28" x14ac:dyDescent="0.25">
      <c r="A5" s="5" t="s">
        <v>878</v>
      </c>
      <c r="B5" s="5" t="str">
        <f>INDEX('Plexos Lookups'!$J$3:$J$54,MATCH(MID('Non Spin Memberships'!C5,8,3),'Plexos Lookups'!$K$3:$K$54,0))&amp;$D$1</f>
        <v>East 4 Non-Spin</v>
      </c>
      <c r="C5" s="5" t="str">
        <f>'Gen Nodes'!B5</f>
        <v>DRS.PX.GOE._.CI_.HVAC - DLC</v>
      </c>
      <c r="E5" s="5" t="str">
        <f t="shared" si="0"/>
        <v>Reserve.Generators</v>
      </c>
      <c r="F5" s="5" t="str">
        <f>INDEX('Plexos Lookups'!$J$3:$J$54,MATCH(MID('Non Spin Memberships'!G5,8,3),'Plexos Lookups'!$K$3:$K$54,0))&amp;$D$1</f>
        <v>East 4 Non-Spin</v>
      </c>
      <c r="G5" s="5" t="str">
        <f>'Gen Nodes'!F5</f>
        <v>DRW.PX.GOE._.CI_.HVAC - DLC</v>
      </c>
      <c r="I5" s="5" t="s">
        <v>878</v>
      </c>
      <c r="J5" s="5" t="s">
        <v>891</v>
      </c>
      <c r="K5" s="5" t="s">
        <v>83</v>
      </c>
      <c r="L5" s="5" t="s">
        <v>892</v>
      </c>
      <c r="M5" s="5" t="s">
        <v>889</v>
      </c>
      <c r="N5" s="5" t="b">
        <f t="shared" si="1"/>
        <v>1</v>
      </c>
      <c r="O5" s="5" t="b">
        <f t="shared" si="2"/>
        <v>1</v>
      </c>
      <c r="P5" s="5" t="b">
        <f t="shared" si="3"/>
        <v>1</v>
      </c>
      <c r="R5" s="5" t="s">
        <v>878</v>
      </c>
      <c r="S5" s="5" t="s">
        <v>891</v>
      </c>
      <c r="T5" s="5" t="s">
        <v>84</v>
      </c>
      <c r="U5" s="5" t="s">
        <v>892</v>
      </c>
      <c r="V5" s="5" t="s">
        <v>992</v>
      </c>
      <c r="X5" s="5" t="b">
        <f t="shared" si="5"/>
        <v>1</v>
      </c>
      <c r="Y5" s="5" t="b">
        <f t="shared" si="6"/>
        <v>1</v>
      </c>
      <c r="Z5" s="5" t="b">
        <f t="shared" si="7"/>
        <v>1</v>
      </c>
    </row>
    <row r="6" spans="1:28" x14ac:dyDescent="0.25">
      <c r="A6" s="5" t="s">
        <v>878</v>
      </c>
      <c r="B6" s="5" t="str">
        <f>INDEX('Plexos Lookups'!$J$3:$J$54,MATCH(MID('Non Spin Memberships'!C6,8,3),'Plexos Lookups'!$K$3:$K$54,0))&amp;$D$1</f>
        <v>East 4 Non-Spin</v>
      </c>
      <c r="C6" s="5" t="str">
        <f>'Gen Nodes'!B6</f>
        <v>DRS.PX.GOE._.CI_.Pool Pump - DLC</v>
      </c>
      <c r="E6" s="5" t="str">
        <f t="shared" si="0"/>
        <v>Reserve.Generators</v>
      </c>
      <c r="F6" s="5" t="str">
        <f>INDEX('Plexos Lookups'!$J$3:$J$54,MATCH(MID('Non Spin Memberships'!G6,8,3),'Plexos Lookups'!$K$3:$K$54,0))&amp;$D$1</f>
        <v>East 4 Non-Spin</v>
      </c>
      <c r="G6" s="5" t="str">
        <f>'Gen Nodes'!F6</f>
        <v>DRW.PX.GOE._.CI_.Pool Pump - DLC</v>
      </c>
      <c r="I6" s="5" t="s">
        <v>878</v>
      </c>
      <c r="J6" s="5" t="s">
        <v>891</v>
      </c>
      <c r="K6" s="5" t="s">
        <v>85</v>
      </c>
      <c r="L6" s="5" t="s">
        <v>892</v>
      </c>
      <c r="M6" s="5" t="s">
        <v>889</v>
      </c>
      <c r="N6" s="5" t="b">
        <f t="shared" si="1"/>
        <v>1</v>
      </c>
      <c r="O6" s="5" t="b">
        <f t="shared" si="2"/>
        <v>1</v>
      </c>
      <c r="P6" s="5" t="b">
        <f t="shared" si="3"/>
        <v>1</v>
      </c>
      <c r="R6" s="5" t="s">
        <v>878</v>
      </c>
      <c r="S6" s="5" t="s">
        <v>891</v>
      </c>
      <c r="T6" s="5" t="s">
        <v>86</v>
      </c>
      <c r="U6" s="5" t="s">
        <v>892</v>
      </c>
      <c r="V6" s="5" t="s">
        <v>992</v>
      </c>
      <c r="X6" s="5" t="b">
        <f t="shared" si="5"/>
        <v>1</v>
      </c>
      <c r="Y6" s="5" t="b">
        <f t="shared" si="6"/>
        <v>1</v>
      </c>
      <c r="Z6" s="5" t="b">
        <f t="shared" si="7"/>
        <v>1</v>
      </c>
    </row>
    <row r="7" spans="1:28" x14ac:dyDescent="0.25">
      <c r="A7" s="5" t="s">
        <v>878</v>
      </c>
      <c r="B7" s="5" t="str">
        <f>INDEX('Plexos Lookups'!$J$3:$J$54,MATCH(MID('Non Spin Memberships'!C7,8,3),'Plexos Lookups'!$K$3:$K$54,0))&amp;$D$1</f>
        <v>East 4 Non-Spin</v>
      </c>
      <c r="C7" s="5" t="str">
        <f>'Gen Nodes'!B7</f>
        <v>DRS.PX.GOE._.CI_.Smart Thermostats</v>
      </c>
      <c r="E7" s="5" t="str">
        <f t="shared" si="0"/>
        <v>Reserve.Generators</v>
      </c>
      <c r="F7" s="5" t="str">
        <f>INDEX('Plexos Lookups'!$J$3:$J$54,MATCH(MID('Non Spin Memberships'!G7,8,3),'Plexos Lookups'!$K$3:$K$54,0))&amp;$D$1</f>
        <v>East 4 Non-Spin</v>
      </c>
      <c r="G7" s="5" t="str">
        <f>'Gen Nodes'!F7</f>
        <v>DRW.PX.GOE._.CI_.Smart Thermostats</v>
      </c>
      <c r="I7" s="5" t="s">
        <v>878</v>
      </c>
      <c r="J7" s="5" t="s">
        <v>891</v>
      </c>
      <c r="K7" s="5" t="s">
        <v>87</v>
      </c>
      <c r="L7" s="5" t="s">
        <v>892</v>
      </c>
      <c r="M7" s="5" t="s">
        <v>889</v>
      </c>
      <c r="N7" s="5" t="b">
        <f t="shared" si="1"/>
        <v>1</v>
      </c>
      <c r="O7" s="5" t="b">
        <f t="shared" si="2"/>
        <v>1</v>
      </c>
      <c r="P7" s="5" t="b">
        <f t="shared" si="3"/>
        <v>1</v>
      </c>
      <c r="R7" s="5" t="s">
        <v>878</v>
      </c>
      <c r="S7" s="5" t="s">
        <v>891</v>
      </c>
      <c r="T7" s="5" t="s">
        <v>88</v>
      </c>
      <c r="U7" s="5" t="s">
        <v>892</v>
      </c>
      <c r="V7" s="5" t="s">
        <v>992</v>
      </c>
      <c r="X7" s="5" t="b">
        <f t="shared" si="5"/>
        <v>1</v>
      </c>
      <c r="Y7" s="5" t="b">
        <f t="shared" si="6"/>
        <v>1</v>
      </c>
      <c r="Z7" s="5" t="b">
        <f t="shared" si="7"/>
        <v>1</v>
      </c>
    </row>
    <row r="8" spans="1:28" x14ac:dyDescent="0.25">
      <c r="A8" s="5" t="s">
        <v>878</v>
      </c>
      <c r="B8" s="5" t="str">
        <f>INDEX('Plexos Lookups'!$J$3:$J$54,MATCH(MID('Non Spin Memberships'!C8,8,3),'Plexos Lookups'!$K$3:$K$54,0))&amp;$D$1</f>
        <v>East 4 Non-Spin</v>
      </c>
      <c r="C8" s="5" t="str">
        <f>'Gen Nodes'!B8</f>
        <v>DRS.PX.GOE._.CI_.Water Heater - DLC</v>
      </c>
      <c r="E8" s="5" t="str">
        <f t="shared" si="0"/>
        <v>Reserve.Generators</v>
      </c>
      <c r="F8" s="5" t="str">
        <f>INDEX('Plexos Lookups'!$J$3:$J$54,MATCH(MID('Non Spin Memberships'!G8,8,3),'Plexos Lookups'!$K$3:$K$54,0))&amp;$D$1</f>
        <v>East 4 Non-Spin</v>
      </c>
      <c r="G8" s="5" t="str">
        <f>'Gen Nodes'!F8</f>
        <v>DRW.PX.GOE._.CI_.Water Heater - DLC</v>
      </c>
      <c r="I8" s="5" t="s">
        <v>878</v>
      </c>
      <c r="J8" s="5" t="s">
        <v>891</v>
      </c>
      <c r="K8" s="5" t="s">
        <v>91</v>
      </c>
      <c r="L8" s="5" t="s">
        <v>892</v>
      </c>
      <c r="M8" s="5" t="s">
        <v>889</v>
      </c>
      <c r="N8" s="5" t="b">
        <f t="shared" si="1"/>
        <v>1</v>
      </c>
      <c r="O8" s="5" t="b">
        <f t="shared" si="2"/>
        <v>1</v>
      </c>
      <c r="P8" s="5" t="b">
        <f t="shared" si="3"/>
        <v>1</v>
      </c>
      <c r="R8" s="5" t="s">
        <v>878</v>
      </c>
      <c r="S8" s="5" t="s">
        <v>891</v>
      </c>
      <c r="T8" s="5" t="s">
        <v>92</v>
      </c>
      <c r="U8" s="5" t="s">
        <v>892</v>
      </c>
      <c r="V8" s="5" t="s">
        <v>992</v>
      </c>
      <c r="X8" s="5" t="b">
        <f t="shared" si="5"/>
        <v>1</v>
      </c>
      <c r="Y8" s="5" t="b">
        <f t="shared" si="6"/>
        <v>1</v>
      </c>
      <c r="Z8" s="5" t="b">
        <f t="shared" si="7"/>
        <v>1</v>
      </c>
    </row>
    <row r="9" spans="1:28" x14ac:dyDescent="0.25">
      <c r="A9" s="5" t="s">
        <v>878</v>
      </c>
      <c r="B9" s="5" t="str">
        <f>INDEX('Plexos Lookups'!$J$3:$J$54,MATCH(MID('Non Spin Memberships'!C9,8,3),'Plexos Lookups'!$K$3:$K$54,0))&amp;$D$1</f>
        <v>East 4 Non-Spin</v>
      </c>
      <c r="C9" s="5" t="str">
        <f>'Gen Nodes'!B9</f>
        <v>DRS.PX.GOE._.IRR.Irrigation DLC</v>
      </c>
      <c r="E9" s="5" t="str">
        <f t="shared" si="0"/>
        <v>Reserve.Generators</v>
      </c>
      <c r="F9" s="5" t="str">
        <f>INDEX('Plexos Lookups'!$J$3:$J$54,MATCH(MID('Non Spin Memberships'!G9,8,3),'Plexos Lookups'!$K$3:$K$54,0))&amp;$D$1</f>
        <v>East 4 Non-Spin</v>
      </c>
      <c r="G9" s="5" t="str">
        <f>'Gen Nodes'!F9</f>
        <v>DRW.PX.GOE._.RES.Battery DLC</v>
      </c>
      <c r="I9" s="5" t="s">
        <v>878</v>
      </c>
      <c r="J9" s="5" t="s">
        <v>891</v>
      </c>
      <c r="K9" s="5" t="s">
        <v>93</v>
      </c>
      <c r="L9" s="5" t="s">
        <v>892</v>
      </c>
      <c r="M9" s="5" t="s">
        <v>889</v>
      </c>
      <c r="N9" s="5" t="b">
        <f t="shared" si="1"/>
        <v>1</v>
      </c>
      <c r="O9" s="5" t="b">
        <f t="shared" si="2"/>
        <v>1</v>
      </c>
      <c r="P9" s="5" t="b">
        <f t="shared" si="3"/>
        <v>1</v>
      </c>
      <c r="R9" s="5" t="s">
        <v>878</v>
      </c>
      <c r="S9" s="5" t="s">
        <v>891</v>
      </c>
      <c r="T9" s="5" t="s">
        <v>66</v>
      </c>
      <c r="U9" s="5" t="s">
        <v>892</v>
      </c>
      <c r="V9" s="5" t="s">
        <v>992</v>
      </c>
      <c r="X9" s="5" t="b">
        <f t="shared" si="5"/>
        <v>1</v>
      </c>
      <c r="Y9" s="5" t="b">
        <f t="shared" si="6"/>
        <v>1</v>
      </c>
      <c r="Z9" s="5" t="b">
        <f t="shared" si="7"/>
        <v>1</v>
      </c>
    </row>
    <row r="10" spans="1:28" x14ac:dyDescent="0.25">
      <c r="A10" s="5" t="s">
        <v>878</v>
      </c>
      <c r="B10" s="5" t="str">
        <f>INDEX('Plexos Lookups'!$J$3:$J$54,MATCH(MID('Non Spin Memberships'!C10,8,3),'Plexos Lookups'!$K$3:$K$54,0))&amp;$D$1</f>
        <v>East 4 Non-Spin</v>
      </c>
      <c r="C10" s="5" t="str">
        <f>'Gen Nodes'!B10</f>
        <v>DRS.PX.GOE._.RES.Battery DLC</v>
      </c>
      <c r="E10" s="5" t="str">
        <f t="shared" si="0"/>
        <v>Reserve.Generators</v>
      </c>
      <c r="F10" s="5" t="str">
        <f>INDEX('Plexos Lookups'!$J$3:$J$54,MATCH(MID('Non Spin Memberships'!G10,8,3),'Plexos Lookups'!$K$3:$K$54,0))&amp;$D$1</f>
        <v>East 4 Non-Spin</v>
      </c>
      <c r="G10" s="5" t="str">
        <f>'Gen Nodes'!F10</f>
        <v>DRW.PX.GOE._.RES.EV DLC</v>
      </c>
      <c r="I10" s="5" t="s">
        <v>878</v>
      </c>
      <c r="J10" s="5" t="s">
        <v>891</v>
      </c>
      <c r="K10" s="5" t="s">
        <v>65</v>
      </c>
      <c r="L10" s="5" t="s">
        <v>892</v>
      </c>
      <c r="M10" s="5" t="s">
        <v>889</v>
      </c>
      <c r="N10" s="5" t="b">
        <f t="shared" si="1"/>
        <v>1</v>
      </c>
      <c r="O10" s="5" t="b">
        <f t="shared" si="2"/>
        <v>1</v>
      </c>
      <c r="P10" s="5" t="b">
        <f t="shared" si="3"/>
        <v>1</v>
      </c>
      <c r="R10" s="5" t="s">
        <v>878</v>
      </c>
      <c r="S10" s="5" t="s">
        <v>891</v>
      </c>
      <c r="T10" s="5" t="s">
        <v>68</v>
      </c>
      <c r="U10" s="5" t="s">
        <v>892</v>
      </c>
      <c r="V10" s="5" t="s">
        <v>992</v>
      </c>
      <c r="X10" s="5" t="b">
        <f t="shared" si="5"/>
        <v>1</v>
      </c>
      <c r="Y10" s="5" t="b">
        <f t="shared" si="6"/>
        <v>1</v>
      </c>
      <c r="Z10" s="5" t="b">
        <f t="shared" si="7"/>
        <v>1</v>
      </c>
    </row>
    <row r="11" spans="1:28" x14ac:dyDescent="0.25">
      <c r="A11" s="5" t="s">
        <v>878</v>
      </c>
      <c r="B11" s="5" t="str">
        <f>INDEX('Plexos Lookups'!$J$3:$J$54,MATCH(MID('Non Spin Memberships'!C11,8,3),'Plexos Lookups'!$K$3:$K$54,0))&amp;$D$1</f>
        <v>East 4 Non-Spin</v>
      </c>
      <c r="C11" s="5" t="str">
        <f>'Gen Nodes'!B11</f>
        <v>DRS.PX.GOE._.RES.EV DLC</v>
      </c>
      <c r="E11" s="5" t="str">
        <f t="shared" si="0"/>
        <v>Reserve.Generators</v>
      </c>
      <c r="F11" s="5" t="str">
        <f>INDEX('Plexos Lookups'!$J$3:$J$54,MATCH(MID('Non Spin Memberships'!G11,8,3),'Plexos Lookups'!$K$3:$K$54,0))&amp;$D$1</f>
        <v>East 4 Non-Spin</v>
      </c>
      <c r="G11" s="5" t="str">
        <f>'Gen Nodes'!F11</f>
        <v>DRW.PX.GOE._.RES.Grid Interactive Water Htr</v>
      </c>
      <c r="I11" s="5" t="s">
        <v>878</v>
      </c>
      <c r="J11" s="5" t="s">
        <v>891</v>
      </c>
      <c r="K11" s="5" t="s">
        <v>67</v>
      </c>
      <c r="L11" s="5" t="s">
        <v>892</v>
      </c>
      <c r="M11" s="5" t="s">
        <v>889</v>
      </c>
      <c r="N11" s="5" t="b">
        <f t="shared" si="1"/>
        <v>1</v>
      </c>
      <c r="O11" s="5" t="b">
        <f t="shared" si="2"/>
        <v>1</v>
      </c>
      <c r="P11" s="5" t="b">
        <f t="shared" si="3"/>
        <v>1</v>
      </c>
      <c r="R11" s="5" t="s">
        <v>878</v>
      </c>
      <c r="S11" s="5" t="s">
        <v>891</v>
      </c>
      <c r="T11" s="5" t="s">
        <v>70</v>
      </c>
      <c r="U11" s="5" t="s">
        <v>892</v>
      </c>
      <c r="V11" s="5" t="s">
        <v>992</v>
      </c>
      <c r="X11" s="5" t="b">
        <f t="shared" si="5"/>
        <v>1</v>
      </c>
      <c r="Y11" s="5" t="b">
        <f t="shared" si="6"/>
        <v>1</v>
      </c>
      <c r="Z11" s="5" t="b">
        <f t="shared" si="7"/>
        <v>1</v>
      </c>
    </row>
    <row r="12" spans="1:28" x14ac:dyDescent="0.25">
      <c r="A12" s="5" t="s">
        <v>878</v>
      </c>
      <c r="B12" s="5" t="str">
        <f>INDEX('Plexos Lookups'!$J$3:$J$54,MATCH(MID('Non Spin Memberships'!C12,8,3),'Plexos Lookups'!$K$3:$K$54,0))&amp;$D$1</f>
        <v>East 4 Non-Spin</v>
      </c>
      <c r="C12" s="5" t="str">
        <f>'Gen Nodes'!B12</f>
        <v>DRS.PX.GOE._.RES.Grid Interactive Water Htr</v>
      </c>
      <c r="E12" s="5" t="str">
        <f t="shared" si="0"/>
        <v>Reserve.Generators</v>
      </c>
      <c r="F12" s="5" t="str">
        <f>INDEX('Plexos Lookups'!$J$3:$J$54,MATCH(MID('Non Spin Memberships'!G12,8,3),'Plexos Lookups'!$K$3:$K$54,0))&amp;$D$1</f>
        <v>East 4 Non-Spin</v>
      </c>
      <c r="G12" s="5" t="str">
        <f>'Gen Nodes'!F12</f>
        <v>DRW.PX.GOE._.RES.Home Energy Mgmt Sys</v>
      </c>
      <c r="I12" s="5" t="s">
        <v>878</v>
      </c>
      <c r="J12" s="5" t="s">
        <v>891</v>
      </c>
      <c r="K12" s="5" t="s">
        <v>69</v>
      </c>
      <c r="L12" s="5" t="s">
        <v>892</v>
      </c>
      <c r="M12" s="5" t="s">
        <v>889</v>
      </c>
      <c r="N12" s="5" t="b">
        <f t="shared" si="1"/>
        <v>1</v>
      </c>
      <c r="O12" s="5" t="b">
        <f t="shared" si="2"/>
        <v>1</v>
      </c>
      <c r="P12" s="5" t="b">
        <f t="shared" si="3"/>
        <v>1</v>
      </c>
      <c r="R12" s="5" t="s">
        <v>878</v>
      </c>
      <c r="S12" s="5" t="s">
        <v>891</v>
      </c>
      <c r="T12" s="5" t="s">
        <v>72</v>
      </c>
      <c r="U12" s="5" t="s">
        <v>892</v>
      </c>
      <c r="V12" s="5" t="s">
        <v>992</v>
      </c>
      <c r="X12" s="5" t="b">
        <f t="shared" si="5"/>
        <v>1</v>
      </c>
      <c r="Y12" s="5" t="b">
        <f t="shared" si="6"/>
        <v>1</v>
      </c>
      <c r="Z12" s="5" t="b">
        <f t="shared" si="7"/>
        <v>1</v>
      </c>
    </row>
    <row r="13" spans="1:28" x14ac:dyDescent="0.25">
      <c r="A13" s="5" t="s">
        <v>878</v>
      </c>
      <c r="B13" s="5" t="str">
        <f>INDEX('Plexos Lookups'!$J$3:$J$54,MATCH(MID('Non Spin Memberships'!C13,8,3),'Plexos Lookups'!$K$3:$K$54,0))&amp;$D$1</f>
        <v>East 4 Non-Spin</v>
      </c>
      <c r="C13" s="5" t="str">
        <f>'Gen Nodes'!B13</f>
        <v>DRS.PX.GOE._.RES.Home Energy Mgmt Sys</v>
      </c>
      <c r="E13" s="5" t="str">
        <f t="shared" si="0"/>
        <v>Reserve.Generators</v>
      </c>
      <c r="F13" s="5" t="str">
        <f>INDEX('Plexos Lookups'!$J$3:$J$54,MATCH(MID('Non Spin Memberships'!G13,8,3),'Plexos Lookups'!$K$3:$K$54,0))&amp;$D$1</f>
        <v>East 4 Non-Spin</v>
      </c>
      <c r="G13" s="5" t="str">
        <f>'Gen Nodes'!F13</f>
        <v>DRW.PX.GOE._.RES.HVAC - DLC</v>
      </c>
      <c r="I13" s="5" t="s">
        <v>878</v>
      </c>
      <c r="J13" s="5" t="s">
        <v>891</v>
      </c>
      <c r="K13" s="5" t="s">
        <v>71</v>
      </c>
      <c r="L13" s="5" t="s">
        <v>892</v>
      </c>
      <c r="M13" s="5" t="s">
        <v>889</v>
      </c>
      <c r="N13" s="5" t="b">
        <f t="shared" si="1"/>
        <v>1</v>
      </c>
      <c r="O13" s="5" t="b">
        <f t="shared" si="2"/>
        <v>1</v>
      </c>
      <c r="P13" s="5" t="b">
        <f t="shared" si="3"/>
        <v>1</v>
      </c>
      <c r="R13" s="5" t="s">
        <v>878</v>
      </c>
      <c r="S13" s="5" t="s">
        <v>891</v>
      </c>
      <c r="T13" s="5" t="s">
        <v>74</v>
      </c>
      <c r="U13" s="5" t="s">
        <v>892</v>
      </c>
      <c r="V13" s="5" t="s">
        <v>992</v>
      </c>
      <c r="X13" s="5" t="b">
        <f t="shared" si="5"/>
        <v>1</v>
      </c>
      <c r="Y13" s="5" t="b">
        <f t="shared" si="6"/>
        <v>1</v>
      </c>
      <c r="Z13" s="5" t="b">
        <f t="shared" si="7"/>
        <v>1</v>
      </c>
    </row>
    <row r="14" spans="1:28" x14ac:dyDescent="0.25">
      <c r="A14" s="5" t="s">
        <v>878</v>
      </c>
      <c r="B14" s="5" t="str">
        <f>INDEX('Plexos Lookups'!$J$3:$J$54,MATCH(MID('Non Spin Memberships'!C14,8,3),'Plexos Lookups'!$K$3:$K$54,0))&amp;$D$1</f>
        <v>East 4 Non-Spin</v>
      </c>
      <c r="C14" s="5" t="str">
        <f>'Gen Nodes'!B14</f>
        <v>DRS.PX.GOE._.RES.HVAC - DLC</v>
      </c>
      <c r="E14" s="5" t="str">
        <f t="shared" si="0"/>
        <v>Reserve.Generators</v>
      </c>
      <c r="F14" s="5" t="str">
        <f>INDEX('Plexos Lookups'!$J$3:$J$54,MATCH(MID('Non Spin Memberships'!G14,8,3),'Plexos Lookups'!$K$3:$K$54,0))&amp;$D$1</f>
        <v>East 4 Non-Spin</v>
      </c>
      <c r="G14" s="5" t="str">
        <f>'Gen Nodes'!F14</f>
        <v>DRW.PX.GOE._.RES.Pool Pump - DLC</v>
      </c>
      <c r="I14" s="5" t="s">
        <v>878</v>
      </c>
      <c r="J14" s="5" t="s">
        <v>891</v>
      </c>
      <c r="K14" s="5" t="s">
        <v>73</v>
      </c>
      <c r="L14" s="5" t="s">
        <v>892</v>
      </c>
      <c r="M14" s="5" t="s">
        <v>889</v>
      </c>
      <c r="N14" s="5" t="b">
        <f t="shared" si="1"/>
        <v>1</v>
      </c>
      <c r="O14" s="5" t="b">
        <f t="shared" si="2"/>
        <v>1</v>
      </c>
      <c r="P14" s="5" t="b">
        <f t="shared" si="3"/>
        <v>1</v>
      </c>
      <c r="R14" s="5" t="s">
        <v>878</v>
      </c>
      <c r="S14" s="5" t="s">
        <v>891</v>
      </c>
      <c r="T14" s="5" t="s">
        <v>76</v>
      </c>
      <c r="U14" s="5" t="s">
        <v>892</v>
      </c>
      <c r="V14" s="5" t="s">
        <v>992</v>
      </c>
      <c r="X14" s="5" t="b">
        <f t="shared" si="5"/>
        <v>1</v>
      </c>
      <c r="Y14" s="5" t="b">
        <f t="shared" si="6"/>
        <v>1</v>
      </c>
      <c r="Z14" s="5" t="b">
        <f t="shared" si="7"/>
        <v>1</v>
      </c>
    </row>
    <row r="15" spans="1:28" x14ac:dyDescent="0.25">
      <c r="A15" s="5" t="s">
        <v>878</v>
      </c>
      <c r="B15" s="5" t="str">
        <f>INDEX('Plexos Lookups'!$J$3:$J$54,MATCH(MID('Non Spin Memberships'!C15,8,3),'Plexos Lookups'!$K$3:$K$54,0))&amp;$D$1</f>
        <v>East 4 Non-Spin</v>
      </c>
      <c r="C15" s="5" t="str">
        <f>'Gen Nodes'!B15</f>
        <v>DRS.PX.GOE._.RES.Pool Pump - DLC</v>
      </c>
      <c r="E15" s="5" t="str">
        <f t="shared" si="0"/>
        <v>Reserve.Generators</v>
      </c>
      <c r="F15" s="5" t="str">
        <f>INDEX('Plexos Lookups'!$J$3:$J$54,MATCH(MID('Non Spin Memberships'!G15,8,3),'Plexos Lookups'!$K$3:$K$54,0))&amp;$D$1</f>
        <v>East 4 Non-Spin</v>
      </c>
      <c r="G15" s="5" t="str">
        <f>'Gen Nodes'!F15</f>
        <v>DRW.PX.GOE._.RES.Water Heater - DLC</v>
      </c>
      <c r="I15" s="5" t="s">
        <v>878</v>
      </c>
      <c r="J15" s="5" t="s">
        <v>891</v>
      </c>
      <c r="K15" s="5" t="s">
        <v>75</v>
      </c>
      <c r="L15" s="5" t="s">
        <v>892</v>
      </c>
      <c r="M15" s="5" t="s">
        <v>889</v>
      </c>
      <c r="N15" s="5" t="b">
        <f t="shared" si="1"/>
        <v>1</v>
      </c>
      <c r="O15" s="5" t="b">
        <f t="shared" si="2"/>
        <v>1</v>
      </c>
      <c r="P15" s="5" t="b">
        <f t="shared" si="3"/>
        <v>1</v>
      </c>
      <c r="R15" s="5" t="s">
        <v>878</v>
      </c>
      <c r="S15" s="5" t="s">
        <v>891</v>
      </c>
      <c r="T15" s="5" t="s">
        <v>78</v>
      </c>
      <c r="U15" s="5" t="s">
        <v>892</v>
      </c>
      <c r="V15" s="5" t="s">
        <v>992</v>
      </c>
      <c r="X15" s="5" t="b">
        <f t="shared" si="5"/>
        <v>1</v>
      </c>
      <c r="Y15" s="5" t="b">
        <f t="shared" si="6"/>
        <v>1</v>
      </c>
      <c r="Z15" s="5" t="b">
        <f t="shared" si="7"/>
        <v>1</v>
      </c>
    </row>
    <row r="16" spans="1:28" x14ac:dyDescent="0.25">
      <c r="A16" s="5" t="s">
        <v>878</v>
      </c>
      <c r="B16" s="5" t="str">
        <f>INDEX('Plexos Lookups'!$J$3:$J$54,MATCH(MID('Non Spin Memberships'!C16,8,3),'Plexos Lookups'!$K$3:$K$54,0))&amp;$D$1</f>
        <v>East 4 Non-Spin</v>
      </c>
      <c r="C16" s="5" t="str">
        <f>'Gen Nodes'!B16</f>
        <v>DRS.PX.GOE._.RES.Water Heater - DLC</v>
      </c>
      <c r="E16" s="5" t="str">
        <f t="shared" si="0"/>
        <v>Reserve.Generators</v>
      </c>
      <c r="F16" s="5" t="str">
        <f>INDEX('Plexos Lookups'!$J$3:$J$54,MATCH(MID('Non Spin Memberships'!G16,8,3),'Plexos Lookups'!$K$3:$K$54,0))&amp;$D$1</f>
        <v>West 4 Non-Spin</v>
      </c>
      <c r="G16" s="5" t="str">
        <f>'Gen Nodes'!F16</f>
        <v>DRW.PX.NCA._.CI_.3 Party</v>
      </c>
      <c r="I16" s="5" t="s">
        <v>878</v>
      </c>
      <c r="J16" s="5" t="s">
        <v>891</v>
      </c>
      <c r="K16" s="5" t="s">
        <v>77</v>
      </c>
      <c r="L16" s="5" t="s">
        <v>892</v>
      </c>
      <c r="M16" s="5" t="s">
        <v>889</v>
      </c>
      <c r="N16" s="5" t="b">
        <f t="shared" si="1"/>
        <v>1</v>
      </c>
      <c r="O16" s="5" t="b">
        <f t="shared" si="2"/>
        <v>1</v>
      </c>
      <c r="P16" s="5" t="b">
        <f t="shared" si="3"/>
        <v>1</v>
      </c>
      <c r="R16" s="5" t="s">
        <v>878</v>
      </c>
      <c r="S16" s="5" t="s">
        <v>895</v>
      </c>
      <c r="T16" s="5" t="s">
        <v>59</v>
      </c>
      <c r="U16" s="5" t="s">
        <v>896</v>
      </c>
      <c r="V16" s="5" t="s">
        <v>992</v>
      </c>
      <c r="X16" s="5" t="b">
        <f t="shared" si="5"/>
        <v>1</v>
      </c>
      <c r="Y16" s="5" t="b">
        <f t="shared" si="6"/>
        <v>1</v>
      </c>
      <c r="Z16" s="5" t="b">
        <f t="shared" si="7"/>
        <v>1</v>
      </c>
    </row>
    <row r="17" spans="1:26" x14ac:dyDescent="0.25">
      <c r="A17" s="5" t="s">
        <v>878</v>
      </c>
      <c r="B17" s="5" t="str">
        <f>INDEX('Plexos Lookups'!$J$3:$J$54,MATCH(MID('Non Spin Memberships'!C17,8,3),'Plexos Lookups'!$K$3:$K$54,0))&amp;$D$1</f>
        <v>West 4 Non-Spin</v>
      </c>
      <c r="C17" s="5" t="str">
        <f>'Gen Nodes'!B17</f>
        <v>DRS.PX.NCA._.CI_.3 Party</v>
      </c>
      <c r="E17" s="5" t="str">
        <f t="shared" si="0"/>
        <v>Reserve.Generators</v>
      </c>
      <c r="F17" s="5" t="str">
        <f>INDEX('Plexos Lookups'!$J$3:$J$54,MATCH(MID('Non Spin Memberships'!G17,8,3),'Plexos Lookups'!$K$3:$K$54,0))&amp;$D$1</f>
        <v>West 4 Non-Spin</v>
      </c>
      <c r="G17" s="5" t="str">
        <f>'Gen Nodes'!F17</f>
        <v>DRW.PX.NCA._.CI_.Battery DLC</v>
      </c>
      <c r="I17" s="5" t="s">
        <v>878</v>
      </c>
      <c r="J17" s="5" t="s">
        <v>895</v>
      </c>
      <c r="K17" s="5" t="s">
        <v>58</v>
      </c>
      <c r="L17" s="5" t="s">
        <v>896</v>
      </c>
      <c r="M17" s="5" t="s">
        <v>889</v>
      </c>
      <c r="N17" s="5" t="b">
        <f t="shared" si="1"/>
        <v>1</v>
      </c>
      <c r="O17" s="5" t="b">
        <f t="shared" si="2"/>
        <v>1</v>
      </c>
      <c r="P17" s="5" t="b">
        <f t="shared" si="3"/>
        <v>1</v>
      </c>
      <c r="R17" s="5" t="s">
        <v>878</v>
      </c>
      <c r="S17" s="5" t="s">
        <v>895</v>
      </c>
      <c r="T17" s="5" t="s">
        <v>49</v>
      </c>
      <c r="U17" s="5" t="s">
        <v>896</v>
      </c>
      <c r="V17" s="5" t="s">
        <v>992</v>
      </c>
      <c r="X17" s="5" t="b">
        <f t="shared" si="5"/>
        <v>1</v>
      </c>
      <c r="Y17" s="5" t="b">
        <f t="shared" si="6"/>
        <v>1</v>
      </c>
      <c r="Z17" s="5" t="b">
        <f t="shared" si="7"/>
        <v>1</v>
      </c>
    </row>
    <row r="18" spans="1:26" x14ac:dyDescent="0.25">
      <c r="A18" s="5" t="s">
        <v>878</v>
      </c>
      <c r="B18" s="5" t="str">
        <f>INDEX('Plexos Lookups'!$J$3:$J$54,MATCH(MID('Non Spin Memberships'!C18,8,3),'Plexos Lookups'!$K$3:$K$54,0))&amp;$D$1</f>
        <v>West 4 Non-Spin</v>
      </c>
      <c r="C18" s="5" t="str">
        <f>'Gen Nodes'!B18</f>
        <v>DRS.PX.NCA._.CI_.Battery DLC</v>
      </c>
      <c r="E18" s="5" t="str">
        <f t="shared" si="0"/>
        <v>Reserve.Generators</v>
      </c>
      <c r="F18" s="5" t="str">
        <f>INDEX('Plexos Lookups'!$J$3:$J$54,MATCH(MID('Non Spin Memberships'!G18,8,3),'Plexos Lookups'!$K$3:$K$54,0))&amp;$D$1</f>
        <v>West 4 Non-Spin</v>
      </c>
      <c r="G18" s="5" t="str">
        <f>'Gen Nodes'!F18</f>
        <v>DRW.PX.NCA._.CI_.Grid Interactive Water Htr</v>
      </c>
      <c r="I18" s="5" t="s">
        <v>878</v>
      </c>
      <c r="J18" s="5" t="s">
        <v>895</v>
      </c>
      <c r="K18" s="5" t="s">
        <v>48</v>
      </c>
      <c r="L18" s="5" t="s">
        <v>896</v>
      </c>
      <c r="M18" s="5" t="s">
        <v>889</v>
      </c>
      <c r="N18" s="5" t="b">
        <f t="shared" si="1"/>
        <v>1</v>
      </c>
      <c r="O18" s="5" t="b">
        <f t="shared" si="2"/>
        <v>1</v>
      </c>
      <c r="P18" s="5" t="b">
        <f t="shared" si="3"/>
        <v>1</v>
      </c>
      <c r="R18" s="5" t="s">
        <v>878</v>
      </c>
      <c r="S18" s="5" t="s">
        <v>895</v>
      </c>
      <c r="T18" s="5" t="s">
        <v>51</v>
      </c>
      <c r="U18" s="5" t="s">
        <v>896</v>
      </c>
      <c r="V18" s="5" t="s">
        <v>992</v>
      </c>
      <c r="X18" s="5" t="b">
        <f t="shared" si="5"/>
        <v>1</v>
      </c>
      <c r="Y18" s="5" t="b">
        <f t="shared" si="6"/>
        <v>1</v>
      </c>
      <c r="Z18" s="5" t="b">
        <f t="shared" si="7"/>
        <v>1</v>
      </c>
    </row>
    <row r="19" spans="1:26" x14ac:dyDescent="0.25">
      <c r="A19" s="5" t="s">
        <v>878</v>
      </c>
      <c r="B19" s="5" t="str">
        <f>INDEX('Plexos Lookups'!$J$3:$J$54,MATCH(MID('Non Spin Memberships'!C19,8,3),'Plexos Lookups'!$K$3:$K$54,0))&amp;$D$1</f>
        <v>West 4 Non-Spin</v>
      </c>
      <c r="C19" s="5" t="str">
        <f>'Gen Nodes'!B19</f>
        <v>DRS.PX.NCA._.CI_.Grid Interactive Water Htr</v>
      </c>
      <c r="E19" s="5" t="str">
        <f t="shared" si="0"/>
        <v>Reserve.Generators</v>
      </c>
      <c r="F19" s="5" t="str">
        <f>INDEX('Plexos Lookups'!$J$3:$J$54,MATCH(MID('Non Spin Memberships'!G19,8,3),'Plexos Lookups'!$K$3:$K$54,0))&amp;$D$1</f>
        <v>West 4 Non-Spin</v>
      </c>
      <c r="G19" s="5" t="str">
        <f>'Gen Nodes'!F19</f>
        <v>DRW.PX.NCA._.CI_.HVAC - DLC</v>
      </c>
      <c r="I19" s="5" t="s">
        <v>878</v>
      </c>
      <c r="J19" s="5" t="s">
        <v>895</v>
      </c>
      <c r="K19" s="5" t="s">
        <v>50</v>
      </c>
      <c r="L19" s="5" t="s">
        <v>896</v>
      </c>
      <c r="M19" s="5" t="s">
        <v>889</v>
      </c>
      <c r="N19" s="5" t="b">
        <f t="shared" si="1"/>
        <v>1</v>
      </c>
      <c r="O19" s="5" t="b">
        <f t="shared" si="2"/>
        <v>1</v>
      </c>
      <c r="P19" s="5" t="b">
        <f t="shared" si="3"/>
        <v>1</v>
      </c>
      <c r="R19" s="5" t="s">
        <v>878</v>
      </c>
      <c r="S19" s="5" t="s">
        <v>895</v>
      </c>
      <c r="T19" s="5" t="s">
        <v>53</v>
      </c>
      <c r="U19" s="5" t="s">
        <v>896</v>
      </c>
      <c r="V19" s="5" t="s">
        <v>992</v>
      </c>
      <c r="X19" s="5" t="b">
        <f t="shared" si="5"/>
        <v>1</v>
      </c>
      <c r="Y19" s="5" t="b">
        <f t="shared" si="6"/>
        <v>1</v>
      </c>
      <c r="Z19" s="5" t="b">
        <f t="shared" si="7"/>
        <v>1</v>
      </c>
    </row>
    <row r="20" spans="1:26" x14ac:dyDescent="0.25">
      <c r="A20" s="5" t="s">
        <v>878</v>
      </c>
      <c r="B20" s="5" t="str">
        <f>INDEX('Plexos Lookups'!$J$3:$J$54,MATCH(MID('Non Spin Memberships'!C20,8,3),'Plexos Lookups'!$K$3:$K$54,0))&amp;$D$1</f>
        <v>West 4 Non-Spin</v>
      </c>
      <c r="C20" s="5" t="str">
        <f>'Gen Nodes'!B20</f>
        <v>DRS.PX.NCA._.CI_.HVAC - DLC</v>
      </c>
      <c r="E20" s="5" t="str">
        <f t="shared" si="0"/>
        <v>Reserve.Generators</v>
      </c>
      <c r="F20" s="5" t="str">
        <f>INDEX('Plexos Lookups'!$J$3:$J$54,MATCH(MID('Non Spin Memberships'!G20,8,3),'Plexos Lookups'!$K$3:$K$54,0))&amp;$D$1</f>
        <v>West 4 Non-Spin</v>
      </c>
      <c r="G20" s="5" t="str">
        <f>'Gen Nodes'!F20</f>
        <v>DRW.PX.NCA._.CI_.Pool Pump - DLC</v>
      </c>
      <c r="I20" s="5" t="s">
        <v>878</v>
      </c>
      <c r="J20" s="5" t="s">
        <v>895</v>
      </c>
      <c r="K20" s="5" t="s">
        <v>52</v>
      </c>
      <c r="L20" s="5" t="s">
        <v>896</v>
      </c>
      <c r="M20" s="5" t="s">
        <v>889</v>
      </c>
      <c r="N20" s="5" t="b">
        <f t="shared" si="1"/>
        <v>1</v>
      </c>
      <c r="O20" s="5" t="b">
        <f t="shared" si="2"/>
        <v>1</v>
      </c>
      <c r="P20" s="5" t="b">
        <f t="shared" si="3"/>
        <v>1</v>
      </c>
      <c r="R20" s="5" t="s">
        <v>878</v>
      </c>
      <c r="S20" s="5" t="s">
        <v>895</v>
      </c>
      <c r="T20" s="5" t="s">
        <v>55</v>
      </c>
      <c r="U20" s="5" t="s">
        <v>896</v>
      </c>
      <c r="V20" s="5" t="s">
        <v>992</v>
      </c>
      <c r="X20" s="5" t="b">
        <f t="shared" si="5"/>
        <v>1</v>
      </c>
      <c r="Y20" s="5" t="b">
        <f t="shared" si="6"/>
        <v>1</v>
      </c>
      <c r="Z20" s="5" t="b">
        <f t="shared" si="7"/>
        <v>1</v>
      </c>
    </row>
    <row r="21" spans="1:26" x14ac:dyDescent="0.25">
      <c r="A21" s="5" t="s">
        <v>878</v>
      </c>
      <c r="B21" s="5" t="str">
        <f>INDEX('Plexos Lookups'!$J$3:$J$54,MATCH(MID('Non Spin Memberships'!C21,8,3),'Plexos Lookups'!$K$3:$K$54,0))&amp;$D$1</f>
        <v>West 4 Non-Spin</v>
      </c>
      <c r="C21" s="5" t="str">
        <f>'Gen Nodes'!B21</f>
        <v>DRS.PX.NCA._.CI_.Pool Pump - DLC</v>
      </c>
      <c r="E21" s="5" t="str">
        <f t="shared" si="0"/>
        <v>Reserve.Generators</v>
      </c>
      <c r="F21" s="5" t="str">
        <f>INDEX('Plexos Lookups'!$J$3:$J$54,MATCH(MID('Non Spin Memberships'!G21,8,3),'Plexos Lookups'!$K$3:$K$54,0))&amp;$D$1</f>
        <v>West 4 Non-Spin</v>
      </c>
      <c r="G21" s="5" t="str">
        <f>'Gen Nodes'!F21</f>
        <v>DRW.PX.NCA._.CI_.Smart Thermostats</v>
      </c>
      <c r="I21" s="5" t="s">
        <v>878</v>
      </c>
      <c r="J21" s="5" t="s">
        <v>895</v>
      </c>
      <c r="K21" s="5" t="s">
        <v>54</v>
      </c>
      <c r="L21" s="5" t="s">
        <v>896</v>
      </c>
      <c r="M21" s="5" t="s">
        <v>889</v>
      </c>
      <c r="N21" s="5" t="b">
        <f t="shared" si="1"/>
        <v>1</v>
      </c>
      <c r="O21" s="5" t="b">
        <f t="shared" si="2"/>
        <v>1</v>
      </c>
      <c r="P21" s="5" t="b">
        <f t="shared" si="3"/>
        <v>1</v>
      </c>
      <c r="R21" s="5" t="s">
        <v>878</v>
      </c>
      <c r="S21" s="5" t="s">
        <v>895</v>
      </c>
      <c r="T21" s="5" t="s">
        <v>57</v>
      </c>
      <c r="U21" s="5" t="s">
        <v>896</v>
      </c>
      <c r="V21" s="5" t="s">
        <v>992</v>
      </c>
      <c r="X21" s="5" t="b">
        <f t="shared" si="5"/>
        <v>1</v>
      </c>
      <c r="Y21" s="5" t="b">
        <f t="shared" si="6"/>
        <v>1</v>
      </c>
      <c r="Z21" s="5" t="b">
        <f t="shared" si="7"/>
        <v>1</v>
      </c>
    </row>
    <row r="22" spans="1:26" x14ac:dyDescent="0.25">
      <c r="A22" s="5" t="s">
        <v>878</v>
      </c>
      <c r="B22" s="5" t="str">
        <f>INDEX('Plexos Lookups'!$J$3:$J$54,MATCH(MID('Non Spin Memberships'!C22,8,3),'Plexos Lookups'!$K$3:$K$54,0))&amp;$D$1</f>
        <v>West 4 Non-Spin</v>
      </c>
      <c r="C22" s="5" t="str">
        <f>'Gen Nodes'!B22</f>
        <v>DRS.PX.NCA._.CI_.Smart Thermostats</v>
      </c>
      <c r="E22" s="5" t="str">
        <f t="shared" si="0"/>
        <v>Reserve.Generators</v>
      </c>
      <c r="F22" s="5" t="str">
        <f>INDEX('Plexos Lookups'!$J$3:$J$54,MATCH(MID('Non Spin Memberships'!G22,8,3),'Plexos Lookups'!$K$3:$K$54,0))&amp;$D$1</f>
        <v>West 4 Non-Spin</v>
      </c>
      <c r="G22" s="5" t="str">
        <f>'Gen Nodes'!F22</f>
        <v>DRW.PX.NCA._.CI_.Water Heater - DLC</v>
      </c>
      <c r="I22" s="5" t="s">
        <v>878</v>
      </c>
      <c r="J22" s="5" t="s">
        <v>895</v>
      </c>
      <c r="K22" s="5" t="s">
        <v>56</v>
      </c>
      <c r="L22" s="5" t="s">
        <v>896</v>
      </c>
      <c r="M22" s="5" t="s">
        <v>889</v>
      </c>
      <c r="N22" s="5" t="b">
        <f t="shared" si="1"/>
        <v>1</v>
      </c>
      <c r="O22" s="5" t="b">
        <f t="shared" si="2"/>
        <v>1</v>
      </c>
      <c r="P22" s="5" t="b">
        <f t="shared" si="3"/>
        <v>1</v>
      </c>
      <c r="R22" s="5" t="s">
        <v>878</v>
      </c>
      <c r="S22" s="5" t="s">
        <v>895</v>
      </c>
      <c r="T22" s="5" t="s">
        <v>61</v>
      </c>
      <c r="U22" s="5" t="s">
        <v>896</v>
      </c>
      <c r="V22" s="5" t="s">
        <v>992</v>
      </c>
      <c r="X22" s="5" t="b">
        <f t="shared" si="5"/>
        <v>1</v>
      </c>
      <c r="Y22" s="5" t="b">
        <f t="shared" si="6"/>
        <v>1</v>
      </c>
      <c r="Z22" s="5" t="b">
        <f t="shared" si="7"/>
        <v>1</v>
      </c>
    </row>
    <row r="23" spans="1:26" x14ac:dyDescent="0.25">
      <c r="A23" s="5" t="s">
        <v>878</v>
      </c>
      <c r="B23" s="5" t="str">
        <f>INDEX('Plexos Lookups'!$J$3:$J$54,MATCH(MID('Non Spin Memberships'!C23,8,3),'Plexos Lookups'!$K$3:$K$54,0))&amp;$D$1</f>
        <v>West 4 Non-Spin</v>
      </c>
      <c r="C23" s="5" t="str">
        <f>'Gen Nodes'!B23</f>
        <v>DRS.PX.NCA._.CI_.Water Heater - DLC</v>
      </c>
      <c r="E23" s="5" t="str">
        <f t="shared" si="0"/>
        <v>Reserve.Generators</v>
      </c>
      <c r="F23" s="5" t="str">
        <f>INDEX('Plexos Lookups'!$J$3:$J$54,MATCH(MID('Non Spin Memberships'!G23,8,3),'Plexos Lookups'!$K$3:$K$54,0))&amp;$D$1</f>
        <v>West 4 Non-Spin</v>
      </c>
      <c r="G23" s="5" t="str">
        <f>'Gen Nodes'!F23</f>
        <v>DRW.PX.NCA._.RES.Battery DLC</v>
      </c>
      <c r="I23" s="5" t="s">
        <v>878</v>
      </c>
      <c r="J23" s="5" t="s">
        <v>895</v>
      </c>
      <c r="K23" s="5" t="s">
        <v>60</v>
      </c>
      <c r="L23" s="5" t="s">
        <v>896</v>
      </c>
      <c r="M23" s="5" t="s">
        <v>889</v>
      </c>
      <c r="N23" s="5" t="b">
        <f t="shared" si="1"/>
        <v>1</v>
      </c>
      <c r="O23" s="5" t="b">
        <f t="shared" si="2"/>
        <v>1</v>
      </c>
      <c r="P23" s="5" t="b">
        <f t="shared" si="3"/>
        <v>1</v>
      </c>
      <c r="R23" s="5" t="s">
        <v>878</v>
      </c>
      <c r="S23" s="5" t="s">
        <v>895</v>
      </c>
      <c r="T23" s="5" t="s">
        <v>32</v>
      </c>
      <c r="U23" s="5" t="s">
        <v>896</v>
      </c>
      <c r="V23" s="5" t="s">
        <v>992</v>
      </c>
      <c r="X23" s="5" t="b">
        <f t="shared" si="5"/>
        <v>1</v>
      </c>
      <c r="Y23" s="5" t="b">
        <f t="shared" si="6"/>
        <v>1</v>
      </c>
      <c r="Z23" s="5" t="b">
        <f t="shared" si="7"/>
        <v>1</v>
      </c>
    </row>
    <row r="24" spans="1:26" x14ac:dyDescent="0.25">
      <c r="A24" s="5" t="s">
        <v>878</v>
      </c>
      <c r="B24" s="5" t="str">
        <f>INDEX('Plexos Lookups'!$J$3:$J$54,MATCH(MID('Non Spin Memberships'!C24,8,3),'Plexos Lookups'!$K$3:$K$54,0))&amp;$D$1</f>
        <v>West 4 Non-Spin</v>
      </c>
      <c r="C24" s="5" t="str">
        <f>'Gen Nodes'!B24</f>
        <v>DRS.PX.NCA._.IRR.Irrigation DLC</v>
      </c>
      <c r="E24" s="5" t="str">
        <f t="shared" si="0"/>
        <v>Reserve.Generators</v>
      </c>
      <c r="F24" s="5" t="str">
        <f>INDEX('Plexos Lookups'!$J$3:$J$54,MATCH(MID('Non Spin Memberships'!G24,8,3),'Plexos Lookups'!$K$3:$K$54,0))&amp;$D$1</f>
        <v>West 4 Non-Spin</v>
      </c>
      <c r="G24" s="5" t="str">
        <f>'Gen Nodes'!F24</f>
        <v>DRW.PX.NCA._.RES.EV DLC</v>
      </c>
      <c r="I24" s="5" t="s">
        <v>878</v>
      </c>
      <c r="J24" s="5" t="s">
        <v>895</v>
      </c>
      <c r="K24" s="5" t="s">
        <v>62</v>
      </c>
      <c r="L24" s="5" t="s">
        <v>896</v>
      </c>
      <c r="M24" s="5" t="s">
        <v>889</v>
      </c>
      <c r="N24" s="5" t="b">
        <f t="shared" si="1"/>
        <v>1</v>
      </c>
      <c r="O24" s="5" t="b">
        <f t="shared" si="2"/>
        <v>1</v>
      </c>
      <c r="P24" s="5" t="b">
        <f t="shared" si="3"/>
        <v>1</v>
      </c>
      <c r="R24" s="5" t="s">
        <v>878</v>
      </c>
      <c r="S24" s="5" t="s">
        <v>895</v>
      </c>
      <c r="T24" s="5" t="s">
        <v>35</v>
      </c>
      <c r="U24" s="5" t="s">
        <v>896</v>
      </c>
      <c r="V24" s="5" t="s">
        <v>992</v>
      </c>
      <c r="X24" s="5" t="b">
        <f t="shared" si="5"/>
        <v>1</v>
      </c>
      <c r="Y24" s="5" t="b">
        <f t="shared" si="6"/>
        <v>1</v>
      </c>
      <c r="Z24" s="5" t="b">
        <f t="shared" si="7"/>
        <v>1</v>
      </c>
    </row>
    <row r="25" spans="1:26" x14ac:dyDescent="0.25">
      <c r="A25" s="5" t="s">
        <v>878</v>
      </c>
      <c r="B25" s="5" t="str">
        <f>INDEX('Plexos Lookups'!$J$3:$J$54,MATCH(MID('Non Spin Memberships'!C25,8,3),'Plexos Lookups'!$K$3:$K$54,0))&amp;$D$1</f>
        <v>West 4 Non-Spin</v>
      </c>
      <c r="C25" s="5" t="str">
        <f>'Gen Nodes'!B25</f>
        <v>DRS.PX.NCA._.RES.Battery DLC</v>
      </c>
      <c r="E25" s="5" t="str">
        <f t="shared" si="0"/>
        <v>Reserve.Generators</v>
      </c>
      <c r="F25" s="5" t="str">
        <f>INDEX('Plexos Lookups'!$J$3:$J$54,MATCH(MID('Non Spin Memberships'!G25,8,3),'Plexos Lookups'!$K$3:$K$54,0))&amp;$D$1</f>
        <v>West 4 Non-Spin</v>
      </c>
      <c r="G25" s="5" t="str">
        <f>'Gen Nodes'!F25</f>
        <v>DRW.PX.NCA._.RES.Grid Interactive Water Htr</v>
      </c>
      <c r="I25" s="5" t="s">
        <v>878</v>
      </c>
      <c r="J25" s="5" t="s">
        <v>895</v>
      </c>
      <c r="K25" s="5" t="s">
        <v>31</v>
      </c>
      <c r="L25" s="5" t="s">
        <v>896</v>
      </c>
      <c r="M25" s="5" t="s">
        <v>889</v>
      </c>
      <c r="N25" s="5" t="b">
        <f t="shared" si="1"/>
        <v>1</v>
      </c>
      <c r="O25" s="5" t="b">
        <f t="shared" si="2"/>
        <v>1</v>
      </c>
      <c r="P25" s="5" t="b">
        <f t="shared" si="3"/>
        <v>1</v>
      </c>
      <c r="R25" s="5" t="s">
        <v>878</v>
      </c>
      <c r="S25" s="5" t="s">
        <v>895</v>
      </c>
      <c r="T25" s="5" t="s">
        <v>37</v>
      </c>
      <c r="U25" s="5" t="s">
        <v>896</v>
      </c>
      <c r="V25" s="5" t="s">
        <v>992</v>
      </c>
      <c r="X25" s="5" t="b">
        <f t="shared" si="5"/>
        <v>1</v>
      </c>
      <c r="Y25" s="5" t="b">
        <f t="shared" si="6"/>
        <v>1</v>
      </c>
      <c r="Z25" s="5" t="b">
        <f t="shared" si="7"/>
        <v>1</v>
      </c>
    </row>
    <row r="26" spans="1:26" x14ac:dyDescent="0.25">
      <c r="A26" s="5" t="s">
        <v>878</v>
      </c>
      <c r="B26" s="5" t="str">
        <f>INDEX('Plexos Lookups'!$J$3:$J$54,MATCH(MID('Non Spin Memberships'!C26,8,3),'Plexos Lookups'!$K$3:$K$54,0))&amp;$D$1</f>
        <v>West 4 Non-Spin</v>
      </c>
      <c r="C26" s="5" t="str">
        <f>'Gen Nodes'!B26</f>
        <v>DRS.PX.NCA._.RES.EV DLC</v>
      </c>
      <c r="E26" s="5" t="str">
        <f t="shared" si="0"/>
        <v>Reserve.Generators</v>
      </c>
      <c r="F26" s="5" t="str">
        <f>INDEX('Plexos Lookups'!$J$3:$J$54,MATCH(MID('Non Spin Memberships'!G26,8,3),'Plexos Lookups'!$K$3:$K$54,0))&amp;$D$1</f>
        <v>West 4 Non-Spin</v>
      </c>
      <c r="G26" s="5" t="str">
        <f>'Gen Nodes'!F26</f>
        <v>DRW.PX.NCA._.RES.Home Energy Mgmt Sys</v>
      </c>
      <c r="I26" s="5" t="s">
        <v>878</v>
      </c>
      <c r="J26" s="5" t="s">
        <v>895</v>
      </c>
      <c r="K26" s="5" t="s">
        <v>34</v>
      </c>
      <c r="L26" s="5" t="s">
        <v>896</v>
      </c>
      <c r="M26" s="5" t="s">
        <v>889</v>
      </c>
      <c r="N26" s="5" t="b">
        <f t="shared" si="1"/>
        <v>1</v>
      </c>
      <c r="O26" s="5" t="b">
        <f t="shared" si="2"/>
        <v>1</v>
      </c>
      <c r="P26" s="5" t="b">
        <f t="shared" si="3"/>
        <v>1</v>
      </c>
      <c r="R26" s="5" t="s">
        <v>878</v>
      </c>
      <c r="S26" s="5" t="s">
        <v>895</v>
      </c>
      <c r="T26" s="5" t="s">
        <v>39</v>
      </c>
      <c r="U26" s="5" t="s">
        <v>896</v>
      </c>
      <c r="V26" s="5" t="s">
        <v>992</v>
      </c>
      <c r="X26" s="5" t="b">
        <f t="shared" si="5"/>
        <v>1</v>
      </c>
      <c r="Y26" s="5" t="b">
        <f t="shared" si="6"/>
        <v>1</v>
      </c>
      <c r="Z26" s="5" t="b">
        <f t="shared" si="7"/>
        <v>1</v>
      </c>
    </row>
    <row r="27" spans="1:26" x14ac:dyDescent="0.25">
      <c r="A27" s="5" t="s">
        <v>878</v>
      </c>
      <c r="B27" s="5" t="str">
        <f>INDEX('Plexos Lookups'!$J$3:$J$54,MATCH(MID('Non Spin Memberships'!C27,8,3),'Plexos Lookups'!$K$3:$K$54,0))&amp;$D$1</f>
        <v>West 4 Non-Spin</v>
      </c>
      <c r="C27" s="5" t="str">
        <f>'Gen Nodes'!B27</f>
        <v>DRS.PX.NCA._.RES.Grid Interactive Water Htr</v>
      </c>
      <c r="E27" s="5" t="str">
        <f t="shared" si="0"/>
        <v>Reserve.Generators</v>
      </c>
      <c r="F27" s="5" t="str">
        <f>INDEX('Plexos Lookups'!$J$3:$J$54,MATCH(MID('Non Spin Memberships'!G27,8,3),'Plexos Lookups'!$K$3:$K$54,0))&amp;$D$1</f>
        <v>West 4 Non-Spin</v>
      </c>
      <c r="G27" s="5" t="str">
        <f>'Gen Nodes'!F27</f>
        <v>DRW.PX.NCA._.RES.HVAC - DLC</v>
      </c>
      <c r="I27" s="5" t="s">
        <v>878</v>
      </c>
      <c r="J27" s="5" t="s">
        <v>895</v>
      </c>
      <c r="K27" s="5" t="s">
        <v>36</v>
      </c>
      <c r="L27" s="5" t="s">
        <v>896</v>
      </c>
      <c r="M27" s="5" t="s">
        <v>889</v>
      </c>
      <c r="N27" s="5" t="b">
        <f t="shared" si="1"/>
        <v>1</v>
      </c>
      <c r="O27" s="5" t="b">
        <f t="shared" si="2"/>
        <v>1</v>
      </c>
      <c r="P27" s="5" t="b">
        <f t="shared" si="3"/>
        <v>1</v>
      </c>
      <c r="R27" s="5" t="s">
        <v>878</v>
      </c>
      <c r="S27" s="5" t="s">
        <v>895</v>
      </c>
      <c r="T27" s="5" t="s">
        <v>41</v>
      </c>
      <c r="U27" s="5" t="s">
        <v>896</v>
      </c>
      <c r="V27" s="5" t="s">
        <v>992</v>
      </c>
      <c r="X27" s="5" t="b">
        <f t="shared" si="5"/>
        <v>1</v>
      </c>
      <c r="Y27" s="5" t="b">
        <f t="shared" si="6"/>
        <v>1</v>
      </c>
      <c r="Z27" s="5" t="b">
        <f t="shared" si="7"/>
        <v>1</v>
      </c>
    </row>
    <row r="28" spans="1:26" x14ac:dyDescent="0.25">
      <c r="A28" s="5" t="s">
        <v>878</v>
      </c>
      <c r="B28" s="5" t="str">
        <f>INDEX('Plexos Lookups'!$J$3:$J$54,MATCH(MID('Non Spin Memberships'!C28,8,3),'Plexos Lookups'!$K$3:$K$54,0))&amp;$D$1</f>
        <v>West 4 Non-Spin</v>
      </c>
      <c r="C28" s="5" t="str">
        <f>'Gen Nodes'!B28</f>
        <v>DRS.PX.NCA._.RES.Home Energy Mgmt Sys</v>
      </c>
      <c r="E28" s="5" t="str">
        <f t="shared" si="0"/>
        <v>Reserve.Generators</v>
      </c>
      <c r="F28" s="5" t="str">
        <f>INDEX('Plexos Lookups'!$J$3:$J$54,MATCH(MID('Non Spin Memberships'!G28,8,3),'Plexos Lookups'!$K$3:$K$54,0))&amp;$D$1</f>
        <v>West 4 Non-Spin</v>
      </c>
      <c r="G28" s="5" t="str">
        <f>'Gen Nodes'!F28</f>
        <v>DRW.PX.NCA._.RES.Pool Pump - DLC</v>
      </c>
      <c r="I28" s="5" t="s">
        <v>878</v>
      </c>
      <c r="J28" s="5" t="s">
        <v>895</v>
      </c>
      <c r="K28" s="5" t="s">
        <v>38</v>
      </c>
      <c r="L28" s="5" t="s">
        <v>896</v>
      </c>
      <c r="M28" s="5" t="s">
        <v>889</v>
      </c>
      <c r="N28" s="5" t="b">
        <f t="shared" si="1"/>
        <v>1</v>
      </c>
      <c r="O28" s="5" t="b">
        <f t="shared" si="2"/>
        <v>1</v>
      </c>
      <c r="P28" s="5" t="b">
        <f t="shared" si="3"/>
        <v>1</v>
      </c>
      <c r="R28" s="5" t="s">
        <v>878</v>
      </c>
      <c r="S28" s="5" t="s">
        <v>895</v>
      </c>
      <c r="T28" s="5" t="s">
        <v>43</v>
      </c>
      <c r="U28" s="5" t="s">
        <v>896</v>
      </c>
      <c r="V28" s="5" t="s">
        <v>992</v>
      </c>
      <c r="X28" s="5" t="b">
        <f t="shared" si="5"/>
        <v>1</v>
      </c>
      <c r="Y28" s="5" t="b">
        <f t="shared" si="6"/>
        <v>1</v>
      </c>
      <c r="Z28" s="5" t="b">
        <f t="shared" si="7"/>
        <v>1</v>
      </c>
    </row>
    <row r="29" spans="1:26" x14ac:dyDescent="0.25">
      <c r="A29" s="5" t="s">
        <v>878</v>
      </c>
      <c r="B29" s="5" t="str">
        <f>INDEX('Plexos Lookups'!$J$3:$J$54,MATCH(MID('Non Spin Memberships'!C29,8,3),'Plexos Lookups'!$K$3:$K$54,0))&amp;$D$1</f>
        <v>West 4 Non-Spin</v>
      </c>
      <c r="C29" s="5" t="str">
        <f>'Gen Nodes'!B29</f>
        <v>DRS.PX.NCA._.RES.HVAC - DLC</v>
      </c>
      <c r="E29" s="5" t="str">
        <f t="shared" si="0"/>
        <v>Reserve.Generators</v>
      </c>
      <c r="F29" s="5" t="str">
        <f>INDEX('Plexos Lookups'!$J$3:$J$54,MATCH(MID('Non Spin Memberships'!G29,8,3),'Plexos Lookups'!$K$3:$K$54,0))&amp;$D$1</f>
        <v>West 4 Non-Spin</v>
      </c>
      <c r="G29" s="5" t="str">
        <f>'Gen Nodes'!F29</f>
        <v>DRW.PX.NCA._.RES.Smart Thermostats</v>
      </c>
      <c r="I29" s="5" t="s">
        <v>878</v>
      </c>
      <c r="J29" s="5" t="s">
        <v>895</v>
      </c>
      <c r="K29" s="5" t="s">
        <v>40</v>
      </c>
      <c r="L29" s="5" t="s">
        <v>896</v>
      </c>
      <c r="M29" s="5" t="s">
        <v>889</v>
      </c>
      <c r="N29" s="5" t="b">
        <f t="shared" si="1"/>
        <v>1</v>
      </c>
      <c r="O29" s="5" t="b">
        <f t="shared" si="2"/>
        <v>1</v>
      </c>
      <c r="P29" s="5" t="b">
        <f t="shared" si="3"/>
        <v>1</v>
      </c>
      <c r="R29" s="5" t="s">
        <v>878</v>
      </c>
      <c r="S29" s="5" t="s">
        <v>895</v>
      </c>
      <c r="T29" s="5" t="s">
        <v>45</v>
      </c>
      <c r="U29" s="5" t="s">
        <v>896</v>
      </c>
      <c r="V29" s="5" t="s">
        <v>992</v>
      </c>
      <c r="X29" s="5" t="b">
        <f t="shared" si="5"/>
        <v>1</v>
      </c>
      <c r="Y29" s="5" t="b">
        <f t="shared" si="6"/>
        <v>1</v>
      </c>
      <c r="Z29" s="5" t="b">
        <f t="shared" si="7"/>
        <v>1</v>
      </c>
    </row>
    <row r="30" spans="1:26" x14ac:dyDescent="0.25">
      <c r="A30" s="5" t="s">
        <v>878</v>
      </c>
      <c r="B30" s="5" t="str">
        <f>INDEX('Plexos Lookups'!$J$3:$J$54,MATCH(MID('Non Spin Memberships'!C30,8,3),'Plexos Lookups'!$K$3:$K$54,0))&amp;$D$1</f>
        <v>West 4 Non-Spin</v>
      </c>
      <c r="C30" s="5" t="str">
        <f>'Gen Nodes'!B30</f>
        <v>DRS.PX.NCA._.RES.Pool Pump - DLC</v>
      </c>
      <c r="E30" s="5" t="str">
        <f t="shared" si="0"/>
        <v>Reserve.Generators</v>
      </c>
      <c r="F30" s="5" t="str">
        <f>INDEX('Plexos Lookups'!$J$3:$J$54,MATCH(MID('Non Spin Memberships'!G30,8,3),'Plexos Lookups'!$K$3:$K$54,0))&amp;$D$1</f>
        <v>West 4 Non-Spin</v>
      </c>
      <c r="G30" s="5" t="str">
        <f>'Gen Nodes'!F30</f>
        <v>DRW.PX.NCA._.RES.Water Heater - DLC</v>
      </c>
      <c r="I30" s="5" t="s">
        <v>878</v>
      </c>
      <c r="J30" s="5" t="s">
        <v>895</v>
      </c>
      <c r="K30" s="5" t="s">
        <v>42</v>
      </c>
      <c r="L30" s="5" t="s">
        <v>896</v>
      </c>
      <c r="M30" s="5" t="s">
        <v>889</v>
      </c>
      <c r="N30" s="5" t="b">
        <f t="shared" si="1"/>
        <v>1</v>
      </c>
      <c r="O30" s="5" t="b">
        <f t="shared" si="2"/>
        <v>1</v>
      </c>
      <c r="P30" s="5" t="b">
        <f t="shared" si="3"/>
        <v>1</v>
      </c>
      <c r="R30" s="5" t="s">
        <v>878</v>
      </c>
      <c r="S30" s="5" t="s">
        <v>895</v>
      </c>
      <c r="T30" s="5" t="s">
        <v>47</v>
      </c>
      <c r="U30" s="5" t="s">
        <v>896</v>
      </c>
      <c r="V30" s="5" t="s">
        <v>992</v>
      </c>
      <c r="X30" s="5" t="b">
        <f t="shared" si="5"/>
        <v>1</v>
      </c>
      <c r="Y30" s="5" t="b">
        <f t="shared" si="6"/>
        <v>1</v>
      </c>
      <c r="Z30" s="5" t="b">
        <f t="shared" si="7"/>
        <v>1</v>
      </c>
    </row>
    <row r="31" spans="1:26" x14ac:dyDescent="0.25">
      <c r="A31" s="5" t="s">
        <v>878</v>
      </c>
      <c r="B31" s="5" t="str">
        <f>INDEX('Plexos Lookups'!$J$3:$J$54,MATCH(MID('Non Spin Memberships'!C31,8,3),'Plexos Lookups'!$K$3:$K$54,0))&amp;$D$1</f>
        <v>West 4 Non-Spin</v>
      </c>
      <c r="C31" s="5" t="str">
        <f>'Gen Nodes'!B31</f>
        <v>DRS.PX.NCA._.RES.Smart Thermostats</v>
      </c>
      <c r="E31" s="5" t="str">
        <f t="shared" si="0"/>
        <v>Reserve.Generators</v>
      </c>
      <c r="F31" s="5" t="str">
        <f>INDEX('Plexos Lookups'!$J$3:$J$54,MATCH(MID('Non Spin Memberships'!G31,8,3),'Plexos Lookups'!$K$3:$K$54,0))&amp;$D$1</f>
        <v>West 4 Non-Spin</v>
      </c>
      <c r="G31" s="5" t="str">
        <f>'Gen Nodes'!F31</f>
        <v>DRW.PX.SOR._.CI_.3 Party</v>
      </c>
      <c r="I31" s="5" t="s">
        <v>878</v>
      </c>
      <c r="J31" s="5" t="s">
        <v>895</v>
      </c>
      <c r="K31" s="5" t="s">
        <v>44</v>
      </c>
      <c r="L31" s="5" t="s">
        <v>896</v>
      </c>
      <c r="M31" s="5" t="s">
        <v>889</v>
      </c>
      <c r="N31" s="5" t="b">
        <f t="shared" si="1"/>
        <v>1</v>
      </c>
      <c r="O31" s="5" t="b">
        <f t="shared" si="2"/>
        <v>1</v>
      </c>
      <c r="P31" s="5" t="b">
        <f t="shared" si="3"/>
        <v>1</v>
      </c>
      <c r="R31" s="5" t="s">
        <v>878</v>
      </c>
      <c r="S31" s="5" t="s">
        <v>895</v>
      </c>
      <c r="T31" s="5" t="s">
        <v>122</v>
      </c>
      <c r="U31" s="5" t="s">
        <v>896</v>
      </c>
      <c r="V31" s="5" t="s">
        <v>992</v>
      </c>
      <c r="X31" s="5" t="b">
        <f t="shared" si="5"/>
        <v>1</v>
      </c>
      <c r="Y31" s="5" t="b">
        <f t="shared" si="6"/>
        <v>1</v>
      </c>
      <c r="Z31" s="5" t="b">
        <f t="shared" si="7"/>
        <v>1</v>
      </c>
    </row>
    <row r="32" spans="1:26" x14ac:dyDescent="0.25">
      <c r="A32" s="5" t="s">
        <v>878</v>
      </c>
      <c r="B32" s="5" t="str">
        <f>INDEX('Plexos Lookups'!$J$3:$J$54,MATCH(MID('Non Spin Memberships'!C32,8,3),'Plexos Lookups'!$K$3:$K$54,0))&amp;$D$1</f>
        <v>West 4 Non-Spin</v>
      </c>
      <c r="C32" s="5" t="str">
        <f>'Gen Nodes'!B32</f>
        <v>DRS.PX.NCA._.RES.Water Heater - DLC</v>
      </c>
      <c r="E32" s="5" t="str">
        <f t="shared" si="0"/>
        <v>Reserve.Generators</v>
      </c>
      <c r="F32" s="5" t="str">
        <f>INDEX('Plexos Lookups'!$J$3:$J$54,MATCH(MID('Non Spin Memberships'!G32,8,3),'Plexos Lookups'!$K$3:$K$54,0))&amp;$D$1</f>
        <v>West 4 Non-Spin</v>
      </c>
      <c r="G32" s="5" t="str">
        <f>'Gen Nodes'!F32</f>
        <v>DRW.PX.SOR._.CI_.Battery DLC</v>
      </c>
      <c r="I32" s="5" t="s">
        <v>878</v>
      </c>
      <c r="J32" s="5" t="s">
        <v>895</v>
      </c>
      <c r="K32" s="5" t="s">
        <v>46</v>
      </c>
      <c r="L32" s="5" t="s">
        <v>896</v>
      </c>
      <c r="M32" s="5" t="s">
        <v>889</v>
      </c>
      <c r="N32" s="5" t="b">
        <f t="shared" si="1"/>
        <v>1</v>
      </c>
      <c r="O32" s="5" t="b">
        <f t="shared" si="2"/>
        <v>1</v>
      </c>
      <c r="P32" s="5" t="b">
        <f t="shared" si="3"/>
        <v>1</v>
      </c>
      <c r="R32" s="5" t="s">
        <v>878</v>
      </c>
      <c r="S32" s="5" t="s">
        <v>895</v>
      </c>
      <c r="T32" s="5" t="s">
        <v>112</v>
      </c>
      <c r="U32" s="5" t="s">
        <v>896</v>
      </c>
      <c r="V32" s="5" t="s">
        <v>992</v>
      </c>
      <c r="X32" s="5" t="b">
        <f t="shared" si="5"/>
        <v>1</v>
      </c>
      <c r="Y32" s="5" t="b">
        <f t="shared" si="6"/>
        <v>1</v>
      </c>
      <c r="Z32" s="5" t="b">
        <f t="shared" si="7"/>
        <v>1</v>
      </c>
    </row>
    <row r="33" spans="1:26" x14ac:dyDescent="0.25">
      <c r="A33" s="5" t="s">
        <v>878</v>
      </c>
      <c r="B33" s="5" t="str">
        <f>INDEX('Plexos Lookups'!$J$3:$J$54,MATCH(MID('Non Spin Memberships'!C33,8,3),'Plexos Lookups'!$K$3:$K$54,0))&amp;$D$1</f>
        <v>West 4 Non-Spin</v>
      </c>
      <c r="C33" s="5" t="str">
        <f>'Gen Nodes'!B33</f>
        <v>DRS.PX.SOR._.CI_.3 Party</v>
      </c>
      <c r="E33" s="5" t="str">
        <f t="shared" si="0"/>
        <v>Reserve.Generators</v>
      </c>
      <c r="F33" s="5" t="str">
        <f>INDEX('Plexos Lookups'!$J$3:$J$54,MATCH(MID('Non Spin Memberships'!G33,8,3),'Plexos Lookups'!$K$3:$K$54,0))&amp;$D$1</f>
        <v>West 4 Non-Spin</v>
      </c>
      <c r="G33" s="5" t="str">
        <f>'Gen Nodes'!F33</f>
        <v>DRW.PX.SOR._.CI_.Grid Interactive Water Htr</v>
      </c>
      <c r="I33" s="5" t="s">
        <v>878</v>
      </c>
      <c r="J33" s="5" t="s">
        <v>895</v>
      </c>
      <c r="K33" s="5" t="s">
        <v>121</v>
      </c>
      <c r="L33" s="5" t="s">
        <v>896</v>
      </c>
      <c r="M33" s="5" t="s">
        <v>889</v>
      </c>
      <c r="N33" s="5" t="b">
        <f t="shared" si="1"/>
        <v>1</v>
      </c>
      <c r="O33" s="5" t="b">
        <f t="shared" si="2"/>
        <v>1</v>
      </c>
      <c r="P33" s="5" t="b">
        <f t="shared" si="3"/>
        <v>1</v>
      </c>
      <c r="R33" s="5" t="s">
        <v>878</v>
      </c>
      <c r="S33" s="5" t="s">
        <v>895</v>
      </c>
      <c r="T33" s="5" t="s">
        <v>114</v>
      </c>
      <c r="U33" s="5" t="s">
        <v>896</v>
      </c>
      <c r="V33" s="5" t="s">
        <v>992</v>
      </c>
      <c r="X33" s="5" t="b">
        <f t="shared" si="5"/>
        <v>1</v>
      </c>
      <c r="Y33" s="5" t="b">
        <f t="shared" si="6"/>
        <v>1</v>
      </c>
      <c r="Z33" s="5" t="b">
        <f t="shared" si="7"/>
        <v>1</v>
      </c>
    </row>
    <row r="34" spans="1:26" x14ac:dyDescent="0.25">
      <c r="A34" s="5" t="s">
        <v>878</v>
      </c>
      <c r="B34" s="5" t="str">
        <f>INDEX('Plexos Lookups'!$J$3:$J$54,MATCH(MID('Non Spin Memberships'!C34,8,3),'Plexos Lookups'!$K$3:$K$54,0))&amp;$D$1</f>
        <v>West 4 Non-Spin</v>
      </c>
      <c r="C34" s="5" t="str">
        <f>'Gen Nodes'!B34</f>
        <v>DRS.PX.SOR._.CI_.Battery DLC</v>
      </c>
      <c r="E34" s="5" t="str">
        <f t="shared" ref="E34:E65" si="8">A34</f>
        <v>Reserve.Generators</v>
      </c>
      <c r="F34" s="5" t="str">
        <f>INDEX('Plexos Lookups'!$J$3:$J$54,MATCH(MID('Non Spin Memberships'!G34,8,3),'Plexos Lookups'!$K$3:$K$54,0))&amp;$D$1</f>
        <v>West 4 Non-Spin</v>
      </c>
      <c r="G34" s="5" t="str">
        <f>'Gen Nodes'!F34</f>
        <v>DRW.PX.SOR._.CI_.HVAC - DLC</v>
      </c>
      <c r="I34" s="5" t="s">
        <v>878</v>
      </c>
      <c r="J34" s="5" t="s">
        <v>895</v>
      </c>
      <c r="K34" s="5" t="s">
        <v>111</v>
      </c>
      <c r="L34" s="5" t="s">
        <v>896</v>
      </c>
      <c r="M34" s="5" t="s">
        <v>889</v>
      </c>
      <c r="N34" s="5" t="b">
        <f t="shared" ref="N34:N65" si="9">I34=A34</f>
        <v>1</v>
      </c>
      <c r="O34" s="5" t="b">
        <f t="shared" ref="O34:O65" si="10">J34=B34</f>
        <v>1</v>
      </c>
      <c r="P34" s="5" t="b">
        <f t="shared" ref="P34:P65" si="11">K34=C34</f>
        <v>1</v>
      </c>
      <c r="R34" s="5" t="s">
        <v>878</v>
      </c>
      <c r="S34" s="5" t="s">
        <v>895</v>
      </c>
      <c r="T34" s="5" t="s">
        <v>116</v>
      </c>
      <c r="U34" s="5" t="s">
        <v>896</v>
      </c>
      <c r="V34" s="5" t="s">
        <v>992</v>
      </c>
      <c r="X34" s="5" t="b">
        <f t="shared" si="5"/>
        <v>1</v>
      </c>
      <c r="Y34" s="5" t="b">
        <f t="shared" si="6"/>
        <v>1</v>
      </c>
      <c r="Z34" s="5" t="b">
        <f t="shared" si="7"/>
        <v>1</v>
      </c>
    </row>
    <row r="35" spans="1:26" x14ac:dyDescent="0.25">
      <c r="A35" s="5" t="s">
        <v>878</v>
      </c>
      <c r="B35" s="5" t="str">
        <f>INDEX('Plexos Lookups'!$J$3:$J$54,MATCH(MID('Non Spin Memberships'!C35,8,3),'Plexos Lookups'!$K$3:$K$54,0))&amp;$D$1</f>
        <v>West 4 Non-Spin</v>
      </c>
      <c r="C35" s="5" t="str">
        <f>'Gen Nodes'!B35</f>
        <v>DRS.PX.SOR._.CI_.Grid Interactive Water Htr</v>
      </c>
      <c r="E35" s="5" t="str">
        <f t="shared" si="8"/>
        <v>Reserve.Generators</v>
      </c>
      <c r="F35" s="5" t="str">
        <f>INDEX('Plexos Lookups'!$J$3:$J$54,MATCH(MID('Non Spin Memberships'!G35,8,3),'Plexos Lookups'!$K$3:$K$54,0))&amp;$D$1</f>
        <v>West 4 Non-Spin</v>
      </c>
      <c r="G35" s="5" t="str">
        <f>'Gen Nodes'!F35</f>
        <v>DRW.PX.SOR._.CI_.Pool Pump - DLC</v>
      </c>
      <c r="I35" s="5" t="s">
        <v>878</v>
      </c>
      <c r="J35" s="5" t="s">
        <v>895</v>
      </c>
      <c r="K35" s="5" t="s">
        <v>113</v>
      </c>
      <c r="L35" s="5" t="s">
        <v>896</v>
      </c>
      <c r="M35" s="5" t="s">
        <v>889</v>
      </c>
      <c r="N35" s="5" t="b">
        <f t="shared" si="9"/>
        <v>1</v>
      </c>
      <c r="O35" s="5" t="b">
        <f t="shared" si="10"/>
        <v>1</v>
      </c>
      <c r="P35" s="5" t="b">
        <f t="shared" si="11"/>
        <v>1</v>
      </c>
      <c r="R35" s="5" t="s">
        <v>878</v>
      </c>
      <c r="S35" s="5" t="s">
        <v>895</v>
      </c>
      <c r="T35" s="5" t="s">
        <v>118</v>
      </c>
      <c r="U35" s="5" t="s">
        <v>896</v>
      </c>
      <c r="V35" s="5" t="s">
        <v>992</v>
      </c>
      <c r="X35" s="5" t="b">
        <f t="shared" si="5"/>
        <v>1</v>
      </c>
      <c r="Y35" s="5" t="b">
        <f t="shared" si="6"/>
        <v>1</v>
      </c>
      <c r="Z35" s="5" t="b">
        <f t="shared" si="7"/>
        <v>1</v>
      </c>
    </row>
    <row r="36" spans="1:26" x14ac:dyDescent="0.25">
      <c r="A36" s="5" t="s">
        <v>878</v>
      </c>
      <c r="B36" s="5" t="str">
        <f>INDEX('Plexos Lookups'!$J$3:$J$54,MATCH(MID('Non Spin Memberships'!C36,8,3),'Plexos Lookups'!$K$3:$K$54,0))&amp;$D$1</f>
        <v>West 4 Non-Spin</v>
      </c>
      <c r="C36" s="5" t="str">
        <f>'Gen Nodes'!B36</f>
        <v>DRS.PX.SOR._.CI_.HVAC - DLC</v>
      </c>
      <c r="E36" s="5" t="str">
        <f t="shared" si="8"/>
        <v>Reserve.Generators</v>
      </c>
      <c r="F36" s="5" t="str">
        <f>INDEX('Plexos Lookups'!$J$3:$J$54,MATCH(MID('Non Spin Memberships'!G36,8,3),'Plexos Lookups'!$K$3:$K$54,0))&amp;$D$1</f>
        <v>West 4 Non-Spin</v>
      </c>
      <c r="G36" s="5" t="str">
        <f>'Gen Nodes'!F36</f>
        <v>DRW.PX.SOR._.CI_.Smart Thermostats</v>
      </c>
      <c r="I36" s="5" t="s">
        <v>878</v>
      </c>
      <c r="J36" s="5" t="s">
        <v>895</v>
      </c>
      <c r="K36" s="5" t="s">
        <v>115</v>
      </c>
      <c r="L36" s="5" t="s">
        <v>896</v>
      </c>
      <c r="M36" s="5" t="s">
        <v>889</v>
      </c>
      <c r="N36" s="5" t="b">
        <f t="shared" si="9"/>
        <v>1</v>
      </c>
      <c r="O36" s="5" t="b">
        <f t="shared" si="10"/>
        <v>1</v>
      </c>
      <c r="P36" s="5" t="b">
        <f t="shared" si="11"/>
        <v>1</v>
      </c>
      <c r="R36" s="5" t="s">
        <v>878</v>
      </c>
      <c r="S36" s="5" t="s">
        <v>895</v>
      </c>
      <c r="T36" s="5" t="s">
        <v>120</v>
      </c>
      <c r="U36" s="5" t="s">
        <v>896</v>
      </c>
      <c r="V36" s="5" t="s">
        <v>992</v>
      </c>
      <c r="X36" s="5" t="b">
        <f t="shared" si="5"/>
        <v>1</v>
      </c>
      <c r="Y36" s="5" t="b">
        <f t="shared" si="6"/>
        <v>1</v>
      </c>
      <c r="Z36" s="5" t="b">
        <f t="shared" si="7"/>
        <v>1</v>
      </c>
    </row>
    <row r="37" spans="1:26" x14ac:dyDescent="0.25">
      <c r="A37" s="5" t="s">
        <v>878</v>
      </c>
      <c r="B37" s="5" t="str">
        <f>INDEX('Plexos Lookups'!$J$3:$J$54,MATCH(MID('Non Spin Memberships'!C37,8,3),'Plexos Lookups'!$K$3:$K$54,0))&amp;$D$1</f>
        <v>West 4 Non-Spin</v>
      </c>
      <c r="C37" s="5" t="str">
        <f>'Gen Nodes'!B37</f>
        <v>DRS.PX.SOR._.CI_.Pool Pump - DLC</v>
      </c>
      <c r="E37" s="5" t="str">
        <f t="shared" si="8"/>
        <v>Reserve.Generators</v>
      </c>
      <c r="F37" s="5" t="str">
        <f>INDEX('Plexos Lookups'!$J$3:$J$54,MATCH(MID('Non Spin Memberships'!G37,8,3),'Plexos Lookups'!$K$3:$K$54,0))&amp;$D$1</f>
        <v>West 4 Non-Spin</v>
      </c>
      <c r="G37" s="5" t="str">
        <f>'Gen Nodes'!F37</f>
        <v>DRW.PX.SOR._.CI_.Water Heater - DLC</v>
      </c>
      <c r="I37" s="5" t="s">
        <v>878</v>
      </c>
      <c r="J37" s="5" t="s">
        <v>895</v>
      </c>
      <c r="K37" s="5" t="s">
        <v>117</v>
      </c>
      <c r="L37" s="5" t="s">
        <v>896</v>
      </c>
      <c r="M37" s="5" t="s">
        <v>889</v>
      </c>
      <c r="N37" s="5" t="b">
        <f t="shared" si="9"/>
        <v>1</v>
      </c>
      <c r="O37" s="5" t="b">
        <f t="shared" si="10"/>
        <v>1</v>
      </c>
      <c r="P37" s="5" t="b">
        <f t="shared" si="11"/>
        <v>1</v>
      </c>
      <c r="R37" s="5" t="s">
        <v>878</v>
      </c>
      <c r="S37" s="5" t="s">
        <v>895</v>
      </c>
      <c r="T37" s="5" t="s">
        <v>124</v>
      </c>
      <c r="U37" s="5" t="s">
        <v>896</v>
      </c>
      <c r="V37" s="5" t="s">
        <v>992</v>
      </c>
      <c r="X37" s="5" t="b">
        <f t="shared" si="5"/>
        <v>1</v>
      </c>
      <c r="Y37" s="5" t="b">
        <f t="shared" si="6"/>
        <v>1</v>
      </c>
      <c r="Z37" s="5" t="b">
        <f t="shared" si="7"/>
        <v>1</v>
      </c>
    </row>
    <row r="38" spans="1:26" x14ac:dyDescent="0.25">
      <c r="A38" s="5" t="s">
        <v>878</v>
      </c>
      <c r="B38" s="5" t="str">
        <f>INDEX('Plexos Lookups'!$J$3:$J$54,MATCH(MID('Non Spin Memberships'!C38,8,3),'Plexos Lookups'!$K$3:$K$54,0))&amp;$D$1</f>
        <v>West 4 Non-Spin</v>
      </c>
      <c r="C38" s="5" t="str">
        <f>'Gen Nodes'!B38</f>
        <v>DRS.PX.SOR._.CI_.Smart Thermostats</v>
      </c>
      <c r="E38" s="5" t="str">
        <f t="shared" si="8"/>
        <v>Reserve.Generators</v>
      </c>
      <c r="F38" s="5" t="str">
        <f>INDEX('Plexos Lookups'!$J$3:$J$54,MATCH(MID('Non Spin Memberships'!G38,8,3),'Plexos Lookups'!$K$3:$K$54,0))&amp;$D$1</f>
        <v>West 4 Non-Spin</v>
      </c>
      <c r="G38" s="5" t="str">
        <f>'Gen Nodes'!F38</f>
        <v>DRW.PX.SOR._.RES.Battery DLC</v>
      </c>
      <c r="I38" s="5" t="s">
        <v>878</v>
      </c>
      <c r="J38" s="5" t="s">
        <v>895</v>
      </c>
      <c r="K38" s="5" t="s">
        <v>119</v>
      </c>
      <c r="L38" s="5" t="s">
        <v>896</v>
      </c>
      <c r="M38" s="5" t="s">
        <v>889</v>
      </c>
      <c r="N38" s="5" t="b">
        <f t="shared" si="9"/>
        <v>1</v>
      </c>
      <c r="O38" s="5" t="b">
        <f t="shared" si="10"/>
        <v>1</v>
      </c>
      <c r="P38" s="5" t="b">
        <f t="shared" si="11"/>
        <v>1</v>
      </c>
      <c r="R38" s="5" t="s">
        <v>878</v>
      </c>
      <c r="S38" s="5" t="s">
        <v>895</v>
      </c>
      <c r="T38" s="5" t="s">
        <v>96</v>
      </c>
      <c r="U38" s="5" t="s">
        <v>896</v>
      </c>
      <c r="V38" s="5" t="s">
        <v>992</v>
      </c>
      <c r="X38" s="5" t="b">
        <f t="shared" si="5"/>
        <v>1</v>
      </c>
      <c r="Y38" s="5" t="b">
        <f t="shared" si="6"/>
        <v>1</v>
      </c>
      <c r="Z38" s="5" t="b">
        <f t="shared" si="7"/>
        <v>1</v>
      </c>
    </row>
    <row r="39" spans="1:26" x14ac:dyDescent="0.25">
      <c r="A39" s="5" t="s">
        <v>878</v>
      </c>
      <c r="B39" s="5" t="str">
        <f>INDEX('Plexos Lookups'!$J$3:$J$54,MATCH(MID('Non Spin Memberships'!C39,8,3),'Plexos Lookups'!$K$3:$K$54,0))&amp;$D$1</f>
        <v>West 4 Non-Spin</v>
      </c>
      <c r="C39" s="5" t="str">
        <f>'Gen Nodes'!B39</f>
        <v>DRS.PX.SOR._.CI_.Water Heater - DLC</v>
      </c>
      <c r="E39" s="5" t="str">
        <f t="shared" si="8"/>
        <v>Reserve.Generators</v>
      </c>
      <c r="F39" s="5" t="str">
        <f>INDEX('Plexos Lookups'!$J$3:$J$54,MATCH(MID('Non Spin Memberships'!G39,8,3),'Plexos Lookups'!$K$3:$K$54,0))&amp;$D$1</f>
        <v>West 4 Non-Spin</v>
      </c>
      <c r="G39" s="5" t="str">
        <f>'Gen Nodes'!F39</f>
        <v>DRW.PX.SOR._.RES.EV DLC</v>
      </c>
      <c r="I39" s="5" t="s">
        <v>878</v>
      </c>
      <c r="J39" s="5" t="s">
        <v>895</v>
      </c>
      <c r="K39" s="5" t="s">
        <v>123</v>
      </c>
      <c r="L39" s="5" t="s">
        <v>896</v>
      </c>
      <c r="M39" s="5" t="s">
        <v>889</v>
      </c>
      <c r="N39" s="5" t="b">
        <f t="shared" si="9"/>
        <v>1</v>
      </c>
      <c r="O39" s="5" t="b">
        <f t="shared" si="10"/>
        <v>1</v>
      </c>
      <c r="P39" s="5" t="b">
        <f t="shared" si="11"/>
        <v>1</v>
      </c>
      <c r="R39" s="5" t="s">
        <v>878</v>
      </c>
      <c r="S39" s="5" t="s">
        <v>895</v>
      </c>
      <c r="T39" s="5" t="s">
        <v>98</v>
      </c>
      <c r="U39" s="5" t="s">
        <v>896</v>
      </c>
      <c r="V39" s="5" t="s">
        <v>992</v>
      </c>
      <c r="X39" s="5" t="b">
        <f t="shared" si="5"/>
        <v>1</v>
      </c>
      <c r="Y39" s="5" t="b">
        <f t="shared" si="6"/>
        <v>1</v>
      </c>
      <c r="Z39" s="5" t="b">
        <f t="shared" si="7"/>
        <v>1</v>
      </c>
    </row>
    <row r="40" spans="1:26" x14ac:dyDescent="0.25">
      <c r="A40" s="5" t="s">
        <v>878</v>
      </c>
      <c r="B40" s="5" t="str">
        <f>INDEX('Plexos Lookups'!$J$3:$J$54,MATCH(MID('Non Spin Memberships'!C40,8,3),'Plexos Lookups'!$K$3:$K$54,0))&amp;$D$1</f>
        <v>West 4 Non-Spin</v>
      </c>
      <c r="C40" s="5" t="str">
        <f>'Gen Nodes'!B40</f>
        <v>DRS.PX.SOR._.IRR.Irrigation DLC</v>
      </c>
      <c r="E40" s="5" t="str">
        <f t="shared" si="8"/>
        <v>Reserve.Generators</v>
      </c>
      <c r="F40" s="5" t="str">
        <f>INDEX('Plexos Lookups'!$J$3:$J$54,MATCH(MID('Non Spin Memberships'!G40,8,3),'Plexos Lookups'!$K$3:$K$54,0))&amp;$D$1</f>
        <v>West 4 Non-Spin</v>
      </c>
      <c r="G40" s="5" t="str">
        <f>'Gen Nodes'!F40</f>
        <v>DRW.PX.SOR._.RES.Grid Interactive Water Htr</v>
      </c>
      <c r="I40" s="5" t="s">
        <v>878</v>
      </c>
      <c r="J40" s="5" t="s">
        <v>895</v>
      </c>
      <c r="K40" s="5" t="s">
        <v>125</v>
      </c>
      <c r="L40" s="5" t="s">
        <v>896</v>
      </c>
      <c r="M40" s="5" t="s">
        <v>889</v>
      </c>
      <c r="N40" s="5" t="b">
        <f t="shared" si="9"/>
        <v>1</v>
      </c>
      <c r="O40" s="5" t="b">
        <f t="shared" si="10"/>
        <v>1</v>
      </c>
      <c r="P40" s="5" t="b">
        <f t="shared" si="11"/>
        <v>1</v>
      </c>
      <c r="R40" s="5" t="s">
        <v>878</v>
      </c>
      <c r="S40" s="5" t="s">
        <v>895</v>
      </c>
      <c r="T40" s="5" t="s">
        <v>100</v>
      </c>
      <c r="U40" s="5" t="s">
        <v>896</v>
      </c>
      <c r="V40" s="5" t="s">
        <v>992</v>
      </c>
      <c r="X40" s="5" t="b">
        <f t="shared" si="5"/>
        <v>1</v>
      </c>
      <c r="Y40" s="5" t="b">
        <f t="shared" si="6"/>
        <v>1</v>
      </c>
      <c r="Z40" s="5" t="b">
        <f t="shared" si="7"/>
        <v>1</v>
      </c>
    </row>
    <row r="41" spans="1:26" x14ac:dyDescent="0.25">
      <c r="A41" s="5" t="s">
        <v>878</v>
      </c>
      <c r="B41" s="5" t="str">
        <f>INDEX('Plexos Lookups'!$J$3:$J$54,MATCH(MID('Non Spin Memberships'!C41,8,3),'Plexos Lookups'!$K$3:$K$54,0))&amp;$D$1</f>
        <v>West 4 Non-Spin</v>
      </c>
      <c r="C41" s="5" t="str">
        <f>'Gen Nodes'!B41</f>
        <v>DRS.PX.SOR._.RES.Battery DLC</v>
      </c>
      <c r="E41" s="5" t="str">
        <f t="shared" si="8"/>
        <v>Reserve.Generators</v>
      </c>
      <c r="F41" s="5" t="str">
        <f>INDEX('Plexos Lookups'!$J$3:$J$54,MATCH(MID('Non Spin Memberships'!G41,8,3),'Plexos Lookups'!$K$3:$K$54,0))&amp;$D$1</f>
        <v>West 4 Non-Spin</v>
      </c>
      <c r="G41" s="5" t="str">
        <f>'Gen Nodes'!F41</f>
        <v>DRW.PX.SOR._.RES.Home Energy Mgmt Sys</v>
      </c>
      <c r="I41" s="5" t="s">
        <v>878</v>
      </c>
      <c r="J41" s="5" t="s">
        <v>895</v>
      </c>
      <c r="K41" s="5" t="s">
        <v>95</v>
      </c>
      <c r="L41" s="5" t="s">
        <v>896</v>
      </c>
      <c r="M41" s="5" t="s">
        <v>889</v>
      </c>
      <c r="N41" s="5" t="b">
        <f t="shared" si="9"/>
        <v>1</v>
      </c>
      <c r="O41" s="5" t="b">
        <f t="shared" si="10"/>
        <v>1</v>
      </c>
      <c r="P41" s="5" t="b">
        <f t="shared" si="11"/>
        <v>1</v>
      </c>
      <c r="R41" s="5" t="s">
        <v>878</v>
      </c>
      <c r="S41" s="5" t="s">
        <v>895</v>
      </c>
      <c r="T41" s="5" t="s">
        <v>102</v>
      </c>
      <c r="U41" s="5" t="s">
        <v>896</v>
      </c>
      <c r="V41" s="5" t="s">
        <v>992</v>
      </c>
      <c r="X41" s="5" t="b">
        <f t="shared" si="5"/>
        <v>1</v>
      </c>
      <c r="Y41" s="5" t="b">
        <f t="shared" si="6"/>
        <v>1</v>
      </c>
      <c r="Z41" s="5" t="b">
        <f t="shared" si="7"/>
        <v>1</v>
      </c>
    </row>
    <row r="42" spans="1:26" x14ac:dyDescent="0.25">
      <c r="A42" s="5" t="s">
        <v>878</v>
      </c>
      <c r="B42" s="5" t="str">
        <f>INDEX('Plexos Lookups'!$J$3:$J$54,MATCH(MID('Non Spin Memberships'!C42,8,3),'Plexos Lookups'!$K$3:$K$54,0))&amp;$D$1</f>
        <v>West 4 Non-Spin</v>
      </c>
      <c r="C42" s="5" t="str">
        <f>'Gen Nodes'!B42</f>
        <v>DRS.PX.SOR._.RES.EV DLC</v>
      </c>
      <c r="E42" s="5" t="str">
        <f t="shared" si="8"/>
        <v>Reserve.Generators</v>
      </c>
      <c r="F42" s="5" t="str">
        <f>INDEX('Plexos Lookups'!$J$3:$J$54,MATCH(MID('Non Spin Memberships'!G42,8,3),'Plexos Lookups'!$K$3:$K$54,0))&amp;$D$1</f>
        <v>West 4 Non-Spin</v>
      </c>
      <c r="G42" s="5" t="str">
        <f>'Gen Nodes'!F42</f>
        <v>DRW.PX.SOR._.RES.HVAC - DLC</v>
      </c>
      <c r="I42" s="5" t="s">
        <v>878</v>
      </c>
      <c r="J42" s="5" t="s">
        <v>895</v>
      </c>
      <c r="K42" s="5" t="s">
        <v>97</v>
      </c>
      <c r="L42" s="5" t="s">
        <v>896</v>
      </c>
      <c r="M42" s="5" t="s">
        <v>889</v>
      </c>
      <c r="N42" s="5" t="b">
        <f t="shared" si="9"/>
        <v>1</v>
      </c>
      <c r="O42" s="5" t="b">
        <f t="shared" si="10"/>
        <v>1</v>
      </c>
      <c r="P42" s="5" t="b">
        <f t="shared" si="11"/>
        <v>1</v>
      </c>
      <c r="R42" s="5" t="s">
        <v>878</v>
      </c>
      <c r="S42" s="5" t="s">
        <v>895</v>
      </c>
      <c r="T42" s="5" t="s">
        <v>104</v>
      </c>
      <c r="U42" s="5" t="s">
        <v>896</v>
      </c>
      <c r="V42" s="5" t="s">
        <v>992</v>
      </c>
      <c r="X42" s="5" t="b">
        <f t="shared" si="5"/>
        <v>1</v>
      </c>
      <c r="Y42" s="5" t="b">
        <f t="shared" si="6"/>
        <v>1</v>
      </c>
      <c r="Z42" s="5" t="b">
        <f t="shared" si="7"/>
        <v>1</v>
      </c>
    </row>
    <row r="43" spans="1:26" x14ac:dyDescent="0.25">
      <c r="A43" s="5" t="s">
        <v>878</v>
      </c>
      <c r="B43" s="5" t="str">
        <f>INDEX('Plexos Lookups'!$J$3:$J$54,MATCH(MID('Non Spin Memberships'!C43,8,3),'Plexos Lookups'!$K$3:$K$54,0))&amp;$D$1</f>
        <v>West 4 Non-Spin</v>
      </c>
      <c r="C43" s="5" t="str">
        <f>'Gen Nodes'!B43</f>
        <v>DRS.PX.SOR._.RES.Grid Interactive Water Htr</v>
      </c>
      <c r="E43" s="5" t="str">
        <f t="shared" si="8"/>
        <v>Reserve.Generators</v>
      </c>
      <c r="F43" s="5" t="str">
        <f>INDEX('Plexos Lookups'!$J$3:$J$54,MATCH(MID('Non Spin Memberships'!G43,8,3),'Plexos Lookups'!$K$3:$K$54,0))&amp;$D$1</f>
        <v>West 4 Non-Spin</v>
      </c>
      <c r="G43" s="5" t="str">
        <f>'Gen Nodes'!F43</f>
        <v>DRW.PX.SOR._.RES.Pool Pump - DLC</v>
      </c>
      <c r="I43" s="5" t="s">
        <v>878</v>
      </c>
      <c r="J43" s="5" t="s">
        <v>895</v>
      </c>
      <c r="K43" s="5" t="s">
        <v>99</v>
      </c>
      <c r="L43" s="5" t="s">
        <v>896</v>
      </c>
      <c r="M43" s="5" t="s">
        <v>889</v>
      </c>
      <c r="N43" s="5" t="b">
        <f t="shared" si="9"/>
        <v>1</v>
      </c>
      <c r="O43" s="5" t="b">
        <f t="shared" si="10"/>
        <v>1</v>
      </c>
      <c r="P43" s="5" t="b">
        <f t="shared" si="11"/>
        <v>1</v>
      </c>
      <c r="R43" s="5" t="s">
        <v>878</v>
      </c>
      <c r="S43" s="5" t="s">
        <v>895</v>
      </c>
      <c r="T43" s="5" t="s">
        <v>106</v>
      </c>
      <c r="U43" s="5" t="s">
        <v>896</v>
      </c>
      <c r="V43" s="5" t="s">
        <v>992</v>
      </c>
      <c r="X43" s="5" t="b">
        <f t="shared" si="5"/>
        <v>1</v>
      </c>
      <c r="Y43" s="5" t="b">
        <f t="shared" si="6"/>
        <v>1</v>
      </c>
      <c r="Z43" s="5" t="b">
        <f t="shared" si="7"/>
        <v>1</v>
      </c>
    </row>
    <row r="44" spans="1:26" x14ac:dyDescent="0.25">
      <c r="A44" s="5" t="s">
        <v>878</v>
      </c>
      <c r="B44" s="5" t="str">
        <f>INDEX('Plexos Lookups'!$J$3:$J$54,MATCH(MID('Non Spin Memberships'!C44,8,3),'Plexos Lookups'!$K$3:$K$54,0))&amp;$D$1</f>
        <v>West 4 Non-Spin</v>
      </c>
      <c r="C44" s="5" t="str">
        <f>'Gen Nodes'!B44</f>
        <v>DRS.PX.SOR._.RES.Home Energy Mgmt Sys</v>
      </c>
      <c r="E44" s="5" t="str">
        <f t="shared" si="8"/>
        <v>Reserve.Generators</v>
      </c>
      <c r="F44" s="5" t="str">
        <f>INDEX('Plexos Lookups'!$J$3:$J$54,MATCH(MID('Non Spin Memberships'!G44,8,3),'Plexos Lookups'!$K$3:$K$54,0))&amp;$D$1</f>
        <v>West 4 Non-Spin</v>
      </c>
      <c r="G44" s="5" t="str">
        <f>'Gen Nodes'!F44</f>
        <v>DRW.PX.SOR._.RES.Smart Thermostats</v>
      </c>
      <c r="I44" s="5" t="s">
        <v>878</v>
      </c>
      <c r="J44" s="5" t="s">
        <v>895</v>
      </c>
      <c r="K44" s="5" t="s">
        <v>101</v>
      </c>
      <c r="L44" s="5" t="s">
        <v>896</v>
      </c>
      <c r="M44" s="5" t="s">
        <v>889</v>
      </c>
      <c r="N44" s="5" t="b">
        <f t="shared" si="9"/>
        <v>1</v>
      </c>
      <c r="O44" s="5" t="b">
        <f t="shared" si="10"/>
        <v>1</v>
      </c>
      <c r="P44" s="5" t="b">
        <f t="shared" si="11"/>
        <v>1</v>
      </c>
      <c r="R44" s="5" t="s">
        <v>878</v>
      </c>
      <c r="S44" s="5" t="s">
        <v>895</v>
      </c>
      <c r="T44" s="5" t="s">
        <v>108</v>
      </c>
      <c r="U44" s="5" t="s">
        <v>896</v>
      </c>
      <c r="V44" s="5" t="s">
        <v>992</v>
      </c>
      <c r="X44" s="5" t="b">
        <f t="shared" si="5"/>
        <v>1</v>
      </c>
      <c r="Y44" s="5" t="b">
        <f t="shared" si="6"/>
        <v>1</v>
      </c>
      <c r="Z44" s="5" t="b">
        <f t="shared" si="7"/>
        <v>1</v>
      </c>
    </row>
    <row r="45" spans="1:26" x14ac:dyDescent="0.25">
      <c r="A45" s="5" t="s">
        <v>878</v>
      </c>
      <c r="B45" s="5" t="str">
        <f>INDEX('Plexos Lookups'!$J$3:$J$54,MATCH(MID('Non Spin Memberships'!C45,8,3),'Plexos Lookups'!$K$3:$K$54,0))&amp;$D$1</f>
        <v>West 4 Non-Spin</v>
      </c>
      <c r="C45" s="5" t="str">
        <f>'Gen Nodes'!B45</f>
        <v>DRS.PX.SOR._.RES.HVAC - DLC</v>
      </c>
      <c r="E45" s="5" t="str">
        <f t="shared" si="8"/>
        <v>Reserve.Generators</v>
      </c>
      <c r="F45" s="5" t="str">
        <f>INDEX('Plexos Lookups'!$J$3:$J$54,MATCH(MID('Non Spin Memberships'!G45,8,3),'Plexos Lookups'!$K$3:$K$54,0))&amp;$D$1</f>
        <v>West 4 Non-Spin</v>
      </c>
      <c r="G45" s="5" t="str">
        <f>'Gen Nodes'!F45</f>
        <v>DRW.PX.SOR._.RES.Water Heater - DLC</v>
      </c>
      <c r="I45" s="5" t="s">
        <v>878</v>
      </c>
      <c r="J45" s="5" t="s">
        <v>895</v>
      </c>
      <c r="K45" s="5" t="s">
        <v>103</v>
      </c>
      <c r="L45" s="5" t="s">
        <v>896</v>
      </c>
      <c r="M45" s="5" t="s">
        <v>889</v>
      </c>
      <c r="N45" s="5" t="b">
        <f t="shared" si="9"/>
        <v>1</v>
      </c>
      <c r="O45" s="5" t="b">
        <f t="shared" si="10"/>
        <v>1</v>
      </c>
      <c r="P45" s="5" t="b">
        <f t="shared" si="11"/>
        <v>1</v>
      </c>
      <c r="R45" s="5" t="s">
        <v>878</v>
      </c>
      <c r="S45" s="5" t="s">
        <v>895</v>
      </c>
      <c r="T45" s="5" t="s">
        <v>110</v>
      </c>
      <c r="U45" s="5" t="s">
        <v>896</v>
      </c>
      <c r="V45" s="5" t="s">
        <v>992</v>
      </c>
      <c r="X45" s="5" t="b">
        <f t="shared" si="5"/>
        <v>1</v>
      </c>
      <c r="Y45" s="5" t="b">
        <f t="shared" si="6"/>
        <v>1</v>
      </c>
      <c r="Z45" s="5" t="b">
        <f t="shared" si="7"/>
        <v>1</v>
      </c>
    </row>
    <row r="46" spans="1:26" x14ac:dyDescent="0.25">
      <c r="A46" s="5" t="s">
        <v>878</v>
      </c>
      <c r="B46" s="5" t="str">
        <f>INDEX('Plexos Lookups'!$J$3:$J$54,MATCH(MID('Non Spin Memberships'!C46,8,3),'Plexos Lookups'!$K$3:$K$54,0))&amp;$D$1</f>
        <v>West 4 Non-Spin</v>
      </c>
      <c r="C46" s="5" t="str">
        <f>'Gen Nodes'!B46</f>
        <v>DRS.PX.SOR._.RES.Pool Pump - DLC</v>
      </c>
      <c r="E46" s="5" t="str">
        <f t="shared" si="8"/>
        <v>Reserve.Generators</v>
      </c>
      <c r="F46" s="5" t="str">
        <f>INDEX('Plexos Lookups'!$J$3:$J$54,MATCH(MID('Non Spin Memberships'!G46,8,3),'Plexos Lookups'!$K$3:$K$54,0))&amp;$D$1</f>
        <v>East 4 Non-Spin</v>
      </c>
      <c r="G46" s="5" t="str">
        <f>'Gen Nodes'!F46</f>
        <v>DRW.PX.UTN._.CI_.3 Party</v>
      </c>
      <c r="I46" s="5" t="s">
        <v>878</v>
      </c>
      <c r="J46" s="5" t="s">
        <v>895</v>
      </c>
      <c r="K46" s="5" t="s">
        <v>105</v>
      </c>
      <c r="L46" s="5" t="s">
        <v>896</v>
      </c>
      <c r="M46" s="5" t="s">
        <v>889</v>
      </c>
      <c r="N46" s="5" t="b">
        <f t="shared" si="9"/>
        <v>1</v>
      </c>
      <c r="O46" s="5" t="b">
        <f t="shared" si="10"/>
        <v>1</v>
      </c>
      <c r="P46" s="5" t="b">
        <f t="shared" si="11"/>
        <v>1</v>
      </c>
      <c r="R46" s="5" t="s">
        <v>878</v>
      </c>
      <c r="S46" s="5" t="s">
        <v>891</v>
      </c>
      <c r="T46" s="5" t="s">
        <v>152</v>
      </c>
      <c r="U46" s="5" t="s">
        <v>892</v>
      </c>
      <c r="V46" s="5" t="s">
        <v>992</v>
      </c>
      <c r="X46" s="5" t="b">
        <f t="shared" si="5"/>
        <v>1</v>
      </c>
      <c r="Y46" s="5" t="b">
        <f t="shared" si="6"/>
        <v>1</v>
      </c>
      <c r="Z46" s="5" t="b">
        <f t="shared" si="7"/>
        <v>1</v>
      </c>
    </row>
    <row r="47" spans="1:26" x14ac:dyDescent="0.25">
      <c r="A47" s="5" t="s">
        <v>878</v>
      </c>
      <c r="B47" s="5" t="str">
        <f>INDEX('Plexos Lookups'!$J$3:$J$54,MATCH(MID('Non Spin Memberships'!C47,8,3),'Plexos Lookups'!$K$3:$K$54,0))&amp;$D$1</f>
        <v>West 4 Non-Spin</v>
      </c>
      <c r="C47" s="5" t="str">
        <f>'Gen Nodes'!B47</f>
        <v>DRS.PX.SOR._.RES.Smart Thermostats</v>
      </c>
      <c r="E47" s="5" t="str">
        <f t="shared" si="8"/>
        <v>Reserve.Generators</v>
      </c>
      <c r="F47" s="5" t="str">
        <f>INDEX('Plexos Lookups'!$J$3:$J$54,MATCH(MID('Non Spin Memberships'!G47,8,3),'Plexos Lookups'!$K$3:$K$54,0))&amp;$D$1</f>
        <v>East 4 Non-Spin</v>
      </c>
      <c r="G47" s="5" t="str">
        <f>'Gen Nodes'!F47</f>
        <v>DRW.PX.UTN._.CI_.Battery DLC</v>
      </c>
      <c r="I47" s="5" t="s">
        <v>878</v>
      </c>
      <c r="J47" s="5" t="s">
        <v>895</v>
      </c>
      <c r="K47" s="5" t="s">
        <v>107</v>
      </c>
      <c r="L47" s="5" t="s">
        <v>896</v>
      </c>
      <c r="M47" s="5" t="s">
        <v>889</v>
      </c>
      <c r="N47" s="5" t="b">
        <f t="shared" si="9"/>
        <v>1</v>
      </c>
      <c r="O47" s="5" t="b">
        <f t="shared" si="10"/>
        <v>1</v>
      </c>
      <c r="P47" s="5" t="b">
        <f t="shared" si="11"/>
        <v>1</v>
      </c>
      <c r="R47" s="5" t="s">
        <v>878</v>
      </c>
      <c r="S47" s="5" t="s">
        <v>891</v>
      </c>
      <c r="T47" s="5" t="s">
        <v>142</v>
      </c>
      <c r="U47" s="5" t="s">
        <v>892</v>
      </c>
      <c r="V47" s="5" t="s">
        <v>992</v>
      </c>
      <c r="X47" s="5" t="b">
        <f t="shared" si="5"/>
        <v>1</v>
      </c>
      <c r="Y47" s="5" t="b">
        <f t="shared" si="6"/>
        <v>1</v>
      </c>
      <c r="Z47" s="5" t="b">
        <f t="shared" si="7"/>
        <v>1</v>
      </c>
    </row>
    <row r="48" spans="1:26" x14ac:dyDescent="0.25">
      <c r="A48" s="5" t="s">
        <v>878</v>
      </c>
      <c r="B48" s="5" t="str">
        <f>INDEX('Plexos Lookups'!$J$3:$J$54,MATCH(MID('Non Spin Memberships'!C48,8,3),'Plexos Lookups'!$K$3:$K$54,0))&amp;$D$1</f>
        <v>West 4 Non-Spin</v>
      </c>
      <c r="C48" s="5" t="str">
        <f>'Gen Nodes'!B48</f>
        <v>DRS.PX.SOR._.RES.Water Heater - DLC</v>
      </c>
      <c r="E48" s="5" t="str">
        <f t="shared" si="8"/>
        <v>Reserve.Generators</v>
      </c>
      <c r="F48" s="5" t="str">
        <f>INDEX('Plexos Lookups'!$J$3:$J$54,MATCH(MID('Non Spin Memberships'!G48,8,3),'Plexos Lookups'!$K$3:$K$54,0))&amp;$D$1</f>
        <v>East 4 Non-Spin</v>
      </c>
      <c r="G48" s="5" t="str">
        <f>'Gen Nodes'!F48</f>
        <v>DRW.PX.UTN._.CI_.Grid Interactive Water Htr</v>
      </c>
      <c r="I48" s="5" t="s">
        <v>878</v>
      </c>
      <c r="J48" s="5" t="s">
        <v>895</v>
      </c>
      <c r="K48" s="5" t="s">
        <v>109</v>
      </c>
      <c r="L48" s="5" t="s">
        <v>896</v>
      </c>
      <c r="M48" s="5" t="s">
        <v>889</v>
      </c>
      <c r="N48" s="5" t="b">
        <f t="shared" si="9"/>
        <v>1</v>
      </c>
      <c r="O48" s="5" t="b">
        <f t="shared" si="10"/>
        <v>1</v>
      </c>
      <c r="P48" s="5" t="b">
        <f t="shared" si="11"/>
        <v>1</v>
      </c>
      <c r="R48" s="5" t="s">
        <v>878</v>
      </c>
      <c r="S48" s="5" t="s">
        <v>891</v>
      </c>
      <c r="T48" s="5" t="s">
        <v>144</v>
      </c>
      <c r="U48" s="5" t="s">
        <v>892</v>
      </c>
      <c r="V48" s="5" t="s">
        <v>992</v>
      </c>
      <c r="X48" s="5" t="b">
        <f t="shared" si="5"/>
        <v>1</v>
      </c>
      <c r="Y48" s="5" t="b">
        <f t="shared" si="6"/>
        <v>1</v>
      </c>
      <c r="Z48" s="5" t="b">
        <f t="shared" si="7"/>
        <v>1</v>
      </c>
    </row>
    <row r="49" spans="1:26" x14ac:dyDescent="0.25">
      <c r="A49" s="5" t="s">
        <v>878</v>
      </c>
      <c r="B49" s="5" t="str">
        <f>INDEX('Plexos Lookups'!$J$3:$J$54,MATCH(MID('Non Spin Memberships'!C49,8,3),'Plexos Lookups'!$K$3:$K$54,0))&amp;$D$1</f>
        <v>East 4 Non-Spin</v>
      </c>
      <c r="C49" s="5" t="str">
        <f>'Gen Nodes'!B49</f>
        <v>DRS.PX.UTN._.CI_.3 Party</v>
      </c>
      <c r="E49" s="5" t="str">
        <f t="shared" si="8"/>
        <v>Reserve.Generators</v>
      </c>
      <c r="F49" s="5" t="str">
        <f>INDEX('Plexos Lookups'!$J$3:$J$54,MATCH(MID('Non Spin Memberships'!G49,8,3),'Plexos Lookups'!$K$3:$K$54,0))&amp;$D$1</f>
        <v>East 4 Non-Spin</v>
      </c>
      <c r="G49" s="5" t="str">
        <f>'Gen Nodes'!F49</f>
        <v>DRW.PX.UTN._.CI_.HVAC - DLC</v>
      </c>
      <c r="I49" s="5" t="s">
        <v>878</v>
      </c>
      <c r="J49" s="5" t="s">
        <v>891</v>
      </c>
      <c r="K49" s="5" t="s">
        <v>151</v>
      </c>
      <c r="L49" s="5" t="s">
        <v>892</v>
      </c>
      <c r="M49" s="5" t="s">
        <v>889</v>
      </c>
      <c r="N49" s="5" t="b">
        <f t="shared" si="9"/>
        <v>1</v>
      </c>
      <c r="O49" s="5" t="b">
        <f t="shared" si="10"/>
        <v>1</v>
      </c>
      <c r="P49" s="5" t="b">
        <f t="shared" si="11"/>
        <v>1</v>
      </c>
      <c r="R49" s="5" t="s">
        <v>878</v>
      </c>
      <c r="S49" s="5" t="s">
        <v>891</v>
      </c>
      <c r="T49" s="5" t="s">
        <v>146</v>
      </c>
      <c r="U49" s="5" t="s">
        <v>892</v>
      </c>
      <c r="V49" s="5" t="s">
        <v>992</v>
      </c>
      <c r="X49" s="5" t="b">
        <f t="shared" si="5"/>
        <v>1</v>
      </c>
      <c r="Y49" s="5" t="b">
        <f t="shared" si="6"/>
        <v>1</v>
      </c>
      <c r="Z49" s="5" t="b">
        <f t="shared" si="7"/>
        <v>1</v>
      </c>
    </row>
    <row r="50" spans="1:26" x14ac:dyDescent="0.25">
      <c r="A50" s="5" t="s">
        <v>878</v>
      </c>
      <c r="B50" s="5" t="str">
        <f>INDEX('Plexos Lookups'!$J$3:$J$54,MATCH(MID('Non Spin Memberships'!C50,8,3),'Plexos Lookups'!$K$3:$K$54,0))&amp;$D$1</f>
        <v>East 4 Non-Spin</v>
      </c>
      <c r="C50" s="5" t="str">
        <f>'Gen Nodes'!B50</f>
        <v>DRS.PX.UTN._.CI_.Battery DLC</v>
      </c>
      <c r="E50" s="5" t="str">
        <f t="shared" si="8"/>
        <v>Reserve.Generators</v>
      </c>
      <c r="F50" s="5" t="str">
        <f>INDEX('Plexos Lookups'!$J$3:$J$54,MATCH(MID('Non Spin Memberships'!G50,8,3),'Plexos Lookups'!$K$3:$K$54,0))&amp;$D$1</f>
        <v>East 4 Non-Spin</v>
      </c>
      <c r="G50" s="5" t="str">
        <f>'Gen Nodes'!F50</f>
        <v>DRW.PX.UTN._.CI_.Pool Pump - DLC</v>
      </c>
      <c r="I50" s="5" t="s">
        <v>878</v>
      </c>
      <c r="J50" s="5" t="s">
        <v>891</v>
      </c>
      <c r="K50" s="5" t="s">
        <v>141</v>
      </c>
      <c r="L50" s="5" t="s">
        <v>892</v>
      </c>
      <c r="M50" s="5" t="s">
        <v>889</v>
      </c>
      <c r="N50" s="5" t="b">
        <f t="shared" si="9"/>
        <v>1</v>
      </c>
      <c r="O50" s="5" t="b">
        <f t="shared" si="10"/>
        <v>1</v>
      </c>
      <c r="P50" s="5" t="b">
        <f t="shared" si="11"/>
        <v>1</v>
      </c>
      <c r="R50" s="5" t="s">
        <v>878</v>
      </c>
      <c r="S50" s="5" t="s">
        <v>891</v>
      </c>
      <c r="T50" s="5" t="s">
        <v>148</v>
      </c>
      <c r="U50" s="5" t="s">
        <v>892</v>
      </c>
      <c r="V50" s="5" t="s">
        <v>992</v>
      </c>
      <c r="X50" s="5" t="b">
        <f t="shared" si="5"/>
        <v>1</v>
      </c>
      <c r="Y50" s="5" t="b">
        <f t="shared" si="6"/>
        <v>1</v>
      </c>
      <c r="Z50" s="5" t="b">
        <f t="shared" si="7"/>
        <v>1</v>
      </c>
    </row>
    <row r="51" spans="1:26" x14ac:dyDescent="0.25">
      <c r="A51" s="5" t="s">
        <v>878</v>
      </c>
      <c r="B51" s="5" t="str">
        <f>INDEX('Plexos Lookups'!$J$3:$J$54,MATCH(MID('Non Spin Memberships'!C51,8,3),'Plexos Lookups'!$K$3:$K$54,0))&amp;$D$1</f>
        <v>East 4 Non-Spin</v>
      </c>
      <c r="C51" s="5" t="str">
        <f>'Gen Nodes'!B51</f>
        <v>DRS.PX.UTN._.CI_.Grid Interactive Water Htr</v>
      </c>
      <c r="E51" s="5" t="str">
        <f t="shared" si="8"/>
        <v>Reserve.Generators</v>
      </c>
      <c r="F51" s="5" t="str">
        <f>INDEX('Plexos Lookups'!$J$3:$J$54,MATCH(MID('Non Spin Memberships'!G51,8,3),'Plexos Lookups'!$K$3:$K$54,0))&amp;$D$1</f>
        <v>East 4 Non-Spin</v>
      </c>
      <c r="G51" s="5" t="str">
        <f>'Gen Nodes'!F51</f>
        <v>DRW.PX.UTN._.CI_.Smart Thermostats</v>
      </c>
      <c r="I51" s="5" t="s">
        <v>878</v>
      </c>
      <c r="J51" s="5" t="s">
        <v>891</v>
      </c>
      <c r="K51" s="5" t="s">
        <v>143</v>
      </c>
      <c r="L51" s="5" t="s">
        <v>892</v>
      </c>
      <c r="M51" s="5" t="s">
        <v>889</v>
      </c>
      <c r="N51" s="5" t="b">
        <f t="shared" si="9"/>
        <v>1</v>
      </c>
      <c r="O51" s="5" t="b">
        <f t="shared" si="10"/>
        <v>1</v>
      </c>
      <c r="P51" s="5" t="b">
        <f t="shared" si="11"/>
        <v>1</v>
      </c>
      <c r="R51" s="5" t="s">
        <v>878</v>
      </c>
      <c r="S51" s="5" t="s">
        <v>891</v>
      </c>
      <c r="T51" s="5" t="s">
        <v>150</v>
      </c>
      <c r="U51" s="5" t="s">
        <v>892</v>
      </c>
      <c r="V51" s="5" t="s">
        <v>992</v>
      </c>
      <c r="X51" s="5" t="b">
        <f t="shared" si="5"/>
        <v>1</v>
      </c>
      <c r="Y51" s="5" t="b">
        <f t="shared" si="6"/>
        <v>1</v>
      </c>
      <c r="Z51" s="5" t="b">
        <f t="shared" si="7"/>
        <v>1</v>
      </c>
    </row>
    <row r="52" spans="1:26" x14ac:dyDescent="0.25">
      <c r="A52" s="5" t="s">
        <v>878</v>
      </c>
      <c r="B52" s="5" t="str">
        <f>INDEX('Plexos Lookups'!$J$3:$J$54,MATCH(MID('Non Spin Memberships'!C52,8,3),'Plexos Lookups'!$K$3:$K$54,0))&amp;$D$1</f>
        <v>East 4 Non-Spin</v>
      </c>
      <c r="C52" s="5" t="str">
        <f>'Gen Nodes'!B52</f>
        <v>DRS.PX.UTN._.CI_.HVAC - DLC</v>
      </c>
      <c r="E52" s="5" t="str">
        <f t="shared" si="8"/>
        <v>Reserve.Generators</v>
      </c>
      <c r="F52" s="5" t="str">
        <f>INDEX('Plexos Lookups'!$J$3:$J$54,MATCH(MID('Non Spin Memberships'!G52,8,3),'Plexos Lookups'!$K$3:$K$54,0))&amp;$D$1</f>
        <v>East 4 Non-Spin</v>
      </c>
      <c r="G52" s="5" t="str">
        <f>'Gen Nodes'!F52</f>
        <v>DRW.PX.UTN._.CI_.Water Heater - DLC</v>
      </c>
      <c r="I52" s="5" t="s">
        <v>878</v>
      </c>
      <c r="J52" s="5" t="s">
        <v>891</v>
      </c>
      <c r="K52" s="5" t="s">
        <v>145</v>
      </c>
      <c r="L52" s="5" t="s">
        <v>892</v>
      </c>
      <c r="M52" s="5" t="s">
        <v>889</v>
      </c>
      <c r="N52" s="5" t="b">
        <f t="shared" si="9"/>
        <v>1</v>
      </c>
      <c r="O52" s="5" t="b">
        <f t="shared" si="10"/>
        <v>1</v>
      </c>
      <c r="P52" s="5" t="b">
        <f t="shared" si="11"/>
        <v>1</v>
      </c>
      <c r="R52" s="5" t="s">
        <v>878</v>
      </c>
      <c r="S52" s="5" t="s">
        <v>891</v>
      </c>
      <c r="T52" s="5" t="s">
        <v>154</v>
      </c>
      <c r="U52" s="5" t="s">
        <v>892</v>
      </c>
      <c r="V52" s="5" t="s">
        <v>992</v>
      </c>
      <c r="X52" s="5" t="b">
        <f t="shared" si="5"/>
        <v>1</v>
      </c>
      <c r="Y52" s="5" t="b">
        <f t="shared" si="6"/>
        <v>1</v>
      </c>
      <c r="Z52" s="5" t="b">
        <f t="shared" si="7"/>
        <v>1</v>
      </c>
    </row>
    <row r="53" spans="1:26" x14ac:dyDescent="0.25">
      <c r="A53" s="5" t="s">
        <v>878</v>
      </c>
      <c r="B53" s="5" t="str">
        <f>INDEX('Plexos Lookups'!$J$3:$J$54,MATCH(MID('Non Spin Memberships'!C53,8,3),'Plexos Lookups'!$K$3:$K$54,0))&amp;$D$1</f>
        <v>East 4 Non-Spin</v>
      </c>
      <c r="C53" s="5" t="str">
        <f>'Gen Nodes'!B53</f>
        <v>DRS.PX.UTN._.CI_.Pool Pump - DLC</v>
      </c>
      <c r="E53" s="5" t="str">
        <f t="shared" si="8"/>
        <v>Reserve.Generators</v>
      </c>
      <c r="F53" s="5" t="str">
        <f>INDEX('Plexos Lookups'!$J$3:$J$54,MATCH(MID('Non Spin Memberships'!G53,8,3),'Plexos Lookups'!$K$3:$K$54,0))&amp;$D$1</f>
        <v>East 4 Non-Spin</v>
      </c>
      <c r="G53" s="5" t="str">
        <f>'Gen Nodes'!F53</f>
        <v>DRW.PX.UTN._.RES.Battery DLC</v>
      </c>
      <c r="I53" s="5" t="s">
        <v>878</v>
      </c>
      <c r="J53" s="5" t="s">
        <v>891</v>
      </c>
      <c r="K53" s="5" t="s">
        <v>147</v>
      </c>
      <c r="L53" s="5" t="s">
        <v>892</v>
      </c>
      <c r="M53" s="5" t="s">
        <v>889</v>
      </c>
      <c r="N53" s="5" t="b">
        <f t="shared" si="9"/>
        <v>1</v>
      </c>
      <c r="O53" s="5" t="b">
        <f t="shared" si="10"/>
        <v>1</v>
      </c>
      <c r="P53" s="5" t="b">
        <f t="shared" si="11"/>
        <v>1</v>
      </c>
      <c r="R53" s="5" t="s">
        <v>878</v>
      </c>
      <c r="S53" s="5" t="s">
        <v>891</v>
      </c>
      <c r="T53" s="5" t="s">
        <v>128</v>
      </c>
      <c r="U53" s="5" t="s">
        <v>892</v>
      </c>
      <c r="V53" s="5" t="s">
        <v>992</v>
      </c>
      <c r="X53" s="5" t="b">
        <f t="shared" si="5"/>
        <v>1</v>
      </c>
      <c r="Y53" s="5" t="b">
        <f t="shared" si="6"/>
        <v>1</v>
      </c>
      <c r="Z53" s="5" t="b">
        <f t="shared" si="7"/>
        <v>1</v>
      </c>
    </row>
    <row r="54" spans="1:26" x14ac:dyDescent="0.25">
      <c r="A54" s="5" t="s">
        <v>878</v>
      </c>
      <c r="B54" s="5" t="str">
        <f>INDEX('Plexos Lookups'!$J$3:$J$54,MATCH(MID('Non Spin Memberships'!C54,8,3),'Plexos Lookups'!$K$3:$K$54,0))&amp;$D$1</f>
        <v>East 4 Non-Spin</v>
      </c>
      <c r="C54" s="5" t="str">
        <f>'Gen Nodes'!B54</f>
        <v>DRS.PX.UTN._.CI_.Smart Thermostats</v>
      </c>
      <c r="E54" s="5" t="str">
        <f t="shared" si="8"/>
        <v>Reserve.Generators</v>
      </c>
      <c r="F54" s="5" t="str">
        <f>INDEX('Plexos Lookups'!$J$3:$J$54,MATCH(MID('Non Spin Memberships'!G54,8,3),'Plexos Lookups'!$K$3:$K$54,0))&amp;$D$1</f>
        <v>East 4 Non-Spin</v>
      </c>
      <c r="G54" s="5" t="str">
        <f>'Gen Nodes'!F54</f>
        <v>DRW.PX.UTN._.RES.EV DLC</v>
      </c>
      <c r="I54" s="5" t="s">
        <v>878</v>
      </c>
      <c r="J54" s="5" t="s">
        <v>891</v>
      </c>
      <c r="K54" s="5" t="s">
        <v>149</v>
      </c>
      <c r="L54" s="5" t="s">
        <v>892</v>
      </c>
      <c r="M54" s="5" t="s">
        <v>889</v>
      </c>
      <c r="N54" s="5" t="b">
        <f t="shared" si="9"/>
        <v>1</v>
      </c>
      <c r="O54" s="5" t="b">
        <f t="shared" si="10"/>
        <v>1</v>
      </c>
      <c r="P54" s="5" t="b">
        <f t="shared" si="11"/>
        <v>1</v>
      </c>
      <c r="R54" s="5" t="s">
        <v>878</v>
      </c>
      <c r="S54" s="5" t="s">
        <v>891</v>
      </c>
      <c r="T54" s="5" t="s">
        <v>130</v>
      </c>
      <c r="U54" s="5" t="s">
        <v>892</v>
      </c>
      <c r="V54" s="5" t="s">
        <v>992</v>
      </c>
      <c r="X54" s="5" t="b">
        <f t="shared" si="5"/>
        <v>1</v>
      </c>
      <c r="Y54" s="5" t="b">
        <f t="shared" si="6"/>
        <v>1</v>
      </c>
      <c r="Z54" s="5" t="b">
        <f t="shared" si="7"/>
        <v>1</v>
      </c>
    </row>
    <row r="55" spans="1:26" x14ac:dyDescent="0.25">
      <c r="A55" s="5" t="s">
        <v>878</v>
      </c>
      <c r="B55" s="5" t="str">
        <f>INDEX('Plexos Lookups'!$J$3:$J$54,MATCH(MID('Non Spin Memberships'!C55,8,3),'Plexos Lookups'!$K$3:$K$54,0))&amp;$D$1</f>
        <v>East 4 Non-Spin</v>
      </c>
      <c r="C55" s="5" t="str">
        <f>'Gen Nodes'!B55</f>
        <v>DRS.PX.UTN._.CI_.Water Heater - DLC</v>
      </c>
      <c r="E55" s="5" t="str">
        <f t="shared" si="8"/>
        <v>Reserve.Generators</v>
      </c>
      <c r="F55" s="5" t="str">
        <f>INDEX('Plexos Lookups'!$J$3:$J$54,MATCH(MID('Non Spin Memberships'!G55,8,3),'Plexos Lookups'!$K$3:$K$54,0))&amp;$D$1</f>
        <v>East 4 Non-Spin</v>
      </c>
      <c r="G55" s="5" t="str">
        <f>'Gen Nodes'!F55</f>
        <v>DRW.PX.UTN._.RES.Grid Interactive Water Htr</v>
      </c>
      <c r="I55" s="5" t="s">
        <v>878</v>
      </c>
      <c r="J55" s="5" t="s">
        <v>891</v>
      </c>
      <c r="K55" s="5" t="s">
        <v>153</v>
      </c>
      <c r="L55" s="5" t="s">
        <v>892</v>
      </c>
      <c r="M55" s="5" t="s">
        <v>889</v>
      </c>
      <c r="N55" s="5" t="b">
        <f t="shared" si="9"/>
        <v>1</v>
      </c>
      <c r="O55" s="5" t="b">
        <f t="shared" si="10"/>
        <v>1</v>
      </c>
      <c r="P55" s="5" t="b">
        <f t="shared" si="11"/>
        <v>1</v>
      </c>
      <c r="R55" s="5" t="s">
        <v>878</v>
      </c>
      <c r="S55" s="5" t="s">
        <v>891</v>
      </c>
      <c r="T55" s="5" t="s">
        <v>132</v>
      </c>
      <c r="U55" s="5" t="s">
        <v>892</v>
      </c>
      <c r="V55" s="5" t="s">
        <v>992</v>
      </c>
      <c r="X55" s="5" t="b">
        <f t="shared" si="5"/>
        <v>1</v>
      </c>
      <c r="Y55" s="5" t="b">
        <f t="shared" si="6"/>
        <v>1</v>
      </c>
      <c r="Z55" s="5" t="b">
        <f t="shared" si="7"/>
        <v>1</v>
      </c>
    </row>
    <row r="56" spans="1:26" x14ac:dyDescent="0.25">
      <c r="A56" s="5" t="s">
        <v>878</v>
      </c>
      <c r="B56" s="5" t="str">
        <f>INDEX('Plexos Lookups'!$J$3:$J$54,MATCH(MID('Non Spin Memberships'!C56,8,3),'Plexos Lookups'!$K$3:$K$54,0))&amp;$D$1</f>
        <v>East 4 Non-Spin</v>
      </c>
      <c r="C56" s="5" t="str">
        <f>'Gen Nodes'!B56</f>
        <v>DRS.PX.UTN._.IRR.Irrigation DLC</v>
      </c>
      <c r="E56" s="5" t="str">
        <f t="shared" si="8"/>
        <v>Reserve.Generators</v>
      </c>
      <c r="F56" s="5" t="str">
        <f>INDEX('Plexos Lookups'!$J$3:$J$54,MATCH(MID('Non Spin Memberships'!G56,8,3),'Plexos Lookups'!$K$3:$K$54,0))&amp;$D$1</f>
        <v>East 4 Non-Spin</v>
      </c>
      <c r="G56" s="5" t="str">
        <f>'Gen Nodes'!F56</f>
        <v>DRW.PX.UTN._.RES.Home Energy Mgmt Sys</v>
      </c>
      <c r="I56" s="5" t="s">
        <v>878</v>
      </c>
      <c r="J56" s="5" t="s">
        <v>891</v>
      </c>
      <c r="K56" s="5" t="s">
        <v>155</v>
      </c>
      <c r="L56" s="5" t="s">
        <v>892</v>
      </c>
      <c r="M56" s="5" t="s">
        <v>889</v>
      </c>
      <c r="N56" s="5" t="b">
        <f t="shared" si="9"/>
        <v>1</v>
      </c>
      <c r="O56" s="5" t="b">
        <f t="shared" si="10"/>
        <v>1</v>
      </c>
      <c r="P56" s="5" t="b">
        <f t="shared" si="11"/>
        <v>1</v>
      </c>
      <c r="R56" s="5" t="s">
        <v>878</v>
      </c>
      <c r="S56" s="5" t="s">
        <v>891</v>
      </c>
      <c r="T56" s="5" t="s">
        <v>134</v>
      </c>
      <c r="U56" s="5" t="s">
        <v>892</v>
      </c>
      <c r="V56" s="5" t="s">
        <v>992</v>
      </c>
      <c r="X56" s="5" t="b">
        <f t="shared" si="5"/>
        <v>1</v>
      </c>
      <c r="Y56" s="5" t="b">
        <f t="shared" si="6"/>
        <v>1</v>
      </c>
      <c r="Z56" s="5" t="b">
        <f t="shared" si="7"/>
        <v>1</v>
      </c>
    </row>
    <row r="57" spans="1:26" x14ac:dyDescent="0.25">
      <c r="A57" s="5" t="s">
        <v>878</v>
      </c>
      <c r="B57" s="5" t="str">
        <f>INDEX('Plexos Lookups'!$J$3:$J$54,MATCH(MID('Non Spin Memberships'!C57,8,3),'Plexos Lookups'!$K$3:$K$54,0))&amp;$D$1</f>
        <v>East 4 Non-Spin</v>
      </c>
      <c r="C57" s="5" t="str">
        <f>'Gen Nodes'!B57</f>
        <v>DRS.PX.UTN._.RES.Battery DLC</v>
      </c>
      <c r="E57" s="5" t="str">
        <f t="shared" si="8"/>
        <v>Reserve.Generators</v>
      </c>
      <c r="F57" s="5" t="str">
        <f>INDEX('Plexos Lookups'!$J$3:$J$54,MATCH(MID('Non Spin Memberships'!G57,8,3),'Plexos Lookups'!$K$3:$K$54,0))&amp;$D$1</f>
        <v>East 4 Non-Spin</v>
      </c>
      <c r="G57" s="5" t="str">
        <f>'Gen Nodes'!F57</f>
        <v>DRW.PX.UTN._.RES.HVAC - DLC</v>
      </c>
      <c r="I57" s="5" t="s">
        <v>878</v>
      </c>
      <c r="J57" s="5" t="s">
        <v>891</v>
      </c>
      <c r="K57" s="5" t="s">
        <v>127</v>
      </c>
      <c r="L57" s="5" t="s">
        <v>892</v>
      </c>
      <c r="M57" s="5" t="s">
        <v>889</v>
      </c>
      <c r="N57" s="5" t="b">
        <f t="shared" si="9"/>
        <v>1</v>
      </c>
      <c r="O57" s="5" t="b">
        <f t="shared" si="10"/>
        <v>1</v>
      </c>
      <c r="P57" s="5" t="b">
        <f t="shared" si="11"/>
        <v>1</v>
      </c>
      <c r="R57" s="5" t="s">
        <v>878</v>
      </c>
      <c r="S57" s="5" t="s">
        <v>891</v>
      </c>
      <c r="T57" s="5" t="s">
        <v>136</v>
      </c>
      <c r="U57" s="5" t="s">
        <v>892</v>
      </c>
      <c r="V57" s="5" t="s">
        <v>992</v>
      </c>
      <c r="X57" s="5" t="b">
        <f t="shared" si="5"/>
        <v>1</v>
      </c>
      <c r="Y57" s="5" t="b">
        <f t="shared" si="6"/>
        <v>1</v>
      </c>
      <c r="Z57" s="5" t="b">
        <f t="shared" si="7"/>
        <v>1</v>
      </c>
    </row>
    <row r="58" spans="1:26" x14ac:dyDescent="0.25">
      <c r="A58" s="5" t="s">
        <v>878</v>
      </c>
      <c r="B58" s="5" t="str">
        <f>INDEX('Plexos Lookups'!$J$3:$J$54,MATCH(MID('Non Spin Memberships'!C58,8,3),'Plexos Lookups'!$K$3:$K$54,0))&amp;$D$1</f>
        <v>East 4 Non-Spin</v>
      </c>
      <c r="C58" s="5" t="str">
        <f>'Gen Nodes'!B58</f>
        <v>DRS.PX.UTN._.RES.EV DLC</v>
      </c>
      <c r="E58" s="5" t="str">
        <f t="shared" si="8"/>
        <v>Reserve.Generators</v>
      </c>
      <c r="F58" s="5" t="str">
        <f>INDEX('Plexos Lookups'!$J$3:$J$54,MATCH(MID('Non Spin Memberships'!G58,8,3),'Plexos Lookups'!$K$3:$K$54,0))&amp;$D$1</f>
        <v>East 4 Non-Spin</v>
      </c>
      <c r="G58" s="5" t="str">
        <f>'Gen Nodes'!F58</f>
        <v>DRW.PX.UTN._.RES.Pool Pump - DLC</v>
      </c>
      <c r="I58" s="5" t="s">
        <v>878</v>
      </c>
      <c r="J58" s="5" t="s">
        <v>891</v>
      </c>
      <c r="K58" s="5" t="s">
        <v>129</v>
      </c>
      <c r="L58" s="5" t="s">
        <v>892</v>
      </c>
      <c r="M58" s="5" t="s">
        <v>889</v>
      </c>
      <c r="N58" s="5" t="b">
        <f t="shared" si="9"/>
        <v>1</v>
      </c>
      <c r="O58" s="5" t="b">
        <f t="shared" si="10"/>
        <v>1</v>
      </c>
      <c r="P58" s="5" t="b">
        <f t="shared" si="11"/>
        <v>1</v>
      </c>
      <c r="R58" s="5" t="s">
        <v>878</v>
      </c>
      <c r="S58" s="5" t="s">
        <v>891</v>
      </c>
      <c r="T58" s="5" t="s">
        <v>138</v>
      </c>
      <c r="U58" s="5" t="s">
        <v>892</v>
      </c>
      <c r="V58" s="5" t="s">
        <v>992</v>
      </c>
      <c r="X58" s="5" t="b">
        <f t="shared" si="5"/>
        <v>1</v>
      </c>
      <c r="Y58" s="5" t="b">
        <f t="shared" si="6"/>
        <v>1</v>
      </c>
      <c r="Z58" s="5" t="b">
        <f t="shared" si="7"/>
        <v>1</v>
      </c>
    </row>
    <row r="59" spans="1:26" x14ac:dyDescent="0.25">
      <c r="A59" s="5" t="s">
        <v>878</v>
      </c>
      <c r="B59" s="5" t="str">
        <f>INDEX('Plexos Lookups'!$J$3:$J$54,MATCH(MID('Non Spin Memberships'!C59,8,3),'Plexos Lookups'!$K$3:$K$54,0))&amp;$D$1</f>
        <v>East 4 Non-Spin</v>
      </c>
      <c r="C59" s="5" t="str">
        <f>'Gen Nodes'!B59</f>
        <v>DRS.PX.UTN._.RES.Grid Interactive Water Htr</v>
      </c>
      <c r="E59" s="5" t="str">
        <f t="shared" si="8"/>
        <v>Reserve.Generators</v>
      </c>
      <c r="F59" s="5" t="str">
        <f>INDEX('Plexos Lookups'!$J$3:$J$54,MATCH(MID('Non Spin Memberships'!G59,8,3),'Plexos Lookups'!$K$3:$K$54,0))&amp;$D$1</f>
        <v>East 4 Non-Spin</v>
      </c>
      <c r="G59" s="5" t="str">
        <f>'Gen Nodes'!F59</f>
        <v>DRW.PX.UTN._.RES.Water Heater - DLC</v>
      </c>
      <c r="I59" s="5" t="s">
        <v>878</v>
      </c>
      <c r="J59" s="5" t="s">
        <v>891</v>
      </c>
      <c r="K59" s="5" t="s">
        <v>131</v>
      </c>
      <c r="L59" s="5" t="s">
        <v>892</v>
      </c>
      <c r="M59" s="5" t="s">
        <v>889</v>
      </c>
      <c r="N59" s="5" t="b">
        <f t="shared" si="9"/>
        <v>1</v>
      </c>
      <c r="O59" s="5" t="b">
        <f t="shared" si="10"/>
        <v>1</v>
      </c>
      <c r="P59" s="5" t="b">
        <f t="shared" si="11"/>
        <v>1</v>
      </c>
      <c r="R59" s="5" t="s">
        <v>878</v>
      </c>
      <c r="S59" s="5" t="s">
        <v>891</v>
      </c>
      <c r="T59" s="5" t="s">
        <v>140</v>
      </c>
      <c r="U59" s="5" t="s">
        <v>892</v>
      </c>
      <c r="V59" s="5" t="s">
        <v>992</v>
      </c>
      <c r="X59" s="5" t="b">
        <f t="shared" si="5"/>
        <v>1</v>
      </c>
      <c r="Y59" s="5" t="b">
        <f t="shared" si="6"/>
        <v>1</v>
      </c>
      <c r="Z59" s="5" t="b">
        <f t="shared" si="7"/>
        <v>1</v>
      </c>
    </row>
    <row r="60" spans="1:26" x14ac:dyDescent="0.25">
      <c r="A60" s="5" t="s">
        <v>878</v>
      </c>
      <c r="B60" s="5" t="str">
        <f>INDEX('Plexos Lookups'!$J$3:$J$54,MATCH(MID('Non Spin Memberships'!C60,8,3),'Plexos Lookups'!$K$3:$K$54,0))&amp;$D$1</f>
        <v>East 4 Non-Spin</v>
      </c>
      <c r="C60" s="5" t="str">
        <f>'Gen Nodes'!B60</f>
        <v>DRS.PX.UTN._.RES.Home Energy Mgmt Sys</v>
      </c>
      <c r="E60" s="5" t="str">
        <f t="shared" si="8"/>
        <v>Reserve.Generators</v>
      </c>
      <c r="F60" s="5" t="str">
        <f>INDEX('Plexos Lookups'!$J$3:$J$54,MATCH(MID('Non Spin Memberships'!G60,8,3),'Plexos Lookups'!$K$3:$K$54,0))&amp;$D$1</f>
        <v>East 4 Non-Spin</v>
      </c>
      <c r="G60" s="5" t="str">
        <f>'Gen Nodes'!F60</f>
        <v>DRW.PX.WYC._.CI_.3 Party</v>
      </c>
      <c r="I60" s="5" t="s">
        <v>878</v>
      </c>
      <c r="J60" s="5" t="s">
        <v>891</v>
      </c>
      <c r="K60" s="5" t="s">
        <v>133</v>
      </c>
      <c r="L60" s="5" t="s">
        <v>892</v>
      </c>
      <c r="M60" s="5" t="s">
        <v>889</v>
      </c>
      <c r="N60" s="5" t="b">
        <f t="shared" si="9"/>
        <v>1</v>
      </c>
      <c r="O60" s="5" t="b">
        <f t="shared" si="10"/>
        <v>1</v>
      </c>
      <c r="P60" s="5" t="b">
        <f t="shared" si="11"/>
        <v>1</v>
      </c>
      <c r="R60" s="5" t="s">
        <v>878</v>
      </c>
      <c r="S60" s="5" t="s">
        <v>891</v>
      </c>
      <c r="T60" s="5" t="s">
        <v>214</v>
      </c>
      <c r="U60" s="5" t="s">
        <v>892</v>
      </c>
      <c r="V60" s="5" t="s">
        <v>992</v>
      </c>
      <c r="X60" s="5" t="b">
        <f t="shared" si="5"/>
        <v>1</v>
      </c>
      <c r="Y60" s="5" t="b">
        <f t="shared" si="6"/>
        <v>1</v>
      </c>
      <c r="Z60" s="5" t="b">
        <f t="shared" si="7"/>
        <v>1</v>
      </c>
    </row>
    <row r="61" spans="1:26" x14ac:dyDescent="0.25">
      <c r="A61" s="5" t="s">
        <v>878</v>
      </c>
      <c r="B61" s="5" t="str">
        <f>INDEX('Plexos Lookups'!$J$3:$J$54,MATCH(MID('Non Spin Memberships'!C61,8,3),'Plexos Lookups'!$K$3:$K$54,0))&amp;$D$1</f>
        <v>East 4 Non-Spin</v>
      </c>
      <c r="C61" s="5" t="str">
        <f>'Gen Nodes'!B61</f>
        <v>DRS.PX.UTN._.RES.HVAC - DLC</v>
      </c>
      <c r="E61" s="5" t="str">
        <f t="shared" si="8"/>
        <v>Reserve.Generators</v>
      </c>
      <c r="F61" s="5" t="str">
        <f>INDEX('Plexos Lookups'!$J$3:$J$54,MATCH(MID('Non Spin Memberships'!G61,8,3),'Plexos Lookups'!$K$3:$K$54,0))&amp;$D$1</f>
        <v>East 4 Non-Spin</v>
      </c>
      <c r="G61" s="5" t="str">
        <f>'Gen Nodes'!F61</f>
        <v>DRW.PX.WYC._.CI_.Battery DLC</v>
      </c>
      <c r="I61" s="5" t="s">
        <v>878</v>
      </c>
      <c r="J61" s="5" t="s">
        <v>891</v>
      </c>
      <c r="K61" s="5" t="s">
        <v>135</v>
      </c>
      <c r="L61" s="5" t="s">
        <v>892</v>
      </c>
      <c r="M61" s="5" t="s">
        <v>889</v>
      </c>
      <c r="N61" s="5" t="b">
        <f t="shared" si="9"/>
        <v>1</v>
      </c>
      <c r="O61" s="5" t="b">
        <f t="shared" si="10"/>
        <v>1</v>
      </c>
      <c r="P61" s="5" t="b">
        <f t="shared" si="11"/>
        <v>1</v>
      </c>
      <c r="R61" s="5" t="s">
        <v>878</v>
      </c>
      <c r="S61" s="5" t="s">
        <v>891</v>
      </c>
      <c r="T61" s="5" t="s">
        <v>204</v>
      </c>
      <c r="U61" s="5" t="s">
        <v>892</v>
      </c>
      <c r="V61" s="5" t="s">
        <v>992</v>
      </c>
      <c r="X61" s="5" t="b">
        <f t="shared" si="5"/>
        <v>1</v>
      </c>
      <c r="Y61" s="5" t="b">
        <f t="shared" si="6"/>
        <v>1</v>
      </c>
      <c r="Z61" s="5" t="b">
        <f t="shared" si="7"/>
        <v>1</v>
      </c>
    </row>
    <row r="62" spans="1:26" x14ac:dyDescent="0.25">
      <c r="A62" s="5" t="s">
        <v>878</v>
      </c>
      <c r="B62" s="5" t="str">
        <f>INDEX('Plexos Lookups'!$J$3:$J$54,MATCH(MID('Non Spin Memberships'!C62,8,3),'Plexos Lookups'!$K$3:$K$54,0))&amp;$D$1</f>
        <v>East 4 Non-Spin</v>
      </c>
      <c r="C62" s="5" t="str">
        <f>'Gen Nodes'!B62</f>
        <v>DRS.PX.UTN._.RES.Pool Pump - DLC</v>
      </c>
      <c r="E62" s="5" t="str">
        <f t="shared" si="8"/>
        <v>Reserve.Generators</v>
      </c>
      <c r="F62" s="5" t="str">
        <f>INDEX('Plexos Lookups'!$J$3:$J$54,MATCH(MID('Non Spin Memberships'!G62,8,3),'Plexos Lookups'!$K$3:$K$54,0))&amp;$D$1</f>
        <v>East 4 Non-Spin</v>
      </c>
      <c r="G62" s="5" t="str">
        <f>'Gen Nodes'!F62</f>
        <v>DRW.PX.WYC._.CI_.Grid Interactive Water Htr</v>
      </c>
      <c r="I62" s="5" t="s">
        <v>878</v>
      </c>
      <c r="J62" s="5" t="s">
        <v>891</v>
      </c>
      <c r="K62" s="5" t="s">
        <v>137</v>
      </c>
      <c r="L62" s="5" t="s">
        <v>892</v>
      </c>
      <c r="M62" s="5" t="s">
        <v>889</v>
      </c>
      <c r="N62" s="5" t="b">
        <f t="shared" si="9"/>
        <v>1</v>
      </c>
      <c r="O62" s="5" t="b">
        <f t="shared" si="10"/>
        <v>1</v>
      </c>
      <c r="P62" s="5" t="b">
        <f t="shared" si="11"/>
        <v>1</v>
      </c>
      <c r="R62" s="5" t="s">
        <v>878</v>
      </c>
      <c r="S62" s="5" t="s">
        <v>891</v>
      </c>
      <c r="T62" s="5" t="s">
        <v>206</v>
      </c>
      <c r="U62" s="5" t="s">
        <v>892</v>
      </c>
      <c r="V62" s="5" t="s">
        <v>992</v>
      </c>
      <c r="X62" s="5" t="b">
        <f t="shared" si="5"/>
        <v>1</v>
      </c>
      <c r="Y62" s="5" t="b">
        <f t="shared" si="6"/>
        <v>1</v>
      </c>
      <c r="Z62" s="5" t="b">
        <f t="shared" si="7"/>
        <v>1</v>
      </c>
    </row>
    <row r="63" spans="1:26" x14ac:dyDescent="0.25">
      <c r="A63" s="5" t="s">
        <v>878</v>
      </c>
      <c r="B63" s="5" t="str">
        <f>INDEX('Plexos Lookups'!$J$3:$J$54,MATCH(MID('Non Spin Memberships'!C63,8,3),'Plexos Lookups'!$K$3:$K$54,0))&amp;$D$1</f>
        <v>East 4 Non-Spin</v>
      </c>
      <c r="C63" s="5" t="str">
        <f>'Gen Nodes'!B63</f>
        <v>DRS.PX.UTN._.RES.Water Heater - DLC</v>
      </c>
      <c r="E63" s="5" t="str">
        <f t="shared" si="8"/>
        <v>Reserve.Generators</v>
      </c>
      <c r="F63" s="5" t="str">
        <f>INDEX('Plexos Lookups'!$J$3:$J$54,MATCH(MID('Non Spin Memberships'!G63,8,3),'Plexos Lookups'!$K$3:$K$54,0))&amp;$D$1</f>
        <v>East 4 Non-Spin</v>
      </c>
      <c r="G63" s="5" t="str">
        <f>'Gen Nodes'!F63</f>
        <v>DRW.PX.WYC._.CI_.HVAC - DLC</v>
      </c>
      <c r="I63" s="5" t="s">
        <v>878</v>
      </c>
      <c r="J63" s="5" t="s">
        <v>891</v>
      </c>
      <c r="K63" s="5" t="s">
        <v>139</v>
      </c>
      <c r="L63" s="5" t="s">
        <v>892</v>
      </c>
      <c r="M63" s="5" t="s">
        <v>889</v>
      </c>
      <c r="N63" s="5" t="b">
        <f t="shared" si="9"/>
        <v>1</v>
      </c>
      <c r="O63" s="5" t="b">
        <f t="shared" si="10"/>
        <v>1</v>
      </c>
      <c r="P63" s="5" t="b">
        <f t="shared" si="11"/>
        <v>1</v>
      </c>
      <c r="R63" s="5" t="s">
        <v>878</v>
      </c>
      <c r="S63" s="5" t="s">
        <v>891</v>
      </c>
      <c r="T63" s="5" t="s">
        <v>208</v>
      </c>
      <c r="U63" s="5" t="s">
        <v>892</v>
      </c>
      <c r="V63" s="5" t="s">
        <v>992</v>
      </c>
      <c r="X63" s="5" t="b">
        <f t="shared" si="5"/>
        <v>1</v>
      </c>
      <c r="Y63" s="5" t="b">
        <f t="shared" si="6"/>
        <v>1</v>
      </c>
      <c r="Z63" s="5" t="b">
        <f t="shared" si="7"/>
        <v>1</v>
      </c>
    </row>
    <row r="64" spans="1:26" x14ac:dyDescent="0.25">
      <c r="A64" s="5" t="s">
        <v>878</v>
      </c>
      <c r="B64" s="5" t="str">
        <f>INDEX('Plexos Lookups'!$J$3:$J$54,MATCH(MID('Non Spin Memberships'!C64,8,3),'Plexos Lookups'!$K$3:$K$54,0))&amp;$D$1</f>
        <v>East 4 Non-Spin</v>
      </c>
      <c r="C64" s="5" t="str">
        <f>'Gen Nodes'!B64</f>
        <v>DRS.PX.WYC._.CI_.3 Party</v>
      </c>
      <c r="E64" s="5" t="str">
        <f t="shared" si="8"/>
        <v>Reserve.Generators</v>
      </c>
      <c r="F64" s="5" t="str">
        <f>INDEX('Plexos Lookups'!$J$3:$J$54,MATCH(MID('Non Spin Memberships'!G64,8,3),'Plexos Lookups'!$K$3:$K$54,0))&amp;$D$1</f>
        <v>East 4 Non-Spin</v>
      </c>
      <c r="G64" s="5" t="str">
        <f>'Gen Nodes'!F64</f>
        <v>DRW.PX.WYC._.CI_.Pool Pump - DLC</v>
      </c>
      <c r="I64" s="5" t="s">
        <v>878</v>
      </c>
      <c r="J64" s="5" t="s">
        <v>891</v>
      </c>
      <c r="K64" s="5" t="s">
        <v>213</v>
      </c>
      <c r="L64" s="5" t="s">
        <v>892</v>
      </c>
      <c r="M64" s="5" t="s">
        <v>889</v>
      </c>
      <c r="N64" s="5" t="b">
        <f t="shared" si="9"/>
        <v>1</v>
      </c>
      <c r="O64" s="5" t="b">
        <f t="shared" si="10"/>
        <v>1</v>
      </c>
      <c r="P64" s="5" t="b">
        <f t="shared" si="11"/>
        <v>1</v>
      </c>
      <c r="R64" s="5" t="s">
        <v>878</v>
      </c>
      <c r="S64" s="5" t="s">
        <v>891</v>
      </c>
      <c r="T64" s="5" t="s">
        <v>210</v>
      </c>
      <c r="U64" s="5" t="s">
        <v>892</v>
      </c>
      <c r="V64" s="5" t="s">
        <v>992</v>
      </c>
      <c r="X64" s="5" t="b">
        <f t="shared" si="5"/>
        <v>1</v>
      </c>
      <c r="Y64" s="5" t="b">
        <f t="shared" si="6"/>
        <v>1</v>
      </c>
      <c r="Z64" s="5" t="b">
        <f t="shared" si="7"/>
        <v>1</v>
      </c>
    </row>
    <row r="65" spans="1:26" x14ac:dyDescent="0.25">
      <c r="A65" s="5" t="s">
        <v>878</v>
      </c>
      <c r="B65" s="5" t="str">
        <f>INDEX('Plexos Lookups'!$J$3:$J$54,MATCH(MID('Non Spin Memberships'!C65,8,3),'Plexos Lookups'!$K$3:$K$54,0))&amp;$D$1</f>
        <v>East 4 Non-Spin</v>
      </c>
      <c r="C65" s="5" t="str">
        <f>'Gen Nodes'!B65</f>
        <v>DRS.PX.WYC._.CI_.Battery DLC</v>
      </c>
      <c r="E65" s="5" t="str">
        <f t="shared" si="8"/>
        <v>Reserve.Generators</v>
      </c>
      <c r="F65" s="5" t="str">
        <f>INDEX('Plexos Lookups'!$J$3:$J$54,MATCH(MID('Non Spin Memberships'!G65,8,3),'Plexos Lookups'!$K$3:$K$54,0))&amp;$D$1</f>
        <v>East 4 Non-Spin</v>
      </c>
      <c r="G65" s="5" t="str">
        <f>'Gen Nodes'!F65</f>
        <v>DRW.PX.WYC._.CI_.Smart Thermostats</v>
      </c>
      <c r="I65" s="5" t="s">
        <v>878</v>
      </c>
      <c r="J65" s="5" t="s">
        <v>891</v>
      </c>
      <c r="K65" s="5" t="s">
        <v>203</v>
      </c>
      <c r="L65" s="5" t="s">
        <v>892</v>
      </c>
      <c r="M65" s="5" t="s">
        <v>889</v>
      </c>
      <c r="N65" s="5" t="b">
        <f t="shared" si="9"/>
        <v>1</v>
      </c>
      <c r="O65" s="5" t="b">
        <f t="shared" si="10"/>
        <v>1</v>
      </c>
      <c r="P65" s="5" t="b">
        <f t="shared" si="11"/>
        <v>1</v>
      </c>
      <c r="R65" s="5" t="s">
        <v>878</v>
      </c>
      <c r="S65" s="5" t="s">
        <v>891</v>
      </c>
      <c r="T65" s="5" t="s">
        <v>212</v>
      </c>
      <c r="U65" s="5" t="s">
        <v>892</v>
      </c>
      <c r="V65" s="5" t="s">
        <v>992</v>
      </c>
      <c r="X65" s="5" t="b">
        <f t="shared" si="5"/>
        <v>1</v>
      </c>
      <c r="Y65" s="5" t="b">
        <f t="shared" si="6"/>
        <v>1</v>
      </c>
      <c r="Z65" s="5" t="b">
        <f t="shared" si="7"/>
        <v>1</v>
      </c>
    </row>
    <row r="66" spans="1:26" x14ac:dyDescent="0.25">
      <c r="A66" s="5" t="s">
        <v>878</v>
      </c>
      <c r="B66" s="5" t="str">
        <f>INDEX('Plexos Lookups'!$J$3:$J$54,MATCH(MID('Non Spin Memberships'!C66,8,3),'Plexos Lookups'!$K$3:$K$54,0))&amp;$D$1</f>
        <v>East 4 Non-Spin</v>
      </c>
      <c r="C66" s="5" t="str">
        <f>'Gen Nodes'!B66</f>
        <v>DRS.PX.WYC._.CI_.Grid Interactive Water Htr</v>
      </c>
      <c r="E66" s="5" t="str">
        <f t="shared" ref="E66:E88" si="12">A66</f>
        <v>Reserve.Generators</v>
      </c>
      <c r="F66" s="5" t="str">
        <f>INDEX('Plexos Lookups'!$J$3:$J$54,MATCH(MID('Non Spin Memberships'!G66,8,3),'Plexos Lookups'!$K$3:$K$54,0))&amp;$D$1</f>
        <v>East 4 Non-Spin</v>
      </c>
      <c r="G66" s="5" t="str">
        <f>'Gen Nodes'!F66</f>
        <v>DRW.PX.WYC._.CI_.Water Heater - DLC</v>
      </c>
      <c r="I66" s="5" t="s">
        <v>878</v>
      </c>
      <c r="J66" s="5" t="s">
        <v>891</v>
      </c>
      <c r="K66" s="5" t="s">
        <v>205</v>
      </c>
      <c r="L66" s="5" t="s">
        <v>892</v>
      </c>
      <c r="M66" s="5" t="s">
        <v>889</v>
      </c>
      <c r="N66" s="5" t="b">
        <f t="shared" ref="N66:N94" si="13">I66=A66</f>
        <v>1</v>
      </c>
      <c r="O66" s="5" t="b">
        <f t="shared" ref="O66:O94" si="14">J66=B66</f>
        <v>1</v>
      </c>
      <c r="P66" s="5" t="b">
        <f t="shared" ref="P66:P94" si="15">K66=C66</f>
        <v>1</v>
      </c>
      <c r="R66" s="5" t="s">
        <v>878</v>
      </c>
      <c r="S66" s="5" t="s">
        <v>891</v>
      </c>
      <c r="T66" s="5" t="s">
        <v>216</v>
      </c>
      <c r="U66" s="5" t="s">
        <v>892</v>
      </c>
      <c r="V66" s="5" t="s">
        <v>992</v>
      </c>
      <c r="X66" s="5" t="b">
        <f t="shared" si="5"/>
        <v>1</v>
      </c>
      <c r="Y66" s="5" t="b">
        <f t="shared" si="6"/>
        <v>1</v>
      </c>
      <c r="Z66" s="5" t="b">
        <f t="shared" si="7"/>
        <v>1</v>
      </c>
    </row>
    <row r="67" spans="1:26" x14ac:dyDescent="0.25">
      <c r="A67" s="5" t="s">
        <v>878</v>
      </c>
      <c r="B67" s="5" t="str">
        <f>INDEX('Plexos Lookups'!$J$3:$J$54,MATCH(MID('Non Spin Memberships'!C67,8,3),'Plexos Lookups'!$K$3:$K$54,0))&amp;$D$1</f>
        <v>East 4 Non-Spin</v>
      </c>
      <c r="C67" s="5" t="str">
        <f>'Gen Nodes'!B67</f>
        <v>DRS.PX.WYC._.CI_.HVAC - DLC</v>
      </c>
      <c r="E67" s="5" t="str">
        <f t="shared" si="12"/>
        <v>Reserve.Generators</v>
      </c>
      <c r="F67" s="5" t="str">
        <f>INDEX('Plexos Lookups'!$J$3:$J$54,MATCH(MID('Non Spin Memberships'!G67,8,3),'Plexos Lookups'!$K$3:$K$54,0))&amp;$D$1</f>
        <v>East 4 Non-Spin</v>
      </c>
      <c r="G67" s="5" t="str">
        <f>'Gen Nodes'!F67</f>
        <v>DRW.PX.WYC._.RES.Battery DLC</v>
      </c>
      <c r="I67" s="5" t="s">
        <v>878</v>
      </c>
      <c r="J67" s="5" t="s">
        <v>891</v>
      </c>
      <c r="K67" s="5" t="s">
        <v>207</v>
      </c>
      <c r="L67" s="5" t="s">
        <v>892</v>
      </c>
      <c r="M67" s="5" t="s">
        <v>889</v>
      </c>
      <c r="N67" s="5" t="b">
        <f t="shared" si="13"/>
        <v>1</v>
      </c>
      <c r="O67" s="5" t="b">
        <f t="shared" si="14"/>
        <v>1</v>
      </c>
      <c r="P67" s="5" t="b">
        <f t="shared" si="15"/>
        <v>1</v>
      </c>
      <c r="R67" s="5" t="s">
        <v>878</v>
      </c>
      <c r="S67" s="5" t="s">
        <v>891</v>
      </c>
      <c r="T67" s="5" t="s">
        <v>190</v>
      </c>
      <c r="U67" s="5" t="s">
        <v>892</v>
      </c>
      <c r="V67" s="5" t="s">
        <v>992</v>
      </c>
      <c r="X67" s="5" t="b">
        <f t="shared" ref="X67:X88" si="16">R67=E67</f>
        <v>1</v>
      </c>
      <c r="Y67" s="5" t="b">
        <f t="shared" ref="Y67:Y88" si="17">S67=F67</f>
        <v>1</v>
      </c>
      <c r="Z67" s="5" t="b">
        <f t="shared" ref="Z67:Z88" si="18">T67=G67</f>
        <v>1</v>
      </c>
    </row>
    <row r="68" spans="1:26" x14ac:dyDescent="0.25">
      <c r="A68" s="5" t="s">
        <v>878</v>
      </c>
      <c r="B68" s="5" t="str">
        <f>INDEX('Plexos Lookups'!$J$3:$J$54,MATCH(MID('Non Spin Memberships'!C68,8,3),'Plexos Lookups'!$K$3:$K$54,0))&amp;$D$1</f>
        <v>East 4 Non-Spin</v>
      </c>
      <c r="C68" s="5" t="str">
        <f>'Gen Nodes'!B68</f>
        <v>DRS.PX.WYC._.CI_.Pool Pump - DLC</v>
      </c>
      <c r="E68" s="5" t="str">
        <f t="shared" si="12"/>
        <v>Reserve.Generators</v>
      </c>
      <c r="F68" s="5" t="str">
        <f>INDEX('Plexos Lookups'!$J$3:$J$54,MATCH(MID('Non Spin Memberships'!G68,8,3),'Plexos Lookups'!$K$3:$K$54,0))&amp;$D$1</f>
        <v>East 4 Non-Spin</v>
      </c>
      <c r="G68" s="5" t="str">
        <f>'Gen Nodes'!F68</f>
        <v>DRW.PX.WYC._.RES.EV DLC</v>
      </c>
      <c r="I68" s="5" t="s">
        <v>878</v>
      </c>
      <c r="J68" s="5" t="s">
        <v>891</v>
      </c>
      <c r="K68" s="5" t="s">
        <v>209</v>
      </c>
      <c r="L68" s="5" t="s">
        <v>892</v>
      </c>
      <c r="M68" s="5" t="s">
        <v>889</v>
      </c>
      <c r="N68" s="5" t="b">
        <f t="shared" si="13"/>
        <v>1</v>
      </c>
      <c r="O68" s="5" t="b">
        <f t="shared" si="14"/>
        <v>1</v>
      </c>
      <c r="P68" s="5" t="b">
        <f t="shared" si="15"/>
        <v>1</v>
      </c>
      <c r="R68" s="5" t="s">
        <v>878</v>
      </c>
      <c r="S68" s="5" t="s">
        <v>891</v>
      </c>
      <c r="T68" s="5" t="s">
        <v>192</v>
      </c>
      <c r="U68" s="5" t="s">
        <v>892</v>
      </c>
      <c r="V68" s="5" t="s">
        <v>992</v>
      </c>
      <c r="X68" s="5" t="b">
        <f t="shared" si="16"/>
        <v>1</v>
      </c>
      <c r="Y68" s="5" t="b">
        <f t="shared" si="17"/>
        <v>1</v>
      </c>
      <c r="Z68" s="5" t="b">
        <f t="shared" si="18"/>
        <v>1</v>
      </c>
    </row>
    <row r="69" spans="1:26" x14ac:dyDescent="0.25">
      <c r="A69" s="5" t="s">
        <v>878</v>
      </c>
      <c r="B69" s="5" t="str">
        <f>INDEX('Plexos Lookups'!$J$3:$J$54,MATCH(MID('Non Spin Memberships'!C69,8,3),'Plexos Lookups'!$K$3:$K$54,0))&amp;$D$1</f>
        <v>East 4 Non-Spin</v>
      </c>
      <c r="C69" s="5" t="str">
        <f>'Gen Nodes'!B69</f>
        <v>DRS.PX.WYC._.CI_.Smart Thermostats</v>
      </c>
      <c r="E69" s="5" t="str">
        <f t="shared" si="12"/>
        <v>Reserve.Generators</v>
      </c>
      <c r="F69" s="5" t="str">
        <f>INDEX('Plexos Lookups'!$J$3:$J$54,MATCH(MID('Non Spin Memberships'!G69,8,3),'Plexos Lookups'!$K$3:$K$54,0))&amp;$D$1</f>
        <v>East 4 Non-Spin</v>
      </c>
      <c r="G69" s="5" t="str">
        <f>'Gen Nodes'!F69</f>
        <v>DRW.PX.WYC._.RES.Grid Interactive Water Htr</v>
      </c>
      <c r="I69" s="5" t="s">
        <v>878</v>
      </c>
      <c r="J69" s="5" t="s">
        <v>891</v>
      </c>
      <c r="K69" s="5" t="s">
        <v>211</v>
      </c>
      <c r="L69" s="5" t="s">
        <v>892</v>
      </c>
      <c r="M69" s="5" t="s">
        <v>889</v>
      </c>
      <c r="N69" s="5" t="b">
        <f t="shared" si="13"/>
        <v>1</v>
      </c>
      <c r="O69" s="5" t="b">
        <f t="shared" si="14"/>
        <v>1</v>
      </c>
      <c r="P69" s="5" t="b">
        <f t="shared" si="15"/>
        <v>1</v>
      </c>
      <c r="R69" s="5" t="s">
        <v>878</v>
      </c>
      <c r="S69" s="5" t="s">
        <v>891</v>
      </c>
      <c r="T69" s="5" t="s">
        <v>194</v>
      </c>
      <c r="U69" s="5" t="s">
        <v>892</v>
      </c>
      <c r="V69" s="5" t="s">
        <v>992</v>
      </c>
      <c r="X69" s="5" t="b">
        <f t="shared" si="16"/>
        <v>1</v>
      </c>
      <c r="Y69" s="5" t="b">
        <f t="shared" si="17"/>
        <v>1</v>
      </c>
      <c r="Z69" s="5" t="b">
        <f t="shared" si="18"/>
        <v>1</v>
      </c>
    </row>
    <row r="70" spans="1:26" x14ac:dyDescent="0.25">
      <c r="A70" s="5" t="s">
        <v>878</v>
      </c>
      <c r="B70" s="5" t="str">
        <f>INDEX('Plexos Lookups'!$J$3:$J$54,MATCH(MID('Non Spin Memberships'!C70,8,3),'Plexos Lookups'!$K$3:$K$54,0))&amp;$D$1</f>
        <v>East 4 Non-Spin</v>
      </c>
      <c r="C70" s="5" t="str">
        <f>'Gen Nodes'!B70</f>
        <v>DRS.PX.WYC._.CI_.Water Heater - DLC</v>
      </c>
      <c r="E70" s="5" t="str">
        <f t="shared" si="12"/>
        <v>Reserve.Generators</v>
      </c>
      <c r="F70" s="5" t="str">
        <f>INDEX('Plexos Lookups'!$J$3:$J$54,MATCH(MID('Non Spin Memberships'!G70,8,3),'Plexos Lookups'!$K$3:$K$54,0))&amp;$D$1</f>
        <v>East 4 Non-Spin</v>
      </c>
      <c r="G70" s="5" t="str">
        <f>'Gen Nodes'!F70</f>
        <v>DRW.PX.WYC._.RES.Home Energy Mgmt Sys</v>
      </c>
      <c r="I70" s="5" t="s">
        <v>878</v>
      </c>
      <c r="J70" s="5" t="s">
        <v>891</v>
      </c>
      <c r="K70" s="5" t="s">
        <v>215</v>
      </c>
      <c r="L70" s="5" t="s">
        <v>892</v>
      </c>
      <c r="M70" s="5" t="s">
        <v>889</v>
      </c>
      <c r="N70" s="5" t="b">
        <f t="shared" si="13"/>
        <v>1</v>
      </c>
      <c r="O70" s="5" t="b">
        <f t="shared" si="14"/>
        <v>1</v>
      </c>
      <c r="P70" s="5" t="b">
        <f t="shared" si="15"/>
        <v>1</v>
      </c>
      <c r="R70" s="5" t="s">
        <v>878</v>
      </c>
      <c r="S70" s="5" t="s">
        <v>891</v>
      </c>
      <c r="T70" s="5" t="s">
        <v>196</v>
      </c>
      <c r="U70" s="5" t="s">
        <v>892</v>
      </c>
      <c r="V70" s="5" t="s">
        <v>992</v>
      </c>
      <c r="X70" s="5" t="b">
        <f t="shared" si="16"/>
        <v>1</v>
      </c>
      <c r="Y70" s="5" t="b">
        <f t="shared" si="17"/>
        <v>1</v>
      </c>
      <c r="Z70" s="5" t="b">
        <f t="shared" si="18"/>
        <v>1</v>
      </c>
    </row>
    <row r="71" spans="1:26" x14ac:dyDescent="0.25">
      <c r="A71" s="5" t="s">
        <v>878</v>
      </c>
      <c r="B71" s="5" t="str">
        <f>INDEX('Plexos Lookups'!$J$3:$J$54,MATCH(MID('Non Spin Memberships'!C71,8,3),'Plexos Lookups'!$K$3:$K$54,0))&amp;$D$1</f>
        <v>East 4 Non-Spin</v>
      </c>
      <c r="C71" s="5" t="str">
        <f>'Gen Nodes'!B71</f>
        <v>DRS.PX.WYC._.IRR.Irrigation DLC</v>
      </c>
      <c r="E71" s="5" t="str">
        <f t="shared" si="12"/>
        <v>Reserve.Generators</v>
      </c>
      <c r="F71" s="5" t="str">
        <f>INDEX('Plexos Lookups'!$J$3:$J$54,MATCH(MID('Non Spin Memberships'!G71,8,3),'Plexos Lookups'!$K$3:$K$54,0))&amp;$D$1</f>
        <v>East 4 Non-Spin</v>
      </c>
      <c r="G71" s="5" t="str">
        <f>'Gen Nodes'!F71</f>
        <v>DRW.PX.WYC._.RES.HVAC - DLC</v>
      </c>
      <c r="I71" s="5" t="s">
        <v>878</v>
      </c>
      <c r="J71" s="5" t="s">
        <v>891</v>
      </c>
      <c r="K71" s="5" t="s">
        <v>217</v>
      </c>
      <c r="L71" s="5" t="s">
        <v>892</v>
      </c>
      <c r="M71" s="5" t="s">
        <v>889</v>
      </c>
      <c r="N71" s="5" t="b">
        <f t="shared" si="13"/>
        <v>1</v>
      </c>
      <c r="O71" s="5" t="b">
        <f t="shared" si="14"/>
        <v>1</v>
      </c>
      <c r="P71" s="5" t="b">
        <f t="shared" si="15"/>
        <v>1</v>
      </c>
      <c r="R71" s="5" t="s">
        <v>878</v>
      </c>
      <c r="S71" s="5" t="s">
        <v>891</v>
      </c>
      <c r="T71" s="5" t="s">
        <v>198</v>
      </c>
      <c r="U71" s="5" t="s">
        <v>892</v>
      </c>
      <c r="V71" s="5" t="s">
        <v>992</v>
      </c>
      <c r="X71" s="5" t="b">
        <f t="shared" si="16"/>
        <v>1</v>
      </c>
      <c r="Y71" s="5" t="b">
        <f t="shared" si="17"/>
        <v>1</v>
      </c>
      <c r="Z71" s="5" t="b">
        <f t="shared" si="18"/>
        <v>1</v>
      </c>
    </row>
    <row r="72" spans="1:26" x14ac:dyDescent="0.25">
      <c r="A72" s="5" t="s">
        <v>878</v>
      </c>
      <c r="B72" s="5" t="str">
        <f>INDEX('Plexos Lookups'!$J$3:$J$54,MATCH(MID('Non Spin Memberships'!C72,8,3),'Plexos Lookups'!$K$3:$K$54,0))&amp;$D$1</f>
        <v>East 4 Non-Spin</v>
      </c>
      <c r="C72" s="5" t="str">
        <f>'Gen Nodes'!B72</f>
        <v>DRS.PX.WYC._.RES.Battery DLC</v>
      </c>
      <c r="E72" s="5" t="str">
        <f t="shared" si="12"/>
        <v>Reserve.Generators</v>
      </c>
      <c r="F72" s="5" t="str">
        <f>INDEX('Plexos Lookups'!$J$3:$J$54,MATCH(MID('Non Spin Memberships'!G72,8,3),'Plexos Lookups'!$K$3:$K$54,0))&amp;$D$1</f>
        <v>East 4 Non-Spin</v>
      </c>
      <c r="G72" s="5" t="str">
        <f>'Gen Nodes'!F72</f>
        <v>DRW.PX.WYC._.RES.Pool Pump - DLC</v>
      </c>
      <c r="I72" s="5" t="s">
        <v>878</v>
      </c>
      <c r="J72" s="5" t="s">
        <v>891</v>
      </c>
      <c r="K72" s="5" t="s">
        <v>189</v>
      </c>
      <c r="L72" s="5" t="s">
        <v>892</v>
      </c>
      <c r="M72" s="5" t="s">
        <v>889</v>
      </c>
      <c r="N72" s="5" t="b">
        <f t="shared" si="13"/>
        <v>1</v>
      </c>
      <c r="O72" s="5" t="b">
        <f t="shared" si="14"/>
        <v>1</v>
      </c>
      <c r="P72" s="5" t="b">
        <f t="shared" si="15"/>
        <v>1</v>
      </c>
      <c r="R72" s="5" t="s">
        <v>878</v>
      </c>
      <c r="S72" s="5" t="s">
        <v>891</v>
      </c>
      <c r="T72" s="5" t="s">
        <v>200</v>
      </c>
      <c r="U72" s="5" t="s">
        <v>892</v>
      </c>
      <c r="V72" s="5" t="s">
        <v>992</v>
      </c>
      <c r="X72" s="5" t="b">
        <f t="shared" si="16"/>
        <v>1</v>
      </c>
      <c r="Y72" s="5" t="b">
        <f t="shared" si="17"/>
        <v>1</v>
      </c>
      <c r="Z72" s="5" t="b">
        <f t="shared" si="18"/>
        <v>1</v>
      </c>
    </row>
    <row r="73" spans="1:26" x14ac:dyDescent="0.25">
      <c r="A73" s="5" t="s">
        <v>878</v>
      </c>
      <c r="B73" s="5" t="str">
        <f>INDEX('Plexos Lookups'!$J$3:$J$54,MATCH(MID('Non Spin Memberships'!C73,8,3),'Plexos Lookups'!$K$3:$K$54,0))&amp;$D$1</f>
        <v>East 4 Non-Spin</v>
      </c>
      <c r="C73" s="5" t="str">
        <f>'Gen Nodes'!B73</f>
        <v>DRS.PX.WYC._.RES.EV DLC</v>
      </c>
      <c r="E73" s="5" t="str">
        <f t="shared" si="12"/>
        <v>Reserve.Generators</v>
      </c>
      <c r="F73" s="5" t="str">
        <f>INDEX('Plexos Lookups'!$J$3:$J$54,MATCH(MID('Non Spin Memberships'!G73,8,3),'Plexos Lookups'!$K$3:$K$54,0))&amp;$D$1</f>
        <v>East 4 Non-Spin</v>
      </c>
      <c r="G73" s="5" t="str">
        <f>'Gen Nodes'!F73</f>
        <v>DRW.PX.WYC._.RES.Water Heater - DLC</v>
      </c>
      <c r="I73" s="5" t="s">
        <v>878</v>
      </c>
      <c r="J73" s="5" t="s">
        <v>891</v>
      </c>
      <c r="K73" s="5" t="s">
        <v>191</v>
      </c>
      <c r="L73" s="5" t="s">
        <v>892</v>
      </c>
      <c r="M73" s="5" t="s">
        <v>889</v>
      </c>
      <c r="N73" s="5" t="b">
        <f t="shared" si="13"/>
        <v>1</v>
      </c>
      <c r="O73" s="5" t="b">
        <f t="shared" si="14"/>
        <v>1</v>
      </c>
      <c r="P73" s="5" t="b">
        <f t="shared" si="15"/>
        <v>1</v>
      </c>
      <c r="R73" s="5" t="s">
        <v>878</v>
      </c>
      <c r="S73" s="5" t="s">
        <v>891</v>
      </c>
      <c r="T73" s="5" t="s">
        <v>202</v>
      </c>
      <c r="U73" s="5" t="s">
        <v>892</v>
      </c>
      <c r="V73" s="5" t="s">
        <v>992</v>
      </c>
      <c r="X73" s="5" t="b">
        <f t="shared" si="16"/>
        <v>1</v>
      </c>
      <c r="Y73" s="5" t="b">
        <f t="shared" si="17"/>
        <v>1</v>
      </c>
      <c r="Z73" s="5" t="b">
        <f t="shared" si="18"/>
        <v>1</v>
      </c>
    </row>
    <row r="74" spans="1:26" x14ac:dyDescent="0.25">
      <c r="A74" s="5" t="s">
        <v>878</v>
      </c>
      <c r="B74" s="5" t="str">
        <f>INDEX('Plexos Lookups'!$J$3:$J$54,MATCH(MID('Non Spin Memberships'!C74,8,3),'Plexos Lookups'!$K$3:$K$54,0))&amp;$D$1</f>
        <v>East 4 Non-Spin</v>
      </c>
      <c r="C74" s="5" t="str">
        <f>'Gen Nodes'!B74</f>
        <v>DRS.PX.WYC._.RES.Grid Interactive Water Htr</v>
      </c>
      <c r="E74" s="5" t="str">
        <f t="shared" si="12"/>
        <v>Reserve.Generators</v>
      </c>
      <c r="F74" s="5" t="str">
        <f>INDEX('Plexos Lookups'!$J$3:$J$54,MATCH(MID('Non Spin Memberships'!G74,8,3),'Plexos Lookups'!$K$3:$K$54,0))&amp;$D$1</f>
        <v>West 4 Non-Spin</v>
      </c>
      <c r="G74" s="5" t="str">
        <f>'Gen Nodes'!F74</f>
        <v>DRW.PX.YAK._.CI_.3 Party</v>
      </c>
      <c r="I74" s="5" t="s">
        <v>878</v>
      </c>
      <c r="J74" s="5" t="s">
        <v>891</v>
      </c>
      <c r="K74" s="5" t="s">
        <v>193</v>
      </c>
      <c r="L74" s="5" t="s">
        <v>892</v>
      </c>
      <c r="M74" s="5" t="s">
        <v>889</v>
      </c>
      <c r="N74" s="5" t="b">
        <f t="shared" si="13"/>
        <v>1</v>
      </c>
      <c r="O74" s="5" t="b">
        <f t="shared" si="14"/>
        <v>1</v>
      </c>
      <c r="P74" s="5" t="b">
        <f t="shared" si="15"/>
        <v>1</v>
      </c>
      <c r="R74" s="5" t="s">
        <v>878</v>
      </c>
      <c r="S74" s="5" t="s">
        <v>895</v>
      </c>
      <c r="T74" s="5" t="s">
        <v>184</v>
      </c>
      <c r="U74" s="5" t="s">
        <v>896</v>
      </c>
      <c r="V74" s="5" t="s">
        <v>992</v>
      </c>
      <c r="X74" s="5" t="b">
        <f t="shared" si="16"/>
        <v>1</v>
      </c>
      <c r="Y74" s="5" t="b">
        <f t="shared" si="17"/>
        <v>1</v>
      </c>
      <c r="Z74" s="5" t="b">
        <f t="shared" si="18"/>
        <v>1</v>
      </c>
    </row>
    <row r="75" spans="1:26" x14ac:dyDescent="0.25">
      <c r="A75" s="5" t="s">
        <v>878</v>
      </c>
      <c r="B75" s="5" t="str">
        <f>INDEX('Plexos Lookups'!$J$3:$J$54,MATCH(MID('Non Spin Memberships'!C75,8,3),'Plexos Lookups'!$K$3:$K$54,0))&amp;$D$1</f>
        <v>East 4 Non-Spin</v>
      </c>
      <c r="C75" s="5" t="str">
        <f>'Gen Nodes'!B75</f>
        <v>DRS.PX.WYC._.RES.Home Energy Mgmt Sys</v>
      </c>
      <c r="E75" s="5" t="str">
        <f t="shared" si="12"/>
        <v>Reserve.Generators</v>
      </c>
      <c r="F75" s="5" t="str">
        <f>INDEX('Plexos Lookups'!$J$3:$J$54,MATCH(MID('Non Spin Memberships'!G75,8,3),'Plexos Lookups'!$K$3:$K$54,0))&amp;$D$1</f>
        <v>West 4 Non-Spin</v>
      </c>
      <c r="G75" s="5" t="str">
        <f>'Gen Nodes'!F75</f>
        <v>DRW.PX.YAK._.CI_.Battery DLC</v>
      </c>
      <c r="I75" s="5" t="s">
        <v>878</v>
      </c>
      <c r="J75" s="5" t="s">
        <v>891</v>
      </c>
      <c r="K75" s="5" t="s">
        <v>195</v>
      </c>
      <c r="L75" s="5" t="s">
        <v>892</v>
      </c>
      <c r="M75" s="5" t="s">
        <v>889</v>
      </c>
      <c r="N75" s="5" t="b">
        <f t="shared" si="13"/>
        <v>1</v>
      </c>
      <c r="O75" s="5" t="b">
        <f t="shared" si="14"/>
        <v>1</v>
      </c>
      <c r="P75" s="5" t="b">
        <f t="shared" si="15"/>
        <v>1</v>
      </c>
      <c r="R75" s="5" t="s">
        <v>878</v>
      </c>
      <c r="S75" s="5" t="s">
        <v>895</v>
      </c>
      <c r="T75" s="5" t="s">
        <v>174</v>
      </c>
      <c r="U75" s="5" t="s">
        <v>896</v>
      </c>
      <c r="V75" s="5" t="s">
        <v>992</v>
      </c>
      <c r="X75" s="5" t="b">
        <f t="shared" si="16"/>
        <v>1</v>
      </c>
      <c r="Y75" s="5" t="b">
        <f t="shared" si="17"/>
        <v>1</v>
      </c>
      <c r="Z75" s="5" t="b">
        <f t="shared" si="18"/>
        <v>1</v>
      </c>
    </row>
    <row r="76" spans="1:26" x14ac:dyDescent="0.25">
      <c r="A76" s="5" t="s">
        <v>878</v>
      </c>
      <c r="B76" s="5" t="str">
        <f>INDEX('Plexos Lookups'!$J$3:$J$54,MATCH(MID('Non Spin Memberships'!C76,8,3),'Plexos Lookups'!$K$3:$K$54,0))&amp;$D$1</f>
        <v>East 4 Non-Spin</v>
      </c>
      <c r="C76" s="5" t="str">
        <f>'Gen Nodes'!B76</f>
        <v>DRS.PX.WYC._.RES.HVAC - DLC</v>
      </c>
      <c r="E76" s="5" t="str">
        <f t="shared" si="12"/>
        <v>Reserve.Generators</v>
      </c>
      <c r="F76" s="5" t="str">
        <f>INDEX('Plexos Lookups'!$J$3:$J$54,MATCH(MID('Non Spin Memberships'!G76,8,3),'Plexos Lookups'!$K$3:$K$54,0))&amp;$D$1</f>
        <v>West 4 Non-Spin</v>
      </c>
      <c r="G76" s="5" t="str">
        <f>'Gen Nodes'!F76</f>
        <v>DRW.PX.YAK._.CI_.Grid Interactive Water Htr</v>
      </c>
      <c r="I76" s="5" t="s">
        <v>878</v>
      </c>
      <c r="J76" s="5" t="s">
        <v>891</v>
      </c>
      <c r="K76" s="5" t="s">
        <v>197</v>
      </c>
      <c r="L76" s="5" t="s">
        <v>892</v>
      </c>
      <c r="M76" s="5" t="s">
        <v>889</v>
      </c>
      <c r="N76" s="5" t="b">
        <f t="shared" si="13"/>
        <v>1</v>
      </c>
      <c r="O76" s="5" t="b">
        <f t="shared" si="14"/>
        <v>1</v>
      </c>
      <c r="P76" s="5" t="b">
        <f t="shared" si="15"/>
        <v>1</v>
      </c>
      <c r="R76" s="5" t="s">
        <v>878</v>
      </c>
      <c r="S76" s="5" t="s">
        <v>895</v>
      </c>
      <c r="T76" s="5" t="s">
        <v>176</v>
      </c>
      <c r="U76" s="5" t="s">
        <v>896</v>
      </c>
      <c r="V76" s="5" t="s">
        <v>992</v>
      </c>
      <c r="X76" s="5" t="b">
        <f t="shared" si="16"/>
        <v>1</v>
      </c>
      <c r="Y76" s="5" t="b">
        <f t="shared" si="17"/>
        <v>1</v>
      </c>
      <c r="Z76" s="5" t="b">
        <f t="shared" si="18"/>
        <v>1</v>
      </c>
    </row>
    <row r="77" spans="1:26" x14ac:dyDescent="0.25">
      <c r="A77" s="5" t="s">
        <v>878</v>
      </c>
      <c r="B77" s="5" t="str">
        <f>INDEX('Plexos Lookups'!$J$3:$J$54,MATCH(MID('Non Spin Memberships'!C77,8,3),'Plexos Lookups'!$K$3:$K$54,0))&amp;$D$1</f>
        <v>East 4 Non-Spin</v>
      </c>
      <c r="C77" s="5" t="str">
        <f>'Gen Nodes'!B77</f>
        <v>DRS.PX.WYC._.RES.Pool Pump - DLC</v>
      </c>
      <c r="E77" s="5" t="str">
        <f t="shared" si="12"/>
        <v>Reserve.Generators</v>
      </c>
      <c r="F77" s="5" t="str">
        <f>INDEX('Plexos Lookups'!$J$3:$J$54,MATCH(MID('Non Spin Memberships'!G77,8,3),'Plexos Lookups'!$K$3:$K$54,0))&amp;$D$1</f>
        <v>West 4 Non-Spin</v>
      </c>
      <c r="G77" s="5" t="str">
        <f>'Gen Nodes'!F77</f>
        <v>DRW.PX.YAK._.CI_.HVAC - DLC</v>
      </c>
      <c r="I77" s="5" t="s">
        <v>878</v>
      </c>
      <c r="J77" s="5" t="s">
        <v>891</v>
      </c>
      <c r="K77" s="5" t="s">
        <v>199</v>
      </c>
      <c r="L77" s="5" t="s">
        <v>892</v>
      </c>
      <c r="M77" s="5" t="s">
        <v>889</v>
      </c>
      <c r="N77" s="5" t="b">
        <f t="shared" si="13"/>
        <v>1</v>
      </c>
      <c r="O77" s="5" t="b">
        <f t="shared" si="14"/>
        <v>1</v>
      </c>
      <c r="P77" s="5" t="b">
        <f t="shared" si="15"/>
        <v>1</v>
      </c>
      <c r="R77" s="5" t="s">
        <v>878</v>
      </c>
      <c r="S77" s="5" t="s">
        <v>895</v>
      </c>
      <c r="T77" s="5" t="s">
        <v>178</v>
      </c>
      <c r="U77" s="5" t="s">
        <v>896</v>
      </c>
      <c r="V77" s="5" t="s">
        <v>992</v>
      </c>
      <c r="X77" s="5" t="b">
        <f t="shared" si="16"/>
        <v>1</v>
      </c>
      <c r="Y77" s="5" t="b">
        <f t="shared" si="17"/>
        <v>1</v>
      </c>
      <c r="Z77" s="5" t="b">
        <f t="shared" si="18"/>
        <v>1</v>
      </c>
    </row>
    <row r="78" spans="1:26" x14ac:dyDescent="0.25">
      <c r="A78" s="5" t="s">
        <v>878</v>
      </c>
      <c r="B78" s="5" t="str">
        <f>INDEX('Plexos Lookups'!$J$3:$J$54,MATCH(MID('Non Spin Memberships'!C78,8,3),'Plexos Lookups'!$K$3:$K$54,0))&amp;$D$1</f>
        <v>East 4 Non-Spin</v>
      </c>
      <c r="C78" s="5" t="str">
        <f>'Gen Nodes'!B78</f>
        <v>DRS.PX.WYC._.RES.Water Heater - DLC</v>
      </c>
      <c r="E78" s="5" t="str">
        <f t="shared" si="12"/>
        <v>Reserve.Generators</v>
      </c>
      <c r="F78" s="5" t="str">
        <f>INDEX('Plexos Lookups'!$J$3:$J$54,MATCH(MID('Non Spin Memberships'!G78,8,3),'Plexos Lookups'!$K$3:$K$54,0))&amp;$D$1</f>
        <v>West 4 Non-Spin</v>
      </c>
      <c r="G78" s="5" t="str">
        <f>'Gen Nodes'!F78</f>
        <v>DRW.PX.YAK._.CI_.Pool Pump - DLC</v>
      </c>
      <c r="I78" s="5" t="s">
        <v>878</v>
      </c>
      <c r="J78" s="5" t="s">
        <v>891</v>
      </c>
      <c r="K78" s="5" t="s">
        <v>201</v>
      </c>
      <c r="L78" s="5" t="s">
        <v>892</v>
      </c>
      <c r="M78" s="5" t="s">
        <v>889</v>
      </c>
      <c r="N78" s="5" t="b">
        <f t="shared" si="13"/>
        <v>1</v>
      </c>
      <c r="O78" s="5" t="b">
        <f t="shared" si="14"/>
        <v>1</v>
      </c>
      <c r="P78" s="5" t="b">
        <f t="shared" si="15"/>
        <v>1</v>
      </c>
      <c r="R78" s="5" t="s">
        <v>878</v>
      </c>
      <c r="S78" s="5" t="s">
        <v>895</v>
      </c>
      <c r="T78" s="5" t="s">
        <v>180</v>
      </c>
      <c r="U78" s="5" t="s">
        <v>896</v>
      </c>
      <c r="V78" s="5" t="s">
        <v>992</v>
      </c>
      <c r="X78" s="5" t="b">
        <f t="shared" si="16"/>
        <v>1</v>
      </c>
      <c r="Y78" s="5" t="b">
        <f t="shared" si="17"/>
        <v>1</v>
      </c>
      <c r="Z78" s="5" t="b">
        <f t="shared" si="18"/>
        <v>1</v>
      </c>
    </row>
    <row r="79" spans="1:26" x14ac:dyDescent="0.25">
      <c r="A79" s="5" t="s">
        <v>878</v>
      </c>
      <c r="B79" s="5" t="str">
        <f>INDEX('Plexos Lookups'!$J$3:$J$54,MATCH(MID('Non Spin Memberships'!C79,8,3),'Plexos Lookups'!$K$3:$K$54,0))&amp;$D$1</f>
        <v>West 4 Non-Spin</v>
      </c>
      <c r="C79" s="5" t="str">
        <f>'Gen Nodes'!B79</f>
        <v>DRS.PX.YAK._.CI_.3 Party</v>
      </c>
      <c r="E79" s="5" t="str">
        <f t="shared" si="12"/>
        <v>Reserve.Generators</v>
      </c>
      <c r="F79" s="5" t="str">
        <f>INDEX('Plexos Lookups'!$J$3:$J$54,MATCH(MID('Non Spin Memberships'!G79,8,3),'Plexos Lookups'!$K$3:$K$54,0))&amp;$D$1</f>
        <v>West 4 Non-Spin</v>
      </c>
      <c r="G79" s="5" t="str">
        <f>'Gen Nodes'!F79</f>
        <v>DRW.PX.YAK._.CI_.Smart Thermostats</v>
      </c>
      <c r="I79" s="5" t="s">
        <v>878</v>
      </c>
      <c r="J79" s="5" t="s">
        <v>895</v>
      </c>
      <c r="K79" s="5" t="s">
        <v>183</v>
      </c>
      <c r="L79" s="5" t="s">
        <v>896</v>
      </c>
      <c r="M79" s="5" t="s">
        <v>889</v>
      </c>
      <c r="N79" s="5" t="b">
        <f t="shared" si="13"/>
        <v>1</v>
      </c>
      <c r="O79" s="5" t="b">
        <f t="shared" si="14"/>
        <v>1</v>
      </c>
      <c r="P79" s="5" t="b">
        <f t="shared" si="15"/>
        <v>1</v>
      </c>
      <c r="R79" s="5" t="s">
        <v>878</v>
      </c>
      <c r="S79" s="5" t="s">
        <v>895</v>
      </c>
      <c r="T79" s="5" t="s">
        <v>182</v>
      </c>
      <c r="U79" s="5" t="s">
        <v>896</v>
      </c>
      <c r="V79" s="5" t="s">
        <v>992</v>
      </c>
      <c r="X79" s="5" t="b">
        <f t="shared" si="16"/>
        <v>1</v>
      </c>
      <c r="Y79" s="5" t="b">
        <f t="shared" si="17"/>
        <v>1</v>
      </c>
      <c r="Z79" s="5" t="b">
        <f t="shared" si="18"/>
        <v>1</v>
      </c>
    </row>
    <row r="80" spans="1:26" x14ac:dyDescent="0.25">
      <c r="A80" s="5" t="s">
        <v>878</v>
      </c>
      <c r="B80" s="5" t="str">
        <f>INDEX('Plexos Lookups'!$J$3:$J$54,MATCH(MID('Non Spin Memberships'!C80,8,3),'Plexos Lookups'!$K$3:$K$54,0))&amp;$D$1</f>
        <v>West 4 Non-Spin</v>
      </c>
      <c r="C80" s="5" t="str">
        <f>'Gen Nodes'!B80</f>
        <v>DRS.PX.YAK._.CI_.Battery DLC</v>
      </c>
      <c r="E80" s="5" t="str">
        <f t="shared" si="12"/>
        <v>Reserve.Generators</v>
      </c>
      <c r="F80" s="5" t="str">
        <f>INDEX('Plexos Lookups'!$J$3:$J$54,MATCH(MID('Non Spin Memberships'!G80,8,3),'Plexos Lookups'!$K$3:$K$54,0))&amp;$D$1</f>
        <v>West 4 Non-Spin</v>
      </c>
      <c r="G80" s="5" t="str">
        <f>'Gen Nodes'!F80</f>
        <v>DRW.PX.YAK._.CI_.Water Heater - DLC</v>
      </c>
      <c r="I80" s="5" t="s">
        <v>878</v>
      </c>
      <c r="J80" s="5" t="s">
        <v>895</v>
      </c>
      <c r="K80" s="5" t="s">
        <v>173</v>
      </c>
      <c r="L80" s="5" t="s">
        <v>896</v>
      </c>
      <c r="M80" s="5" t="s">
        <v>889</v>
      </c>
      <c r="N80" s="5" t="b">
        <f t="shared" si="13"/>
        <v>1</v>
      </c>
      <c r="O80" s="5" t="b">
        <f t="shared" si="14"/>
        <v>1</v>
      </c>
      <c r="P80" s="5" t="b">
        <f t="shared" si="15"/>
        <v>1</v>
      </c>
      <c r="R80" s="5" t="s">
        <v>878</v>
      </c>
      <c r="S80" s="5" t="s">
        <v>895</v>
      </c>
      <c r="T80" s="5" t="s">
        <v>186</v>
      </c>
      <c r="U80" s="5" t="s">
        <v>896</v>
      </c>
      <c r="V80" s="5" t="s">
        <v>992</v>
      </c>
      <c r="X80" s="5" t="b">
        <f t="shared" si="16"/>
        <v>1</v>
      </c>
      <c r="Y80" s="5" t="b">
        <f t="shared" si="17"/>
        <v>1</v>
      </c>
      <c r="Z80" s="5" t="b">
        <f t="shared" si="18"/>
        <v>1</v>
      </c>
    </row>
    <row r="81" spans="1:26" x14ac:dyDescent="0.25">
      <c r="A81" s="5" t="s">
        <v>878</v>
      </c>
      <c r="B81" s="5" t="str">
        <f>INDEX('Plexos Lookups'!$J$3:$J$54,MATCH(MID('Non Spin Memberships'!C81,8,3),'Plexos Lookups'!$K$3:$K$54,0))&amp;$D$1</f>
        <v>West 4 Non-Spin</v>
      </c>
      <c r="C81" s="5" t="str">
        <f>'Gen Nodes'!B81</f>
        <v>DRS.PX.YAK._.CI_.Grid Interactive Water Htr</v>
      </c>
      <c r="E81" s="5" t="str">
        <f t="shared" si="12"/>
        <v>Reserve.Generators</v>
      </c>
      <c r="F81" s="5" t="str">
        <f>INDEX('Plexos Lookups'!$J$3:$J$54,MATCH(MID('Non Spin Memberships'!G81,8,3),'Plexos Lookups'!$K$3:$K$54,0))&amp;$D$1</f>
        <v>West 4 Non-Spin</v>
      </c>
      <c r="G81" s="5" t="str">
        <f>'Gen Nodes'!F81</f>
        <v>DRW.PX.YAK._.RES.Battery DLC</v>
      </c>
      <c r="I81" s="5" t="s">
        <v>878</v>
      </c>
      <c r="J81" s="5" t="s">
        <v>895</v>
      </c>
      <c r="K81" s="5" t="s">
        <v>175</v>
      </c>
      <c r="L81" s="5" t="s">
        <v>896</v>
      </c>
      <c r="M81" s="5" t="s">
        <v>889</v>
      </c>
      <c r="N81" s="5" t="b">
        <f t="shared" si="13"/>
        <v>1</v>
      </c>
      <c r="O81" s="5" t="b">
        <f t="shared" si="14"/>
        <v>1</v>
      </c>
      <c r="P81" s="5" t="b">
        <f t="shared" si="15"/>
        <v>1</v>
      </c>
      <c r="R81" s="5" t="s">
        <v>878</v>
      </c>
      <c r="S81" s="5" t="s">
        <v>895</v>
      </c>
      <c r="T81" s="5" t="s">
        <v>158</v>
      </c>
      <c r="U81" s="5" t="s">
        <v>896</v>
      </c>
      <c r="V81" s="5" t="s">
        <v>992</v>
      </c>
      <c r="X81" s="5" t="b">
        <f t="shared" si="16"/>
        <v>1</v>
      </c>
      <c r="Y81" s="5" t="b">
        <f t="shared" si="17"/>
        <v>1</v>
      </c>
      <c r="Z81" s="5" t="b">
        <f t="shared" si="18"/>
        <v>1</v>
      </c>
    </row>
    <row r="82" spans="1:26" x14ac:dyDescent="0.25">
      <c r="A82" s="5" t="s">
        <v>878</v>
      </c>
      <c r="B82" s="5" t="str">
        <f>INDEX('Plexos Lookups'!$J$3:$J$54,MATCH(MID('Non Spin Memberships'!C82,8,3),'Plexos Lookups'!$K$3:$K$54,0))&amp;$D$1</f>
        <v>West 4 Non-Spin</v>
      </c>
      <c r="C82" s="5" t="str">
        <f>'Gen Nodes'!B82</f>
        <v>DRS.PX.YAK._.CI_.HVAC - DLC</v>
      </c>
      <c r="E82" s="5" t="str">
        <f t="shared" si="12"/>
        <v>Reserve.Generators</v>
      </c>
      <c r="F82" s="5" t="str">
        <f>INDEX('Plexos Lookups'!$J$3:$J$54,MATCH(MID('Non Spin Memberships'!G82,8,3),'Plexos Lookups'!$K$3:$K$54,0))&amp;$D$1</f>
        <v>West 4 Non-Spin</v>
      </c>
      <c r="G82" s="5" t="str">
        <f>'Gen Nodes'!F82</f>
        <v>DRW.PX.YAK._.RES.EV DLC</v>
      </c>
      <c r="I82" s="5" t="s">
        <v>878</v>
      </c>
      <c r="J82" s="5" t="s">
        <v>895</v>
      </c>
      <c r="K82" s="5" t="s">
        <v>177</v>
      </c>
      <c r="L82" s="5" t="s">
        <v>896</v>
      </c>
      <c r="M82" s="5" t="s">
        <v>889</v>
      </c>
      <c r="N82" s="5" t="b">
        <f t="shared" si="13"/>
        <v>1</v>
      </c>
      <c r="O82" s="5" t="b">
        <f t="shared" si="14"/>
        <v>1</v>
      </c>
      <c r="P82" s="5" t="b">
        <f t="shared" si="15"/>
        <v>1</v>
      </c>
      <c r="R82" s="5" t="s">
        <v>878</v>
      </c>
      <c r="S82" s="5" t="s">
        <v>895</v>
      </c>
      <c r="T82" s="5" t="s">
        <v>160</v>
      </c>
      <c r="U82" s="5" t="s">
        <v>896</v>
      </c>
      <c r="V82" s="5" t="s">
        <v>992</v>
      </c>
      <c r="X82" s="5" t="b">
        <f t="shared" si="16"/>
        <v>1</v>
      </c>
      <c r="Y82" s="5" t="b">
        <f t="shared" si="17"/>
        <v>1</v>
      </c>
      <c r="Z82" s="5" t="b">
        <f t="shared" si="18"/>
        <v>1</v>
      </c>
    </row>
    <row r="83" spans="1:26" x14ac:dyDescent="0.25">
      <c r="A83" s="5" t="s">
        <v>878</v>
      </c>
      <c r="B83" s="5" t="str">
        <f>INDEX('Plexos Lookups'!$J$3:$J$54,MATCH(MID('Non Spin Memberships'!C83,8,3),'Plexos Lookups'!$K$3:$K$54,0))&amp;$D$1</f>
        <v>West 4 Non-Spin</v>
      </c>
      <c r="C83" s="5" t="str">
        <f>'Gen Nodes'!B83</f>
        <v>DRS.PX.YAK._.CI_.Pool Pump - DLC</v>
      </c>
      <c r="E83" s="5" t="str">
        <f t="shared" si="12"/>
        <v>Reserve.Generators</v>
      </c>
      <c r="F83" s="5" t="str">
        <f>INDEX('Plexos Lookups'!$J$3:$J$54,MATCH(MID('Non Spin Memberships'!G83,8,3),'Plexos Lookups'!$K$3:$K$54,0))&amp;$D$1</f>
        <v>West 4 Non-Spin</v>
      </c>
      <c r="G83" s="5" t="str">
        <f>'Gen Nodes'!F83</f>
        <v>DRW.PX.YAK._.RES.Grid Interactive Water Htr</v>
      </c>
      <c r="I83" s="5" t="s">
        <v>878</v>
      </c>
      <c r="J83" s="5" t="s">
        <v>895</v>
      </c>
      <c r="K83" s="5" t="s">
        <v>179</v>
      </c>
      <c r="L83" s="5" t="s">
        <v>896</v>
      </c>
      <c r="M83" s="5" t="s">
        <v>889</v>
      </c>
      <c r="N83" s="5" t="b">
        <f t="shared" si="13"/>
        <v>1</v>
      </c>
      <c r="O83" s="5" t="b">
        <f t="shared" si="14"/>
        <v>1</v>
      </c>
      <c r="P83" s="5" t="b">
        <f t="shared" si="15"/>
        <v>1</v>
      </c>
      <c r="R83" s="5" t="s">
        <v>878</v>
      </c>
      <c r="S83" s="5" t="s">
        <v>895</v>
      </c>
      <c r="T83" s="5" t="s">
        <v>162</v>
      </c>
      <c r="U83" s="5" t="s">
        <v>896</v>
      </c>
      <c r="V83" s="5" t="s">
        <v>992</v>
      </c>
      <c r="X83" s="5" t="b">
        <f t="shared" si="16"/>
        <v>1</v>
      </c>
      <c r="Y83" s="5" t="b">
        <f t="shared" si="17"/>
        <v>1</v>
      </c>
      <c r="Z83" s="5" t="b">
        <f t="shared" si="18"/>
        <v>1</v>
      </c>
    </row>
    <row r="84" spans="1:26" x14ac:dyDescent="0.25">
      <c r="A84" s="5" t="s">
        <v>878</v>
      </c>
      <c r="B84" s="5" t="str">
        <f>INDEX('Plexos Lookups'!$J$3:$J$54,MATCH(MID('Non Spin Memberships'!C84,8,3),'Plexos Lookups'!$K$3:$K$54,0))&amp;$D$1</f>
        <v>West 4 Non-Spin</v>
      </c>
      <c r="C84" s="5" t="str">
        <f>'Gen Nodes'!B84</f>
        <v>DRS.PX.YAK._.CI_.Smart Thermostats</v>
      </c>
      <c r="E84" s="5" t="str">
        <f t="shared" si="12"/>
        <v>Reserve.Generators</v>
      </c>
      <c r="F84" s="5" t="str">
        <f>INDEX('Plexos Lookups'!$J$3:$J$54,MATCH(MID('Non Spin Memberships'!G84,8,3),'Plexos Lookups'!$K$3:$K$54,0))&amp;$D$1</f>
        <v>West 4 Non-Spin</v>
      </c>
      <c r="G84" s="5" t="str">
        <f>'Gen Nodes'!F84</f>
        <v>DRW.PX.YAK._.RES.Home Energy Mgmt Sys</v>
      </c>
      <c r="I84" s="5" t="s">
        <v>878</v>
      </c>
      <c r="J84" s="5" t="s">
        <v>895</v>
      </c>
      <c r="K84" s="5" t="s">
        <v>181</v>
      </c>
      <c r="L84" s="5" t="s">
        <v>896</v>
      </c>
      <c r="M84" s="5" t="s">
        <v>889</v>
      </c>
      <c r="N84" s="5" t="b">
        <f t="shared" si="13"/>
        <v>1</v>
      </c>
      <c r="O84" s="5" t="b">
        <f t="shared" si="14"/>
        <v>1</v>
      </c>
      <c r="P84" s="5" t="b">
        <f t="shared" si="15"/>
        <v>1</v>
      </c>
      <c r="R84" s="5" t="s">
        <v>878</v>
      </c>
      <c r="S84" s="5" t="s">
        <v>895</v>
      </c>
      <c r="T84" s="5" t="s">
        <v>164</v>
      </c>
      <c r="U84" s="5" t="s">
        <v>896</v>
      </c>
      <c r="V84" s="5" t="s">
        <v>992</v>
      </c>
      <c r="X84" s="5" t="b">
        <f t="shared" si="16"/>
        <v>1</v>
      </c>
      <c r="Y84" s="5" t="b">
        <f t="shared" si="17"/>
        <v>1</v>
      </c>
      <c r="Z84" s="5" t="b">
        <f t="shared" si="18"/>
        <v>1</v>
      </c>
    </row>
    <row r="85" spans="1:26" x14ac:dyDescent="0.25">
      <c r="A85" s="5" t="s">
        <v>878</v>
      </c>
      <c r="B85" s="5" t="str">
        <f>INDEX('Plexos Lookups'!$J$3:$J$54,MATCH(MID('Non Spin Memberships'!C85,8,3),'Plexos Lookups'!$K$3:$K$54,0))&amp;$D$1</f>
        <v>West 4 Non-Spin</v>
      </c>
      <c r="C85" s="5" t="str">
        <f>'Gen Nodes'!B85</f>
        <v>DRS.PX.YAK._.CI_.Water Heater - DLC</v>
      </c>
      <c r="E85" s="5" t="str">
        <f t="shared" si="12"/>
        <v>Reserve.Generators</v>
      </c>
      <c r="F85" s="5" t="str">
        <f>INDEX('Plexos Lookups'!$J$3:$J$54,MATCH(MID('Non Spin Memberships'!G85,8,3),'Plexos Lookups'!$K$3:$K$54,0))&amp;$D$1</f>
        <v>West 4 Non-Spin</v>
      </c>
      <c r="G85" s="5" t="str">
        <f>'Gen Nodes'!F85</f>
        <v>DRW.PX.YAK._.RES.HVAC - DLC</v>
      </c>
      <c r="I85" s="5" t="s">
        <v>878</v>
      </c>
      <c r="J85" s="5" t="s">
        <v>895</v>
      </c>
      <c r="K85" s="5" t="s">
        <v>185</v>
      </c>
      <c r="L85" s="5" t="s">
        <v>896</v>
      </c>
      <c r="M85" s="5" t="s">
        <v>889</v>
      </c>
      <c r="N85" s="5" t="b">
        <f t="shared" si="13"/>
        <v>1</v>
      </c>
      <c r="O85" s="5" t="b">
        <f t="shared" si="14"/>
        <v>1</v>
      </c>
      <c r="P85" s="5" t="b">
        <f t="shared" si="15"/>
        <v>1</v>
      </c>
      <c r="R85" s="5" t="s">
        <v>878</v>
      </c>
      <c r="S85" s="5" t="s">
        <v>895</v>
      </c>
      <c r="T85" s="5" t="s">
        <v>166</v>
      </c>
      <c r="U85" s="5" t="s">
        <v>896</v>
      </c>
      <c r="V85" s="5" t="s">
        <v>992</v>
      </c>
      <c r="X85" s="5" t="b">
        <f t="shared" si="16"/>
        <v>1</v>
      </c>
      <c r="Y85" s="5" t="b">
        <f t="shared" si="17"/>
        <v>1</v>
      </c>
      <c r="Z85" s="5" t="b">
        <f t="shared" si="18"/>
        <v>1</v>
      </c>
    </row>
    <row r="86" spans="1:26" x14ac:dyDescent="0.25">
      <c r="A86" s="5" t="s">
        <v>878</v>
      </c>
      <c r="B86" s="5" t="str">
        <f>INDEX('Plexos Lookups'!$J$3:$J$54,MATCH(MID('Non Spin Memberships'!C86,8,3),'Plexos Lookups'!$K$3:$K$54,0))&amp;$D$1</f>
        <v>West 4 Non-Spin</v>
      </c>
      <c r="C86" s="5" t="str">
        <f>'Gen Nodes'!B86</f>
        <v>DRS.PX.YAK._.IRR.Irrigation DLC</v>
      </c>
      <c r="E86" s="5" t="str">
        <f t="shared" si="12"/>
        <v>Reserve.Generators</v>
      </c>
      <c r="F86" s="5" t="str">
        <f>INDEX('Plexos Lookups'!$J$3:$J$54,MATCH(MID('Non Spin Memberships'!G86,8,3),'Plexos Lookups'!$K$3:$K$54,0))&amp;$D$1</f>
        <v>West 4 Non-Spin</v>
      </c>
      <c r="G86" s="5" t="str">
        <f>'Gen Nodes'!F86</f>
        <v>DRW.PX.YAK._.RES.Pool Pump - DLC</v>
      </c>
      <c r="I86" s="5" t="s">
        <v>878</v>
      </c>
      <c r="J86" s="5" t="s">
        <v>895</v>
      </c>
      <c r="K86" s="5" t="s">
        <v>187</v>
      </c>
      <c r="L86" s="5" t="s">
        <v>896</v>
      </c>
      <c r="M86" s="5" t="s">
        <v>889</v>
      </c>
      <c r="N86" s="5" t="b">
        <f t="shared" si="13"/>
        <v>1</v>
      </c>
      <c r="O86" s="5" t="b">
        <f t="shared" si="14"/>
        <v>1</v>
      </c>
      <c r="P86" s="5" t="b">
        <f t="shared" si="15"/>
        <v>1</v>
      </c>
      <c r="R86" s="5" t="s">
        <v>878</v>
      </c>
      <c r="S86" s="5" t="s">
        <v>895</v>
      </c>
      <c r="T86" s="5" t="s">
        <v>168</v>
      </c>
      <c r="U86" s="5" t="s">
        <v>896</v>
      </c>
      <c r="V86" s="5" t="s">
        <v>992</v>
      </c>
      <c r="X86" s="5" t="b">
        <f t="shared" si="16"/>
        <v>1</v>
      </c>
      <c r="Y86" s="5" t="b">
        <f t="shared" si="17"/>
        <v>1</v>
      </c>
      <c r="Z86" s="5" t="b">
        <f t="shared" si="18"/>
        <v>1</v>
      </c>
    </row>
    <row r="87" spans="1:26" x14ac:dyDescent="0.25">
      <c r="A87" s="5" t="s">
        <v>878</v>
      </c>
      <c r="B87" s="5" t="str">
        <f>INDEX('Plexos Lookups'!$J$3:$J$54,MATCH(MID('Non Spin Memberships'!C87,8,3),'Plexos Lookups'!$K$3:$K$54,0))&amp;$D$1</f>
        <v>West 4 Non-Spin</v>
      </c>
      <c r="C87" s="5" t="str">
        <f>'Gen Nodes'!B87</f>
        <v>DRS.PX.YAK._.RES.Battery DLC</v>
      </c>
      <c r="E87" s="5" t="str">
        <f t="shared" si="12"/>
        <v>Reserve.Generators</v>
      </c>
      <c r="F87" s="5" t="str">
        <f>INDEX('Plexos Lookups'!$J$3:$J$54,MATCH(MID('Non Spin Memberships'!G87,8,3),'Plexos Lookups'!$K$3:$K$54,0))&amp;$D$1</f>
        <v>West 4 Non-Spin</v>
      </c>
      <c r="G87" s="5" t="str">
        <f>'Gen Nodes'!F87</f>
        <v>DRW.PX.YAK._.RES.Smart Thermostats</v>
      </c>
      <c r="I87" s="5" t="s">
        <v>878</v>
      </c>
      <c r="J87" s="5" t="s">
        <v>895</v>
      </c>
      <c r="K87" s="5" t="s">
        <v>157</v>
      </c>
      <c r="L87" s="5" t="s">
        <v>896</v>
      </c>
      <c r="M87" s="5" t="s">
        <v>889</v>
      </c>
      <c r="N87" s="5" t="b">
        <f t="shared" si="13"/>
        <v>1</v>
      </c>
      <c r="O87" s="5" t="b">
        <f t="shared" si="14"/>
        <v>1</v>
      </c>
      <c r="P87" s="5" t="b">
        <f t="shared" si="15"/>
        <v>1</v>
      </c>
      <c r="R87" s="5" t="s">
        <v>878</v>
      </c>
      <c r="S87" s="5" t="s">
        <v>895</v>
      </c>
      <c r="T87" s="5" t="s">
        <v>170</v>
      </c>
      <c r="U87" s="5" t="s">
        <v>896</v>
      </c>
      <c r="V87" s="5" t="s">
        <v>992</v>
      </c>
      <c r="X87" s="5" t="b">
        <f t="shared" si="16"/>
        <v>1</v>
      </c>
      <c r="Y87" s="5" t="b">
        <f t="shared" si="17"/>
        <v>1</v>
      </c>
      <c r="Z87" s="5" t="b">
        <f t="shared" si="18"/>
        <v>1</v>
      </c>
    </row>
    <row r="88" spans="1:26" x14ac:dyDescent="0.25">
      <c r="A88" s="5" t="s">
        <v>878</v>
      </c>
      <c r="B88" s="5" t="str">
        <f>INDEX('Plexos Lookups'!$J$3:$J$54,MATCH(MID('Non Spin Memberships'!C88,8,3),'Plexos Lookups'!$K$3:$K$54,0))&amp;$D$1</f>
        <v>West 4 Non-Spin</v>
      </c>
      <c r="C88" s="5" t="str">
        <f>'Gen Nodes'!B88</f>
        <v>DRS.PX.YAK._.RES.EV DLC</v>
      </c>
      <c r="E88" s="5" t="str">
        <f t="shared" si="12"/>
        <v>Reserve.Generators</v>
      </c>
      <c r="F88" s="5" t="str">
        <f>INDEX('Plexos Lookups'!$J$3:$J$54,MATCH(MID('Non Spin Memberships'!G88,8,3),'Plexos Lookups'!$K$3:$K$54,0))&amp;$D$1</f>
        <v>West 4 Non-Spin</v>
      </c>
      <c r="G88" s="5" t="str">
        <f>'Gen Nodes'!F88</f>
        <v>DRW.PX.YAK._.RES.Water Heater - DLC</v>
      </c>
      <c r="I88" s="5" t="s">
        <v>878</v>
      </c>
      <c r="J88" s="5" t="s">
        <v>895</v>
      </c>
      <c r="K88" s="5" t="s">
        <v>159</v>
      </c>
      <c r="L88" s="5" t="s">
        <v>896</v>
      </c>
      <c r="M88" s="5" t="s">
        <v>889</v>
      </c>
      <c r="N88" s="5" t="b">
        <f t="shared" si="13"/>
        <v>1</v>
      </c>
      <c r="O88" s="5" t="b">
        <f t="shared" si="14"/>
        <v>1</v>
      </c>
      <c r="P88" s="5" t="b">
        <f t="shared" si="15"/>
        <v>1</v>
      </c>
      <c r="R88" s="5" t="s">
        <v>878</v>
      </c>
      <c r="S88" s="5" t="s">
        <v>895</v>
      </c>
      <c r="T88" s="5" t="s">
        <v>172</v>
      </c>
      <c r="U88" s="5" t="s">
        <v>896</v>
      </c>
      <c r="V88" s="5" t="s">
        <v>992</v>
      </c>
      <c r="X88" s="5" t="b">
        <f t="shared" si="16"/>
        <v>1</v>
      </c>
      <c r="Y88" s="5" t="b">
        <f t="shared" si="17"/>
        <v>1</v>
      </c>
      <c r="Z88" s="5" t="b">
        <f t="shared" si="18"/>
        <v>1</v>
      </c>
    </row>
    <row r="89" spans="1:26" x14ac:dyDescent="0.25">
      <c r="A89" s="5" t="s">
        <v>878</v>
      </c>
      <c r="B89" s="5" t="str">
        <f>INDEX('Plexos Lookups'!$J$3:$J$54,MATCH(MID('Non Spin Memberships'!C89,8,3),'Plexos Lookups'!$K$3:$K$54,0))&amp;$D$1</f>
        <v>West 4 Non-Spin</v>
      </c>
      <c r="C89" s="5" t="str">
        <f>'Gen Nodes'!B89</f>
        <v>DRS.PX.YAK._.RES.Grid Interactive Water Htr</v>
      </c>
      <c r="I89" s="5" t="s">
        <v>878</v>
      </c>
      <c r="J89" s="5" t="s">
        <v>895</v>
      </c>
      <c r="K89" s="5" t="s">
        <v>161</v>
      </c>
      <c r="L89" s="5" t="s">
        <v>896</v>
      </c>
      <c r="M89" s="5" t="s">
        <v>889</v>
      </c>
      <c r="N89" s="5" t="b">
        <f t="shared" si="13"/>
        <v>1</v>
      </c>
      <c r="O89" s="5" t="b">
        <f t="shared" si="14"/>
        <v>1</v>
      </c>
      <c r="P89" s="5" t="b">
        <f t="shared" si="15"/>
        <v>1</v>
      </c>
    </row>
    <row r="90" spans="1:26" x14ac:dyDescent="0.25">
      <c r="A90" s="5" t="s">
        <v>878</v>
      </c>
      <c r="B90" s="5" t="str">
        <f>INDEX('Plexos Lookups'!$J$3:$J$54,MATCH(MID('Non Spin Memberships'!C90,8,3),'Plexos Lookups'!$K$3:$K$54,0))&amp;$D$1</f>
        <v>West 4 Non-Spin</v>
      </c>
      <c r="C90" s="5" t="str">
        <f>'Gen Nodes'!B90</f>
        <v>DRS.PX.YAK._.RES.Home Energy Mgmt Sys</v>
      </c>
      <c r="I90" s="5" t="s">
        <v>878</v>
      </c>
      <c r="J90" s="5" t="s">
        <v>895</v>
      </c>
      <c r="K90" s="5" t="s">
        <v>163</v>
      </c>
      <c r="L90" s="5" t="s">
        <v>896</v>
      </c>
      <c r="M90" s="5" t="s">
        <v>889</v>
      </c>
      <c r="N90" s="5" t="b">
        <f t="shared" si="13"/>
        <v>1</v>
      </c>
      <c r="O90" s="5" t="b">
        <f t="shared" si="14"/>
        <v>1</v>
      </c>
      <c r="P90" s="5" t="b">
        <f t="shared" si="15"/>
        <v>1</v>
      </c>
    </row>
    <row r="91" spans="1:26" x14ac:dyDescent="0.25">
      <c r="A91" s="5" t="s">
        <v>878</v>
      </c>
      <c r="B91" s="5" t="str">
        <f>INDEX('Plexos Lookups'!$J$3:$J$54,MATCH(MID('Non Spin Memberships'!C91,8,3),'Plexos Lookups'!$K$3:$K$54,0))&amp;$D$1</f>
        <v>West 4 Non-Spin</v>
      </c>
      <c r="C91" s="5" t="str">
        <f>'Gen Nodes'!B91</f>
        <v>DRS.PX.YAK._.RES.HVAC - DLC</v>
      </c>
      <c r="I91" s="5" t="s">
        <v>878</v>
      </c>
      <c r="J91" s="5" t="s">
        <v>895</v>
      </c>
      <c r="K91" s="5" t="s">
        <v>165</v>
      </c>
      <c r="L91" s="5" t="s">
        <v>896</v>
      </c>
      <c r="M91" s="5" t="s">
        <v>889</v>
      </c>
      <c r="N91" s="5" t="b">
        <f t="shared" si="13"/>
        <v>1</v>
      </c>
      <c r="O91" s="5" t="b">
        <f t="shared" si="14"/>
        <v>1</v>
      </c>
      <c r="P91" s="5" t="b">
        <f t="shared" si="15"/>
        <v>1</v>
      </c>
    </row>
    <row r="92" spans="1:26" x14ac:dyDescent="0.25">
      <c r="A92" s="5" t="s">
        <v>878</v>
      </c>
      <c r="B92" s="5" t="str">
        <f>INDEX('Plexos Lookups'!$J$3:$J$54,MATCH(MID('Non Spin Memberships'!C92,8,3),'Plexos Lookups'!$K$3:$K$54,0))&amp;$D$1</f>
        <v>West 4 Non-Spin</v>
      </c>
      <c r="C92" s="5" t="str">
        <f>'Gen Nodes'!B92</f>
        <v>DRS.PX.YAK._.RES.Pool Pump - DLC</v>
      </c>
      <c r="I92" s="5" t="s">
        <v>878</v>
      </c>
      <c r="J92" s="5" t="s">
        <v>895</v>
      </c>
      <c r="K92" s="5" t="s">
        <v>167</v>
      </c>
      <c r="L92" s="5" t="s">
        <v>896</v>
      </c>
      <c r="M92" s="5" t="s">
        <v>889</v>
      </c>
      <c r="N92" s="5" t="b">
        <f t="shared" si="13"/>
        <v>1</v>
      </c>
      <c r="O92" s="5" t="b">
        <f t="shared" si="14"/>
        <v>1</v>
      </c>
      <c r="P92" s="5" t="b">
        <f t="shared" si="15"/>
        <v>1</v>
      </c>
    </row>
    <row r="93" spans="1:26" x14ac:dyDescent="0.25">
      <c r="A93" s="5" t="s">
        <v>878</v>
      </c>
      <c r="B93" s="5" t="str">
        <f>INDEX('Plexos Lookups'!$J$3:$J$54,MATCH(MID('Non Spin Memberships'!C93,8,3),'Plexos Lookups'!$K$3:$K$54,0))&amp;$D$1</f>
        <v>West 4 Non-Spin</v>
      </c>
      <c r="C93" s="5" t="str">
        <f>'Gen Nodes'!B93</f>
        <v>DRS.PX.YAK._.RES.Smart Thermostats</v>
      </c>
      <c r="I93" s="5" t="s">
        <v>878</v>
      </c>
      <c r="J93" s="5" t="s">
        <v>895</v>
      </c>
      <c r="K93" s="5" t="s">
        <v>169</v>
      </c>
      <c r="L93" s="5" t="s">
        <v>896</v>
      </c>
      <c r="M93" s="5" t="s">
        <v>889</v>
      </c>
      <c r="N93" s="5" t="b">
        <f t="shared" si="13"/>
        <v>1</v>
      </c>
      <c r="O93" s="5" t="b">
        <f t="shared" si="14"/>
        <v>1</v>
      </c>
      <c r="P93" s="5" t="b">
        <f t="shared" si="15"/>
        <v>1</v>
      </c>
    </row>
    <row r="94" spans="1:26" x14ac:dyDescent="0.25">
      <c r="A94" s="5" t="s">
        <v>878</v>
      </c>
      <c r="B94" s="5" t="str">
        <f>INDEX('Plexos Lookups'!$J$3:$J$54,MATCH(MID('Non Spin Memberships'!C94,8,3),'Plexos Lookups'!$K$3:$K$54,0))&amp;$D$1</f>
        <v>West 4 Non-Spin</v>
      </c>
      <c r="C94" s="5" t="str">
        <f>'Gen Nodes'!B94</f>
        <v>DRS.PX.YAK._.RES.Water Heater - DLC</v>
      </c>
      <c r="I94" s="5" t="s">
        <v>878</v>
      </c>
      <c r="J94" s="5" t="s">
        <v>895</v>
      </c>
      <c r="K94" s="5" t="s">
        <v>171</v>
      </c>
      <c r="L94" s="5" t="s">
        <v>896</v>
      </c>
      <c r="M94" s="5" t="s">
        <v>889</v>
      </c>
      <c r="N94" s="5" t="b">
        <f t="shared" si="13"/>
        <v>1</v>
      </c>
      <c r="O94" s="5" t="b">
        <f t="shared" si="14"/>
        <v>1</v>
      </c>
      <c r="P94" s="5" t="b">
        <f t="shared" si="15"/>
        <v>1</v>
      </c>
    </row>
  </sheetData>
  <sortState xmlns:xlrd2="http://schemas.microsoft.com/office/spreadsheetml/2017/richdata2" ref="R2:V88">
    <sortCondition ref="T1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94"/>
  <sheetViews>
    <sheetView zoomScaleNormal="100" zoomScaleSheetLayoutView="90" workbookViewId="0"/>
  </sheetViews>
  <sheetFormatPr defaultRowHeight="15" x14ac:dyDescent="0.25"/>
  <cols>
    <col min="1" max="1" width="16.42578125" style="5" bestFit="1" customWidth="1"/>
    <col min="2" max="2" width="47.140625" style="5" bestFit="1" customWidth="1"/>
    <col min="3" max="3" width="42.42578125" style="5" bestFit="1" customWidth="1"/>
    <col min="4" max="4" width="26.7109375" style="5" bestFit="1" customWidth="1"/>
    <col min="5" max="5" width="18.85546875" style="5" bestFit="1" customWidth="1"/>
    <col min="6" max="6" width="47.140625" style="5" bestFit="1" customWidth="1"/>
    <col min="7" max="7" width="42.42578125" style="5" bestFit="1" customWidth="1"/>
    <col min="8" max="16384" width="9.140625" style="5"/>
  </cols>
  <sheetData>
    <row r="1" spans="1:27" s="6" customFormat="1" x14ac:dyDescent="0.25">
      <c r="A1" s="5" t="s">
        <v>0</v>
      </c>
      <c r="B1" s="5" t="s">
        <v>234</v>
      </c>
      <c r="C1" s="5" t="s">
        <v>235</v>
      </c>
      <c r="D1" s="6" t="s">
        <v>880</v>
      </c>
      <c r="E1" s="5" t="s">
        <v>0</v>
      </c>
      <c r="F1" s="5" t="s">
        <v>234</v>
      </c>
      <c r="G1" s="5" t="s">
        <v>235</v>
      </c>
      <c r="I1" s="6" t="s">
        <v>0</v>
      </c>
      <c r="J1" s="6" t="s">
        <v>234</v>
      </c>
      <c r="K1" s="6" t="s">
        <v>235</v>
      </c>
      <c r="L1" s="6" t="s">
        <v>887</v>
      </c>
      <c r="M1" s="6" t="s">
        <v>888</v>
      </c>
      <c r="R1" s="6" t="s">
        <v>0</v>
      </c>
      <c r="S1" s="6" t="s">
        <v>234</v>
      </c>
      <c r="T1" s="6" t="s">
        <v>235</v>
      </c>
      <c r="U1" s="6" t="s">
        <v>887</v>
      </c>
      <c r="V1" s="6" t="s">
        <v>888</v>
      </c>
      <c r="AA1" s="6" t="s">
        <v>1100</v>
      </c>
    </row>
    <row r="2" spans="1:27" x14ac:dyDescent="0.25">
      <c r="A2" s="5" t="s">
        <v>878</v>
      </c>
      <c r="B2" s="5" t="str">
        <f>INDEX('Plexos Lookups'!$J$3:$J$54,MATCH(MID('Regulation Memberships'!C2,8,3),'Plexos Lookups'!$K$3:$K$54,0))&amp;$D$1</f>
        <v>East 5 Regulation</v>
      </c>
      <c r="C2" s="5" t="str">
        <f>'Gen Nodes'!B2</f>
        <v>DRS.PX.GOE._.CI_.3 Party</v>
      </c>
      <c r="E2" s="5" t="str">
        <f t="shared" ref="E2:E33" si="0">A2</f>
        <v>Reserve.Generators</v>
      </c>
      <c r="F2" s="5" t="str">
        <f>INDEX('Plexos Lookups'!$J$3:$J$54,MATCH(MID('Regulation Memberships'!G2,8,3),'Plexos Lookups'!$K$3:$K$54,0))&amp;$D$1</f>
        <v>East 5 Regulation</v>
      </c>
      <c r="G2" s="5" t="str">
        <f>'Gen Nodes'!F2</f>
        <v>DRW.PX.GOE._.CI_.3 Party</v>
      </c>
      <c r="I2" s="5" t="s">
        <v>878</v>
      </c>
      <c r="J2" s="5" t="s">
        <v>893</v>
      </c>
      <c r="K2" s="5" t="s">
        <v>89</v>
      </c>
      <c r="L2" s="5" t="s">
        <v>892</v>
      </c>
      <c r="M2" s="5" t="s">
        <v>889</v>
      </c>
      <c r="N2" s="5" t="b">
        <f>I2=A2</f>
        <v>1</v>
      </c>
      <c r="O2" s="5" t="b">
        <f t="shared" ref="O2:P2" si="1">J2=B2</f>
        <v>1</v>
      </c>
      <c r="P2" s="5" t="b">
        <f t="shared" si="1"/>
        <v>1</v>
      </c>
      <c r="R2" s="5" t="s">
        <v>878</v>
      </c>
      <c r="S2" s="5" t="s">
        <v>893</v>
      </c>
      <c r="T2" s="5" t="s">
        <v>90</v>
      </c>
      <c r="U2" s="5" t="s">
        <v>892</v>
      </c>
      <c r="V2" s="5" t="s">
        <v>992</v>
      </c>
      <c r="W2" s="5" t="b">
        <f>R2=E2</f>
        <v>1</v>
      </c>
      <c r="X2" s="5" t="b">
        <f t="shared" ref="X2:Y2" si="2">S2=F2</f>
        <v>1</v>
      </c>
      <c r="Y2" s="5" t="b">
        <f t="shared" si="2"/>
        <v>1</v>
      </c>
    </row>
    <row r="3" spans="1:27" x14ac:dyDescent="0.25">
      <c r="A3" s="5" t="s">
        <v>878</v>
      </c>
      <c r="B3" s="5" t="str">
        <f>INDEX('Plexos Lookups'!$J$3:$J$54,MATCH(MID('Regulation Memberships'!C3,8,3),'Plexos Lookups'!$K$3:$K$54,0))&amp;$D$1</f>
        <v>East 5 Regulation</v>
      </c>
      <c r="C3" s="5" t="str">
        <f>'Gen Nodes'!B3</f>
        <v>DRS.PX.GOE._.CI_.Battery DLC</v>
      </c>
      <c r="E3" s="5" t="str">
        <f t="shared" si="0"/>
        <v>Reserve.Generators</v>
      </c>
      <c r="F3" s="5" t="str">
        <f>INDEX('Plexos Lookups'!$J$3:$J$54,MATCH(MID('Regulation Memberships'!G3,8,3),'Plexos Lookups'!$K$3:$K$54,0))&amp;$D$1</f>
        <v>East 5 Regulation</v>
      </c>
      <c r="G3" s="5" t="str">
        <f>'Gen Nodes'!F3</f>
        <v>DRW.PX.GOE._.CI_.Battery DLC</v>
      </c>
      <c r="I3" s="5" t="s">
        <v>878</v>
      </c>
      <c r="J3" s="5" t="s">
        <v>893</v>
      </c>
      <c r="K3" s="5" t="s">
        <v>79</v>
      </c>
      <c r="L3" s="5" t="s">
        <v>892</v>
      </c>
      <c r="M3" s="5" t="s">
        <v>889</v>
      </c>
      <c r="N3" s="5" t="b">
        <f t="shared" ref="N3:N66" si="3">I3=A3</f>
        <v>1</v>
      </c>
      <c r="O3" s="5" t="b">
        <f t="shared" ref="O3:O66" si="4">J3=B3</f>
        <v>1</v>
      </c>
      <c r="P3" s="5" t="b">
        <f t="shared" ref="P3:P66" si="5">K3=C3</f>
        <v>1</v>
      </c>
      <c r="R3" s="5" t="s">
        <v>878</v>
      </c>
      <c r="S3" s="5" t="s">
        <v>893</v>
      </c>
      <c r="T3" s="5" t="s">
        <v>80</v>
      </c>
      <c r="U3" s="5" t="s">
        <v>892</v>
      </c>
      <c r="V3" s="5" t="s">
        <v>992</v>
      </c>
      <c r="W3" s="5" t="b">
        <f t="shared" ref="W3:W66" si="6">R3=E3</f>
        <v>1</v>
      </c>
      <c r="X3" s="5" t="b">
        <f t="shared" ref="X3:X66" si="7">S3=F3</f>
        <v>1</v>
      </c>
      <c r="Y3" s="5" t="b">
        <f t="shared" ref="Y3:Y66" si="8">T3=G3</f>
        <v>1</v>
      </c>
    </row>
    <row r="4" spans="1:27" x14ac:dyDescent="0.25">
      <c r="A4" s="5" t="s">
        <v>878</v>
      </c>
      <c r="B4" s="5" t="str">
        <f>INDEX('Plexos Lookups'!$J$3:$J$54,MATCH(MID('Regulation Memberships'!C4,8,3),'Plexos Lookups'!$K$3:$K$54,0))&amp;$D$1</f>
        <v>East 5 Regulation</v>
      </c>
      <c r="C4" s="5" t="str">
        <f>'Gen Nodes'!B4</f>
        <v>DRS.PX.GOE._.CI_.Grid Interactive Water Htr</v>
      </c>
      <c r="E4" s="5" t="str">
        <f t="shared" si="0"/>
        <v>Reserve.Generators</v>
      </c>
      <c r="F4" s="5" t="str">
        <f>INDEX('Plexos Lookups'!$J$3:$J$54,MATCH(MID('Regulation Memberships'!G4,8,3),'Plexos Lookups'!$K$3:$K$54,0))&amp;$D$1</f>
        <v>East 5 Regulation</v>
      </c>
      <c r="G4" s="5" t="str">
        <f>'Gen Nodes'!F4</f>
        <v>DRW.PX.GOE._.CI_.Grid Interactive Water Htr</v>
      </c>
      <c r="I4" s="5" t="s">
        <v>878</v>
      </c>
      <c r="J4" s="5" t="s">
        <v>893</v>
      </c>
      <c r="K4" s="5" t="s">
        <v>81</v>
      </c>
      <c r="L4" s="5" t="s">
        <v>892</v>
      </c>
      <c r="M4" s="5" t="s">
        <v>889</v>
      </c>
      <c r="N4" s="5" t="b">
        <f t="shared" si="3"/>
        <v>1</v>
      </c>
      <c r="O4" s="5" t="b">
        <f t="shared" si="4"/>
        <v>1</v>
      </c>
      <c r="P4" s="5" t="b">
        <f t="shared" si="5"/>
        <v>1</v>
      </c>
      <c r="R4" s="5" t="s">
        <v>878</v>
      </c>
      <c r="S4" s="5" t="s">
        <v>893</v>
      </c>
      <c r="T4" s="5" t="s">
        <v>82</v>
      </c>
      <c r="U4" s="5" t="s">
        <v>892</v>
      </c>
      <c r="V4" s="5" t="s">
        <v>992</v>
      </c>
      <c r="W4" s="5" t="b">
        <f t="shared" si="6"/>
        <v>1</v>
      </c>
      <c r="X4" s="5" t="b">
        <f t="shared" si="7"/>
        <v>1</v>
      </c>
      <c r="Y4" s="5" t="b">
        <f t="shared" si="8"/>
        <v>1</v>
      </c>
    </row>
    <row r="5" spans="1:27" x14ac:dyDescent="0.25">
      <c r="A5" s="5" t="s">
        <v>878</v>
      </c>
      <c r="B5" s="5" t="str">
        <f>INDEX('Plexos Lookups'!$J$3:$J$54,MATCH(MID('Regulation Memberships'!C5,8,3),'Plexos Lookups'!$K$3:$K$54,0))&amp;$D$1</f>
        <v>East 5 Regulation</v>
      </c>
      <c r="C5" s="5" t="str">
        <f>'Gen Nodes'!B5</f>
        <v>DRS.PX.GOE._.CI_.HVAC - DLC</v>
      </c>
      <c r="E5" s="5" t="str">
        <f t="shared" si="0"/>
        <v>Reserve.Generators</v>
      </c>
      <c r="F5" s="5" t="str">
        <f>INDEX('Plexos Lookups'!$J$3:$J$54,MATCH(MID('Regulation Memberships'!G5,8,3),'Plexos Lookups'!$K$3:$K$54,0))&amp;$D$1</f>
        <v>East 5 Regulation</v>
      </c>
      <c r="G5" s="5" t="str">
        <f>'Gen Nodes'!F5</f>
        <v>DRW.PX.GOE._.CI_.HVAC - DLC</v>
      </c>
      <c r="I5" s="5" t="s">
        <v>878</v>
      </c>
      <c r="J5" s="5" t="s">
        <v>893</v>
      </c>
      <c r="K5" s="5" t="s">
        <v>83</v>
      </c>
      <c r="L5" s="5" t="s">
        <v>892</v>
      </c>
      <c r="M5" s="5" t="s">
        <v>889</v>
      </c>
      <c r="N5" s="5" t="b">
        <f t="shared" si="3"/>
        <v>1</v>
      </c>
      <c r="O5" s="5" t="b">
        <f t="shared" si="4"/>
        <v>1</v>
      </c>
      <c r="P5" s="5" t="b">
        <f t="shared" si="5"/>
        <v>1</v>
      </c>
      <c r="R5" s="5" t="s">
        <v>878</v>
      </c>
      <c r="S5" s="5" t="s">
        <v>893</v>
      </c>
      <c r="T5" s="5" t="s">
        <v>84</v>
      </c>
      <c r="U5" s="5" t="s">
        <v>892</v>
      </c>
      <c r="V5" s="5" t="s">
        <v>992</v>
      </c>
      <c r="W5" s="5" t="b">
        <f t="shared" si="6"/>
        <v>1</v>
      </c>
      <c r="X5" s="5" t="b">
        <f t="shared" si="7"/>
        <v>1</v>
      </c>
      <c r="Y5" s="5" t="b">
        <f t="shared" si="8"/>
        <v>1</v>
      </c>
    </row>
    <row r="6" spans="1:27" x14ac:dyDescent="0.25">
      <c r="A6" s="5" t="s">
        <v>878</v>
      </c>
      <c r="B6" s="5" t="str">
        <f>INDEX('Plexos Lookups'!$J$3:$J$54,MATCH(MID('Regulation Memberships'!C6,8,3),'Plexos Lookups'!$K$3:$K$54,0))&amp;$D$1</f>
        <v>East 5 Regulation</v>
      </c>
      <c r="C6" s="5" t="str">
        <f>'Gen Nodes'!B6</f>
        <v>DRS.PX.GOE._.CI_.Pool Pump - DLC</v>
      </c>
      <c r="E6" s="5" t="str">
        <f t="shared" si="0"/>
        <v>Reserve.Generators</v>
      </c>
      <c r="F6" s="5" t="str">
        <f>INDEX('Plexos Lookups'!$J$3:$J$54,MATCH(MID('Regulation Memberships'!G6,8,3),'Plexos Lookups'!$K$3:$K$54,0))&amp;$D$1</f>
        <v>East 5 Regulation</v>
      </c>
      <c r="G6" s="5" t="str">
        <f>'Gen Nodes'!F6</f>
        <v>DRW.PX.GOE._.CI_.Pool Pump - DLC</v>
      </c>
      <c r="I6" s="5" t="s">
        <v>878</v>
      </c>
      <c r="J6" s="5" t="s">
        <v>893</v>
      </c>
      <c r="K6" s="5" t="s">
        <v>85</v>
      </c>
      <c r="L6" s="5" t="s">
        <v>892</v>
      </c>
      <c r="M6" s="5" t="s">
        <v>889</v>
      </c>
      <c r="N6" s="5" t="b">
        <f t="shared" si="3"/>
        <v>1</v>
      </c>
      <c r="O6" s="5" t="b">
        <f t="shared" si="4"/>
        <v>1</v>
      </c>
      <c r="P6" s="5" t="b">
        <f t="shared" si="5"/>
        <v>1</v>
      </c>
      <c r="R6" s="5" t="s">
        <v>878</v>
      </c>
      <c r="S6" s="5" t="s">
        <v>893</v>
      </c>
      <c r="T6" s="5" t="s">
        <v>86</v>
      </c>
      <c r="U6" s="5" t="s">
        <v>892</v>
      </c>
      <c r="V6" s="5" t="s">
        <v>992</v>
      </c>
      <c r="W6" s="5" t="b">
        <f t="shared" si="6"/>
        <v>1</v>
      </c>
      <c r="X6" s="5" t="b">
        <f t="shared" si="7"/>
        <v>1</v>
      </c>
      <c r="Y6" s="5" t="b">
        <f t="shared" si="8"/>
        <v>1</v>
      </c>
    </row>
    <row r="7" spans="1:27" x14ac:dyDescent="0.25">
      <c r="A7" s="5" t="s">
        <v>878</v>
      </c>
      <c r="B7" s="5" t="str">
        <f>INDEX('Plexos Lookups'!$J$3:$J$54,MATCH(MID('Regulation Memberships'!C7,8,3),'Plexos Lookups'!$K$3:$K$54,0))&amp;$D$1</f>
        <v>East 5 Regulation</v>
      </c>
      <c r="C7" s="5" t="str">
        <f>'Gen Nodes'!B7</f>
        <v>DRS.PX.GOE._.CI_.Smart Thermostats</v>
      </c>
      <c r="E7" s="5" t="str">
        <f t="shared" si="0"/>
        <v>Reserve.Generators</v>
      </c>
      <c r="F7" s="5" t="str">
        <f>INDEX('Plexos Lookups'!$J$3:$J$54,MATCH(MID('Regulation Memberships'!G7,8,3),'Plexos Lookups'!$K$3:$K$54,0))&amp;$D$1</f>
        <v>East 5 Regulation</v>
      </c>
      <c r="G7" s="5" t="str">
        <f>'Gen Nodes'!F7</f>
        <v>DRW.PX.GOE._.CI_.Smart Thermostats</v>
      </c>
      <c r="I7" s="5" t="s">
        <v>878</v>
      </c>
      <c r="J7" s="5" t="s">
        <v>893</v>
      </c>
      <c r="K7" s="5" t="s">
        <v>87</v>
      </c>
      <c r="L7" s="5" t="s">
        <v>892</v>
      </c>
      <c r="M7" s="5" t="s">
        <v>889</v>
      </c>
      <c r="N7" s="5" t="b">
        <f t="shared" si="3"/>
        <v>1</v>
      </c>
      <c r="O7" s="5" t="b">
        <f t="shared" si="4"/>
        <v>1</v>
      </c>
      <c r="P7" s="5" t="b">
        <f t="shared" si="5"/>
        <v>1</v>
      </c>
      <c r="R7" s="5" t="s">
        <v>878</v>
      </c>
      <c r="S7" s="5" t="s">
        <v>893</v>
      </c>
      <c r="T7" s="5" t="s">
        <v>88</v>
      </c>
      <c r="U7" s="5" t="s">
        <v>892</v>
      </c>
      <c r="V7" s="5" t="s">
        <v>992</v>
      </c>
      <c r="W7" s="5" t="b">
        <f t="shared" si="6"/>
        <v>1</v>
      </c>
      <c r="X7" s="5" t="b">
        <f t="shared" si="7"/>
        <v>1</v>
      </c>
      <c r="Y7" s="5" t="b">
        <f t="shared" si="8"/>
        <v>1</v>
      </c>
    </row>
    <row r="8" spans="1:27" x14ac:dyDescent="0.25">
      <c r="A8" s="5" t="s">
        <v>878</v>
      </c>
      <c r="B8" s="5" t="str">
        <f>INDEX('Plexos Lookups'!$J$3:$J$54,MATCH(MID('Regulation Memberships'!C8,8,3),'Plexos Lookups'!$K$3:$K$54,0))&amp;$D$1</f>
        <v>East 5 Regulation</v>
      </c>
      <c r="C8" s="5" t="str">
        <f>'Gen Nodes'!B8</f>
        <v>DRS.PX.GOE._.CI_.Water Heater - DLC</v>
      </c>
      <c r="E8" s="5" t="str">
        <f t="shared" si="0"/>
        <v>Reserve.Generators</v>
      </c>
      <c r="F8" s="5" t="str">
        <f>INDEX('Plexos Lookups'!$J$3:$J$54,MATCH(MID('Regulation Memberships'!G8,8,3),'Plexos Lookups'!$K$3:$K$54,0))&amp;$D$1</f>
        <v>East 5 Regulation</v>
      </c>
      <c r="G8" s="5" t="str">
        <f>'Gen Nodes'!F8</f>
        <v>DRW.PX.GOE._.CI_.Water Heater - DLC</v>
      </c>
      <c r="I8" s="5" t="s">
        <v>878</v>
      </c>
      <c r="J8" s="5" t="s">
        <v>893</v>
      </c>
      <c r="K8" s="5" t="s">
        <v>91</v>
      </c>
      <c r="L8" s="5" t="s">
        <v>892</v>
      </c>
      <c r="M8" s="5" t="s">
        <v>889</v>
      </c>
      <c r="N8" s="5" t="b">
        <f t="shared" si="3"/>
        <v>1</v>
      </c>
      <c r="O8" s="5" t="b">
        <f t="shared" si="4"/>
        <v>1</v>
      </c>
      <c r="P8" s="5" t="b">
        <f t="shared" si="5"/>
        <v>1</v>
      </c>
      <c r="R8" s="5" t="s">
        <v>878</v>
      </c>
      <c r="S8" s="5" t="s">
        <v>893</v>
      </c>
      <c r="T8" s="5" t="s">
        <v>92</v>
      </c>
      <c r="U8" s="5" t="s">
        <v>892</v>
      </c>
      <c r="V8" s="5" t="s">
        <v>992</v>
      </c>
      <c r="W8" s="5" t="b">
        <f t="shared" si="6"/>
        <v>1</v>
      </c>
      <c r="X8" s="5" t="b">
        <f t="shared" si="7"/>
        <v>1</v>
      </c>
      <c r="Y8" s="5" t="b">
        <f t="shared" si="8"/>
        <v>1</v>
      </c>
    </row>
    <row r="9" spans="1:27" x14ac:dyDescent="0.25">
      <c r="A9" s="5" t="s">
        <v>878</v>
      </c>
      <c r="B9" s="5" t="str">
        <f>INDEX('Plexos Lookups'!$J$3:$J$54,MATCH(MID('Regulation Memberships'!C9,8,3),'Plexos Lookups'!$K$3:$K$54,0))&amp;$D$1</f>
        <v>East 5 Regulation</v>
      </c>
      <c r="C9" s="5" t="str">
        <f>'Gen Nodes'!B9</f>
        <v>DRS.PX.GOE._.IRR.Irrigation DLC</v>
      </c>
      <c r="E9" s="5" t="str">
        <f t="shared" si="0"/>
        <v>Reserve.Generators</v>
      </c>
      <c r="F9" s="5" t="str">
        <f>INDEX('Plexos Lookups'!$J$3:$J$54,MATCH(MID('Regulation Memberships'!G9,8,3),'Plexos Lookups'!$K$3:$K$54,0))&amp;$D$1</f>
        <v>East 5 Regulation</v>
      </c>
      <c r="G9" s="5" t="str">
        <f>'Gen Nodes'!F9</f>
        <v>DRW.PX.GOE._.RES.Battery DLC</v>
      </c>
      <c r="I9" s="5" t="s">
        <v>878</v>
      </c>
      <c r="J9" s="5" t="s">
        <v>893</v>
      </c>
      <c r="K9" s="5" t="s">
        <v>93</v>
      </c>
      <c r="L9" s="5" t="s">
        <v>892</v>
      </c>
      <c r="M9" s="5" t="s">
        <v>889</v>
      </c>
      <c r="N9" s="5" t="b">
        <f t="shared" si="3"/>
        <v>1</v>
      </c>
      <c r="O9" s="5" t="b">
        <f t="shared" si="4"/>
        <v>1</v>
      </c>
      <c r="P9" s="5" t="b">
        <f t="shared" si="5"/>
        <v>1</v>
      </c>
      <c r="R9" s="5" t="s">
        <v>878</v>
      </c>
      <c r="S9" s="5" t="s">
        <v>893</v>
      </c>
      <c r="T9" s="5" t="s">
        <v>66</v>
      </c>
      <c r="U9" s="5" t="s">
        <v>892</v>
      </c>
      <c r="V9" s="5" t="s">
        <v>992</v>
      </c>
      <c r="W9" s="5" t="b">
        <f t="shared" si="6"/>
        <v>1</v>
      </c>
      <c r="X9" s="5" t="b">
        <f t="shared" si="7"/>
        <v>1</v>
      </c>
      <c r="Y9" s="5" t="b">
        <f t="shared" si="8"/>
        <v>1</v>
      </c>
    </row>
    <row r="10" spans="1:27" x14ac:dyDescent="0.25">
      <c r="A10" s="5" t="s">
        <v>878</v>
      </c>
      <c r="B10" s="5" t="str">
        <f>INDEX('Plexos Lookups'!$J$3:$J$54,MATCH(MID('Regulation Memberships'!C10,8,3),'Plexos Lookups'!$K$3:$K$54,0))&amp;$D$1</f>
        <v>East 5 Regulation</v>
      </c>
      <c r="C10" s="5" t="str">
        <f>'Gen Nodes'!B10</f>
        <v>DRS.PX.GOE._.RES.Battery DLC</v>
      </c>
      <c r="E10" s="5" t="str">
        <f t="shared" si="0"/>
        <v>Reserve.Generators</v>
      </c>
      <c r="F10" s="5" t="str">
        <f>INDEX('Plexos Lookups'!$J$3:$J$54,MATCH(MID('Regulation Memberships'!G10,8,3),'Plexos Lookups'!$K$3:$K$54,0))&amp;$D$1</f>
        <v>East 5 Regulation</v>
      </c>
      <c r="G10" s="5" t="str">
        <f>'Gen Nodes'!F10</f>
        <v>DRW.PX.GOE._.RES.EV DLC</v>
      </c>
      <c r="I10" s="5" t="s">
        <v>878</v>
      </c>
      <c r="J10" s="5" t="s">
        <v>893</v>
      </c>
      <c r="K10" s="5" t="s">
        <v>65</v>
      </c>
      <c r="L10" s="5" t="s">
        <v>892</v>
      </c>
      <c r="M10" s="5" t="s">
        <v>889</v>
      </c>
      <c r="N10" s="5" t="b">
        <f t="shared" si="3"/>
        <v>1</v>
      </c>
      <c r="O10" s="5" t="b">
        <f t="shared" si="4"/>
        <v>1</v>
      </c>
      <c r="P10" s="5" t="b">
        <f t="shared" si="5"/>
        <v>1</v>
      </c>
      <c r="R10" s="5" t="s">
        <v>878</v>
      </c>
      <c r="S10" s="5" t="s">
        <v>893</v>
      </c>
      <c r="T10" s="5" t="s">
        <v>68</v>
      </c>
      <c r="U10" s="5" t="s">
        <v>892</v>
      </c>
      <c r="V10" s="5" t="s">
        <v>992</v>
      </c>
      <c r="W10" s="5" t="b">
        <f t="shared" si="6"/>
        <v>1</v>
      </c>
      <c r="X10" s="5" t="b">
        <f t="shared" si="7"/>
        <v>1</v>
      </c>
      <c r="Y10" s="5" t="b">
        <f t="shared" si="8"/>
        <v>1</v>
      </c>
    </row>
    <row r="11" spans="1:27" x14ac:dyDescent="0.25">
      <c r="A11" s="5" t="s">
        <v>878</v>
      </c>
      <c r="B11" s="5" t="str">
        <f>INDEX('Plexos Lookups'!$J$3:$J$54,MATCH(MID('Regulation Memberships'!C11,8,3),'Plexos Lookups'!$K$3:$K$54,0))&amp;$D$1</f>
        <v>East 5 Regulation</v>
      </c>
      <c r="C11" s="5" t="str">
        <f>'Gen Nodes'!B11</f>
        <v>DRS.PX.GOE._.RES.EV DLC</v>
      </c>
      <c r="E11" s="5" t="str">
        <f t="shared" si="0"/>
        <v>Reserve.Generators</v>
      </c>
      <c r="F11" s="5" t="str">
        <f>INDEX('Plexos Lookups'!$J$3:$J$54,MATCH(MID('Regulation Memberships'!G11,8,3),'Plexos Lookups'!$K$3:$K$54,0))&amp;$D$1</f>
        <v>East 5 Regulation</v>
      </c>
      <c r="G11" s="5" t="str">
        <f>'Gen Nodes'!F11</f>
        <v>DRW.PX.GOE._.RES.Grid Interactive Water Htr</v>
      </c>
      <c r="I11" s="5" t="s">
        <v>878</v>
      </c>
      <c r="J11" s="5" t="s">
        <v>893</v>
      </c>
      <c r="K11" s="5" t="s">
        <v>67</v>
      </c>
      <c r="L11" s="5" t="s">
        <v>892</v>
      </c>
      <c r="M11" s="5" t="s">
        <v>889</v>
      </c>
      <c r="N11" s="5" t="b">
        <f t="shared" si="3"/>
        <v>1</v>
      </c>
      <c r="O11" s="5" t="b">
        <f t="shared" si="4"/>
        <v>1</v>
      </c>
      <c r="P11" s="5" t="b">
        <f t="shared" si="5"/>
        <v>1</v>
      </c>
      <c r="R11" s="5" t="s">
        <v>878</v>
      </c>
      <c r="S11" s="5" t="s">
        <v>893</v>
      </c>
      <c r="T11" s="5" t="s">
        <v>70</v>
      </c>
      <c r="U11" s="5" t="s">
        <v>892</v>
      </c>
      <c r="V11" s="5" t="s">
        <v>992</v>
      </c>
      <c r="W11" s="5" t="b">
        <f t="shared" si="6"/>
        <v>1</v>
      </c>
      <c r="X11" s="5" t="b">
        <f t="shared" si="7"/>
        <v>1</v>
      </c>
      <c r="Y11" s="5" t="b">
        <f t="shared" si="8"/>
        <v>1</v>
      </c>
    </row>
    <row r="12" spans="1:27" x14ac:dyDescent="0.25">
      <c r="A12" s="5" t="s">
        <v>878</v>
      </c>
      <c r="B12" s="5" t="str">
        <f>INDEX('Plexos Lookups'!$J$3:$J$54,MATCH(MID('Regulation Memberships'!C12,8,3),'Plexos Lookups'!$K$3:$K$54,0))&amp;$D$1</f>
        <v>East 5 Regulation</v>
      </c>
      <c r="C12" s="5" t="str">
        <f>'Gen Nodes'!B12</f>
        <v>DRS.PX.GOE._.RES.Grid Interactive Water Htr</v>
      </c>
      <c r="E12" s="5" t="str">
        <f t="shared" si="0"/>
        <v>Reserve.Generators</v>
      </c>
      <c r="F12" s="5" t="str">
        <f>INDEX('Plexos Lookups'!$J$3:$J$54,MATCH(MID('Regulation Memberships'!G12,8,3),'Plexos Lookups'!$K$3:$K$54,0))&amp;$D$1</f>
        <v>East 5 Regulation</v>
      </c>
      <c r="G12" s="5" t="str">
        <f>'Gen Nodes'!F12</f>
        <v>DRW.PX.GOE._.RES.Home Energy Mgmt Sys</v>
      </c>
      <c r="I12" s="5" t="s">
        <v>878</v>
      </c>
      <c r="J12" s="5" t="s">
        <v>893</v>
      </c>
      <c r="K12" s="5" t="s">
        <v>69</v>
      </c>
      <c r="L12" s="5" t="s">
        <v>892</v>
      </c>
      <c r="M12" s="5" t="s">
        <v>889</v>
      </c>
      <c r="N12" s="5" t="b">
        <f t="shared" si="3"/>
        <v>1</v>
      </c>
      <c r="O12" s="5" t="b">
        <f t="shared" si="4"/>
        <v>1</v>
      </c>
      <c r="P12" s="5" t="b">
        <f t="shared" si="5"/>
        <v>1</v>
      </c>
      <c r="R12" s="5" t="s">
        <v>878</v>
      </c>
      <c r="S12" s="5" t="s">
        <v>893</v>
      </c>
      <c r="T12" s="5" t="s">
        <v>72</v>
      </c>
      <c r="U12" s="5" t="s">
        <v>892</v>
      </c>
      <c r="V12" s="5" t="s">
        <v>992</v>
      </c>
      <c r="W12" s="5" t="b">
        <f t="shared" si="6"/>
        <v>1</v>
      </c>
      <c r="X12" s="5" t="b">
        <f t="shared" si="7"/>
        <v>1</v>
      </c>
      <c r="Y12" s="5" t="b">
        <f t="shared" si="8"/>
        <v>1</v>
      </c>
    </row>
    <row r="13" spans="1:27" x14ac:dyDescent="0.25">
      <c r="A13" s="5" t="s">
        <v>878</v>
      </c>
      <c r="B13" s="5" t="str">
        <f>INDEX('Plexos Lookups'!$J$3:$J$54,MATCH(MID('Regulation Memberships'!C13,8,3),'Plexos Lookups'!$K$3:$K$54,0))&amp;$D$1</f>
        <v>East 5 Regulation</v>
      </c>
      <c r="C13" s="5" t="str">
        <f>'Gen Nodes'!B13</f>
        <v>DRS.PX.GOE._.RES.Home Energy Mgmt Sys</v>
      </c>
      <c r="E13" s="5" t="str">
        <f t="shared" si="0"/>
        <v>Reserve.Generators</v>
      </c>
      <c r="F13" s="5" t="str">
        <f>INDEX('Plexos Lookups'!$J$3:$J$54,MATCH(MID('Regulation Memberships'!G13,8,3),'Plexos Lookups'!$K$3:$K$54,0))&amp;$D$1</f>
        <v>East 5 Regulation</v>
      </c>
      <c r="G13" s="5" t="str">
        <f>'Gen Nodes'!F13</f>
        <v>DRW.PX.GOE._.RES.HVAC - DLC</v>
      </c>
      <c r="I13" s="5" t="s">
        <v>878</v>
      </c>
      <c r="J13" s="5" t="s">
        <v>893</v>
      </c>
      <c r="K13" s="5" t="s">
        <v>71</v>
      </c>
      <c r="L13" s="5" t="s">
        <v>892</v>
      </c>
      <c r="M13" s="5" t="s">
        <v>889</v>
      </c>
      <c r="N13" s="5" t="b">
        <f t="shared" si="3"/>
        <v>1</v>
      </c>
      <c r="O13" s="5" t="b">
        <f t="shared" si="4"/>
        <v>1</v>
      </c>
      <c r="P13" s="5" t="b">
        <f t="shared" si="5"/>
        <v>1</v>
      </c>
      <c r="R13" s="5" t="s">
        <v>878</v>
      </c>
      <c r="S13" s="5" t="s">
        <v>893</v>
      </c>
      <c r="T13" s="5" t="s">
        <v>74</v>
      </c>
      <c r="U13" s="5" t="s">
        <v>892</v>
      </c>
      <c r="V13" s="5" t="s">
        <v>992</v>
      </c>
      <c r="W13" s="5" t="b">
        <f t="shared" si="6"/>
        <v>1</v>
      </c>
      <c r="X13" s="5" t="b">
        <f t="shared" si="7"/>
        <v>1</v>
      </c>
      <c r="Y13" s="5" t="b">
        <f t="shared" si="8"/>
        <v>1</v>
      </c>
    </row>
    <row r="14" spans="1:27" x14ac:dyDescent="0.25">
      <c r="A14" s="5" t="s">
        <v>878</v>
      </c>
      <c r="B14" s="5" t="str">
        <f>INDEX('Plexos Lookups'!$J$3:$J$54,MATCH(MID('Regulation Memberships'!C14,8,3),'Plexos Lookups'!$K$3:$K$54,0))&amp;$D$1</f>
        <v>East 5 Regulation</v>
      </c>
      <c r="C14" s="5" t="str">
        <f>'Gen Nodes'!B14</f>
        <v>DRS.PX.GOE._.RES.HVAC - DLC</v>
      </c>
      <c r="E14" s="5" t="str">
        <f t="shared" si="0"/>
        <v>Reserve.Generators</v>
      </c>
      <c r="F14" s="5" t="str">
        <f>INDEX('Plexos Lookups'!$J$3:$J$54,MATCH(MID('Regulation Memberships'!G14,8,3),'Plexos Lookups'!$K$3:$K$54,0))&amp;$D$1</f>
        <v>East 5 Regulation</v>
      </c>
      <c r="G14" s="5" t="str">
        <f>'Gen Nodes'!F14</f>
        <v>DRW.PX.GOE._.RES.Pool Pump - DLC</v>
      </c>
      <c r="I14" s="5" t="s">
        <v>878</v>
      </c>
      <c r="J14" s="5" t="s">
        <v>893</v>
      </c>
      <c r="K14" s="5" t="s">
        <v>73</v>
      </c>
      <c r="L14" s="5" t="s">
        <v>892</v>
      </c>
      <c r="M14" s="5" t="s">
        <v>889</v>
      </c>
      <c r="N14" s="5" t="b">
        <f t="shared" si="3"/>
        <v>1</v>
      </c>
      <c r="O14" s="5" t="b">
        <f t="shared" si="4"/>
        <v>1</v>
      </c>
      <c r="P14" s="5" t="b">
        <f t="shared" si="5"/>
        <v>1</v>
      </c>
      <c r="R14" s="5" t="s">
        <v>878</v>
      </c>
      <c r="S14" s="5" t="s">
        <v>893</v>
      </c>
      <c r="T14" s="5" t="s">
        <v>76</v>
      </c>
      <c r="U14" s="5" t="s">
        <v>892</v>
      </c>
      <c r="V14" s="5" t="s">
        <v>992</v>
      </c>
      <c r="W14" s="5" t="b">
        <f t="shared" si="6"/>
        <v>1</v>
      </c>
      <c r="X14" s="5" t="b">
        <f t="shared" si="7"/>
        <v>1</v>
      </c>
      <c r="Y14" s="5" t="b">
        <f t="shared" si="8"/>
        <v>1</v>
      </c>
    </row>
    <row r="15" spans="1:27" x14ac:dyDescent="0.25">
      <c r="A15" s="5" t="s">
        <v>878</v>
      </c>
      <c r="B15" s="5" t="str">
        <f>INDEX('Plexos Lookups'!$J$3:$J$54,MATCH(MID('Regulation Memberships'!C15,8,3),'Plexos Lookups'!$K$3:$K$54,0))&amp;$D$1</f>
        <v>East 5 Regulation</v>
      </c>
      <c r="C15" s="5" t="str">
        <f>'Gen Nodes'!B15</f>
        <v>DRS.PX.GOE._.RES.Pool Pump - DLC</v>
      </c>
      <c r="E15" s="5" t="str">
        <f t="shared" si="0"/>
        <v>Reserve.Generators</v>
      </c>
      <c r="F15" s="5" t="str">
        <f>INDEX('Plexos Lookups'!$J$3:$J$54,MATCH(MID('Regulation Memberships'!G15,8,3),'Plexos Lookups'!$K$3:$K$54,0))&amp;$D$1</f>
        <v>East 5 Regulation</v>
      </c>
      <c r="G15" s="5" t="str">
        <f>'Gen Nodes'!F15</f>
        <v>DRW.PX.GOE._.RES.Water Heater - DLC</v>
      </c>
      <c r="I15" s="5" t="s">
        <v>878</v>
      </c>
      <c r="J15" s="5" t="s">
        <v>893</v>
      </c>
      <c r="K15" s="5" t="s">
        <v>75</v>
      </c>
      <c r="L15" s="5" t="s">
        <v>892</v>
      </c>
      <c r="M15" s="5" t="s">
        <v>889</v>
      </c>
      <c r="N15" s="5" t="b">
        <f t="shared" si="3"/>
        <v>1</v>
      </c>
      <c r="O15" s="5" t="b">
        <f t="shared" si="4"/>
        <v>1</v>
      </c>
      <c r="P15" s="5" t="b">
        <f t="shared" si="5"/>
        <v>1</v>
      </c>
      <c r="R15" s="5" t="s">
        <v>878</v>
      </c>
      <c r="S15" s="5" t="s">
        <v>893</v>
      </c>
      <c r="T15" s="5" t="s">
        <v>78</v>
      </c>
      <c r="U15" s="5" t="s">
        <v>892</v>
      </c>
      <c r="V15" s="5" t="s">
        <v>992</v>
      </c>
      <c r="W15" s="5" t="b">
        <f t="shared" si="6"/>
        <v>1</v>
      </c>
      <c r="X15" s="5" t="b">
        <f t="shared" si="7"/>
        <v>1</v>
      </c>
      <c r="Y15" s="5" t="b">
        <f t="shared" si="8"/>
        <v>1</v>
      </c>
    </row>
    <row r="16" spans="1:27" x14ac:dyDescent="0.25">
      <c r="A16" s="5" t="s">
        <v>878</v>
      </c>
      <c r="B16" s="5" t="str">
        <f>INDEX('Plexos Lookups'!$J$3:$J$54,MATCH(MID('Regulation Memberships'!C16,8,3),'Plexos Lookups'!$K$3:$K$54,0))&amp;$D$1</f>
        <v>East 5 Regulation</v>
      </c>
      <c r="C16" s="5" t="str">
        <f>'Gen Nodes'!B16</f>
        <v>DRS.PX.GOE._.RES.Water Heater - DLC</v>
      </c>
      <c r="E16" s="5" t="str">
        <f t="shared" si="0"/>
        <v>Reserve.Generators</v>
      </c>
      <c r="F16" s="5" t="str">
        <f>INDEX('Plexos Lookups'!$J$3:$J$54,MATCH(MID('Regulation Memberships'!G16,8,3),'Plexos Lookups'!$K$3:$K$54,0))&amp;$D$1</f>
        <v>West 5 Regulation</v>
      </c>
      <c r="G16" s="5" t="str">
        <f>'Gen Nodes'!F16</f>
        <v>DRW.PX.NCA._.CI_.3 Party</v>
      </c>
      <c r="I16" s="5" t="s">
        <v>878</v>
      </c>
      <c r="J16" s="5" t="s">
        <v>893</v>
      </c>
      <c r="K16" s="5" t="s">
        <v>77</v>
      </c>
      <c r="L16" s="5" t="s">
        <v>892</v>
      </c>
      <c r="M16" s="5" t="s">
        <v>889</v>
      </c>
      <c r="N16" s="5" t="b">
        <f t="shared" si="3"/>
        <v>1</v>
      </c>
      <c r="O16" s="5" t="b">
        <f t="shared" si="4"/>
        <v>1</v>
      </c>
      <c r="P16" s="5" t="b">
        <f t="shared" si="5"/>
        <v>1</v>
      </c>
      <c r="R16" s="5" t="s">
        <v>878</v>
      </c>
      <c r="S16" s="5" t="s">
        <v>897</v>
      </c>
      <c r="T16" s="5" t="s">
        <v>59</v>
      </c>
      <c r="U16" s="5" t="s">
        <v>896</v>
      </c>
      <c r="V16" s="5" t="s">
        <v>992</v>
      </c>
      <c r="W16" s="5" t="b">
        <f t="shared" si="6"/>
        <v>1</v>
      </c>
      <c r="X16" s="5" t="b">
        <f t="shared" si="7"/>
        <v>1</v>
      </c>
      <c r="Y16" s="5" t="b">
        <f t="shared" si="8"/>
        <v>1</v>
      </c>
    </row>
    <row r="17" spans="1:25" x14ac:dyDescent="0.25">
      <c r="A17" s="5" t="s">
        <v>878</v>
      </c>
      <c r="B17" s="5" t="str">
        <f>INDEX('Plexos Lookups'!$J$3:$J$54,MATCH(MID('Regulation Memberships'!C17,8,3),'Plexos Lookups'!$K$3:$K$54,0))&amp;$D$1</f>
        <v>West 5 Regulation</v>
      </c>
      <c r="C17" s="5" t="str">
        <f>'Gen Nodes'!B17</f>
        <v>DRS.PX.NCA._.CI_.3 Party</v>
      </c>
      <c r="E17" s="5" t="str">
        <f t="shared" si="0"/>
        <v>Reserve.Generators</v>
      </c>
      <c r="F17" s="5" t="str">
        <f>INDEX('Plexos Lookups'!$J$3:$J$54,MATCH(MID('Regulation Memberships'!G17,8,3),'Plexos Lookups'!$K$3:$K$54,0))&amp;$D$1</f>
        <v>West 5 Regulation</v>
      </c>
      <c r="G17" s="5" t="str">
        <f>'Gen Nodes'!F17</f>
        <v>DRW.PX.NCA._.CI_.Battery DLC</v>
      </c>
      <c r="I17" s="5" t="s">
        <v>878</v>
      </c>
      <c r="J17" s="5" t="s">
        <v>897</v>
      </c>
      <c r="K17" s="5" t="s">
        <v>58</v>
      </c>
      <c r="L17" s="5" t="s">
        <v>896</v>
      </c>
      <c r="M17" s="5" t="s">
        <v>889</v>
      </c>
      <c r="N17" s="5" t="b">
        <f t="shared" si="3"/>
        <v>1</v>
      </c>
      <c r="O17" s="5" t="b">
        <f t="shared" si="4"/>
        <v>1</v>
      </c>
      <c r="P17" s="5" t="b">
        <f t="shared" si="5"/>
        <v>1</v>
      </c>
      <c r="R17" s="5" t="s">
        <v>878</v>
      </c>
      <c r="S17" s="5" t="s">
        <v>897</v>
      </c>
      <c r="T17" s="5" t="s">
        <v>49</v>
      </c>
      <c r="U17" s="5" t="s">
        <v>896</v>
      </c>
      <c r="V17" s="5" t="s">
        <v>992</v>
      </c>
      <c r="W17" s="5" t="b">
        <f t="shared" si="6"/>
        <v>1</v>
      </c>
      <c r="X17" s="5" t="b">
        <f t="shared" si="7"/>
        <v>1</v>
      </c>
      <c r="Y17" s="5" t="b">
        <f t="shared" si="8"/>
        <v>1</v>
      </c>
    </row>
    <row r="18" spans="1:25" x14ac:dyDescent="0.25">
      <c r="A18" s="5" t="s">
        <v>878</v>
      </c>
      <c r="B18" s="5" t="str">
        <f>INDEX('Plexos Lookups'!$J$3:$J$54,MATCH(MID('Regulation Memberships'!C18,8,3),'Plexos Lookups'!$K$3:$K$54,0))&amp;$D$1</f>
        <v>West 5 Regulation</v>
      </c>
      <c r="C18" s="5" t="str">
        <f>'Gen Nodes'!B18</f>
        <v>DRS.PX.NCA._.CI_.Battery DLC</v>
      </c>
      <c r="E18" s="5" t="str">
        <f t="shared" si="0"/>
        <v>Reserve.Generators</v>
      </c>
      <c r="F18" s="5" t="str">
        <f>INDEX('Plexos Lookups'!$J$3:$J$54,MATCH(MID('Regulation Memberships'!G18,8,3),'Plexos Lookups'!$K$3:$K$54,0))&amp;$D$1</f>
        <v>West 5 Regulation</v>
      </c>
      <c r="G18" s="5" t="str">
        <f>'Gen Nodes'!F18</f>
        <v>DRW.PX.NCA._.CI_.Grid Interactive Water Htr</v>
      </c>
      <c r="I18" s="5" t="s">
        <v>878</v>
      </c>
      <c r="J18" s="5" t="s">
        <v>897</v>
      </c>
      <c r="K18" s="5" t="s">
        <v>48</v>
      </c>
      <c r="L18" s="5" t="s">
        <v>896</v>
      </c>
      <c r="M18" s="5" t="s">
        <v>889</v>
      </c>
      <c r="N18" s="5" t="b">
        <f t="shared" si="3"/>
        <v>1</v>
      </c>
      <c r="O18" s="5" t="b">
        <f t="shared" si="4"/>
        <v>1</v>
      </c>
      <c r="P18" s="5" t="b">
        <f t="shared" si="5"/>
        <v>1</v>
      </c>
      <c r="R18" s="5" t="s">
        <v>878</v>
      </c>
      <c r="S18" s="5" t="s">
        <v>897</v>
      </c>
      <c r="T18" s="5" t="s">
        <v>51</v>
      </c>
      <c r="U18" s="5" t="s">
        <v>896</v>
      </c>
      <c r="V18" s="5" t="s">
        <v>992</v>
      </c>
      <c r="W18" s="5" t="b">
        <f t="shared" si="6"/>
        <v>1</v>
      </c>
      <c r="X18" s="5" t="b">
        <f t="shared" si="7"/>
        <v>1</v>
      </c>
      <c r="Y18" s="5" t="b">
        <f t="shared" si="8"/>
        <v>1</v>
      </c>
    </row>
    <row r="19" spans="1:25" x14ac:dyDescent="0.25">
      <c r="A19" s="5" t="s">
        <v>878</v>
      </c>
      <c r="B19" s="5" t="str">
        <f>INDEX('Plexos Lookups'!$J$3:$J$54,MATCH(MID('Regulation Memberships'!C19,8,3),'Plexos Lookups'!$K$3:$K$54,0))&amp;$D$1</f>
        <v>West 5 Regulation</v>
      </c>
      <c r="C19" s="5" t="str">
        <f>'Gen Nodes'!B19</f>
        <v>DRS.PX.NCA._.CI_.Grid Interactive Water Htr</v>
      </c>
      <c r="E19" s="5" t="str">
        <f t="shared" si="0"/>
        <v>Reserve.Generators</v>
      </c>
      <c r="F19" s="5" t="str">
        <f>INDEX('Plexos Lookups'!$J$3:$J$54,MATCH(MID('Regulation Memberships'!G19,8,3),'Plexos Lookups'!$K$3:$K$54,0))&amp;$D$1</f>
        <v>West 5 Regulation</v>
      </c>
      <c r="G19" s="5" t="str">
        <f>'Gen Nodes'!F19</f>
        <v>DRW.PX.NCA._.CI_.HVAC - DLC</v>
      </c>
      <c r="I19" s="5" t="s">
        <v>878</v>
      </c>
      <c r="J19" s="5" t="s">
        <v>897</v>
      </c>
      <c r="K19" s="5" t="s">
        <v>50</v>
      </c>
      <c r="L19" s="5" t="s">
        <v>896</v>
      </c>
      <c r="M19" s="5" t="s">
        <v>889</v>
      </c>
      <c r="N19" s="5" t="b">
        <f t="shared" si="3"/>
        <v>1</v>
      </c>
      <c r="O19" s="5" t="b">
        <f t="shared" si="4"/>
        <v>1</v>
      </c>
      <c r="P19" s="5" t="b">
        <f t="shared" si="5"/>
        <v>1</v>
      </c>
      <c r="R19" s="5" t="s">
        <v>878</v>
      </c>
      <c r="S19" s="5" t="s">
        <v>897</v>
      </c>
      <c r="T19" s="5" t="s">
        <v>53</v>
      </c>
      <c r="U19" s="5" t="s">
        <v>896</v>
      </c>
      <c r="V19" s="5" t="s">
        <v>992</v>
      </c>
      <c r="W19" s="5" t="b">
        <f t="shared" si="6"/>
        <v>1</v>
      </c>
      <c r="X19" s="5" t="b">
        <f t="shared" si="7"/>
        <v>1</v>
      </c>
      <c r="Y19" s="5" t="b">
        <f t="shared" si="8"/>
        <v>1</v>
      </c>
    </row>
    <row r="20" spans="1:25" x14ac:dyDescent="0.25">
      <c r="A20" s="5" t="s">
        <v>878</v>
      </c>
      <c r="B20" s="5" t="str">
        <f>INDEX('Plexos Lookups'!$J$3:$J$54,MATCH(MID('Regulation Memberships'!C20,8,3),'Plexos Lookups'!$K$3:$K$54,0))&amp;$D$1</f>
        <v>West 5 Regulation</v>
      </c>
      <c r="C20" s="5" t="str">
        <f>'Gen Nodes'!B20</f>
        <v>DRS.PX.NCA._.CI_.HVAC - DLC</v>
      </c>
      <c r="E20" s="5" t="str">
        <f t="shared" si="0"/>
        <v>Reserve.Generators</v>
      </c>
      <c r="F20" s="5" t="str">
        <f>INDEX('Plexos Lookups'!$J$3:$J$54,MATCH(MID('Regulation Memberships'!G20,8,3),'Plexos Lookups'!$K$3:$K$54,0))&amp;$D$1</f>
        <v>West 5 Regulation</v>
      </c>
      <c r="G20" s="5" t="str">
        <f>'Gen Nodes'!F20</f>
        <v>DRW.PX.NCA._.CI_.Pool Pump - DLC</v>
      </c>
      <c r="I20" s="5" t="s">
        <v>878</v>
      </c>
      <c r="J20" s="5" t="s">
        <v>897</v>
      </c>
      <c r="K20" s="5" t="s">
        <v>52</v>
      </c>
      <c r="L20" s="5" t="s">
        <v>896</v>
      </c>
      <c r="M20" s="5" t="s">
        <v>889</v>
      </c>
      <c r="N20" s="5" t="b">
        <f t="shared" si="3"/>
        <v>1</v>
      </c>
      <c r="O20" s="5" t="b">
        <f t="shared" si="4"/>
        <v>1</v>
      </c>
      <c r="P20" s="5" t="b">
        <f t="shared" si="5"/>
        <v>1</v>
      </c>
      <c r="R20" s="5" t="s">
        <v>878</v>
      </c>
      <c r="S20" s="5" t="s">
        <v>897</v>
      </c>
      <c r="T20" s="5" t="s">
        <v>55</v>
      </c>
      <c r="U20" s="5" t="s">
        <v>896</v>
      </c>
      <c r="V20" s="5" t="s">
        <v>992</v>
      </c>
      <c r="W20" s="5" t="b">
        <f t="shared" si="6"/>
        <v>1</v>
      </c>
      <c r="X20" s="5" t="b">
        <f t="shared" si="7"/>
        <v>1</v>
      </c>
      <c r="Y20" s="5" t="b">
        <f t="shared" si="8"/>
        <v>1</v>
      </c>
    </row>
    <row r="21" spans="1:25" x14ac:dyDescent="0.25">
      <c r="A21" s="5" t="s">
        <v>878</v>
      </c>
      <c r="B21" s="5" t="str">
        <f>INDEX('Plexos Lookups'!$J$3:$J$54,MATCH(MID('Regulation Memberships'!C21,8,3),'Plexos Lookups'!$K$3:$K$54,0))&amp;$D$1</f>
        <v>West 5 Regulation</v>
      </c>
      <c r="C21" s="5" t="str">
        <f>'Gen Nodes'!B21</f>
        <v>DRS.PX.NCA._.CI_.Pool Pump - DLC</v>
      </c>
      <c r="E21" s="5" t="str">
        <f t="shared" si="0"/>
        <v>Reserve.Generators</v>
      </c>
      <c r="F21" s="5" t="str">
        <f>INDEX('Plexos Lookups'!$J$3:$J$54,MATCH(MID('Regulation Memberships'!G21,8,3),'Plexos Lookups'!$K$3:$K$54,0))&amp;$D$1</f>
        <v>West 5 Regulation</v>
      </c>
      <c r="G21" s="5" t="str">
        <f>'Gen Nodes'!F21</f>
        <v>DRW.PX.NCA._.CI_.Smart Thermostats</v>
      </c>
      <c r="I21" s="5" t="s">
        <v>878</v>
      </c>
      <c r="J21" s="5" t="s">
        <v>897</v>
      </c>
      <c r="K21" s="5" t="s">
        <v>54</v>
      </c>
      <c r="L21" s="5" t="s">
        <v>896</v>
      </c>
      <c r="M21" s="5" t="s">
        <v>889</v>
      </c>
      <c r="N21" s="5" t="b">
        <f t="shared" si="3"/>
        <v>1</v>
      </c>
      <c r="O21" s="5" t="b">
        <f t="shared" si="4"/>
        <v>1</v>
      </c>
      <c r="P21" s="5" t="b">
        <f t="shared" si="5"/>
        <v>1</v>
      </c>
      <c r="R21" s="5" t="s">
        <v>878</v>
      </c>
      <c r="S21" s="5" t="s">
        <v>897</v>
      </c>
      <c r="T21" s="5" t="s">
        <v>57</v>
      </c>
      <c r="U21" s="5" t="s">
        <v>896</v>
      </c>
      <c r="V21" s="5" t="s">
        <v>992</v>
      </c>
      <c r="W21" s="5" t="b">
        <f t="shared" si="6"/>
        <v>1</v>
      </c>
      <c r="X21" s="5" t="b">
        <f t="shared" si="7"/>
        <v>1</v>
      </c>
      <c r="Y21" s="5" t="b">
        <f t="shared" si="8"/>
        <v>1</v>
      </c>
    </row>
    <row r="22" spans="1:25" x14ac:dyDescent="0.25">
      <c r="A22" s="5" t="s">
        <v>878</v>
      </c>
      <c r="B22" s="5" t="str">
        <f>INDEX('Plexos Lookups'!$J$3:$J$54,MATCH(MID('Regulation Memberships'!C22,8,3),'Plexos Lookups'!$K$3:$K$54,0))&amp;$D$1</f>
        <v>West 5 Regulation</v>
      </c>
      <c r="C22" s="5" t="str">
        <f>'Gen Nodes'!B22</f>
        <v>DRS.PX.NCA._.CI_.Smart Thermostats</v>
      </c>
      <c r="E22" s="5" t="str">
        <f t="shared" si="0"/>
        <v>Reserve.Generators</v>
      </c>
      <c r="F22" s="5" t="str">
        <f>INDEX('Plexos Lookups'!$J$3:$J$54,MATCH(MID('Regulation Memberships'!G22,8,3),'Plexos Lookups'!$K$3:$K$54,0))&amp;$D$1</f>
        <v>West 5 Regulation</v>
      </c>
      <c r="G22" s="5" t="str">
        <f>'Gen Nodes'!F22</f>
        <v>DRW.PX.NCA._.CI_.Water Heater - DLC</v>
      </c>
      <c r="I22" s="5" t="s">
        <v>878</v>
      </c>
      <c r="J22" s="5" t="s">
        <v>897</v>
      </c>
      <c r="K22" s="5" t="s">
        <v>56</v>
      </c>
      <c r="L22" s="5" t="s">
        <v>896</v>
      </c>
      <c r="M22" s="5" t="s">
        <v>889</v>
      </c>
      <c r="N22" s="5" t="b">
        <f t="shared" si="3"/>
        <v>1</v>
      </c>
      <c r="O22" s="5" t="b">
        <f t="shared" si="4"/>
        <v>1</v>
      </c>
      <c r="P22" s="5" t="b">
        <f t="shared" si="5"/>
        <v>1</v>
      </c>
      <c r="R22" s="5" t="s">
        <v>878</v>
      </c>
      <c r="S22" s="5" t="s">
        <v>897</v>
      </c>
      <c r="T22" s="5" t="s">
        <v>61</v>
      </c>
      <c r="U22" s="5" t="s">
        <v>896</v>
      </c>
      <c r="V22" s="5" t="s">
        <v>992</v>
      </c>
      <c r="W22" s="5" t="b">
        <f t="shared" si="6"/>
        <v>1</v>
      </c>
      <c r="X22" s="5" t="b">
        <f t="shared" si="7"/>
        <v>1</v>
      </c>
      <c r="Y22" s="5" t="b">
        <f t="shared" si="8"/>
        <v>1</v>
      </c>
    </row>
    <row r="23" spans="1:25" x14ac:dyDescent="0.25">
      <c r="A23" s="5" t="s">
        <v>878</v>
      </c>
      <c r="B23" s="5" t="str">
        <f>INDEX('Plexos Lookups'!$J$3:$J$54,MATCH(MID('Regulation Memberships'!C23,8,3),'Plexos Lookups'!$K$3:$K$54,0))&amp;$D$1</f>
        <v>West 5 Regulation</v>
      </c>
      <c r="C23" s="5" t="str">
        <f>'Gen Nodes'!B23</f>
        <v>DRS.PX.NCA._.CI_.Water Heater - DLC</v>
      </c>
      <c r="E23" s="5" t="str">
        <f t="shared" si="0"/>
        <v>Reserve.Generators</v>
      </c>
      <c r="F23" s="5" t="str">
        <f>INDEX('Plexos Lookups'!$J$3:$J$54,MATCH(MID('Regulation Memberships'!G23,8,3),'Plexos Lookups'!$K$3:$K$54,0))&amp;$D$1</f>
        <v>West 5 Regulation</v>
      </c>
      <c r="G23" s="5" t="str">
        <f>'Gen Nodes'!F23</f>
        <v>DRW.PX.NCA._.RES.Battery DLC</v>
      </c>
      <c r="I23" s="5" t="s">
        <v>878</v>
      </c>
      <c r="J23" s="5" t="s">
        <v>897</v>
      </c>
      <c r="K23" s="5" t="s">
        <v>60</v>
      </c>
      <c r="L23" s="5" t="s">
        <v>896</v>
      </c>
      <c r="M23" s="5" t="s">
        <v>889</v>
      </c>
      <c r="N23" s="5" t="b">
        <f t="shared" si="3"/>
        <v>1</v>
      </c>
      <c r="O23" s="5" t="b">
        <f t="shared" si="4"/>
        <v>1</v>
      </c>
      <c r="P23" s="5" t="b">
        <f t="shared" si="5"/>
        <v>1</v>
      </c>
      <c r="R23" s="5" t="s">
        <v>878</v>
      </c>
      <c r="S23" s="5" t="s">
        <v>897</v>
      </c>
      <c r="T23" s="5" t="s">
        <v>32</v>
      </c>
      <c r="U23" s="5" t="s">
        <v>896</v>
      </c>
      <c r="V23" s="5" t="s">
        <v>992</v>
      </c>
      <c r="W23" s="5" t="b">
        <f t="shared" si="6"/>
        <v>1</v>
      </c>
      <c r="X23" s="5" t="b">
        <f t="shared" si="7"/>
        <v>1</v>
      </c>
      <c r="Y23" s="5" t="b">
        <f t="shared" si="8"/>
        <v>1</v>
      </c>
    </row>
    <row r="24" spans="1:25" x14ac:dyDescent="0.25">
      <c r="A24" s="5" t="s">
        <v>878</v>
      </c>
      <c r="B24" s="5" t="str">
        <f>INDEX('Plexos Lookups'!$J$3:$J$54,MATCH(MID('Regulation Memberships'!C24,8,3),'Plexos Lookups'!$K$3:$K$54,0))&amp;$D$1</f>
        <v>West 5 Regulation</v>
      </c>
      <c r="C24" s="5" t="str">
        <f>'Gen Nodes'!B24</f>
        <v>DRS.PX.NCA._.IRR.Irrigation DLC</v>
      </c>
      <c r="E24" s="5" t="str">
        <f t="shared" si="0"/>
        <v>Reserve.Generators</v>
      </c>
      <c r="F24" s="5" t="str">
        <f>INDEX('Plexos Lookups'!$J$3:$J$54,MATCH(MID('Regulation Memberships'!G24,8,3),'Plexos Lookups'!$K$3:$K$54,0))&amp;$D$1</f>
        <v>West 5 Regulation</v>
      </c>
      <c r="G24" s="5" t="str">
        <f>'Gen Nodes'!F24</f>
        <v>DRW.PX.NCA._.RES.EV DLC</v>
      </c>
      <c r="I24" s="5" t="s">
        <v>878</v>
      </c>
      <c r="J24" s="5" t="s">
        <v>897</v>
      </c>
      <c r="K24" s="5" t="s">
        <v>62</v>
      </c>
      <c r="L24" s="5" t="s">
        <v>896</v>
      </c>
      <c r="M24" s="5" t="s">
        <v>889</v>
      </c>
      <c r="N24" s="5" t="b">
        <f t="shared" si="3"/>
        <v>1</v>
      </c>
      <c r="O24" s="5" t="b">
        <f t="shared" si="4"/>
        <v>1</v>
      </c>
      <c r="P24" s="5" t="b">
        <f t="shared" si="5"/>
        <v>1</v>
      </c>
      <c r="R24" s="5" t="s">
        <v>878</v>
      </c>
      <c r="S24" s="5" t="s">
        <v>897</v>
      </c>
      <c r="T24" s="5" t="s">
        <v>35</v>
      </c>
      <c r="U24" s="5" t="s">
        <v>896</v>
      </c>
      <c r="V24" s="5" t="s">
        <v>992</v>
      </c>
      <c r="W24" s="5" t="b">
        <f t="shared" si="6"/>
        <v>1</v>
      </c>
      <c r="X24" s="5" t="b">
        <f t="shared" si="7"/>
        <v>1</v>
      </c>
      <c r="Y24" s="5" t="b">
        <f t="shared" si="8"/>
        <v>1</v>
      </c>
    </row>
    <row r="25" spans="1:25" x14ac:dyDescent="0.25">
      <c r="A25" s="5" t="s">
        <v>878</v>
      </c>
      <c r="B25" s="5" t="str">
        <f>INDEX('Plexos Lookups'!$J$3:$J$54,MATCH(MID('Regulation Memberships'!C25,8,3),'Plexos Lookups'!$K$3:$K$54,0))&amp;$D$1</f>
        <v>West 5 Regulation</v>
      </c>
      <c r="C25" s="5" t="str">
        <f>'Gen Nodes'!B25</f>
        <v>DRS.PX.NCA._.RES.Battery DLC</v>
      </c>
      <c r="E25" s="5" t="str">
        <f t="shared" si="0"/>
        <v>Reserve.Generators</v>
      </c>
      <c r="F25" s="5" t="str">
        <f>INDEX('Plexos Lookups'!$J$3:$J$54,MATCH(MID('Regulation Memberships'!G25,8,3),'Plexos Lookups'!$K$3:$K$54,0))&amp;$D$1</f>
        <v>West 5 Regulation</v>
      </c>
      <c r="G25" s="5" t="str">
        <f>'Gen Nodes'!F25</f>
        <v>DRW.PX.NCA._.RES.Grid Interactive Water Htr</v>
      </c>
      <c r="I25" s="5" t="s">
        <v>878</v>
      </c>
      <c r="J25" s="5" t="s">
        <v>897</v>
      </c>
      <c r="K25" s="5" t="s">
        <v>31</v>
      </c>
      <c r="L25" s="5" t="s">
        <v>896</v>
      </c>
      <c r="M25" s="5" t="s">
        <v>889</v>
      </c>
      <c r="N25" s="5" t="b">
        <f t="shared" si="3"/>
        <v>1</v>
      </c>
      <c r="O25" s="5" t="b">
        <f t="shared" si="4"/>
        <v>1</v>
      </c>
      <c r="P25" s="5" t="b">
        <f t="shared" si="5"/>
        <v>1</v>
      </c>
      <c r="R25" s="5" t="s">
        <v>878</v>
      </c>
      <c r="S25" s="5" t="s">
        <v>897</v>
      </c>
      <c r="T25" s="5" t="s">
        <v>37</v>
      </c>
      <c r="U25" s="5" t="s">
        <v>896</v>
      </c>
      <c r="V25" s="5" t="s">
        <v>992</v>
      </c>
      <c r="W25" s="5" t="b">
        <f t="shared" si="6"/>
        <v>1</v>
      </c>
      <c r="X25" s="5" t="b">
        <f t="shared" si="7"/>
        <v>1</v>
      </c>
      <c r="Y25" s="5" t="b">
        <f t="shared" si="8"/>
        <v>1</v>
      </c>
    </row>
    <row r="26" spans="1:25" x14ac:dyDescent="0.25">
      <c r="A26" s="5" t="s">
        <v>878</v>
      </c>
      <c r="B26" s="5" t="str">
        <f>INDEX('Plexos Lookups'!$J$3:$J$54,MATCH(MID('Regulation Memberships'!C26,8,3),'Plexos Lookups'!$K$3:$K$54,0))&amp;$D$1</f>
        <v>West 5 Regulation</v>
      </c>
      <c r="C26" s="5" t="str">
        <f>'Gen Nodes'!B26</f>
        <v>DRS.PX.NCA._.RES.EV DLC</v>
      </c>
      <c r="E26" s="5" t="str">
        <f t="shared" si="0"/>
        <v>Reserve.Generators</v>
      </c>
      <c r="F26" s="5" t="str">
        <f>INDEX('Plexos Lookups'!$J$3:$J$54,MATCH(MID('Regulation Memberships'!G26,8,3),'Plexos Lookups'!$K$3:$K$54,0))&amp;$D$1</f>
        <v>West 5 Regulation</v>
      </c>
      <c r="G26" s="5" t="str">
        <f>'Gen Nodes'!F26</f>
        <v>DRW.PX.NCA._.RES.Home Energy Mgmt Sys</v>
      </c>
      <c r="I26" s="5" t="s">
        <v>878</v>
      </c>
      <c r="J26" s="5" t="s">
        <v>897</v>
      </c>
      <c r="K26" s="5" t="s">
        <v>34</v>
      </c>
      <c r="L26" s="5" t="s">
        <v>896</v>
      </c>
      <c r="M26" s="5" t="s">
        <v>889</v>
      </c>
      <c r="N26" s="5" t="b">
        <f t="shared" si="3"/>
        <v>1</v>
      </c>
      <c r="O26" s="5" t="b">
        <f t="shared" si="4"/>
        <v>1</v>
      </c>
      <c r="P26" s="5" t="b">
        <f t="shared" si="5"/>
        <v>1</v>
      </c>
      <c r="R26" s="5" t="s">
        <v>878</v>
      </c>
      <c r="S26" s="5" t="s">
        <v>897</v>
      </c>
      <c r="T26" s="5" t="s">
        <v>39</v>
      </c>
      <c r="U26" s="5" t="s">
        <v>896</v>
      </c>
      <c r="V26" s="5" t="s">
        <v>992</v>
      </c>
      <c r="W26" s="5" t="b">
        <f t="shared" si="6"/>
        <v>1</v>
      </c>
      <c r="X26" s="5" t="b">
        <f t="shared" si="7"/>
        <v>1</v>
      </c>
      <c r="Y26" s="5" t="b">
        <f t="shared" si="8"/>
        <v>1</v>
      </c>
    </row>
    <row r="27" spans="1:25" x14ac:dyDescent="0.25">
      <c r="A27" s="5" t="s">
        <v>878</v>
      </c>
      <c r="B27" s="5" t="str">
        <f>INDEX('Plexos Lookups'!$J$3:$J$54,MATCH(MID('Regulation Memberships'!C27,8,3),'Plexos Lookups'!$K$3:$K$54,0))&amp;$D$1</f>
        <v>West 5 Regulation</v>
      </c>
      <c r="C27" s="5" t="str">
        <f>'Gen Nodes'!B27</f>
        <v>DRS.PX.NCA._.RES.Grid Interactive Water Htr</v>
      </c>
      <c r="E27" s="5" t="str">
        <f t="shared" si="0"/>
        <v>Reserve.Generators</v>
      </c>
      <c r="F27" s="5" t="str">
        <f>INDEX('Plexos Lookups'!$J$3:$J$54,MATCH(MID('Regulation Memberships'!G27,8,3),'Plexos Lookups'!$K$3:$K$54,0))&amp;$D$1</f>
        <v>West 5 Regulation</v>
      </c>
      <c r="G27" s="5" t="str">
        <f>'Gen Nodes'!F27</f>
        <v>DRW.PX.NCA._.RES.HVAC - DLC</v>
      </c>
      <c r="I27" s="5" t="s">
        <v>878</v>
      </c>
      <c r="J27" s="5" t="s">
        <v>897</v>
      </c>
      <c r="K27" s="5" t="s">
        <v>36</v>
      </c>
      <c r="L27" s="5" t="s">
        <v>896</v>
      </c>
      <c r="M27" s="5" t="s">
        <v>889</v>
      </c>
      <c r="N27" s="5" t="b">
        <f t="shared" si="3"/>
        <v>1</v>
      </c>
      <c r="O27" s="5" t="b">
        <f t="shared" si="4"/>
        <v>1</v>
      </c>
      <c r="P27" s="5" t="b">
        <f t="shared" si="5"/>
        <v>1</v>
      </c>
      <c r="R27" s="5" t="s">
        <v>878</v>
      </c>
      <c r="S27" s="5" t="s">
        <v>897</v>
      </c>
      <c r="T27" s="5" t="s">
        <v>41</v>
      </c>
      <c r="U27" s="5" t="s">
        <v>896</v>
      </c>
      <c r="V27" s="5" t="s">
        <v>992</v>
      </c>
      <c r="W27" s="5" t="b">
        <f t="shared" si="6"/>
        <v>1</v>
      </c>
      <c r="X27" s="5" t="b">
        <f t="shared" si="7"/>
        <v>1</v>
      </c>
      <c r="Y27" s="5" t="b">
        <f t="shared" si="8"/>
        <v>1</v>
      </c>
    </row>
    <row r="28" spans="1:25" x14ac:dyDescent="0.25">
      <c r="A28" s="5" t="s">
        <v>878</v>
      </c>
      <c r="B28" s="5" t="str">
        <f>INDEX('Plexos Lookups'!$J$3:$J$54,MATCH(MID('Regulation Memberships'!C28,8,3),'Plexos Lookups'!$K$3:$K$54,0))&amp;$D$1</f>
        <v>West 5 Regulation</v>
      </c>
      <c r="C28" s="5" t="str">
        <f>'Gen Nodes'!B28</f>
        <v>DRS.PX.NCA._.RES.Home Energy Mgmt Sys</v>
      </c>
      <c r="E28" s="5" t="str">
        <f t="shared" si="0"/>
        <v>Reserve.Generators</v>
      </c>
      <c r="F28" s="5" t="str">
        <f>INDEX('Plexos Lookups'!$J$3:$J$54,MATCH(MID('Regulation Memberships'!G28,8,3),'Plexos Lookups'!$K$3:$K$54,0))&amp;$D$1</f>
        <v>West 5 Regulation</v>
      </c>
      <c r="G28" s="5" t="str">
        <f>'Gen Nodes'!F28</f>
        <v>DRW.PX.NCA._.RES.Pool Pump - DLC</v>
      </c>
      <c r="I28" s="5" t="s">
        <v>878</v>
      </c>
      <c r="J28" s="5" t="s">
        <v>897</v>
      </c>
      <c r="K28" s="5" t="s">
        <v>38</v>
      </c>
      <c r="L28" s="5" t="s">
        <v>896</v>
      </c>
      <c r="M28" s="5" t="s">
        <v>889</v>
      </c>
      <c r="N28" s="5" t="b">
        <f t="shared" si="3"/>
        <v>1</v>
      </c>
      <c r="O28" s="5" t="b">
        <f t="shared" si="4"/>
        <v>1</v>
      </c>
      <c r="P28" s="5" t="b">
        <f t="shared" si="5"/>
        <v>1</v>
      </c>
      <c r="R28" s="5" t="s">
        <v>878</v>
      </c>
      <c r="S28" s="5" t="s">
        <v>897</v>
      </c>
      <c r="T28" s="5" t="s">
        <v>43</v>
      </c>
      <c r="U28" s="5" t="s">
        <v>896</v>
      </c>
      <c r="V28" s="5" t="s">
        <v>992</v>
      </c>
      <c r="W28" s="5" t="b">
        <f t="shared" si="6"/>
        <v>1</v>
      </c>
      <c r="X28" s="5" t="b">
        <f t="shared" si="7"/>
        <v>1</v>
      </c>
      <c r="Y28" s="5" t="b">
        <f t="shared" si="8"/>
        <v>1</v>
      </c>
    </row>
    <row r="29" spans="1:25" x14ac:dyDescent="0.25">
      <c r="A29" s="5" t="s">
        <v>878</v>
      </c>
      <c r="B29" s="5" t="str">
        <f>INDEX('Plexos Lookups'!$J$3:$J$54,MATCH(MID('Regulation Memberships'!C29,8,3),'Plexos Lookups'!$K$3:$K$54,0))&amp;$D$1</f>
        <v>West 5 Regulation</v>
      </c>
      <c r="C29" s="5" t="str">
        <f>'Gen Nodes'!B29</f>
        <v>DRS.PX.NCA._.RES.HVAC - DLC</v>
      </c>
      <c r="E29" s="5" t="str">
        <f t="shared" si="0"/>
        <v>Reserve.Generators</v>
      </c>
      <c r="F29" s="5" t="str">
        <f>INDEX('Plexos Lookups'!$J$3:$J$54,MATCH(MID('Regulation Memberships'!G29,8,3),'Plexos Lookups'!$K$3:$K$54,0))&amp;$D$1</f>
        <v>West 5 Regulation</v>
      </c>
      <c r="G29" s="5" t="str">
        <f>'Gen Nodes'!F29</f>
        <v>DRW.PX.NCA._.RES.Smart Thermostats</v>
      </c>
      <c r="I29" s="5" t="s">
        <v>878</v>
      </c>
      <c r="J29" s="5" t="s">
        <v>897</v>
      </c>
      <c r="K29" s="5" t="s">
        <v>40</v>
      </c>
      <c r="L29" s="5" t="s">
        <v>896</v>
      </c>
      <c r="M29" s="5" t="s">
        <v>889</v>
      </c>
      <c r="N29" s="5" t="b">
        <f t="shared" si="3"/>
        <v>1</v>
      </c>
      <c r="O29" s="5" t="b">
        <f t="shared" si="4"/>
        <v>1</v>
      </c>
      <c r="P29" s="5" t="b">
        <f t="shared" si="5"/>
        <v>1</v>
      </c>
      <c r="R29" s="5" t="s">
        <v>878</v>
      </c>
      <c r="S29" s="5" t="s">
        <v>897</v>
      </c>
      <c r="T29" s="5" t="s">
        <v>45</v>
      </c>
      <c r="U29" s="5" t="s">
        <v>896</v>
      </c>
      <c r="V29" s="5" t="s">
        <v>992</v>
      </c>
      <c r="W29" s="5" t="b">
        <f t="shared" si="6"/>
        <v>1</v>
      </c>
      <c r="X29" s="5" t="b">
        <f t="shared" si="7"/>
        <v>1</v>
      </c>
      <c r="Y29" s="5" t="b">
        <f t="shared" si="8"/>
        <v>1</v>
      </c>
    </row>
    <row r="30" spans="1:25" x14ac:dyDescent="0.25">
      <c r="A30" s="5" t="s">
        <v>878</v>
      </c>
      <c r="B30" s="5" t="str">
        <f>INDEX('Plexos Lookups'!$J$3:$J$54,MATCH(MID('Regulation Memberships'!C30,8,3),'Plexos Lookups'!$K$3:$K$54,0))&amp;$D$1</f>
        <v>West 5 Regulation</v>
      </c>
      <c r="C30" s="5" t="str">
        <f>'Gen Nodes'!B30</f>
        <v>DRS.PX.NCA._.RES.Pool Pump - DLC</v>
      </c>
      <c r="E30" s="5" t="str">
        <f t="shared" si="0"/>
        <v>Reserve.Generators</v>
      </c>
      <c r="F30" s="5" t="str">
        <f>INDEX('Plexos Lookups'!$J$3:$J$54,MATCH(MID('Regulation Memberships'!G30,8,3),'Plexos Lookups'!$K$3:$K$54,0))&amp;$D$1</f>
        <v>West 5 Regulation</v>
      </c>
      <c r="G30" s="5" t="str">
        <f>'Gen Nodes'!F30</f>
        <v>DRW.PX.NCA._.RES.Water Heater - DLC</v>
      </c>
      <c r="I30" s="5" t="s">
        <v>878</v>
      </c>
      <c r="J30" s="5" t="s">
        <v>897</v>
      </c>
      <c r="K30" s="5" t="s">
        <v>42</v>
      </c>
      <c r="L30" s="5" t="s">
        <v>896</v>
      </c>
      <c r="M30" s="5" t="s">
        <v>889</v>
      </c>
      <c r="N30" s="5" t="b">
        <f t="shared" si="3"/>
        <v>1</v>
      </c>
      <c r="O30" s="5" t="b">
        <f t="shared" si="4"/>
        <v>1</v>
      </c>
      <c r="P30" s="5" t="b">
        <f t="shared" si="5"/>
        <v>1</v>
      </c>
      <c r="R30" s="5" t="s">
        <v>878</v>
      </c>
      <c r="S30" s="5" t="s">
        <v>897</v>
      </c>
      <c r="T30" s="5" t="s">
        <v>47</v>
      </c>
      <c r="U30" s="5" t="s">
        <v>896</v>
      </c>
      <c r="V30" s="5" t="s">
        <v>992</v>
      </c>
      <c r="W30" s="5" t="b">
        <f t="shared" si="6"/>
        <v>1</v>
      </c>
      <c r="X30" s="5" t="b">
        <f t="shared" si="7"/>
        <v>1</v>
      </c>
      <c r="Y30" s="5" t="b">
        <f t="shared" si="8"/>
        <v>1</v>
      </c>
    </row>
    <row r="31" spans="1:25" x14ac:dyDescent="0.25">
      <c r="A31" s="5" t="s">
        <v>878</v>
      </c>
      <c r="B31" s="5" t="str">
        <f>INDEX('Plexos Lookups'!$J$3:$J$54,MATCH(MID('Regulation Memberships'!C31,8,3),'Plexos Lookups'!$K$3:$K$54,0))&amp;$D$1</f>
        <v>West 5 Regulation</v>
      </c>
      <c r="C31" s="5" t="str">
        <f>'Gen Nodes'!B31</f>
        <v>DRS.PX.NCA._.RES.Smart Thermostats</v>
      </c>
      <c r="E31" s="5" t="str">
        <f t="shared" si="0"/>
        <v>Reserve.Generators</v>
      </c>
      <c r="F31" s="5" t="str">
        <f>INDEX('Plexos Lookups'!$J$3:$J$54,MATCH(MID('Regulation Memberships'!G31,8,3),'Plexos Lookups'!$K$3:$K$54,0))&amp;$D$1</f>
        <v>West 5 Regulation</v>
      </c>
      <c r="G31" s="5" t="str">
        <f>'Gen Nodes'!F31</f>
        <v>DRW.PX.SOR._.CI_.3 Party</v>
      </c>
      <c r="I31" s="5" t="s">
        <v>878</v>
      </c>
      <c r="J31" s="5" t="s">
        <v>897</v>
      </c>
      <c r="K31" s="5" t="s">
        <v>44</v>
      </c>
      <c r="L31" s="5" t="s">
        <v>896</v>
      </c>
      <c r="M31" s="5" t="s">
        <v>889</v>
      </c>
      <c r="N31" s="5" t="b">
        <f t="shared" si="3"/>
        <v>1</v>
      </c>
      <c r="O31" s="5" t="b">
        <f t="shared" si="4"/>
        <v>1</v>
      </c>
      <c r="P31" s="5" t="b">
        <f t="shared" si="5"/>
        <v>1</v>
      </c>
      <c r="R31" s="5" t="s">
        <v>878</v>
      </c>
      <c r="S31" s="5" t="s">
        <v>897</v>
      </c>
      <c r="T31" s="5" t="s">
        <v>122</v>
      </c>
      <c r="U31" s="5" t="s">
        <v>896</v>
      </c>
      <c r="V31" s="5" t="s">
        <v>992</v>
      </c>
      <c r="W31" s="5" t="b">
        <f t="shared" si="6"/>
        <v>1</v>
      </c>
      <c r="X31" s="5" t="b">
        <f t="shared" si="7"/>
        <v>1</v>
      </c>
      <c r="Y31" s="5" t="b">
        <f t="shared" si="8"/>
        <v>1</v>
      </c>
    </row>
    <row r="32" spans="1:25" x14ac:dyDescent="0.25">
      <c r="A32" s="5" t="s">
        <v>878</v>
      </c>
      <c r="B32" s="5" t="str">
        <f>INDEX('Plexos Lookups'!$J$3:$J$54,MATCH(MID('Regulation Memberships'!C32,8,3),'Plexos Lookups'!$K$3:$K$54,0))&amp;$D$1</f>
        <v>West 5 Regulation</v>
      </c>
      <c r="C32" s="5" t="str">
        <f>'Gen Nodes'!B32</f>
        <v>DRS.PX.NCA._.RES.Water Heater - DLC</v>
      </c>
      <c r="E32" s="5" t="str">
        <f t="shared" si="0"/>
        <v>Reserve.Generators</v>
      </c>
      <c r="F32" s="5" t="str">
        <f>INDEX('Plexos Lookups'!$J$3:$J$54,MATCH(MID('Regulation Memberships'!G32,8,3),'Plexos Lookups'!$K$3:$K$54,0))&amp;$D$1</f>
        <v>West 5 Regulation</v>
      </c>
      <c r="G32" s="5" t="str">
        <f>'Gen Nodes'!F32</f>
        <v>DRW.PX.SOR._.CI_.Battery DLC</v>
      </c>
      <c r="I32" s="5" t="s">
        <v>878</v>
      </c>
      <c r="J32" s="5" t="s">
        <v>897</v>
      </c>
      <c r="K32" s="5" t="s">
        <v>46</v>
      </c>
      <c r="L32" s="5" t="s">
        <v>896</v>
      </c>
      <c r="M32" s="5" t="s">
        <v>889</v>
      </c>
      <c r="N32" s="5" t="b">
        <f t="shared" si="3"/>
        <v>1</v>
      </c>
      <c r="O32" s="5" t="b">
        <f t="shared" si="4"/>
        <v>1</v>
      </c>
      <c r="P32" s="5" t="b">
        <f t="shared" si="5"/>
        <v>1</v>
      </c>
      <c r="R32" s="5" t="s">
        <v>878</v>
      </c>
      <c r="S32" s="5" t="s">
        <v>897</v>
      </c>
      <c r="T32" s="5" t="s">
        <v>112</v>
      </c>
      <c r="U32" s="5" t="s">
        <v>896</v>
      </c>
      <c r="V32" s="5" t="s">
        <v>992</v>
      </c>
      <c r="W32" s="5" t="b">
        <f t="shared" si="6"/>
        <v>1</v>
      </c>
      <c r="X32" s="5" t="b">
        <f t="shared" si="7"/>
        <v>1</v>
      </c>
      <c r="Y32" s="5" t="b">
        <f t="shared" si="8"/>
        <v>1</v>
      </c>
    </row>
    <row r="33" spans="1:25" x14ac:dyDescent="0.25">
      <c r="A33" s="5" t="s">
        <v>878</v>
      </c>
      <c r="B33" s="5" t="str">
        <f>INDEX('Plexos Lookups'!$J$3:$J$54,MATCH(MID('Regulation Memberships'!C33,8,3),'Plexos Lookups'!$K$3:$K$54,0))&amp;$D$1</f>
        <v>West 5 Regulation</v>
      </c>
      <c r="C33" s="5" t="str">
        <f>'Gen Nodes'!B33</f>
        <v>DRS.PX.SOR._.CI_.3 Party</v>
      </c>
      <c r="E33" s="5" t="str">
        <f t="shared" si="0"/>
        <v>Reserve.Generators</v>
      </c>
      <c r="F33" s="5" t="str">
        <f>INDEX('Plexos Lookups'!$J$3:$J$54,MATCH(MID('Regulation Memberships'!G33,8,3),'Plexos Lookups'!$K$3:$K$54,0))&amp;$D$1</f>
        <v>West 5 Regulation</v>
      </c>
      <c r="G33" s="5" t="str">
        <f>'Gen Nodes'!F33</f>
        <v>DRW.PX.SOR._.CI_.Grid Interactive Water Htr</v>
      </c>
      <c r="I33" s="5" t="s">
        <v>878</v>
      </c>
      <c r="J33" s="5" t="s">
        <v>897</v>
      </c>
      <c r="K33" s="5" t="s">
        <v>121</v>
      </c>
      <c r="L33" s="5" t="s">
        <v>896</v>
      </c>
      <c r="M33" s="5" t="s">
        <v>889</v>
      </c>
      <c r="N33" s="5" t="b">
        <f t="shared" si="3"/>
        <v>1</v>
      </c>
      <c r="O33" s="5" t="b">
        <f t="shared" si="4"/>
        <v>1</v>
      </c>
      <c r="P33" s="5" t="b">
        <f t="shared" si="5"/>
        <v>1</v>
      </c>
      <c r="R33" s="5" t="s">
        <v>878</v>
      </c>
      <c r="S33" s="5" t="s">
        <v>897</v>
      </c>
      <c r="T33" s="5" t="s">
        <v>114</v>
      </c>
      <c r="U33" s="5" t="s">
        <v>896</v>
      </c>
      <c r="V33" s="5" t="s">
        <v>992</v>
      </c>
      <c r="W33" s="5" t="b">
        <f t="shared" si="6"/>
        <v>1</v>
      </c>
      <c r="X33" s="5" t="b">
        <f t="shared" si="7"/>
        <v>1</v>
      </c>
      <c r="Y33" s="5" t="b">
        <f t="shared" si="8"/>
        <v>1</v>
      </c>
    </row>
    <row r="34" spans="1:25" x14ac:dyDescent="0.25">
      <c r="A34" s="5" t="s">
        <v>878</v>
      </c>
      <c r="B34" s="5" t="str">
        <f>INDEX('Plexos Lookups'!$J$3:$J$54,MATCH(MID('Regulation Memberships'!C34,8,3),'Plexos Lookups'!$K$3:$K$54,0))&amp;$D$1</f>
        <v>West 5 Regulation</v>
      </c>
      <c r="C34" s="5" t="str">
        <f>'Gen Nodes'!B34</f>
        <v>DRS.PX.SOR._.CI_.Battery DLC</v>
      </c>
      <c r="E34" s="5" t="str">
        <f t="shared" ref="E34:E65" si="9">A34</f>
        <v>Reserve.Generators</v>
      </c>
      <c r="F34" s="5" t="str">
        <f>INDEX('Plexos Lookups'!$J$3:$J$54,MATCH(MID('Regulation Memberships'!G34,8,3),'Plexos Lookups'!$K$3:$K$54,0))&amp;$D$1</f>
        <v>West 5 Regulation</v>
      </c>
      <c r="G34" s="5" t="str">
        <f>'Gen Nodes'!F34</f>
        <v>DRW.PX.SOR._.CI_.HVAC - DLC</v>
      </c>
      <c r="I34" s="5" t="s">
        <v>878</v>
      </c>
      <c r="J34" s="5" t="s">
        <v>897</v>
      </c>
      <c r="K34" s="5" t="s">
        <v>111</v>
      </c>
      <c r="L34" s="5" t="s">
        <v>896</v>
      </c>
      <c r="M34" s="5" t="s">
        <v>889</v>
      </c>
      <c r="N34" s="5" t="b">
        <f t="shared" si="3"/>
        <v>1</v>
      </c>
      <c r="O34" s="5" t="b">
        <f t="shared" si="4"/>
        <v>1</v>
      </c>
      <c r="P34" s="5" t="b">
        <f t="shared" si="5"/>
        <v>1</v>
      </c>
      <c r="R34" s="5" t="s">
        <v>878</v>
      </c>
      <c r="S34" s="5" t="s">
        <v>897</v>
      </c>
      <c r="T34" s="5" t="s">
        <v>116</v>
      </c>
      <c r="U34" s="5" t="s">
        <v>896</v>
      </c>
      <c r="V34" s="5" t="s">
        <v>992</v>
      </c>
      <c r="W34" s="5" t="b">
        <f t="shared" si="6"/>
        <v>1</v>
      </c>
      <c r="X34" s="5" t="b">
        <f t="shared" si="7"/>
        <v>1</v>
      </c>
      <c r="Y34" s="5" t="b">
        <f t="shared" si="8"/>
        <v>1</v>
      </c>
    </row>
    <row r="35" spans="1:25" x14ac:dyDescent="0.25">
      <c r="A35" s="5" t="s">
        <v>878</v>
      </c>
      <c r="B35" s="5" t="str">
        <f>INDEX('Plexos Lookups'!$J$3:$J$54,MATCH(MID('Regulation Memberships'!C35,8,3),'Plexos Lookups'!$K$3:$K$54,0))&amp;$D$1</f>
        <v>West 5 Regulation</v>
      </c>
      <c r="C35" s="5" t="str">
        <f>'Gen Nodes'!B35</f>
        <v>DRS.PX.SOR._.CI_.Grid Interactive Water Htr</v>
      </c>
      <c r="E35" s="5" t="str">
        <f t="shared" si="9"/>
        <v>Reserve.Generators</v>
      </c>
      <c r="F35" s="5" t="str">
        <f>INDEX('Plexos Lookups'!$J$3:$J$54,MATCH(MID('Regulation Memberships'!G35,8,3),'Plexos Lookups'!$K$3:$K$54,0))&amp;$D$1</f>
        <v>West 5 Regulation</v>
      </c>
      <c r="G35" s="5" t="str">
        <f>'Gen Nodes'!F35</f>
        <v>DRW.PX.SOR._.CI_.Pool Pump - DLC</v>
      </c>
      <c r="I35" s="5" t="s">
        <v>878</v>
      </c>
      <c r="J35" s="5" t="s">
        <v>897</v>
      </c>
      <c r="K35" s="5" t="s">
        <v>113</v>
      </c>
      <c r="L35" s="5" t="s">
        <v>896</v>
      </c>
      <c r="M35" s="5" t="s">
        <v>889</v>
      </c>
      <c r="N35" s="5" t="b">
        <f t="shared" si="3"/>
        <v>1</v>
      </c>
      <c r="O35" s="5" t="b">
        <f t="shared" si="4"/>
        <v>1</v>
      </c>
      <c r="P35" s="5" t="b">
        <f t="shared" si="5"/>
        <v>1</v>
      </c>
      <c r="R35" s="5" t="s">
        <v>878</v>
      </c>
      <c r="S35" s="5" t="s">
        <v>897</v>
      </c>
      <c r="T35" s="5" t="s">
        <v>118</v>
      </c>
      <c r="U35" s="5" t="s">
        <v>896</v>
      </c>
      <c r="V35" s="5" t="s">
        <v>992</v>
      </c>
      <c r="W35" s="5" t="b">
        <f t="shared" si="6"/>
        <v>1</v>
      </c>
      <c r="X35" s="5" t="b">
        <f t="shared" si="7"/>
        <v>1</v>
      </c>
      <c r="Y35" s="5" t="b">
        <f t="shared" si="8"/>
        <v>1</v>
      </c>
    </row>
    <row r="36" spans="1:25" x14ac:dyDescent="0.25">
      <c r="A36" s="5" t="s">
        <v>878</v>
      </c>
      <c r="B36" s="5" t="str">
        <f>INDEX('Plexos Lookups'!$J$3:$J$54,MATCH(MID('Regulation Memberships'!C36,8,3),'Plexos Lookups'!$K$3:$K$54,0))&amp;$D$1</f>
        <v>West 5 Regulation</v>
      </c>
      <c r="C36" s="5" t="str">
        <f>'Gen Nodes'!B36</f>
        <v>DRS.PX.SOR._.CI_.HVAC - DLC</v>
      </c>
      <c r="E36" s="5" t="str">
        <f t="shared" si="9"/>
        <v>Reserve.Generators</v>
      </c>
      <c r="F36" s="5" t="str">
        <f>INDEX('Plexos Lookups'!$J$3:$J$54,MATCH(MID('Regulation Memberships'!G36,8,3),'Plexos Lookups'!$K$3:$K$54,0))&amp;$D$1</f>
        <v>West 5 Regulation</v>
      </c>
      <c r="G36" s="5" t="str">
        <f>'Gen Nodes'!F36</f>
        <v>DRW.PX.SOR._.CI_.Smart Thermostats</v>
      </c>
      <c r="I36" s="5" t="s">
        <v>878</v>
      </c>
      <c r="J36" s="5" t="s">
        <v>897</v>
      </c>
      <c r="K36" s="5" t="s">
        <v>115</v>
      </c>
      <c r="L36" s="5" t="s">
        <v>896</v>
      </c>
      <c r="M36" s="5" t="s">
        <v>889</v>
      </c>
      <c r="N36" s="5" t="b">
        <f t="shared" si="3"/>
        <v>1</v>
      </c>
      <c r="O36" s="5" t="b">
        <f t="shared" si="4"/>
        <v>1</v>
      </c>
      <c r="P36" s="5" t="b">
        <f t="shared" si="5"/>
        <v>1</v>
      </c>
      <c r="R36" s="5" t="s">
        <v>878</v>
      </c>
      <c r="S36" s="5" t="s">
        <v>897</v>
      </c>
      <c r="T36" s="5" t="s">
        <v>120</v>
      </c>
      <c r="U36" s="5" t="s">
        <v>896</v>
      </c>
      <c r="V36" s="5" t="s">
        <v>992</v>
      </c>
      <c r="W36" s="5" t="b">
        <f t="shared" si="6"/>
        <v>1</v>
      </c>
      <c r="X36" s="5" t="b">
        <f t="shared" si="7"/>
        <v>1</v>
      </c>
      <c r="Y36" s="5" t="b">
        <f t="shared" si="8"/>
        <v>1</v>
      </c>
    </row>
    <row r="37" spans="1:25" x14ac:dyDescent="0.25">
      <c r="A37" s="5" t="s">
        <v>878</v>
      </c>
      <c r="B37" s="5" t="str">
        <f>INDEX('Plexos Lookups'!$J$3:$J$54,MATCH(MID('Regulation Memberships'!C37,8,3),'Plexos Lookups'!$K$3:$K$54,0))&amp;$D$1</f>
        <v>West 5 Regulation</v>
      </c>
      <c r="C37" s="5" t="str">
        <f>'Gen Nodes'!B37</f>
        <v>DRS.PX.SOR._.CI_.Pool Pump - DLC</v>
      </c>
      <c r="E37" s="5" t="str">
        <f t="shared" si="9"/>
        <v>Reserve.Generators</v>
      </c>
      <c r="F37" s="5" t="str">
        <f>INDEX('Plexos Lookups'!$J$3:$J$54,MATCH(MID('Regulation Memberships'!G37,8,3),'Plexos Lookups'!$K$3:$K$54,0))&amp;$D$1</f>
        <v>West 5 Regulation</v>
      </c>
      <c r="G37" s="5" t="str">
        <f>'Gen Nodes'!F37</f>
        <v>DRW.PX.SOR._.CI_.Water Heater - DLC</v>
      </c>
      <c r="I37" s="5" t="s">
        <v>878</v>
      </c>
      <c r="J37" s="5" t="s">
        <v>897</v>
      </c>
      <c r="K37" s="5" t="s">
        <v>117</v>
      </c>
      <c r="L37" s="5" t="s">
        <v>896</v>
      </c>
      <c r="M37" s="5" t="s">
        <v>889</v>
      </c>
      <c r="N37" s="5" t="b">
        <f t="shared" si="3"/>
        <v>1</v>
      </c>
      <c r="O37" s="5" t="b">
        <f t="shared" si="4"/>
        <v>1</v>
      </c>
      <c r="P37" s="5" t="b">
        <f t="shared" si="5"/>
        <v>1</v>
      </c>
      <c r="R37" s="5" t="s">
        <v>878</v>
      </c>
      <c r="S37" s="5" t="s">
        <v>897</v>
      </c>
      <c r="T37" s="5" t="s">
        <v>124</v>
      </c>
      <c r="U37" s="5" t="s">
        <v>896</v>
      </c>
      <c r="V37" s="5" t="s">
        <v>992</v>
      </c>
      <c r="W37" s="5" t="b">
        <f t="shared" si="6"/>
        <v>1</v>
      </c>
      <c r="X37" s="5" t="b">
        <f t="shared" si="7"/>
        <v>1</v>
      </c>
      <c r="Y37" s="5" t="b">
        <f t="shared" si="8"/>
        <v>1</v>
      </c>
    </row>
    <row r="38" spans="1:25" x14ac:dyDescent="0.25">
      <c r="A38" s="5" t="s">
        <v>878</v>
      </c>
      <c r="B38" s="5" t="str">
        <f>INDEX('Plexos Lookups'!$J$3:$J$54,MATCH(MID('Regulation Memberships'!C38,8,3),'Plexos Lookups'!$K$3:$K$54,0))&amp;$D$1</f>
        <v>West 5 Regulation</v>
      </c>
      <c r="C38" s="5" t="str">
        <f>'Gen Nodes'!B38</f>
        <v>DRS.PX.SOR._.CI_.Smart Thermostats</v>
      </c>
      <c r="E38" s="5" t="str">
        <f t="shared" si="9"/>
        <v>Reserve.Generators</v>
      </c>
      <c r="F38" s="5" t="str">
        <f>INDEX('Plexos Lookups'!$J$3:$J$54,MATCH(MID('Regulation Memberships'!G38,8,3),'Plexos Lookups'!$K$3:$K$54,0))&amp;$D$1</f>
        <v>West 5 Regulation</v>
      </c>
      <c r="G38" s="5" t="str">
        <f>'Gen Nodes'!F38</f>
        <v>DRW.PX.SOR._.RES.Battery DLC</v>
      </c>
      <c r="I38" s="5" t="s">
        <v>878</v>
      </c>
      <c r="J38" s="5" t="s">
        <v>897</v>
      </c>
      <c r="K38" s="5" t="s">
        <v>119</v>
      </c>
      <c r="L38" s="5" t="s">
        <v>896</v>
      </c>
      <c r="M38" s="5" t="s">
        <v>889</v>
      </c>
      <c r="N38" s="5" t="b">
        <f t="shared" si="3"/>
        <v>1</v>
      </c>
      <c r="O38" s="5" t="b">
        <f t="shared" si="4"/>
        <v>1</v>
      </c>
      <c r="P38" s="5" t="b">
        <f t="shared" si="5"/>
        <v>1</v>
      </c>
      <c r="R38" s="5" t="s">
        <v>878</v>
      </c>
      <c r="S38" s="5" t="s">
        <v>897</v>
      </c>
      <c r="T38" s="5" t="s">
        <v>96</v>
      </c>
      <c r="U38" s="5" t="s">
        <v>896</v>
      </c>
      <c r="V38" s="5" t="s">
        <v>992</v>
      </c>
      <c r="W38" s="5" t="b">
        <f t="shared" si="6"/>
        <v>1</v>
      </c>
      <c r="X38" s="5" t="b">
        <f t="shared" si="7"/>
        <v>1</v>
      </c>
      <c r="Y38" s="5" t="b">
        <f t="shared" si="8"/>
        <v>1</v>
      </c>
    </row>
    <row r="39" spans="1:25" x14ac:dyDescent="0.25">
      <c r="A39" s="5" t="s">
        <v>878</v>
      </c>
      <c r="B39" s="5" t="str">
        <f>INDEX('Plexos Lookups'!$J$3:$J$54,MATCH(MID('Regulation Memberships'!C39,8,3),'Plexos Lookups'!$K$3:$K$54,0))&amp;$D$1</f>
        <v>West 5 Regulation</v>
      </c>
      <c r="C39" s="5" t="str">
        <f>'Gen Nodes'!B39</f>
        <v>DRS.PX.SOR._.CI_.Water Heater - DLC</v>
      </c>
      <c r="E39" s="5" t="str">
        <f t="shared" si="9"/>
        <v>Reserve.Generators</v>
      </c>
      <c r="F39" s="5" t="str">
        <f>INDEX('Plexos Lookups'!$J$3:$J$54,MATCH(MID('Regulation Memberships'!G39,8,3),'Plexos Lookups'!$K$3:$K$54,0))&amp;$D$1</f>
        <v>West 5 Regulation</v>
      </c>
      <c r="G39" s="5" t="str">
        <f>'Gen Nodes'!F39</f>
        <v>DRW.PX.SOR._.RES.EV DLC</v>
      </c>
      <c r="I39" s="5" t="s">
        <v>878</v>
      </c>
      <c r="J39" s="5" t="s">
        <v>897</v>
      </c>
      <c r="K39" s="5" t="s">
        <v>123</v>
      </c>
      <c r="L39" s="5" t="s">
        <v>896</v>
      </c>
      <c r="M39" s="5" t="s">
        <v>889</v>
      </c>
      <c r="N39" s="5" t="b">
        <f t="shared" si="3"/>
        <v>1</v>
      </c>
      <c r="O39" s="5" t="b">
        <f t="shared" si="4"/>
        <v>1</v>
      </c>
      <c r="P39" s="5" t="b">
        <f t="shared" si="5"/>
        <v>1</v>
      </c>
      <c r="R39" s="5" t="s">
        <v>878</v>
      </c>
      <c r="S39" s="5" t="s">
        <v>897</v>
      </c>
      <c r="T39" s="5" t="s">
        <v>98</v>
      </c>
      <c r="U39" s="5" t="s">
        <v>896</v>
      </c>
      <c r="V39" s="5" t="s">
        <v>992</v>
      </c>
      <c r="W39" s="5" t="b">
        <f t="shared" si="6"/>
        <v>1</v>
      </c>
      <c r="X39" s="5" t="b">
        <f t="shared" si="7"/>
        <v>1</v>
      </c>
      <c r="Y39" s="5" t="b">
        <f t="shared" si="8"/>
        <v>1</v>
      </c>
    </row>
    <row r="40" spans="1:25" x14ac:dyDescent="0.25">
      <c r="A40" s="5" t="s">
        <v>878</v>
      </c>
      <c r="B40" s="5" t="str">
        <f>INDEX('Plexos Lookups'!$J$3:$J$54,MATCH(MID('Regulation Memberships'!C40,8,3),'Plexos Lookups'!$K$3:$K$54,0))&amp;$D$1</f>
        <v>West 5 Regulation</v>
      </c>
      <c r="C40" s="5" t="str">
        <f>'Gen Nodes'!B40</f>
        <v>DRS.PX.SOR._.IRR.Irrigation DLC</v>
      </c>
      <c r="E40" s="5" t="str">
        <f t="shared" si="9"/>
        <v>Reserve.Generators</v>
      </c>
      <c r="F40" s="5" t="str">
        <f>INDEX('Plexos Lookups'!$J$3:$J$54,MATCH(MID('Regulation Memberships'!G40,8,3),'Plexos Lookups'!$K$3:$K$54,0))&amp;$D$1</f>
        <v>West 5 Regulation</v>
      </c>
      <c r="G40" s="5" t="str">
        <f>'Gen Nodes'!F40</f>
        <v>DRW.PX.SOR._.RES.Grid Interactive Water Htr</v>
      </c>
      <c r="I40" s="5" t="s">
        <v>878</v>
      </c>
      <c r="J40" s="5" t="s">
        <v>897</v>
      </c>
      <c r="K40" s="5" t="s">
        <v>125</v>
      </c>
      <c r="L40" s="5" t="s">
        <v>896</v>
      </c>
      <c r="M40" s="5" t="s">
        <v>889</v>
      </c>
      <c r="N40" s="5" t="b">
        <f t="shared" si="3"/>
        <v>1</v>
      </c>
      <c r="O40" s="5" t="b">
        <f t="shared" si="4"/>
        <v>1</v>
      </c>
      <c r="P40" s="5" t="b">
        <f t="shared" si="5"/>
        <v>1</v>
      </c>
      <c r="R40" s="5" t="s">
        <v>878</v>
      </c>
      <c r="S40" s="5" t="s">
        <v>897</v>
      </c>
      <c r="T40" s="5" t="s">
        <v>100</v>
      </c>
      <c r="U40" s="5" t="s">
        <v>896</v>
      </c>
      <c r="V40" s="5" t="s">
        <v>992</v>
      </c>
      <c r="W40" s="5" t="b">
        <f t="shared" si="6"/>
        <v>1</v>
      </c>
      <c r="X40" s="5" t="b">
        <f t="shared" si="7"/>
        <v>1</v>
      </c>
      <c r="Y40" s="5" t="b">
        <f t="shared" si="8"/>
        <v>1</v>
      </c>
    </row>
    <row r="41" spans="1:25" x14ac:dyDescent="0.25">
      <c r="A41" s="5" t="s">
        <v>878</v>
      </c>
      <c r="B41" s="5" t="str">
        <f>INDEX('Plexos Lookups'!$J$3:$J$54,MATCH(MID('Regulation Memberships'!C41,8,3),'Plexos Lookups'!$K$3:$K$54,0))&amp;$D$1</f>
        <v>West 5 Regulation</v>
      </c>
      <c r="C41" s="5" t="str">
        <f>'Gen Nodes'!B41</f>
        <v>DRS.PX.SOR._.RES.Battery DLC</v>
      </c>
      <c r="E41" s="5" t="str">
        <f t="shared" si="9"/>
        <v>Reserve.Generators</v>
      </c>
      <c r="F41" s="5" t="str">
        <f>INDEX('Plexos Lookups'!$J$3:$J$54,MATCH(MID('Regulation Memberships'!G41,8,3),'Plexos Lookups'!$K$3:$K$54,0))&amp;$D$1</f>
        <v>West 5 Regulation</v>
      </c>
      <c r="G41" s="5" t="str">
        <f>'Gen Nodes'!F41</f>
        <v>DRW.PX.SOR._.RES.Home Energy Mgmt Sys</v>
      </c>
      <c r="I41" s="5" t="s">
        <v>878</v>
      </c>
      <c r="J41" s="5" t="s">
        <v>897</v>
      </c>
      <c r="K41" s="5" t="s">
        <v>95</v>
      </c>
      <c r="L41" s="5" t="s">
        <v>896</v>
      </c>
      <c r="M41" s="5" t="s">
        <v>889</v>
      </c>
      <c r="N41" s="5" t="b">
        <f t="shared" si="3"/>
        <v>1</v>
      </c>
      <c r="O41" s="5" t="b">
        <f t="shared" si="4"/>
        <v>1</v>
      </c>
      <c r="P41" s="5" t="b">
        <f t="shared" si="5"/>
        <v>1</v>
      </c>
      <c r="R41" s="5" t="s">
        <v>878</v>
      </c>
      <c r="S41" s="5" t="s">
        <v>897</v>
      </c>
      <c r="T41" s="5" t="s">
        <v>102</v>
      </c>
      <c r="U41" s="5" t="s">
        <v>896</v>
      </c>
      <c r="V41" s="5" t="s">
        <v>992</v>
      </c>
      <c r="W41" s="5" t="b">
        <f t="shared" si="6"/>
        <v>1</v>
      </c>
      <c r="X41" s="5" t="b">
        <f t="shared" si="7"/>
        <v>1</v>
      </c>
      <c r="Y41" s="5" t="b">
        <f t="shared" si="8"/>
        <v>1</v>
      </c>
    </row>
    <row r="42" spans="1:25" x14ac:dyDescent="0.25">
      <c r="A42" s="5" t="s">
        <v>878</v>
      </c>
      <c r="B42" s="5" t="str">
        <f>INDEX('Plexos Lookups'!$J$3:$J$54,MATCH(MID('Regulation Memberships'!C42,8,3),'Plexos Lookups'!$K$3:$K$54,0))&amp;$D$1</f>
        <v>West 5 Regulation</v>
      </c>
      <c r="C42" s="5" t="str">
        <f>'Gen Nodes'!B42</f>
        <v>DRS.PX.SOR._.RES.EV DLC</v>
      </c>
      <c r="E42" s="5" t="str">
        <f t="shared" si="9"/>
        <v>Reserve.Generators</v>
      </c>
      <c r="F42" s="5" t="str">
        <f>INDEX('Plexos Lookups'!$J$3:$J$54,MATCH(MID('Regulation Memberships'!G42,8,3),'Plexos Lookups'!$K$3:$K$54,0))&amp;$D$1</f>
        <v>West 5 Regulation</v>
      </c>
      <c r="G42" s="5" t="str">
        <f>'Gen Nodes'!F42</f>
        <v>DRW.PX.SOR._.RES.HVAC - DLC</v>
      </c>
      <c r="I42" s="5" t="s">
        <v>878</v>
      </c>
      <c r="J42" s="5" t="s">
        <v>897</v>
      </c>
      <c r="K42" s="5" t="s">
        <v>97</v>
      </c>
      <c r="L42" s="5" t="s">
        <v>896</v>
      </c>
      <c r="M42" s="5" t="s">
        <v>889</v>
      </c>
      <c r="N42" s="5" t="b">
        <f t="shared" si="3"/>
        <v>1</v>
      </c>
      <c r="O42" s="5" t="b">
        <f t="shared" si="4"/>
        <v>1</v>
      </c>
      <c r="P42" s="5" t="b">
        <f t="shared" si="5"/>
        <v>1</v>
      </c>
      <c r="R42" s="5" t="s">
        <v>878</v>
      </c>
      <c r="S42" s="5" t="s">
        <v>897</v>
      </c>
      <c r="T42" s="5" t="s">
        <v>104</v>
      </c>
      <c r="U42" s="5" t="s">
        <v>896</v>
      </c>
      <c r="V42" s="5" t="s">
        <v>992</v>
      </c>
      <c r="W42" s="5" t="b">
        <f t="shared" si="6"/>
        <v>1</v>
      </c>
      <c r="X42" s="5" t="b">
        <f t="shared" si="7"/>
        <v>1</v>
      </c>
      <c r="Y42" s="5" t="b">
        <f t="shared" si="8"/>
        <v>1</v>
      </c>
    </row>
    <row r="43" spans="1:25" x14ac:dyDescent="0.25">
      <c r="A43" s="5" t="s">
        <v>878</v>
      </c>
      <c r="B43" s="5" t="str">
        <f>INDEX('Plexos Lookups'!$J$3:$J$54,MATCH(MID('Regulation Memberships'!C43,8,3),'Plexos Lookups'!$K$3:$K$54,0))&amp;$D$1</f>
        <v>West 5 Regulation</v>
      </c>
      <c r="C43" s="5" t="str">
        <f>'Gen Nodes'!B43</f>
        <v>DRS.PX.SOR._.RES.Grid Interactive Water Htr</v>
      </c>
      <c r="E43" s="5" t="str">
        <f t="shared" si="9"/>
        <v>Reserve.Generators</v>
      </c>
      <c r="F43" s="5" t="str">
        <f>INDEX('Plexos Lookups'!$J$3:$J$54,MATCH(MID('Regulation Memberships'!G43,8,3),'Plexos Lookups'!$K$3:$K$54,0))&amp;$D$1</f>
        <v>West 5 Regulation</v>
      </c>
      <c r="G43" s="5" t="str">
        <f>'Gen Nodes'!F43</f>
        <v>DRW.PX.SOR._.RES.Pool Pump - DLC</v>
      </c>
      <c r="I43" s="5" t="s">
        <v>878</v>
      </c>
      <c r="J43" s="5" t="s">
        <v>897</v>
      </c>
      <c r="K43" s="5" t="s">
        <v>99</v>
      </c>
      <c r="L43" s="5" t="s">
        <v>896</v>
      </c>
      <c r="M43" s="5" t="s">
        <v>889</v>
      </c>
      <c r="N43" s="5" t="b">
        <f t="shared" si="3"/>
        <v>1</v>
      </c>
      <c r="O43" s="5" t="b">
        <f t="shared" si="4"/>
        <v>1</v>
      </c>
      <c r="P43" s="5" t="b">
        <f t="shared" si="5"/>
        <v>1</v>
      </c>
      <c r="R43" s="5" t="s">
        <v>878</v>
      </c>
      <c r="S43" s="5" t="s">
        <v>897</v>
      </c>
      <c r="T43" s="5" t="s">
        <v>106</v>
      </c>
      <c r="U43" s="5" t="s">
        <v>896</v>
      </c>
      <c r="V43" s="5" t="s">
        <v>992</v>
      </c>
      <c r="W43" s="5" t="b">
        <f t="shared" si="6"/>
        <v>1</v>
      </c>
      <c r="X43" s="5" t="b">
        <f t="shared" si="7"/>
        <v>1</v>
      </c>
      <c r="Y43" s="5" t="b">
        <f t="shared" si="8"/>
        <v>1</v>
      </c>
    </row>
    <row r="44" spans="1:25" x14ac:dyDescent="0.25">
      <c r="A44" s="5" t="s">
        <v>878</v>
      </c>
      <c r="B44" s="5" t="str">
        <f>INDEX('Plexos Lookups'!$J$3:$J$54,MATCH(MID('Regulation Memberships'!C44,8,3),'Plexos Lookups'!$K$3:$K$54,0))&amp;$D$1</f>
        <v>West 5 Regulation</v>
      </c>
      <c r="C44" s="5" t="str">
        <f>'Gen Nodes'!B44</f>
        <v>DRS.PX.SOR._.RES.Home Energy Mgmt Sys</v>
      </c>
      <c r="E44" s="5" t="str">
        <f t="shared" si="9"/>
        <v>Reserve.Generators</v>
      </c>
      <c r="F44" s="5" t="str">
        <f>INDEX('Plexos Lookups'!$J$3:$J$54,MATCH(MID('Regulation Memberships'!G44,8,3),'Plexos Lookups'!$K$3:$K$54,0))&amp;$D$1</f>
        <v>West 5 Regulation</v>
      </c>
      <c r="G44" s="5" t="str">
        <f>'Gen Nodes'!F44</f>
        <v>DRW.PX.SOR._.RES.Smart Thermostats</v>
      </c>
      <c r="I44" s="5" t="s">
        <v>878</v>
      </c>
      <c r="J44" s="5" t="s">
        <v>897</v>
      </c>
      <c r="K44" s="5" t="s">
        <v>101</v>
      </c>
      <c r="L44" s="5" t="s">
        <v>896</v>
      </c>
      <c r="M44" s="5" t="s">
        <v>889</v>
      </c>
      <c r="N44" s="5" t="b">
        <f t="shared" si="3"/>
        <v>1</v>
      </c>
      <c r="O44" s="5" t="b">
        <f t="shared" si="4"/>
        <v>1</v>
      </c>
      <c r="P44" s="5" t="b">
        <f t="shared" si="5"/>
        <v>1</v>
      </c>
      <c r="R44" s="5" t="s">
        <v>878</v>
      </c>
      <c r="S44" s="5" t="s">
        <v>897</v>
      </c>
      <c r="T44" s="5" t="s">
        <v>108</v>
      </c>
      <c r="U44" s="5" t="s">
        <v>896</v>
      </c>
      <c r="V44" s="5" t="s">
        <v>992</v>
      </c>
      <c r="W44" s="5" t="b">
        <f t="shared" si="6"/>
        <v>1</v>
      </c>
      <c r="X44" s="5" t="b">
        <f t="shared" si="7"/>
        <v>1</v>
      </c>
      <c r="Y44" s="5" t="b">
        <f t="shared" si="8"/>
        <v>1</v>
      </c>
    </row>
    <row r="45" spans="1:25" x14ac:dyDescent="0.25">
      <c r="A45" s="5" t="s">
        <v>878</v>
      </c>
      <c r="B45" s="5" t="str">
        <f>INDEX('Plexos Lookups'!$J$3:$J$54,MATCH(MID('Regulation Memberships'!C45,8,3),'Plexos Lookups'!$K$3:$K$54,0))&amp;$D$1</f>
        <v>West 5 Regulation</v>
      </c>
      <c r="C45" s="5" t="str">
        <f>'Gen Nodes'!B45</f>
        <v>DRS.PX.SOR._.RES.HVAC - DLC</v>
      </c>
      <c r="E45" s="5" t="str">
        <f t="shared" si="9"/>
        <v>Reserve.Generators</v>
      </c>
      <c r="F45" s="5" t="str">
        <f>INDEX('Plexos Lookups'!$J$3:$J$54,MATCH(MID('Regulation Memberships'!G45,8,3),'Plexos Lookups'!$K$3:$K$54,0))&amp;$D$1</f>
        <v>West 5 Regulation</v>
      </c>
      <c r="G45" s="5" t="str">
        <f>'Gen Nodes'!F45</f>
        <v>DRW.PX.SOR._.RES.Water Heater - DLC</v>
      </c>
      <c r="I45" s="5" t="s">
        <v>878</v>
      </c>
      <c r="J45" s="5" t="s">
        <v>897</v>
      </c>
      <c r="K45" s="5" t="s">
        <v>103</v>
      </c>
      <c r="L45" s="5" t="s">
        <v>896</v>
      </c>
      <c r="M45" s="5" t="s">
        <v>889</v>
      </c>
      <c r="N45" s="5" t="b">
        <f t="shared" si="3"/>
        <v>1</v>
      </c>
      <c r="O45" s="5" t="b">
        <f t="shared" si="4"/>
        <v>1</v>
      </c>
      <c r="P45" s="5" t="b">
        <f t="shared" si="5"/>
        <v>1</v>
      </c>
      <c r="R45" s="5" t="s">
        <v>878</v>
      </c>
      <c r="S45" s="5" t="s">
        <v>897</v>
      </c>
      <c r="T45" s="5" t="s">
        <v>110</v>
      </c>
      <c r="U45" s="5" t="s">
        <v>896</v>
      </c>
      <c r="V45" s="5" t="s">
        <v>992</v>
      </c>
      <c r="W45" s="5" t="b">
        <f t="shared" si="6"/>
        <v>1</v>
      </c>
      <c r="X45" s="5" t="b">
        <f t="shared" si="7"/>
        <v>1</v>
      </c>
      <c r="Y45" s="5" t="b">
        <f t="shared" si="8"/>
        <v>1</v>
      </c>
    </row>
    <row r="46" spans="1:25" x14ac:dyDescent="0.25">
      <c r="A46" s="5" t="s">
        <v>878</v>
      </c>
      <c r="B46" s="5" t="str">
        <f>INDEX('Plexos Lookups'!$J$3:$J$54,MATCH(MID('Regulation Memberships'!C46,8,3),'Plexos Lookups'!$K$3:$K$54,0))&amp;$D$1</f>
        <v>West 5 Regulation</v>
      </c>
      <c r="C46" s="5" t="str">
        <f>'Gen Nodes'!B46</f>
        <v>DRS.PX.SOR._.RES.Pool Pump - DLC</v>
      </c>
      <c r="E46" s="5" t="str">
        <f t="shared" si="9"/>
        <v>Reserve.Generators</v>
      </c>
      <c r="F46" s="5" t="str">
        <f>INDEX('Plexos Lookups'!$J$3:$J$54,MATCH(MID('Regulation Memberships'!G46,8,3),'Plexos Lookups'!$K$3:$K$54,0))&amp;$D$1</f>
        <v>East 5 Regulation</v>
      </c>
      <c r="G46" s="5" t="str">
        <f>'Gen Nodes'!F46</f>
        <v>DRW.PX.UTN._.CI_.3 Party</v>
      </c>
      <c r="I46" s="5" t="s">
        <v>878</v>
      </c>
      <c r="J46" s="5" t="s">
        <v>897</v>
      </c>
      <c r="K46" s="5" t="s">
        <v>105</v>
      </c>
      <c r="L46" s="5" t="s">
        <v>896</v>
      </c>
      <c r="M46" s="5" t="s">
        <v>889</v>
      </c>
      <c r="N46" s="5" t="b">
        <f t="shared" si="3"/>
        <v>1</v>
      </c>
      <c r="O46" s="5" t="b">
        <f t="shared" si="4"/>
        <v>1</v>
      </c>
      <c r="P46" s="5" t="b">
        <f t="shared" si="5"/>
        <v>1</v>
      </c>
      <c r="R46" s="5" t="s">
        <v>878</v>
      </c>
      <c r="S46" s="5" t="s">
        <v>893</v>
      </c>
      <c r="T46" s="5" t="s">
        <v>152</v>
      </c>
      <c r="U46" s="5" t="s">
        <v>892</v>
      </c>
      <c r="V46" s="5" t="s">
        <v>992</v>
      </c>
      <c r="W46" s="5" t="b">
        <f t="shared" si="6"/>
        <v>1</v>
      </c>
      <c r="X46" s="5" t="b">
        <f t="shared" si="7"/>
        <v>1</v>
      </c>
      <c r="Y46" s="5" t="b">
        <f t="shared" si="8"/>
        <v>1</v>
      </c>
    </row>
    <row r="47" spans="1:25" x14ac:dyDescent="0.25">
      <c r="A47" s="5" t="s">
        <v>878</v>
      </c>
      <c r="B47" s="5" t="str">
        <f>INDEX('Plexos Lookups'!$J$3:$J$54,MATCH(MID('Regulation Memberships'!C47,8,3),'Plexos Lookups'!$K$3:$K$54,0))&amp;$D$1</f>
        <v>West 5 Regulation</v>
      </c>
      <c r="C47" s="5" t="str">
        <f>'Gen Nodes'!B47</f>
        <v>DRS.PX.SOR._.RES.Smart Thermostats</v>
      </c>
      <c r="E47" s="5" t="str">
        <f t="shared" si="9"/>
        <v>Reserve.Generators</v>
      </c>
      <c r="F47" s="5" t="str">
        <f>INDEX('Plexos Lookups'!$J$3:$J$54,MATCH(MID('Regulation Memberships'!G47,8,3),'Plexos Lookups'!$K$3:$K$54,0))&amp;$D$1</f>
        <v>East 5 Regulation</v>
      </c>
      <c r="G47" s="5" t="str">
        <f>'Gen Nodes'!F47</f>
        <v>DRW.PX.UTN._.CI_.Battery DLC</v>
      </c>
      <c r="I47" s="5" t="s">
        <v>878</v>
      </c>
      <c r="J47" s="5" t="s">
        <v>897</v>
      </c>
      <c r="K47" s="5" t="s">
        <v>107</v>
      </c>
      <c r="L47" s="5" t="s">
        <v>896</v>
      </c>
      <c r="M47" s="5" t="s">
        <v>889</v>
      </c>
      <c r="N47" s="5" t="b">
        <f t="shared" si="3"/>
        <v>1</v>
      </c>
      <c r="O47" s="5" t="b">
        <f t="shared" si="4"/>
        <v>1</v>
      </c>
      <c r="P47" s="5" t="b">
        <f t="shared" si="5"/>
        <v>1</v>
      </c>
      <c r="R47" s="5" t="s">
        <v>878</v>
      </c>
      <c r="S47" s="5" t="s">
        <v>893</v>
      </c>
      <c r="T47" s="5" t="s">
        <v>142</v>
      </c>
      <c r="U47" s="5" t="s">
        <v>892</v>
      </c>
      <c r="V47" s="5" t="s">
        <v>992</v>
      </c>
      <c r="W47" s="5" t="b">
        <f t="shared" si="6"/>
        <v>1</v>
      </c>
      <c r="X47" s="5" t="b">
        <f t="shared" si="7"/>
        <v>1</v>
      </c>
      <c r="Y47" s="5" t="b">
        <f t="shared" si="8"/>
        <v>1</v>
      </c>
    </row>
    <row r="48" spans="1:25" x14ac:dyDescent="0.25">
      <c r="A48" s="5" t="s">
        <v>878</v>
      </c>
      <c r="B48" s="5" t="str">
        <f>INDEX('Plexos Lookups'!$J$3:$J$54,MATCH(MID('Regulation Memberships'!C48,8,3),'Plexos Lookups'!$K$3:$K$54,0))&amp;$D$1</f>
        <v>West 5 Regulation</v>
      </c>
      <c r="C48" s="5" t="str">
        <f>'Gen Nodes'!B48</f>
        <v>DRS.PX.SOR._.RES.Water Heater - DLC</v>
      </c>
      <c r="E48" s="5" t="str">
        <f t="shared" si="9"/>
        <v>Reserve.Generators</v>
      </c>
      <c r="F48" s="5" t="str">
        <f>INDEX('Plexos Lookups'!$J$3:$J$54,MATCH(MID('Regulation Memberships'!G48,8,3),'Plexos Lookups'!$K$3:$K$54,0))&amp;$D$1</f>
        <v>East 5 Regulation</v>
      </c>
      <c r="G48" s="5" t="str">
        <f>'Gen Nodes'!F48</f>
        <v>DRW.PX.UTN._.CI_.Grid Interactive Water Htr</v>
      </c>
      <c r="I48" s="5" t="s">
        <v>878</v>
      </c>
      <c r="J48" s="5" t="s">
        <v>897</v>
      </c>
      <c r="K48" s="5" t="s">
        <v>109</v>
      </c>
      <c r="L48" s="5" t="s">
        <v>896</v>
      </c>
      <c r="M48" s="5" t="s">
        <v>889</v>
      </c>
      <c r="N48" s="5" t="b">
        <f t="shared" si="3"/>
        <v>1</v>
      </c>
      <c r="O48" s="5" t="b">
        <f t="shared" si="4"/>
        <v>1</v>
      </c>
      <c r="P48" s="5" t="b">
        <f t="shared" si="5"/>
        <v>1</v>
      </c>
      <c r="R48" s="5" t="s">
        <v>878</v>
      </c>
      <c r="S48" s="5" t="s">
        <v>893</v>
      </c>
      <c r="T48" s="5" t="s">
        <v>144</v>
      </c>
      <c r="U48" s="5" t="s">
        <v>892</v>
      </c>
      <c r="V48" s="5" t="s">
        <v>992</v>
      </c>
      <c r="W48" s="5" t="b">
        <f t="shared" si="6"/>
        <v>1</v>
      </c>
      <c r="X48" s="5" t="b">
        <f t="shared" si="7"/>
        <v>1</v>
      </c>
      <c r="Y48" s="5" t="b">
        <f t="shared" si="8"/>
        <v>1</v>
      </c>
    </row>
    <row r="49" spans="1:25" x14ac:dyDescent="0.25">
      <c r="A49" s="5" t="s">
        <v>878</v>
      </c>
      <c r="B49" s="5" t="str">
        <f>INDEX('Plexos Lookups'!$J$3:$J$54,MATCH(MID('Regulation Memberships'!C49,8,3),'Plexos Lookups'!$K$3:$K$54,0))&amp;$D$1</f>
        <v>East 5 Regulation</v>
      </c>
      <c r="C49" s="5" t="str">
        <f>'Gen Nodes'!B49</f>
        <v>DRS.PX.UTN._.CI_.3 Party</v>
      </c>
      <c r="E49" s="5" t="str">
        <f t="shared" si="9"/>
        <v>Reserve.Generators</v>
      </c>
      <c r="F49" s="5" t="str">
        <f>INDEX('Plexos Lookups'!$J$3:$J$54,MATCH(MID('Regulation Memberships'!G49,8,3),'Plexos Lookups'!$K$3:$K$54,0))&amp;$D$1</f>
        <v>East 5 Regulation</v>
      </c>
      <c r="G49" s="5" t="str">
        <f>'Gen Nodes'!F49</f>
        <v>DRW.PX.UTN._.CI_.HVAC - DLC</v>
      </c>
      <c r="I49" s="5" t="s">
        <v>878</v>
      </c>
      <c r="J49" s="5" t="s">
        <v>893</v>
      </c>
      <c r="K49" s="5" t="s">
        <v>151</v>
      </c>
      <c r="L49" s="5" t="s">
        <v>892</v>
      </c>
      <c r="M49" s="5" t="s">
        <v>889</v>
      </c>
      <c r="N49" s="5" t="b">
        <f t="shared" si="3"/>
        <v>1</v>
      </c>
      <c r="O49" s="5" t="b">
        <f t="shared" si="4"/>
        <v>1</v>
      </c>
      <c r="P49" s="5" t="b">
        <f t="shared" si="5"/>
        <v>1</v>
      </c>
      <c r="R49" s="5" t="s">
        <v>878</v>
      </c>
      <c r="S49" s="5" t="s">
        <v>893</v>
      </c>
      <c r="T49" s="5" t="s">
        <v>146</v>
      </c>
      <c r="U49" s="5" t="s">
        <v>892</v>
      </c>
      <c r="V49" s="5" t="s">
        <v>992</v>
      </c>
      <c r="W49" s="5" t="b">
        <f t="shared" si="6"/>
        <v>1</v>
      </c>
      <c r="X49" s="5" t="b">
        <f t="shared" si="7"/>
        <v>1</v>
      </c>
      <c r="Y49" s="5" t="b">
        <f t="shared" si="8"/>
        <v>1</v>
      </c>
    </row>
    <row r="50" spans="1:25" x14ac:dyDescent="0.25">
      <c r="A50" s="5" t="s">
        <v>878</v>
      </c>
      <c r="B50" s="5" t="str">
        <f>INDEX('Plexos Lookups'!$J$3:$J$54,MATCH(MID('Regulation Memberships'!C50,8,3),'Plexos Lookups'!$K$3:$K$54,0))&amp;$D$1</f>
        <v>East 5 Regulation</v>
      </c>
      <c r="C50" s="5" t="str">
        <f>'Gen Nodes'!B50</f>
        <v>DRS.PX.UTN._.CI_.Battery DLC</v>
      </c>
      <c r="E50" s="5" t="str">
        <f t="shared" si="9"/>
        <v>Reserve.Generators</v>
      </c>
      <c r="F50" s="5" t="str">
        <f>INDEX('Plexos Lookups'!$J$3:$J$54,MATCH(MID('Regulation Memberships'!G50,8,3),'Plexos Lookups'!$K$3:$K$54,0))&amp;$D$1</f>
        <v>East 5 Regulation</v>
      </c>
      <c r="G50" s="5" t="str">
        <f>'Gen Nodes'!F50</f>
        <v>DRW.PX.UTN._.CI_.Pool Pump - DLC</v>
      </c>
      <c r="I50" s="5" t="s">
        <v>878</v>
      </c>
      <c r="J50" s="5" t="s">
        <v>893</v>
      </c>
      <c r="K50" s="5" t="s">
        <v>141</v>
      </c>
      <c r="L50" s="5" t="s">
        <v>892</v>
      </c>
      <c r="M50" s="5" t="s">
        <v>889</v>
      </c>
      <c r="N50" s="5" t="b">
        <f t="shared" si="3"/>
        <v>1</v>
      </c>
      <c r="O50" s="5" t="b">
        <f t="shared" si="4"/>
        <v>1</v>
      </c>
      <c r="P50" s="5" t="b">
        <f t="shared" si="5"/>
        <v>1</v>
      </c>
      <c r="R50" s="5" t="s">
        <v>878</v>
      </c>
      <c r="S50" s="5" t="s">
        <v>893</v>
      </c>
      <c r="T50" s="5" t="s">
        <v>148</v>
      </c>
      <c r="U50" s="5" t="s">
        <v>892</v>
      </c>
      <c r="V50" s="5" t="s">
        <v>992</v>
      </c>
      <c r="W50" s="5" t="b">
        <f t="shared" si="6"/>
        <v>1</v>
      </c>
      <c r="X50" s="5" t="b">
        <f t="shared" si="7"/>
        <v>1</v>
      </c>
      <c r="Y50" s="5" t="b">
        <f t="shared" si="8"/>
        <v>1</v>
      </c>
    </row>
    <row r="51" spans="1:25" x14ac:dyDescent="0.25">
      <c r="A51" s="5" t="s">
        <v>878</v>
      </c>
      <c r="B51" s="5" t="str">
        <f>INDEX('Plexos Lookups'!$J$3:$J$54,MATCH(MID('Regulation Memberships'!C51,8,3),'Plexos Lookups'!$K$3:$K$54,0))&amp;$D$1</f>
        <v>East 5 Regulation</v>
      </c>
      <c r="C51" s="5" t="str">
        <f>'Gen Nodes'!B51</f>
        <v>DRS.PX.UTN._.CI_.Grid Interactive Water Htr</v>
      </c>
      <c r="E51" s="5" t="str">
        <f t="shared" si="9"/>
        <v>Reserve.Generators</v>
      </c>
      <c r="F51" s="5" t="str">
        <f>INDEX('Plexos Lookups'!$J$3:$J$54,MATCH(MID('Regulation Memberships'!G51,8,3),'Plexos Lookups'!$K$3:$K$54,0))&amp;$D$1</f>
        <v>East 5 Regulation</v>
      </c>
      <c r="G51" s="5" t="str">
        <f>'Gen Nodes'!F51</f>
        <v>DRW.PX.UTN._.CI_.Smart Thermostats</v>
      </c>
      <c r="I51" s="5" t="s">
        <v>878</v>
      </c>
      <c r="J51" s="5" t="s">
        <v>893</v>
      </c>
      <c r="K51" s="5" t="s">
        <v>143</v>
      </c>
      <c r="L51" s="5" t="s">
        <v>892</v>
      </c>
      <c r="M51" s="5" t="s">
        <v>889</v>
      </c>
      <c r="N51" s="5" t="b">
        <f t="shared" si="3"/>
        <v>1</v>
      </c>
      <c r="O51" s="5" t="b">
        <f t="shared" si="4"/>
        <v>1</v>
      </c>
      <c r="P51" s="5" t="b">
        <f t="shared" si="5"/>
        <v>1</v>
      </c>
      <c r="R51" s="5" t="s">
        <v>878</v>
      </c>
      <c r="S51" s="5" t="s">
        <v>893</v>
      </c>
      <c r="T51" s="5" t="s">
        <v>150</v>
      </c>
      <c r="U51" s="5" t="s">
        <v>892</v>
      </c>
      <c r="V51" s="5" t="s">
        <v>992</v>
      </c>
      <c r="W51" s="5" t="b">
        <f t="shared" si="6"/>
        <v>1</v>
      </c>
      <c r="X51" s="5" t="b">
        <f t="shared" si="7"/>
        <v>1</v>
      </c>
      <c r="Y51" s="5" t="b">
        <f t="shared" si="8"/>
        <v>1</v>
      </c>
    </row>
    <row r="52" spans="1:25" x14ac:dyDescent="0.25">
      <c r="A52" s="5" t="s">
        <v>878</v>
      </c>
      <c r="B52" s="5" t="str">
        <f>INDEX('Plexos Lookups'!$J$3:$J$54,MATCH(MID('Regulation Memberships'!C52,8,3),'Plexos Lookups'!$K$3:$K$54,0))&amp;$D$1</f>
        <v>East 5 Regulation</v>
      </c>
      <c r="C52" s="5" t="str">
        <f>'Gen Nodes'!B52</f>
        <v>DRS.PX.UTN._.CI_.HVAC - DLC</v>
      </c>
      <c r="E52" s="5" t="str">
        <f t="shared" si="9"/>
        <v>Reserve.Generators</v>
      </c>
      <c r="F52" s="5" t="str">
        <f>INDEX('Plexos Lookups'!$J$3:$J$54,MATCH(MID('Regulation Memberships'!G52,8,3),'Plexos Lookups'!$K$3:$K$54,0))&amp;$D$1</f>
        <v>East 5 Regulation</v>
      </c>
      <c r="G52" s="5" t="str">
        <f>'Gen Nodes'!F52</f>
        <v>DRW.PX.UTN._.CI_.Water Heater - DLC</v>
      </c>
      <c r="I52" s="5" t="s">
        <v>878</v>
      </c>
      <c r="J52" s="5" t="s">
        <v>893</v>
      </c>
      <c r="K52" s="5" t="s">
        <v>145</v>
      </c>
      <c r="L52" s="5" t="s">
        <v>892</v>
      </c>
      <c r="M52" s="5" t="s">
        <v>889</v>
      </c>
      <c r="N52" s="5" t="b">
        <f t="shared" si="3"/>
        <v>1</v>
      </c>
      <c r="O52" s="5" t="b">
        <f t="shared" si="4"/>
        <v>1</v>
      </c>
      <c r="P52" s="5" t="b">
        <f t="shared" si="5"/>
        <v>1</v>
      </c>
      <c r="R52" s="5" t="s">
        <v>878</v>
      </c>
      <c r="S52" s="5" t="s">
        <v>893</v>
      </c>
      <c r="T52" s="5" t="s">
        <v>154</v>
      </c>
      <c r="U52" s="5" t="s">
        <v>892</v>
      </c>
      <c r="V52" s="5" t="s">
        <v>992</v>
      </c>
      <c r="W52" s="5" t="b">
        <f t="shared" si="6"/>
        <v>1</v>
      </c>
      <c r="X52" s="5" t="b">
        <f t="shared" si="7"/>
        <v>1</v>
      </c>
      <c r="Y52" s="5" t="b">
        <f t="shared" si="8"/>
        <v>1</v>
      </c>
    </row>
    <row r="53" spans="1:25" x14ac:dyDescent="0.25">
      <c r="A53" s="5" t="s">
        <v>878</v>
      </c>
      <c r="B53" s="5" t="str">
        <f>INDEX('Plexos Lookups'!$J$3:$J$54,MATCH(MID('Regulation Memberships'!C53,8,3),'Plexos Lookups'!$K$3:$K$54,0))&amp;$D$1</f>
        <v>East 5 Regulation</v>
      </c>
      <c r="C53" s="5" t="str">
        <f>'Gen Nodes'!B53</f>
        <v>DRS.PX.UTN._.CI_.Pool Pump - DLC</v>
      </c>
      <c r="E53" s="5" t="str">
        <f t="shared" si="9"/>
        <v>Reserve.Generators</v>
      </c>
      <c r="F53" s="5" t="str">
        <f>INDEX('Plexos Lookups'!$J$3:$J$54,MATCH(MID('Regulation Memberships'!G53,8,3),'Plexos Lookups'!$K$3:$K$54,0))&amp;$D$1</f>
        <v>East 5 Regulation</v>
      </c>
      <c r="G53" s="5" t="str">
        <f>'Gen Nodes'!F53</f>
        <v>DRW.PX.UTN._.RES.Battery DLC</v>
      </c>
      <c r="I53" s="5" t="s">
        <v>878</v>
      </c>
      <c r="J53" s="5" t="s">
        <v>893</v>
      </c>
      <c r="K53" s="5" t="s">
        <v>147</v>
      </c>
      <c r="L53" s="5" t="s">
        <v>892</v>
      </c>
      <c r="M53" s="5" t="s">
        <v>889</v>
      </c>
      <c r="N53" s="5" t="b">
        <f t="shared" si="3"/>
        <v>1</v>
      </c>
      <c r="O53" s="5" t="b">
        <f t="shared" si="4"/>
        <v>1</v>
      </c>
      <c r="P53" s="5" t="b">
        <f t="shared" si="5"/>
        <v>1</v>
      </c>
      <c r="R53" s="5" t="s">
        <v>878</v>
      </c>
      <c r="S53" s="5" t="s">
        <v>893</v>
      </c>
      <c r="T53" s="5" t="s">
        <v>128</v>
      </c>
      <c r="U53" s="5" t="s">
        <v>892</v>
      </c>
      <c r="V53" s="5" t="s">
        <v>992</v>
      </c>
      <c r="W53" s="5" t="b">
        <f t="shared" si="6"/>
        <v>1</v>
      </c>
      <c r="X53" s="5" t="b">
        <f t="shared" si="7"/>
        <v>1</v>
      </c>
      <c r="Y53" s="5" t="b">
        <f t="shared" si="8"/>
        <v>1</v>
      </c>
    </row>
    <row r="54" spans="1:25" x14ac:dyDescent="0.25">
      <c r="A54" s="5" t="s">
        <v>878</v>
      </c>
      <c r="B54" s="5" t="str">
        <f>INDEX('Plexos Lookups'!$J$3:$J$54,MATCH(MID('Regulation Memberships'!C54,8,3),'Plexos Lookups'!$K$3:$K$54,0))&amp;$D$1</f>
        <v>East 5 Regulation</v>
      </c>
      <c r="C54" s="5" t="str">
        <f>'Gen Nodes'!B54</f>
        <v>DRS.PX.UTN._.CI_.Smart Thermostats</v>
      </c>
      <c r="E54" s="5" t="str">
        <f t="shared" si="9"/>
        <v>Reserve.Generators</v>
      </c>
      <c r="F54" s="5" t="str">
        <f>INDEX('Plexos Lookups'!$J$3:$J$54,MATCH(MID('Regulation Memberships'!G54,8,3),'Plexos Lookups'!$K$3:$K$54,0))&amp;$D$1</f>
        <v>East 5 Regulation</v>
      </c>
      <c r="G54" s="5" t="str">
        <f>'Gen Nodes'!F54</f>
        <v>DRW.PX.UTN._.RES.EV DLC</v>
      </c>
      <c r="I54" s="5" t="s">
        <v>878</v>
      </c>
      <c r="J54" s="5" t="s">
        <v>893</v>
      </c>
      <c r="K54" s="5" t="s">
        <v>149</v>
      </c>
      <c r="L54" s="5" t="s">
        <v>892</v>
      </c>
      <c r="M54" s="5" t="s">
        <v>889</v>
      </c>
      <c r="N54" s="5" t="b">
        <f t="shared" si="3"/>
        <v>1</v>
      </c>
      <c r="O54" s="5" t="b">
        <f t="shared" si="4"/>
        <v>1</v>
      </c>
      <c r="P54" s="5" t="b">
        <f t="shared" si="5"/>
        <v>1</v>
      </c>
      <c r="R54" s="5" t="s">
        <v>878</v>
      </c>
      <c r="S54" s="5" t="s">
        <v>893</v>
      </c>
      <c r="T54" s="5" t="s">
        <v>130</v>
      </c>
      <c r="U54" s="5" t="s">
        <v>892</v>
      </c>
      <c r="V54" s="5" t="s">
        <v>992</v>
      </c>
      <c r="W54" s="5" t="b">
        <f t="shared" si="6"/>
        <v>1</v>
      </c>
      <c r="X54" s="5" t="b">
        <f t="shared" si="7"/>
        <v>1</v>
      </c>
      <c r="Y54" s="5" t="b">
        <f t="shared" si="8"/>
        <v>1</v>
      </c>
    </row>
    <row r="55" spans="1:25" x14ac:dyDescent="0.25">
      <c r="A55" s="5" t="s">
        <v>878</v>
      </c>
      <c r="B55" s="5" t="str">
        <f>INDEX('Plexos Lookups'!$J$3:$J$54,MATCH(MID('Regulation Memberships'!C55,8,3),'Plexos Lookups'!$K$3:$K$54,0))&amp;$D$1</f>
        <v>East 5 Regulation</v>
      </c>
      <c r="C55" s="5" t="str">
        <f>'Gen Nodes'!B55</f>
        <v>DRS.PX.UTN._.CI_.Water Heater - DLC</v>
      </c>
      <c r="E55" s="5" t="str">
        <f t="shared" si="9"/>
        <v>Reserve.Generators</v>
      </c>
      <c r="F55" s="5" t="str">
        <f>INDEX('Plexos Lookups'!$J$3:$J$54,MATCH(MID('Regulation Memberships'!G55,8,3),'Plexos Lookups'!$K$3:$K$54,0))&amp;$D$1</f>
        <v>East 5 Regulation</v>
      </c>
      <c r="G55" s="5" t="str">
        <f>'Gen Nodes'!F55</f>
        <v>DRW.PX.UTN._.RES.Grid Interactive Water Htr</v>
      </c>
      <c r="I55" s="5" t="s">
        <v>878</v>
      </c>
      <c r="J55" s="5" t="s">
        <v>893</v>
      </c>
      <c r="K55" s="5" t="s">
        <v>153</v>
      </c>
      <c r="L55" s="5" t="s">
        <v>892</v>
      </c>
      <c r="M55" s="5" t="s">
        <v>889</v>
      </c>
      <c r="N55" s="5" t="b">
        <f t="shared" si="3"/>
        <v>1</v>
      </c>
      <c r="O55" s="5" t="b">
        <f t="shared" si="4"/>
        <v>1</v>
      </c>
      <c r="P55" s="5" t="b">
        <f t="shared" si="5"/>
        <v>1</v>
      </c>
      <c r="R55" s="5" t="s">
        <v>878</v>
      </c>
      <c r="S55" s="5" t="s">
        <v>893</v>
      </c>
      <c r="T55" s="5" t="s">
        <v>132</v>
      </c>
      <c r="U55" s="5" t="s">
        <v>892</v>
      </c>
      <c r="V55" s="5" t="s">
        <v>992</v>
      </c>
      <c r="W55" s="5" t="b">
        <f t="shared" si="6"/>
        <v>1</v>
      </c>
      <c r="X55" s="5" t="b">
        <f t="shared" si="7"/>
        <v>1</v>
      </c>
      <c r="Y55" s="5" t="b">
        <f t="shared" si="8"/>
        <v>1</v>
      </c>
    </row>
    <row r="56" spans="1:25" x14ac:dyDescent="0.25">
      <c r="A56" s="5" t="s">
        <v>878</v>
      </c>
      <c r="B56" s="5" t="str">
        <f>INDEX('Plexos Lookups'!$J$3:$J$54,MATCH(MID('Regulation Memberships'!C56,8,3),'Plexos Lookups'!$K$3:$K$54,0))&amp;$D$1</f>
        <v>East 5 Regulation</v>
      </c>
      <c r="C56" s="5" t="str">
        <f>'Gen Nodes'!B56</f>
        <v>DRS.PX.UTN._.IRR.Irrigation DLC</v>
      </c>
      <c r="E56" s="5" t="str">
        <f t="shared" si="9"/>
        <v>Reserve.Generators</v>
      </c>
      <c r="F56" s="5" t="str">
        <f>INDEX('Plexos Lookups'!$J$3:$J$54,MATCH(MID('Regulation Memberships'!G56,8,3),'Plexos Lookups'!$K$3:$K$54,0))&amp;$D$1</f>
        <v>East 5 Regulation</v>
      </c>
      <c r="G56" s="5" t="str">
        <f>'Gen Nodes'!F56</f>
        <v>DRW.PX.UTN._.RES.Home Energy Mgmt Sys</v>
      </c>
      <c r="I56" s="5" t="s">
        <v>878</v>
      </c>
      <c r="J56" s="5" t="s">
        <v>893</v>
      </c>
      <c r="K56" s="5" t="s">
        <v>155</v>
      </c>
      <c r="L56" s="5" t="s">
        <v>892</v>
      </c>
      <c r="M56" s="5" t="s">
        <v>889</v>
      </c>
      <c r="N56" s="5" t="b">
        <f t="shared" si="3"/>
        <v>1</v>
      </c>
      <c r="O56" s="5" t="b">
        <f t="shared" si="4"/>
        <v>1</v>
      </c>
      <c r="P56" s="5" t="b">
        <f t="shared" si="5"/>
        <v>1</v>
      </c>
      <c r="R56" s="5" t="s">
        <v>878</v>
      </c>
      <c r="S56" s="5" t="s">
        <v>893</v>
      </c>
      <c r="T56" s="5" t="s">
        <v>134</v>
      </c>
      <c r="U56" s="5" t="s">
        <v>892</v>
      </c>
      <c r="V56" s="5" t="s">
        <v>992</v>
      </c>
      <c r="W56" s="5" t="b">
        <f t="shared" si="6"/>
        <v>1</v>
      </c>
      <c r="X56" s="5" t="b">
        <f t="shared" si="7"/>
        <v>1</v>
      </c>
      <c r="Y56" s="5" t="b">
        <f t="shared" si="8"/>
        <v>1</v>
      </c>
    </row>
    <row r="57" spans="1:25" x14ac:dyDescent="0.25">
      <c r="A57" s="5" t="s">
        <v>878</v>
      </c>
      <c r="B57" s="5" t="str">
        <f>INDEX('Plexos Lookups'!$J$3:$J$54,MATCH(MID('Regulation Memberships'!C57,8,3),'Plexos Lookups'!$K$3:$K$54,0))&amp;$D$1</f>
        <v>East 5 Regulation</v>
      </c>
      <c r="C57" s="5" t="str">
        <f>'Gen Nodes'!B57</f>
        <v>DRS.PX.UTN._.RES.Battery DLC</v>
      </c>
      <c r="E57" s="5" t="str">
        <f t="shared" si="9"/>
        <v>Reserve.Generators</v>
      </c>
      <c r="F57" s="5" t="str">
        <f>INDEX('Plexos Lookups'!$J$3:$J$54,MATCH(MID('Regulation Memberships'!G57,8,3),'Plexos Lookups'!$K$3:$K$54,0))&amp;$D$1</f>
        <v>East 5 Regulation</v>
      </c>
      <c r="G57" s="5" t="str">
        <f>'Gen Nodes'!F57</f>
        <v>DRW.PX.UTN._.RES.HVAC - DLC</v>
      </c>
      <c r="I57" s="5" t="s">
        <v>878</v>
      </c>
      <c r="J57" s="5" t="s">
        <v>893</v>
      </c>
      <c r="K57" s="5" t="s">
        <v>127</v>
      </c>
      <c r="L57" s="5" t="s">
        <v>892</v>
      </c>
      <c r="M57" s="5" t="s">
        <v>889</v>
      </c>
      <c r="N57" s="5" t="b">
        <f t="shared" si="3"/>
        <v>1</v>
      </c>
      <c r="O57" s="5" t="b">
        <f t="shared" si="4"/>
        <v>1</v>
      </c>
      <c r="P57" s="5" t="b">
        <f t="shared" si="5"/>
        <v>1</v>
      </c>
      <c r="R57" s="5" t="s">
        <v>878</v>
      </c>
      <c r="S57" s="5" t="s">
        <v>893</v>
      </c>
      <c r="T57" s="5" t="s">
        <v>136</v>
      </c>
      <c r="U57" s="5" t="s">
        <v>892</v>
      </c>
      <c r="V57" s="5" t="s">
        <v>992</v>
      </c>
      <c r="W57" s="5" t="b">
        <f t="shared" si="6"/>
        <v>1</v>
      </c>
      <c r="X57" s="5" t="b">
        <f t="shared" si="7"/>
        <v>1</v>
      </c>
      <c r="Y57" s="5" t="b">
        <f t="shared" si="8"/>
        <v>1</v>
      </c>
    </row>
    <row r="58" spans="1:25" x14ac:dyDescent="0.25">
      <c r="A58" s="5" t="s">
        <v>878</v>
      </c>
      <c r="B58" s="5" t="str">
        <f>INDEX('Plexos Lookups'!$J$3:$J$54,MATCH(MID('Regulation Memberships'!C58,8,3),'Plexos Lookups'!$K$3:$K$54,0))&amp;$D$1</f>
        <v>East 5 Regulation</v>
      </c>
      <c r="C58" s="5" t="str">
        <f>'Gen Nodes'!B58</f>
        <v>DRS.PX.UTN._.RES.EV DLC</v>
      </c>
      <c r="E58" s="5" t="str">
        <f t="shared" si="9"/>
        <v>Reserve.Generators</v>
      </c>
      <c r="F58" s="5" t="str">
        <f>INDEX('Plexos Lookups'!$J$3:$J$54,MATCH(MID('Regulation Memberships'!G58,8,3),'Plexos Lookups'!$K$3:$K$54,0))&amp;$D$1</f>
        <v>East 5 Regulation</v>
      </c>
      <c r="G58" s="5" t="str">
        <f>'Gen Nodes'!F58</f>
        <v>DRW.PX.UTN._.RES.Pool Pump - DLC</v>
      </c>
      <c r="I58" s="5" t="s">
        <v>878</v>
      </c>
      <c r="J58" s="5" t="s">
        <v>893</v>
      </c>
      <c r="K58" s="5" t="s">
        <v>129</v>
      </c>
      <c r="L58" s="5" t="s">
        <v>892</v>
      </c>
      <c r="M58" s="5" t="s">
        <v>889</v>
      </c>
      <c r="N58" s="5" t="b">
        <f t="shared" si="3"/>
        <v>1</v>
      </c>
      <c r="O58" s="5" t="b">
        <f t="shared" si="4"/>
        <v>1</v>
      </c>
      <c r="P58" s="5" t="b">
        <f t="shared" si="5"/>
        <v>1</v>
      </c>
      <c r="R58" s="5" t="s">
        <v>878</v>
      </c>
      <c r="S58" s="5" t="s">
        <v>893</v>
      </c>
      <c r="T58" s="5" t="s">
        <v>138</v>
      </c>
      <c r="U58" s="5" t="s">
        <v>892</v>
      </c>
      <c r="V58" s="5" t="s">
        <v>992</v>
      </c>
      <c r="W58" s="5" t="b">
        <f t="shared" si="6"/>
        <v>1</v>
      </c>
      <c r="X58" s="5" t="b">
        <f t="shared" si="7"/>
        <v>1</v>
      </c>
      <c r="Y58" s="5" t="b">
        <f t="shared" si="8"/>
        <v>1</v>
      </c>
    </row>
    <row r="59" spans="1:25" x14ac:dyDescent="0.25">
      <c r="A59" s="5" t="s">
        <v>878</v>
      </c>
      <c r="B59" s="5" t="str">
        <f>INDEX('Plexos Lookups'!$J$3:$J$54,MATCH(MID('Regulation Memberships'!C59,8,3),'Plexos Lookups'!$K$3:$K$54,0))&amp;$D$1</f>
        <v>East 5 Regulation</v>
      </c>
      <c r="C59" s="5" t="str">
        <f>'Gen Nodes'!B59</f>
        <v>DRS.PX.UTN._.RES.Grid Interactive Water Htr</v>
      </c>
      <c r="E59" s="5" t="str">
        <f t="shared" si="9"/>
        <v>Reserve.Generators</v>
      </c>
      <c r="F59" s="5" t="str">
        <f>INDEX('Plexos Lookups'!$J$3:$J$54,MATCH(MID('Regulation Memberships'!G59,8,3),'Plexos Lookups'!$K$3:$K$54,0))&amp;$D$1</f>
        <v>East 5 Regulation</v>
      </c>
      <c r="G59" s="5" t="str">
        <f>'Gen Nodes'!F59</f>
        <v>DRW.PX.UTN._.RES.Water Heater - DLC</v>
      </c>
      <c r="I59" s="5" t="s">
        <v>878</v>
      </c>
      <c r="J59" s="5" t="s">
        <v>893</v>
      </c>
      <c r="K59" s="5" t="s">
        <v>131</v>
      </c>
      <c r="L59" s="5" t="s">
        <v>892</v>
      </c>
      <c r="M59" s="5" t="s">
        <v>889</v>
      </c>
      <c r="N59" s="5" t="b">
        <f t="shared" si="3"/>
        <v>1</v>
      </c>
      <c r="O59" s="5" t="b">
        <f t="shared" si="4"/>
        <v>1</v>
      </c>
      <c r="P59" s="5" t="b">
        <f t="shared" si="5"/>
        <v>1</v>
      </c>
      <c r="R59" s="5" t="s">
        <v>878</v>
      </c>
      <c r="S59" s="5" t="s">
        <v>893</v>
      </c>
      <c r="T59" s="5" t="s">
        <v>140</v>
      </c>
      <c r="U59" s="5" t="s">
        <v>892</v>
      </c>
      <c r="V59" s="5" t="s">
        <v>992</v>
      </c>
      <c r="W59" s="5" t="b">
        <f t="shared" si="6"/>
        <v>1</v>
      </c>
      <c r="X59" s="5" t="b">
        <f t="shared" si="7"/>
        <v>1</v>
      </c>
      <c r="Y59" s="5" t="b">
        <f t="shared" si="8"/>
        <v>1</v>
      </c>
    </row>
    <row r="60" spans="1:25" x14ac:dyDescent="0.25">
      <c r="A60" s="5" t="s">
        <v>878</v>
      </c>
      <c r="B60" s="5" t="str">
        <f>INDEX('Plexos Lookups'!$J$3:$J$54,MATCH(MID('Regulation Memberships'!C60,8,3),'Plexos Lookups'!$K$3:$K$54,0))&amp;$D$1</f>
        <v>East 5 Regulation</v>
      </c>
      <c r="C60" s="5" t="str">
        <f>'Gen Nodes'!B60</f>
        <v>DRS.PX.UTN._.RES.Home Energy Mgmt Sys</v>
      </c>
      <c r="E60" s="5" t="str">
        <f t="shared" si="9"/>
        <v>Reserve.Generators</v>
      </c>
      <c r="F60" s="5" t="str">
        <f>INDEX('Plexos Lookups'!$J$3:$J$54,MATCH(MID('Regulation Memberships'!G60,8,3),'Plexos Lookups'!$K$3:$K$54,0))&amp;$D$1</f>
        <v>East 5 Regulation</v>
      </c>
      <c r="G60" s="5" t="str">
        <f>'Gen Nodes'!F60</f>
        <v>DRW.PX.WYC._.CI_.3 Party</v>
      </c>
      <c r="I60" s="5" t="s">
        <v>878</v>
      </c>
      <c r="J60" s="5" t="s">
        <v>893</v>
      </c>
      <c r="K60" s="5" t="s">
        <v>133</v>
      </c>
      <c r="L60" s="5" t="s">
        <v>892</v>
      </c>
      <c r="M60" s="5" t="s">
        <v>889</v>
      </c>
      <c r="N60" s="5" t="b">
        <f t="shared" si="3"/>
        <v>1</v>
      </c>
      <c r="O60" s="5" t="b">
        <f t="shared" si="4"/>
        <v>1</v>
      </c>
      <c r="P60" s="5" t="b">
        <f t="shared" si="5"/>
        <v>1</v>
      </c>
      <c r="R60" s="5" t="s">
        <v>878</v>
      </c>
      <c r="S60" s="5" t="s">
        <v>893</v>
      </c>
      <c r="T60" s="5" t="s">
        <v>214</v>
      </c>
      <c r="U60" s="5" t="s">
        <v>892</v>
      </c>
      <c r="V60" s="5" t="s">
        <v>992</v>
      </c>
      <c r="W60" s="5" t="b">
        <f t="shared" si="6"/>
        <v>1</v>
      </c>
      <c r="X60" s="5" t="b">
        <f t="shared" si="7"/>
        <v>1</v>
      </c>
      <c r="Y60" s="5" t="b">
        <f t="shared" si="8"/>
        <v>1</v>
      </c>
    </row>
    <row r="61" spans="1:25" x14ac:dyDescent="0.25">
      <c r="A61" s="5" t="s">
        <v>878</v>
      </c>
      <c r="B61" s="5" t="str">
        <f>INDEX('Plexos Lookups'!$J$3:$J$54,MATCH(MID('Regulation Memberships'!C61,8,3),'Plexos Lookups'!$K$3:$K$54,0))&amp;$D$1</f>
        <v>East 5 Regulation</v>
      </c>
      <c r="C61" s="5" t="str">
        <f>'Gen Nodes'!B61</f>
        <v>DRS.PX.UTN._.RES.HVAC - DLC</v>
      </c>
      <c r="E61" s="5" t="str">
        <f t="shared" si="9"/>
        <v>Reserve.Generators</v>
      </c>
      <c r="F61" s="5" t="str">
        <f>INDEX('Plexos Lookups'!$J$3:$J$54,MATCH(MID('Regulation Memberships'!G61,8,3),'Plexos Lookups'!$K$3:$K$54,0))&amp;$D$1</f>
        <v>East 5 Regulation</v>
      </c>
      <c r="G61" s="5" t="str">
        <f>'Gen Nodes'!F61</f>
        <v>DRW.PX.WYC._.CI_.Battery DLC</v>
      </c>
      <c r="I61" s="5" t="s">
        <v>878</v>
      </c>
      <c r="J61" s="5" t="s">
        <v>893</v>
      </c>
      <c r="K61" s="5" t="s">
        <v>135</v>
      </c>
      <c r="L61" s="5" t="s">
        <v>892</v>
      </c>
      <c r="M61" s="5" t="s">
        <v>889</v>
      </c>
      <c r="N61" s="5" t="b">
        <f t="shared" si="3"/>
        <v>1</v>
      </c>
      <c r="O61" s="5" t="b">
        <f t="shared" si="4"/>
        <v>1</v>
      </c>
      <c r="P61" s="5" t="b">
        <f t="shared" si="5"/>
        <v>1</v>
      </c>
      <c r="R61" s="5" t="s">
        <v>878</v>
      </c>
      <c r="S61" s="5" t="s">
        <v>893</v>
      </c>
      <c r="T61" s="5" t="s">
        <v>204</v>
      </c>
      <c r="U61" s="5" t="s">
        <v>892</v>
      </c>
      <c r="V61" s="5" t="s">
        <v>992</v>
      </c>
      <c r="W61" s="5" t="b">
        <f t="shared" si="6"/>
        <v>1</v>
      </c>
      <c r="X61" s="5" t="b">
        <f t="shared" si="7"/>
        <v>1</v>
      </c>
      <c r="Y61" s="5" t="b">
        <f t="shared" si="8"/>
        <v>1</v>
      </c>
    </row>
    <row r="62" spans="1:25" x14ac:dyDescent="0.25">
      <c r="A62" s="5" t="s">
        <v>878</v>
      </c>
      <c r="B62" s="5" t="str">
        <f>INDEX('Plexos Lookups'!$J$3:$J$54,MATCH(MID('Regulation Memberships'!C62,8,3),'Plexos Lookups'!$K$3:$K$54,0))&amp;$D$1</f>
        <v>East 5 Regulation</v>
      </c>
      <c r="C62" s="5" t="str">
        <f>'Gen Nodes'!B62</f>
        <v>DRS.PX.UTN._.RES.Pool Pump - DLC</v>
      </c>
      <c r="E62" s="5" t="str">
        <f t="shared" si="9"/>
        <v>Reserve.Generators</v>
      </c>
      <c r="F62" s="5" t="str">
        <f>INDEX('Plexos Lookups'!$J$3:$J$54,MATCH(MID('Regulation Memberships'!G62,8,3),'Plexos Lookups'!$K$3:$K$54,0))&amp;$D$1</f>
        <v>East 5 Regulation</v>
      </c>
      <c r="G62" s="5" t="str">
        <f>'Gen Nodes'!F62</f>
        <v>DRW.PX.WYC._.CI_.Grid Interactive Water Htr</v>
      </c>
      <c r="I62" s="5" t="s">
        <v>878</v>
      </c>
      <c r="J62" s="5" t="s">
        <v>893</v>
      </c>
      <c r="K62" s="5" t="s">
        <v>137</v>
      </c>
      <c r="L62" s="5" t="s">
        <v>892</v>
      </c>
      <c r="M62" s="5" t="s">
        <v>889</v>
      </c>
      <c r="N62" s="5" t="b">
        <f t="shared" si="3"/>
        <v>1</v>
      </c>
      <c r="O62" s="5" t="b">
        <f t="shared" si="4"/>
        <v>1</v>
      </c>
      <c r="P62" s="5" t="b">
        <f t="shared" si="5"/>
        <v>1</v>
      </c>
      <c r="R62" s="5" t="s">
        <v>878</v>
      </c>
      <c r="S62" s="5" t="s">
        <v>893</v>
      </c>
      <c r="T62" s="5" t="s">
        <v>206</v>
      </c>
      <c r="U62" s="5" t="s">
        <v>892</v>
      </c>
      <c r="V62" s="5" t="s">
        <v>992</v>
      </c>
      <c r="W62" s="5" t="b">
        <f t="shared" si="6"/>
        <v>1</v>
      </c>
      <c r="X62" s="5" t="b">
        <f t="shared" si="7"/>
        <v>1</v>
      </c>
      <c r="Y62" s="5" t="b">
        <f t="shared" si="8"/>
        <v>1</v>
      </c>
    </row>
    <row r="63" spans="1:25" x14ac:dyDescent="0.25">
      <c r="A63" s="5" t="s">
        <v>878</v>
      </c>
      <c r="B63" s="5" t="str">
        <f>INDEX('Plexos Lookups'!$J$3:$J$54,MATCH(MID('Regulation Memberships'!C63,8,3),'Plexos Lookups'!$K$3:$K$54,0))&amp;$D$1</f>
        <v>East 5 Regulation</v>
      </c>
      <c r="C63" s="5" t="str">
        <f>'Gen Nodes'!B63</f>
        <v>DRS.PX.UTN._.RES.Water Heater - DLC</v>
      </c>
      <c r="E63" s="5" t="str">
        <f t="shared" si="9"/>
        <v>Reserve.Generators</v>
      </c>
      <c r="F63" s="5" t="str">
        <f>INDEX('Plexos Lookups'!$J$3:$J$54,MATCH(MID('Regulation Memberships'!G63,8,3),'Plexos Lookups'!$K$3:$K$54,0))&amp;$D$1</f>
        <v>East 5 Regulation</v>
      </c>
      <c r="G63" s="5" t="str">
        <f>'Gen Nodes'!F63</f>
        <v>DRW.PX.WYC._.CI_.HVAC - DLC</v>
      </c>
      <c r="I63" s="5" t="s">
        <v>878</v>
      </c>
      <c r="J63" s="5" t="s">
        <v>893</v>
      </c>
      <c r="K63" s="5" t="s">
        <v>139</v>
      </c>
      <c r="L63" s="5" t="s">
        <v>892</v>
      </c>
      <c r="M63" s="5" t="s">
        <v>889</v>
      </c>
      <c r="N63" s="5" t="b">
        <f t="shared" si="3"/>
        <v>1</v>
      </c>
      <c r="O63" s="5" t="b">
        <f t="shared" si="4"/>
        <v>1</v>
      </c>
      <c r="P63" s="5" t="b">
        <f t="shared" si="5"/>
        <v>1</v>
      </c>
      <c r="R63" s="5" t="s">
        <v>878</v>
      </c>
      <c r="S63" s="5" t="s">
        <v>893</v>
      </c>
      <c r="T63" s="5" t="s">
        <v>208</v>
      </c>
      <c r="U63" s="5" t="s">
        <v>892</v>
      </c>
      <c r="V63" s="5" t="s">
        <v>992</v>
      </c>
      <c r="W63" s="5" t="b">
        <f t="shared" si="6"/>
        <v>1</v>
      </c>
      <c r="X63" s="5" t="b">
        <f t="shared" si="7"/>
        <v>1</v>
      </c>
      <c r="Y63" s="5" t="b">
        <f t="shared" si="8"/>
        <v>1</v>
      </c>
    </row>
    <row r="64" spans="1:25" x14ac:dyDescent="0.25">
      <c r="A64" s="5" t="s">
        <v>878</v>
      </c>
      <c r="B64" s="5" t="str">
        <f>INDEX('Plexos Lookups'!$J$3:$J$54,MATCH(MID('Regulation Memberships'!C64,8,3),'Plexos Lookups'!$K$3:$K$54,0))&amp;$D$1</f>
        <v>East 5 Regulation</v>
      </c>
      <c r="C64" s="5" t="str">
        <f>'Gen Nodes'!B64</f>
        <v>DRS.PX.WYC._.CI_.3 Party</v>
      </c>
      <c r="E64" s="5" t="str">
        <f t="shared" si="9"/>
        <v>Reserve.Generators</v>
      </c>
      <c r="F64" s="5" t="str">
        <f>INDEX('Plexos Lookups'!$J$3:$J$54,MATCH(MID('Regulation Memberships'!G64,8,3),'Plexos Lookups'!$K$3:$K$54,0))&amp;$D$1</f>
        <v>East 5 Regulation</v>
      </c>
      <c r="G64" s="5" t="str">
        <f>'Gen Nodes'!F64</f>
        <v>DRW.PX.WYC._.CI_.Pool Pump - DLC</v>
      </c>
      <c r="I64" s="5" t="s">
        <v>878</v>
      </c>
      <c r="J64" s="5" t="s">
        <v>893</v>
      </c>
      <c r="K64" s="5" t="s">
        <v>213</v>
      </c>
      <c r="L64" s="5" t="s">
        <v>892</v>
      </c>
      <c r="M64" s="5" t="s">
        <v>889</v>
      </c>
      <c r="N64" s="5" t="b">
        <f t="shared" si="3"/>
        <v>1</v>
      </c>
      <c r="O64" s="5" t="b">
        <f t="shared" si="4"/>
        <v>1</v>
      </c>
      <c r="P64" s="5" t="b">
        <f t="shared" si="5"/>
        <v>1</v>
      </c>
      <c r="R64" s="5" t="s">
        <v>878</v>
      </c>
      <c r="S64" s="5" t="s">
        <v>893</v>
      </c>
      <c r="T64" s="5" t="s">
        <v>210</v>
      </c>
      <c r="U64" s="5" t="s">
        <v>892</v>
      </c>
      <c r="V64" s="5" t="s">
        <v>992</v>
      </c>
      <c r="W64" s="5" t="b">
        <f t="shared" si="6"/>
        <v>1</v>
      </c>
      <c r="X64" s="5" t="b">
        <f t="shared" si="7"/>
        <v>1</v>
      </c>
      <c r="Y64" s="5" t="b">
        <f t="shared" si="8"/>
        <v>1</v>
      </c>
    </row>
    <row r="65" spans="1:25" x14ac:dyDescent="0.25">
      <c r="A65" s="5" t="s">
        <v>878</v>
      </c>
      <c r="B65" s="5" t="str">
        <f>INDEX('Plexos Lookups'!$J$3:$J$54,MATCH(MID('Regulation Memberships'!C65,8,3),'Plexos Lookups'!$K$3:$K$54,0))&amp;$D$1</f>
        <v>East 5 Regulation</v>
      </c>
      <c r="C65" s="5" t="str">
        <f>'Gen Nodes'!B65</f>
        <v>DRS.PX.WYC._.CI_.Battery DLC</v>
      </c>
      <c r="E65" s="5" t="str">
        <f t="shared" si="9"/>
        <v>Reserve.Generators</v>
      </c>
      <c r="F65" s="5" t="str">
        <f>INDEX('Plexos Lookups'!$J$3:$J$54,MATCH(MID('Regulation Memberships'!G65,8,3),'Plexos Lookups'!$K$3:$K$54,0))&amp;$D$1</f>
        <v>East 5 Regulation</v>
      </c>
      <c r="G65" s="5" t="str">
        <f>'Gen Nodes'!F65</f>
        <v>DRW.PX.WYC._.CI_.Smart Thermostats</v>
      </c>
      <c r="I65" s="5" t="s">
        <v>878</v>
      </c>
      <c r="J65" s="5" t="s">
        <v>893</v>
      </c>
      <c r="K65" s="5" t="s">
        <v>203</v>
      </c>
      <c r="L65" s="5" t="s">
        <v>892</v>
      </c>
      <c r="M65" s="5" t="s">
        <v>889</v>
      </c>
      <c r="N65" s="5" t="b">
        <f t="shared" si="3"/>
        <v>1</v>
      </c>
      <c r="O65" s="5" t="b">
        <f t="shared" si="4"/>
        <v>1</v>
      </c>
      <c r="P65" s="5" t="b">
        <f t="shared" si="5"/>
        <v>1</v>
      </c>
      <c r="R65" s="5" t="s">
        <v>878</v>
      </c>
      <c r="S65" s="5" t="s">
        <v>893</v>
      </c>
      <c r="T65" s="5" t="s">
        <v>212</v>
      </c>
      <c r="U65" s="5" t="s">
        <v>892</v>
      </c>
      <c r="V65" s="5" t="s">
        <v>992</v>
      </c>
      <c r="W65" s="5" t="b">
        <f t="shared" si="6"/>
        <v>1</v>
      </c>
      <c r="X65" s="5" t="b">
        <f t="shared" si="7"/>
        <v>1</v>
      </c>
      <c r="Y65" s="5" t="b">
        <f t="shared" si="8"/>
        <v>1</v>
      </c>
    </row>
    <row r="66" spans="1:25" x14ac:dyDescent="0.25">
      <c r="A66" s="5" t="s">
        <v>878</v>
      </c>
      <c r="B66" s="5" t="str">
        <f>INDEX('Plexos Lookups'!$J$3:$J$54,MATCH(MID('Regulation Memberships'!C66,8,3),'Plexos Lookups'!$K$3:$K$54,0))&amp;$D$1</f>
        <v>East 5 Regulation</v>
      </c>
      <c r="C66" s="5" t="str">
        <f>'Gen Nodes'!B66</f>
        <v>DRS.PX.WYC._.CI_.Grid Interactive Water Htr</v>
      </c>
      <c r="E66" s="5" t="str">
        <f t="shared" ref="E66:E88" si="10">A66</f>
        <v>Reserve.Generators</v>
      </c>
      <c r="F66" s="5" t="str">
        <f>INDEX('Plexos Lookups'!$J$3:$J$54,MATCH(MID('Regulation Memberships'!G66,8,3),'Plexos Lookups'!$K$3:$K$54,0))&amp;$D$1</f>
        <v>East 5 Regulation</v>
      </c>
      <c r="G66" s="5" t="str">
        <f>'Gen Nodes'!F66</f>
        <v>DRW.PX.WYC._.CI_.Water Heater - DLC</v>
      </c>
      <c r="I66" s="5" t="s">
        <v>878</v>
      </c>
      <c r="J66" s="5" t="s">
        <v>893</v>
      </c>
      <c r="K66" s="5" t="s">
        <v>205</v>
      </c>
      <c r="L66" s="5" t="s">
        <v>892</v>
      </c>
      <c r="M66" s="5" t="s">
        <v>889</v>
      </c>
      <c r="N66" s="5" t="b">
        <f t="shared" si="3"/>
        <v>1</v>
      </c>
      <c r="O66" s="5" t="b">
        <f t="shared" si="4"/>
        <v>1</v>
      </c>
      <c r="P66" s="5" t="b">
        <f t="shared" si="5"/>
        <v>1</v>
      </c>
      <c r="R66" s="5" t="s">
        <v>878</v>
      </c>
      <c r="S66" s="5" t="s">
        <v>893</v>
      </c>
      <c r="T66" s="5" t="s">
        <v>216</v>
      </c>
      <c r="U66" s="5" t="s">
        <v>892</v>
      </c>
      <c r="V66" s="5" t="s">
        <v>992</v>
      </c>
      <c r="W66" s="5" t="b">
        <f t="shared" si="6"/>
        <v>1</v>
      </c>
      <c r="X66" s="5" t="b">
        <f t="shared" si="7"/>
        <v>1</v>
      </c>
      <c r="Y66" s="5" t="b">
        <f t="shared" si="8"/>
        <v>1</v>
      </c>
    </row>
    <row r="67" spans="1:25" x14ac:dyDescent="0.25">
      <c r="A67" s="5" t="s">
        <v>878</v>
      </c>
      <c r="B67" s="5" t="str">
        <f>INDEX('Plexos Lookups'!$J$3:$J$54,MATCH(MID('Regulation Memberships'!C67,8,3),'Plexos Lookups'!$K$3:$K$54,0))&amp;$D$1</f>
        <v>East 5 Regulation</v>
      </c>
      <c r="C67" s="5" t="str">
        <f>'Gen Nodes'!B67</f>
        <v>DRS.PX.WYC._.CI_.HVAC - DLC</v>
      </c>
      <c r="E67" s="5" t="str">
        <f t="shared" si="10"/>
        <v>Reserve.Generators</v>
      </c>
      <c r="F67" s="5" t="str">
        <f>INDEX('Plexos Lookups'!$J$3:$J$54,MATCH(MID('Regulation Memberships'!G67,8,3),'Plexos Lookups'!$K$3:$K$54,0))&amp;$D$1</f>
        <v>East 5 Regulation</v>
      </c>
      <c r="G67" s="5" t="str">
        <f>'Gen Nodes'!F67</f>
        <v>DRW.PX.WYC._.RES.Battery DLC</v>
      </c>
      <c r="I67" s="5" t="s">
        <v>878</v>
      </c>
      <c r="J67" s="5" t="s">
        <v>893</v>
      </c>
      <c r="K67" s="5" t="s">
        <v>207</v>
      </c>
      <c r="L67" s="5" t="s">
        <v>892</v>
      </c>
      <c r="M67" s="5" t="s">
        <v>889</v>
      </c>
      <c r="N67" s="5" t="b">
        <f t="shared" ref="N67:N94" si="11">I67=A67</f>
        <v>1</v>
      </c>
      <c r="O67" s="5" t="b">
        <f t="shared" ref="O67:O94" si="12">J67=B67</f>
        <v>1</v>
      </c>
      <c r="P67" s="5" t="b">
        <f t="shared" ref="P67:P94" si="13">K67=C67</f>
        <v>1</v>
      </c>
      <c r="R67" s="5" t="s">
        <v>878</v>
      </c>
      <c r="S67" s="5" t="s">
        <v>893</v>
      </c>
      <c r="T67" s="5" t="s">
        <v>190</v>
      </c>
      <c r="U67" s="5" t="s">
        <v>892</v>
      </c>
      <c r="V67" s="5" t="s">
        <v>992</v>
      </c>
      <c r="W67" s="5" t="b">
        <f t="shared" ref="W67:W88" si="14">R67=E67</f>
        <v>1</v>
      </c>
      <c r="X67" s="5" t="b">
        <f t="shared" ref="X67:X88" si="15">S67=F67</f>
        <v>1</v>
      </c>
      <c r="Y67" s="5" t="b">
        <f t="shared" ref="Y67:Y88" si="16">T67=G67</f>
        <v>1</v>
      </c>
    </row>
    <row r="68" spans="1:25" x14ac:dyDescent="0.25">
      <c r="A68" s="5" t="s">
        <v>878</v>
      </c>
      <c r="B68" s="5" t="str">
        <f>INDEX('Plexos Lookups'!$J$3:$J$54,MATCH(MID('Regulation Memberships'!C68,8,3),'Plexos Lookups'!$K$3:$K$54,0))&amp;$D$1</f>
        <v>East 5 Regulation</v>
      </c>
      <c r="C68" s="5" t="str">
        <f>'Gen Nodes'!B68</f>
        <v>DRS.PX.WYC._.CI_.Pool Pump - DLC</v>
      </c>
      <c r="E68" s="5" t="str">
        <f t="shared" si="10"/>
        <v>Reserve.Generators</v>
      </c>
      <c r="F68" s="5" t="str">
        <f>INDEX('Plexos Lookups'!$J$3:$J$54,MATCH(MID('Regulation Memberships'!G68,8,3),'Plexos Lookups'!$K$3:$K$54,0))&amp;$D$1</f>
        <v>East 5 Regulation</v>
      </c>
      <c r="G68" s="5" t="str">
        <f>'Gen Nodes'!F68</f>
        <v>DRW.PX.WYC._.RES.EV DLC</v>
      </c>
      <c r="I68" s="5" t="s">
        <v>878</v>
      </c>
      <c r="J68" s="5" t="s">
        <v>893</v>
      </c>
      <c r="K68" s="5" t="s">
        <v>209</v>
      </c>
      <c r="L68" s="5" t="s">
        <v>892</v>
      </c>
      <c r="M68" s="5" t="s">
        <v>889</v>
      </c>
      <c r="N68" s="5" t="b">
        <f t="shared" si="11"/>
        <v>1</v>
      </c>
      <c r="O68" s="5" t="b">
        <f t="shared" si="12"/>
        <v>1</v>
      </c>
      <c r="P68" s="5" t="b">
        <f t="shared" si="13"/>
        <v>1</v>
      </c>
      <c r="R68" s="5" t="s">
        <v>878</v>
      </c>
      <c r="S68" s="5" t="s">
        <v>893</v>
      </c>
      <c r="T68" s="5" t="s">
        <v>192</v>
      </c>
      <c r="U68" s="5" t="s">
        <v>892</v>
      </c>
      <c r="V68" s="5" t="s">
        <v>992</v>
      </c>
      <c r="W68" s="5" t="b">
        <f t="shared" si="14"/>
        <v>1</v>
      </c>
      <c r="X68" s="5" t="b">
        <f t="shared" si="15"/>
        <v>1</v>
      </c>
      <c r="Y68" s="5" t="b">
        <f t="shared" si="16"/>
        <v>1</v>
      </c>
    </row>
    <row r="69" spans="1:25" x14ac:dyDescent="0.25">
      <c r="A69" s="5" t="s">
        <v>878</v>
      </c>
      <c r="B69" s="5" t="str">
        <f>INDEX('Plexos Lookups'!$J$3:$J$54,MATCH(MID('Regulation Memberships'!C69,8,3),'Plexos Lookups'!$K$3:$K$54,0))&amp;$D$1</f>
        <v>East 5 Regulation</v>
      </c>
      <c r="C69" s="5" t="str">
        <f>'Gen Nodes'!B69</f>
        <v>DRS.PX.WYC._.CI_.Smart Thermostats</v>
      </c>
      <c r="E69" s="5" t="str">
        <f t="shared" si="10"/>
        <v>Reserve.Generators</v>
      </c>
      <c r="F69" s="5" t="str">
        <f>INDEX('Plexos Lookups'!$J$3:$J$54,MATCH(MID('Regulation Memberships'!G69,8,3),'Plexos Lookups'!$K$3:$K$54,0))&amp;$D$1</f>
        <v>East 5 Regulation</v>
      </c>
      <c r="G69" s="5" t="str">
        <f>'Gen Nodes'!F69</f>
        <v>DRW.PX.WYC._.RES.Grid Interactive Water Htr</v>
      </c>
      <c r="I69" s="5" t="s">
        <v>878</v>
      </c>
      <c r="J69" s="5" t="s">
        <v>893</v>
      </c>
      <c r="K69" s="5" t="s">
        <v>211</v>
      </c>
      <c r="L69" s="5" t="s">
        <v>892</v>
      </c>
      <c r="M69" s="5" t="s">
        <v>889</v>
      </c>
      <c r="N69" s="5" t="b">
        <f t="shared" si="11"/>
        <v>1</v>
      </c>
      <c r="O69" s="5" t="b">
        <f t="shared" si="12"/>
        <v>1</v>
      </c>
      <c r="P69" s="5" t="b">
        <f t="shared" si="13"/>
        <v>1</v>
      </c>
      <c r="R69" s="5" t="s">
        <v>878</v>
      </c>
      <c r="S69" s="5" t="s">
        <v>893</v>
      </c>
      <c r="T69" s="5" t="s">
        <v>194</v>
      </c>
      <c r="U69" s="5" t="s">
        <v>892</v>
      </c>
      <c r="V69" s="5" t="s">
        <v>992</v>
      </c>
      <c r="W69" s="5" t="b">
        <f t="shared" si="14"/>
        <v>1</v>
      </c>
      <c r="X69" s="5" t="b">
        <f t="shared" si="15"/>
        <v>1</v>
      </c>
      <c r="Y69" s="5" t="b">
        <f t="shared" si="16"/>
        <v>1</v>
      </c>
    </row>
    <row r="70" spans="1:25" x14ac:dyDescent="0.25">
      <c r="A70" s="5" t="s">
        <v>878</v>
      </c>
      <c r="B70" s="5" t="str">
        <f>INDEX('Plexos Lookups'!$J$3:$J$54,MATCH(MID('Regulation Memberships'!C70,8,3),'Plexos Lookups'!$K$3:$K$54,0))&amp;$D$1</f>
        <v>East 5 Regulation</v>
      </c>
      <c r="C70" s="5" t="str">
        <f>'Gen Nodes'!B70</f>
        <v>DRS.PX.WYC._.CI_.Water Heater - DLC</v>
      </c>
      <c r="E70" s="5" t="str">
        <f t="shared" si="10"/>
        <v>Reserve.Generators</v>
      </c>
      <c r="F70" s="5" t="str">
        <f>INDEX('Plexos Lookups'!$J$3:$J$54,MATCH(MID('Regulation Memberships'!G70,8,3),'Plexos Lookups'!$K$3:$K$54,0))&amp;$D$1</f>
        <v>East 5 Regulation</v>
      </c>
      <c r="G70" s="5" t="str">
        <f>'Gen Nodes'!F70</f>
        <v>DRW.PX.WYC._.RES.Home Energy Mgmt Sys</v>
      </c>
      <c r="I70" s="5" t="s">
        <v>878</v>
      </c>
      <c r="J70" s="5" t="s">
        <v>893</v>
      </c>
      <c r="K70" s="5" t="s">
        <v>215</v>
      </c>
      <c r="L70" s="5" t="s">
        <v>892</v>
      </c>
      <c r="M70" s="5" t="s">
        <v>889</v>
      </c>
      <c r="N70" s="5" t="b">
        <f t="shared" si="11"/>
        <v>1</v>
      </c>
      <c r="O70" s="5" t="b">
        <f t="shared" si="12"/>
        <v>1</v>
      </c>
      <c r="P70" s="5" t="b">
        <f t="shared" si="13"/>
        <v>1</v>
      </c>
      <c r="R70" s="5" t="s">
        <v>878</v>
      </c>
      <c r="S70" s="5" t="s">
        <v>893</v>
      </c>
      <c r="T70" s="5" t="s">
        <v>196</v>
      </c>
      <c r="U70" s="5" t="s">
        <v>892</v>
      </c>
      <c r="V70" s="5" t="s">
        <v>992</v>
      </c>
      <c r="W70" s="5" t="b">
        <f t="shared" si="14"/>
        <v>1</v>
      </c>
      <c r="X70" s="5" t="b">
        <f t="shared" si="15"/>
        <v>1</v>
      </c>
      <c r="Y70" s="5" t="b">
        <f t="shared" si="16"/>
        <v>1</v>
      </c>
    </row>
    <row r="71" spans="1:25" x14ac:dyDescent="0.25">
      <c r="A71" s="5" t="s">
        <v>878</v>
      </c>
      <c r="B71" s="5" t="str">
        <f>INDEX('Plexos Lookups'!$J$3:$J$54,MATCH(MID('Regulation Memberships'!C71,8,3),'Plexos Lookups'!$K$3:$K$54,0))&amp;$D$1</f>
        <v>East 5 Regulation</v>
      </c>
      <c r="C71" s="5" t="str">
        <f>'Gen Nodes'!B71</f>
        <v>DRS.PX.WYC._.IRR.Irrigation DLC</v>
      </c>
      <c r="E71" s="5" t="str">
        <f t="shared" si="10"/>
        <v>Reserve.Generators</v>
      </c>
      <c r="F71" s="5" t="str">
        <f>INDEX('Plexos Lookups'!$J$3:$J$54,MATCH(MID('Regulation Memberships'!G71,8,3),'Plexos Lookups'!$K$3:$K$54,0))&amp;$D$1</f>
        <v>East 5 Regulation</v>
      </c>
      <c r="G71" s="5" t="str">
        <f>'Gen Nodes'!F71</f>
        <v>DRW.PX.WYC._.RES.HVAC - DLC</v>
      </c>
      <c r="I71" s="5" t="s">
        <v>878</v>
      </c>
      <c r="J71" s="5" t="s">
        <v>893</v>
      </c>
      <c r="K71" s="5" t="s">
        <v>217</v>
      </c>
      <c r="L71" s="5" t="s">
        <v>892</v>
      </c>
      <c r="M71" s="5" t="s">
        <v>889</v>
      </c>
      <c r="N71" s="5" t="b">
        <f t="shared" si="11"/>
        <v>1</v>
      </c>
      <c r="O71" s="5" t="b">
        <f t="shared" si="12"/>
        <v>1</v>
      </c>
      <c r="P71" s="5" t="b">
        <f t="shared" si="13"/>
        <v>1</v>
      </c>
      <c r="R71" s="5" t="s">
        <v>878</v>
      </c>
      <c r="S71" s="5" t="s">
        <v>893</v>
      </c>
      <c r="T71" s="5" t="s">
        <v>198</v>
      </c>
      <c r="U71" s="5" t="s">
        <v>892</v>
      </c>
      <c r="V71" s="5" t="s">
        <v>992</v>
      </c>
      <c r="W71" s="5" t="b">
        <f t="shared" si="14"/>
        <v>1</v>
      </c>
      <c r="X71" s="5" t="b">
        <f t="shared" si="15"/>
        <v>1</v>
      </c>
      <c r="Y71" s="5" t="b">
        <f t="shared" si="16"/>
        <v>1</v>
      </c>
    </row>
    <row r="72" spans="1:25" x14ac:dyDescent="0.25">
      <c r="A72" s="5" t="s">
        <v>878</v>
      </c>
      <c r="B72" s="5" t="str">
        <f>INDEX('Plexos Lookups'!$J$3:$J$54,MATCH(MID('Regulation Memberships'!C72,8,3),'Plexos Lookups'!$K$3:$K$54,0))&amp;$D$1</f>
        <v>East 5 Regulation</v>
      </c>
      <c r="C72" s="5" t="str">
        <f>'Gen Nodes'!B72</f>
        <v>DRS.PX.WYC._.RES.Battery DLC</v>
      </c>
      <c r="E72" s="5" t="str">
        <f t="shared" si="10"/>
        <v>Reserve.Generators</v>
      </c>
      <c r="F72" s="5" t="str">
        <f>INDEX('Plexos Lookups'!$J$3:$J$54,MATCH(MID('Regulation Memberships'!G72,8,3),'Plexos Lookups'!$K$3:$K$54,0))&amp;$D$1</f>
        <v>East 5 Regulation</v>
      </c>
      <c r="G72" s="5" t="str">
        <f>'Gen Nodes'!F72</f>
        <v>DRW.PX.WYC._.RES.Pool Pump - DLC</v>
      </c>
      <c r="I72" s="5" t="s">
        <v>878</v>
      </c>
      <c r="J72" s="5" t="s">
        <v>893</v>
      </c>
      <c r="K72" s="5" t="s">
        <v>189</v>
      </c>
      <c r="L72" s="5" t="s">
        <v>892</v>
      </c>
      <c r="M72" s="5" t="s">
        <v>889</v>
      </c>
      <c r="N72" s="5" t="b">
        <f t="shared" si="11"/>
        <v>1</v>
      </c>
      <c r="O72" s="5" t="b">
        <f t="shared" si="12"/>
        <v>1</v>
      </c>
      <c r="P72" s="5" t="b">
        <f t="shared" si="13"/>
        <v>1</v>
      </c>
      <c r="R72" s="5" t="s">
        <v>878</v>
      </c>
      <c r="S72" s="5" t="s">
        <v>893</v>
      </c>
      <c r="T72" s="5" t="s">
        <v>200</v>
      </c>
      <c r="U72" s="5" t="s">
        <v>892</v>
      </c>
      <c r="V72" s="5" t="s">
        <v>992</v>
      </c>
      <c r="W72" s="5" t="b">
        <f t="shared" si="14"/>
        <v>1</v>
      </c>
      <c r="X72" s="5" t="b">
        <f t="shared" si="15"/>
        <v>1</v>
      </c>
      <c r="Y72" s="5" t="b">
        <f t="shared" si="16"/>
        <v>1</v>
      </c>
    </row>
    <row r="73" spans="1:25" x14ac:dyDescent="0.25">
      <c r="A73" s="5" t="s">
        <v>878</v>
      </c>
      <c r="B73" s="5" t="str">
        <f>INDEX('Plexos Lookups'!$J$3:$J$54,MATCH(MID('Regulation Memberships'!C73,8,3),'Plexos Lookups'!$K$3:$K$54,0))&amp;$D$1</f>
        <v>East 5 Regulation</v>
      </c>
      <c r="C73" s="5" t="str">
        <f>'Gen Nodes'!B73</f>
        <v>DRS.PX.WYC._.RES.EV DLC</v>
      </c>
      <c r="E73" s="5" t="str">
        <f t="shared" si="10"/>
        <v>Reserve.Generators</v>
      </c>
      <c r="F73" s="5" t="str">
        <f>INDEX('Plexos Lookups'!$J$3:$J$54,MATCH(MID('Regulation Memberships'!G73,8,3),'Plexos Lookups'!$K$3:$K$54,0))&amp;$D$1</f>
        <v>East 5 Regulation</v>
      </c>
      <c r="G73" s="5" t="str">
        <f>'Gen Nodes'!F73</f>
        <v>DRW.PX.WYC._.RES.Water Heater - DLC</v>
      </c>
      <c r="I73" s="5" t="s">
        <v>878</v>
      </c>
      <c r="J73" s="5" t="s">
        <v>893</v>
      </c>
      <c r="K73" s="5" t="s">
        <v>191</v>
      </c>
      <c r="L73" s="5" t="s">
        <v>892</v>
      </c>
      <c r="M73" s="5" t="s">
        <v>889</v>
      </c>
      <c r="N73" s="5" t="b">
        <f t="shared" si="11"/>
        <v>1</v>
      </c>
      <c r="O73" s="5" t="b">
        <f t="shared" si="12"/>
        <v>1</v>
      </c>
      <c r="P73" s="5" t="b">
        <f t="shared" si="13"/>
        <v>1</v>
      </c>
      <c r="R73" s="5" t="s">
        <v>878</v>
      </c>
      <c r="S73" s="5" t="s">
        <v>893</v>
      </c>
      <c r="T73" s="5" t="s">
        <v>202</v>
      </c>
      <c r="U73" s="5" t="s">
        <v>892</v>
      </c>
      <c r="V73" s="5" t="s">
        <v>992</v>
      </c>
      <c r="W73" s="5" t="b">
        <f t="shared" si="14"/>
        <v>1</v>
      </c>
      <c r="X73" s="5" t="b">
        <f t="shared" si="15"/>
        <v>1</v>
      </c>
      <c r="Y73" s="5" t="b">
        <f t="shared" si="16"/>
        <v>1</v>
      </c>
    </row>
    <row r="74" spans="1:25" x14ac:dyDescent="0.25">
      <c r="A74" s="5" t="s">
        <v>878</v>
      </c>
      <c r="B74" s="5" t="str">
        <f>INDEX('Plexos Lookups'!$J$3:$J$54,MATCH(MID('Regulation Memberships'!C74,8,3),'Plexos Lookups'!$K$3:$K$54,0))&amp;$D$1</f>
        <v>East 5 Regulation</v>
      </c>
      <c r="C74" s="5" t="str">
        <f>'Gen Nodes'!B74</f>
        <v>DRS.PX.WYC._.RES.Grid Interactive Water Htr</v>
      </c>
      <c r="E74" s="5" t="str">
        <f t="shared" si="10"/>
        <v>Reserve.Generators</v>
      </c>
      <c r="F74" s="5" t="str">
        <f>INDEX('Plexos Lookups'!$J$3:$J$54,MATCH(MID('Regulation Memberships'!G74,8,3),'Plexos Lookups'!$K$3:$K$54,0))&amp;$D$1</f>
        <v>West 5 Regulation</v>
      </c>
      <c r="G74" s="5" t="str">
        <f>'Gen Nodes'!F74</f>
        <v>DRW.PX.YAK._.CI_.3 Party</v>
      </c>
      <c r="I74" s="5" t="s">
        <v>878</v>
      </c>
      <c r="J74" s="5" t="s">
        <v>893</v>
      </c>
      <c r="K74" s="5" t="s">
        <v>193</v>
      </c>
      <c r="L74" s="5" t="s">
        <v>892</v>
      </c>
      <c r="M74" s="5" t="s">
        <v>889</v>
      </c>
      <c r="N74" s="5" t="b">
        <f t="shared" si="11"/>
        <v>1</v>
      </c>
      <c r="O74" s="5" t="b">
        <f t="shared" si="12"/>
        <v>1</v>
      </c>
      <c r="P74" s="5" t="b">
        <f t="shared" si="13"/>
        <v>1</v>
      </c>
      <c r="R74" s="5" t="s">
        <v>878</v>
      </c>
      <c r="S74" s="5" t="s">
        <v>897</v>
      </c>
      <c r="T74" s="5" t="s">
        <v>184</v>
      </c>
      <c r="U74" s="5" t="s">
        <v>896</v>
      </c>
      <c r="V74" s="5" t="s">
        <v>992</v>
      </c>
      <c r="W74" s="5" t="b">
        <f t="shared" si="14"/>
        <v>1</v>
      </c>
      <c r="X74" s="5" t="b">
        <f t="shared" si="15"/>
        <v>1</v>
      </c>
      <c r="Y74" s="5" t="b">
        <f t="shared" si="16"/>
        <v>1</v>
      </c>
    </row>
    <row r="75" spans="1:25" x14ac:dyDescent="0.25">
      <c r="A75" s="5" t="s">
        <v>878</v>
      </c>
      <c r="B75" s="5" t="str">
        <f>INDEX('Plexos Lookups'!$J$3:$J$54,MATCH(MID('Regulation Memberships'!C75,8,3),'Plexos Lookups'!$K$3:$K$54,0))&amp;$D$1</f>
        <v>East 5 Regulation</v>
      </c>
      <c r="C75" s="5" t="str">
        <f>'Gen Nodes'!B75</f>
        <v>DRS.PX.WYC._.RES.Home Energy Mgmt Sys</v>
      </c>
      <c r="E75" s="5" t="str">
        <f t="shared" si="10"/>
        <v>Reserve.Generators</v>
      </c>
      <c r="F75" s="5" t="str">
        <f>INDEX('Plexos Lookups'!$J$3:$J$54,MATCH(MID('Regulation Memberships'!G75,8,3),'Plexos Lookups'!$K$3:$K$54,0))&amp;$D$1</f>
        <v>West 5 Regulation</v>
      </c>
      <c r="G75" s="5" t="str">
        <f>'Gen Nodes'!F75</f>
        <v>DRW.PX.YAK._.CI_.Battery DLC</v>
      </c>
      <c r="I75" s="5" t="s">
        <v>878</v>
      </c>
      <c r="J75" s="5" t="s">
        <v>893</v>
      </c>
      <c r="K75" s="5" t="s">
        <v>195</v>
      </c>
      <c r="L75" s="5" t="s">
        <v>892</v>
      </c>
      <c r="M75" s="5" t="s">
        <v>889</v>
      </c>
      <c r="N75" s="5" t="b">
        <f t="shared" si="11"/>
        <v>1</v>
      </c>
      <c r="O75" s="5" t="b">
        <f t="shared" si="12"/>
        <v>1</v>
      </c>
      <c r="P75" s="5" t="b">
        <f t="shared" si="13"/>
        <v>1</v>
      </c>
      <c r="R75" s="5" t="s">
        <v>878</v>
      </c>
      <c r="S75" s="5" t="s">
        <v>897</v>
      </c>
      <c r="T75" s="5" t="s">
        <v>174</v>
      </c>
      <c r="U75" s="5" t="s">
        <v>896</v>
      </c>
      <c r="V75" s="5" t="s">
        <v>992</v>
      </c>
      <c r="W75" s="5" t="b">
        <f t="shared" si="14"/>
        <v>1</v>
      </c>
      <c r="X75" s="5" t="b">
        <f t="shared" si="15"/>
        <v>1</v>
      </c>
      <c r="Y75" s="5" t="b">
        <f t="shared" si="16"/>
        <v>1</v>
      </c>
    </row>
    <row r="76" spans="1:25" x14ac:dyDescent="0.25">
      <c r="A76" s="5" t="s">
        <v>878</v>
      </c>
      <c r="B76" s="5" t="str">
        <f>INDEX('Plexos Lookups'!$J$3:$J$54,MATCH(MID('Regulation Memberships'!C76,8,3),'Plexos Lookups'!$K$3:$K$54,0))&amp;$D$1</f>
        <v>East 5 Regulation</v>
      </c>
      <c r="C76" s="5" t="str">
        <f>'Gen Nodes'!B76</f>
        <v>DRS.PX.WYC._.RES.HVAC - DLC</v>
      </c>
      <c r="E76" s="5" t="str">
        <f t="shared" si="10"/>
        <v>Reserve.Generators</v>
      </c>
      <c r="F76" s="5" t="str">
        <f>INDEX('Plexos Lookups'!$J$3:$J$54,MATCH(MID('Regulation Memberships'!G76,8,3),'Plexos Lookups'!$K$3:$K$54,0))&amp;$D$1</f>
        <v>West 5 Regulation</v>
      </c>
      <c r="G76" s="5" t="str">
        <f>'Gen Nodes'!F76</f>
        <v>DRW.PX.YAK._.CI_.Grid Interactive Water Htr</v>
      </c>
      <c r="I76" s="5" t="s">
        <v>878</v>
      </c>
      <c r="J76" s="5" t="s">
        <v>893</v>
      </c>
      <c r="K76" s="5" t="s">
        <v>197</v>
      </c>
      <c r="L76" s="5" t="s">
        <v>892</v>
      </c>
      <c r="M76" s="5" t="s">
        <v>889</v>
      </c>
      <c r="N76" s="5" t="b">
        <f t="shared" si="11"/>
        <v>1</v>
      </c>
      <c r="O76" s="5" t="b">
        <f t="shared" si="12"/>
        <v>1</v>
      </c>
      <c r="P76" s="5" t="b">
        <f t="shared" si="13"/>
        <v>1</v>
      </c>
      <c r="R76" s="5" t="s">
        <v>878</v>
      </c>
      <c r="S76" s="5" t="s">
        <v>897</v>
      </c>
      <c r="T76" s="5" t="s">
        <v>176</v>
      </c>
      <c r="U76" s="5" t="s">
        <v>896</v>
      </c>
      <c r="V76" s="5" t="s">
        <v>992</v>
      </c>
      <c r="W76" s="5" t="b">
        <f t="shared" si="14"/>
        <v>1</v>
      </c>
      <c r="X76" s="5" t="b">
        <f t="shared" si="15"/>
        <v>1</v>
      </c>
      <c r="Y76" s="5" t="b">
        <f t="shared" si="16"/>
        <v>1</v>
      </c>
    </row>
    <row r="77" spans="1:25" x14ac:dyDescent="0.25">
      <c r="A77" s="5" t="s">
        <v>878</v>
      </c>
      <c r="B77" s="5" t="str">
        <f>INDEX('Plexos Lookups'!$J$3:$J$54,MATCH(MID('Regulation Memberships'!C77,8,3),'Plexos Lookups'!$K$3:$K$54,0))&amp;$D$1</f>
        <v>East 5 Regulation</v>
      </c>
      <c r="C77" s="5" t="str">
        <f>'Gen Nodes'!B77</f>
        <v>DRS.PX.WYC._.RES.Pool Pump - DLC</v>
      </c>
      <c r="E77" s="5" t="str">
        <f t="shared" si="10"/>
        <v>Reserve.Generators</v>
      </c>
      <c r="F77" s="5" t="str">
        <f>INDEX('Plexos Lookups'!$J$3:$J$54,MATCH(MID('Regulation Memberships'!G77,8,3),'Plexos Lookups'!$K$3:$K$54,0))&amp;$D$1</f>
        <v>West 5 Regulation</v>
      </c>
      <c r="G77" s="5" t="str">
        <f>'Gen Nodes'!F77</f>
        <v>DRW.PX.YAK._.CI_.HVAC - DLC</v>
      </c>
      <c r="I77" s="5" t="s">
        <v>878</v>
      </c>
      <c r="J77" s="5" t="s">
        <v>893</v>
      </c>
      <c r="K77" s="5" t="s">
        <v>199</v>
      </c>
      <c r="L77" s="5" t="s">
        <v>892</v>
      </c>
      <c r="M77" s="5" t="s">
        <v>889</v>
      </c>
      <c r="N77" s="5" t="b">
        <f t="shared" si="11"/>
        <v>1</v>
      </c>
      <c r="O77" s="5" t="b">
        <f t="shared" si="12"/>
        <v>1</v>
      </c>
      <c r="P77" s="5" t="b">
        <f t="shared" si="13"/>
        <v>1</v>
      </c>
      <c r="R77" s="5" t="s">
        <v>878</v>
      </c>
      <c r="S77" s="5" t="s">
        <v>897</v>
      </c>
      <c r="T77" s="5" t="s">
        <v>178</v>
      </c>
      <c r="U77" s="5" t="s">
        <v>896</v>
      </c>
      <c r="V77" s="5" t="s">
        <v>992</v>
      </c>
      <c r="W77" s="5" t="b">
        <f t="shared" si="14"/>
        <v>1</v>
      </c>
      <c r="X77" s="5" t="b">
        <f t="shared" si="15"/>
        <v>1</v>
      </c>
      <c r="Y77" s="5" t="b">
        <f t="shared" si="16"/>
        <v>1</v>
      </c>
    </row>
    <row r="78" spans="1:25" x14ac:dyDescent="0.25">
      <c r="A78" s="5" t="s">
        <v>878</v>
      </c>
      <c r="B78" s="5" t="str">
        <f>INDEX('Plexos Lookups'!$J$3:$J$54,MATCH(MID('Regulation Memberships'!C78,8,3),'Plexos Lookups'!$K$3:$K$54,0))&amp;$D$1</f>
        <v>East 5 Regulation</v>
      </c>
      <c r="C78" s="5" t="str">
        <f>'Gen Nodes'!B78</f>
        <v>DRS.PX.WYC._.RES.Water Heater - DLC</v>
      </c>
      <c r="E78" s="5" t="str">
        <f t="shared" si="10"/>
        <v>Reserve.Generators</v>
      </c>
      <c r="F78" s="5" t="str">
        <f>INDEX('Plexos Lookups'!$J$3:$J$54,MATCH(MID('Regulation Memberships'!G78,8,3),'Plexos Lookups'!$K$3:$K$54,0))&amp;$D$1</f>
        <v>West 5 Regulation</v>
      </c>
      <c r="G78" s="5" t="str">
        <f>'Gen Nodes'!F78</f>
        <v>DRW.PX.YAK._.CI_.Pool Pump - DLC</v>
      </c>
      <c r="I78" s="5" t="s">
        <v>878</v>
      </c>
      <c r="J78" s="5" t="s">
        <v>893</v>
      </c>
      <c r="K78" s="5" t="s">
        <v>201</v>
      </c>
      <c r="L78" s="5" t="s">
        <v>892</v>
      </c>
      <c r="M78" s="5" t="s">
        <v>889</v>
      </c>
      <c r="N78" s="5" t="b">
        <f t="shared" si="11"/>
        <v>1</v>
      </c>
      <c r="O78" s="5" t="b">
        <f t="shared" si="12"/>
        <v>1</v>
      </c>
      <c r="P78" s="5" t="b">
        <f t="shared" si="13"/>
        <v>1</v>
      </c>
      <c r="R78" s="5" t="s">
        <v>878</v>
      </c>
      <c r="S78" s="5" t="s">
        <v>897</v>
      </c>
      <c r="T78" s="5" t="s">
        <v>180</v>
      </c>
      <c r="U78" s="5" t="s">
        <v>896</v>
      </c>
      <c r="V78" s="5" t="s">
        <v>992</v>
      </c>
      <c r="W78" s="5" t="b">
        <f t="shared" si="14"/>
        <v>1</v>
      </c>
      <c r="X78" s="5" t="b">
        <f t="shared" si="15"/>
        <v>1</v>
      </c>
      <c r="Y78" s="5" t="b">
        <f t="shared" si="16"/>
        <v>1</v>
      </c>
    </row>
    <row r="79" spans="1:25" x14ac:dyDescent="0.25">
      <c r="A79" s="5" t="s">
        <v>878</v>
      </c>
      <c r="B79" s="5" t="str">
        <f>INDEX('Plexos Lookups'!$J$3:$J$54,MATCH(MID('Regulation Memberships'!C79,8,3),'Plexos Lookups'!$K$3:$K$54,0))&amp;$D$1</f>
        <v>West 5 Regulation</v>
      </c>
      <c r="C79" s="5" t="str">
        <f>'Gen Nodes'!B79</f>
        <v>DRS.PX.YAK._.CI_.3 Party</v>
      </c>
      <c r="E79" s="5" t="str">
        <f t="shared" si="10"/>
        <v>Reserve.Generators</v>
      </c>
      <c r="F79" s="5" t="str">
        <f>INDEX('Plexos Lookups'!$J$3:$J$54,MATCH(MID('Regulation Memberships'!G79,8,3),'Plexos Lookups'!$K$3:$K$54,0))&amp;$D$1</f>
        <v>West 5 Regulation</v>
      </c>
      <c r="G79" s="5" t="str">
        <f>'Gen Nodes'!F79</f>
        <v>DRW.PX.YAK._.CI_.Smart Thermostats</v>
      </c>
      <c r="I79" s="5" t="s">
        <v>878</v>
      </c>
      <c r="J79" s="5" t="s">
        <v>897</v>
      </c>
      <c r="K79" s="5" t="s">
        <v>183</v>
      </c>
      <c r="L79" s="5" t="s">
        <v>896</v>
      </c>
      <c r="M79" s="5" t="s">
        <v>889</v>
      </c>
      <c r="N79" s="5" t="b">
        <f t="shared" si="11"/>
        <v>1</v>
      </c>
      <c r="O79" s="5" t="b">
        <f t="shared" si="12"/>
        <v>1</v>
      </c>
      <c r="P79" s="5" t="b">
        <f t="shared" si="13"/>
        <v>1</v>
      </c>
      <c r="R79" s="5" t="s">
        <v>878</v>
      </c>
      <c r="S79" s="5" t="s">
        <v>897</v>
      </c>
      <c r="T79" s="5" t="s">
        <v>182</v>
      </c>
      <c r="U79" s="5" t="s">
        <v>896</v>
      </c>
      <c r="V79" s="5" t="s">
        <v>992</v>
      </c>
      <c r="W79" s="5" t="b">
        <f t="shared" si="14"/>
        <v>1</v>
      </c>
      <c r="X79" s="5" t="b">
        <f t="shared" si="15"/>
        <v>1</v>
      </c>
      <c r="Y79" s="5" t="b">
        <f t="shared" si="16"/>
        <v>1</v>
      </c>
    </row>
    <row r="80" spans="1:25" x14ac:dyDescent="0.25">
      <c r="A80" s="5" t="s">
        <v>878</v>
      </c>
      <c r="B80" s="5" t="str">
        <f>INDEX('Plexos Lookups'!$J$3:$J$54,MATCH(MID('Regulation Memberships'!C80,8,3),'Plexos Lookups'!$K$3:$K$54,0))&amp;$D$1</f>
        <v>West 5 Regulation</v>
      </c>
      <c r="C80" s="5" t="str">
        <f>'Gen Nodes'!B80</f>
        <v>DRS.PX.YAK._.CI_.Battery DLC</v>
      </c>
      <c r="E80" s="5" t="str">
        <f t="shared" si="10"/>
        <v>Reserve.Generators</v>
      </c>
      <c r="F80" s="5" t="str">
        <f>INDEX('Plexos Lookups'!$J$3:$J$54,MATCH(MID('Regulation Memberships'!G80,8,3),'Plexos Lookups'!$K$3:$K$54,0))&amp;$D$1</f>
        <v>West 5 Regulation</v>
      </c>
      <c r="G80" s="5" t="str">
        <f>'Gen Nodes'!F80</f>
        <v>DRW.PX.YAK._.CI_.Water Heater - DLC</v>
      </c>
      <c r="I80" s="5" t="s">
        <v>878</v>
      </c>
      <c r="J80" s="5" t="s">
        <v>897</v>
      </c>
      <c r="K80" s="5" t="s">
        <v>173</v>
      </c>
      <c r="L80" s="5" t="s">
        <v>896</v>
      </c>
      <c r="M80" s="5" t="s">
        <v>889</v>
      </c>
      <c r="N80" s="5" t="b">
        <f t="shared" si="11"/>
        <v>1</v>
      </c>
      <c r="O80" s="5" t="b">
        <f t="shared" si="12"/>
        <v>1</v>
      </c>
      <c r="P80" s="5" t="b">
        <f t="shared" si="13"/>
        <v>1</v>
      </c>
      <c r="R80" s="5" t="s">
        <v>878</v>
      </c>
      <c r="S80" s="5" t="s">
        <v>897</v>
      </c>
      <c r="T80" s="5" t="s">
        <v>186</v>
      </c>
      <c r="U80" s="5" t="s">
        <v>896</v>
      </c>
      <c r="V80" s="5" t="s">
        <v>992</v>
      </c>
      <c r="W80" s="5" t="b">
        <f t="shared" si="14"/>
        <v>1</v>
      </c>
      <c r="X80" s="5" t="b">
        <f t="shared" si="15"/>
        <v>1</v>
      </c>
      <c r="Y80" s="5" t="b">
        <f t="shared" si="16"/>
        <v>1</v>
      </c>
    </row>
    <row r="81" spans="1:25" x14ac:dyDescent="0.25">
      <c r="A81" s="5" t="s">
        <v>878</v>
      </c>
      <c r="B81" s="5" t="str">
        <f>INDEX('Plexos Lookups'!$J$3:$J$54,MATCH(MID('Regulation Memberships'!C81,8,3),'Plexos Lookups'!$K$3:$K$54,0))&amp;$D$1</f>
        <v>West 5 Regulation</v>
      </c>
      <c r="C81" s="5" t="str">
        <f>'Gen Nodes'!B81</f>
        <v>DRS.PX.YAK._.CI_.Grid Interactive Water Htr</v>
      </c>
      <c r="E81" s="5" t="str">
        <f t="shared" si="10"/>
        <v>Reserve.Generators</v>
      </c>
      <c r="F81" s="5" t="str">
        <f>INDEX('Plexos Lookups'!$J$3:$J$54,MATCH(MID('Regulation Memberships'!G81,8,3),'Plexos Lookups'!$K$3:$K$54,0))&amp;$D$1</f>
        <v>West 5 Regulation</v>
      </c>
      <c r="G81" s="5" t="str">
        <f>'Gen Nodes'!F81</f>
        <v>DRW.PX.YAK._.RES.Battery DLC</v>
      </c>
      <c r="I81" s="5" t="s">
        <v>878</v>
      </c>
      <c r="J81" s="5" t="s">
        <v>897</v>
      </c>
      <c r="K81" s="5" t="s">
        <v>175</v>
      </c>
      <c r="L81" s="5" t="s">
        <v>896</v>
      </c>
      <c r="M81" s="5" t="s">
        <v>889</v>
      </c>
      <c r="N81" s="5" t="b">
        <f t="shared" si="11"/>
        <v>1</v>
      </c>
      <c r="O81" s="5" t="b">
        <f t="shared" si="12"/>
        <v>1</v>
      </c>
      <c r="P81" s="5" t="b">
        <f t="shared" si="13"/>
        <v>1</v>
      </c>
      <c r="R81" s="5" t="s">
        <v>878</v>
      </c>
      <c r="S81" s="5" t="s">
        <v>897</v>
      </c>
      <c r="T81" s="5" t="s">
        <v>158</v>
      </c>
      <c r="U81" s="5" t="s">
        <v>896</v>
      </c>
      <c r="V81" s="5" t="s">
        <v>992</v>
      </c>
      <c r="W81" s="5" t="b">
        <f t="shared" si="14"/>
        <v>1</v>
      </c>
      <c r="X81" s="5" t="b">
        <f t="shared" si="15"/>
        <v>1</v>
      </c>
      <c r="Y81" s="5" t="b">
        <f t="shared" si="16"/>
        <v>1</v>
      </c>
    </row>
    <row r="82" spans="1:25" x14ac:dyDescent="0.25">
      <c r="A82" s="5" t="s">
        <v>878</v>
      </c>
      <c r="B82" s="5" t="str">
        <f>INDEX('Plexos Lookups'!$J$3:$J$54,MATCH(MID('Regulation Memberships'!C82,8,3),'Plexos Lookups'!$K$3:$K$54,0))&amp;$D$1</f>
        <v>West 5 Regulation</v>
      </c>
      <c r="C82" s="5" t="str">
        <f>'Gen Nodes'!B82</f>
        <v>DRS.PX.YAK._.CI_.HVAC - DLC</v>
      </c>
      <c r="E82" s="5" t="str">
        <f t="shared" si="10"/>
        <v>Reserve.Generators</v>
      </c>
      <c r="F82" s="5" t="str">
        <f>INDEX('Plexos Lookups'!$J$3:$J$54,MATCH(MID('Regulation Memberships'!G82,8,3),'Plexos Lookups'!$K$3:$K$54,0))&amp;$D$1</f>
        <v>West 5 Regulation</v>
      </c>
      <c r="G82" s="5" t="str">
        <f>'Gen Nodes'!F82</f>
        <v>DRW.PX.YAK._.RES.EV DLC</v>
      </c>
      <c r="I82" s="5" t="s">
        <v>878</v>
      </c>
      <c r="J82" s="5" t="s">
        <v>897</v>
      </c>
      <c r="K82" s="5" t="s">
        <v>177</v>
      </c>
      <c r="L82" s="5" t="s">
        <v>896</v>
      </c>
      <c r="M82" s="5" t="s">
        <v>889</v>
      </c>
      <c r="N82" s="5" t="b">
        <f t="shared" si="11"/>
        <v>1</v>
      </c>
      <c r="O82" s="5" t="b">
        <f t="shared" si="12"/>
        <v>1</v>
      </c>
      <c r="P82" s="5" t="b">
        <f t="shared" si="13"/>
        <v>1</v>
      </c>
      <c r="R82" s="5" t="s">
        <v>878</v>
      </c>
      <c r="S82" s="5" t="s">
        <v>897</v>
      </c>
      <c r="T82" s="5" t="s">
        <v>160</v>
      </c>
      <c r="U82" s="5" t="s">
        <v>896</v>
      </c>
      <c r="V82" s="5" t="s">
        <v>992</v>
      </c>
      <c r="W82" s="5" t="b">
        <f t="shared" si="14"/>
        <v>1</v>
      </c>
      <c r="X82" s="5" t="b">
        <f t="shared" si="15"/>
        <v>1</v>
      </c>
      <c r="Y82" s="5" t="b">
        <f t="shared" si="16"/>
        <v>1</v>
      </c>
    </row>
    <row r="83" spans="1:25" x14ac:dyDescent="0.25">
      <c r="A83" s="5" t="s">
        <v>878</v>
      </c>
      <c r="B83" s="5" t="str">
        <f>INDEX('Plexos Lookups'!$J$3:$J$54,MATCH(MID('Regulation Memberships'!C83,8,3),'Plexos Lookups'!$K$3:$K$54,0))&amp;$D$1</f>
        <v>West 5 Regulation</v>
      </c>
      <c r="C83" s="5" t="str">
        <f>'Gen Nodes'!B83</f>
        <v>DRS.PX.YAK._.CI_.Pool Pump - DLC</v>
      </c>
      <c r="E83" s="5" t="str">
        <f t="shared" si="10"/>
        <v>Reserve.Generators</v>
      </c>
      <c r="F83" s="5" t="str">
        <f>INDEX('Plexos Lookups'!$J$3:$J$54,MATCH(MID('Regulation Memberships'!G83,8,3),'Plexos Lookups'!$K$3:$K$54,0))&amp;$D$1</f>
        <v>West 5 Regulation</v>
      </c>
      <c r="G83" s="5" t="str">
        <f>'Gen Nodes'!F83</f>
        <v>DRW.PX.YAK._.RES.Grid Interactive Water Htr</v>
      </c>
      <c r="I83" s="5" t="s">
        <v>878</v>
      </c>
      <c r="J83" s="5" t="s">
        <v>897</v>
      </c>
      <c r="K83" s="5" t="s">
        <v>179</v>
      </c>
      <c r="L83" s="5" t="s">
        <v>896</v>
      </c>
      <c r="M83" s="5" t="s">
        <v>889</v>
      </c>
      <c r="N83" s="5" t="b">
        <f t="shared" si="11"/>
        <v>1</v>
      </c>
      <c r="O83" s="5" t="b">
        <f t="shared" si="12"/>
        <v>1</v>
      </c>
      <c r="P83" s="5" t="b">
        <f t="shared" si="13"/>
        <v>1</v>
      </c>
      <c r="R83" s="5" t="s">
        <v>878</v>
      </c>
      <c r="S83" s="5" t="s">
        <v>897</v>
      </c>
      <c r="T83" s="5" t="s">
        <v>162</v>
      </c>
      <c r="U83" s="5" t="s">
        <v>896</v>
      </c>
      <c r="V83" s="5" t="s">
        <v>992</v>
      </c>
      <c r="W83" s="5" t="b">
        <f t="shared" si="14"/>
        <v>1</v>
      </c>
      <c r="X83" s="5" t="b">
        <f t="shared" si="15"/>
        <v>1</v>
      </c>
      <c r="Y83" s="5" t="b">
        <f t="shared" si="16"/>
        <v>1</v>
      </c>
    </row>
    <row r="84" spans="1:25" x14ac:dyDescent="0.25">
      <c r="A84" s="5" t="s">
        <v>878</v>
      </c>
      <c r="B84" s="5" t="str">
        <f>INDEX('Plexos Lookups'!$J$3:$J$54,MATCH(MID('Regulation Memberships'!C84,8,3),'Plexos Lookups'!$K$3:$K$54,0))&amp;$D$1</f>
        <v>West 5 Regulation</v>
      </c>
      <c r="C84" s="5" t="str">
        <f>'Gen Nodes'!B84</f>
        <v>DRS.PX.YAK._.CI_.Smart Thermostats</v>
      </c>
      <c r="E84" s="5" t="str">
        <f t="shared" si="10"/>
        <v>Reserve.Generators</v>
      </c>
      <c r="F84" s="5" t="str">
        <f>INDEX('Plexos Lookups'!$J$3:$J$54,MATCH(MID('Regulation Memberships'!G84,8,3),'Plexos Lookups'!$K$3:$K$54,0))&amp;$D$1</f>
        <v>West 5 Regulation</v>
      </c>
      <c r="G84" s="5" t="str">
        <f>'Gen Nodes'!F84</f>
        <v>DRW.PX.YAK._.RES.Home Energy Mgmt Sys</v>
      </c>
      <c r="I84" s="5" t="s">
        <v>878</v>
      </c>
      <c r="J84" s="5" t="s">
        <v>897</v>
      </c>
      <c r="K84" s="5" t="s">
        <v>181</v>
      </c>
      <c r="L84" s="5" t="s">
        <v>896</v>
      </c>
      <c r="M84" s="5" t="s">
        <v>889</v>
      </c>
      <c r="N84" s="5" t="b">
        <f t="shared" si="11"/>
        <v>1</v>
      </c>
      <c r="O84" s="5" t="b">
        <f t="shared" si="12"/>
        <v>1</v>
      </c>
      <c r="P84" s="5" t="b">
        <f t="shared" si="13"/>
        <v>1</v>
      </c>
      <c r="R84" s="5" t="s">
        <v>878</v>
      </c>
      <c r="S84" s="5" t="s">
        <v>897</v>
      </c>
      <c r="T84" s="5" t="s">
        <v>164</v>
      </c>
      <c r="U84" s="5" t="s">
        <v>896</v>
      </c>
      <c r="V84" s="5" t="s">
        <v>992</v>
      </c>
      <c r="W84" s="5" t="b">
        <f t="shared" si="14"/>
        <v>1</v>
      </c>
      <c r="X84" s="5" t="b">
        <f t="shared" si="15"/>
        <v>1</v>
      </c>
      <c r="Y84" s="5" t="b">
        <f t="shared" si="16"/>
        <v>1</v>
      </c>
    </row>
    <row r="85" spans="1:25" x14ac:dyDescent="0.25">
      <c r="A85" s="5" t="s">
        <v>878</v>
      </c>
      <c r="B85" s="5" t="str">
        <f>INDEX('Plexos Lookups'!$J$3:$J$54,MATCH(MID('Regulation Memberships'!C85,8,3),'Plexos Lookups'!$K$3:$K$54,0))&amp;$D$1</f>
        <v>West 5 Regulation</v>
      </c>
      <c r="C85" s="5" t="str">
        <f>'Gen Nodes'!B85</f>
        <v>DRS.PX.YAK._.CI_.Water Heater - DLC</v>
      </c>
      <c r="E85" s="5" t="str">
        <f t="shared" si="10"/>
        <v>Reserve.Generators</v>
      </c>
      <c r="F85" s="5" t="str">
        <f>INDEX('Plexos Lookups'!$J$3:$J$54,MATCH(MID('Regulation Memberships'!G85,8,3),'Plexos Lookups'!$K$3:$K$54,0))&amp;$D$1</f>
        <v>West 5 Regulation</v>
      </c>
      <c r="G85" s="5" t="str">
        <f>'Gen Nodes'!F85</f>
        <v>DRW.PX.YAK._.RES.HVAC - DLC</v>
      </c>
      <c r="I85" s="5" t="s">
        <v>878</v>
      </c>
      <c r="J85" s="5" t="s">
        <v>897</v>
      </c>
      <c r="K85" s="5" t="s">
        <v>185</v>
      </c>
      <c r="L85" s="5" t="s">
        <v>896</v>
      </c>
      <c r="M85" s="5" t="s">
        <v>889</v>
      </c>
      <c r="N85" s="5" t="b">
        <f t="shared" si="11"/>
        <v>1</v>
      </c>
      <c r="O85" s="5" t="b">
        <f t="shared" si="12"/>
        <v>1</v>
      </c>
      <c r="P85" s="5" t="b">
        <f t="shared" si="13"/>
        <v>1</v>
      </c>
      <c r="R85" s="5" t="s">
        <v>878</v>
      </c>
      <c r="S85" s="5" t="s">
        <v>897</v>
      </c>
      <c r="T85" s="5" t="s">
        <v>166</v>
      </c>
      <c r="U85" s="5" t="s">
        <v>896</v>
      </c>
      <c r="V85" s="5" t="s">
        <v>992</v>
      </c>
      <c r="W85" s="5" t="b">
        <f t="shared" si="14"/>
        <v>1</v>
      </c>
      <c r="X85" s="5" t="b">
        <f t="shared" si="15"/>
        <v>1</v>
      </c>
      <c r="Y85" s="5" t="b">
        <f t="shared" si="16"/>
        <v>1</v>
      </c>
    </row>
    <row r="86" spans="1:25" x14ac:dyDescent="0.25">
      <c r="A86" s="5" t="s">
        <v>878</v>
      </c>
      <c r="B86" s="5" t="str">
        <f>INDEX('Plexos Lookups'!$J$3:$J$54,MATCH(MID('Regulation Memberships'!C86,8,3),'Plexos Lookups'!$K$3:$K$54,0))&amp;$D$1</f>
        <v>West 5 Regulation</v>
      </c>
      <c r="C86" s="5" t="str">
        <f>'Gen Nodes'!B86</f>
        <v>DRS.PX.YAK._.IRR.Irrigation DLC</v>
      </c>
      <c r="E86" s="5" t="str">
        <f t="shared" si="10"/>
        <v>Reserve.Generators</v>
      </c>
      <c r="F86" s="5" t="str">
        <f>INDEX('Plexos Lookups'!$J$3:$J$54,MATCH(MID('Regulation Memberships'!G86,8,3),'Plexos Lookups'!$K$3:$K$54,0))&amp;$D$1</f>
        <v>West 5 Regulation</v>
      </c>
      <c r="G86" s="5" t="str">
        <f>'Gen Nodes'!F86</f>
        <v>DRW.PX.YAK._.RES.Pool Pump - DLC</v>
      </c>
      <c r="I86" s="5" t="s">
        <v>878</v>
      </c>
      <c r="J86" s="5" t="s">
        <v>897</v>
      </c>
      <c r="K86" s="5" t="s">
        <v>187</v>
      </c>
      <c r="L86" s="5" t="s">
        <v>896</v>
      </c>
      <c r="M86" s="5" t="s">
        <v>889</v>
      </c>
      <c r="N86" s="5" t="b">
        <f t="shared" si="11"/>
        <v>1</v>
      </c>
      <c r="O86" s="5" t="b">
        <f t="shared" si="12"/>
        <v>1</v>
      </c>
      <c r="P86" s="5" t="b">
        <f t="shared" si="13"/>
        <v>1</v>
      </c>
      <c r="R86" s="5" t="s">
        <v>878</v>
      </c>
      <c r="S86" s="5" t="s">
        <v>897</v>
      </c>
      <c r="T86" s="5" t="s">
        <v>168</v>
      </c>
      <c r="U86" s="5" t="s">
        <v>896</v>
      </c>
      <c r="V86" s="5" t="s">
        <v>992</v>
      </c>
      <c r="W86" s="5" t="b">
        <f t="shared" si="14"/>
        <v>1</v>
      </c>
      <c r="X86" s="5" t="b">
        <f t="shared" si="15"/>
        <v>1</v>
      </c>
      <c r="Y86" s="5" t="b">
        <f t="shared" si="16"/>
        <v>1</v>
      </c>
    </row>
    <row r="87" spans="1:25" x14ac:dyDescent="0.25">
      <c r="A87" s="5" t="s">
        <v>878</v>
      </c>
      <c r="B87" s="5" t="str">
        <f>INDEX('Plexos Lookups'!$J$3:$J$54,MATCH(MID('Regulation Memberships'!C87,8,3),'Plexos Lookups'!$K$3:$K$54,0))&amp;$D$1</f>
        <v>West 5 Regulation</v>
      </c>
      <c r="C87" s="5" t="str">
        <f>'Gen Nodes'!B87</f>
        <v>DRS.PX.YAK._.RES.Battery DLC</v>
      </c>
      <c r="E87" s="5" t="str">
        <f t="shared" si="10"/>
        <v>Reserve.Generators</v>
      </c>
      <c r="F87" s="5" t="str">
        <f>INDEX('Plexos Lookups'!$J$3:$J$54,MATCH(MID('Regulation Memberships'!G87,8,3),'Plexos Lookups'!$K$3:$K$54,0))&amp;$D$1</f>
        <v>West 5 Regulation</v>
      </c>
      <c r="G87" s="5" t="str">
        <f>'Gen Nodes'!F87</f>
        <v>DRW.PX.YAK._.RES.Smart Thermostats</v>
      </c>
      <c r="I87" s="5" t="s">
        <v>878</v>
      </c>
      <c r="J87" s="5" t="s">
        <v>897</v>
      </c>
      <c r="K87" s="5" t="s">
        <v>157</v>
      </c>
      <c r="L87" s="5" t="s">
        <v>896</v>
      </c>
      <c r="M87" s="5" t="s">
        <v>889</v>
      </c>
      <c r="N87" s="5" t="b">
        <f t="shared" si="11"/>
        <v>1</v>
      </c>
      <c r="O87" s="5" t="b">
        <f t="shared" si="12"/>
        <v>1</v>
      </c>
      <c r="P87" s="5" t="b">
        <f t="shared" si="13"/>
        <v>1</v>
      </c>
      <c r="R87" s="5" t="s">
        <v>878</v>
      </c>
      <c r="S87" s="5" t="s">
        <v>897</v>
      </c>
      <c r="T87" s="5" t="s">
        <v>170</v>
      </c>
      <c r="U87" s="5" t="s">
        <v>896</v>
      </c>
      <c r="V87" s="5" t="s">
        <v>992</v>
      </c>
      <c r="W87" s="5" t="b">
        <f t="shared" si="14"/>
        <v>1</v>
      </c>
      <c r="X87" s="5" t="b">
        <f t="shared" si="15"/>
        <v>1</v>
      </c>
      <c r="Y87" s="5" t="b">
        <f t="shared" si="16"/>
        <v>1</v>
      </c>
    </row>
    <row r="88" spans="1:25" x14ac:dyDescent="0.25">
      <c r="A88" s="5" t="s">
        <v>878</v>
      </c>
      <c r="B88" s="5" t="str">
        <f>INDEX('Plexos Lookups'!$J$3:$J$54,MATCH(MID('Regulation Memberships'!C88,8,3),'Plexos Lookups'!$K$3:$K$54,0))&amp;$D$1</f>
        <v>West 5 Regulation</v>
      </c>
      <c r="C88" s="5" t="str">
        <f>'Gen Nodes'!B88</f>
        <v>DRS.PX.YAK._.RES.EV DLC</v>
      </c>
      <c r="E88" s="5" t="str">
        <f t="shared" si="10"/>
        <v>Reserve.Generators</v>
      </c>
      <c r="F88" s="5" t="str">
        <f>INDEX('Plexos Lookups'!$J$3:$J$54,MATCH(MID('Regulation Memberships'!G88,8,3),'Plexos Lookups'!$K$3:$K$54,0))&amp;$D$1</f>
        <v>West 5 Regulation</v>
      </c>
      <c r="G88" s="5" t="str">
        <f>'Gen Nodes'!F88</f>
        <v>DRW.PX.YAK._.RES.Water Heater - DLC</v>
      </c>
      <c r="I88" s="5" t="s">
        <v>878</v>
      </c>
      <c r="J88" s="5" t="s">
        <v>897</v>
      </c>
      <c r="K88" s="5" t="s">
        <v>159</v>
      </c>
      <c r="L88" s="5" t="s">
        <v>896</v>
      </c>
      <c r="M88" s="5" t="s">
        <v>889</v>
      </c>
      <c r="N88" s="5" t="b">
        <f t="shared" si="11"/>
        <v>1</v>
      </c>
      <c r="O88" s="5" t="b">
        <f t="shared" si="12"/>
        <v>1</v>
      </c>
      <c r="P88" s="5" t="b">
        <f t="shared" si="13"/>
        <v>1</v>
      </c>
      <c r="R88" s="5" t="s">
        <v>878</v>
      </c>
      <c r="S88" s="5" t="s">
        <v>897</v>
      </c>
      <c r="T88" s="5" t="s">
        <v>172</v>
      </c>
      <c r="U88" s="5" t="s">
        <v>896</v>
      </c>
      <c r="V88" s="5" t="s">
        <v>992</v>
      </c>
      <c r="W88" s="5" t="b">
        <f t="shared" si="14"/>
        <v>1</v>
      </c>
      <c r="X88" s="5" t="b">
        <f t="shared" si="15"/>
        <v>1</v>
      </c>
      <c r="Y88" s="5" t="b">
        <f t="shared" si="16"/>
        <v>1</v>
      </c>
    </row>
    <row r="89" spans="1:25" x14ac:dyDescent="0.25">
      <c r="A89" s="5" t="s">
        <v>878</v>
      </c>
      <c r="B89" s="5" t="str">
        <f>INDEX('Plexos Lookups'!$J$3:$J$54,MATCH(MID('Regulation Memberships'!C89,8,3),'Plexos Lookups'!$K$3:$K$54,0))&amp;$D$1</f>
        <v>West 5 Regulation</v>
      </c>
      <c r="C89" s="5" t="str">
        <f>'Gen Nodes'!B89</f>
        <v>DRS.PX.YAK._.RES.Grid Interactive Water Htr</v>
      </c>
      <c r="I89" s="5" t="s">
        <v>878</v>
      </c>
      <c r="J89" s="5" t="s">
        <v>897</v>
      </c>
      <c r="K89" s="5" t="s">
        <v>161</v>
      </c>
      <c r="L89" s="5" t="s">
        <v>896</v>
      </c>
      <c r="M89" s="5" t="s">
        <v>889</v>
      </c>
      <c r="N89" s="5" t="b">
        <f t="shared" si="11"/>
        <v>1</v>
      </c>
      <c r="O89" s="5" t="b">
        <f t="shared" si="12"/>
        <v>1</v>
      </c>
      <c r="P89" s="5" t="b">
        <f t="shared" si="13"/>
        <v>1</v>
      </c>
    </row>
    <row r="90" spans="1:25" x14ac:dyDescent="0.25">
      <c r="A90" s="5" t="s">
        <v>878</v>
      </c>
      <c r="B90" s="5" t="str">
        <f>INDEX('Plexos Lookups'!$J$3:$J$54,MATCH(MID('Regulation Memberships'!C90,8,3),'Plexos Lookups'!$K$3:$K$54,0))&amp;$D$1</f>
        <v>West 5 Regulation</v>
      </c>
      <c r="C90" s="5" t="str">
        <f>'Gen Nodes'!B90</f>
        <v>DRS.PX.YAK._.RES.Home Energy Mgmt Sys</v>
      </c>
      <c r="I90" s="5" t="s">
        <v>878</v>
      </c>
      <c r="J90" s="5" t="s">
        <v>897</v>
      </c>
      <c r="K90" s="5" t="s">
        <v>163</v>
      </c>
      <c r="L90" s="5" t="s">
        <v>896</v>
      </c>
      <c r="M90" s="5" t="s">
        <v>889</v>
      </c>
      <c r="N90" s="5" t="b">
        <f t="shared" si="11"/>
        <v>1</v>
      </c>
      <c r="O90" s="5" t="b">
        <f t="shared" si="12"/>
        <v>1</v>
      </c>
      <c r="P90" s="5" t="b">
        <f t="shared" si="13"/>
        <v>1</v>
      </c>
    </row>
    <row r="91" spans="1:25" x14ac:dyDescent="0.25">
      <c r="A91" s="5" t="s">
        <v>878</v>
      </c>
      <c r="B91" s="5" t="str">
        <f>INDEX('Plexos Lookups'!$J$3:$J$54,MATCH(MID('Regulation Memberships'!C91,8,3),'Plexos Lookups'!$K$3:$K$54,0))&amp;$D$1</f>
        <v>West 5 Regulation</v>
      </c>
      <c r="C91" s="5" t="str">
        <f>'Gen Nodes'!B91</f>
        <v>DRS.PX.YAK._.RES.HVAC - DLC</v>
      </c>
      <c r="I91" s="5" t="s">
        <v>878</v>
      </c>
      <c r="J91" s="5" t="s">
        <v>897</v>
      </c>
      <c r="K91" s="5" t="s">
        <v>165</v>
      </c>
      <c r="L91" s="5" t="s">
        <v>896</v>
      </c>
      <c r="M91" s="5" t="s">
        <v>889</v>
      </c>
      <c r="N91" s="5" t="b">
        <f t="shared" si="11"/>
        <v>1</v>
      </c>
      <c r="O91" s="5" t="b">
        <f t="shared" si="12"/>
        <v>1</v>
      </c>
      <c r="P91" s="5" t="b">
        <f t="shared" si="13"/>
        <v>1</v>
      </c>
    </row>
    <row r="92" spans="1:25" x14ac:dyDescent="0.25">
      <c r="A92" s="5" t="s">
        <v>878</v>
      </c>
      <c r="B92" s="5" t="str">
        <f>INDEX('Plexos Lookups'!$J$3:$J$54,MATCH(MID('Regulation Memberships'!C92,8,3),'Plexos Lookups'!$K$3:$K$54,0))&amp;$D$1</f>
        <v>West 5 Regulation</v>
      </c>
      <c r="C92" s="5" t="str">
        <f>'Gen Nodes'!B92</f>
        <v>DRS.PX.YAK._.RES.Pool Pump - DLC</v>
      </c>
      <c r="I92" s="5" t="s">
        <v>878</v>
      </c>
      <c r="J92" s="5" t="s">
        <v>897</v>
      </c>
      <c r="K92" s="5" t="s">
        <v>167</v>
      </c>
      <c r="L92" s="5" t="s">
        <v>896</v>
      </c>
      <c r="M92" s="5" t="s">
        <v>889</v>
      </c>
      <c r="N92" s="5" t="b">
        <f t="shared" si="11"/>
        <v>1</v>
      </c>
      <c r="O92" s="5" t="b">
        <f t="shared" si="12"/>
        <v>1</v>
      </c>
      <c r="P92" s="5" t="b">
        <f t="shared" si="13"/>
        <v>1</v>
      </c>
    </row>
    <row r="93" spans="1:25" x14ac:dyDescent="0.25">
      <c r="A93" s="5" t="s">
        <v>878</v>
      </c>
      <c r="B93" s="5" t="str">
        <f>INDEX('Plexos Lookups'!$J$3:$J$54,MATCH(MID('Regulation Memberships'!C93,8,3),'Plexos Lookups'!$K$3:$K$54,0))&amp;$D$1</f>
        <v>West 5 Regulation</v>
      </c>
      <c r="C93" s="5" t="str">
        <f>'Gen Nodes'!B93</f>
        <v>DRS.PX.YAK._.RES.Smart Thermostats</v>
      </c>
      <c r="I93" s="5" t="s">
        <v>878</v>
      </c>
      <c r="J93" s="5" t="s">
        <v>897</v>
      </c>
      <c r="K93" s="5" t="s">
        <v>169</v>
      </c>
      <c r="L93" s="5" t="s">
        <v>896</v>
      </c>
      <c r="M93" s="5" t="s">
        <v>889</v>
      </c>
      <c r="N93" s="5" t="b">
        <f t="shared" si="11"/>
        <v>1</v>
      </c>
      <c r="O93" s="5" t="b">
        <f t="shared" si="12"/>
        <v>1</v>
      </c>
      <c r="P93" s="5" t="b">
        <f t="shared" si="13"/>
        <v>1</v>
      </c>
    </row>
    <row r="94" spans="1:25" x14ac:dyDescent="0.25">
      <c r="A94" s="5" t="s">
        <v>878</v>
      </c>
      <c r="B94" s="5" t="str">
        <f>INDEX('Plexos Lookups'!$J$3:$J$54,MATCH(MID('Regulation Memberships'!C94,8,3),'Plexos Lookups'!$K$3:$K$54,0))&amp;$D$1</f>
        <v>West 5 Regulation</v>
      </c>
      <c r="C94" s="5" t="str">
        <f>'Gen Nodes'!B94</f>
        <v>DRS.PX.YAK._.RES.Water Heater - DLC</v>
      </c>
      <c r="I94" s="5" t="s">
        <v>878</v>
      </c>
      <c r="J94" s="5" t="s">
        <v>897</v>
      </c>
      <c r="K94" s="5" t="s">
        <v>171</v>
      </c>
      <c r="L94" s="5" t="s">
        <v>896</v>
      </c>
      <c r="M94" s="5" t="s">
        <v>889</v>
      </c>
      <c r="N94" s="5" t="b">
        <f t="shared" si="11"/>
        <v>1</v>
      </c>
      <c r="O94" s="5" t="b">
        <f t="shared" si="12"/>
        <v>1</v>
      </c>
      <c r="P94" s="5" t="b">
        <f t="shared" si="13"/>
        <v>1</v>
      </c>
    </row>
  </sheetData>
  <sortState xmlns:xlrd2="http://schemas.microsoft.com/office/spreadsheetml/2017/richdata2" ref="R2:V88">
    <sortCondition ref="T1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94"/>
  <sheetViews>
    <sheetView zoomScaleNormal="100" zoomScaleSheetLayoutView="90" workbookViewId="0"/>
  </sheetViews>
  <sheetFormatPr defaultRowHeight="15" x14ac:dyDescent="0.25"/>
  <cols>
    <col min="1" max="1" width="16.42578125" style="5" bestFit="1" customWidth="1"/>
    <col min="2" max="2" width="47.140625" style="5" bestFit="1" customWidth="1"/>
    <col min="3" max="3" width="42.42578125" style="5" bestFit="1" customWidth="1"/>
    <col min="4" max="4" width="26.7109375" style="5" bestFit="1" customWidth="1"/>
    <col min="5" max="5" width="18.85546875" style="5" bestFit="1" customWidth="1"/>
    <col min="6" max="6" width="47.140625" style="5" bestFit="1" customWidth="1"/>
    <col min="7" max="7" width="42.42578125" style="5" bestFit="1" customWidth="1"/>
    <col min="8" max="16384" width="9.140625" style="5"/>
  </cols>
  <sheetData>
    <row r="1" spans="1:27" s="6" customFormat="1" x14ac:dyDescent="0.25">
      <c r="A1" s="5" t="s">
        <v>0</v>
      </c>
      <c r="B1" s="5" t="s">
        <v>234</v>
      </c>
      <c r="C1" s="5" t="s">
        <v>235</v>
      </c>
      <c r="D1" s="6" t="s">
        <v>881</v>
      </c>
      <c r="E1" s="5" t="s">
        <v>0</v>
      </c>
      <c r="F1" s="5" t="s">
        <v>234</v>
      </c>
      <c r="G1" s="5" t="s">
        <v>235</v>
      </c>
      <c r="I1" s="6" t="s">
        <v>0</v>
      </c>
      <c r="J1" s="6" t="s">
        <v>234</v>
      </c>
      <c r="K1" s="6" t="s">
        <v>235</v>
      </c>
      <c r="L1" s="6" t="s">
        <v>887</v>
      </c>
      <c r="M1" s="6" t="s">
        <v>888</v>
      </c>
      <c r="R1" s="6" t="s">
        <v>0</v>
      </c>
      <c r="S1" s="6" t="s">
        <v>234</v>
      </c>
      <c r="T1" s="6" t="s">
        <v>235</v>
      </c>
      <c r="U1" s="6" t="s">
        <v>887</v>
      </c>
      <c r="V1" s="6" t="s">
        <v>888</v>
      </c>
      <c r="AA1" s="6" t="s">
        <v>1100</v>
      </c>
    </row>
    <row r="2" spans="1:27" x14ac:dyDescent="0.25">
      <c r="A2" s="5" t="s">
        <v>878</v>
      </c>
      <c r="B2" s="5" t="str">
        <f>INDEX('Plexos Lookups'!$J$3:$J$54,MATCH(MID('Reserve Memberships'!C2,8,3),'Plexos Lookups'!$K$3:$K$54,0))&amp;$D$1</f>
        <v>East Reserve Margin</v>
      </c>
      <c r="C2" s="5" t="str">
        <f>'Gen Nodes'!B2</f>
        <v>DRS.PX.GOE._.CI_.3 Party</v>
      </c>
      <c r="E2" s="5" t="str">
        <f>A2</f>
        <v>Reserve.Generators</v>
      </c>
      <c r="F2" s="5" t="str">
        <f>INDEX('Plexos Lookups'!$J$3:$J$54,MATCH(MID('Reserve Memberships'!G2,8,3),'Plexos Lookups'!$K$3:$K$54,0))&amp;$D$1</f>
        <v>East Reserve Margin</v>
      </c>
      <c r="G2" s="5" t="str">
        <f>'Gen Nodes'!F2</f>
        <v>DRW.PX.GOE._.CI_.3 Party</v>
      </c>
      <c r="I2" s="5" t="s">
        <v>878</v>
      </c>
      <c r="J2" s="5" t="s">
        <v>894</v>
      </c>
      <c r="K2" s="5" t="s">
        <v>89</v>
      </c>
      <c r="L2" s="5" t="s">
        <v>892</v>
      </c>
      <c r="M2" s="5" t="s">
        <v>889</v>
      </c>
      <c r="N2" s="5" t="b">
        <f>I2=A2</f>
        <v>1</v>
      </c>
      <c r="O2" s="5" t="b">
        <f t="shared" ref="O2:P2" si="0">J2=B2</f>
        <v>1</v>
      </c>
      <c r="P2" s="5" t="b">
        <f t="shared" si="0"/>
        <v>1</v>
      </c>
      <c r="R2" s="5" t="s">
        <v>878</v>
      </c>
      <c r="S2" s="5" t="s">
        <v>894</v>
      </c>
      <c r="T2" s="5" t="s">
        <v>90</v>
      </c>
      <c r="U2" s="5" t="s">
        <v>892</v>
      </c>
      <c r="V2" s="5" t="s">
        <v>992</v>
      </c>
      <c r="W2" s="5" t="b">
        <f>R2=E2</f>
        <v>1</v>
      </c>
      <c r="X2" s="5" t="b">
        <f t="shared" ref="X2:Y2" si="1">S2=F2</f>
        <v>1</v>
      </c>
      <c r="Y2" s="5" t="b">
        <f t="shared" si="1"/>
        <v>1</v>
      </c>
    </row>
    <row r="3" spans="1:27" x14ac:dyDescent="0.25">
      <c r="A3" s="5" t="s">
        <v>878</v>
      </c>
      <c r="B3" s="5" t="str">
        <f>INDEX('Plexos Lookups'!$J$3:$J$54,MATCH(MID('Reserve Memberships'!C3,8,3),'Plexos Lookups'!$K$3:$K$54,0))&amp;$D$1</f>
        <v>East Reserve Margin</v>
      </c>
      <c r="C3" s="5" t="str">
        <f>'Gen Nodes'!B3</f>
        <v>DRS.PX.GOE._.CI_.Battery DLC</v>
      </c>
      <c r="E3" s="5" t="str">
        <f t="shared" ref="E3:E66" si="2">A3</f>
        <v>Reserve.Generators</v>
      </c>
      <c r="F3" s="5" t="str">
        <f>INDEX('Plexos Lookups'!$J$3:$J$54,MATCH(MID('Reserve Memberships'!G3,8,3),'Plexos Lookups'!$K$3:$K$54,0))&amp;$D$1</f>
        <v>East Reserve Margin</v>
      </c>
      <c r="G3" s="5" t="str">
        <f>'Gen Nodes'!F3</f>
        <v>DRW.PX.GOE._.CI_.Battery DLC</v>
      </c>
      <c r="I3" s="5" t="s">
        <v>878</v>
      </c>
      <c r="J3" s="5" t="s">
        <v>894</v>
      </c>
      <c r="K3" s="5" t="s">
        <v>79</v>
      </c>
      <c r="L3" s="5" t="s">
        <v>892</v>
      </c>
      <c r="M3" s="5" t="s">
        <v>889</v>
      </c>
      <c r="N3" s="5" t="b">
        <f t="shared" ref="N3:N66" si="3">I3=A3</f>
        <v>1</v>
      </c>
      <c r="O3" s="5" t="b">
        <f t="shared" ref="O3:O66" si="4">J3=B3</f>
        <v>1</v>
      </c>
      <c r="P3" s="5" t="b">
        <f t="shared" ref="P3:P66" si="5">K3=C3</f>
        <v>1</v>
      </c>
      <c r="R3" s="5" t="s">
        <v>878</v>
      </c>
      <c r="S3" s="5" t="s">
        <v>894</v>
      </c>
      <c r="T3" s="5" t="s">
        <v>80</v>
      </c>
      <c r="U3" s="5" t="s">
        <v>892</v>
      </c>
      <c r="V3" s="5" t="s">
        <v>992</v>
      </c>
      <c r="W3" s="5" t="b">
        <f t="shared" ref="W3:W66" si="6">R3=E3</f>
        <v>1</v>
      </c>
      <c r="X3" s="5" t="b">
        <f t="shared" ref="X3:X66" si="7">S3=F3</f>
        <v>1</v>
      </c>
      <c r="Y3" s="5" t="b">
        <f t="shared" ref="Y3:Y66" si="8">T3=G3</f>
        <v>1</v>
      </c>
    </row>
    <row r="4" spans="1:27" x14ac:dyDescent="0.25">
      <c r="A4" s="5" t="s">
        <v>878</v>
      </c>
      <c r="B4" s="5" t="str">
        <f>INDEX('Plexos Lookups'!$J$3:$J$54,MATCH(MID('Reserve Memberships'!C4,8,3),'Plexos Lookups'!$K$3:$K$54,0))&amp;$D$1</f>
        <v>East Reserve Margin</v>
      </c>
      <c r="C4" s="5" t="str">
        <f>'Gen Nodes'!B4</f>
        <v>DRS.PX.GOE._.CI_.Grid Interactive Water Htr</v>
      </c>
      <c r="E4" s="5" t="str">
        <f t="shared" si="2"/>
        <v>Reserve.Generators</v>
      </c>
      <c r="F4" s="5" t="str">
        <f>INDEX('Plexos Lookups'!$J$3:$J$54,MATCH(MID('Reserve Memberships'!G4,8,3),'Plexos Lookups'!$K$3:$K$54,0))&amp;$D$1</f>
        <v>East Reserve Margin</v>
      </c>
      <c r="G4" s="5" t="str">
        <f>'Gen Nodes'!F4</f>
        <v>DRW.PX.GOE._.CI_.Grid Interactive Water Htr</v>
      </c>
      <c r="I4" s="5" t="s">
        <v>878</v>
      </c>
      <c r="J4" s="5" t="s">
        <v>894</v>
      </c>
      <c r="K4" s="5" t="s">
        <v>81</v>
      </c>
      <c r="L4" s="5" t="s">
        <v>892</v>
      </c>
      <c r="M4" s="5" t="s">
        <v>889</v>
      </c>
      <c r="N4" s="5" t="b">
        <f t="shared" si="3"/>
        <v>1</v>
      </c>
      <c r="O4" s="5" t="b">
        <f t="shared" si="4"/>
        <v>1</v>
      </c>
      <c r="P4" s="5" t="b">
        <f t="shared" si="5"/>
        <v>1</v>
      </c>
      <c r="R4" s="5" t="s">
        <v>878</v>
      </c>
      <c r="S4" s="5" t="s">
        <v>894</v>
      </c>
      <c r="T4" s="5" t="s">
        <v>82</v>
      </c>
      <c r="U4" s="5" t="s">
        <v>892</v>
      </c>
      <c r="V4" s="5" t="s">
        <v>992</v>
      </c>
      <c r="W4" s="5" t="b">
        <f t="shared" si="6"/>
        <v>1</v>
      </c>
      <c r="X4" s="5" t="b">
        <f t="shared" si="7"/>
        <v>1</v>
      </c>
      <c r="Y4" s="5" t="b">
        <f t="shared" si="8"/>
        <v>1</v>
      </c>
    </row>
    <row r="5" spans="1:27" x14ac:dyDescent="0.25">
      <c r="A5" s="5" t="s">
        <v>878</v>
      </c>
      <c r="B5" s="5" t="str">
        <f>INDEX('Plexos Lookups'!$J$3:$J$54,MATCH(MID('Reserve Memberships'!C5,8,3),'Plexos Lookups'!$K$3:$K$54,0))&amp;$D$1</f>
        <v>East Reserve Margin</v>
      </c>
      <c r="C5" s="5" t="str">
        <f>'Gen Nodes'!B5</f>
        <v>DRS.PX.GOE._.CI_.HVAC - DLC</v>
      </c>
      <c r="E5" s="5" t="str">
        <f t="shared" si="2"/>
        <v>Reserve.Generators</v>
      </c>
      <c r="F5" s="5" t="str">
        <f>INDEX('Plexos Lookups'!$J$3:$J$54,MATCH(MID('Reserve Memberships'!G5,8,3),'Plexos Lookups'!$K$3:$K$54,0))&amp;$D$1</f>
        <v>East Reserve Margin</v>
      </c>
      <c r="G5" s="5" t="str">
        <f>'Gen Nodes'!F5</f>
        <v>DRW.PX.GOE._.CI_.HVAC - DLC</v>
      </c>
      <c r="I5" s="5" t="s">
        <v>878</v>
      </c>
      <c r="J5" s="5" t="s">
        <v>894</v>
      </c>
      <c r="K5" s="5" t="s">
        <v>83</v>
      </c>
      <c r="L5" s="5" t="s">
        <v>892</v>
      </c>
      <c r="M5" s="5" t="s">
        <v>889</v>
      </c>
      <c r="N5" s="5" t="b">
        <f t="shared" si="3"/>
        <v>1</v>
      </c>
      <c r="O5" s="5" t="b">
        <f t="shared" si="4"/>
        <v>1</v>
      </c>
      <c r="P5" s="5" t="b">
        <f t="shared" si="5"/>
        <v>1</v>
      </c>
      <c r="R5" s="5" t="s">
        <v>878</v>
      </c>
      <c r="S5" s="5" t="s">
        <v>894</v>
      </c>
      <c r="T5" s="5" t="s">
        <v>84</v>
      </c>
      <c r="U5" s="5" t="s">
        <v>892</v>
      </c>
      <c r="V5" s="5" t="s">
        <v>992</v>
      </c>
      <c r="W5" s="5" t="b">
        <f t="shared" si="6"/>
        <v>1</v>
      </c>
      <c r="X5" s="5" t="b">
        <f t="shared" si="7"/>
        <v>1</v>
      </c>
      <c r="Y5" s="5" t="b">
        <f t="shared" si="8"/>
        <v>1</v>
      </c>
    </row>
    <row r="6" spans="1:27" x14ac:dyDescent="0.25">
      <c r="A6" s="5" t="s">
        <v>878</v>
      </c>
      <c r="B6" s="5" t="str">
        <f>INDEX('Plexos Lookups'!$J$3:$J$54,MATCH(MID('Reserve Memberships'!C6,8,3),'Plexos Lookups'!$K$3:$K$54,0))&amp;$D$1</f>
        <v>East Reserve Margin</v>
      </c>
      <c r="C6" s="5" t="str">
        <f>'Gen Nodes'!B6</f>
        <v>DRS.PX.GOE._.CI_.Pool Pump - DLC</v>
      </c>
      <c r="E6" s="5" t="str">
        <f t="shared" si="2"/>
        <v>Reserve.Generators</v>
      </c>
      <c r="F6" s="5" t="str">
        <f>INDEX('Plexos Lookups'!$J$3:$J$54,MATCH(MID('Reserve Memberships'!G6,8,3),'Plexos Lookups'!$K$3:$K$54,0))&amp;$D$1</f>
        <v>East Reserve Margin</v>
      </c>
      <c r="G6" s="5" t="str">
        <f>'Gen Nodes'!F6</f>
        <v>DRW.PX.GOE._.CI_.Pool Pump - DLC</v>
      </c>
      <c r="I6" s="5" t="s">
        <v>878</v>
      </c>
      <c r="J6" s="5" t="s">
        <v>894</v>
      </c>
      <c r="K6" s="5" t="s">
        <v>85</v>
      </c>
      <c r="L6" s="5" t="s">
        <v>892</v>
      </c>
      <c r="M6" s="5" t="s">
        <v>889</v>
      </c>
      <c r="N6" s="5" t="b">
        <f t="shared" si="3"/>
        <v>1</v>
      </c>
      <c r="O6" s="5" t="b">
        <f t="shared" si="4"/>
        <v>1</v>
      </c>
      <c r="P6" s="5" t="b">
        <f t="shared" si="5"/>
        <v>1</v>
      </c>
      <c r="R6" s="5" t="s">
        <v>878</v>
      </c>
      <c r="S6" s="5" t="s">
        <v>894</v>
      </c>
      <c r="T6" s="5" t="s">
        <v>86</v>
      </c>
      <c r="U6" s="5" t="s">
        <v>892</v>
      </c>
      <c r="V6" s="5" t="s">
        <v>992</v>
      </c>
      <c r="W6" s="5" t="b">
        <f t="shared" si="6"/>
        <v>1</v>
      </c>
      <c r="X6" s="5" t="b">
        <f t="shared" si="7"/>
        <v>1</v>
      </c>
      <c r="Y6" s="5" t="b">
        <f t="shared" si="8"/>
        <v>1</v>
      </c>
    </row>
    <row r="7" spans="1:27" x14ac:dyDescent="0.25">
      <c r="A7" s="5" t="s">
        <v>878</v>
      </c>
      <c r="B7" s="5" t="str">
        <f>INDEX('Plexos Lookups'!$J$3:$J$54,MATCH(MID('Reserve Memberships'!C7,8,3),'Plexos Lookups'!$K$3:$K$54,0))&amp;$D$1</f>
        <v>East Reserve Margin</v>
      </c>
      <c r="C7" s="5" t="str">
        <f>'Gen Nodes'!B7</f>
        <v>DRS.PX.GOE._.CI_.Smart Thermostats</v>
      </c>
      <c r="E7" s="5" t="str">
        <f t="shared" si="2"/>
        <v>Reserve.Generators</v>
      </c>
      <c r="F7" s="5" t="str">
        <f>INDEX('Plexos Lookups'!$J$3:$J$54,MATCH(MID('Reserve Memberships'!G7,8,3),'Plexos Lookups'!$K$3:$K$54,0))&amp;$D$1</f>
        <v>East Reserve Margin</v>
      </c>
      <c r="G7" s="5" t="str">
        <f>'Gen Nodes'!F7</f>
        <v>DRW.PX.GOE._.CI_.Smart Thermostats</v>
      </c>
      <c r="I7" s="5" t="s">
        <v>878</v>
      </c>
      <c r="J7" s="5" t="s">
        <v>894</v>
      </c>
      <c r="K7" s="5" t="s">
        <v>87</v>
      </c>
      <c r="L7" s="5" t="s">
        <v>892</v>
      </c>
      <c r="M7" s="5" t="s">
        <v>889</v>
      </c>
      <c r="N7" s="5" t="b">
        <f t="shared" si="3"/>
        <v>1</v>
      </c>
      <c r="O7" s="5" t="b">
        <f t="shared" si="4"/>
        <v>1</v>
      </c>
      <c r="P7" s="5" t="b">
        <f t="shared" si="5"/>
        <v>1</v>
      </c>
      <c r="R7" s="5" t="s">
        <v>878</v>
      </c>
      <c r="S7" s="5" t="s">
        <v>894</v>
      </c>
      <c r="T7" s="5" t="s">
        <v>88</v>
      </c>
      <c r="U7" s="5" t="s">
        <v>892</v>
      </c>
      <c r="V7" s="5" t="s">
        <v>992</v>
      </c>
      <c r="W7" s="5" t="b">
        <f t="shared" si="6"/>
        <v>1</v>
      </c>
      <c r="X7" s="5" t="b">
        <f t="shared" si="7"/>
        <v>1</v>
      </c>
      <c r="Y7" s="5" t="b">
        <f t="shared" si="8"/>
        <v>1</v>
      </c>
    </row>
    <row r="8" spans="1:27" x14ac:dyDescent="0.25">
      <c r="A8" s="5" t="s">
        <v>878</v>
      </c>
      <c r="B8" s="5" t="str">
        <f>INDEX('Plexos Lookups'!$J$3:$J$54,MATCH(MID('Reserve Memberships'!C8,8,3),'Plexos Lookups'!$K$3:$K$54,0))&amp;$D$1</f>
        <v>East Reserve Margin</v>
      </c>
      <c r="C8" s="5" t="str">
        <f>'Gen Nodes'!B8</f>
        <v>DRS.PX.GOE._.CI_.Water Heater - DLC</v>
      </c>
      <c r="E8" s="5" t="str">
        <f t="shared" si="2"/>
        <v>Reserve.Generators</v>
      </c>
      <c r="F8" s="5" t="str">
        <f>INDEX('Plexos Lookups'!$J$3:$J$54,MATCH(MID('Reserve Memberships'!G8,8,3),'Plexos Lookups'!$K$3:$K$54,0))&amp;$D$1</f>
        <v>East Reserve Margin</v>
      </c>
      <c r="G8" s="5" t="str">
        <f>'Gen Nodes'!F8</f>
        <v>DRW.PX.GOE._.CI_.Water Heater - DLC</v>
      </c>
      <c r="I8" s="5" t="s">
        <v>878</v>
      </c>
      <c r="J8" s="5" t="s">
        <v>894</v>
      </c>
      <c r="K8" s="5" t="s">
        <v>91</v>
      </c>
      <c r="L8" s="5" t="s">
        <v>892</v>
      </c>
      <c r="M8" s="5" t="s">
        <v>889</v>
      </c>
      <c r="N8" s="5" t="b">
        <f t="shared" si="3"/>
        <v>1</v>
      </c>
      <c r="O8" s="5" t="b">
        <f t="shared" si="4"/>
        <v>1</v>
      </c>
      <c r="P8" s="5" t="b">
        <f t="shared" si="5"/>
        <v>1</v>
      </c>
      <c r="R8" s="5" t="s">
        <v>878</v>
      </c>
      <c r="S8" s="5" t="s">
        <v>894</v>
      </c>
      <c r="T8" s="5" t="s">
        <v>92</v>
      </c>
      <c r="U8" s="5" t="s">
        <v>892</v>
      </c>
      <c r="V8" s="5" t="s">
        <v>992</v>
      </c>
      <c r="W8" s="5" t="b">
        <f t="shared" si="6"/>
        <v>1</v>
      </c>
      <c r="X8" s="5" t="b">
        <f t="shared" si="7"/>
        <v>1</v>
      </c>
      <c r="Y8" s="5" t="b">
        <f t="shared" si="8"/>
        <v>1</v>
      </c>
    </row>
    <row r="9" spans="1:27" x14ac:dyDescent="0.25">
      <c r="A9" s="5" t="s">
        <v>878</v>
      </c>
      <c r="B9" s="5" t="str">
        <f>INDEX('Plexos Lookups'!$J$3:$J$54,MATCH(MID('Reserve Memberships'!C9,8,3),'Plexos Lookups'!$K$3:$K$54,0))&amp;$D$1</f>
        <v>East Reserve Margin</v>
      </c>
      <c r="C9" s="5" t="str">
        <f>'Gen Nodes'!B9</f>
        <v>DRS.PX.GOE._.IRR.Irrigation DLC</v>
      </c>
      <c r="E9" s="5" t="str">
        <f t="shared" si="2"/>
        <v>Reserve.Generators</v>
      </c>
      <c r="F9" s="5" t="str">
        <f>INDEX('Plexos Lookups'!$J$3:$J$54,MATCH(MID('Reserve Memberships'!G9,8,3),'Plexos Lookups'!$K$3:$K$54,0))&amp;$D$1</f>
        <v>East Reserve Margin</v>
      </c>
      <c r="G9" s="5" t="str">
        <f>'Gen Nodes'!F9</f>
        <v>DRW.PX.GOE._.RES.Battery DLC</v>
      </c>
      <c r="I9" s="5" t="s">
        <v>878</v>
      </c>
      <c r="J9" s="5" t="s">
        <v>894</v>
      </c>
      <c r="K9" s="5" t="s">
        <v>93</v>
      </c>
      <c r="L9" s="5" t="s">
        <v>892</v>
      </c>
      <c r="M9" s="5" t="s">
        <v>889</v>
      </c>
      <c r="N9" s="5" t="b">
        <f t="shared" si="3"/>
        <v>1</v>
      </c>
      <c r="O9" s="5" t="b">
        <f t="shared" si="4"/>
        <v>1</v>
      </c>
      <c r="P9" s="5" t="b">
        <f t="shared" si="5"/>
        <v>1</v>
      </c>
      <c r="R9" s="5" t="s">
        <v>878</v>
      </c>
      <c r="S9" s="5" t="s">
        <v>894</v>
      </c>
      <c r="T9" s="5" t="s">
        <v>66</v>
      </c>
      <c r="U9" s="5" t="s">
        <v>892</v>
      </c>
      <c r="V9" s="5" t="s">
        <v>992</v>
      </c>
      <c r="W9" s="5" t="b">
        <f t="shared" si="6"/>
        <v>1</v>
      </c>
      <c r="X9" s="5" t="b">
        <f t="shared" si="7"/>
        <v>1</v>
      </c>
      <c r="Y9" s="5" t="b">
        <f t="shared" si="8"/>
        <v>1</v>
      </c>
    </row>
    <row r="10" spans="1:27" x14ac:dyDescent="0.25">
      <c r="A10" s="5" t="s">
        <v>878</v>
      </c>
      <c r="B10" s="5" t="str">
        <f>INDEX('Plexos Lookups'!$J$3:$J$54,MATCH(MID('Reserve Memberships'!C10,8,3),'Plexos Lookups'!$K$3:$K$54,0))&amp;$D$1</f>
        <v>East Reserve Margin</v>
      </c>
      <c r="C10" s="5" t="str">
        <f>'Gen Nodes'!B10</f>
        <v>DRS.PX.GOE._.RES.Battery DLC</v>
      </c>
      <c r="E10" s="5" t="str">
        <f t="shared" si="2"/>
        <v>Reserve.Generators</v>
      </c>
      <c r="F10" s="5" t="str">
        <f>INDEX('Plexos Lookups'!$J$3:$J$54,MATCH(MID('Reserve Memberships'!G10,8,3),'Plexos Lookups'!$K$3:$K$54,0))&amp;$D$1</f>
        <v>East Reserve Margin</v>
      </c>
      <c r="G10" s="5" t="str">
        <f>'Gen Nodes'!F10</f>
        <v>DRW.PX.GOE._.RES.EV DLC</v>
      </c>
      <c r="I10" s="5" t="s">
        <v>878</v>
      </c>
      <c r="J10" s="5" t="s">
        <v>894</v>
      </c>
      <c r="K10" s="5" t="s">
        <v>65</v>
      </c>
      <c r="L10" s="5" t="s">
        <v>892</v>
      </c>
      <c r="M10" s="5" t="s">
        <v>889</v>
      </c>
      <c r="N10" s="5" t="b">
        <f t="shared" si="3"/>
        <v>1</v>
      </c>
      <c r="O10" s="5" t="b">
        <f t="shared" si="4"/>
        <v>1</v>
      </c>
      <c r="P10" s="5" t="b">
        <f t="shared" si="5"/>
        <v>1</v>
      </c>
      <c r="R10" s="5" t="s">
        <v>878</v>
      </c>
      <c r="S10" s="5" t="s">
        <v>894</v>
      </c>
      <c r="T10" s="5" t="s">
        <v>68</v>
      </c>
      <c r="U10" s="5" t="s">
        <v>892</v>
      </c>
      <c r="V10" s="5" t="s">
        <v>992</v>
      </c>
      <c r="W10" s="5" t="b">
        <f t="shared" si="6"/>
        <v>1</v>
      </c>
      <c r="X10" s="5" t="b">
        <f t="shared" si="7"/>
        <v>1</v>
      </c>
      <c r="Y10" s="5" t="b">
        <f t="shared" si="8"/>
        <v>1</v>
      </c>
    </row>
    <row r="11" spans="1:27" x14ac:dyDescent="0.25">
      <c r="A11" s="5" t="s">
        <v>878</v>
      </c>
      <c r="B11" s="5" t="str">
        <f>INDEX('Plexos Lookups'!$J$3:$J$54,MATCH(MID('Reserve Memberships'!C11,8,3),'Plexos Lookups'!$K$3:$K$54,0))&amp;$D$1</f>
        <v>East Reserve Margin</v>
      </c>
      <c r="C11" s="5" t="str">
        <f>'Gen Nodes'!B11</f>
        <v>DRS.PX.GOE._.RES.EV DLC</v>
      </c>
      <c r="E11" s="5" t="str">
        <f t="shared" si="2"/>
        <v>Reserve.Generators</v>
      </c>
      <c r="F11" s="5" t="str">
        <f>INDEX('Plexos Lookups'!$J$3:$J$54,MATCH(MID('Reserve Memberships'!G11,8,3),'Plexos Lookups'!$K$3:$K$54,0))&amp;$D$1</f>
        <v>East Reserve Margin</v>
      </c>
      <c r="G11" s="5" t="str">
        <f>'Gen Nodes'!F11</f>
        <v>DRW.PX.GOE._.RES.Grid Interactive Water Htr</v>
      </c>
      <c r="I11" s="5" t="s">
        <v>878</v>
      </c>
      <c r="J11" s="5" t="s">
        <v>894</v>
      </c>
      <c r="K11" s="5" t="s">
        <v>67</v>
      </c>
      <c r="L11" s="5" t="s">
        <v>892</v>
      </c>
      <c r="M11" s="5" t="s">
        <v>889</v>
      </c>
      <c r="N11" s="5" t="b">
        <f t="shared" si="3"/>
        <v>1</v>
      </c>
      <c r="O11" s="5" t="b">
        <f t="shared" si="4"/>
        <v>1</v>
      </c>
      <c r="P11" s="5" t="b">
        <f t="shared" si="5"/>
        <v>1</v>
      </c>
      <c r="R11" s="5" t="s">
        <v>878</v>
      </c>
      <c r="S11" s="5" t="s">
        <v>894</v>
      </c>
      <c r="T11" s="5" t="s">
        <v>70</v>
      </c>
      <c r="U11" s="5" t="s">
        <v>892</v>
      </c>
      <c r="V11" s="5" t="s">
        <v>992</v>
      </c>
      <c r="W11" s="5" t="b">
        <f t="shared" si="6"/>
        <v>1</v>
      </c>
      <c r="X11" s="5" t="b">
        <f t="shared" si="7"/>
        <v>1</v>
      </c>
      <c r="Y11" s="5" t="b">
        <f t="shared" si="8"/>
        <v>1</v>
      </c>
    </row>
    <row r="12" spans="1:27" x14ac:dyDescent="0.25">
      <c r="A12" s="5" t="s">
        <v>878</v>
      </c>
      <c r="B12" s="5" t="str">
        <f>INDEX('Plexos Lookups'!$J$3:$J$54,MATCH(MID('Reserve Memberships'!C12,8,3),'Plexos Lookups'!$K$3:$K$54,0))&amp;$D$1</f>
        <v>East Reserve Margin</v>
      </c>
      <c r="C12" s="5" t="str">
        <f>'Gen Nodes'!B12</f>
        <v>DRS.PX.GOE._.RES.Grid Interactive Water Htr</v>
      </c>
      <c r="E12" s="5" t="str">
        <f t="shared" si="2"/>
        <v>Reserve.Generators</v>
      </c>
      <c r="F12" s="5" t="str">
        <f>INDEX('Plexos Lookups'!$J$3:$J$54,MATCH(MID('Reserve Memberships'!G12,8,3),'Plexos Lookups'!$K$3:$K$54,0))&amp;$D$1</f>
        <v>East Reserve Margin</v>
      </c>
      <c r="G12" s="5" t="str">
        <f>'Gen Nodes'!F12</f>
        <v>DRW.PX.GOE._.RES.Home Energy Mgmt Sys</v>
      </c>
      <c r="I12" s="5" t="s">
        <v>878</v>
      </c>
      <c r="J12" s="5" t="s">
        <v>894</v>
      </c>
      <c r="K12" s="5" t="s">
        <v>69</v>
      </c>
      <c r="L12" s="5" t="s">
        <v>892</v>
      </c>
      <c r="M12" s="5" t="s">
        <v>889</v>
      </c>
      <c r="N12" s="5" t="b">
        <f t="shared" si="3"/>
        <v>1</v>
      </c>
      <c r="O12" s="5" t="b">
        <f t="shared" si="4"/>
        <v>1</v>
      </c>
      <c r="P12" s="5" t="b">
        <f t="shared" si="5"/>
        <v>1</v>
      </c>
      <c r="R12" s="5" t="s">
        <v>878</v>
      </c>
      <c r="S12" s="5" t="s">
        <v>894</v>
      </c>
      <c r="T12" s="5" t="s">
        <v>72</v>
      </c>
      <c r="U12" s="5" t="s">
        <v>892</v>
      </c>
      <c r="V12" s="5" t="s">
        <v>992</v>
      </c>
      <c r="W12" s="5" t="b">
        <f t="shared" si="6"/>
        <v>1</v>
      </c>
      <c r="X12" s="5" t="b">
        <f t="shared" si="7"/>
        <v>1</v>
      </c>
      <c r="Y12" s="5" t="b">
        <f t="shared" si="8"/>
        <v>1</v>
      </c>
    </row>
    <row r="13" spans="1:27" x14ac:dyDescent="0.25">
      <c r="A13" s="5" t="s">
        <v>878</v>
      </c>
      <c r="B13" s="5" t="str">
        <f>INDEX('Plexos Lookups'!$J$3:$J$54,MATCH(MID('Reserve Memberships'!C13,8,3),'Plexos Lookups'!$K$3:$K$54,0))&amp;$D$1</f>
        <v>East Reserve Margin</v>
      </c>
      <c r="C13" s="5" t="str">
        <f>'Gen Nodes'!B13</f>
        <v>DRS.PX.GOE._.RES.Home Energy Mgmt Sys</v>
      </c>
      <c r="E13" s="5" t="str">
        <f t="shared" si="2"/>
        <v>Reserve.Generators</v>
      </c>
      <c r="F13" s="5" t="str">
        <f>INDEX('Plexos Lookups'!$J$3:$J$54,MATCH(MID('Reserve Memberships'!G13,8,3),'Plexos Lookups'!$K$3:$K$54,0))&amp;$D$1</f>
        <v>East Reserve Margin</v>
      </c>
      <c r="G13" s="5" t="str">
        <f>'Gen Nodes'!F13</f>
        <v>DRW.PX.GOE._.RES.HVAC - DLC</v>
      </c>
      <c r="I13" s="5" t="s">
        <v>878</v>
      </c>
      <c r="J13" s="5" t="s">
        <v>894</v>
      </c>
      <c r="K13" s="5" t="s">
        <v>71</v>
      </c>
      <c r="L13" s="5" t="s">
        <v>892</v>
      </c>
      <c r="M13" s="5" t="s">
        <v>889</v>
      </c>
      <c r="N13" s="5" t="b">
        <f t="shared" si="3"/>
        <v>1</v>
      </c>
      <c r="O13" s="5" t="b">
        <f t="shared" si="4"/>
        <v>1</v>
      </c>
      <c r="P13" s="5" t="b">
        <f t="shared" si="5"/>
        <v>1</v>
      </c>
      <c r="R13" s="5" t="s">
        <v>878</v>
      </c>
      <c r="S13" s="5" t="s">
        <v>894</v>
      </c>
      <c r="T13" s="5" t="s">
        <v>74</v>
      </c>
      <c r="U13" s="5" t="s">
        <v>892</v>
      </c>
      <c r="V13" s="5" t="s">
        <v>992</v>
      </c>
      <c r="W13" s="5" t="b">
        <f t="shared" si="6"/>
        <v>1</v>
      </c>
      <c r="X13" s="5" t="b">
        <f t="shared" si="7"/>
        <v>1</v>
      </c>
      <c r="Y13" s="5" t="b">
        <f t="shared" si="8"/>
        <v>1</v>
      </c>
    </row>
    <row r="14" spans="1:27" x14ac:dyDescent="0.25">
      <c r="A14" s="5" t="s">
        <v>878</v>
      </c>
      <c r="B14" s="5" t="str">
        <f>INDEX('Plexos Lookups'!$J$3:$J$54,MATCH(MID('Reserve Memberships'!C14,8,3),'Plexos Lookups'!$K$3:$K$54,0))&amp;$D$1</f>
        <v>East Reserve Margin</v>
      </c>
      <c r="C14" s="5" t="str">
        <f>'Gen Nodes'!B14</f>
        <v>DRS.PX.GOE._.RES.HVAC - DLC</v>
      </c>
      <c r="E14" s="5" t="str">
        <f t="shared" si="2"/>
        <v>Reserve.Generators</v>
      </c>
      <c r="F14" s="5" t="str">
        <f>INDEX('Plexos Lookups'!$J$3:$J$54,MATCH(MID('Reserve Memberships'!G14,8,3),'Plexos Lookups'!$K$3:$K$54,0))&amp;$D$1</f>
        <v>East Reserve Margin</v>
      </c>
      <c r="G14" s="5" t="str">
        <f>'Gen Nodes'!F14</f>
        <v>DRW.PX.GOE._.RES.Pool Pump - DLC</v>
      </c>
      <c r="I14" s="5" t="s">
        <v>878</v>
      </c>
      <c r="J14" s="5" t="s">
        <v>894</v>
      </c>
      <c r="K14" s="5" t="s">
        <v>73</v>
      </c>
      <c r="L14" s="5" t="s">
        <v>892</v>
      </c>
      <c r="M14" s="5" t="s">
        <v>889</v>
      </c>
      <c r="N14" s="5" t="b">
        <f t="shared" si="3"/>
        <v>1</v>
      </c>
      <c r="O14" s="5" t="b">
        <f t="shared" si="4"/>
        <v>1</v>
      </c>
      <c r="P14" s="5" t="b">
        <f t="shared" si="5"/>
        <v>1</v>
      </c>
      <c r="R14" s="5" t="s">
        <v>878</v>
      </c>
      <c r="S14" s="5" t="s">
        <v>894</v>
      </c>
      <c r="T14" s="5" t="s">
        <v>76</v>
      </c>
      <c r="U14" s="5" t="s">
        <v>892</v>
      </c>
      <c r="V14" s="5" t="s">
        <v>992</v>
      </c>
      <c r="W14" s="5" t="b">
        <f t="shared" si="6"/>
        <v>1</v>
      </c>
      <c r="X14" s="5" t="b">
        <f t="shared" si="7"/>
        <v>1</v>
      </c>
      <c r="Y14" s="5" t="b">
        <f t="shared" si="8"/>
        <v>1</v>
      </c>
    </row>
    <row r="15" spans="1:27" x14ac:dyDescent="0.25">
      <c r="A15" s="5" t="s">
        <v>878</v>
      </c>
      <c r="B15" s="5" t="str">
        <f>INDEX('Plexos Lookups'!$J$3:$J$54,MATCH(MID('Reserve Memberships'!C15,8,3),'Plexos Lookups'!$K$3:$K$54,0))&amp;$D$1</f>
        <v>East Reserve Margin</v>
      </c>
      <c r="C15" s="5" t="str">
        <f>'Gen Nodes'!B15</f>
        <v>DRS.PX.GOE._.RES.Pool Pump - DLC</v>
      </c>
      <c r="E15" s="5" t="str">
        <f t="shared" si="2"/>
        <v>Reserve.Generators</v>
      </c>
      <c r="F15" s="5" t="str">
        <f>INDEX('Plexos Lookups'!$J$3:$J$54,MATCH(MID('Reserve Memberships'!G15,8,3),'Plexos Lookups'!$K$3:$K$54,0))&amp;$D$1</f>
        <v>East Reserve Margin</v>
      </c>
      <c r="G15" s="5" t="str">
        <f>'Gen Nodes'!F15</f>
        <v>DRW.PX.GOE._.RES.Water Heater - DLC</v>
      </c>
      <c r="I15" s="5" t="s">
        <v>878</v>
      </c>
      <c r="J15" s="5" t="s">
        <v>894</v>
      </c>
      <c r="K15" s="5" t="s">
        <v>75</v>
      </c>
      <c r="L15" s="5" t="s">
        <v>892</v>
      </c>
      <c r="M15" s="5" t="s">
        <v>889</v>
      </c>
      <c r="N15" s="5" t="b">
        <f t="shared" si="3"/>
        <v>1</v>
      </c>
      <c r="O15" s="5" t="b">
        <f t="shared" si="4"/>
        <v>1</v>
      </c>
      <c r="P15" s="5" t="b">
        <f t="shared" si="5"/>
        <v>1</v>
      </c>
      <c r="R15" s="5" t="s">
        <v>878</v>
      </c>
      <c r="S15" s="5" t="s">
        <v>894</v>
      </c>
      <c r="T15" s="5" t="s">
        <v>78</v>
      </c>
      <c r="U15" s="5" t="s">
        <v>892</v>
      </c>
      <c r="V15" s="5" t="s">
        <v>992</v>
      </c>
      <c r="W15" s="5" t="b">
        <f t="shared" si="6"/>
        <v>1</v>
      </c>
      <c r="X15" s="5" t="b">
        <f t="shared" si="7"/>
        <v>1</v>
      </c>
      <c r="Y15" s="5" t="b">
        <f t="shared" si="8"/>
        <v>1</v>
      </c>
    </row>
    <row r="16" spans="1:27" x14ac:dyDescent="0.25">
      <c r="A16" s="5" t="s">
        <v>878</v>
      </c>
      <c r="B16" s="5" t="str">
        <f>INDEX('Plexos Lookups'!$J$3:$J$54,MATCH(MID('Reserve Memberships'!C16,8,3),'Plexos Lookups'!$K$3:$K$54,0))&amp;$D$1</f>
        <v>East Reserve Margin</v>
      </c>
      <c r="C16" s="5" t="str">
        <f>'Gen Nodes'!B16</f>
        <v>DRS.PX.GOE._.RES.Water Heater - DLC</v>
      </c>
      <c r="E16" s="5" t="str">
        <f t="shared" si="2"/>
        <v>Reserve.Generators</v>
      </c>
      <c r="F16" s="5" t="str">
        <f>INDEX('Plexos Lookups'!$J$3:$J$54,MATCH(MID('Reserve Memberships'!G16,8,3),'Plexos Lookups'!$K$3:$K$54,0))&amp;$D$1</f>
        <v>West Reserve Margin</v>
      </c>
      <c r="G16" s="5" t="str">
        <f>'Gen Nodes'!F16</f>
        <v>DRW.PX.NCA._.CI_.3 Party</v>
      </c>
      <c r="I16" s="5" t="s">
        <v>878</v>
      </c>
      <c r="J16" s="5" t="s">
        <v>894</v>
      </c>
      <c r="K16" s="5" t="s">
        <v>77</v>
      </c>
      <c r="L16" s="5" t="s">
        <v>892</v>
      </c>
      <c r="M16" s="5" t="s">
        <v>889</v>
      </c>
      <c r="N16" s="5" t="b">
        <f t="shared" si="3"/>
        <v>1</v>
      </c>
      <c r="O16" s="5" t="b">
        <f t="shared" si="4"/>
        <v>1</v>
      </c>
      <c r="P16" s="5" t="b">
        <f t="shared" si="5"/>
        <v>1</v>
      </c>
      <c r="R16" s="5" t="s">
        <v>878</v>
      </c>
      <c r="S16" s="5" t="s">
        <v>898</v>
      </c>
      <c r="T16" s="5" t="s">
        <v>59</v>
      </c>
      <c r="U16" s="5" t="s">
        <v>896</v>
      </c>
      <c r="V16" s="5" t="s">
        <v>992</v>
      </c>
      <c r="W16" s="5" t="b">
        <f t="shared" si="6"/>
        <v>1</v>
      </c>
      <c r="X16" s="5" t="b">
        <f t="shared" si="7"/>
        <v>1</v>
      </c>
      <c r="Y16" s="5" t="b">
        <f t="shared" si="8"/>
        <v>1</v>
      </c>
    </row>
    <row r="17" spans="1:25" x14ac:dyDescent="0.25">
      <c r="A17" s="5" t="s">
        <v>878</v>
      </c>
      <c r="B17" s="5" t="str">
        <f>INDEX('Plexos Lookups'!$J$3:$J$54,MATCH(MID('Reserve Memberships'!C17,8,3),'Plexos Lookups'!$K$3:$K$54,0))&amp;$D$1</f>
        <v>West Reserve Margin</v>
      </c>
      <c r="C17" s="5" t="str">
        <f>'Gen Nodes'!B17</f>
        <v>DRS.PX.NCA._.CI_.3 Party</v>
      </c>
      <c r="E17" s="5" t="str">
        <f t="shared" si="2"/>
        <v>Reserve.Generators</v>
      </c>
      <c r="F17" s="5" t="str">
        <f>INDEX('Plexos Lookups'!$J$3:$J$54,MATCH(MID('Reserve Memberships'!G17,8,3),'Plexos Lookups'!$K$3:$K$54,0))&amp;$D$1</f>
        <v>West Reserve Margin</v>
      </c>
      <c r="G17" s="5" t="str">
        <f>'Gen Nodes'!F17</f>
        <v>DRW.PX.NCA._.CI_.Battery DLC</v>
      </c>
      <c r="I17" s="5" t="s">
        <v>878</v>
      </c>
      <c r="J17" s="5" t="s">
        <v>898</v>
      </c>
      <c r="K17" s="5" t="s">
        <v>58</v>
      </c>
      <c r="L17" s="5" t="s">
        <v>896</v>
      </c>
      <c r="M17" s="5" t="s">
        <v>889</v>
      </c>
      <c r="N17" s="5" t="b">
        <f t="shared" si="3"/>
        <v>1</v>
      </c>
      <c r="O17" s="5" t="b">
        <f t="shared" si="4"/>
        <v>1</v>
      </c>
      <c r="P17" s="5" t="b">
        <f t="shared" si="5"/>
        <v>1</v>
      </c>
      <c r="R17" s="5" t="s">
        <v>878</v>
      </c>
      <c r="S17" s="5" t="s">
        <v>898</v>
      </c>
      <c r="T17" s="5" t="s">
        <v>49</v>
      </c>
      <c r="U17" s="5" t="s">
        <v>896</v>
      </c>
      <c r="V17" s="5" t="s">
        <v>992</v>
      </c>
      <c r="W17" s="5" t="b">
        <f t="shared" si="6"/>
        <v>1</v>
      </c>
      <c r="X17" s="5" t="b">
        <f t="shared" si="7"/>
        <v>1</v>
      </c>
      <c r="Y17" s="5" t="b">
        <f t="shared" si="8"/>
        <v>1</v>
      </c>
    </row>
    <row r="18" spans="1:25" x14ac:dyDescent="0.25">
      <c r="A18" s="5" t="s">
        <v>878</v>
      </c>
      <c r="B18" s="5" t="str">
        <f>INDEX('Plexos Lookups'!$J$3:$J$54,MATCH(MID('Reserve Memberships'!C18,8,3),'Plexos Lookups'!$K$3:$K$54,0))&amp;$D$1</f>
        <v>West Reserve Margin</v>
      </c>
      <c r="C18" s="5" t="str">
        <f>'Gen Nodes'!B18</f>
        <v>DRS.PX.NCA._.CI_.Battery DLC</v>
      </c>
      <c r="E18" s="5" t="str">
        <f t="shared" si="2"/>
        <v>Reserve.Generators</v>
      </c>
      <c r="F18" s="5" t="str">
        <f>INDEX('Plexos Lookups'!$J$3:$J$54,MATCH(MID('Reserve Memberships'!G18,8,3),'Plexos Lookups'!$K$3:$K$54,0))&amp;$D$1</f>
        <v>West Reserve Margin</v>
      </c>
      <c r="G18" s="5" t="str">
        <f>'Gen Nodes'!F18</f>
        <v>DRW.PX.NCA._.CI_.Grid Interactive Water Htr</v>
      </c>
      <c r="I18" s="5" t="s">
        <v>878</v>
      </c>
      <c r="J18" s="5" t="s">
        <v>898</v>
      </c>
      <c r="K18" s="5" t="s">
        <v>48</v>
      </c>
      <c r="L18" s="5" t="s">
        <v>896</v>
      </c>
      <c r="M18" s="5" t="s">
        <v>889</v>
      </c>
      <c r="N18" s="5" t="b">
        <f t="shared" si="3"/>
        <v>1</v>
      </c>
      <c r="O18" s="5" t="b">
        <f t="shared" si="4"/>
        <v>1</v>
      </c>
      <c r="P18" s="5" t="b">
        <f t="shared" si="5"/>
        <v>1</v>
      </c>
      <c r="R18" s="5" t="s">
        <v>878</v>
      </c>
      <c r="S18" s="5" t="s">
        <v>898</v>
      </c>
      <c r="T18" s="5" t="s">
        <v>51</v>
      </c>
      <c r="U18" s="5" t="s">
        <v>896</v>
      </c>
      <c r="V18" s="5" t="s">
        <v>992</v>
      </c>
      <c r="W18" s="5" t="b">
        <f t="shared" si="6"/>
        <v>1</v>
      </c>
      <c r="X18" s="5" t="b">
        <f t="shared" si="7"/>
        <v>1</v>
      </c>
      <c r="Y18" s="5" t="b">
        <f t="shared" si="8"/>
        <v>1</v>
      </c>
    </row>
    <row r="19" spans="1:25" x14ac:dyDescent="0.25">
      <c r="A19" s="5" t="s">
        <v>878</v>
      </c>
      <c r="B19" s="5" t="str">
        <f>INDEX('Plexos Lookups'!$J$3:$J$54,MATCH(MID('Reserve Memberships'!C19,8,3),'Plexos Lookups'!$K$3:$K$54,0))&amp;$D$1</f>
        <v>West Reserve Margin</v>
      </c>
      <c r="C19" s="5" t="str">
        <f>'Gen Nodes'!B19</f>
        <v>DRS.PX.NCA._.CI_.Grid Interactive Water Htr</v>
      </c>
      <c r="E19" s="5" t="str">
        <f t="shared" si="2"/>
        <v>Reserve.Generators</v>
      </c>
      <c r="F19" s="5" t="str">
        <f>INDEX('Plexos Lookups'!$J$3:$J$54,MATCH(MID('Reserve Memberships'!G19,8,3),'Plexos Lookups'!$K$3:$K$54,0))&amp;$D$1</f>
        <v>West Reserve Margin</v>
      </c>
      <c r="G19" s="5" t="str">
        <f>'Gen Nodes'!F19</f>
        <v>DRW.PX.NCA._.CI_.HVAC - DLC</v>
      </c>
      <c r="I19" s="5" t="s">
        <v>878</v>
      </c>
      <c r="J19" s="5" t="s">
        <v>898</v>
      </c>
      <c r="K19" s="5" t="s">
        <v>50</v>
      </c>
      <c r="L19" s="5" t="s">
        <v>896</v>
      </c>
      <c r="M19" s="5" t="s">
        <v>889</v>
      </c>
      <c r="N19" s="5" t="b">
        <f t="shared" si="3"/>
        <v>1</v>
      </c>
      <c r="O19" s="5" t="b">
        <f t="shared" si="4"/>
        <v>1</v>
      </c>
      <c r="P19" s="5" t="b">
        <f t="shared" si="5"/>
        <v>1</v>
      </c>
      <c r="R19" s="5" t="s">
        <v>878</v>
      </c>
      <c r="S19" s="5" t="s">
        <v>898</v>
      </c>
      <c r="T19" s="5" t="s">
        <v>53</v>
      </c>
      <c r="U19" s="5" t="s">
        <v>896</v>
      </c>
      <c r="V19" s="5" t="s">
        <v>992</v>
      </c>
      <c r="W19" s="5" t="b">
        <f t="shared" si="6"/>
        <v>1</v>
      </c>
      <c r="X19" s="5" t="b">
        <f t="shared" si="7"/>
        <v>1</v>
      </c>
      <c r="Y19" s="5" t="b">
        <f t="shared" si="8"/>
        <v>1</v>
      </c>
    </row>
    <row r="20" spans="1:25" x14ac:dyDescent="0.25">
      <c r="A20" s="5" t="s">
        <v>878</v>
      </c>
      <c r="B20" s="5" t="str">
        <f>INDEX('Plexos Lookups'!$J$3:$J$54,MATCH(MID('Reserve Memberships'!C20,8,3),'Plexos Lookups'!$K$3:$K$54,0))&amp;$D$1</f>
        <v>West Reserve Margin</v>
      </c>
      <c r="C20" s="5" t="str">
        <f>'Gen Nodes'!B20</f>
        <v>DRS.PX.NCA._.CI_.HVAC - DLC</v>
      </c>
      <c r="E20" s="5" t="str">
        <f t="shared" si="2"/>
        <v>Reserve.Generators</v>
      </c>
      <c r="F20" s="5" t="str">
        <f>INDEX('Plexos Lookups'!$J$3:$J$54,MATCH(MID('Reserve Memberships'!G20,8,3),'Plexos Lookups'!$K$3:$K$54,0))&amp;$D$1</f>
        <v>West Reserve Margin</v>
      </c>
      <c r="G20" s="5" t="str">
        <f>'Gen Nodes'!F20</f>
        <v>DRW.PX.NCA._.CI_.Pool Pump - DLC</v>
      </c>
      <c r="I20" s="5" t="s">
        <v>878</v>
      </c>
      <c r="J20" s="5" t="s">
        <v>898</v>
      </c>
      <c r="K20" s="5" t="s">
        <v>52</v>
      </c>
      <c r="L20" s="5" t="s">
        <v>896</v>
      </c>
      <c r="M20" s="5" t="s">
        <v>889</v>
      </c>
      <c r="N20" s="5" t="b">
        <f t="shared" si="3"/>
        <v>1</v>
      </c>
      <c r="O20" s="5" t="b">
        <f t="shared" si="4"/>
        <v>1</v>
      </c>
      <c r="P20" s="5" t="b">
        <f t="shared" si="5"/>
        <v>1</v>
      </c>
      <c r="R20" s="5" t="s">
        <v>878</v>
      </c>
      <c r="S20" s="5" t="s">
        <v>898</v>
      </c>
      <c r="T20" s="5" t="s">
        <v>55</v>
      </c>
      <c r="U20" s="5" t="s">
        <v>896</v>
      </c>
      <c r="V20" s="5" t="s">
        <v>992</v>
      </c>
      <c r="W20" s="5" t="b">
        <f t="shared" si="6"/>
        <v>1</v>
      </c>
      <c r="X20" s="5" t="b">
        <f t="shared" si="7"/>
        <v>1</v>
      </c>
      <c r="Y20" s="5" t="b">
        <f t="shared" si="8"/>
        <v>1</v>
      </c>
    </row>
    <row r="21" spans="1:25" x14ac:dyDescent="0.25">
      <c r="A21" s="5" t="s">
        <v>878</v>
      </c>
      <c r="B21" s="5" t="str">
        <f>INDEX('Plexos Lookups'!$J$3:$J$54,MATCH(MID('Reserve Memberships'!C21,8,3),'Plexos Lookups'!$K$3:$K$54,0))&amp;$D$1</f>
        <v>West Reserve Margin</v>
      </c>
      <c r="C21" s="5" t="str">
        <f>'Gen Nodes'!B21</f>
        <v>DRS.PX.NCA._.CI_.Pool Pump - DLC</v>
      </c>
      <c r="E21" s="5" t="str">
        <f t="shared" si="2"/>
        <v>Reserve.Generators</v>
      </c>
      <c r="F21" s="5" t="str">
        <f>INDEX('Plexos Lookups'!$J$3:$J$54,MATCH(MID('Reserve Memberships'!G21,8,3),'Plexos Lookups'!$K$3:$K$54,0))&amp;$D$1</f>
        <v>West Reserve Margin</v>
      </c>
      <c r="G21" s="5" t="str">
        <f>'Gen Nodes'!F21</f>
        <v>DRW.PX.NCA._.CI_.Smart Thermostats</v>
      </c>
      <c r="I21" s="5" t="s">
        <v>878</v>
      </c>
      <c r="J21" s="5" t="s">
        <v>898</v>
      </c>
      <c r="K21" s="5" t="s">
        <v>54</v>
      </c>
      <c r="L21" s="5" t="s">
        <v>896</v>
      </c>
      <c r="M21" s="5" t="s">
        <v>889</v>
      </c>
      <c r="N21" s="5" t="b">
        <f t="shared" si="3"/>
        <v>1</v>
      </c>
      <c r="O21" s="5" t="b">
        <f t="shared" si="4"/>
        <v>1</v>
      </c>
      <c r="P21" s="5" t="b">
        <f t="shared" si="5"/>
        <v>1</v>
      </c>
      <c r="R21" s="5" t="s">
        <v>878</v>
      </c>
      <c r="S21" s="5" t="s">
        <v>898</v>
      </c>
      <c r="T21" s="5" t="s">
        <v>57</v>
      </c>
      <c r="U21" s="5" t="s">
        <v>896</v>
      </c>
      <c r="V21" s="5" t="s">
        <v>992</v>
      </c>
      <c r="W21" s="5" t="b">
        <f t="shared" si="6"/>
        <v>1</v>
      </c>
      <c r="X21" s="5" t="b">
        <f t="shared" si="7"/>
        <v>1</v>
      </c>
      <c r="Y21" s="5" t="b">
        <f t="shared" si="8"/>
        <v>1</v>
      </c>
    </row>
    <row r="22" spans="1:25" x14ac:dyDescent="0.25">
      <c r="A22" s="5" t="s">
        <v>878</v>
      </c>
      <c r="B22" s="5" t="str">
        <f>INDEX('Plexos Lookups'!$J$3:$J$54,MATCH(MID('Reserve Memberships'!C22,8,3),'Plexos Lookups'!$K$3:$K$54,0))&amp;$D$1</f>
        <v>West Reserve Margin</v>
      </c>
      <c r="C22" s="5" t="str">
        <f>'Gen Nodes'!B22</f>
        <v>DRS.PX.NCA._.CI_.Smart Thermostats</v>
      </c>
      <c r="E22" s="5" t="str">
        <f t="shared" si="2"/>
        <v>Reserve.Generators</v>
      </c>
      <c r="F22" s="5" t="str">
        <f>INDEX('Plexos Lookups'!$J$3:$J$54,MATCH(MID('Reserve Memberships'!G22,8,3),'Plexos Lookups'!$K$3:$K$54,0))&amp;$D$1</f>
        <v>West Reserve Margin</v>
      </c>
      <c r="G22" s="5" t="str">
        <f>'Gen Nodes'!F22</f>
        <v>DRW.PX.NCA._.CI_.Water Heater - DLC</v>
      </c>
      <c r="I22" s="5" t="s">
        <v>878</v>
      </c>
      <c r="J22" s="5" t="s">
        <v>898</v>
      </c>
      <c r="K22" s="5" t="s">
        <v>56</v>
      </c>
      <c r="L22" s="5" t="s">
        <v>896</v>
      </c>
      <c r="M22" s="5" t="s">
        <v>889</v>
      </c>
      <c r="N22" s="5" t="b">
        <f t="shared" si="3"/>
        <v>1</v>
      </c>
      <c r="O22" s="5" t="b">
        <f t="shared" si="4"/>
        <v>1</v>
      </c>
      <c r="P22" s="5" t="b">
        <f t="shared" si="5"/>
        <v>1</v>
      </c>
      <c r="R22" s="5" t="s">
        <v>878</v>
      </c>
      <c r="S22" s="5" t="s">
        <v>898</v>
      </c>
      <c r="T22" s="5" t="s">
        <v>61</v>
      </c>
      <c r="U22" s="5" t="s">
        <v>896</v>
      </c>
      <c r="V22" s="5" t="s">
        <v>992</v>
      </c>
      <c r="W22" s="5" t="b">
        <f t="shared" si="6"/>
        <v>1</v>
      </c>
      <c r="X22" s="5" t="b">
        <f t="shared" si="7"/>
        <v>1</v>
      </c>
      <c r="Y22" s="5" t="b">
        <f t="shared" si="8"/>
        <v>1</v>
      </c>
    </row>
    <row r="23" spans="1:25" x14ac:dyDescent="0.25">
      <c r="A23" s="5" t="s">
        <v>878</v>
      </c>
      <c r="B23" s="5" t="str">
        <f>INDEX('Plexos Lookups'!$J$3:$J$54,MATCH(MID('Reserve Memberships'!C23,8,3),'Plexos Lookups'!$K$3:$K$54,0))&amp;$D$1</f>
        <v>West Reserve Margin</v>
      </c>
      <c r="C23" s="5" t="str">
        <f>'Gen Nodes'!B23</f>
        <v>DRS.PX.NCA._.CI_.Water Heater - DLC</v>
      </c>
      <c r="E23" s="5" t="str">
        <f t="shared" si="2"/>
        <v>Reserve.Generators</v>
      </c>
      <c r="F23" s="5" t="str">
        <f>INDEX('Plexos Lookups'!$J$3:$J$54,MATCH(MID('Reserve Memberships'!G23,8,3),'Plexos Lookups'!$K$3:$K$54,0))&amp;$D$1</f>
        <v>West Reserve Margin</v>
      </c>
      <c r="G23" s="5" t="str">
        <f>'Gen Nodes'!F23</f>
        <v>DRW.PX.NCA._.RES.Battery DLC</v>
      </c>
      <c r="I23" s="5" t="s">
        <v>878</v>
      </c>
      <c r="J23" s="5" t="s">
        <v>898</v>
      </c>
      <c r="K23" s="5" t="s">
        <v>60</v>
      </c>
      <c r="L23" s="5" t="s">
        <v>896</v>
      </c>
      <c r="M23" s="5" t="s">
        <v>889</v>
      </c>
      <c r="N23" s="5" t="b">
        <f t="shared" si="3"/>
        <v>1</v>
      </c>
      <c r="O23" s="5" t="b">
        <f t="shared" si="4"/>
        <v>1</v>
      </c>
      <c r="P23" s="5" t="b">
        <f t="shared" si="5"/>
        <v>1</v>
      </c>
      <c r="R23" s="5" t="s">
        <v>878</v>
      </c>
      <c r="S23" s="5" t="s">
        <v>898</v>
      </c>
      <c r="T23" s="5" t="s">
        <v>32</v>
      </c>
      <c r="U23" s="5" t="s">
        <v>896</v>
      </c>
      <c r="V23" s="5" t="s">
        <v>992</v>
      </c>
      <c r="W23" s="5" t="b">
        <f t="shared" si="6"/>
        <v>1</v>
      </c>
      <c r="X23" s="5" t="b">
        <f t="shared" si="7"/>
        <v>1</v>
      </c>
      <c r="Y23" s="5" t="b">
        <f t="shared" si="8"/>
        <v>1</v>
      </c>
    </row>
    <row r="24" spans="1:25" x14ac:dyDescent="0.25">
      <c r="A24" s="5" t="s">
        <v>878</v>
      </c>
      <c r="B24" s="5" t="str">
        <f>INDEX('Plexos Lookups'!$J$3:$J$54,MATCH(MID('Reserve Memberships'!C24,8,3),'Plexos Lookups'!$K$3:$K$54,0))&amp;$D$1</f>
        <v>West Reserve Margin</v>
      </c>
      <c r="C24" s="5" t="str">
        <f>'Gen Nodes'!B24</f>
        <v>DRS.PX.NCA._.IRR.Irrigation DLC</v>
      </c>
      <c r="E24" s="5" t="str">
        <f t="shared" si="2"/>
        <v>Reserve.Generators</v>
      </c>
      <c r="F24" s="5" t="str">
        <f>INDEX('Plexos Lookups'!$J$3:$J$54,MATCH(MID('Reserve Memberships'!G24,8,3),'Plexos Lookups'!$K$3:$K$54,0))&amp;$D$1</f>
        <v>West Reserve Margin</v>
      </c>
      <c r="G24" s="5" t="str">
        <f>'Gen Nodes'!F24</f>
        <v>DRW.PX.NCA._.RES.EV DLC</v>
      </c>
      <c r="I24" s="5" t="s">
        <v>878</v>
      </c>
      <c r="J24" s="5" t="s">
        <v>898</v>
      </c>
      <c r="K24" s="5" t="s">
        <v>62</v>
      </c>
      <c r="L24" s="5" t="s">
        <v>896</v>
      </c>
      <c r="M24" s="5" t="s">
        <v>889</v>
      </c>
      <c r="N24" s="5" t="b">
        <f t="shared" si="3"/>
        <v>1</v>
      </c>
      <c r="O24" s="5" t="b">
        <f t="shared" si="4"/>
        <v>1</v>
      </c>
      <c r="P24" s="5" t="b">
        <f t="shared" si="5"/>
        <v>1</v>
      </c>
      <c r="R24" s="5" t="s">
        <v>878</v>
      </c>
      <c r="S24" s="5" t="s">
        <v>898</v>
      </c>
      <c r="T24" s="5" t="s">
        <v>35</v>
      </c>
      <c r="U24" s="5" t="s">
        <v>896</v>
      </c>
      <c r="V24" s="5" t="s">
        <v>992</v>
      </c>
      <c r="W24" s="5" t="b">
        <f t="shared" si="6"/>
        <v>1</v>
      </c>
      <c r="X24" s="5" t="b">
        <f t="shared" si="7"/>
        <v>1</v>
      </c>
      <c r="Y24" s="5" t="b">
        <f t="shared" si="8"/>
        <v>1</v>
      </c>
    </row>
    <row r="25" spans="1:25" x14ac:dyDescent="0.25">
      <c r="A25" s="5" t="s">
        <v>878</v>
      </c>
      <c r="B25" s="5" t="str">
        <f>INDEX('Plexos Lookups'!$J$3:$J$54,MATCH(MID('Reserve Memberships'!C25,8,3),'Plexos Lookups'!$K$3:$K$54,0))&amp;$D$1</f>
        <v>West Reserve Margin</v>
      </c>
      <c r="C25" s="5" t="str">
        <f>'Gen Nodes'!B25</f>
        <v>DRS.PX.NCA._.RES.Battery DLC</v>
      </c>
      <c r="E25" s="5" t="str">
        <f t="shared" si="2"/>
        <v>Reserve.Generators</v>
      </c>
      <c r="F25" s="5" t="str">
        <f>INDEX('Plexos Lookups'!$J$3:$J$54,MATCH(MID('Reserve Memberships'!G25,8,3),'Plexos Lookups'!$K$3:$K$54,0))&amp;$D$1</f>
        <v>West Reserve Margin</v>
      </c>
      <c r="G25" s="5" t="str">
        <f>'Gen Nodes'!F25</f>
        <v>DRW.PX.NCA._.RES.Grid Interactive Water Htr</v>
      </c>
      <c r="I25" s="5" t="s">
        <v>878</v>
      </c>
      <c r="J25" s="5" t="s">
        <v>898</v>
      </c>
      <c r="K25" s="5" t="s">
        <v>31</v>
      </c>
      <c r="L25" s="5" t="s">
        <v>896</v>
      </c>
      <c r="M25" s="5" t="s">
        <v>889</v>
      </c>
      <c r="N25" s="5" t="b">
        <f t="shared" si="3"/>
        <v>1</v>
      </c>
      <c r="O25" s="5" t="b">
        <f t="shared" si="4"/>
        <v>1</v>
      </c>
      <c r="P25" s="5" t="b">
        <f t="shared" si="5"/>
        <v>1</v>
      </c>
      <c r="R25" s="5" t="s">
        <v>878</v>
      </c>
      <c r="S25" s="5" t="s">
        <v>898</v>
      </c>
      <c r="T25" s="5" t="s">
        <v>37</v>
      </c>
      <c r="U25" s="5" t="s">
        <v>896</v>
      </c>
      <c r="V25" s="5" t="s">
        <v>992</v>
      </c>
      <c r="W25" s="5" t="b">
        <f t="shared" si="6"/>
        <v>1</v>
      </c>
      <c r="X25" s="5" t="b">
        <f t="shared" si="7"/>
        <v>1</v>
      </c>
      <c r="Y25" s="5" t="b">
        <f t="shared" si="8"/>
        <v>1</v>
      </c>
    </row>
    <row r="26" spans="1:25" x14ac:dyDescent="0.25">
      <c r="A26" s="5" t="s">
        <v>878</v>
      </c>
      <c r="B26" s="5" t="str">
        <f>INDEX('Plexos Lookups'!$J$3:$J$54,MATCH(MID('Reserve Memberships'!C26,8,3),'Plexos Lookups'!$K$3:$K$54,0))&amp;$D$1</f>
        <v>West Reserve Margin</v>
      </c>
      <c r="C26" s="5" t="str">
        <f>'Gen Nodes'!B26</f>
        <v>DRS.PX.NCA._.RES.EV DLC</v>
      </c>
      <c r="E26" s="5" t="str">
        <f t="shared" si="2"/>
        <v>Reserve.Generators</v>
      </c>
      <c r="F26" s="5" t="str">
        <f>INDEX('Plexos Lookups'!$J$3:$J$54,MATCH(MID('Reserve Memberships'!G26,8,3),'Plexos Lookups'!$K$3:$K$54,0))&amp;$D$1</f>
        <v>West Reserve Margin</v>
      </c>
      <c r="G26" s="5" t="str">
        <f>'Gen Nodes'!F26</f>
        <v>DRW.PX.NCA._.RES.Home Energy Mgmt Sys</v>
      </c>
      <c r="I26" s="5" t="s">
        <v>878</v>
      </c>
      <c r="J26" s="5" t="s">
        <v>898</v>
      </c>
      <c r="K26" s="5" t="s">
        <v>34</v>
      </c>
      <c r="L26" s="5" t="s">
        <v>896</v>
      </c>
      <c r="M26" s="5" t="s">
        <v>889</v>
      </c>
      <c r="N26" s="5" t="b">
        <f t="shared" si="3"/>
        <v>1</v>
      </c>
      <c r="O26" s="5" t="b">
        <f t="shared" si="4"/>
        <v>1</v>
      </c>
      <c r="P26" s="5" t="b">
        <f t="shared" si="5"/>
        <v>1</v>
      </c>
      <c r="R26" s="5" t="s">
        <v>878</v>
      </c>
      <c r="S26" s="5" t="s">
        <v>898</v>
      </c>
      <c r="T26" s="5" t="s">
        <v>39</v>
      </c>
      <c r="U26" s="5" t="s">
        <v>896</v>
      </c>
      <c r="V26" s="5" t="s">
        <v>992</v>
      </c>
      <c r="W26" s="5" t="b">
        <f t="shared" si="6"/>
        <v>1</v>
      </c>
      <c r="X26" s="5" t="b">
        <f t="shared" si="7"/>
        <v>1</v>
      </c>
      <c r="Y26" s="5" t="b">
        <f t="shared" si="8"/>
        <v>1</v>
      </c>
    </row>
    <row r="27" spans="1:25" x14ac:dyDescent="0.25">
      <c r="A27" s="5" t="s">
        <v>878</v>
      </c>
      <c r="B27" s="5" t="str">
        <f>INDEX('Plexos Lookups'!$J$3:$J$54,MATCH(MID('Reserve Memberships'!C27,8,3),'Plexos Lookups'!$K$3:$K$54,0))&amp;$D$1</f>
        <v>West Reserve Margin</v>
      </c>
      <c r="C27" s="5" t="str">
        <f>'Gen Nodes'!B27</f>
        <v>DRS.PX.NCA._.RES.Grid Interactive Water Htr</v>
      </c>
      <c r="E27" s="5" t="str">
        <f t="shared" si="2"/>
        <v>Reserve.Generators</v>
      </c>
      <c r="F27" s="5" t="str">
        <f>INDEX('Plexos Lookups'!$J$3:$J$54,MATCH(MID('Reserve Memberships'!G27,8,3),'Plexos Lookups'!$K$3:$K$54,0))&amp;$D$1</f>
        <v>West Reserve Margin</v>
      </c>
      <c r="G27" s="5" t="str">
        <f>'Gen Nodes'!F27</f>
        <v>DRW.PX.NCA._.RES.HVAC - DLC</v>
      </c>
      <c r="I27" s="5" t="s">
        <v>878</v>
      </c>
      <c r="J27" s="5" t="s">
        <v>898</v>
      </c>
      <c r="K27" s="5" t="s">
        <v>36</v>
      </c>
      <c r="L27" s="5" t="s">
        <v>896</v>
      </c>
      <c r="M27" s="5" t="s">
        <v>889</v>
      </c>
      <c r="N27" s="5" t="b">
        <f t="shared" si="3"/>
        <v>1</v>
      </c>
      <c r="O27" s="5" t="b">
        <f t="shared" si="4"/>
        <v>1</v>
      </c>
      <c r="P27" s="5" t="b">
        <f t="shared" si="5"/>
        <v>1</v>
      </c>
      <c r="R27" s="5" t="s">
        <v>878</v>
      </c>
      <c r="S27" s="5" t="s">
        <v>898</v>
      </c>
      <c r="T27" s="5" t="s">
        <v>41</v>
      </c>
      <c r="U27" s="5" t="s">
        <v>896</v>
      </c>
      <c r="V27" s="5" t="s">
        <v>992</v>
      </c>
      <c r="W27" s="5" t="b">
        <f t="shared" si="6"/>
        <v>1</v>
      </c>
      <c r="X27" s="5" t="b">
        <f t="shared" si="7"/>
        <v>1</v>
      </c>
      <c r="Y27" s="5" t="b">
        <f t="shared" si="8"/>
        <v>1</v>
      </c>
    </row>
    <row r="28" spans="1:25" x14ac:dyDescent="0.25">
      <c r="A28" s="5" t="s">
        <v>878</v>
      </c>
      <c r="B28" s="5" t="str">
        <f>INDEX('Plexos Lookups'!$J$3:$J$54,MATCH(MID('Reserve Memberships'!C28,8,3),'Plexos Lookups'!$K$3:$K$54,0))&amp;$D$1</f>
        <v>West Reserve Margin</v>
      </c>
      <c r="C28" s="5" t="str">
        <f>'Gen Nodes'!B28</f>
        <v>DRS.PX.NCA._.RES.Home Energy Mgmt Sys</v>
      </c>
      <c r="E28" s="5" t="str">
        <f t="shared" si="2"/>
        <v>Reserve.Generators</v>
      </c>
      <c r="F28" s="5" t="str">
        <f>INDEX('Plexos Lookups'!$J$3:$J$54,MATCH(MID('Reserve Memberships'!G28,8,3),'Plexos Lookups'!$K$3:$K$54,0))&amp;$D$1</f>
        <v>West Reserve Margin</v>
      </c>
      <c r="G28" s="5" t="str">
        <f>'Gen Nodes'!F28</f>
        <v>DRW.PX.NCA._.RES.Pool Pump - DLC</v>
      </c>
      <c r="I28" s="5" t="s">
        <v>878</v>
      </c>
      <c r="J28" s="5" t="s">
        <v>898</v>
      </c>
      <c r="K28" s="5" t="s">
        <v>38</v>
      </c>
      <c r="L28" s="5" t="s">
        <v>896</v>
      </c>
      <c r="M28" s="5" t="s">
        <v>889</v>
      </c>
      <c r="N28" s="5" t="b">
        <f t="shared" si="3"/>
        <v>1</v>
      </c>
      <c r="O28" s="5" t="b">
        <f t="shared" si="4"/>
        <v>1</v>
      </c>
      <c r="P28" s="5" t="b">
        <f t="shared" si="5"/>
        <v>1</v>
      </c>
      <c r="R28" s="5" t="s">
        <v>878</v>
      </c>
      <c r="S28" s="5" t="s">
        <v>898</v>
      </c>
      <c r="T28" s="5" t="s">
        <v>43</v>
      </c>
      <c r="U28" s="5" t="s">
        <v>896</v>
      </c>
      <c r="V28" s="5" t="s">
        <v>992</v>
      </c>
      <c r="W28" s="5" t="b">
        <f t="shared" si="6"/>
        <v>1</v>
      </c>
      <c r="X28" s="5" t="b">
        <f t="shared" si="7"/>
        <v>1</v>
      </c>
      <c r="Y28" s="5" t="b">
        <f t="shared" si="8"/>
        <v>1</v>
      </c>
    </row>
    <row r="29" spans="1:25" x14ac:dyDescent="0.25">
      <c r="A29" s="5" t="s">
        <v>878</v>
      </c>
      <c r="B29" s="5" t="str">
        <f>INDEX('Plexos Lookups'!$J$3:$J$54,MATCH(MID('Reserve Memberships'!C29,8,3),'Plexos Lookups'!$K$3:$K$54,0))&amp;$D$1</f>
        <v>West Reserve Margin</v>
      </c>
      <c r="C29" s="5" t="str">
        <f>'Gen Nodes'!B29</f>
        <v>DRS.PX.NCA._.RES.HVAC - DLC</v>
      </c>
      <c r="E29" s="5" t="str">
        <f t="shared" si="2"/>
        <v>Reserve.Generators</v>
      </c>
      <c r="F29" s="5" t="str">
        <f>INDEX('Plexos Lookups'!$J$3:$J$54,MATCH(MID('Reserve Memberships'!G29,8,3),'Plexos Lookups'!$K$3:$K$54,0))&amp;$D$1</f>
        <v>West Reserve Margin</v>
      </c>
      <c r="G29" s="5" t="str">
        <f>'Gen Nodes'!F29</f>
        <v>DRW.PX.NCA._.RES.Smart Thermostats</v>
      </c>
      <c r="I29" s="5" t="s">
        <v>878</v>
      </c>
      <c r="J29" s="5" t="s">
        <v>898</v>
      </c>
      <c r="K29" s="5" t="s">
        <v>40</v>
      </c>
      <c r="L29" s="5" t="s">
        <v>896</v>
      </c>
      <c r="M29" s="5" t="s">
        <v>889</v>
      </c>
      <c r="N29" s="5" t="b">
        <f t="shared" si="3"/>
        <v>1</v>
      </c>
      <c r="O29" s="5" t="b">
        <f t="shared" si="4"/>
        <v>1</v>
      </c>
      <c r="P29" s="5" t="b">
        <f t="shared" si="5"/>
        <v>1</v>
      </c>
      <c r="R29" s="5" t="s">
        <v>878</v>
      </c>
      <c r="S29" s="5" t="s">
        <v>898</v>
      </c>
      <c r="T29" s="5" t="s">
        <v>45</v>
      </c>
      <c r="U29" s="5" t="s">
        <v>896</v>
      </c>
      <c r="V29" s="5" t="s">
        <v>992</v>
      </c>
      <c r="W29" s="5" t="b">
        <f t="shared" si="6"/>
        <v>1</v>
      </c>
      <c r="X29" s="5" t="b">
        <f t="shared" si="7"/>
        <v>1</v>
      </c>
      <c r="Y29" s="5" t="b">
        <f t="shared" si="8"/>
        <v>1</v>
      </c>
    </row>
    <row r="30" spans="1:25" x14ac:dyDescent="0.25">
      <c r="A30" s="5" t="s">
        <v>878</v>
      </c>
      <c r="B30" s="5" t="str">
        <f>INDEX('Plexos Lookups'!$J$3:$J$54,MATCH(MID('Reserve Memberships'!C30,8,3),'Plexos Lookups'!$K$3:$K$54,0))&amp;$D$1</f>
        <v>West Reserve Margin</v>
      </c>
      <c r="C30" s="5" t="str">
        <f>'Gen Nodes'!B30</f>
        <v>DRS.PX.NCA._.RES.Pool Pump - DLC</v>
      </c>
      <c r="E30" s="5" t="str">
        <f t="shared" si="2"/>
        <v>Reserve.Generators</v>
      </c>
      <c r="F30" s="5" t="str">
        <f>INDEX('Plexos Lookups'!$J$3:$J$54,MATCH(MID('Reserve Memberships'!G30,8,3),'Plexos Lookups'!$K$3:$K$54,0))&amp;$D$1</f>
        <v>West Reserve Margin</v>
      </c>
      <c r="G30" s="5" t="str">
        <f>'Gen Nodes'!F30</f>
        <v>DRW.PX.NCA._.RES.Water Heater - DLC</v>
      </c>
      <c r="I30" s="5" t="s">
        <v>878</v>
      </c>
      <c r="J30" s="5" t="s">
        <v>898</v>
      </c>
      <c r="K30" s="5" t="s">
        <v>42</v>
      </c>
      <c r="L30" s="5" t="s">
        <v>896</v>
      </c>
      <c r="M30" s="5" t="s">
        <v>889</v>
      </c>
      <c r="N30" s="5" t="b">
        <f t="shared" si="3"/>
        <v>1</v>
      </c>
      <c r="O30" s="5" t="b">
        <f t="shared" si="4"/>
        <v>1</v>
      </c>
      <c r="P30" s="5" t="b">
        <f t="shared" si="5"/>
        <v>1</v>
      </c>
      <c r="R30" s="5" t="s">
        <v>878</v>
      </c>
      <c r="S30" s="5" t="s">
        <v>898</v>
      </c>
      <c r="T30" s="5" t="s">
        <v>47</v>
      </c>
      <c r="U30" s="5" t="s">
        <v>896</v>
      </c>
      <c r="V30" s="5" t="s">
        <v>992</v>
      </c>
      <c r="W30" s="5" t="b">
        <f t="shared" si="6"/>
        <v>1</v>
      </c>
      <c r="X30" s="5" t="b">
        <f t="shared" si="7"/>
        <v>1</v>
      </c>
      <c r="Y30" s="5" t="b">
        <f t="shared" si="8"/>
        <v>1</v>
      </c>
    </row>
    <row r="31" spans="1:25" x14ac:dyDescent="0.25">
      <c r="A31" s="5" t="s">
        <v>878</v>
      </c>
      <c r="B31" s="5" t="str">
        <f>INDEX('Plexos Lookups'!$J$3:$J$54,MATCH(MID('Reserve Memberships'!C31,8,3),'Plexos Lookups'!$K$3:$K$54,0))&amp;$D$1</f>
        <v>West Reserve Margin</v>
      </c>
      <c r="C31" s="5" t="str">
        <f>'Gen Nodes'!B31</f>
        <v>DRS.PX.NCA._.RES.Smart Thermostats</v>
      </c>
      <c r="E31" s="5" t="str">
        <f t="shared" si="2"/>
        <v>Reserve.Generators</v>
      </c>
      <c r="F31" s="5" t="str">
        <f>INDEX('Plexos Lookups'!$J$3:$J$54,MATCH(MID('Reserve Memberships'!G31,8,3),'Plexos Lookups'!$K$3:$K$54,0))&amp;$D$1</f>
        <v>West Reserve Margin</v>
      </c>
      <c r="G31" s="5" t="str">
        <f>'Gen Nodes'!F31</f>
        <v>DRW.PX.SOR._.CI_.3 Party</v>
      </c>
      <c r="I31" s="5" t="s">
        <v>878</v>
      </c>
      <c r="J31" s="5" t="s">
        <v>898</v>
      </c>
      <c r="K31" s="5" t="s">
        <v>44</v>
      </c>
      <c r="L31" s="5" t="s">
        <v>896</v>
      </c>
      <c r="M31" s="5" t="s">
        <v>889</v>
      </c>
      <c r="N31" s="5" t="b">
        <f t="shared" si="3"/>
        <v>1</v>
      </c>
      <c r="O31" s="5" t="b">
        <f t="shared" si="4"/>
        <v>1</v>
      </c>
      <c r="P31" s="5" t="b">
        <f t="shared" si="5"/>
        <v>1</v>
      </c>
      <c r="R31" s="5" t="s">
        <v>878</v>
      </c>
      <c r="S31" s="5" t="s">
        <v>898</v>
      </c>
      <c r="T31" s="5" t="s">
        <v>122</v>
      </c>
      <c r="U31" s="5" t="s">
        <v>896</v>
      </c>
      <c r="V31" s="5" t="s">
        <v>992</v>
      </c>
      <c r="W31" s="5" t="b">
        <f t="shared" si="6"/>
        <v>1</v>
      </c>
      <c r="X31" s="5" t="b">
        <f t="shared" si="7"/>
        <v>1</v>
      </c>
      <c r="Y31" s="5" t="b">
        <f t="shared" si="8"/>
        <v>1</v>
      </c>
    </row>
    <row r="32" spans="1:25" x14ac:dyDescent="0.25">
      <c r="A32" s="5" t="s">
        <v>878</v>
      </c>
      <c r="B32" s="5" t="str">
        <f>INDEX('Plexos Lookups'!$J$3:$J$54,MATCH(MID('Reserve Memberships'!C32,8,3),'Plexos Lookups'!$K$3:$K$54,0))&amp;$D$1</f>
        <v>West Reserve Margin</v>
      </c>
      <c r="C32" s="5" t="str">
        <f>'Gen Nodes'!B32</f>
        <v>DRS.PX.NCA._.RES.Water Heater - DLC</v>
      </c>
      <c r="E32" s="5" t="str">
        <f t="shared" si="2"/>
        <v>Reserve.Generators</v>
      </c>
      <c r="F32" s="5" t="str">
        <f>INDEX('Plexos Lookups'!$J$3:$J$54,MATCH(MID('Reserve Memberships'!G32,8,3),'Plexos Lookups'!$K$3:$K$54,0))&amp;$D$1</f>
        <v>West Reserve Margin</v>
      </c>
      <c r="G32" s="5" t="str">
        <f>'Gen Nodes'!F32</f>
        <v>DRW.PX.SOR._.CI_.Battery DLC</v>
      </c>
      <c r="I32" s="5" t="s">
        <v>878</v>
      </c>
      <c r="J32" s="5" t="s">
        <v>898</v>
      </c>
      <c r="K32" s="5" t="s">
        <v>46</v>
      </c>
      <c r="L32" s="5" t="s">
        <v>896</v>
      </c>
      <c r="M32" s="5" t="s">
        <v>889</v>
      </c>
      <c r="N32" s="5" t="b">
        <f t="shared" si="3"/>
        <v>1</v>
      </c>
      <c r="O32" s="5" t="b">
        <f t="shared" si="4"/>
        <v>1</v>
      </c>
      <c r="P32" s="5" t="b">
        <f t="shared" si="5"/>
        <v>1</v>
      </c>
      <c r="R32" s="5" t="s">
        <v>878</v>
      </c>
      <c r="S32" s="5" t="s">
        <v>898</v>
      </c>
      <c r="T32" s="5" t="s">
        <v>112</v>
      </c>
      <c r="U32" s="5" t="s">
        <v>896</v>
      </c>
      <c r="V32" s="5" t="s">
        <v>992</v>
      </c>
      <c r="W32" s="5" t="b">
        <f t="shared" si="6"/>
        <v>1</v>
      </c>
      <c r="X32" s="5" t="b">
        <f t="shared" si="7"/>
        <v>1</v>
      </c>
      <c r="Y32" s="5" t="b">
        <f t="shared" si="8"/>
        <v>1</v>
      </c>
    </row>
    <row r="33" spans="1:25" x14ac:dyDescent="0.25">
      <c r="A33" s="5" t="s">
        <v>878</v>
      </c>
      <c r="B33" s="5" t="str">
        <f>INDEX('Plexos Lookups'!$J$3:$J$54,MATCH(MID('Reserve Memberships'!C33,8,3),'Plexos Lookups'!$K$3:$K$54,0))&amp;$D$1</f>
        <v>West Reserve Margin</v>
      </c>
      <c r="C33" s="5" t="str">
        <f>'Gen Nodes'!B33</f>
        <v>DRS.PX.SOR._.CI_.3 Party</v>
      </c>
      <c r="E33" s="5" t="str">
        <f t="shared" si="2"/>
        <v>Reserve.Generators</v>
      </c>
      <c r="F33" s="5" t="str">
        <f>INDEX('Plexos Lookups'!$J$3:$J$54,MATCH(MID('Reserve Memberships'!G33,8,3),'Plexos Lookups'!$K$3:$K$54,0))&amp;$D$1</f>
        <v>West Reserve Margin</v>
      </c>
      <c r="G33" s="5" t="str">
        <f>'Gen Nodes'!F33</f>
        <v>DRW.PX.SOR._.CI_.Grid Interactive Water Htr</v>
      </c>
      <c r="I33" s="5" t="s">
        <v>878</v>
      </c>
      <c r="J33" s="5" t="s">
        <v>898</v>
      </c>
      <c r="K33" s="5" t="s">
        <v>121</v>
      </c>
      <c r="L33" s="5" t="s">
        <v>896</v>
      </c>
      <c r="M33" s="5" t="s">
        <v>889</v>
      </c>
      <c r="N33" s="5" t="b">
        <f t="shared" si="3"/>
        <v>1</v>
      </c>
      <c r="O33" s="5" t="b">
        <f t="shared" si="4"/>
        <v>1</v>
      </c>
      <c r="P33" s="5" t="b">
        <f t="shared" si="5"/>
        <v>1</v>
      </c>
      <c r="R33" s="5" t="s">
        <v>878</v>
      </c>
      <c r="S33" s="5" t="s">
        <v>898</v>
      </c>
      <c r="T33" s="5" t="s">
        <v>114</v>
      </c>
      <c r="U33" s="5" t="s">
        <v>896</v>
      </c>
      <c r="V33" s="5" t="s">
        <v>992</v>
      </c>
      <c r="W33" s="5" t="b">
        <f t="shared" si="6"/>
        <v>1</v>
      </c>
      <c r="X33" s="5" t="b">
        <f t="shared" si="7"/>
        <v>1</v>
      </c>
      <c r="Y33" s="5" t="b">
        <f t="shared" si="8"/>
        <v>1</v>
      </c>
    </row>
    <row r="34" spans="1:25" x14ac:dyDescent="0.25">
      <c r="A34" s="5" t="s">
        <v>878</v>
      </c>
      <c r="B34" s="5" t="str">
        <f>INDEX('Plexos Lookups'!$J$3:$J$54,MATCH(MID('Reserve Memberships'!C34,8,3),'Plexos Lookups'!$K$3:$K$54,0))&amp;$D$1</f>
        <v>West Reserve Margin</v>
      </c>
      <c r="C34" s="5" t="str">
        <f>'Gen Nodes'!B34</f>
        <v>DRS.PX.SOR._.CI_.Battery DLC</v>
      </c>
      <c r="E34" s="5" t="str">
        <f t="shared" si="2"/>
        <v>Reserve.Generators</v>
      </c>
      <c r="F34" s="5" t="str">
        <f>INDEX('Plexos Lookups'!$J$3:$J$54,MATCH(MID('Reserve Memberships'!G34,8,3),'Plexos Lookups'!$K$3:$K$54,0))&amp;$D$1</f>
        <v>West Reserve Margin</v>
      </c>
      <c r="G34" s="5" t="str">
        <f>'Gen Nodes'!F34</f>
        <v>DRW.PX.SOR._.CI_.HVAC - DLC</v>
      </c>
      <c r="I34" s="5" t="s">
        <v>878</v>
      </c>
      <c r="J34" s="5" t="s">
        <v>898</v>
      </c>
      <c r="K34" s="5" t="s">
        <v>111</v>
      </c>
      <c r="L34" s="5" t="s">
        <v>896</v>
      </c>
      <c r="M34" s="5" t="s">
        <v>889</v>
      </c>
      <c r="N34" s="5" t="b">
        <f t="shared" si="3"/>
        <v>1</v>
      </c>
      <c r="O34" s="5" t="b">
        <f t="shared" si="4"/>
        <v>1</v>
      </c>
      <c r="P34" s="5" t="b">
        <f t="shared" si="5"/>
        <v>1</v>
      </c>
      <c r="R34" s="5" t="s">
        <v>878</v>
      </c>
      <c r="S34" s="5" t="s">
        <v>898</v>
      </c>
      <c r="T34" s="5" t="s">
        <v>116</v>
      </c>
      <c r="U34" s="5" t="s">
        <v>896</v>
      </c>
      <c r="V34" s="5" t="s">
        <v>992</v>
      </c>
      <c r="W34" s="5" t="b">
        <f t="shared" si="6"/>
        <v>1</v>
      </c>
      <c r="X34" s="5" t="b">
        <f t="shared" si="7"/>
        <v>1</v>
      </c>
      <c r="Y34" s="5" t="b">
        <f t="shared" si="8"/>
        <v>1</v>
      </c>
    </row>
    <row r="35" spans="1:25" x14ac:dyDescent="0.25">
      <c r="A35" s="5" t="s">
        <v>878</v>
      </c>
      <c r="B35" s="5" t="str">
        <f>INDEX('Plexos Lookups'!$J$3:$J$54,MATCH(MID('Reserve Memberships'!C35,8,3),'Plexos Lookups'!$K$3:$K$54,0))&amp;$D$1</f>
        <v>West Reserve Margin</v>
      </c>
      <c r="C35" s="5" t="str">
        <f>'Gen Nodes'!B35</f>
        <v>DRS.PX.SOR._.CI_.Grid Interactive Water Htr</v>
      </c>
      <c r="E35" s="5" t="str">
        <f t="shared" si="2"/>
        <v>Reserve.Generators</v>
      </c>
      <c r="F35" s="5" t="str">
        <f>INDEX('Plexos Lookups'!$J$3:$J$54,MATCH(MID('Reserve Memberships'!G35,8,3),'Plexos Lookups'!$K$3:$K$54,0))&amp;$D$1</f>
        <v>West Reserve Margin</v>
      </c>
      <c r="G35" s="5" t="str">
        <f>'Gen Nodes'!F35</f>
        <v>DRW.PX.SOR._.CI_.Pool Pump - DLC</v>
      </c>
      <c r="I35" s="5" t="s">
        <v>878</v>
      </c>
      <c r="J35" s="5" t="s">
        <v>898</v>
      </c>
      <c r="K35" s="5" t="s">
        <v>113</v>
      </c>
      <c r="L35" s="5" t="s">
        <v>896</v>
      </c>
      <c r="M35" s="5" t="s">
        <v>889</v>
      </c>
      <c r="N35" s="5" t="b">
        <f t="shared" si="3"/>
        <v>1</v>
      </c>
      <c r="O35" s="5" t="b">
        <f t="shared" si="4"/>
        <v>1</v>
      </c>
      <c r="P35" s="5" t="b">
        <f t="shared" si="5"/>
        <v>1</v>
      </c>
      <c r="R35" s="5" t="s">
        <v>878</v>
      </c>
      <c r="S35" s="5" t="s">
        <v>898</v>
      </c>
      <c r="T35" s="5" t="s">
        <v>118</v>
      </c>
      <c r="U35" s="5" t="s">
        <v>896</v>
      </c>
      <c r="V35" s="5" t="s">
        <v>992</v>
      </c>
      <c r="W35" s="5" t="b">
        <f t="shared" si="6"/>
        <v>1</v>
      </c>
      <c r="X35" s="5" t="b">
        <f t="shared" si="7"/>
        <v>1</v>
      </c>
      <c r="Y35" s="5" t="b">
        <f t="shared" si="8"/>
        <v>1</v>
      </c>
    </row>
    <row r="36" spans="1:25" x14ac:dyDescent="0.25">
      <c r="A36" s="5" t="s">
        <v>878</v>
      </c>
      <c r="B36" s="5" t="str">
        <f>INDEX('Plexos Lookups'!$J$3:$J$54,MATCH(MID('Reserve Memberships'!C36,8,3),'Plexos Lookups'!$K$3:$K$54,0))&amp;$D$1</f>
        <v>West Reserve Margin</v>
      </c>
      <c r="C36" s="5" t="str">
        <f>'Gen Nodes'!B36</f>
        <v>DRS.PX.SOR._.CI_.HVAC - DLC</v>
      </c>
      <c r="E36" s="5" t="str">
        <f t="shared" si="2"/>
        <v>Reserve.Generators</v>
      </c>
      <c r="F36" s="5" t="str">
        <f>INDEX('Plexos Lookups'!$J$3:$J$54,MATCH(MID('Reserve Memberships'!G36,8,3),'Plexos Lookups'!$K$3:$K$54,0))&amp;$D$1</f>
        <v>West Reserve Margin</v>
      </c>
      <c r="G36" s="5" t="str">
        <f>'Gen Nodes'!F36</f>
        <v>DRW.PX.SOR._.CI_.Smart Thermostats</v>
      </c>
      <c r="I36" s="5" t="s">
        <v>878</v>
      </c>
      <c r="J36" s="5" t="s">
        <v>898</v>
      </c>
      <c r="K36" s="5" t="s">
        <v>115</v>
      </c>
      <c r="L36" s="5" t="s">
        <v>896</v>
      </c>
      <c r="M36" s="5" t="s">
        <v>889</v>
      </c>
      <c r="N36" s="5" t="b">
        <f t="shared" si="3"/>
        <v>1</v>
      </c>
      <c r="O36" s="5" t="b">
        <f t="shared" si="4"/>
        <v>1</v>
      </c>
      <c r="P36" s="5" t="b">
        <f t="shared" si="5"/>
        <v>1</v>
      </c>
      <c r="R36" s="5" t="s">
        <v>878</v>
      </c>
      <c r="S36" s="5" t="s">
        <v>898</v>
      </c>
      <c r="T36" s="5" t="s">
        <v>120</v>
      </c>
      <c r="U36" s="5" t="s">
        <v>896</v>
      </c>
      <c r="V36" s="5" t="s">
        <v>992</v>
      </c>
      <c r="W36" s="5" t="b">
        <f t="shared" si="6"/>
        <v>1</v>
      </c>
      <c r="X36" s="5" t="b">
        <f t="shared" si="7"/>
        <v>1</v>
      </c>
      <c r="Y36" s="5" t="b">
        <f t="shared" si="8"/>
        <v>1</v>
      </c>
    </row>
    <row r="37" spans="1:25" x14ac:dyDescent="0.25">
      <c r="A37" s="5" t="s">
        <v>878</v>
      </c>
      <c r="B37" s="5" t="str">
        <f>INDEX('Plexos Lookups'!$J$3:$J$54,MATCH(MID('Reserve Memberships'!C37,8,3),'Plexos Lookups'!$K$3:$K$54,0))&amp;$D$1</f>
        <v>West Reserve Margin</v>
      </c>
      <c r="C37" s="5" t="str">
        <f>'Gen Nodes'!B37</f>
        <v>DRS.PX.SOR._.CI_.Pool Pump - DLC</v>
      </c>
      <c r="E37" s="5" t="str">
        <f t="shared" si="2"/>
        <v>Reserve.Generators</v>
      </c>
      <c r="F37" s="5" t="str">
        <f>INDEX('Plexos Lookups'!$J$3:$J$54,MATCH(MID('Reserve Memberships'!G37,8,3),'Plexos Lookups'!$K$3:$K$54,0))&amp;$D$1</f>
        <v>West Reserve Margin</v>
      </c>
      <c r="G37" s="5" t="str">
        <f>'Gen Nodes'!F37</f>
        <v>DRW.PX.SOR._.CI_.Water Heater - DLC</v>
      </c>
      <c r="I37" s="5" t="s">
        <v>878</v>
      </c>
      <c r="J37" s="5" t="s">
        <v>898</v>
      </c>
      <c r="K37" s="5" t="s">
        <v>117</v>
      </c>
      <c r="L37" s="5" t="s">
        <v>896</v>
      </c>
      <c r="M37" s="5" t="s">
        <v>889</v>
      </c>
      <c r="N37" s="5" t="b">
        <f t="shared" si="3"/>
        <v>1</v>
      </c>
      <c r="O37" s="5" t="b">
        <f t="shared" si="4"/>
        <v>1</v>
      </c>
      <c r="P37" s="5" t="b">
        <f t="shared" si="5"/>
        <v>1</v>
      </c>
      <c r="R37" s="5" t="s">
        <v>878</v>
      </c>
      <c r="S37" s="5" t="s">
        <v>898</v>
      </c>
      <c r="T37" s="5" t="s">
        <v>124</v>
      </c>
      <c r="U37" s="5" t="s">
        <v>896</v>
      </c>
      <c r="V37" s="5" t="s">
        <v>992</v>
      </c>
      <c r="W37" s="5" t="b">
        <f t="shared" si="6"/>
        <v>1</v>
      </c>
      <c r="X37" s="5" t="b">
        <f t="shared" si="7"/>
        <v>1</v>
      </c>
      <c r="Y37" s="5" t="b">
        <f t="shared" si="8"/>
        <v>1</v>
      </c>
    </row>
    <row r="38" spans="1:25" x14ac:dyDescent="0.25">
      <c r="A38" s="5" t="s">
        <v>878</v>
      </c>
      <c r="B38" s="5" t="str">
        <f>INDEX('Plexos Lookups'!$J$3:$J$54,MATCH(MID('Reserve Memberships'!C38,8,3),'Plexos Lookups'!$K$3:$K$54,0))&amp;$D$1</f>
        <v>West Reserve Margin</v>
      </c>
      <c r="C38" s="5" t="str">
        <f>'Gen Nodes'!B38</f>
        <v>DRS.PX.SOR._.CI_.Smart Thermostats</v>
      </c>
      <c r="E38" s="5" t="str">
        <f t="shared" si="2"/>
        <v>Reserve.Generators</v>
      </c>
      <c r="F38" s="5" t="str">
        <f>INDEX('Plexos Lookups'!$J$3:$J$54,MATCH(MID('Reserve Memberships'!G38,8,3),'Plexos Lookups'!$K$3:$K$54,0))&amp;$D$1</f>
        <v>West Reserve Margin</v>
      </c>
      <c r="G38" s="5" t="str">
        <f>'Gen Nodes'!F38</f>
        <v>DRW.PX.SOR._.RES.Battery DLC</v>
      </c>
      <c r="I38" s="5" t="s">
        <v>878</v>
      </c>
      <c r="J38" s="5" t="s">
        <v>898</v>
      </c>
      <c r="K38" s="5" t="s">
        <v>119</v>
      </c>
      <c r="L38" s="5" t="s">
        <v>896</v>
      </c>
      <c r="M38" s="5" t="s">
        <v>889</v>
      </c>
      <c r="N38" s="5" t="b">
        <f t="shared" si="3"/>
        <v>1</v>
      </c>
      <c r="O38" s="5" t="b">
        <f t="shared" si="4"/>
        <v>1</v>
      </c>
      <c r="P38" s="5" t="b">
        <f t="shared" si="5"/>
        <v>1</v>
      </c>
      <c r="R38" s="5" t="s">
        <v>878</v>
      </c>
      <c r="S38" s="5" t="s">
        <v>898</v>
      </c>
      <c r="T38" s="5" t="s">
        <v>96</v>
      </c>
      <c r="U38" s="5" t="s">
        <v>896</v>
      </c>
      <c r="V38" s="5" t="s">
        <v>992</v>
      </c>
      <c r="W38" s="5" t="b">
        <f t="shared" si="6"/>
        <v>1</v>
      </c>
      <c r="X38" s="5" t="b">
        <f t="shared" si="7"/>
        <v>1</v>
      </c>
      <c r="Y38" s="5" t="b">
        <f t="shared" si="8"/>
        <v>1</v>
      </c>
    </row>
    <row r="39" spans="1:25" x14ac:dyDescent="0.25">
      <c r="A39" s="5" t="s">
        <v>878</v>
      </c>
      <c r="B39" s="5" t="str">
        <f>INDEX('Plexos Lookups'!$J$3:$J$54,MATCH(MID('Reserve Memberships'!C39,8,3),'Plexos Lookups'!$K$3:$K$54,0))&amp;$D$1</f>
        <v>West Reserve Margin</v>
      </c>
      <c r="C39" s="5" t="str">
        <f>'Gen Nodes'!B39</f>
        <v>DRS.PX.SOR._.CI_.Water Heater - DLC</v>
      </c>
      <c r="E39" s="5" t="str">
        <f t="shared" si="2"/>
        <v>Reserve.Generators</v>
      </c>
      <c r="F39" s="5" t="str">
        <f>INDEX('Plexos Lookups'!$J$3:$J$54,MATCH(MID('Reserve Memberships'!G39,8,3),'Plexos Lookups'!$K$3:$K$54,0))&amp;$D$1</f>
        <v>West Reserve Margin</v>
      </c>
      <c r="G39" s="5" t="str">
        <f>'Gen Nodes'!F39</f>
        <v>DRW.PX.SOR._.RES.EV DLC</v>
      </c>
      <c r="I39" s="5" t="s">
        <v>878</v>
      </c>
      <c r="J39" s="5" t="s">
        <v>898</v>
      </c>
      <c r="K39" s="5" t="s">
        <v>123</v>
      </c>
      <c r="L39" s="5" t="s">
        <v>896</v>
      </c>
      <c r="M39" s="5" t="s">
        <v>889</v>
      </c>
      <c r="N39" s="5" t="b">
        <f t="shared" si="3"/>
        <v>1</v>
      </c>
      <c r="O39" s="5" t="b">
        <f t="shared" si="4"/>
        <v>1</v>
      </c>
      <c r="P39" s="5" t="b">
        <f t="shared" si="5"/>
        <v>1</v>
      </c>
      <c r="R39" s="5" t="s">
        <v>878</v>
      </c>
      <c r="S39" s="5" t="s">
        <v>898</v>
      </c>
      <c r="T39" s="5" t="s">
        <v>98</v>
      </c>
      <c r="U39" s="5" t="s">
        <v>896</v>
      </c>
      <c r="V39" s="5" t="s">
        <v>992</v>
      </c>
      <c r="W39" s="5" t="b">
        <f t="shared" si="6"/>
        <v>1</v>
      </c>
      <c r="X39" s="5" t="b">
        <f t="shared" si="7"/>
        <v>1</v>
      </c>
      <c r="Y39" s="5" t="b">
        <f t="shared" si="8"/>
        <v>1</v>
      </c>
    </row>
    <row r="40" spans="1:25" x14ac:dyDescent="0.25">
      <c r="A40" s="5" t="s">
        <v>878</v>
      </c>
      <c r="B40" s="5" t="str">
        <f>INDEX('Plexos Lookups'!$J$3:$J$54,MATCH(MID('Reserve Memberships'!C40,8,3),'Plexos Lookups'!$K$3:$K$54,0))&amp;$D$1</f>
        <v>West Reserve Margin</v>
      </c>
      <c r="C40" s="5" t="str">
        <f>'Gen Nodes'!B40</f>
        <v>DRS.PX.SOR._.IRR.Irrigation DLC</v>
      </c>
      <c r="E40" s="5" t="str">
        <f t="shared" si="2"/>
        <v>Reserve.Generators</v>
      </c>
      <c r="F40" s="5" t="str">
        <f>INDEX('Plexos Lookups'!$J$3:$J$54,MATCH(MID('Reserve Memberships'!G40,8,3),'Plexos Lookups'!$K$3:$K$54,0))&amp;$D$1</f>
        <v>West Reserve Margin</v>
      </c>
      <c r="G40" s="5" t="str">
        <f>'Gen Nodes'!F40</f>
        <v>DRW.PX.SOR._.RES.Grid Interactive Water Htr</v>
      </c>
      <c r="I40" s="5" t="s">
        <v>878</v>
      </c>
      <c r="J40" s="5" t="s">
        <v>898</v>
      </c>
      <c r="K40" s="5" t="s">
        <v>125</v>
      </c>
      <c r="L40" s="5" t="s">
        <v>896</v>
      </c>
      <c r="M40" s="5" t="s">
        <v>889</v>
      </c>
      <c r="N40" s="5" t="b">
        <f t="shared" si="3"/>
        <v>1</v>
      </c>
      <c r="O40" s="5" t="b">
        <f t="shared" si="4"/>
        <v>1</v>
      </c>
      <c r="P40" s="5" t="b">
        <f t="shared" si="5"/>
        <v>1</v>
      </c>
      <c r="R40" s="5" t="s">
        <v>878</v>
      </c>
      <c r="S40" s="5" t="s">
        <v>898</v>
      </c>
      <c r="T40" s="5" t="s">
        <v>100</v>
      </c>
      <c r="U40" s="5" t="s">
        <v>896</v>
      </c>
      <c r="V40" s="5" t="s">
        <v>992</v>
      </c>
      <c r="W40" s="5" t="b">
        <f t="shared" si="6"/>
        <v>1</v>
      </c>
      <c r="X40" s="5" t="b">
        <f t="shared" si="7"/>
        <v>1</v>
      </c>
      <c r="Y40" s="5" t="b">
        <f t="shared" si="8"/>
        <v>1</v>
      </c>
    </row>
    <row r="41" spans="1:25" x14ac:dyDescent="0.25">
      <c r="A41" s="5" t="s">
        <v>878</v>
      </c>
      <c r="B41" s="5" t="str">
        <f>INDEX('Plexos Lookups'!$J$3:$J$54,MATCH(MID('Reserve Memberships'!C41,8,3),'Plexos Lookups'!$K$3:$K$54,0))&amp;$D$1</f>
        <v>West Reserve Margin</v>
      </c>
      <c r="C41" s="5" t="str">
        <f>'Gen Nodes'!B41</f>
        <v>DRS.PX.SOR._.RES.Battery DLC</v>
      </c>
      <c r="E41" s="5" t="str">
        <f t="shared" si="2"/>
        <v>Reserve.Generators</v>
      </c>
      <c r="F41" s="5" t="str">
        <f>INDEX('Plexos Lookups'!$J$3:$J$54,MATCH(MID('Reserve Memberships'!G41,8,3),'Plexos Lookups'!$K$3:$K$54,0))&amp;$D$1</f>
        <v>West Reserve Margin</v>
      </c>
      <c r="G41" s="5" t="str">
        <f>'Gen Nodes'!F41</f>
        <v>DRW.PX.SOR._.RES.Home Energy Mgmt Sys</v>
      </c>
      <c r="I41" s="5" t="s">
        <v>878</v>
      </c>
      <c r="J41" s="5" t="s">
        <v>898</v>
      </c>
      <c r="K41" s="5" t="s">
        <v>95</v>
      </c>
      <c r="L41" s="5" t="s">
        <v>896</v>
      </c>
      <c r="M41" s="5" t="s">
        <v>889</v>
      </c>
      <c r="N41" s="5" t="b">
        <f t="shared" si="3"/>
        <v>1</v>
      </c>
      <c r="O41" s="5" t="b">
        <f t="shared" si="4"/>
        <v>1</v>
      </c>
      <c r="P41" s="5" t="b">
        <f t="shared" si="5"/>
        <v>1</v>
      </c>
      <c r="R41" s="5" t="s">
        <v>878</v>
      </c>
      <c r="S41" s="5" t="s">
        <v>898</v>
      </c>
      <c r="T41" s="5" t="s">
        <v>102</v>
      </c>
      <c r="U41" s="5" t="s">
        <v>896</v>
      </c>
      <c r="V41" s="5" t="s">
        <v>992</v>
      </c>
      <c r="W41" s="5" t="b">
        <f t="shared" si="6"/>
        <v>1</v>
      </c>
      <c r="X41" s="5" t="b">
        <f t="shared" si="7"/>
        <v>1</v>
      </c>
      <c r="Y41" s="5" t="b">
        <f t="shared" si="8"/>
        <v>1</v>
      </c>
    </row>
    <row r="42" spans="1:25" x14ac:dyDescent="0.25">
      <c r="A42" s="5" t="s">
        <v>878</v>
      </c>
      <c r="B42" s="5" t="str">
        <f>INDEX('Plexos Lookups'!$J$3:$J$54,MATCH(MID('Reserve Memberships'!C42,8,3),'Plexos Lookups'!$K$3:$K$54,0))&amp;$D$1</f>
        <v>West Reserve Margin</v>
      </c>
      <c r="C42" s="5" t="str">
        <f>'Gen Nodes'!B42</f>
        <v>DRS.PX.SOR._.RES.EV DLC</v>
      </c>
      <c r="E42" s="5" t="str">
        <f t="shared" si="2"/>
        <v>Reserve.Generators</v>
      </c>
      <c r="F42" s="5" t="str">
        <f>INDEX('Plexos Lookups'!$J$3:$J$54,MATCH(MID('Reserve Memberships'!G42,8,3),'Plexos Lookups'!$K$3:$K$54,0))&amp;$D$1</f>
        <v>West Reserve Margin</v>
      </c>
      <c r="G42" s="5" t="str">
        <f>'Gen Nodes'!F42</f>
        <v>DRW.PX.SOR._.RES.HVAC - DLC</v>
      </c>
      <c r="I42" s="5" t="s">
        <v>878</v>
      </c>
      <c r="J42" s="5" t="s">
        <v>898</v>
      </c>
      <c r="K42" s="5" t="s">
        <v>97</v>
      </c>
      <c r="L42" s="5" t="s">
        <v>896</v>
      </c>
      <c r="M42" s="5" t="s">
        <v>889</v>
      </c>
      <c r="N42" s="5" t="b">
        <f t="shared" si="3"/>
        <v>1</v>
      </c>
      <c r="O42" s="5" t="b">
        <f t="shared" si="4"/>
        <v>1</v>
      </c>
      <c r="P42" s="5" t="b">
        <f t="shared" si="5"/>
        <v>1</v>
      </c>
      <c r="R42" s="5" t="s">
        <v>878</v>
      </c>
      <c r="S42" s="5" t="s">
        <v>898</v>
      </c>
      <c r="T42" s="5" t="s">
        <v>104</v>
      </c>
      <c r="U42" s="5" t="s">
        <v>896</v>
      </c>
      <c r="V42" s="5" t="s">
        <v>992</v>
      </c>
      <c r="W42" s="5" t="b">
        <f t="shared" si="6"/>
        <v>1</v>
      </c>
      <c r="X42" s="5" t="b">
        <f t="shared" si="7"/>
        <v>1</v>
      </c>
      <c r="Y42" s="5" t="b">
        <f t="shared" si="8"/>
        <v>1</v>
      </c>
    </row>
    <row r="43" spans="1:25" x14ac:dyDescent="0.25">
      <c r="A43" s="5" t="s">
        <v>878</v>
      </c>
      <c r="B43" s="5" t="str">
        <f>INDEX('Plexos Lookups'!$J$3:$J$54,MATCH(MID('Reserve Memberships'!C43,8,3),'Plexos Lookups'!$K$3:$K$54,0))&amp;$D$1</f>
        <v>West Reserve Margin</v>
      </c>
      <c r="C43" s="5" t="str">
        <f>'Gen Nodes'!B43</f>
        <v>DRS.PX.SOR._.RES.Grid Interactive Water Htr</v>
      </c>
      <c r="E43" s="5" t="str">
        <f t="shared" si="2"/>
        <v>Reserve.Generators</v>
      </c>
      <c r="F43" s="5" t="str">
        <f>INDEX('Plexos Lookups'!$J$3:$J$54,MATCH(MID('Reserve Memberships'!G43,8,3),'Plexos Lookups'!$K$3:$K$54,0))&amp;$D$1</f>
        <v>West Reserve Margin</v>
      </c>
      <c r="G43" s="5" t="str">
        <f>'Gen Nodes'!F43</f>
        <v>DRW.PX.SOR._.RES.Pool Pump - DLC</v>
      </c>
      <c r="I43" s="5" t="s">
        <v>878</v>
      </c>
      <c r="J43" s="5" t="s">
        <v>898</v>
      </c>
      <c r="K43" s="5" t="s">
        <v>99</v>
      </c>
      <c r="L43" s="5" t="s">
        <v>896</v>
      </c>
      <c r="M43" s="5" t="s">
        <v>889</v>
      </c>
      <c r="N43" s="5" t="b">
        <f t="shared" si="3"/>
        <v>1</v>
      </c>
      <c r="O43" s="5" t="b">
        <f t="shared" si="4"/>
        <v>1</v>
      </c>
      <c r="P43" s="5" t="b">
        <f t="shared" si="5"/>
        <v>1</v>
      </c>
      <c r="R43" s="5" t="s">
        <v>878</v>
      </c>
      <c r="S43" s="5" t="s">
        <v>898</v>
      </c>
      <c r="T43" s="5" t="s">
        <v>106</v>
      </c>
      <c r="U43" s="5" t="s">
        <v>896</v>
      </c>
      <c r="V43" s="5" t="s">
        <v>992</v>
      </c>
      <c r="W43" s="5" t="b">
        <f t="shared" si="6"/>
        <v>1</v>
      </c>
      <c r="X43" s="5" t="b">
        <f t="shared" si="7"/>
        <v>1</v>
      </c>
      <c r="Y43" s="5" t="b">
        <f t="shared" si="8"/>
        <v>1</v>
      </c>
    </row>
    <row r="44" spans="1:25" x14ac:dyDescent="0.25">
      <c r="A44" s="5" t="s">
        <v>878</v>
      </c>
      <c r="B44" s="5" t="str">
        <f>INDEX('Plexos Lookups'!$J$3:$J$54,MATCH(MID('Reserve Memberships'!C44,8,3),'Plexos Lookups'!$K$3:$K$54,0))&amp;$D$1</f>
        <v>West Reserve Margin</v>
      </c>
      <c r="C44" s="5" t="str">
        <f>'Gen Nodes'!B44</f>
        <v>DRS.PX.SOR._.RES.Home Energy Mgmt Sys</v>
      </c>
      <c r="E44" s="5" t="str">
        <f t="shared" si="2"/>
        <v>Reserve.Generators</v>
      </c>
      <c r="F44" s="5" t="str">
        <f>INDEX('Plexos Lookups'!$J$3:$J$54,MATCH(MID('Reserve Memberships'!G44,8,3),'Plexos Lookups'!$K$3:$K$54,0))&amp;$D$1</f>
        <v>West Reserve Margin</v>
      </c>
      <c r="G44" s="5" t="str">
        <f>'Gen Nodes'!F44</f>
        <v>DRW.PX.SOR._.RES.Smart Thermostats</v>
      </c>
      <c r="I44" s="5" t="s">
        <v>878</v>
      </c>
      <c r="J44" s="5" t="s">
        <v>898</v>
      </c>
      <c r="K44" s="5" t="s">
        <v>101</v>
      </c>
      <c r="L44" s="5" t="s">
        <v>896</v>
      </c>
      <c r="M44" s="5" t="s">
        <v>889</v>
      </c>
      <c r="N44" s="5" t="b">
        <f t="shared" si="3"/>
        <v>1</v>
      </c>
      <c r="O44" s="5" t="b">
        <f t="shared" si="4"/>
        <v>1</v>
      </c>
      <c r="P44" s="5" t="b">
        <f t="shared" si="5"/>
        <v>1</v>
      </c>
      <c r="R44" s="5" t="s">
        <v>878</v>
      </c>
      <c r="S44" s="5" t="s">
        <v>898</v>
      </c>
      <c r="T44" s="5" t="s">
        <v>108</v>
      </c>
      <c r="U44" s="5" t="s">
        <v>896</v>
      </c>
      <c r="V44" s="5" t="s">
        <v>992</v>
      </c>
      <c r="W44" s="5" t="b">
        <f t="shared" si="6"/>
        <v>1</v>
      </c>
      <c r="X44" s="5" t="b">
        <f t="shared" si="7"/>
        <v>1</v>
      </c>
      <c r="Y44" s="5" t="b">
        <f t="shared" si="8"/>
        <v>1</v>
      </c>
    </row>
    <row r="45" spans="1:25" x14ac:dyDescent="0.25">
      <c r="A45" s="5" t="s">
        <v>878</v>
      </c>
      <c r="B45" s="5" t="str">
        <f>INDEX('Plexos Lookups'!$J$3:$J$54,MATCH(MID('Reserve Memberships'!C45,8,3),'Plexos Lookups'!$K$3:$K$54,0))&amp;$D$1</f>
        <v>West Reserve Margin</v>
      </c>
      <c r="C45" s="5" t="str">
        <f>'Gen Nodes'!B45</f>
        <v>DRS.PX.SOR._.RES.HVAC - DLC</v>
      </c>
      <c r="E45" s="5" t="str">
        <f t="shared" si="2"/>
        <v>Reserve.Generators</v>
      </c>
      <c r="F45" s="5" t="str">
        <f>INDEX('Plexos Lookups'!$J$3:$J$54,MATCH(MID('Reserve Memberships'!G45,8,3),'Plexos Lookups'!$K$3:$K$54,0))&amp;$D$1</f>
        <v>West Reserve Margin</v>
      </c>
      <c r="G45" s="5" t="str">
        <f>'Gen Nodes'!F45</f>
        <v>DRW.PX.SOR._.RES.Water Heater - DLC</v>
      </c>
      <c r="I45" s="5" t="s">
        <v>878</v>
      </c>
      <c r="J45" s="5" t="s">
        <v>898</v>
      </c>
      <c r="K45" s="5" t="s">
        <v>103</v>
      </c>
      <c r="L45" s="5" t="s">
        <v>896</v>
      </c>
      <c r="M45" s="5" t="s">
        <v>889</v>
      </c>
      <c r="N45" s="5" t="b">
        <f t="shared" si="3"/>
        <v>1</v>
      </c>
      <c r="O45" s="5" t="b">
        <f t="shared" si="4"/>
        <v>1</v>
      </c>
      <c r="P45" s="5" t="b">
        <f t="shared" si="5"/>
        <v>1</v>
      </c>
      <c r="R45" s="5" t="s">
        <v>878</v>
      </c>
      <c r="S45" s="5" t="s">
        <v>898</v>
      </c>
      <c r="T45" s="5" t="s">
        <v>110</v>
      </c>
      <c r="U45" s="5" t="s">
        <v>896</v>
      </c>
      <c r="V45" s="5" t="s">
        <v>992</v>
      </c>
      <c r="W45" s="5" t="b">
        <f t="shared" si="6"/>
        <v>1</v>
      </c>
      <c r="X45" s="5" t="b">
        <f t="shared" si="7"/>
        <v>1</v>
      </c>
      <c r="Y45" s="5" t="b">
        <f t="shared" si="8"/>
        <v>1</v>
      </c>
    </row>
    <row r="46" spans="1:25" x14ac:dyDescent="0.25">
      <c r="A46" s="5" t="s">
        <v>878</v>
      </c>
      <c r="B46" s="5" t="str">
        <f>INDEX('Plexos Lookups'!$J$3:$J$54,MATCH(MID('Reserve Memberships'!C46,8,3),'Plexos Lookups'!$K$3:$K$54,0))&amp;$D$1</f>
        <v>West Reserve Margin</v>
      </c>
      <c r="C46" s="5" t="str">
        <f>'Gen Nodes'!B46</f>
        <v>DRS.PX.SOR._.RES.Pool Pump - DLC</v>
      </c>
      <c r="E46" s="5" t="str">
        <f t="shared" si="2"/>
        <v>Reserve.Generators</v>
      </c>
      <c r="F46" s="5" t="str">
        <f>INDEX('Plexos Lookups'!$J$3:$J$54,MATCH(MID('Reserve Memberships'!G46,8,3),'Plexos Lookups'!$K$3:$K$54,0))&amp;$D$1</f>
        <v>East Reserve Margin</v>
      </c>
      <c r="G46" s="5" t="str">
        <f>'Gen Nodes'!F46</f>
        <v>DRW.PX.UTN._.CI_.3 Party</v>
      </c>
      <c r="I46" s="5" t="s">
        <v>878</v>
      </c>
      <c r="J46" s="5" t="s">
        <v>898</v>
      </c>
      <c r="K46" s="5" t="s">
        <v>105</v>
      </c>
      <c r="L46" s="5" t="s">
        <v>896</v>
      </c>
      <c r="M46" s="5" t="s">
        <v>889</v>
      </c>
      <c r="N46" s="5" t="b">
        <f t="shared" si="3"/>
        <v>1</v>
      </c>
      <c r="O46" s="5" t="b">
        <f t="shared" si="4"/>
        <v>1</v>
      </c>
      <c r="P46" s="5" t="b">
        <f t="shared" si="5"/>
        <v>1</v>
      </c>
      <c r="R46" s="5" t="s">
        <v>878</v>
      </c>
      <c r="S46" s="5" t="s">
        <v>894</v>
      </c>
      <c r="T46" s="5" t="s">
        <v>152</v>
      </c>
      <c r="U46" s="5" t="s">
        <v>892</v>
      </c>
      <c r="V46" s="5" t="s">
        <v>992</v>
      </c>
      <c r="W46" s="5" t="b">
        <f t="shared" si="6"/>
        <v>1</v>
      </c>
      <c r="X46" s="5" t="b">
        <f t="shared" si="7"/>
        <v>1</v>
      </c>
      <c r="Y46" s="5" t="b">
        <f t="shared" si="8"/>
        <v>1</v>
      </c>
    </row>
    <row r="47" spans="1:25" x14ac:dyDescent="0.25">
      <c r="A47" s="5" t="s">
        <v>878</v>
      </c>
      <c r="B47" s="5" t="str">
        <f>INDEX('Plexos Lookups'!$J$3:$J$54,MATCH(MID('Reserve Memberships'!C47,8,3),'Plexos Lookups'!$K$3:$K$54,0))&amp;$D$1</f>
        <v>West Reserve Margin</v>
      </c>
      <c r="C47" s="5" t="str">
        <f>'Gen Nodes'!B47</f>
        <v>DRS.PX.SOR._.RES.Smart Thermostats</v>
      </c>
      <c r="E47" s="5" t="str">
        <f t="shared" si="2"/>
        <v>Reserve.Generators</v>
      </c>
      <c r="F47" s="5" t="str">
        <f>INDEX('Plexos Lookups'!$J$3:$J$54,MATCH(MID('Reserve Memberships'!G47,8,3),'Plexos Lookups'!$K$3:$K$54,0))&amp;$D$1</f>
        <v>East Reserve Margin</v>
      </c>
      <c r="G47" s="5" t="str">
        <f>'Gen Nodes'!F47</f>
        <v>DRW.PX.UTN._.CI_.Battery DLC</v>
      </c>
      <c r="I47" s="5" t="s">
        <v>878</v>
      </c>
      <c r="J47" s="5" t="s">
        <v>898</v>
      </c>
      <c r="K47" s="5" t="s">
        <v>107</v>
      </c>
      <c r="L47" s="5" t="s">
        <v>896</v>
      </c>
      <c r="M47" s="5" t="s">
        <v>889</v>
      </c>
      <c r="N47" s="5" t="b">
        <f t="shared" si="3"/>
        <v>1</v>
      </c>
      <c r="O47" s="5" t="b">
        <f t="shared" si="4"/>
        <v>1</v>
      </c>
      <c r="P47" s="5" t="b">
        <f t="shared" si="5"/>
        <v>1</v>
      </c>
      <c r="R47" s="5" t="s">
        <v>878</v>
      </c>
      <c r="S47" s="5" t="s">
        <v>894</v>
      </c>
      <c r="T47" s="5" t="s">
        <v>142</v>
      </c>
      <c r="U47" s="5" t="s">
        <v>892</v>
      </c>
      <c r="V47" s="5" t="s">
        <v>992</v>
      </c>
      <c r="W47" s="5" t="b">
        <f t="shared" si="6"/>
        <v>1</v>
      </c>
      <c r="X47" s="5" t="b">
        <f t="shared" si="7"/>
        <v>1</v>
      </c>
      <c r="Y47" s="5" t="b">
        <f t="shared" si="8"/>
        <v>1</v>
      </c>
    </row>
    <row r="48" spans="1:25" x14ac:dyDescent="0.25">
      <c r="A48" s="5" t="s">
        <v>878</v>
      </c>
      <c r="B48" s="5" t="str">
        <f>INDEX('Plexos Lookups'!$J$3:$J$54,MATCH(MID('Reserve Memberships'!C48,8,3),'Plexos Lookups'!$K$3:$K$54,0))&amp;$D$1</f>
        <v>West Reserve Margin</v>
      </c>
      <c r="C48" s="5" t="str">
        <f>'Gen Nodes'!B48</f>
        <v>DRS.PX.SOR._.RES.Water Heater - DLC</v>
      </c>
      <c r="E48" s="5" t="str">
        <f t="shared" si="2"/>
        <v>Reserve.Generators</v>
      </c>
      <c r="F48" s="5" t="str">
        <f>INDEX('Plexos Lookups'!$J$3:$J$54,MATCH(MID('Reserve Memberships'!G48,8,3),'Plexos Lookups'!$K$3:$K$54,0))&amp;$D$1</f>
        <v>East Reserve Margin</v>
      </c>
      <c r="G48" s="5" t="str">
        <f>'Gen Nodes'!F48</f>
        <v>DRW.PX.UTN._.CI_.Grid Interactive Water Htr</v>
      </c>
      <c r="I48" s="5" t="s">
        <v>878</v>
      </c>
      <c r="J48" s="5" t="s">
        <v>898</v>
      </c>
      <c r="K48" s="5" t="s">
        <v>109</v>
      </c>
      <c r="L48" s="5" t="s">
        <v>896</v>
      </c>
      <c r="M48" s="5" t="s">
        <v>889</v>
      </c>
      <c r="N48" s="5" t="b">
        <f t="shared" si="3"/>
        <v>1</v>
      </c>
      <c r="O48" s="5" t="b">
        <f t="shared" si="4"/>
        <v>1</v>
      </c>
      <c r="P48" s="5" t="b">
        <f t="shared" si="5"/>
        <v>1</v>
      </c>
      <c r="R48" s="5" t="s">
        <v>878</v>
      </c>
      <c r="S48" s="5" t="s">
        <v>894</v>
      </c>
      <c r="T48" s="5" t="s">
        <v>144</v>
      </c>
      <c r="U48" s="5" t="s">
        <v>892</v>
      </c>
      <c r="V48" s="5" t="s">
        <v>992</v>
      </c>
      <c r="W48" s="5" t="b">
        <f t="shared" si="6"/>
        <v>1</v>
      </c>
      <c r="X48" s="5" t="b">
        <f t="shared" si="7"/>
        <v>1</v>
      </c>
      <c r="Y48" s="5" t="b">
        <f t="shared" si="8"/>
        <v>1</v>
      </c>
    </row>
    <row r="49" spans="1:25" x14ac:dyDescent="0.25">
      <c r="A49" s="5" t="s">
        <v>878</v>
      </c>
      <c r="B49" s="5" t="str">
        <f>INDEX('Plexos Lookups'!$J$3:$J$54,MATCH(MID('Reserve Memberships'!C49,8,3),'Plexos Lookups'!$K$3:$K$54,0))&amp;$D$1</f>
        <v>East Reserve Margin</v>
      </c>
      <c r="C49" s="5" t="str">
        <f>'Gen Nodes'!B49</f>
        <v>DRS.PX.UTN._.CI_.3 Party</v>
      </c>
      <c r="E49" s="5" t="str">
        <f t="shared" si="2"/>
        <v>Reserve.Generators</v>
      </c>
      <c r="F49" s="5" t="str">
        <f>INDEX('Plexos Lookups'!$J$3:$J$54,MATCH(MID('Reserve Memberships'!G49,8,3),'Plexos Lookups'!$K$3:$K$54,0))&amp;$D$1</f>
        <v>East Reserve Margin</v>
      </c>
      <c r="G49" s="5" t="str">
        <f>'Gen Nodes'!F49</f>
        <v>DRW.PX.UTN._.CI_.HVAC - DLC</v>
      </c>
      <c r="I49" s="5" t="s">
        <v>878</v>
      </c>
      <c r="J49" s="5" t="s">
        <v>894</v>
      </c>
      <c r="K49" s="5" t="s">
        <v>151</v>
      </c>
      <c r="L49" s="5" t="s">
        <v>892</v>
      </c>
      <c r="M49" s="5" t="s">
        <v>889</v>
      </c>
      <c r="N49" s="5" t="b">
        <f t="shared" si="3"/>
        <v>1</v>
      </c>
      <c r="O49" s="5" t="b">
        <f t="shared" si="4"/>
        <v>1</v>
      </c>
      <c r="P49" s="5" t="b">
        <f t="shared" si="5"/>
        <v>1</v>
      </c>
      <c r="R49" s="5" t="s">
        <v>878</v>
      </c>
      <c r="S49" s="5" t="s">
        <v>894</v>
      </c>
      <c r="T49" s="5" t="s">
        <v>146</v>
      </c>
      <c r="U49" s="5" t="s">
        <v>892</v>
      </c>
      <c r="V49" s="5" t="s">
        <v>992</v>
      </c>
      <c r="W49" s="5" t="b">
        <f t="shared" si="6"/>
        <v>1</v>
      </c>
      <c r="X49" s="5" t="b">
        <f t="shared" si="7"/>
        <v>1</v>
      </c>
      <c r="Y49" s="5" t="b">
        <f t="shared" si="8"/>
        <v>1</v>
      </c>
    </row>
    <row r="50" spans="1:25" x14ac:dyDescent="0.25">
      <c r="A50" s="5" t="s">
        <v>878</v>
      </c>
      <c r="B50" s="5" t="str">
        <f>INDEX('Plexos Lookups'!$J$3:$J$54,MATCH(MID('Reserve Memberships'!C50,8,3),'Plexos Lookups'!$K$3:$K$54,0))&amp;$D$1</f>
        <v>East Reserve Margin</v>
      </c>
      <c r="C50" s="5" t="str">
        <f>'Gen Nodes'!B50</f>
        <v>DRS.PX.UTN._.CI_.Battery DLC</v>
      </c>
      <c r="E50" s="5" t="str">
        <f t="shared" si="2"/>
        <v>Reserve.Generators</v>
      </c>
      <c r="F50" s="5" t="str">
        <f>INDEX('Plexos Lookups'!$J$3:$J$54,MATCH(MID('Reserve Memberships'!G50,8,3),'Plexos Lookups'!$K$3:$K$54,0))&amp;$D$1</f>
        <v>East Reserve Margin</v>
      </c>
      <c r="G50" s="5" t="str">
        <f>'Gen Nodes'!F50</f>
        <v>DRW.PX.UTN._.CI_.Pool Pump - DLC</v>
      </c>
      <c r="I50" s="5" t="s">
        <v>878</v>
      </c>
      <c r="J50" s="5" t="s">
        <v>894</v>
      </c>
      <c r="K50" s="5" t="s">
        <v>141</v>
      </c>
      <c r="L50" s="5" t="s">
        <v>892</v>
      </c>
      <c r="M50" s="5" t="s">
        <v>889</v>
      </c>
      <c r="N50" s="5" t="b">
        <f t="shared" si="3"/>
        <v>1</v>
      </c>
      <c r="O50" s="5" t="b">
        <f t="shared" si="4"/>
        <v>1</v>
      </c>
      <c r="P50" s="5" t="b">
        <f t="shared" si="5"/>
        <v>1</v>
      </c>
      <c r="R50" s="5" t="s">
        <v>878</v>
      </c>
      <c r="S50" s="5" t="s">
        <v>894</v>
      </c>
      <c r="T50" s="5" t="s">
        <v>148</v>
      </c>
      <c r="U50" s="5" t="s">
        <v>892</v>
      </c>
      <c r="V50" s="5" t="s">
        <v>992</v>
      </c>
      <c r="W50" s="5" t="b">
        <f t="shared" si="6"/>
        <v>1</v>
      </c>
      <c r="X50" s="5" t="b">
        <f t="shared" si="7"/>
        <v>1</v>
      </c>
      <c r="Y50" s="5" t="b">
        <f t="shared" si="8"/>
        <v>1</v>
      </c>
    </row>
    <row r="51" spans="1:25" x14ac:dyDescent="0.25">
      <c r="A51" s="5" t="s">
        <v>878</v>
      </c>
      <c r="B51" s="5" t="str">
        <f>INDEX('Plexos Lookups'!$J$3:$J$54,MATCH(MID('Reserve Memberships'!C51,8,3),'Plexos Lookups'!$K$3:$K$54,0))&amp;$D$1</f>
        <v>East Reserve Margin</v>
      </c>
      <c r="C51" s="5" t="str">
        <f>'Gen Nodes'!B51</f>
        <v>DRS.PX.UTN._.CI_.Grid Interactive Water Htr</v>
      </c>
      <c r="E51" s="5" t="str">
        <f t="shared" si="2"/>
        <v>Reserve.Generators</v>
      </c>
      <c r="F51" s="5" t="str">
        <f>INDEX('Plexos Lookups'!$J$3:$J$54,MATCH(MID('Reserve Memberships'!G51,8,3),'Plexos Lookups'!$K$3:$K$54,0))&amp;$D$1</f>
        <v>East Reserve Margin</v>
      </c>
      <c r="G51" s="5" t="str">
        <f>'Gen Nodes'!F51</f>
        <v>DRW.PX.UTN._.CI_.Smart Thermostats</v>
      </c>
      <c r="I51" s="5" t="s">
        <v>878</v>
      </c>
      <c r="J51" s="5" t="s">
        <v>894</v>
      </c>
      <c r="K51" s="5" t="s">
        <v>143</v>
      </c>
      <c r="L51" s="5" t="s">
        <v>892</v>
      </c>
      <c r="M51" s="5" t="s">
        <v>889</v>
      </c>
      <c r="N51" s="5" t="b">
        <f t="shared" si="3"/>
        <v>1</v>
      </c>
      <c r="O51" s="5" t="b">
        <f t="shared" si="4"/>
        <v>1</v>
      </c>
      <c r="P51" s="5" t="b">
        <f t="shared" si="5"/>
        <v>1</v>
      </c>
      <c r="R51" s="5" t="s">
        <v>878</v>
      </c>
      <c r="S51" s="5" t="s">
        <v>894</v>
      </c>
      <c r="T51" s="5" t="s">
        <v>150</v>
      </c>
      <c r="U51" s="5" t="s">
        <v>892</v>
      </c>
      <c r="V51" s="5" t="s">
        <v>992</v>
      </c>
      <c r="W51" s="5" t="b">
        <f t="shared" si="6"/>
        <v>1</v>
      </c>
      <c r="X51" s="5" t="b">
        <f t="shared" si="7"/>
        <v>1</v>
      </c>
      <c r="Y51" s="5" t="b">
        <f t="shared" si="8"/>
        <v>1</v>
      </c>
    </row>
    <row r="52" spans="1:25" x14ac:dyDescent="0.25">
      <c r="A52" s="5" t="s">
        <v>878</v>
      </c>
      <c r="B52" s="5" t="str">
        <f>INDEX('Plexos Lookups'!$J$3:$J$54,MATCH(MID('Reserve Memberships'!C52,8,3),'Plexos Lookups'!$K$3:$K$54,0))&amp;$D$1</f>
        <v>East Reserve Margin</v>
      </c>
      <c r="C52" s="5" t="str">
        <f>'Gen Nodes'!B52</f>
        <v>DRS.PX.UTN._.CI_.HVAC - DLC</v>
      </c>
      <c r="E52" s="5" t="str">
        <f t="shared" si="2"/>
        <v>Reserve.Generators</v>
      </c>
      <c r="F52" s="5" t="str">
        <f>INDEX('Plexos Lookups'!$J$3:$J$54,MATCH(MID('Reserve Memberships'!G52,8,3),'Plexos Lookups'!$K$3:$K$54,0))&amp;$D$1</f>
        <v>East Reserve Margin</v>
      </c>
      <c r="G52" s="5" t="str">
        <f>'Gen Nodes'!F52</f>
        <v>DRW.PX.UTN._.CI_.Water Heater - DLC</v>
      </c>
      <c r="I52" s="5" t="s">
        <v>878</v>
      </c>
      <c r="J52" s="5" t="s">
        <v>894</v>
      </c>
      <c r="K52" s="5" t="s">
        <v>145</v>
      </c>
      <c r="L52" s="5" t="s">
        <v>892</v>
      </c>
      <c r="M52" s="5" t="s">
        <v>889</v>
      </c>
      <c r="N52" s="5" t="b">
        <f t="shared" si="3"/>
        <v>1</v>
      </c>
      <c r="O52" s="5" t="b">
        <f t="shared" si="4"/>
        <v>1</v>
      </c>
      <c r="P52" s="5" t="b">
        <f t="shared" si="5"/>
        <v>1</v>
      </c>
      <c r="R52" s="5" t="s">
        <v>878</v>
      </c>
      <c r="S52" s="5" t="s">
        <v>894</v>
      </c>
      <c r="T52" s="5" t="s">
        <v>154</v>
      </c>
      <c r="U52" s="5" t="s">
        <v>892</v>
      </c>
      <c r="V52" s="5" t="s">
        <v>992</v>
      </c>
      <c r="W52" s="5" t="b">
        <f t="shared" si="6"/>
        <v>1</v>
      </c>
      <c r="X52" s="5" t="b">
        <f t="shared" si="7"/>
        <v>1</v>
      </c>
      <c r="Y52" s="5" t="b">
        <f t="shared" si="8"/>
        <v>1</v>
      </c>
    </row>
    <row r="53" spans="1:25" x14ac:dyDescent="0.25">
      <c r="A53" s="5" t="s">
        <v>878</v>
      </c>
      <c r="B53" s="5" t="str">
        <f>INDEX('Plexos Lookups'!$J$3:$J$54,MATCH(MID('Reserve Memberships'!C53,8,3),'Plexos Lookups'!$K$3:$K$54,0))&amp;$D$1</f>
        <v>East Reserve Margin</v>
      </c>
      <c r="C53" s="5" t="str">
        <f>'Gen Nodes'!B53</f>
        <v>DRS.PX.UTN._.CI_.Pool Pump - DLC</v>
      </c>
      <c r="E53" s="5" t="str">
        <f t="shared" si="2"/>
        <v>Reserve.Generators</v>
      </c>
      <c r="F53" s="5" t="str">
        <f>INDEX('Plexos Lookups'!$J$3:$J$54,MATCH(MID('Reserve Memberships'!G53,8,3),'Plexos Lookups'!$K$3:$K$54,0))&amp;$D$1</f>
        <v>East Reserve Margin</v>
      </c>
      <c r="G53" s="5" t="str">
        <f>'Gen Nodes'!F53</f>
        <v>DRW.PX.UTN._.RES.Battery DLC</v>
      </c>
      <c r="I53" s="5" t="s">
        <v>878</v>
      </c>
      <c r="J53" s="5" t="s">
        <v>894</v>
      </c>
      <c r="K53" s="5" t="s">
        <v>147</v>
      </c>
      <c r="L53" s="5" t="s">
        <v>892</v>
      </c>
      <c r="M53" s="5" t="s">
        <v>889</v>
      </c>
      <c r="N53" s="5" t="b">
        <f t="shared" si="3"/>
        <v>1</v>
      </c>
      <c r="O53" s="5" t="b">
        <f t="shared" si="4"/>
        <v>1</v>
      </c>
      <c r="P53" s="5" t="b">
        <f t="shared" si="5"/>
        <v>1</v>
      </c>
      <c r="R53" s="5" t="s">
        <v>878</v>
      </c>
      <c r="S53" s="5" t="s">
        <v>894</v>
      </c>
      <c r="T53" s="5" t="s">
        <v>128</v>
      </c>
      <c r="U53" s="5" t="s">
        <v>892</v>
      </c>
      <c r="V53" s="5" t="s">
        <v>992</v>
      </c>
      <c r="W53" s="5" t="b">
        <f t="shared" si="6"/>
        <v>1</v>
      </c>
      <c r="X53" s="5" t="b">
        <f t="shared" si="7"/>
        <v>1</v>
      </c>
      <c r="Y53" s="5" t="b">
        <f t="shared" si="8"/>
        <v>1</v>
      </c>
    </row>
    <row r="54" spans="1:25" x14ac:dyDescent="0.25">
      <c r="A54" s="5" t="s">
        <v>878</v>
      </c>
      <c r="B54" s="5" t="str">
        <f>INDEX('Plexos Lookups'!$J$3:$J$54,MATCH(MID('Reserve Memberships'!C54,8,3),'Plexos Lookups'!$K$3:$K$54,0))&amp;$D$1</f>
        <v>East Reserve Margin</v>
      </c>
      <c r="C54" s="5" t="str">
        <f>'Gen Nodes'!B54</f>
        <v>DRS.PX.UTN._.CI_.Smart Thermostats</v>
      </c>
      <c r="E54" s="5" t="str">
        <f t="shared" si="2"/>
        <v>Reserve.Generators</v>
      </c>
      <c r="F54" s="5" t="str">
        <f>INDEX('Plexos Lookups'!$J$3:$J$54,MATCH(MID('Reserve Memberships'!G54,8,3),'Plexos Lookups'!$K$3:$K$54,0))&amp;$D$1</f>
        <v>East Reserve Margin</v>
      </c>
      <c r="G54" s="5" t="str">
        <f>'Gen Nodes'!F54</f>
        <v>DRW.PX.UTN._.RES.EV DLC</v>
      </c>
      <c r="I54" s="5" t="s">
        <v>878</v>
      </c>
      <c r="J54" s="5" t="s">
        <v>894</v>
      </c>
      <c r="K54" s="5" t="s">
        <v>149</v>
      </c>
      <c r="L54" s="5" t="s">
        <v>892</v>
      </c>
      <c r="M54" s="5" t="s">
        <v>889</v>
      </c>
      <c r="N54" s="5" t="b">
        <f t="shared" si="3"/>
        <v>1</v>
      </c>
      <c r="O54" s="5" t="b">
        <f t="shared" si="4"/>
        <v>1</v>
      </c>
      <c r="P54" s="5" t="b">
        <f t="shared" si="5"/>
        <v>1</v>
      </c>
      <c r="R54" s="5" t="s">
        <v>878</v>
      </c>
      <c r="S54" s="5" t="s">
        <v>894</v>
      </c>
      <c r="T54" s="5" t="s">
        <v>130</v>
      </c>
      <c r="U54" s="5" t="s">
        <v>892</v>
      </c>
      <c r="V54" s="5" t="s">
        <v>992</v>
      </c>
      <c r="W54" s="5" t="b">
        <f t="shared" si="6"/>
        <v>1</v>
      </c>
      <c r="X54" s="5" t="b">
        <f t="shared" si="7"/>
        <v>1</v>
      </c>
      <c r="Y54" s="5" t="b">
        <f t="shared" si="8"/>
        <v>1</v>
      </c>
    </row>
    <row r="55" spans="1:25" x14ac:dyDescent="0.25">
      <c r="A55" s="5" t="s">
        <v>878</v>
      </c>
      <c r="B55" s="5" t="str">
        <f>INDEX('Plexos Lookups'!$J$3:$J$54,MATCH(MID('Reserve Memberships'!C55,8,3),'Plexos Lookups'!$K$3:$K$54,0))&amp;$D$1</f>
        <v>East Reserve Margin</v>
      </c>
      <c r="C55" s="5" t="str">
        <f>'Gen Nodes'!B55</f>
        <v>DRS.PX.UTN._.CI_.Water Heater - DLC</v>
      </c>
      <c r="E55" s="5" t="str">
        <f t="shared" si="2"/>
        <v>Reserve.Generators</v>
      </c>
      <c r="F55" s="5" t="str">
        <f>INDEX('Plexos Lookups'!$J$3:$J$54,MATCH(MID('Reserve Memberships'!G55,8,3),'Plexos Lookups'!$K$3:$K$54,0))&amp;$D$1</f>
        <v>East Reserve Margin</v>
      </c>
      <c r="G55" s="5" t="str">
        <f>'Gen Nodes'!F55</f>
        <v>DRW.PX.UTN._.RES.Grid Interactive Water Htr</v>
      </c>
      <c r="I55" s="5" t="s">
        <v>878</v>
      </c>
      <c r="J55" s="5" t="s">
        <v>894</v>
      </c>
      <c r="K55" s="5" t="s">
        <v>153</v>
      </c>
      <c r="L55" s="5" t="s">
        <v>892</v>
      </c>
      <c r="M55" s="5" t="s">
        <v>889</v>
      </c>
      <c r="N55" s="5" t="b">
        <f t="shared" si="3"/>
        <v>1</v>
      </c>
      <c r="O55" s="5" t="b">
        <f t="shared" si="4"/>
        <v>1</v>
      </c>
      <c r="P55" s="5" t="b">
        <f t="shared" si="5"/>
        <v>1</v>
      </c>
      <c r="R55" s="5" t="s">
        <v>878</v>
      </c>
      <c r="S55" s="5" t="s">
        <v>894</v>
      </c>
      <c r="T55" s="5" t="s">
        <v>132</v>
      </c>
      <c r="U55" s="5" t="s">
        <v>892</v>
      </c>
      <c r="V55" s="5" t="s">
        <v>992</v>
      </c>
      <c r="W55" s="5" t="b">
        <f t="shared" si="6"/>
        <v>1</v>
      </c>
      <c r="X55" s="5" t="b">
        <f t="shared" si="7"/>
        <v>1</v>
      </c>
      <c r="Y55" s="5" t="b">
        <f t="shared" si="8"/>
        <v>1</v>
      </c>
    </row>
    <row r="56" spans="1:25" x14ac:dyDescent="0.25">
      <c r="A56" s="5" t="s">
        <v>878</v>
      </c>
      <c r="B56" s="5" t="str">
        <f>INDEX('Plexos Lookups'!$J$3:$J$54,MATCH(MID('Reserve Memberships'!C56,8,3),'Plexos Lookups'!$K$3:$K$54,0))&amp;$D$1</f>
        <v>East Reserve Margin</v>
      </c>
      <c r="C56" s="5" t="str">
        <f>'Gen Nodes'!B56</f>
        <v>DRS.PX.UTN._.IRR.Irrigation DLC</v>
      </c>
      <c r="E56" s="5" t="str">
        <f t="shared" si="2"/>
        <v>Reserve.Generators</v>
      </c>
      <c r="F56" s="5" t="str">
        <f>INDEX('Plexos Lookups'!$J$3:$J$54,MATCH(MID('Reserve Memberships'!G56,8,3),'Plexos Lookups'!$K$3:$K$54,0))&amp;$D$1</f>
        <v>East Reserve Margin</v>
      </c>
      <c r="G56" s="5" t="str">
        <f>'Gen Nodes'!F56</f>
        <v>DRW.PX.UTN._.RES.Home Energy Mgmt Sys</v>
      </c>
      <c r="I56" s="5" t="s">
        <v>878</v>
      </c>
      <c r="J56" s="5" t="s">
        <v>894</v>
      </c>
      <c r="K56" s="5" t="s">
        <v>155</v>
      </c>
      <c r="L56" s="5" t="s">
        <v>892</v>
      </c>
      <c r="M56" s="5" t="s">
        <v>889</v>
      </c>
      <c r="N56" s="5" t="b">
        <f t="shared" si="3"/>
        <v>1</v>
      </c>
      <c r="O56" s="5" t="b">
        <f t="shared" si="4"/>
        <v>1</v>
      </c>
      <c r="P56" s="5" t="b">
        <f t="shared" si="5"/>
        <v>1</v>
      </c>
      <c r="R56" s="5" t="s">
        <v>878</v>
      </c>
      <c r="S56" s="5" t="s">
        <v>894</v>
      </c>
      <c r="T56" s="5" t="s">
        <v>134</v>
      </c>
      <c r="U56" s="5" t="s">
        <v>892</v>
      </c>
      <c r="V56" s="5" t="s">
        <v>992</v>
      </c>
      <c r="W56" s="5" t="b">
        <f t="shared" si="6"/>
        <v>1</v>
      </c>
      <c r="X56" s="5" t="b">
        <f t="shared" si="7"/>
        <v>1</v>
      </c>
      <c r="Y56" s="5" t="b">
        <f t="shared" si="8"/>
        <v>1</v>
      </c>
    </row>
    <row r="57" spans="1:25" x14ac:dyDescent="0.25">
      <c r="A57" s="5" t="s">
        <v>878</v>
      </c>
      <c r="B57" s="5" t="str">
        <f>INDEX('Plexos Lookups'!$J$3:$J$54,MATCH(MID('Reserve Memberships'!C57,8,3),'Plexos Lookups'!$K$3:$K$54,0))&amp;$D$1</f>
        <v>East Reserve Margin</v>
      </c>
      <c r="C57" s="5" t="str">
        <f>'Gen Nodes'!B57</f>
        <v>DRS.PX.UTN._.RES.Battery DLC</v>
      </c>
      <c r="E57" s="5" t="str">
        <f t="shared" si="2"/>
        <v>Reserve.Generators</v>
      </c>
      <c r="F57" s="5" t="str">
        <f>INDEX('Plexos Lookups'!$J$3:$J$54,MATCH(MID('Reserve Memberships'!G57,8,3),'Plexos Lookups'!$K$3:$K$54,0))&amp;$D$1</f>
        <v>East Reserve Margin</v>
      </c>
      <c r="G57" s="5" t="str">
        <f>'Gen Nodes'!F57</f>
        <v>DRW.PX.UTN._.RES.HVAC - DLC</v>
      </c>
      <c r="I57" s="5" t="s">
        <v>878</v>
      </c>
      <c r="J57" s="5" t="s">
        <v>894</v>
      </c>
      <c r="K57" s="5" t="s">
        <v>127</v>
      </c>
      <c r="L57" s="5" t="s">
        <v>892</v>
      </c>
      <c r="M57" s="5" t="s">
        <v>889</v>
      </c>
      <c r="N57" s="5" t="b">
        <f t="shared" si="3"/>
        <v>1</v>
      </c>
      <c r="O57" s="5" t="b">
        <f t="shared" si="4"/>
        <v>1</v>
      </c>
      <c r="P57" s="5" t="b">
        <f t="shared" si="5"/>
        <v>1</v>
      </c>
      <c r="R57" s="5" t="s">
        <v>878</v>
      </c>
      <c r="S57" s="5" t="s">
        <v>894</v>
      </c>
      <c r="T57" s="5" t="s">
        <v>136</v>
      </c>
      <c r="U57" s="5" t="s">
        <v>892</v>
      </c>
      <c r="V57" s="5" t="s">
        <v>992</v>
      </c>
      <c r="W57" s="5" t="b">
        <f t="shared" si="6"/>
        <v>1</v>
      </c>
      <c r="X57" s="5" t="b">
        <f t="shared" si="7"/>
        <v>1</v>
      </c>
      <c r="Y57" s="5" t="b">
        <f t="shared" si="8"/>
        <v>1</v>
      </c>
    </row>
    <row r="58" spans="1:25" x14ac:dyDescent="0.25">
      <c r="A58" s="5" t="s">
        <v>878</v>
      </c>
      <c r="B58" s="5" t="str">
        <f>INDEX('Plexos Lookups'!$J$3:$J$54,MATCH(MID('Reserve Memberships'!C58,8,3),'Plexos Lookups'!$K$3:$K$54,0))&amp;$D$1</f>
        <v>East Reserve Margin</v>
      </c>
      <c r="C58" s="5" t="str">
        <f>'Gen Nodes'!B58</f>
        <v>DRS.PX.UTN._.RES.EV DLC</v>
      </c>
      <c r="E58" s="5" t="str">
        <f t="shared" si="2"/>
        <v>Reserve.Generators</v>
      </c>
      <c r="F58" s="5" t="str">
        <f>INDEX('Plexos Lookups'!$J$3:$J$54,MATCH(MID('Reserve Memberships'!G58,8,3),'Plexos Lookups'!$K$3:$K$54,0))&amp;$D$1</f>
        <v>East Reserve Margin</v>
      </c>
      <c r="G58" s="5" t="str">
        <f>'Gen Nodes'!F58</f>
        <v>DRW.PX.UTN._.RES.Pool Pump - DLC</v>
      </c>
      <c r="I58" s="5" t="s">
        <v>878</v>
      </c>
      <c r="J58" s="5" t="s">
        <v>894</v>
      </c>
      <c r="K58" s="5" t="s">
        <v>129</v>
      </c>
      <c r="L58" s="5" t="s">
        <v>892</v>
      </c>
      <c r="M58" s="5" t="s">
        <v>889</v>
      </c>
      <c r="N58" s="5" t="b">
        <f t="shared" si="3"/>
        <v>1</v>
      </c>
      <c r="O58" s="5" t="b">
        <f t="shared" si="4"/>
        <v>1</v>
      </c>
      <c r="P58" s="5" t="b">
        <f t="shared" si="5"/>
        <v>1</v>
      </c>
      <c r="R58" s="5" t="s">
        <v>878</v>
      </c>
      <c r="S58" s="5" t="s">
        <v>894</v>
      </c>
      <c r="T58" s="5" t="s">
        <v>138</v>
      </c>
      <c r="U58" s="5" t="s">
        <v>892</v>
      </c>
      <c r="V58" s="5" t="s">
        <v>992</v>
      </c>
      <c r="W58" s="5" t="b">
        <f t="shared" si="6"/>
        <v>1</v>
      </c>
      <c r="X58" s="5" t="b">
        <f t="shared" si="7"/>
        <v>1</v>
      </c>
      <c r="Y58" s="5" t="b">
        <f t="shared" si="8"/>
        <v>1</v>
      </c>
    </row>
    <row r="59" spans="1:25" x14ac:dyDescent="0.25">
      <c r="A59" s="5" t="s">
        <v>878</v>
      </c>
      <c r="B59" s="5" t="str">
        <f>INDEX('Plexos Lookups'!$J$3:$J$54,MATCH(MID('Reserve Memberships'!C59,8,3),'Plexos Lookups'!$K$3:$K$54,0))&amp;$D$1</f>
        <v>East Reserve Margin</v>
      </c>
      <c r="C59" s="5" t="str">
        <f>'Gen Nodes'!B59</f>
        <v>DRS.PX.UTN._.RES.Grid Interactive Water Htr</v>
      </c>
      <c r="E59" s="5" t="str">
        <f t="shared" si="2"/>
        <v>Reserve.Generators</v>
      </c>
      <c r="F59" s="5" t="str">
        <f>INDEX('Plexos Lookups'!$J$3:$J$54,MATCH(MID('Reserve Memberships'!G59,8,3),'Plexos Lookups'!$K$3:$K$54,0))&amp;$D$1</f>
        <v>East Reserve Margin</v>
      </c>
      <c r="G59" s="5" t="str">
        <f>'Gen Nodes'!F59</f>
        <v>DRW.PX.UTN._.RES.Water Heater - DLC</v>
      </c>
      <c r="I59" s="5" t="s">
        <v>878</v>
      </c>
      <c r="J59" s="5" t="s">
        <v>894</v>
      </c>
      <c r="K59" s="5" t="s">
        <v>131</v>
      </c>
      <c r="L59" s="5" t="s">
        <v>892</v>
      </c>
      <c r="M59" s="5" t="s">
        <v>889</v>
      </c>
      <c r="N59" s="5" t="b">
        <f t="shared" si="3"/>
        <v>1</v>
      </c>
      <c r="O59" s="5" t="b">
        <f t="shared" si="4"/>
        <v>1</v>
      </c>
      <c r="P59" s="5" t="b">
        <f t="shared" si="5"/>
        <v>1</v>
      </c>
      <c r="R59" s="5" t="s">
        <v>878</v>
      </c>
      <c r="S59" s="5" t="s">
        <v>894</v>
      </c>
      <c r="T59" s="5" t="s">
        <v>140</v>
      </c>
      <c r="U59" s="5" t="s">
        <v>892</v>
      </c>
      <c r="V59" s="5" t="s">
        <v>992</v>
      </c>
      <c r="W59" s="5" t="b">
        <f t="shared" si="6"/>
        <v>1</v>
      </c>
      <c r="X59" s="5" t="b">
        <f t="shared" si="7"/>
        <v>1</v>
      </c>
      <c r="Y59" s="5" t="b">
        <f t="shared" si="8"/>
        <v>1</v>
      </c>
    </row>
    <row r="60" spans="1:25" x14ac:dyDescent="0.25">
      <c r="A60" s="5" t="s">
        <v>878</v>
      </c>
      <c r="B60" s="5" t="str">
        <f>INDEX('Plexos Lookups'!$J$3:$J$54,MATCH(MID('Reserve Memberships'!C60,8,3),'Plexos Lookups'!$K$3:$K$54,0))&amp;$D$1</f>
        <v>East Reserve Margin</v>
      </c>
      <c r="C60" s="5" t="str">
        <f>'Gen Nodes'!B60</f>
        <v>DRS.PX.UTN._.RES.Home Energy Mgmt Sys</v>
      </c>
      <c r="E60" s="5" t="str">
        <f t="shared" si="2"/>
        <v>Reserve.Generators</v>
      </c>
      <c r="F60" s="5" t="str">
        <f>INDEX('Plexos Lookups'!$J$3:$J$54,MATCH(MID('Reserve Memberships'!G60,8,3),'Plexos Lookups'!$K$3:$K$54,0))&amp;$D$1</f>
        <v>East Reserve Margin</v>
      </c>
      <c r="G60" s="5" t="str">
        <f>'Gen Nodes'!F60</f>
        <v>DRW.PX.WYC._.CI_.3 Party</v>
      </c>
      <c r="I60" s="5" t="s">
        <v>878</v>
      </c>
      <c r="J60" s="5" t="s">
        <v>894</v>
      </c>
      <c r="K60" s="5" t="s">
        <v>133</v>
      </c>
      <c r="L60" s="5" t="s">
        <v>892</v>
      </c>
      <c r="M60" s="5" t="s">
        <v>889</v>
      </c>
      <c r="N60" s="5" t="b">
        <f t="shared" si="3"/>
        <v>1</v>
      </c>
      <c r="O60" s="5" t="b">
        <f t="shared" si="4"/>
        <v>1</v>
      </c>
      <c r="P60" s="5" t="b">
        <f t="shared" si="5"/>
        <v>1</v>
      </c>
      <c r="R60" s="5" t="s">
        <v>878</v>
      </c>
      <c r="S60" s="5" t="s">
        <v>894</v>
      </c>
      <c r="T60" s="5" t="s">
        <v>214</v>
      </c>
      <c r="U60" s="5" t="s">
        <v>892</v>
      </c>
      <c r="V60" s="5" t="s">
        <v>992</v>
      </c>
      <c r="W60" s="5" t="b">
        <f t="shared" si="6"/>
        <v>1</v>
      </c>
      <c r="X60" s="5" t="b">
        <f t="shared" si="7"/>
        <v>1</v>
      </c>
      <c r="Y60" s="5" t="b">
        <f t="shared" si="8"/>
        <v>1</v>
      </c>
    </row>
    <row r="61" spans="1:25" x14ac:dyDescent="0.25">
      <c r="A61" s="5" t="s">
        <v>878</v>
      </c>
      <c r="B61" s="5" t="str">
        <f>INDEX('Plexos Lookups'!$J$3:$J$54,MATCH(MID('Reserve Memberships'!C61,8,3),'Plexos Lookups'!$K$3:$K$54,0))&amp;$D$1</f>
        <v>East Reserve Margin</v>
      </c>
      <c r="C61" s="5" t="str">
        <f>'Gen Nodes'!B61</f>
        <v>DRS.PX.UTN._.RES.HVAC - DLC</v>
      </c>
      <c r="E61" s="5" t="str">
        <f t="shared" si="2"/>
        <v>Reserve.Generators</v>
      </c>
      <c r="F61" s="5" t="str">
        <f>INDEX('Plexos Lookups'!$J$3:$J$54,MATCH(MID('Reserve Memberships'!G61,8,3),'Plexos Lookups'!$K$3:$K$54,0))&amp;$D$1</f>
        <v>East Reserve Margin</v>
      </c>
      <c r="G61" s="5" t="str">
        <f>'Gen Nodes'!F61</f>
        <v>DRW.PX.WYC._.CI_.Battery DLC</v>
      </c>
      <c r="I61" s="5" t="s">
        <v>878</v>
      </c>
      <c r="J61" s="5" t="s">
        <v>894</v>
      </c>
      <c r="K61" s="5" t="s">
        <v>135</v>
      </c>
      <c r="L61" s="5" t="s">
        <v>892</v>
      </c>
      <c r="M61" s="5" t="s">
        <v>889</v>
      </c>
      <c r="N61" s="5" t="b">
        <f t="shared" si="3"/>
        <v>1</v>
      </c>
      <c r="O61" s="5" t="b">
        <f t="shared" si="4"/>
        <v>1</v>
      </c>
      <c r="P61" s="5" t="b">
        <f t="shared" si="5"/>
        <v>1</v>
      </c>
      <c r="R61" s="5" t="s">
        <v>878</v>
      </c>
      <c r="S61" s="5" t="s">
        <v>894</v>
      </c>
      <c r="T61" s="5" t="s">
        <v>204</v>
      </c>
      <c r="U61" s="5" t="s">
        <v>892</v>
      </c>
      <c r="V61" s="5" t="s">
        <v>992</v>
      </c>
      <c r="W61" s="5" t="b">
        <f t="shared" si="6"/>
        <v>1</v>
      </c>
      <c r="X61" s="5" t="b">
        <f t="shared" si="7"/>
        <v>1</v>
      </c>
      <c r="Y61" s="5" t="b">
        <f t="shared" si="8"/>
        <v>1</v>
      </c>
    </row>
    <row r="62" spans="1:25" x14ac:dyDescent="0.25">
      <c r="A62" s="5" t="s">
        <v>878</v>
      </c>
      <c r="B62" s="5" t="str">
        <f>INDEX('Plexos Lookups'!$J$3:$J$54,MATCH(MID('Reserve Memberships'!C62,8,3),'Plexos Lookups'!$K$3:$K$54,0))&amp;$D$1</f>
        <v>East Reserve Margin</v>
      </c>
      <c r="C62" s="5" t="str">
        <f>'Gen Nodes'!B62</f>
        <v>DRS.PX.UTN._.RES.Pool Pump - DLC</v>
      </c>
      <c r="E62" s="5" t="str">
        <f t="shared" si="2"/>
        <v>Reserve.Generators</v>
      </c>
      <c r="F62" s="5" t="str">
        <f>INDEX('Plexos Lookups'!$J$3:$J$54,MATCH(MID('Reserve Memberships'!G62,8,3),'Plexos Lookups'!$K$3:$K$54,0))&amp;$D$1</f>
        <v>East Reserve Margin</v>
      </c>
      <c r="G62" s="5" t="str">
        <f>'Gen Nodes'!F62</f>
        <v>DRW.PX.WYC._.CI_.Grid Interactive Water Htr</v>
      </c>
      <c r="I62" s="5" t="s">
        <v>878</v>
      </c>
      <c r="J62" s="5" t="s">
        <v>894</v>
      </c>
      <c r="K62" s="5" t="s">
        <v>137</v>
      </c>
      <c r="L62" s="5" t="s">
        <v>892</v>
      </c>
      <c r="M62" s="5" t="s">
        <v>889</v>
      </c>
      <c r="N62" s="5" t="b">
        <f t="shared" si="3"/>
        <v>1</v>
      </c>
      <c r="O62" s="5" t="b">
        <f t="shared" si="4"/>
        <v>1</v>
      </c>
      <c r="P62" s="5" t="b">
        <f t="shared" si="5"/>
        <v>1</v>
      </c>
      <c r="R62" s="5" t="s">
        <v>878</v>
      </c>
      <c r="S62" s="5" t="s">
        <v>894</v>
      </c>
      <c r="T62" s="5" t="s">
        <v>206</v>
      </c>
      <c r="U62" s="5" t="s">
        <v>892</v>
      </c>
      <c r="V62" s="5" t="s">
        <v>992</v>
      </c>
      <c r="W62" s="5" t="b">
        <f t="shared" si="6"/>
        <v>1</v>
      </c>
      <c r="X62" s="5" t="b">
        <f t="shared" si="7"/>
        <v>1</v>
      </c>
      <c r="Y62" s="5" t="b">
        <f t="shared" si="8"/>
        <v>1</v>
      </c>
    </row>
    <row r="63" spans="1:25" x14ac:dyDescent="0.25">
      <c r="A63" s="5" t="s">
        <v>878</v>
      </c>
      <c r="B63" s="5" t="str">
        <f>INDEX('Plexos Lookups'!$J$3:$J$54,MATCH(MID('Reserve Memberships'!C63,8,3),'Plexos Lookups'!$K$3:$K$54,0))&amp;$D$1</f>
        <v>East Reserve Margin</v>
      </c>
      <c r="C63" s="5" t="str">
        <f>'Gen Nodes'!B63</f>
        <v>DRS.PX.UTN._.RES.Water Heater - DLC</v>
      </c>
      <c r="E63" s="5" t="str">
        <f t="shared" si="2"/>
        <v>Reserve.Generators</v>
      </c>
      <c r="F63" s="5" t="str">
        <f>INDEX('Plexos Lookups'!$J$3:$J$54,MATCH(MID('Reserve Memberships'!G63,8,3),'Plexos Lookups'!$K$3:$K$54,0))&amp;$D$1</f>
        <v>East Reserve Margin</v>
      </c>
      <c r="G63" s="5" t="str">
        <f>'Gen Nodes'!F63</f>
        <v>DRW.PX.WYC._.CI_.HVAC - DLC</v>
      </c>
      <c r="I63" s="5" t="s">
        <v>878</v>
      </c>
      <c r="J63" s="5" t="s">
        <v>894</v>
      </c>
      <c r="K63" s="5" t="s">
        <v>139</v>
      </c>
      <c r="L63" s="5" t="s">
        <v>892</v>
      </c>
      <c r="M63" s="5" t="s">
        <v>889</v>
      </c>
      <c r="N63" s="5" t="b">
        <f t="shared" si="3"/>
        <v>1</v>
      </c>
      <c r="O63" s="5" t="b">
        <f t="shared" si="4"/>
        <v>1</v>
      </c>
      <c r="P63" s="5" t="b">
        <f t="shared" si="5"/>
        <v>1</v>
      </c>
      <c r="R63" s="5" t="s">
        <v>878</v>
      </c>
      <c r="S63" s="5" t="s">
        <v>894</v>
      </c>
      <c r="T63" s="5" t="s">
        <v>208</v>
      </c>
      <c r="U63" s="5" t="s">
        <v>892</v>
      </c>
      <c r="V63" s="5" t="s">
        <v>992</v>
      </c>
      <c r="W63" s="5" t="b">
        <f t="shared" si="6"/>
        <v>1</v>
      </c>
      <c r="X63" s="5" t="b">
        <f t="shared" si="7"/>
        <v>1</v>
      </c>
      <c r="Y63" s="5" t="b">
        <f t="shared" si="8"/>
        <v>1</v>
      </c>
    </row>
    <row r="64" spans="1:25" x14ac:dyDescent="0.25">
      <c r="A64" s="5" t="s">
        <v>878</v>
      </c>
      <c r="B64" s="5" t="str">
        <f>INDEX('Plexos Lookups'!$J$3:$J$54,MATCH(MID('Reserve Memberships'!C64,8,3),'Plexos Lookups'!$K$3:$K$54,0))&amp;$D$1</f>
        <v>East Reserve Margin</v>
      </c>
      <c r="C64" s="5" t="str">
        <f>'Gen Nodes'!B64</f>
        <v>DRS.PX.WYC._.CI_.3 Party</v>
      </c>
      <c r="E64" s="5" t="str">
        <f t="shared" si="2"/>
        <v>Reserve.Generators</v>
      </c>
      <c r="F64" s="5" t="str">
        <f>INDEX('Plexos Lookups'!$J$3:$J$54,MATCH(MID('Reserve Memberships'!G64,8,3),'Plexos Lookups'!$K$3:$K$54,0))&amp;$D$1</f>
        <v>East Reserve Margin</v>
      </c>
      <c r="G64" s="5" t="str">
        <f>'Gen Nodes'!F64</f>
        <v>DRW.PX.WYC._.CI_.Pool Pump - DLC</v>
      </c>
      <c r="I64" s="5" t="s">
        <v>878</v>
      </c>
      <c r="J64" s="5" t="s">
        <v>894</v>
      </c>
      <c r="K64" s="5" t="s">
        <v>213</v>
      </c>
      <c r="L64" s="5" t="s">
        <v>892</v>
      </c>
      <c r="M64" s="5" t="s">
        <v>889</v>
      </c>
      <c r="N64" s="5" t="b">
        <f t="shared" si="3"/>
        <v>1</v>
      </c>
      <c r="O64" s="5" t="b">
        <f t="shared" si="4"/>
        <v>1</v>
      </c>
      <c r="P64" s="5" t="b">
        <f t="shared" si="5"/>
        <v>1</v>
      </c>
      <c r="R64" s="5" t="s">
        <v>878</v>
      </c>
      <c r="S64" s="5" t="s">
        <v>894</v>
      </c>
      <c r="T64" s="5" t="s">
        <v>210</v>
      </c>
      <c r="U64" s="5" t="s">
        <v>892</v>
      </c>
      <c r="V64" s="5" t="s">
        <v>992</v>
      </c>
      <c r="W64" s="5" t="b">
        <f t="shared" si="6"/>
        <v>1</v>
      </c>
      <c r="X64" s="5" t="b">
        <f t="shared" si="7"/>
        <v>1</v>
      </c>
      <c r="Y64" s="5" t="b">
        <f t="shared" si="8"/>
        <v>1</v>
      </c>
    </row>
    <row r="65" spans="1:25" x14ac:dyDescent="0.25">
      <c r="A65" s="5" t="s">
        <v>878</v>
      </c>
      <c r="B65" s="5" t="str">
        <f>INDEX('Plexos Lookups'!$J$3:$J$54,MATCH(MID('Reserve Memberships'!C65,8,3),'Plexos Lookups'!$K$3:$K$54,0))&amp;$D$1</f>
        <v>East Reserve Margin</v>
      </c>
      <c r="C65" s="5" t="str">
        <f>'Gen Nodes'!B65</f>
        <v>DRS.PX.WYC._.CI_.Battery DLC</v>
      </c>
      <c r="E65" s="5" t="str">
        <f t="shared" si="2"/>
        <v>Reserve.Generators</v>
      </c>
      <c r="F65" s="5" t="str">
        <f>INDEX('Plexos Lookups'!$J$3:$J$54,MATCH(MID('Reserve Memberships'!G65,8,3),'Plexos Lookups'!$K$3:$K$54,0))&amp;$D$1</f>
        <v>East Reserve Margin</v>
      </c>
      <c r="G65" s="5" t="str">
        <f>'Gen Nodes'!F65</f>
        <v>DRW.PX.WYC._.CI_.Smart Thermostats</v>
      </c>
      <c r="I65" s="5" t="s">
        <v>878</v>
      </c>
      <c r="J65" s="5" t="s">
        <v>894</v>
      </c>
      <c r="K65" s="5" t="s">
        <v>203</v>
      </c>
      <c r="L65" s="5" t="s">
        <v>892</v>
      </c>
      <c r="M65" s="5" t="s">
        <v>889</v>
      </c>
      <c r="N65" s="5" t="b">
        <f t="shared" si="3"/>
        <v>1</v>
      </c>
      <c r="O65" s="5" t="b">
        <f t="shared" si="4"/>
        <v>1</v>
      </c>
      <c r="P65" s="5" t="b">
        <f t="shared" si="5"/>
        <v>1</v>
      </c>
      <c r="R65" s="5" t="s">
        <v>878</v>
      </c>
      <c r="S65" s="5" t="s">
        <v>894</v>
      </c>
      <c r="T65" s="5" t="s">
        <v>212</v>
      </c>
      <c r="U65" s="5" t="s">
        <v>892</v>
      </c>
      <c r="V65" s="5" t="s">
        <v>992</v>
      </c>
      <c r="W65" s="5" t="b">
        <f t="shared" si="6"/>
        <v>1</v>
      </c>
      <c r="X65" s="5" t="b">
        <f t="shared" si="7"/>
        <v>1</v>
      </c>
      <c r="Y65" s="5" t="b">
        <f t="shared" si="8"/>
        <v>1</v>
      </c>
    </row>
    <row r="66" spans="1:25" x14ac:dyDescent="0.25">
      <c r="A66" s="5" t="s">
        <v>878</v>
      </c>
      <c r="B66" s="5" t="str">
        <f>INDEX('Plexos Lookups'!$J$3:$J$54,MATCH(MID('Reserve Memberships'!C66,8,3),'Plexos Lookups'!$K$3:$K$54,0))&amp;$D$1</f>
        <v>East Reserve Margin</v>
      </c>
      <c r="C66" s="5" t="str">
        <f>'Gen Nodes'!B66</f>
        <v>DRS.PX.WYC._.CI_.Grid Interactive Water Htr</v>
      </c>
      <c r="E66" s="5" t="str">
        <f t="shared" si="2"/>
        <v>Reserve.Generators</v>
      </c>
      <c r="F66" s="5" t="str">
        <f>INDEX('Plexos Lookups'!$J$3:$J$54,MATCH(MID('Reserve Memberships'!G66,8,3),'Plexos Lookups'!$K$3:$K$54,0))&amp;$D$1</f>
        <v>East Reserve Margin</v>
      </c>
      <c r="G66" s="5" t="str">
        <f>'Gen Nodes'!F66</f>
        <v>DRW.PX.WYC._.CI_.Water Heater - DLC</v>
      </c>
      <c r="I66" s="5" t="s">
        <v>878</v>
      </c>
      <c r="J66" s="5" t="s">
        <v>894</v>
      </c>
      <c r="K66" s="5" t="s">
        <v>205</v>
      </c>
      <c r="L66" s="5" t="s">
        <v>892</v>
      </c>
      <c r="M66" s="5" t="s">
        <v>889</v>
      </c>
      <c r="N66" s="5" t="b">
        <f t="shared" si="3"/>
        <v>1</v>
      </c>
      <c r="O66" s="5" t="b">
        <f t="shared" si="4"/>
        <v>1</v>
      </c>
      <c r="P66" s="5" t="b">
        <f t="shared" si="5"/>
        <v>1</v>
      </c>
      <c r="R66" s="5" t="s">
        <v>878</v>
      </c>
      <c r="S66" s="5" t="s">
        <v>894</v>
      </c>
      <c r="T66" s="5" t="s">
        <v>216</v>
      </c>
      <c r="U66" s="5" t="s">
        <v>892</v>
      </c>
      <c r="V66" s="5" t="s">
        <v>992</v>
      </c>
      <c r="W66" s="5" t="b">
        <f t="shared" si="6"/>
        <v>1</v>
      </c>
      <c r="X66" s="5" t="b">
        <f t="shared" si="7"/>
        <v>1</v>
      </c>
      <c r="Y66" s="5" t="b">
        <f t="shared" si="8"/>
        <v>1</v>
      </c>
    </row>
    <row r="67" spans="1:25" x14ac:dyDescent="0.25">
      <c r="A67" s="5" t="s">
        <v>878</v>
      </c>
      <c r="B67" s="5" t="str">
        <f>INDEX('Plexos Lookups'!$J$3:$J$54,MATCH(MID('Reserve Memberships'!C67,8,3),'Plexos Lookups'!$K$3:$K$54,0))&amp;$D$1</f>
        <v>East Reserve Margin</v>
      </c>
      <c r="C67" s="5" t="str">
        <f>'Gen Nodes'!B67</f>
        <v>DRS.PX.WYC._.CI_.HVAC - DLC</v>
      </c>
      <c r="E67" s="5" t="str">
        <f t="shared" ref="E67:E88" si="9">A67</f>
        <v>Reserve.Generators</v>
      </c>
      <c r="F67" s="5" t="str">
        <f>INDEX('Plexos Lookups'!$J$3:$J$54,MATCH(MID('Reserve Memberships'!G67,8,3),'Plexos Lookups'!$K$3:$K$54,0))&amp;$D$1</f>
        <v>East Reserve Margin</v>
      </c>
      <c r="G67" s="5" t="str">
        <f>'Gen Nodes'!F67</f>
        <v>DRW.PX.WYC._.RES.Battery DLC</v>
      </c>
      <c r="I67" s="5" t="s">
        <v>878</v>
      </c>
      <c r="J67" s="5" t="s">
        <v>894</v>
      </c>
      <c r="K67" s="5" t="s">
        <v>207</v>
      </c>
      <c r="L67" s="5" t="s">
        <v>892</v>
      </c>
      <c r="M67" s="5" t="s">
        <v>889</v>
      </c>
      <c r="N67" s="5" t="b">
        <f t="shared" ref="N67:N94" si="10">I67=A67</f>
        <v>1</v>
      </c>
      <c r="O67" s="5" t="b">
        <f t="shared" ref="O67:O94" si="11">J67=B67</f>
        <v>1</v>
      </c>
      <c r="P67" s="5" t="b">
        <f t="shared" ref="P67:P94" si="12">K67=C67</f>
        <v>1</v>
      </c>
      <c r="R67" s="5" t="s">
        <v>878</v>
      </c>
      <c r="S67" s="5" t="s">
        <v>894</v>
      </c>
      <c r="T67" s="5" t="s">
        <v>190</v>
      </c>
      <c r="U67" s="5" t="s">
        <v>892</v>
      </c>
      <c r="V67" s="5" t="s">
        <v>992</v>
      </c>
      <c r="W67" s="5" t="b">
        <f t="shared" ref="W67:W88" si="13">R67=E67</f>
        <v>1</v>
      </c>
      <c r="X67" s="5" t="b">
        <f t="shared" ref="X67:X88" si="14">S67=F67</f>
        <v>1</v>
      </c>
      <c r="Y67" s="5" t="b">
        <f t="shared" ref="Y67:Y88" si="15">T67=G67</f>
        <v>1</v>
      </c>
    </row>
    <row r="68" spans="1:25" x14ac:dyDescent="0.25">
      <c r="A68" s="5" t="s">
        <v>878</v>
      </c>
      <c r="B68" s="5" t="str">
        <f>INDEX('Plexos Lookups'!$J$3:$J$54,MATCH(MID('Reserve Memberships'!C68,8,3),'Plexos Lookups'!$K$3:$K$54,0))&amp;$D$1</f>
        <v>East Reserve Margin</v>
      </c>
      <c r="C68" s="5" t="str">
        <f>'Gen Nodes'!B68</f>
        <v>DRS.PX.WYC._.CI_.Pool Pump - DLC</v>
      </c>
      <c r="E68" s="5" t="str">
        <f t="shared" si="9"/>
        <v>Reserve.Generators</v>
      </c>
      <c r="F68" s="5" t="str">
        <f>INDEX('Plexos Lookups'!$J$3:$J$54,MATCH(MID('Reserve Memberships'!G68,8,3),'Plexos Lookups'!$K$3:$K$54,0))&amp;$D$1</f>
        <v>East Reserve Margin</v>
      </c>
      <c r="G68" s="5" t="str">
        <f>'Gen Nodes'!F68</f>
        <v>DRW.PX.WYC._.RES.EV DLC</v>
      </c>
      <c r="I68" s="5" t="s">
        <v>878</v>
      </c>
      <c r="J68" s="5" t="s">
        <v>894</v>
      </c>
      <c r="K68" s="5" t="s">
        <v>209</v>
      </c>
      <c r="L68" s="5" t="s">
        <v>892</v>
      </c>
      <c r="M68" s="5" t="s">
        <v>889</v>
      </c>
      <c r="N68" s="5" t="b">
        <f t="shared" si="10"/>
        <v>1</v>
      </c>
      <c r="O68" s="5" t="b">
        <f t="shared" si="11"/>
        <v>1</v>
      </c>
      <c r="P68" s="5" t="b">
        <f t="shared" si="12"/>
        <v>1</v>
      </c>
      <c r="R68" s="5" t="s">
        <v>878</v>
      </c>
      <c r="S68" s="5" t="s">
        <v>894</v>
      </c>
      <c r="T68" s="5" t="s">
        <v>192</v>
      </c>
      <c r="U68" s="5" t="s">
        <v>892</v>
      </c>
      <c r="V68" s="5" t="s">
        <v>992</v>
      </c>
      <c r="W68" s="5" t="b">
        <f t="shared" si="13"/>
        <v>1</v>
      </c>
      <c r="X68" s="5" t="b">
        <f t="shared" si="14"/>
        <v>1</v>
      </c>
      <c r="Y68" s="5" t="b">
        <f t="shared" si="15"/>
        <v>1</v>
      </c>
    </row>
    <row r="69" spans="1:25" x14ac:dyDescent="0.25">
      <c r="A69" s="5" t="s">
        <v>878</v>
      </c>
      <c r="B69" s="5" t="str">
        <f>INDEX('Plexos Lookups'!$J$3:$J$54,MATCH(MID('Reserve Memberships'!C69,8,3),'Plexos Lookups'!$K$3:$K$54,0))&amp;$D$1</f>
        <v>East Reserve Margin</v>
      </c>
      <c r="C69" s="5" t="str">
        <f>'Gen Nodes'!B69</f>
        <v>DRS.PX.WYC._.CI_.Smart Thermostats</v>
      </c>
      <c r="E69" s="5" t="str">
        <f t="shared" si="9"/>
        <v>Reserve.Generators</v>
      </c>
      <c r="F69" s="5" t="str">
        <f>INDEX('Plexos Lookups'!$J$3:$J$54,MATCH(MID('Reserve Memberships'!G69,8,3),'Plexos Lookups'!$K$3:$K$54,0))&amp;$D$1</f>
        <v>East Reserve Margin</v>
      </c>
      <c r="G69" s="5" t="str">
        <f>'Gen Nodes'!F69</f>
        <v>DRW.PX.WYC._.RES.Grid Interactive Water Htr</v>
      </c>
      <c r="I69" s="5" t="s">
        <v>878</v>
      </c>
      <c r="J69" s="5" t="s">
        <v>894</v>
      </c>
      <c r="K69" s="5" t="s">
        <v>211</v>
      </c>
      <c r="L69" s="5" t="s">
        <v>892</v>
      </c>
      <c r="M69" s="5" t="s">
        <v>889</v>
      </c>
      <c r="N69" s="5" t="b">
        <f t="shared" si="10"/>
        <v>1</v>
      </c>
      <c r="O69" s="5" t="b">
        <f t="shared" si="11"/>
        <v>1</v>
      </c>
      <c r="P69" s="5" t="b">
        <f t="shared" si="12"/>
        <v>1</v>
      </c>
      <c r="R69" s="5" t="s">
        <v>878</v>
      </c>
      <c r="S69" s="5" t="s">
        <v>894</v>
      </c>
      <c r="T69" s="5" t="s">
        <v>194</v>
      </c>
      <c r="U69" s="5" t="s">
        <v>892</v>
      </c>
      <c r="V69" s="5" t="s">
        <v>992</v>
      </c>
      <c r="W69" s="5" t="b">
        <f t="shared" si="13"/>
        <v>1</v>
      </c>
      <c r="X69" s="5" t="b">
        <f t="shared" si="14"/>
        <v>1</v>
      </c>
      <c r="Y69" s="5" t="b">
        <f t="shared" si="15"/>
        <v>1</v>
      </c>
    </row>
    <row r="70" spans="1:25" x14ac:dyDescent="0.25">
      <c r="A70" s="5" t="s">
        <v>878</v>
      </c>
      <c r="B70" s="5" t="str">
        <f>INDEX('Plexos Lookups'!$J$3:$J$54,MATCH(MID('Reserve Memberships'!C70,8,3),'Plexos Lookups'!$K$3:$K$54,0))&amp;$D$1</f>
        <v>East Reserve Margin</v>
      </c>
      <c r="C70" s="5" t="str">
        <f>'Gen Nodes'!B70</f>
        <v>DRS.PX.WYC._.CI_.Water Heater - DLC</v>
      </c>
      <c r="E70" s="5" t="str">
        <f t="shared" si="9"/>
        <v>Reserve.Generators</v>
      </c>
      <c r="F70" s="5" t="str">
        <f>INDEX('Plexos Lookups'!$J$3:$J$54,MATCH(MID('Reserve Memberships'!G70,8,3),'Plexos Lookups'!$K$3:$K$54,0))&amp;$D$1</f>
        <v>East Reserve Margin</v>
      </c>
      <c r="G70" s="5" t="str">
        <f>'Gen Nodes'!F70</f>
        <v>DRW.PX.WYC._.RES.Home Energy Mgmt Sys</v>
      </c>
      <c r="I70" s="5" t="s">
        <v>878</v>
      </c>
      <c r="J70" s="5" t="s">
        <v>894</v>
      </c>
      <c r="K70" s="5" t="s">
        <v>215</v>
      </c>
      <c r="L70" s="5" t="s">
        <v>892</v>
      </c>
      <c r="M70" s="5" t="s">
        <v>889</v>
      </c>
      <c r="N70" s="5" t="b">
        <f t="shared" si="10"/>
        <v>1</v>
      </c>
      <c r="O70" s="5" t="b">
        <f t="shared" si="11"/>
        <v>1</v>
      </c>
      <c r="P70" s="5" t="b">
        <f t="shared" si="12"/>
        <v>1</v>
      </c>
      <c r="R70" s="5" t="s">
        <v>878</v>
      </c>
      <c r="S70" s="5" t="s">
        <v>894</v>
      </c>
      <c r="T70" s="5" t="s">
        <v>196</v>
      </c>
      <c r="U70" s="5" t="s">
        <v>892</v>
      </c>
      <c r="V70" s="5" t="s">
        <v>992</v>
      </c>
      <c r="W70" s="5" t="b">
        <f t="shared" si="13"/>
        <v>1</v>
      </c>
      <c r="X70" s="5" t="b">
        <f t="shared" si="14"/>
        <v>1</v>
      </c>
      <c r="Y70" s="5" t="b">
        <f t="shared" si="15"/>
        <v>1</v>
      </c>
    </row>
    <row r="71" spans="1:25" x14ac:dyDescent="0.25">
      <c r="A71" s="5" t="s">
        <v>878</v>
      </c>
      <c r="B71" s="5" t="str">
        <f>INDEX('Plexos Lookups'!$J$3:$J$54,MATCH(MID('Reserve Memberships'!C71,8,3),'Plexos Lookups'!$K$3:$K$54,0))&amp;$D$1</f>
        <v>East Reserve Margin</v>
      </c>
      <c r="C71" s="5" t="str">
        <f>'Gen Nodes'!B71</f>
        <v>DRS.PX.WYC._.IRR.Irrigation DLC</v>
      </c>
      <c r="E71" s="5" t="str">
        <f t="shared" si="9"/>
        <v>Reserve.Generators</v>
      </c>
      <c r="F71" s="5" t="str">
        <f>INDEX('Plexos Lookups'!$J$3:$J$54,MATCH(MID('Reserve Memberships'!G71,8,3),'Plexos Lookups'!$K$3:$K$54,0))&amp;$D$1</f>
        <v>East Reserve Margin</v>
      </c>
      <c r="G71" s="5" t="str">
        <f>'Gen Nodes'!F71</f>
        <v>DRW.PX.WYC._.RES.HVAC - DLC</v>
      </c>
      <c r="I71" s="5" t="s">
        <v>878</v>
      </c>
      <c r="J71" s="5" t="s">
        <v>894</v>
      </c>
      <c r="K71" s="5" t="s">
        <v>217</v>
      </c>
      <c r="L71" s="5" t="s">
        <v>892</v>
      </c>
      <c r="M71" s="5" t="s">
        <v>889</v>
      </c>
      <c r="N71" s="5" t="b">
        <f t="shared" si="10"/>
        <v>1</v>
      </c>
      <c r="O71" s="5" t="b">
        <f t="shared" si="11"/>
        <v>1</v>
      </c>
      <c r="P71" s="5" t="b">
        <f t="shared" si="12"/>
        <v>1</v>
      </c>
      <c r="R71" s="5" t="s">
        <v>878</v>
      </c>
      <c r="S71" s="5" t="s">
        <v>894</v>
      </c>
      <c r="T71" s="5" t="s">
        <v>198</v>
      </c>
      <c r="U71" s="5" t="s">
        <v>892</v>
      </c>
      <c r="V71" s="5" t="s">
        <v>992</v>
      </c>
      <c r="W71" s="5" t="b">
        <f t="shared" si="13"/>
        <v>1</v>
      </c>
      <c r="X71" s="5" t="b">
        <f t="shared" si="14"/>
        <v>1</v>
      </c>
      <c r="Y71" s="5" t="b">
        <f t="shared" si="15"/>
        <v>1</v>
      </c>
    </row>
    <row r="72" spans="1:25" x14ac:dyDescent="0.25">
      <c r="A72" s="5" t="s">
        <v>878</v>
      </c>
      <c r="B72" s="5" t="str">
        <f>INDEX('Plexos Lookups'!$J$3:$J$54,MATCH(MID('Reserve Memberships'!C72,8,3),'Plexos Lookups'!$K$3:$K$54,0))&amp;$D$1</f>
        <v>East Reserve Margin</v>
      </c>
      <c r="C72" s="5" t="str">
        <f>'Gen Nodes'!B72</f>
        <v>DRS.PX.WYC._.RES.Battery DLC</v>
      </c>
      <c r="E72" s="5" t="str">
        <f t="shared" si="9"/>
        <v>Reserve.Generators</v>
      </c>
      <c r="F72" s="5" t="str">
        <f>INDEX('Plexos Lookups'!$J$3:$J$54,MATCH(MID('Reserve Memberships'!G72,8,3),'Plexos Lookups'!$K$3:$K$54,0))&amp;$D$1</f>
        <v>East Reserve Margin</v>
      </c>
      <c r="G72" s="5" t="str">
        <f>'Gen Nodes'!F72</f>
        <v>DRW.PX.WYC._.RES.Pool Pump - DLC</v>
      </c>
      <c r="I72" s="5" t="s">
        <v>878</v>
      </c>
      <c r="J72" s="5" t="s">
        <v>894</v>
      </c>
      <c r="K72" s="5" t="s">
        <v>189</v>
      </c>
      <c r="L72" s="5" t="s">
        <v>892</v>
      </c>
      <c r="M72" s="5" t="s">
        <v>889</v>
      </c>
      <c r="N72" s="5" t="b">
        <f t="shared" si="10"/>
        <v>1</v>
      </c>
      <c r="O72" s="5" t="b">
        <f t="shared" si="11"/>
        <v>1</v>
      </c>
      <c r="P72" s="5" t="b">
        <f t="shared" si="12"/>
        <v>1</v>
      </c>
      <c r="R72" s="5" t="s">
        <v>878</v>
      </c>
      <c r="S72" s="5" t="s">
        <v>894</v>
      </c>
      <c r="T72" s="5" t="s">
        <v>200</v>
      </c>
      <c r="U72" s="5" t="s">
        <v>892</v>
      </c>
      <c r="V72" s="5" t="s">
        <v>992</v>
      </c>
      <c r="W72" s="5" t="b">
        <f t="shared" si="13"/>
        <v>1</v>
      </c>
      <c r="X72" s="5" t="b">
        <f t="shared" si="14"/>
        <v>1</v>
      </c>
      <c r="Y72" s="5" t="b">
        <f t="shared" si="15"/>
        <v>1</v>
      </c>
    </row>
    <row r="73" spans="1:25" x14ac:dyDescent="0.25">
      <c r="A73" s="5" t="s">
        <v>878</v>
      </c>
      <c r="B73" s="5" t="str">
        <f>INDEX('Plexos Lookups'!$J$3:$J$54,MATCH(MID('Reserve Memberships'!C73,8,3),'Plexos Lookups'!$K$3:$K$54,0))&amp;$D$1</f>
        <v>East Reserve Margin</v>
      </c>
      <c r="C73" s="5" t="str">
        <f>'Gen Nodes'!B73</f>
        <v>DRS.PX.WYC._.RES.EV DLC</v>
      </c>
      <c r="E73" s="5" t="str">
        <f t="shared" si="9"/>
        <v>Reserve.Generators</v>
      </c>
      <c r="F73" s="5" t="str">
        <f>INDEX('Plexos Lookups'!$J$3:$J$54,MATCH(MID('Reserve Memberships'!G73,8,3),'Plexos Lookups'!$K$3:$K$54,0))&amp;$D$1</f>
        <v>East Reserve Margin</v>
      </c>
      <c r="G73" s="5" t="str">
        <f>'Gen Nodes'!F73</f>
        <v>DRW.PX.WYC._.RES.Water Heater - DLC</v>
      </c>
      <c r="I73" s="5" t="s">
        <v>878</v>
      </c>
      <c r="J73" s="5" t="s">
        <v>894</v>
      </c>
      <c r="K73" s="5" t="s">
        <v>191</v>
      </c>
      <c r="L73" s="5" t="s">
        <v>892</v>
      </c>
      <c r="M73" s="5" t="s">
        <v>889</v>
      </c>
      <c r="N73" s="5" t="b">
        <f t="shared" si="10"/>
        <v>1</v>
      </c>
      <c r="O73" s="5" t="b">
        <f t="shared" si="11"/>
        <v>1</v>
      </c>
      <c r="P73" s="5" t="b">
        <f t="shared" si="12"/>
        <v>1</v>
      </c>
      <c r="R73" s="5" t="s">
        <v>878</v>
      </c>
      <c r="S73" s="5" t="s">
        <v>894</v>
      </c>
      <c r="T73" s="5" t="s">
        <v>202</v>
      </c>
      <c r="U73" s="5" t="s">
        <v>892</v>
      </c>
      <c r="V73" s="5" t="s">
        <v>992</v>
      </c>
      <c r="W73" s="5" t="b">
        <f t="shared" si="13"/>
        <v>1</v>
      </c>
      <c r="X73" s="5" t="b">
        <f t="shared" si="14"/>
        <v>1</v>
      </c>
      <c r="Y73" s="5" t="b">
        <f t="shared" si="15"/>
        <v>1</v>
      </c>
    </row>
    <row r="74" spans="1:25" x14ac:dyDescent="0.25">
      <c r="A74" s="5" t="s">
        <v>878</v>
      </c>
      <c r="B74" s="5" t="str">
        <f>INDEX('Plexos Lookups'!$J$3:$J$54,MATCH(MID('Reserve Memberships'!C74,8,3),'Plexos Lookups'!$K$3:$K$54,0))&amp;$D$1</f>
        <v>East Reserve Margin</v>
      </c>
      <c r="C74" s="5" t="str">
        <f>'Gen Nodes'!B74</f>
        <v>DRS.PX.WYC._.RES.Grid Interactive Water Htr</v>
      </c>
      <c r="E74" s="5" t="str">
        <f t="shared" si="9"/>
        <v>Reserve.Generators</v>
      </c>
      <c r="F74" s="5" t="str">
        <f>INDEX('Plexos Lookups'!$J$3:$J$54,MATCH(MID('Reserve Memberships'!G74,8,3),'Plexos Lookups'!$K$3:$K$54,0))&amp;$D$1</f>
        <v>West Reserve Margin</v>
      </c>
      <c r="G74" s="5" t="str">
        <f>'Gen Nodes'!F74</f>
        <v>DRW.PX.YAK._.CI_.3 Party</v>
      </c>
      <c r="I74" s="5" t="s">
        <v>878</v>
      </c>
      <c r="J74" s="5" t="s">
        <v>894</v>
      </c>
      <c r="K74" s="5" t="s">
        <v>193</v>
      </c>
      <c r="L74" s="5" t="s">
        <v>892</v>
      </c>
      <c r="M74" s="5" t="s">
        <v>889</v>
      </c>
      <c r="N74" s="5" t="b">
        <f t="shared" si="10"/>
        <v>1</v>
      </c>
      <c r="O74" s="5" t="b">
        <f t="shared" si="11"/>
        <v>1</v>
      </c>
      <c r="P74" s="5" t="b">
        <f t="shared" si="12"/>
        <v>1</v>
      </c>
      <c r="R74" s="5" t="s">
        <v>878</v>
      </c>
      <c r="S74" s="5" t="s">
        <v>898</v>
      </c>
      <c r="T74" s="5" t="s">
        <v>184</v>
      </c>
      <c r="U74" s="5" t="s">
        <v>896</v>
      </c>
      <c r="V74" s="5" t="s">
        <v>992</v>
      </c>
      <c r="W74" s="5" t="b">
        <f t="shared" si="13"/>
        <v>1</v>
      </c>
      <c r="X74" s="5" t="b">
        <f t="shared" si="14"/>
        <v>1</v>
      </c>
      <c r="Y74" s="5" t="b">
        <f t="shared" si="15"/>
        <v>1</v>
      </c>
    </row>
    <row r="75" spans="1:25" x14ac:dyDescent="0.25">
      <c r="A75" s="5" t="s">
        <v>878</v>
      </c>
      <c r="B75" s="5" t="str">
        <f>INDEX('Plexos Lookups'!$J$3:$J$54,MATCH(MID('Reserve Memberships'!C75,8,3),'Plexos Lookups'!$K$3:$K$54,0))&amp;$D$1</f>
        <v>East Reserve Margin</v>
      </c>
      <c r="C75" s="5" t="str">
        <f>'Gen Nodes'!B75</f>
        <v>DRS.PX.WYC._.RES.Home Energy Mgmt Sys</v>
      </c>
      <c r="E75" s="5" t="str">
        <f t="shared" si="9"/>
        <v>Reserve.Generators</v>
      </c>
      <c r="F75" s="5" t="str">
        <f>INDEX('Plexos Lookups'!$J$3:$J$54,MATCH(MID('Reserve Memberships'!G75,8,3),'Plexos Lookups'!$K$3:$K$54,0))&amp;$D$1</f>
        <v>West Reserve Margin</v>
      </c>
      <c r="G75" s="5" t="str">
        <f>'Gen Nodes'!F75</f>
        <v>DRW.PX.YAK._.CI_.Battery DLC</v>
      </c>
      <c r="I75" s="5" t="s">
        <v>878</v>
      </c>
      <c r="J75" s="5" t="s">
        <v>894</v>
      </c>
      <c r="K75" s="5" t="s">
        <v>195</v>
      </c>
      <c r="L75" s="5" t="s">
        <v>892</v>
      </c>
      <c r="M75" s="5" t="s">
        <v>889</v>
      </c>
      <c r="N75" s="5" t="b">
        <f t="shared" si="10"/>
        <v>1</v>
      </c>
      <c r="O75" s="5" t="b">
        <f t="shared" si="11"/>
        <v>1</v>
      </c>
      <c r="P75" s="5" t="b">
        <f t="shared" si="12"/>
        <v>1</v>
      </c>
      <c r="R75" s="5" t="s">
        <v>878</v>
      </c>
      <c r="S75" s="5" t="s">
        <v>898</v>
      </c>
      <c r="T75" s="5" t="s">
        <v>174</v>
      </c>
      <c r="U75" s="5" t="s">
        <v>896</v>
      </c>
      <c r="V75" s="5" t="s">
        <v>992</v>
      </c>
      <c r="W75" s="5" t="b">
        <f t="shared" si="13"/>
        <v>1</v>
      </c>
      <c r="X75" s="5" t="b">
        <f t="shared" si="14"/>
        <v>1</v>
      </c>
      <c r="Y75" s="5" t="b">
        <f t="shared" si="15"/>
        <v>1</v>
      </c>
    </row>
    <row r="76" spans="1:25" x14ac:dyDescent="0.25">
      <c r="A76" s="5" t="s">
        <v>878</v>
      </c>
      <c r="B76" s="5" t="str">
        <f>INDEX('Plexos Lookups'!$J$3:$J$54,MATCH(MID('Reserve Memberships'!C76,8,3),'Plexos Lookups'!$K$3:$K$54,0))&amp;$D$1</f>
        <v>East Reserve Margin</v>
      </c>
      <c r="C76" s="5" t="str">
        <f>'Gen Nodes'!B76</f>
        <v>DRS.PX.WYC._.RES.HVAC - DLC</v>
      </c>
      <c r="E76" s="5" t="str">
        <f t="shared" si="9"/>
        <v>Reserve.Generators</v>
      </c>
      <c r="F76" s="5" t="str">
        <f>INDEX('Plexos Lookups'!$J$3:$J$54,MATCH(MID('Reserve Memberships'!G76,8,3),'Plexos Lookups'!$K$3:$K$54,0))&amp;$D$1</f>
        <v>West Reserve Margin</v>
      </c>
      <c r="G76" s="5" t="str">
        <f>'Gen Nodes'!F76</f>
        <v>DRW.PX.YAK._.CI_.Grid Interactive Water Htr</v>
      </c>
      <c r="I76" s="5" t="s">
        <v>878</v>
      </c>
      <c r="J76" s="5" t="s">
        <v>894</v>
      </c>
      <c r="K76" s="5" t="s">
        <v>197</v>
      </c>
      <c r="L76" s="5" t="s">
        <v>892</v>
      </c>
      <c r="M76" s="5" t="s">
        <v>889</v>
      </c>
      <c r="N76" s="5" t="b">
        <f t="shared" si="10"/>
        <v>1</v>
      </c>
      <c r="O76" s="5" t="b">
        <f t="shared" si="11"/>
        <v>1</v>
      </c>
      <c r="P76" s="5" t="b">
        <f t="shared" si="12"/>
        <v>1</v>
      </c>
      <c r="R76" s="5" t="s">
        <v>878</v>
      </c>
      <c r="S76" s="5" t="s">
        <v>898</v>
      </c>
      <c r="T76" s="5" t="s">
        <v>176</v>
      </c>
      <c r="U76" s="5" t="s">
        <v>896</v>
      </c>
      <c r="V76" s="5" t="s">
        <v>992</v>
      </c>
      <c r="W76" s="5" t="b">
        <f t="shared" si="13"/>
        <v>1</v>
      </c>
      <c r="X76" s="5" t="b">
        <f t="shared" si="14"/>
        <v>1</v>
      </c>
      <c r="Y76" s="5" t="b">
        <f t="shared" si="15"/>
        <v>1</v>
      </c>
    </row>
    <row r="77" spans="1:25" x14ac:dyDescent="0.25">
      <c r="A77" s="5" t="s">
        <v>878</v>
      </c>
      <c r="B77" s="5" t="str">
        <f>INDEX('Plexos Lookups'!$J$3:$J$54,MATCH(MID('Reserve Memberships'!C77,8,3),'Plexos Lookups'!$K$3:$K$54,0))&amp;$D$1</f>
        <v>East Reserve Margin</v>
      </c>
      <c r="C77" s="5" t="str">
        <f>'Gen Nodes'!B77</f>
        <v>DRS.PX.WYC._.RES.Pool Pump - DLC</v>
      </c>
      <c r="E77" s="5" t="str">
        <f t="shared" si="9"/>
        <v>Reserve.Generators</v>
      </c>
      <c r="F77" s="5" t="str">
        <f>INDEX('Plexos Lookups'!$J$3:$J$54,MATCH(MID('Reserve Memberships'!G77,8,3),'Plexos Lookups'!$K$3:$K$54,0))&amp;$D$1</f>
        <v>West Reserve Margin</v>
      </c>
      <c r="G77" s="5" t="str">
        <f>'Gen Nodes'!F77</f>
        <v>DRW.PX.YAK._.CI_.HVAC - DLC</v>
      </c>
      <c r="I77" s="5" t="s">
        <v>878</v>
      </c>
      <c r="J77" s="5" t="s">
        <v>894</v>
      </c>
      <c r="K77" s="5" t="s">
        <v>199</v>
      </c>
      <c r="L77" s="5" t="s">
        <v>892</v>
      </c>
      <c r="M77" s="5" t="s">
        <v>889</v>
      </c>
      <c r="N77" s="5" t="b">
        <f t="shared" si="10"/>
        <v>1</v>
      </c>
      <c r="O77" s="5" t="b">
        <f t="shared" si="11"/>
        <v>1</v>
      </c>
      <c r="P77" s="5" t="b">
        <f t="shared" si="12"/>
        <v>1</v>
      </c>
      <c r="R77" s="5" t="s">
        <v>878</v>
      </c>
      <c r="S77" s="5" t="s">
        <v>898</v>
      </c>
      <c r="T77" s="5" t="s">
        <v>178</v>
      </c>
      <c r="U77" s="5" t="s">
        <v>896</v>
      </c>
      <c r="V77" s="5" t="s">
        <v>992</v>
      </c>
      <c r="W77" s="5" t="b">
        <f t="shared" si="13"/>
        <v>1</v>
      </c>
      <c r="X77" s="5" t="b">
        <f t="shared" si="14"/>
        <v>1</v>
      </c>
      <c r="Y77" s="5" t="b">
        <f t="shared" si="15"/>
        <v>1</v>
      </c>
    </row>
    <row r="78" spans="1:25" x14ac:dyDescent="0.25">
      <c r="A78" s="5" t="s">
        <v>878</v>
      </c>
      <c r="B78" s="5" t="str">
        <f>INDEX('Plexos Lookups'!$J$3:$J$54,MATCH(MID('Reserve Memberships'!C78,8,3),'Plexos Lookups'!$K$3:$K$54,0))&amp;$D$1</f>
        <v>East Reserve Margin</v>
      </c>
      <c r="C78" s="5" t="str">
        <f>'Gen Nodes'!B78</f>
        <v>DRS.PX.WYC._.RES.Water Heater - DLC</v>
      </c>
      <c r="E78" s="5" t="str">
        <f t="shared" si="9"/>
        <v>Reserve.Generators</v>
      </c>
      <c r="F78" s="5" t="str">
        <f>INDEX('Plexos Lookups'!$J$3:$J$54,MATCH(MID('Reserve Memberships'!G78,8,3),'Plexos Lookups'!$K$3:$K$54,0))&amp;$D$1</f>
        <v>West Reserve Margin</v>
      </c>
      <c r="G78" s="5" t="str">
        <f>'Gen Nodes'!F78</f>
        <v>DRW.PX.YAK._.CI_.Pool Pump - DLC</v>
      </c>
      <c r="I78" s="5" t="s">
        <v>878</v>
      </c>
      <c r="J78" s="5" t="s">
        <v>894</v>
      </c>
      <c r="K78" s="5" t="s">
        <v>201</v>
      </c>
      <c r="L78" s="5" t="s">
        <v>892</v>
      </c>
      <c r="M78" s="5" t="s">
        <v>889</v>
      </c>
      <c r="N78" s="5" t="b">
        <f t="shared" si="10"/>
        <v>1</v>
      </c>
      <c r="O78" s="5" t="b">
        <f t="shared" si="11"/>
        <v>1</v>
      </c>
      <c r="P78" s="5" t="b">
        <f t="shared" si="12"/>
        <v>1</v>
      </c>
      <c r="R78" s="5" t="s">
        <v>878</v>
      </c>
      <c r="S78" s="5" t="s">
        <v>898</v>
      </c>
      <c r="T78" s="5" t="s">
        <v>180</v>
      </c>
      <c r="U78" s="5" t="s">
        <v>896</v>
      </c>
      <c r="V78" s="5" t="s">
        <v>992</v>
      </c>
      <c r="W78" s="5" t="b">
        <f t="shared" si="13"/>
        <v>1</v>
      </c>
      <c r="X78" s="5" t="b">
        <f t="shared" si="14"/>
        <v>1</v>
      </c>
      <c r="Y78" s="5" t="b">
        <f t="shared" si="15"/>
        <v>1</v>
      </c>
    </row>
    <row r="79" spans="1:25" x14ac:dyDescent="0.25">
      <c r="A79" s="5" t="s">
        <v>878</v>
      </c>
      <c r="B79" s="5" t="str">
        <f>INDEX('Plexos Lookups'!$J$3:$J$54,MATCH(MID('Reserve Memberships'!C79,8,3),'Plexos Lookups'!$K$3:$K$54,0))&amp;$D$1</f>
        <v>West Reserve Margin</v>
      </c>
      <c r="C79" s="5" t="str">
        <f>'Gen Nodes'!B79</f>
        <v>DRS.PX.YAK._.CI_.3 Party</v>
      </c>
      <c r="E79" s="5" t="str">
        <f t="shared" si="9"/>
        <v>Reserve.Generators</v>
      </c>
      <c r="F79" s="5" t="str">
        <f>INDEX('Plexos Lookups'!$J$3:$J$54,MATCH(MID('Reserve Memberships'!G79,8,3),'Plexos Lookups'!$K$3:$K$54,0))&amp;$D$1</f>
        <v>West Reserve Margin</v>
      </c>
      <c r="G79" s="5" t="str">
        <f>'Gen Nodes'!F79</f>
        <v>DRW.PX.YAK._.CI_.Smart Thermostats</v>
      </c>
      <c r="I79" s="5" t="s">
        <v>878</v>
      </c>
      <c r="J79" s="5" t="s">
        <v>898</v>
      </c>
      <c r="K79" s="5" t="s">
        <v>183</v>
      </c>
      <c r="L79" s="5" t="s">
        <v>896</v>
      </c>
      <c r="M79" s="5" t="s">
        <v>889</v>
      </c>
      <c r="N79" s="5" t="b">
        <f t="shared" si="10"/>
        <v>1</v>
      </c>
      <c r="O79" s="5" t="b">
        <f t="shared" si="11"/>
        <v>1</v>
      </c>
      <c r="P79" s="5" t="b">
        <f t="shared" si="12"/>
        <v>1</v>
      </c>
      <c r="R79" s="5" t="s">
        <v>878</v>
      </c>
      <c r="S79" s="5" t="s">
        <v>898</v>
      </c>
      <c r="T79" s="5" t="s">
        <v>182</v>
      </c>
      <c r="U79" s="5" t="s">
        <v>896</v>
      </c>
      <c r="V79" s="5" t="s">
        <v>992</v>
      </c>
      <c r="W79" s="5" t="b">
        <f t="shared" si="13"/>
        <v>1</v>
      </c>
      <c r="X79" s="5" t="b">
        <f t="shared" si="14"/>
        <v>1</v>
      </c>
      <c r="Y79" s="5" t="b">
        <f t="shared" si="15"/>
        <v>1</v>
      </c>
    </row>
    <row r="80" spans="1:25" x14ac:dyDescent="0.25">
      <c r="A80" s="5" t="s">
        <v>878</v>
      </c>
      <c r="B80" s="5" t="str">
        <f>INDEX('Plexos Lookups'!$J$3:$J$54,MATCH(MID('Reserve Memberships'!C80,8,3),'Plexos Lookups'!$K$3:$K$54,0))&amp;$D$1</f>
        <v>West Reserve Margin</v>
      </c>
      <c r="C80" s="5" t="str">
        <f>'Gen Nodes'!B80</f>
        <v>DRS.PX.YAK._.CI_.Battery DLC</v>
      </c>
      <c r="E80" s="5" t="str">
        <f t="shared" si="9"/>
        <v>Reserve.Generators</v>
      </c>
      <c r="F80" s="5" t="str">
        <f>INDEX('Plexos Lookups'!$J$3:$J$54,MATCH(MID('Reserve Memberships'!G80,8,3),'Plexos Lookups'!$K$3:$K$54,0))&amp;$D$1</f>
        <v>West Reserve Margin</v>
      </c>
      <c r="G80" s="5" t="str">
        <f>'Gen Nodes'!F80</f>
        <v>DRW.PX.YAK._.CI_.Water Heater - DLC</v>
      </c>
      <c r="I80" s="5" t="s">
        <v>878</v>
      </c>
      <c r="J80" s="5" t="s">
        <v>898</v>
      </c>
      <c r="K80" s="5" t="s">
        <v>173</v>
      </c>
      <c r="L80" s="5" t="s">
        <v>896</v>
      </c>
      <c r="M80" s="5" t="s">
        <v>889</v>
      </c>
      <c r="N80" s="5" t="b">
        <f t="shared" si="10"/>
        <v>1</v>
      </c>
      <c r="O80" s="5" t="b">
        <f t="shared" si="11"/>
        <v>1</v>
      </c>
      <c r="P80" s="5" t="b">
        <f t="shared" si="12"/>
        <v>1</v>
      </c>
      <c r="R80" s="5" t="s">
        <v>878</v>
      </c>
      <c r="S80" s="5" t="s">
        <v>898</v>
      </c>
      <c r="T80" s="5" t="s">
        <v>186</v>
      </c>
      <c r="U80" s="5" t="s">
        <v>896</v>
      </c>
      <c r="V80" s="5" t="s">
        <v>992</v>
      </c>
      <c r="W80" s="5" t="b">
        <f t="shared" si="13"/>
        <v>1</v>
      </c>
      <c r="X80" s="5" t="b">
        <f t="shared" si="14"/>
        <v>1</v>
      </c>
      <c r="Y80" s="5" t="b">
        <f t="shared" si="15"/>
        <v>1</v>
      </c>
    </row>
    <row r="81" spans="1:25" x14ac:dyDescent="0.25">
      <c r="A81" s="5" t="s">
        <v>878</v>
      </c>
      <c r="B81" s="5" t="str">
        <f>INDEX('Plexos Lookups'!$J$3:$J$54,MATCH(MID('Reserve Memberships'!C81,8,3),'Plexos Lookups'!$K$3:$K$54,0))&amp;$D$1</f>
        <v>West Reserve Margin</v>
      </c>
      <c r="C81" s="5" t="str">
        <f>'Gen Nodes'!B81</f>
        <v>DRS.PX.YAK._.CI_.Grid Interactive Water Htr</v>
      </c>
      <c r="E81" s="5" t="str">
        <f t="shared" si="9"/>
        <v>Reserve.Generators</v>
      </c>
      <c r="F81" s="5" t="str">
        <f>INDEX('Plexos Lookups'!$J$3:$J$54,MATCH(MID('Reserve Memberships'!G81,8,3),'Plexos Lookups'!$K$3:$K$54,0))&amp;$D$1</f>
        <v>West Reserve Margin</v>
      </c>
      <c r="G81" s="5" t="str">
        <f>'Gen Nodes'!F81</f>
        <v>DRW.PX.YAK._.RES.Battery DLC</v>
      </c>
      <c r="I81" s="5" t="s">
        <v>878</v>
      </c>
      <c r="J81" s="5" t="s">
        <v>898</v>
      </c>
      <c r="K81" s="5" t="s">
        <v>175</v>
      </c>
      <c r="L81" s="5" t="s">
        <v>896</v>
      </c>
      <c r="M81" s="5" t="s">
        <v>889</v>
      </c>
      <c r="N81" s="5" t="b">
        <f t="shared" si="10"/>
        <v>1</v>
      </c>
      <c r="O81" s="5" t="b">
        <f t="shared" si="11"/>
        <v>1</v>
      </c>
      <c r="P81" s="5" t="b">
        <f t="shared" si="12"/>
        <v>1</v>
      </c>
      <c r="R81" s="5" t="s">
        <v>878</v>
      </c>
      <c r="S81" s="5" t="s">
        <v>898</v>
      </c>
      <c r="T81" s="5" t="s">
        <v>158</v>
      </c>
      <c r="U81" s="5" t="s">
        <v>896</v>
      </c>
      <c r="V81" s="5" t="s">
        <v>992</v>
      </c>
      <c r="W81" s="5" t="b">
        <f t="shared" si="13"/>
        <v>1</v>
      </c>
      <c r="X81" s="5" t="b">
        <f t="shared" si="14"/>
        <v>1</v>
      </c>
      <c r="Y81" s="5" t="b">
        <f t="shared" si="15"/>
        <v>1</v>
      </c>
    </row>
    <row r="82" spans="1:25" x14ac:dyDescent="0.25">
      <c r="A82" s="5" t="s">
        <v>878</v>
      </c>
      <c r="B82" s="5" t="str">
        <f>INDEX('Plexos Lookups'!$J$3:$J$54,MATCH(MID('Reserve Memberships'!C82,8,3),'Plexos Lookups'!$K$3:$K$54,0))&amp;$D$1</f>
        <v>West Reserve Margin</v>
      </c>
      <c r="C82" s="5" t="str">
        <f>'Gen Nodes'!B82</f>
        <v>DRS.PX.YAK._.CI_.HVAC - DLC</v>
      </c>
      <c r="E82" s="5" t="str">
        <f t="shared" si="9"/>
        <v>Reserve.Generators</v>
      </c>
      <c r="F82" s="5" t="str">
        <f>INDEX('Plexos Lookups'!$J$3:$J$54,MATCH(MID('Reserve Memberships'!G82,8,3),'Plexos Lookups'!$K$3:$K$54,0))&amp;$D$1</f>
        <v>West Reserve Margin</v>
      </c>
      <c r="G82" s="5" t="str">
        <f>'Gen Nodes'!F82</f>
        <v>DRW.PX.YAK._.RES.EV DLC</v>
      </c>
      <c r="I82" s="5" t="s">
        <v>878</v>
      </c>
      <c r="J82" s="5" t="s">
        <v>898</v>
      </c>
      <c r="K82" s="5" t="s">
        <v>177</v>
      </c>
      <c r="L82" s="5" t="s">
        <v>896</v>
      </c>
      <c r="M82" s="5" t="s">
        <v>889</v>
      </c>
      <c r="N82" s="5" t="b">
        <f t="shared" si="10"/>
        <v>1</v>
      </c>
      <c r="O82" s="5" t="b">
        <f t="shared" si="11"/>
        <v>1</v>
      </c>
      <c r="P82" s="5" t="b">
        <f t="shared" si="12"/>
        <v>1</v>
      </c>
      <c r="R82" s="5" t="s">
        <v>878</v>
      </c>
      <c r="S82" s="5" t="s">
        <v>898</v>
      </c>
      <c r="T82" s="5" t="s">
        <v>160</v>
      </c>
      <c r="U82" s="5" t="s">
        <v>896</v>
      </c>
      <c r="V82" s="5" t="s">
        <v>992</v>
      </c>
      <c r="W82" s="5" t="b">
        <f t="shared" si="13"/>
        <v>1</v>
      </c>
      <c r="X82" s="5" t="b">
        <f t="shared" si="14"/>
        <v>1</v>
      </c>
      <c r="Y82" s="5" t="b">
        <f t="shared" si="15"/>
        <v>1</v>
      </c>
    </row>
    <row r="83" spans="1:25" x14ac:dyDescent="0.25">
      <c r="A83" s="5" t="s">
        <v>878</v>
      </c>
      <c r="B83" s="5" t="str">
        <f>INDEX('Plexos Lookups'!$J$3:$J$54,MATCH(MID('Reserve Memberships'!C83,8,3),'Plexos Lookups'!$K$3:$K$54,0))&amp;$D$1</f>
        <v>West Reserve Margin</v>
      </c>
      <c r="C83" s="5" t="str">
        <f>'Gen Nodes'!B83</f>
        <v>DRS.PX.YAK._.CI_.Pool Pump - DLC</v>
      </c>
      <c r="E83" s="5" t="str">
        <f t="shared" si="9"/>
        <v>Reserve.Generators</v>
      </c>
      <c r="F83" s="5" t="str">
        <f>INDEX('Plexos Lookups'!$J$3:$J$54,MATCH(MID('Reserve Memberships'!G83,8,3),'Plexos Lookups'!$K$3:$K$54,0))&amp;$D$1</f>
        <v>West Reserve Margin</v>
      </c>
      <c r="G83" s="5" t="str">
        <f>'Gen Nodes'!F83</f>
        <v>DRW.PX.YAK._.RES.Grid Interactive Water Htr</v>
      </c>
      <c r="I83" s="5" t="s">
        <v>878</v>
      </c>
      <c r="J83" s="5" t="s">
        <v>898</v>
      </c>
      <c r="K83" s="5" t="s">
        <v>179</v>
      </c>
      <c r="L83" s="5" t="s">
        <v>896</v>
      </c>
      <c r="M83" s="5" t="s">
        <v>889</v>
      </c>
      <c r="N83" s="5" t="b">
        <f t="shared" si="10"/>
        <v>1</v>
      </c>
      <c r="O83" s="5" t="b">
        <f t="shared" si="11"/>
        <v>1</v>
      </c>
      <c r="P83" s="5" t="b">
        <f t="shared" si="12"/>
        <v>1</v>
      </c>
      <c r="R83" s="5" t="s">
        <v>878</v>
      </c>
      <c r="S83" s="5" t="s">
        <v>898</v>
      </c>
      <c r="T83" s="5" t="s">
        <v>162</v>
      </c>
      <c r="U83" s="5" t="s">
        <v>896</v>
      </c>
      <c r="V83" s="5" t="s">
        <v>992</v>
      </c>
      <c r="W83" s="5" t="b">
        <f t="shared" si="13"/>
        <v>1</v>
      </c>
      <c r="X83" s="5" t="b">
        <f t="shared" si="14"/>
        <v>1</v>
      </c>
      <c r="Y83" s="5" t="b">
        <f t="shared" si="15"/>
        <v>1</v>
      </c>
    </row>
    <row r="84" spans="1:25" x14ac:dyDescent="0.25">
      <c r="A84" s="5" t="s">
        <v>878</v>
      </c>
      <c r="B84" s="5" t="str">
        <f>INDEX('Plexos Lookups'!$J$3:$J$54,MATCH(MID('Reserve Memberships'!C84,8,3),'Plexos Lookups'!$K$3:$K$54,0))&amp;$D$1</f>
        <v>West Reserve Margin</v>
      </c>
      <c r="C84" s="5" t="str">
        <f>'Gen Nodes'!B84</f>
        <v>DRS.PX.YAK._.CI_.Smart Thermostats</v>
      </c>
      <c r="E84" s="5" t="str">
        <f t="shared" si="9"/>
        <v>Reserve.Generators</v>
      </c>
      <c r="F84" s="5" t="str">
        <f>INDEX('Plexos Lookups'!$J$3:$J$54,MATCH(MID('Reserve Memberships'!G84,8,3),'Plexos Lookups'!$K$3:$K$54,0))&amp;$D$1</f>
        <v>West Reserve Margin</v>
      </c>
      <c r="G84" s="5" t="str">
        <f>'Gen Nodes'!F84</f>
        <v>DRW.PX.YAK._.RES.Home Energy Mgmt Sys</v>
      </c>
      <c r="I84" s="5" t="s">
        <v>878</v>
      </c>
      <c r="J84" s="5" t="s">
        <v>898</v>
      </c>
      <c r="K84" s="5" t="s">
        <v>181</v>
      </c>
      <c r="L84" s="5" t="s">
        <v>896</v>
      </c>
      <c r="M84" s="5" t="s">
        <v>889</v>
      </c>
      <c r="N84" s="5" t="b">
        <f t="shared" si="10"/>
        <v>1</v>
      </c>
      <c r="O84" s="5" t="b">
        <f t="shared" si="11"/>
        <v>1</v>
      </c>
      <c r="P84" s="5" t="b">
        <f t="shared" si="12"/>
        <v>1</v>
      </c>
      <c r="R84" s="5" t="s">
        <v>878</v>
      </c>
      <c r="S84" s="5" t="s">
        <v>898</v>
      </c>
      <c r="T84" s="5" t="s">
        <v>164</v>
      </c>
      <c r="U84" s="5" t="s">
        <v>896</v>
      </c>
      <c r="V84" s="5" t="s">
        <v>992</v>
      </c>
      <c r="W84" s="5" t="b">
        <f t="shared" si="13"/>
        <v>1</v>
      </c>
      <c r="X84" s="5" t="b">
        <f t="shared" si="14"/>
        <v>1</v>
      </c>
      <c r="Y84" s="5" t="b">
        <f t="shared" si="15"/>
        <v>1</v>
      </c>
    </row>
    <row r="85" spans="1:25" x14ac:dyDescent="0.25">
      <c r="A85" s="5" t="s">
        <v>878</v>
      </c>
      <c r="B85" s="5" t="str">
        <f>INDEX('Plexos Lookups'!$J$3:$J$54,MATCH(MID('Reserve Memberships'!C85,8,3),'Plexos Lookups'!$K$3:$K$54,0))&amp;$D$1</f>
        <v>West Reserve Margin</v>
      </c>
      <c r="C85" s="5" t="str">
        <f>'Gen Nodes'!B85</f>
        <v>DRS.PX.YAK._.CI_.Water Heater - DLC</v>
      </c>
      <c r="E85" s="5" t="str">
        <f t="shared" si="9"/>
        <v>Reserve.Generators</v>
      </c>
      <c r="F85" s="5" t="str">
        <f>INDEX('Plexos Lookups'!$J$3:$J$54,MATCH(MID('Reserve Memberships'!G85,8,3),'Plexos Lookups'!$K$3:$K$54,0))&amp;$D$1</f>
        <v>West Reserve Margin</v>
      </c>
      <c r="G85" s="5" t="str">
        <f>'Gen Nodes'!F85</f>
        <v>DRW.PX.YAK._.RES.HVAC - DLC</v>
      </c>
      <c r="I85" s="5" t="s">
        <v>878</v>
      </c>
      <c r="J85" s="5" t="s">
        <v>898</v>
      </c>
      <c r="K85" s="5" t="s">
        <v>185</v>
      </c>
      <c r="L85" s="5" t="s">
        <v>896</v>
      </c>
      <c r="M85" s="5" t="s">
        <v>889</v>
      </c>
      <c r="N85" s="5" t="b">
        <f t="shared" si="10"/>
        <v>1</v>
      </c>
      <c r="O85" s="5" t="b">
        <f t="shared" si="11"/>
        <v>1</v>
      </c>
      <c r="P85" s="5" t="b">
        <f t="shared" si="12"/>
        <v>1</v>
      </c>
      <c r="R85" s="5" t="s">
        <v>878</v>
      </c>
      <c r="S85" s="5" t="s">
        <v>898</v>
      </c>
      <c r="T85" s="5" t="s">
        <v>166</v>
      </c>
      <c r="U85" s="5" t="s">
        <v>896</v>
      </c>
      <c r="V85" s="5" t="s">
        <v>992</v>
      </c>
      <c r="W85" s="5" t="b">
        <f t="shared" si="13"/>
        <v>1</v>
      </c>
      <c r="X85" s="5" t="b">
        <f t="shared" si="14"/>
        <v>1</v>
      </c>
      <c r="Y85" s="5" t="b">
        <f t="shared" si="15"/>
        <v>1</v>
      </c>
    </row>
    <row r="86" spans="1:25" x14ac:dyDescent="0.25">
      <c r="A86" s="5" t="s">
        <v>878</v>
      </c>
      <c r="B86" s="5" t="str">
        <f>INDEX('Plexos Lookups'!$J$3:$J$54,MATCH(MID('Reserve Memberships'!C86,8,3),'Plexos Lookups'!$K$3:$K$54,0))&amp;$D$1</f>
        <v>West Reserve Margin</v>
      </c>
      <c r="C86" s="5" t="str">
        <f>'Gen Nodes'!B86</f>
        <v>DRS.PX.YAK._.IRR.Irrigation DLC</v>
      </c>
      <c r="E86" s="5" t="str">
        <f t="shared" si="9"/>
        <v>Reserve.Generators</v>
      </c>
      <c r="F86" s="5" t="str">
        <f>INDEX('Plexos Lookups'!$J$3:$J$54,MATCH(MID('Reserve Memberships'!G86,8,3),'Plexos Lookups'!$K$3:$K$54,0))&amp;$D$1</f>
        <v>West Reserve Margin</v>
      </c>
      <c r="G86" s="5" t="str">
        <f>'Gen Nodes'!F86</f>
        <v>DRW.PX.YAK._.RES.Pool Pump - DLC</v>
      </c>
      <c r="I86" s="5" t="s">
        <v>878</v>
      </c>
      <c r="J86" s="5" t="s">
        <v>898</v>
      </c>
      <c r="K86" s="5" t="s">
        <v>187</v>
      </c>
      <c r="L86" s="5" t="s">
        <v>896</v>
      </c>
      <c r="M86" s="5" t="s">
        <v>889</v>
      </c>
      <c r="N86" s="5" t="b">
        <f t="shared" si="10"/>
        <v>1</v>
      </c>
      <c r="O86" s="5" t="b">
        <f t="shared" si="11"/>
        <v>1</v>
      </c>
      <c r="P86" s="5" t="b">
        <f t="shared" si="12"/>
        <v>1</v>
      </c>
      <c r="R86" s="5" t="s">
        <v>878</v>
      </c>
      <c r="S86" s="5" t="s">
        <v>898</v>
      </c>
      <c r="T86" s="5" t="s">
        <v>168</v>
      </c>
      <c r="U86" s="5" t="s">
        <v>896</v>
      </c>
      <c r="V86" s="5" t="s">
        <v>992</v>
      </c>
      <c r="W86" s="5" t="b">
        <f t="shared" si="13"/>
        <v>1</v>
      </c>
      <c r="X86" s="5" t="b">
        <f t="shared" si="14"/>
        <v>1</v>
      </c>
      <c r="Y86" s="5" t="b">
        <f t="shared" si="15"/>
        <v>1</v>
      </c>
    </row>
    <row r="87" spans="1:25" x14ac:dyDescent="0.25">
      <c r="A87" s="5" t="s">
        <v>878</v>
      </c>
      <c r="B87" s="5" t="str">
        <f>INDEX('Plexos Lookups'!$J$3:$J$54,MATCH(MID('Reserve Memberships'!C87,8,3),'Plexos Lookups'!$K$3:$K$54,0))&amp;$D$1</f>
        <v>West Reserve Margin</v>
      </c>
      <c r="C87" s="5" t="str">
        <f>'Gen Nodes'!B87</f>
        <v>DRS.PX.YAK._.RES.Battery DLC</v>
      </c>
      <c r="E87" s="5" t="str">
        <f t="shared" si="9"/>
        <v>Reserve.Generators</v>
      </c>
      <c r="F87" s="5" t="str">
        <f>INDEX('Plexos Lookups'!$J$3:$J$54,MATCH(MID('Reserve Memberships'!G87,8,3),'Plexos Lookups'!$K$3:$K$54,0))&amp;$D$1</f>
        <v>West Reserve Margin</v>
      </c>
      <c r="G87" s="5" t="str">
        <f>'Gen Nodes'!F87</f>
        <v>DRW.PX.YAK._.RES.Smart Thermostats</v>
      </c>
      <c r="I87" s="5" t="s">
        <v>878</v>
      </c>
      <c r="J87" s="5" t="s">
        <v>898</v>
      </c>
      <c r="K87" s="5" t="s">
        <v>157</v>
      </c>
      <c r="L87" s="5" t="s">
        <v>896</v>
      </c>
      <c r="M87" s="5" t="s">
        <v>889</v>
      </c>
      <c r="N87" s="5" t="b">
        <f t="shared" si="10"/>
        <v>1</v>
      </c>
      <c r="O87" s="5" t="b">
        <f t="shared" si="11"/>
        <v>1</v>
      </c>
      <c r="P87" s="5" t="b">
        <f t="shared" si="12"/>
        <v>1</v>
      </c>
      <c r="R87" s="5" t="s">
        <v>878</v>
      </c>
      <c r="S87" s="5" t="s">
        <v>898</v>
      </c>
      <c r="T87" s="5" t="s">
        <v>170</v>
      </c>
      <c r="U87" s="5" t="s">
        <v>896</v>
      </c>
      <c r="V87" s="5" t="s">
        <v>992</v>
      </c>
      <c r="W87" s="5" t="b">
        <f t="shared" si="13"/>
        <v>1</v>
      </c>
      <c r="X87" s="5" t="b">
        <f t="shared" si="14"/>
        <v>1</v>
      </c>
      <c r="Y87" s="5" t="b">
        <f t="shared" si="15"/>
        <v>1</v>
      </c>
    </row>
    <row r="88" spans="1:25" x14ac:dyDescent="0.25">
      <c r="A88" s="5" t="s">
        <v>878</v>
      </c>
      <c r="B88" s="5" t="str">
        <f>INDEX('Plexos Lookups'!$J$3:$J$54,MATCH(MID('Reserve Memberships'!C88,8,3),'Plexos Lookups'!$K$3:$K$54,0))&amp;$D$1</f>
        <v>West Reserve Margin</v>
      </c>
      <c r="C88" s="5" t="str">
        <f>'Gen Nodes'!B88</f>
        <v>DRS.PX.YAK._.RES.EV DLC</v>
      </c>
      <c r="E88" s="5" t="str">
        <f t="shared" si="9"/>
        <v>Reserve.Generators</v>
      </c>
      <c r="F88" s="5" t="str">
        <f>INDEX('Plexos Lookups'!$J$3:$J$54,MATCH(MID('Reserve Memberships'!G88,8,3),'Plexos Lookups'!$K$3:$K$54,0))&amp;$D$1</f>
        <v>West Reserve Margin</v>
      </c>
      <c r="G88" s="5" t="str">
        <f>'Gen Nodes'!F88</f>
        <v>DRW.PX.YAK._.RES.Water Heater - DLC</v>
      </c>
      <c r="I88" s="5" t="s">
        <v>878</v>
      </c>
      <c r="J88" s="5" t="s">
        <v>898</v>
      </c>
      <c r="K88" s="5" t="s">
        <v>159</v>
      </c>
      <c r="L88" s="5" t="s">
        <v>896</v>
      </c>
      <c r="M88" s="5" t="s">
        <v>889</v>
      </c>
      <c r="N88" s="5" t="b">
        <f t="shared" si="10"/>
        <v>1</v>
      </c>
      <c r="O88" s="5" t="b">
        <f t="shared" si="11"/>
        <v>1</v>
      </c>
      <c r="P88" s="5" t="b">
        <f t="shared" si="12"/>
        <v>1</v>
      </c>
      <c r="R88" s="5" t="s">
        <v>878</v>
      </c>
      <c r="S88" s="5" t="s">
        <v>898</v>
      </c>
      <c r="T88" s="5" t="s">
        <v>172</v>
      </c>
      <c r="U88" s="5" t="s">
        <v>896</v>
      </c>
      <c r="V88" s="5" t="s">
        <v>992</v>
      </c>
      <c r="W88" s="5" t="b">
        <f t="shared" si="13"/>
        <v>1</v>
      </c>
      <c r="X88" s="5" t="b">
        <f t="shared" si="14"/>
        <v>1</v>
      </c>
      <c r="Y88" s="5" t="b">
        <f t="shared" si="15"/>
        <v>1</v>
      </c>
    </row>
    <row r="89" spans="1:25" x14ac:dyDescent="0.25">
      <c r="A89" s="5" t="s">
        <v>878</v>
      </c>
      <c r="B89" s="5" t="str">
        <f>INDEX('Plexos Lookups'!$J$3:$J$54,MATCH(MID('Reserve Memberships'!C89,8,3),'Plexos Lookups'!$K$3:$K$54,0))&amp;$D$1</f>
        <v>West Reserve Margin</v>
      </c>
      <c r="C89" s="5" t="str">
        <f>'Gen Nodes'!B89</f>
        <v>DRS.PX.YAK._.RES.Grid Interactive Water Htr</v>
      </c>
      <c r="I89" s="5" t="s">
        <v>878</v>
      </c>
      <c r="J89" s="5" t="s">
        <v>898</v>
      </c>
      <c r="K89" s="5" t="s">
        <v>161</v>
      </c>
      <c r="L89" s="5" t="s">
        <v>896</v>
      </c>
      <c r="M89" s="5" t="s">
        <v>889</v>
      </c>
      <c r="N89" s="5" t="b">
        <f t="shared" si="10"/>
        <v>1</v>
      </c>
      <c r="O89" s="5" t="b">
        <f t="shared" si="11"/>
        <v>1</v>
      </c>
      <c r="P89" s="5" t="b">
        <f t="shared" si="12"/>
        <v>1</v>
      </c>
    </row>
    <row r="90" spans="1:25" x14ac:dyDescent="0.25">
      <c r="A90" s="5" t="s">
        <v>878</v>
      </c>
      <c r="B90" s="5" t="str">
        <f>INDEX('Plexos Lookups'!$J$3:$J$54,MATCH(MID('Reserve Memberships'!C90,8,3),'Plexos Lookups'!$K$3:$K$54,0))&amp;$D$1</f>
        <v>West Reserve Margin</v>
      </c>
      <c r="C90" s="5" t="str">
        <f>'Gen Nodes'!B90</f>
        <v>DRS.PX.YAK._.RES.Home Energy Mgmt Sys</v>
      </c>
      <c r="I90" s="5" t="s">
        <v>878</v>
      </c>
      <c r="J90" s="5" t="s">
        <v>898</v>
      </c>
      <c r="K90" s="5" t="s">
        <v>163</v>
      </c>
      <c r="L90" s="5" t="s">
        <v>896</v>
      </c>
      <c r="M90" s="5" t="s">
        <v>889</v>
      </c>
      <c r="N90" s="5" t="b">
        <f t="shared" si="10"/>
        <v>1</v>
      </c>
      <c r="O90" s="5" t="b">
        <f t="shared" si="11"/>
        <v>1</v>
      </c>
      <c r="P90" s="5" t="b">
        <f t="shared" si="12"/>
        <v>1</v>
      </c>
    </row>
    <row r="91" spans="1:25" x14ac:dyDescent="0.25">
      <c r="A91" s="5" t="s">
        <v>878</v>
      </c>
      <c r="B91" s="5" t="str">
        <f>INDEX('Plexos Lookups'!$J$3:$J$54,MATCH(MID('Reserve Memberships'!C91,8,3),'Plexos Lookups'!$K$3:$K$54,0))&amp;$D$1</f>
        <v>West Reserve Margin</v>
      </c>
      <c r="C91" s="5" t="str">
        <f>'Gen Nodes'!B91</f>
        <v>DRS.PX.YAK._.RES.HVAC - DLC</v>
      </c>
      <c r="I91" s="5" t="s">
        <v>878</v>
      </c>
      <c r="J91" s="5" t="s">
        <v>898</v>
      </c>
      <c r="K91" s="5" t="s">
        <v>165</v>
      </c>
      <c r="L91" s="5" t="s">
        <v>896</v>
      </c>
      <c r="M91" s="5" t="s">
        <v>889</v>
      </c>
      <c r="N91" s="5" t="b">
        <f t="shared" si="10"/>
        <v>1</v>
      </c>
      <c r="O91" s="5" t="b">
        <f t="shared" si="11"/>
        <v>1</v>
      </c>
      <c r="P91" s="5" t="b">
        <f t="shared" si="12"/>
        <v>1</v>
      </c>
    </row>
    <row r="92" spans="1:25" x14ac:dyDescent="0.25">
      <c r="A92" s="5" t="s">
        <v>878</v>
      </c>
      <c r="B92" s="5" t="str">
        <f>INDEX('Plexos Lookups'!$J$3:$J$54,MATCH(MID('Reserve Memberships'!C92,8,3),'Plexos Lookups'!$K$3:$K$54,0))&amp;$D$1</f>
        <v>West Reserve Margin</v>
      </c>
      <c r="C92" s="5" t="str">
        <f>'Gen Nodes'!B92</f>
        <v>DRS.PX.YAK._.RES.Pool Pump - DLC</v>
      </c>
      <c r="I92" s="5" t="s">
        <v>878</v>
      </c>
      <c r="J92" s="5" t="s">
        <v>898</v>
      </c>
      <c r="K92" s="5" t="s">
        <v>167</v>
      </c>
      <c r="L92" s="5" t="s">
        <v>896</v>
      </c>
      <c r="M92" s="5" t="s">
        <v>889</v>
      </c>
      <c r="N92" s="5" t="b">
        <f t="shared" si="10"/>
        <v>1</v>
      </c>
      <c r="O92" s="5" t="b">
        <f t="shared" si="11"/>
        <v>1</v>
      </c>
      <c r="P92" s="5" t="b">
        <f t="shared" si="12"/>
        <v>1</v>
      </c>
    </row>
    <row r="93" spans="1:25" x14ac:dyDescent="0.25">
      <c r="A93" s="5" t="s">
        <v>878</v>
      </c>
      <c r="B93" s="5" t="str">
        <f>INDEX('Plexos Lookups'!$J$3:$J$54,MATCH(MID('Reserve Memberships'!C93,8,3),'Plexos Lookups'!$K$3:$K$54,0))&amp;$D$1</f>
        <v>West Reserve Margin</v>
      </c>
      <c r="C93" s="5" t="str">
        <f>'Gen Nodes'!B93</f>
        <v>DRS.PX.YAK._.RES.Smart Thermostats</v>
      </c>
      <c r="I93" s="5" t="s">
        <v>878</v>
      </c>
      <c r="J93" s="5" t="s">
        <v>898</v>
      </c>
      <c r="K93" s="5" t="s">
        <v>169</v>
      </c>
      <c r="L93" s="5" t="s">
        <v>896</v>
      </c>
      <c r="M93" s="5" t="s">
        <v>889</v>
      </c>
      <c r="N93" s="5" t="b">
        <f t="shared" si="10"/>
        <v>1</v>
      </c>
      <c r="O93" s="5" t="b">
        <f t="shared" si="11"/>
        <v>1</v>
      </c>
      <c r="P93" s="5" t="b">
        <f t="shared" si="12"/>
        <v>1</v>
      </c>
    </row>
    <row r="94" spans="1:25" x14ac:dyDescent="0.25">
      <c r="A94" s="5" t="s">
        <v>878</v>
      </c>
      <c r="B94" s="5" t="str">
        <f>INDEX('Plexos Lookups'!$J$3:$J$54,MATCH(MID('Reserve Memberships'!C94,8,3),'Plexos Lookups'!$K$3:$K$54,0))&amp;$D$1</f>
        <v>West Reserve Margin</v>
      </c>
      <c r="C94" s="5" t="str">
        <f>'Gen Nodes'!B94</f>
        <v>DRS.PX.YAK._.RES.Water Heater - DLC</v>
      </c>
      <c r="I94" s="5" t="s">
        <v>878</v>
      </c>
      <c r="J94" s="5" t="s">
        <v>898</v>
      </c>
      <c r="K94" s="5" t="s">
        <v>171</v>
      </c>
      <c r="L94" s="5" t="s">
        <v>896</v>
      </c>
      <c r="M94" s="5" t="s">
        <v>889</v>
      </c>
      <c r="N94" s="5" t="b">
        <f t="shared" si="10"/>
        <v>1</v>
      </c>
      <c r="O94" s="5" t="b">
        <f t="shared" si="11"/>
        <v>1</v>
      </c>
      <c r="P94" s="5" t="b">
        <f t="shared" si="12"/>
        <v>1</v>
      </c>
    </row>
  </sheetData>
  <sortState xmlns:xlrd2="http://schemas.microsoft.com/office/spreadsheetml/2017/richdata2" ref="R2:V88">
    <sortCondition ref="T1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15"/>
  <sheetViews>
    <sheetView zoomScaleNormal="100" workbookViewId="0"/>
  </sheetViews>
  <sheetFormatPr defaultRowHeight="15" x14ac:dyDescent="0.25"/>
  <cols>
    <col min="1" max="1" width="16.42578125" style="5" bestFit="1" customWidth="1"/>
    <col min="2" max="2" width="30.7109375" style="5" bestFit="1" customWidth="1"/>
    <col min="3" max="3" width="14.28515625" style="5" bestFit="1" customWidth="1"/>
    <col min="4" max="4" width="29.140625" style="5" bestFit="1" customWidth="1"/>
    <col min="5" max="5" width="12" style="5" bestFit="1" customWidth="1"/>
    <col min="6" max="6" width="8.7109375" style="5" bestFit="1" customWidth="1"/>
    <col min="7" max="7" width="5.5703125" style="5" bestFit="1" customWidth="1"/>
    <col min="8" max="8" width="5.42578125" style="5" bestFit="1" customWidth="1"/>
    <col min="9" max="9" width="10.140625" style="5" bestFit="1" customWidth="1"/>
    <col min="10" max="10" width="7.7109375" style="5" bestFit="1" customWidth="1"/>
    <col min="11" max="11" width="9.42578125" style="5" bestFit="1" customWidth="1"/>
    <col min="12" max="12" width="6.7109375" style="5" bestFit="1" customWidth="1"/>
    <col min="13" max="13" width="10.5703125" style="5" bestFit="1" customWidth="1"/>
    <col min="14" max="14" width="8.5703125" style="5" bestFit="1" customWidth="1"/>
    <col min="15" max="15" width="6.7109375" style="5" bestFit="1" customWidth="1"/>
    <col min="16" max="16" width="11.28515625" style="5" bestFit="1" customWidth="1"/>
    <col min="17" max="16384" width="9.140625" style="5"/>
  </cols>
  <sheetData>
    <row r="1" spans="1: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25">
      <c r="A2" s="5" t="s">
        <v>230</v>
      </c>
      <c r="B2" s="5" t="s">
        <v>231</v>
      </c>
      <c r="C2" s="5" t="s">
        <v>232</v>
      </c>
      <c r="D2" s="5" t="s">
        <v>870</v>
      </c>
      <c r="E2" s="5">
        <v>0.817245377</v>
      </c>
    </row>
    <row r="3" spans="1:5" x14ac:dyDescent="0.25">
      <c r="A3" s="5" t="s">
        <v>230</v>
      </c>
      <c r="B3" s="5" t="s">
        <v>231</v>
      </c>
      <c r="C3" s="5" t="s">
        <v>233</v>
      </c>
      <c r="D3" s="5" t="s">
        <v>870</v>
      </c>
      <c r="E3" s="5">
        <v>0.182754623</v>
      </c>
    </row>
    <row r="4" spans="1:5" x14ac:dyDescent="0.25">
      <c r="A4" s="5" t="s">
        <v>230</v>
      </c>
      <c r="B4" s="5" t="s">
        <v>9</v>
      </c>
      <c r="C4" s="5" t="s">
        <v>232</v>
      </c>
      <c r="D4" s="5" t="s">
        <v>870</v>
      </c>
      <c r="E4" s="5">
        <v>0.817245377</v>
      </c>
    </row>
    <row r="5" spans="1:5" x14ac:dyDescent="0.25">
      <c r="A5" s="5" t="s">
        <v>230</v>
      </c>
      <c r="B5" s="5" t="s">
        <v>9</v>
      </c>
      <c r="C5" s="5" t="s">
        <v>233</v>
      </c>
      <c r="D5" s="5" t="s">
        <v>870</v>
      </c>
      <c r="E5" s="5">
        <v>0.182754623</v>
      </c>
    </row>
    <row r="6" spans="1:5" x14ac:dyDescent="0.25">
      <c r="A6" s="5" t="s">
        <v>230</v>
      </c>
      <c r="B6" s="5" t="s">
        <v>871</v>
      </c>
      <c r="C6" s="5" t="s">
        <v>232</v>
      </c>
      <c r="D6" s="5" t="s">
        <v>870</v>
      </c>
      <c r="E6" s="5">
        <v>0.817245377</v>
      </c>
    </row>
    <row r="7" spans="1:5" x14ac:dyDescent="0.25">
      <c r="A7" s="5" t="s">
        <v>230</v>
      </c>
      <c r="B7" s="5" t="s">
        <v>871</v>
      </c>
      <c r="C7" s="5" t="s">
        <v>233</v>
      </c>
      <c r="D7" s="5" t="s">
        <v>870</v>
      </c>
      <c r="E7" s="5">
        <v>0.182754623</v>
      </c>
    </row>
    <row r="8" spans="1:5" x14ac:dyDescent="0.25">
      <c r="A8" s="5" t="s">
        <v>230</v>
      </c>
      <c r="B8" s="5" t="s">
        <v>872</v>
      </c>
      <c r="C8" s="5" t="s">
        <v>232</v>
      </c>
      <c r="D8" s="5" t="s">
        <v>870</v>
      </c>
      <c r="E8" s="5">
        <v>0.817245377</v>
      </c>
    </row>
    <row r="9" spans="1:5" x14ac:dyDescent="0.25">
      <c r="A9" s="5" t="s">
        <v>230</v>
      </c>
      <c r="B9" s="5" t="s">
        <v>872</v>
      </c>
      <c r="C9" s="5" t="s">
        <v>233</v>
      </c>
      <c r="D9" s="5" t="s">
        <v>870</v>
      </c>
      <c r="E9" s="5">
        <v>0.182754623</v>
      </c>
    </row>
    <row r="10" spans="1:5" x14ac:dyDescent="0.25">
      <c r="A10" s="5" t="s">
        <v>230</v>
      </c>
      <c r="B10" s="5" t="s">
        <v>873</v>
      </c>
      <c r="C10" s="5" t="s">
        <v>232</v>
      </c>
      <c r="D10" s="5" t="s">
        <v>870</v>
      </c>
      <c r="E10" s="5">
        <v>0.817245377</v>
      </c>
    </row>
    <row r="11" spans="1:5" x14ac:dyDescent="0.25">
      <c r="A11" s="5" t="s">
        <v>230</v>
      </c>
      <c r="B11" s="5" t="s">
        <v>873</v>
      </c>
      <c r="C11" s="5" t="s">
        <v>233</v>
      </c>
      <c r="D11" s="5" t="s">
        <v>870</v>
      </c>
      <c r="E11" s="5">
        <v>0.182754623</v>
      </c>
    </row>
    <row r="12" spans="1:5" x14ac:dyDescent="0.25">
      <c r="A12" s="5" t="s">
        <v>230</v>
      </c>
      <c r="B12" s="5" t="s">
        <v>874</v>
      </c>
      <c r="C12" s="5" t="s">
        <v>232</v>
      </c>
      <c r="D12" s="5" t="s">
        <v>870</v>
      </c>
      <c r="E12" s="5">
        <v>0.817245377</v>
      </c>
    </row>
    <row r="13" spans="1:5" x14ac:dyDescent="0.25">
      <c r="A13" s="5" t="s">
        <v>230</v>
      </c>
      <c r="B13" s="5" t="s">
        <v>874</v>
      </c>
      <c r="C13" s="5" t="s">
        <v>233</v>
      </c>
      <c r="D13" s="5" t="s">
        <v>870</v>
      </c>
      <c r="E13" s="5">
        <v>0.182754623</v>
      </c>
    </row>
    <row r="14" spans="1:5" x14ac:dyDescent="0.25">
      <c r="A14" s="5" t="s">
        <v>230</v>
      </c>
      <c r="B14" s="5" t="s">
        <v>875</v>
      </c>
      <c r="C14" s="5" t="s">
        <v>232</v>
      </c>
      <c r="D14" s="5" t="s">
        <v>870</v>
      </c>
      <c r="E14" s="5">
        <v>0.817245377</v>
      </c>
    </row>
    <row r="15" spans="1:5" x14ac:dyDescent="0.25">
      <c r="A15" s="5" t="s">
        <v>230</v>
      </c>
      <c r="B15" s="5" t="s">
        <v>875</v>
      </c>
      <c r="C15" s="5" t="s">
        <v>233</v>
      </c>
      <c r="D15" s="5" t="s">
        <v>870</v>
      </c>
      <c r="E15" s="5">
        <v>0.182754623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Y358"/>
  <sheetViews>
    <sheetView zoomScaleNormal="100" workbookViewId="0"/>
  </sheetViews>
  <sheetFormatPr defaultRowHeight="15" x14ac:dyDescent="0.25"/>
  <cols>
    <col min="1" max="1" width="14.7109375" style="5" customWidth="1"/>
    <col min="2" max="2" width="17.5703125" style="5" customWidth="1"/>
    <col min="3" max="3" width="42.42578125" style="5" bestFit="1" customWidth="1"/>
    <col min="4" max="4" width="18" style="5" customWidth="1"/>
    <col min="5" max="5" width="13.5703125" style="5" customWidth="1"/>
    <col min="6" max="6" width="9.140625" style="5"/>
    <col min="7" max="9" width="22.7109375" style="5" customWidth="1"/>
    <col min="10" max="10" width="14.28515625" style="5" bestFit="1" customWidth="1"/>
    <col min="11" max="11" width="44.140625" style="5" bestFit="1" customWidth="1"/>
    <col min="12" max="12" width="45.5703125" style="5" bestFit="1" customWidth="1"/>
    <col min="13" max="13" width="7" style="5" bestFit="1" customWidth="1"/>
    <col min="14" max="14" width="10.140625" style="5" bestFit="1" customWidth="1"/>
    <col min="15" max="15" width="8.7109375" style="5" bestFit="1" customWidth="1"/>
    <col min="16" max="16384" width="9.140625" style="5"/>
  </cols>
  <sheetData>
    <row r="1" spans="1:25" x14ac:dyDescent="0.25">
      <c r="C1" s="5" t="s">
        <v>876</v>
      </c>
      <c r="G1" s="6" t="s">
        <v>1100</v>
      </c>
      <c r="H1" s="6"/>
      <c r="I1" s="6"/>
      <c r="J1" s="17">
        <v>44562</v>
      </c>
      <c r="L1" s="18">
        <f>SUM(N3:N182)-SUM(E3:E182)</f>
        <v>65700</v>
      </c>
    </row>
    <row r="2" spans="1:2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G2" s="5" t="s">
        <v>1099</v>
      </c>
      <c r="H2" s="5" t="s">
        <v>1098</v>
      </c>
      <c r="J2" s="5" t="s">
        <v>0</v>
      </c>
      <c r="K2" s="5" t="s">
        <v>1</v>
      </c>
      <c r="L2" s="5" t="s">
        <v>2</v>
      </c>
      <c r="M2" s="5" t="s">
        <v>3</v>
      </c>
      <c r="N2" s="5" t="s">
        <v>4</v>
      </c>
      <c r="O2" s="5" t="s">
        <v>5</v>
      </c>
      <c r="P2" s="5" t="s">
        <v>6</v>
      </c>
      <c r="Q2" s="5" t="s">
        <v>993</v>
      </c>
      <c r="R2" s="5" t="s">
        <v>994</v>
      </c>
      <c r="S2" s="5" t="s">
        <v>995</v>
      </c>
      <c r="T2" s="5" t="s">
        <v>996</v>
      </c>
      <c r="U2" s="5" t="s">
        <v>997</v>
      </c>
      <c r="V2" s="5" t="s">
        <v>998</v>
      </c>
      <c r="W2" s="5" t="s">
        <v>999</v>
      </c>
      <c r="X2" s="5" t="s">
        <v>1000</v>
      </c>
      <c r="Y2" s="5" t="s">
        <v>7</v>
      </c>
    </row>
    <row r="3" spans="1:25" x14ac:dyDescent="0.25">
      <c r="A3" s="5" t="s">
        <v>222</v>
      </c>
      <c r="B3" s="5" t="s">
        <v>223</v>
      </c>
      <c r="C3" s="5" t="str">
        <f>'Max Energy Year'!C3</f>
        <v>DRS.PX.NCA._.RES.Battery DLC</v>
      </c>
      <c r="D3" s="5" t="s">
        <v>226</v>
      </c>
      <c r="E3" s="18">
        <f t="shared" ref="E3:E34" si="0">StartDate</f>
        <v>44562</v>
      </c>
      <c r="G3" s="19">
        <f>E3</f>
        <v>44562</v>
      </c>
      <c r="H3" s="5">
        <v>0</v>
      </c>
      <c r="J3" s="5" t="s">
        <v>222</v>
      </c>
      <c r="K3" s="5" t="s">
        <v>223</v>
      </c>
      <c r="L3" s="5" t="s">
        <v>89</v>
      </c>
      <c r="M3" s="5" t="s">
        <v>226</v>
      </c>
      <c r="N3" s="17">
        <v>44927</v>
      </c>
      <c r="P3" s="5" t="s">
        <v>1001</v>
      </c>
      <c r="Q3" s="5">
        <v>1</v>
      </c>
      <c r="U3" s="5" t="s">
        <v>1002</v>
      </c>
      <c r="Y3" s="5" t="s">
        <v>889</v>
      </c>
    </row>
    <row r="4" spans="1:25" x14ac:dyDescent="0.25">
      <c r="A4" s="5" t="s">
        <v>222</v>
      </c>
      <c r="B4" s="5" t="s">
        <v>223</v>
      </c>
      <c r="C4" s="5" t="str">
        <f>'Max Energy Year'!C4</f>
        <v>DRS.PX.NCA._.RES.EV DLC</v>
      </c>
      <c r="D4" s="5" t="s">
        <v>226</v>
      </c>
      <c r="E4" s="18">
        <f t="shared" si="0"/>
        <v>44562</v>
      </c>
      <c r="G4" s="19">
        <f t="shared" ref="G4:G67" si="1">E4</f>
        <v>44562</v>
      </c>
      <c r="H4" s="5">
        <v>0</v>
      </c>
      <c r="I4" s="19"/>
      <c r="J4" s="5" t="s">
        <v>222</v>
      </c>
      <c r="K4" s="5" t="s">
        <v>223</v>
      </c>
      <c r="L4" s="5" t="s">
        <v>79</v>
      </c>
      <c r="M4" s="5" t="s">
        <v>226</v>
      </c>
      <c r="N4" s="17">
        <f>$N$3</f>
        <v>44927</v>
      </c>
      <c r="P4" s="5" t="s">
        <v>1001</v>
      </c>
      <c r="Q4" s="5">
        <v>1</v>
      </c>
      <c r="U4" s="5" t="s">
        <v>1002</v>
      </c>
      <c r="Y4" s="5" t="s">
        <v>889</v>
      </c>
    </row>
    <row r="5" spans="1:25" x14ac:dyDescent="0.25">
      <c r="A5" s="5" t="s">
        <v>222</v>
      </c>
      <c r="B5" s="5" t="s">
        <v>223</v>
      </c>
      <c r="C5" s="5" t="str">
        <f>'Max Energy Year'!C5</f>
        <v>DRS.PX.NCA._.RES.Grid Interactive Water Htr</v>
      </c>
      <c r="D5" s="5" t="s">
        <v>226</v>
      </c>
      <c r="E5" s="18">
        <f t="shared" si="0"/>
        <v>44562</v>
      </c>
      <c r="G5" s="19">
        <f t="shared" si="1"/>
        <v>44562</v>
      </c>
      <c r="H5" s="5">
        <v>0</v>
      </c>
      <c r="I5" s="19"/>
      <c r="J5" s="5" t="s">
        <v>222</v>
      </c>
      <c r="K5" s="5" t="s">
        <v>223</v>
      </c>
      <c r="L5" s="5" t="s">
        <v>81</v>
      </c>
      <c r="M5" s="5" t="s">
        <v>226</v>
      </c>
      <c r="N5" s="17">
        <f t="shared" ref="N5:N68" si="2">$N$3</f>
        <v>44927</v>
      </c>
      <c r="P5" s="5" t="s">
        <v>1001</v>
      </c>
      <c r="Q5" s="5">
        <v>1</v>
      </c>
      <c r="U5" s="5" t="s">
        <v>1002</v>
      </c>
      <c r="Y5" s="5" t="s">
        <v>889</v>
      </c>
    </row>
    <row r="6" spans="1:25" x14ac:dyDescent="0.25">
      <c r="A6" s="5" t="s">
        <v>222</v>
      </c>
      <c r="B6" s="5" t="s">
        <v>223</v>
      </c>
      <c r="C6" s="5" t="str">
        <f>'Max Energy Year'!C6</f>
        <v>DRS.PX.NCA._.RES.Home Energy Mgmt Sys</v>
      </c>
      <c r="D6" s="5" t="s">
        <v>226</v>
      </c>
      <c r="E6" s="18">
        <f t="shared" si="0"/>
        <v>44562</v>
      </c>
      <c r="G6" s="19">
        <f t="shared" si="1"/>
        <v>44562</v>
      </c>
      <c r="H6" s="5">
        <v>0</v>
      </c>
      <c r="I6" s="19"/>
      <c r="J6" s="5" t="s">
        <v>222</v>
      </c>
      <c r="K6" s="5" t="s">
        <v>223</v>
      </c>
      <c r="L6" s="5" t="s">
        <v>83</v>
      </c>
      <c r="M6" s="5" t="s">
        <v>226</v>
      </c>
      <c r="N6" s="17">
        <f t="shared" si="2"/>
        <v>44927</v>
      </c>
      <c r="P6" s="5" t="s">
        <v>1001</v>
      </c>
      <c r="Q6" s="5">
        <v>1</v>
      </c>
      <c r="U6" s="5" t="s">
        <v>1002</v>
      </c>
      <c r="Y6" s="5" t="s">
        <v>889</v>
      </c>
    </row>
    <row r="7" spans="1:25" x14ac:dyDescent="0.25">
      <c r="A7" s="5" t="s">
        <v>222</v>
      </c>
      <c r="B7" s="5" t="s">
        <v>223</v>
      </c>
      <c r="C7" s="5" t="str">
        <f>'Max Energy Year'!C7</f>
        <v>DRS.PX.NCA._.RES.HVAC - DLC</v>
      </c>
      <c r="D7" s="5" t="s">
        <v>226</v>
      </c>
      <c r="E7" s="18">
        <f t="shared" si="0"/>
        <v>44562</v>
      </c>
      <c r="G7" s="19">
        <f t="shared" si="1"/>
        <v>44562</v>
      </c>
      <c r="H7" s="5">
        <v>0</v>
      </c>
      <c r="I7" s="19"/>
      <c r="J7" s="5" t="s">
        <v>222</v>
      </c>
      <c r="K7" s="5" t="s">
        <v>223</v>
      </c>
      <c r="L7" s="5" t="s">
        <v>85</v>
      </c>
      <c r="M7" s="5" t="s">
        <v>226</v>
      </c>
      <c r="N7" s="17">
        <f t="shared" si="2"/>
        <v>44927</v>
      </c>
      <c r="P7" s="5" t="s">
        <v>1001</v>
      </c>
      <c r="Q7" s="5">
        <v>1</v>
      </c>
      <c r="U7" s="5" t="s">
        <v>1002</v>
      </c>
      <c r="Y7" s="5" t="s">
        <v>889</v>
      </c>
    </row>
    <row r="8" spans="1:25" x14ac:dyDescent="0.25">
      <c r="A8" s="5" t="s">
        <v>222</v>
      </c>
      <c r="B8" s="5" t="s">
        <v>223</v>
      </c>
      <c r="C8" s="5" t="str">
        <f>'Max Energy Year'!C8</f>
        <v>DRS.PX.NCA._.RES.Pool Pump - DLC</v>
      </c>
      <c r="D8" s="5" t="s">
        <v>226</v>
      </c>
      <c r="E8" s="18">
        <f t="shared" si="0"/>
        <v>44562</v>
      </c>
      <c r="G8" s="19">
        <f t="shared" si="1"/>
        <v>44562</v>
      </c>
      <c r="H8" s="5">
        <v>0</v>
      </c>
      <c r="I8" s="19"/>
      <c r="J8" s="5" t="s">
        <v>222</v>
      </c>
      <c r="K8" s="5" t="s">
        <v>223</v>
      </c>
      <c r="L8" s="5" t="s">
        <v>87</v>
      </c>
      <c r="M8" s="5" t="s">
        <v>226</v>
      </c>
      <c r="N8" s="17">
        <f t="shared" si="2"/>
        <v>44927</v>
      </c>
      <c r="P8" s="5" t="s">
        <v>1001</v>
      </c>
      <c r="Q8" s="5">
        <v>1</v>
      </c>
      <c r="U8" s="5" t="s">
        <v>1002</v>
      </c>
      <c r="Y8" s="5" t="s">
        <v>889</v>
      </c>
    </row>
    <row r="9" spans="1:25" x14ac:dyDescent="0.25">
      <c r="A9" s="5" t="s">
        <v>222</v>
      </c>
      <c r="B9" s="5" t="s">
        <v>223</v>
      </c>
      <c r="C9" s="5" t="str">
        <f>'Max Energy Year'!C9</f>
        <v>DRS.PX.NCA._.RES.Smart Thermostats</v>
      </c>
      <c r="D9" s="5" t="s">
        <v>226</v>
      </c>
      <c r="E9" s="18">
        <f t="shared" si="0"/>
        <v>44562</v>
      </c>
      <c r="G9" s="19">
        <f t="shared" si="1"/>
        <v>44562</v>
      </c>
      <c r="H9" s="5">
        <v>0</v>
      </c>
      <c r="I9" s="19"/>
      <c r="J9" s="5" t="s">
        <v>222</v>
      </c>
      <c r="K9" s="5" t="s">
        <v>223</v>
      </c>
      <c r="L9" s="5" t="s">
        <v>91</v>
      </c>
      <c r="M9" s="5" t="s">
        <v>226</v>
      </c>
      <c r="N9" s="17">
        <f t="shared" si="2"/>
        <v>44927</v>
      </c>
      <c r="P9" s="5" t="s">
        <v>1001</v>
      </c>
      <c r="Q9" s="5">
        <v>1</v>
      </c>
      <c r="U9" s="5" t="s">
        <v>1002</v>
      </c>
      <c r="Y9" s="5" t="s">
        <v>889</v>
      </c>
    </row>
    <row r="10" spans="1:25" x14ac:dyDescent="0.25">
      <c r="A10" s="5" t="s">
        <v>222</v>
      </c>
      <c r="B10" s="5" t="s">
        <v>223</v>
      </c>
      <c r="C10" s="5" t="str">
        <f>'Max Energy Year'!C10</f>
        <v>DRS.PX.NCA._.RES.Water Heater - DLC</v>
      </c>
      <c r="D10" s="5" t="s">
        <v>226</v>
      </c>
      <c r="E10" s="18">
        <f t="shared" si="0"/>
        <v>44562</v>
      </c>
      <c r="G10" s="19">
        <f t="shared" si="1"/>
        <v>44562</v>
      </c>
      <c r="H10" s="5">
        <v>0</v>
      </c>
      <c r="I10" s="19"/>
      <c r="J10" s="5" t="s">
        <v>222</v>
      </c>
      <c r="K10" s="5" t="s">
        <v>223</v>
      </c>
      <c r="L10" s="5" t="s">
        <v>93</v>
      </c>
      <c r="M10" s="5" t="s">
        <v>226</v>
      </c>
      <c r="N10" s="17">
        <f t="shared" si="2"/>
        <v>44927</v>
      </c>
      <c r="P10" s="5" t="s">
        <v>1001</v>
      </c>
      <c r="Q10" s="5">
        <v>1</v>
      </c>
      <c r="U10" s="5" t="s">
        <v>1002</v>
      </c>
      <c r="Y10" s="5" t="s">
        <v>889</v>
      </c>
    </row>
    <row r="11" spans="1:25" x14ac:dyDescent="0.25">
      <c r="A11" s="5" t="s">
        <v>222</v>
      </c>
      <c r="B11" s="5" t="s">
        <v>223</v>
      </c>
      <c r="C11" s="5" t="str">
        <f>'Max Energy Year'!C11</f>
        <v>DRS.PX.NCA._.CI_.Battery DLC</v>
      </c>
      <c r="D11" s="5" t="s">
        <v>226</v>
      </c>
      <c r="E11" s="18">
        <f t="shared" si="0"/>
        <v>44562</v>
      </c>
      <c r="G11" s="19">
        <f t="shared" si="1"/>
        <v>44562</v>
      </c>
      <c r="H11" s="5">
        <v>0</v>
      </c>
      <c r="I11" s="19"/>
      <c r="J11" s="5" t="s">
        <v>222</v>
      </c>
      <c r="K11" s="5" t="s">
        <v>223</v>
      </c>
      <c r="L11" s="5" t="s">
        <v>65</v>
      </c>
      <c r="M11" s="5" t="s">
        <v>226</v>
      </c>
      <c r="N11" s="17">
        <f t="shared" si="2"/>
        <v>44927</v>
      </c>
      <c r="P11" s="5" t="s">
        <v>1001</v>
      </c>
      <c r="Q11" s="5">
        <v>1</v>
      </c>
      <c r="U11" s="5" t="s">
        <v>1002</v>
      </c>
      <c r="Y11" s="5" t="s">
        <v>889</v>
      </c>
    </row>
    <row r="12" spans="1:25" x14ac:dyDescent="0.25">
      <c r="A12" s="5" t="s">
        <v>222</v>
      </c>
      <c r="B12" s="5" t="s">
        <v>223</v>
      </c>
      <c r="C12" s="5" t="str">
        <f>'Max Energy Year'!C12</f>
        <v>DRS.PX.NCA._.CI_.Grid Interactive Water Htr</v>
      </c>
      <c r="D12" s="5" t="s">
        <v>226</v>
      </c>
      <c r="E12" s="18">
        <f t="shared" si="0"/>
        <v>44562</v>
      </c>
      <c r="G12" s="19">
        <f t="shared" si="1"/>
        <v>44562</v>
      </c>
      <c r="H12" s="5">
        <v>0</v>
      </c>
      <c r="I12" s="19"/>
      <c r="J12" s="5" t="s">
        <v>222</v>
      </c>
      <c r="K12" s="5" t="s">
        <v>223</v>
      </c>
      <c r="L12" s="5" t="s">
        <v>67</v>
      </c>
      <c r="M12" s="5" t="s">
        <v>226</v>
      </c>
      <c r="N12" s="17">
        <f t="shared" si="2"/>
        <v>44927</v>
      </c>
      <c r="P12" s="5" t="s">
        <v>1001</v>
      </c>
      <c r="Q12" s="5">
        <v>1</v>
      </c>
      <c r="U12" s="5" t="s">
        <v>1002</v>
      </c>
      <c r="Y12" s="5" t="s">
        <v>889</v>
      </c>
    </row>
    <row r="13" spans="1:25" x14ac:dyDescent="0.25">
      <c r="A13" s="5" t="s">
        <v>222</v>
      </c>
      <c r="B13" s="5" t="s">
        <v>223</v>
      </c>
      <c r="C13" s="5" t="str">
        <f>'Max Energy Year'!C13</f>
        <v>DRS.PX.NCA._.CI_.HVAC - DLC</v>
      </c>
      <c r="D13" s="5" t="s">
        <v>226</v>
      </c>
      <c r="E13" s="18">
        <f t="shared" si="0"/>
        <v>44562</v>
      </c>
      <c r="G13" s="19">
        <f t="shared" si="1"/>
        <v>44562</v>
      </c>
      <c r="H13" s="5">
        <v>0</v>
      </c>
      <c r="I13" s="19"/>
      <c r="J13" s="5" t="s">
        <v>222</v>
      </c>
      <c r="K13" s="5" t="s">
        <v>223</v>
      </c>
      <c r="L13" s="5" t="s">
        <v>69</v>
      </c>
      <c r="M13" s="5" t="s">
        <v>226</v>
      </c>
      <c r="N13" s="17">
        <f t="shared" si="2"/>
        <v>44927</v>
      </c>
      <c r="P13" s="5" t="s">
        <v>1001</v>
      </c>
      <c r="Q13" s="5">
        <v>1</v>
      </c>
      <c r="U13" s="5" t="s">
        <v>1002</v>
      </c>
      <c r="Y13" s="5" t="s">
        <v>889</v>
      </c>
    </row>
    <row r="14" spans="1:25" x14ac:dyDescent="0.25">
      <c r="A14" s="5" t="s">
        <v>222</v>
      </c>
      <c r="B14" s="5" t="s">
        <v>223</v>
      </c>
      <c r="C14" s="5" t="str">
        <f>'Max Energy Year'!C14</f>
        <v>DRS.PX.NCA._.CI_.Pool Pump - DLC</v>
      </c>
      <c r="D14" s="5" t="s">
        <v>226</v>
      </c>
      <c r="E14" s="18">
        <f t="shared" si="0"/>
        <v>44562</v>
      </c>
      <c r="G14" s="19">
        <f t="shared" si="1"/>
        <v>44562</v>
      </c>
      <c r="H14" s="5">
        <v>0</v>
      </c>
      <c r="I14" s="19"/>
      <c r="J14" s="5" t="s">
        <v>222</v>
      </c>
      <c r="K14" s="5" t="s">
        <v>223</v>
      </c>
      <c r="L14" s="5" t="s">
        <v>71</v>
      </c>
      <c r="M14" s="5" t="s">
        <v>226</v>
      </c>
      <c r="N14" s="17">
        <f t="shared" si="2"/>
        <v>44927</v>
      </c>
      <c r="P14" s="5" t="s">
        <v>1001</v>
      </c>
      <c r="Q14" s="5">
        <v>1</v>
      </c>
      <c r="U14" s="5" t="s">
        <v>1002</v>
      </c>
      <c r="Y14" s="5" t="s">
        <v>889</v>
      </c>
    </row>
    <row r="15" spans="1:25" x14ac:dyDescent="0.25">
      <c r="A15" s="5" t="s">
        <v>222</v>
      </c>
      <c r="B15" s="5" t="s">
        <v>223</v>
      </c>
      <c r="C15" s="5" t="str">
        <f>'Max Energy Year'!C15</f>
        <v>DRS.PX.NCA._.CI_.Smart Thermostats</v>
      </c>
      <c r="D15" s="5" t="s">
        <v>226</v>
      </c>
      <c r="E15" s="18">
        <f t="shared" si="0"/>
        <v>44562</v>
      </c>
      <c r="G15" s="19">
        <f t="shared" si="1"/>
        <v>44562</v>
      </c>
      <c r="H15" s="5">
        <v>0</v>
      </c>
      <c r="I15" s="19"/>
      <c r="J15" s="5" t="s">
        <v>222</v>
      </c>
      <c r="K15" s="5" t="s">
        <v>223</v>
      </c>
      <c r="L15" s="5" t="s">
        <v>73</v>
      </c>
      <c r="M15" s="5" t="s">
        <v>226</v>
      </c>
      <c r="N15" s="17">
        <f t="shared" si="2"/>
        <v>44927</v>
      </c>
      <c r="P15" s="5" t="s">
        <v>1001</v>
      </c>
      <c r="Q15" s="5">
        <v>1</v>
      </c>
      <c r="U15" s="5" t="s">
        <v>1002</v>
      </c>
      <c r="Y15" s="5" t="s">
        <v>889</v>
      </c>
    </row>
    <row r="16" spans="1:25" x14ac:dyDescent="0.25">
      <c r="A16" s="5" t="s">
        <v>222</v>
      </c>
      <c r="B16" s="5" t="s">
        <v>223</v>
      </c>
      <c r="C16" s="5" t="str">
        <f>'Max Energy Year'!C16</f>
        <v>DRS.PX.NCA._.CI_.3 Party</v>
      </c>
      <c r="D16" s="5" t="s">
        <v>226</v>
      </c>
      <c r="E16" s="18">
        <f t="shared" si="0"/>
        <v>44562</v>
      </c>
      <c r="G16" s="19">
        <f t="shared" si="1"/>
        <v>44562</v>
      </c>
      <c r="H16" s="5">
        <v>0</v>
      </c>
      <c r="I16" s="19"/>
      <c r="J16" s="5" t="s">
        <v>222</v>
      </c>
      <c r="K16" s="5" t="s">
        <v>223</v>
      </c>
      <c r="L16" s="5" t="s">
        <v>75</v>
      </c>
      <c r="M16" s="5" t="s">
        <v>226</v>
      </c>
      <c r="N16" s="17">
        <f t="shared" si="2"/>
        <v>44927</v>
      </c>
      <c r="P16" s="5" t="s">
        <v>1001</v>
      </c>
      <c r="Q16" s="5">
        <v>1</v>
      </c>
      <c r="U16" s="5" t="s">
        <v>1002</v>
      </c>
      <c r="Y16" s="5" t="s">
        <v>889</v>
      </c>
    </row>
    <row r="17" spans="1:25" x14ac:dyDescent="0.25">
      <c r="A17" s="5" t="s">
        <v>222</v>
      </c>
      <c r="B17" s="5" t="s">
        <v>223</v>
      </c>
      <c r="C17" s="5" t="str">
        <f>'Max Energy Year'!C17</f>
        <v>DRS.PX.NCA._.CI_.Water Heater - DLC</v>
      </c>
      <c r="D17" s="5" t="s">
        <v>226</v>
      </c>
      <c r="E17" s="18">
        <f t="shared" si="0"/>
        <v>44562</v>
      </c>
      <c r="G17" s="19">
        <f t="shared" si="1"/>
        <v>44562</v>
      </c>
      <c r="H17" s="5">
        <v>0</v>
      </c>
      <c r="I17" s="19"/>
      <c r="J17" s="5" t="s">
        <v>222</v>
      </c>
      <c r="K17" s="5" t="s">
        <v>223</v>
      </c>
      <c r="L17" s="5" t="s">
        <v>77</v>
      </c>
      <c r="M17" s="5" t="s">
        <v>226</v>
      </c>
      <c r="N17" s="17">
        <f t="shared" si="2"/>
        <v>44927</v>
      </c>
      <c r="P17" s="5" t="s">
        <v>1001</v>
      </c>
      <c r="Q17" s="5">
        <v>1</v>
      </c>
      <c r="U17" s="5" t="s">
        <v>1002</v>
      </c>
      <c r="Y17" s="5" t="s">
        <v>889</v>
      </c>
    </row>
    <row r="18" spans="1:25" x14ac:dyDescent="0.25">
      <c r="A18" s="5" t="s">
        <v>222</v>
      </c>
      <c r="B18" s="5" t="s">
        <v>223</v>
      </c>
      <c r="C18" s="5" t="str">
        <f>'Max Energy Year'!C18</f>
        <v>DRS.PX.NCA._.IRR.Irrigation DLC</v>
      </c>
      <c r="D18" s="5" t="s">
        <v>226</v>
      </c>
      <c r="E18" s="18">
        <f t="shared" si="0"/>
        <v>44562</v>
      </c>
      <c r="G18" s="19">
        <f t="shared" si="1"/>
        <v>44562</v>
      </c>
      <c r="H18" s="5">
        <v>0</v>
      </c>
      <c r="I18" s="19"/>
      <c r="J18" s="5" t="s">
        <v>222</v>
      </c>
      <c r="K18" s="5" t="s">
        <v>223</v>
      </c>
      <c r="L18" s="5" t="s">
        <v>58</v>
      </c>
      <c r="M18" s="5" t="s">
        <v>226</v>
      </c>
      <c r="N18" s="17">
        <f t="shared" si="2"/>
        <v>44927</v>
      </c>
      <c r="P18" s="5" t="s">
        <v>1001</v>
      </c>
      <c r="Q18" s="5">
        <v>1</v>
      </c>
      <c r="U18" s="5" t="s">
        <v>1002</v>
      </c>
      <c r="Y18" s="5" t="s">
        <v>889</v>
      </c>
    </row>
    <row r="19" spans="1:25" x14ac:dyDescent="0.25">
      <c r="A19" s="5" t="s">
        <v>222</v>
      </c>
      <c r="B19" s="5" t="s">
        <v>223</v>
      </c>
      <c r="C19" s="5" t="str">
        <f>'Max Energy Year'!C19</f>
        <v>DRS.PX.GOE._.RES.Battery DLC</v>
      </c>
      <c r="D19" s="5" t="s">
        <v>226</v>
      </c>
      <c r="E19" s="18">
        <f t="shared" si="0"/>
        <v>44562</v>
      </c>
      <c r="G19" s="19">
        <f t="shared" si="1"/>
        <v>44562</v>
      </c>
      <c r="H19" s="5">
        <v>0</v>
      </c>
      <c r="I19" s="19"/>
      <c r="J19" s="5" t="s">
        <v>222</v>
      </c>
      <c r="K19" s="5" t="s">
        <v>223</v>
      </c>
      <c r="L19" s="5" t="s">
        <v>48</v>
      </c>
      <c r="M19" s="5" t="s">
        <v>226</v>
      </c>
      <c r="N19" s="17">
        <f t="shared" si="2"/>
        <v>44927</v>
      </c>
      <c r="P19" s="5" t="s">
        <v>1001</v>
      </c>
      <c r="Q19" s="5">
        <v>1</v>
      </c>
      <c r="U19" s="5" t="s">
        <v>1002</v>
      </c>
      <c r="Y19" s="5" t="s">
        <v>889</v>
      </c>
    </row>
    <row r="20" spans="1:25" x14ac:dyDescent="0.25">
      <c r="A20" s="5" t="s">
        <v>222</v>
      </c>
      <c r="B20" s="5" t="s">
        <v>223</v>
      </c>
      <c r="C20" s="5" t="str">
        <f>'Max Energy Year'!C20</f>
        <v>DRS.PX.GOE._.RES.EV DLC</v>
      </c>
      <c r="D20" s="5" t="s">
        <v>226</v>
      </c>
      <c r="E20" s="18">
        <f t="shared" si="0"/>
        <v>44562</v>
      </c>
      <c r="G20" s="19">
        <f t="shared" si="1"/>
        <v>44562</v>
      </c>
      <c r="H20" s="5">
        <v>0</v>
      </c>
      <c r="I20" s="19"/>
      <c r="J20" s="5" t="s">
        <v>222</v>
      </c>
      <c r="K20" s="5" t="s">
        <v>223</v>
      </c>
      <c r="L20" s="5" t="s">
        <v>50</v>
      </c>
      <c r="M20" s="5" t="s">
        <v>226</v>
      </c>
      <c r="N20" s="17">
        <f t="shared" si="2"/>
        <v>44927</v>
      </c>
      <c r="P20" s="5" t="s">
        <v>1001</v>
      </c>
      <c r="Q20" s="5">
        <v>1</v>
      </c>
      <c r="U20" s="5" t="s">
        <v>1002</v>
      </c>
      <c r="Y20" s="5" t="s">
        <v>889</v>
      </c>
    </row>
    <row r="21" spans="1:25" x14ac:dyDescent="0.25">
      <c r="A21" s="5" t="s">
        <v>222</v>
      </c>
      <c r="B21" s="5" t="s">
        <v>223</v>
      </c>
      <c r="C21" s="5" t="str">
        <f>'Max Energy Year'!C21</f>
        <v>DRS.PX.GOE._.RES.Grid Interactive Water Htr</v>
      </c>
      <c r="D21" s="5" t="s">
        <v>226</v>
      </c>
      <c r="E21" s="18">
        <f t="shared" si="0"/>
        <v>44562</v>
      </c>
      <c r="G21" s="19">
        <f t="shared" si="1"/>
        <v>44562</v>
      </c>
      <c r="H21" s="5">
        <v>0</v>
      </c>
      <c r="I21" s="19"/>
      <c r="J21" s="5" t="s">
        <v>222</v>
      </c>
      <c r="K21" s="5" t="s">
        <v>223</v>
      </c>
      <c r="L21" s="5" t="s">
        <v>52</v>
      </c>
      <c r="M21" s="5" t="s">
        <v>226</v>
      </c>
      <c r="N21" s="17">
        <f t="shared" si="2"/>
        <v>44927</v>
      </c>
      <c r="P21" s="5" t="s">
        <v>1001</v>
      </c>
      <c r="Q21" s="5">
        <v>1</v>
      </c>
      <c r="U21" s="5" t="s">
        <v>1002</v>
      </c>
      <c r="Y21" s="5" t="s">
        <v>889</v>
      </c>
    </row>
    <row r="22" spans="1:25" x14ac:dyDescent="0.25">
      <c r="A22" s="5" t="s">
        <v>222</v>
      </c>
      <c r="B22" s="5" t="s">
        <v>223</v>
      </c>
      <c r="C22" s="5" t="str">
        <f>'Max Energy Year'!C22</f>
        <v>DRS.PX.GOE._.RES.Home Energy Mgmt Sys</v>
      </c>
      <c r="D22" s="5" t="s">
        <v>226</v>
      </c>
      <c r="E22" s="18">
        <f t="shared" si="0"/>
        <v>44562</v>
      </c>
      <c r="G22" s="19">
        <f t="shared" si="1"/>
        <v>44562</v>
      </c>
      <c r="H22" s="5">
        <v>0</v>
      </c>
      <c r="I22" s="19"/>
      <c r="J22" s="5" t="s">
        <v>222</v>
      </c>
      <c r="K22" s="5" t="s">
        <v>223</v>
      </c>
      <c r="L22" s="5" t="s">
        <v>54</v>
      </c>
      <c r="M22" s="5" t="s">
        <v>226</v>
      </c>
      <c r="N22" s="17">
        <f t="shared" si="2"/>
        <v>44927</v>
      </c>
      <c r="P22" s="5" t="s">
        <v>1001</v>
      </c>
      <c r="Q22" s="5">
        <v>1</v>
      </c>
      <c r="U22" s="5" t="s">
        <v>1002</v>
      </c>
      <c r="Y22" s="5" t="s">
        <v>889</v>
      </c>
    </row>
    <row r="23" spans="1:25" x14ac:dyDescent="0.25">
      <c r="A23" s="5" t="s">
        <v>222</v>
      </c>
      <c r="B23" s="5" t="s">
        <v>223</v>
      </c>
      <c r="C23" s="5" t="str">
        <f>'Max Energy Year'!C23</f>
        <v>DRS.PX.GOE._.RES.HVAC - DLC</v>
      </c>
      <c r="D23" s="5" t="s">
        <v>226</v>
      </c>
      <c r="E23" s="18">
        <f t="shared" si="0"/>
        <v>44562</v>
      </c>
      <c r="G23" s="19">
        <f t="shared" si="1"/>
        <v>44562</v>
      </c>
      <c r="H23" s="5">
        <v>0</v>
      </c>
      <c r="I23" s="19"/>
      <c r="J23" s="5" t="s">
        <v>222</v>
      </c>
      <c r="K23" s="5" t="s">
        <v>223</v>
      </c>
      <c r="L23" s="5" t="s">
        <v>56</v>
      </c>
      <c r="M23" s="5" t="s">
        <v>226</v>
      </c>
      <c r="N23" s="17">
        <f t="shared" si="2"/>
        <v>44927</v>
      </c>
      <c r="P23" s="5" t="s">
        <v>1001</v>
      </c>
      <c r="Q23" s="5">
        <v>1</v>
      </c>
      <c r="U23" s="5" t="s">
        <v>1002</v>
      </c>
      <c r="Y23" s="5" t="s">
        <v>889</v>
      </c>
    </row>
    <row r="24" spans="1:25" x14ac:dyDescent="0.25">
      <c r="A24" s="5" t="s">
        <v>222</v>
      </c>
      <c r="B24" s="5" t="s">
        <v>223</v>
      </c>
      <c r="C24" s="5" t="str">
        <f>'Max Energy Year'!C24</f>
        <v>DRS.PX.GOE._.RES.Pool Pump - DLC</v>
      </c>
      <c r="D24" s="5" t="s">
        <v>226</v>
      </c>
      <c r="E24" s="18">
        <f t="shared" si="0"/>
        <v>44562</v>
      </c>
      <c r="G24" s="19">
        <f t="shared" si="1"/>
        <v>44562</v>
      </c>
      <c r="H24" s="5">
        <v>0</v>
      </c>
      <c r="I24" s="19"/>
      <c r="J24" s="5" t="s">
        <v>222</v>
      </c>
      <c r="K24" s="5" t="s">
        <v>223</v>
      </c>
      <c r="L24" s="5" t="s">
        <v>60</v>
      </c>
      <c r="M24" s="5" t="s">
        <v>226</v>
      </c>
      <c r="N24" s="17">
        <f t="shared" si="2"/>
        <v>44927</v>
      </c>
      <c r="P24" s="5" t="s">
        <v>1001</v>
      </c>
      <c r="Q24" s="5">
        <v>1</v>
      </c>
      <c r="U24" s="5" t="s">
        <v>1002</v>
      </c>
      <c r="Y24" s="5" t="s">
        <v>889</v>
      </c>
    </row>
    <row r="25" spans="1:25" x14ac:dyDescent="0.25">
      <c r="A25" s="5" t="s">
        <v>222</v>
      </c>
      <c r="B25" s="5" t="s">
        <v>223</v>
      </c>
      <c r="C25" s="5" t="str">
        <f>'Max Energy Year'!C25</f>
        <v>DRS.PX.GOE._.RES.Water Heater - DLC</v>
      </c>
      <c r="D25" s="5" t="s">
        <v>226</v>
      </c>
      <c r="E25" s="18">
        <f t="shared" si="0"/>
        <v>44562</v>
      </c>
      <c r="G25" s="19">
        <f t="shared" si="1"/>
        <v>44562</v>
      </c>
      <c r="H25" s="5">
        <v>0</v>
      </c>
      <c r="I25" s="19"/>
      <c r="J25" s="5" t="s">
        <v>222</v>
      </c>
      <c r="K25" s="5" t="s">
        <v>223</v>
      </c>
      <c r="L25" s="5" t="s">
        <v>62</v>
      </c>
      <c r="M25" s="5" t="s">
        <v>226</v>
      </c>
      <c r="N25" s="17">
        <f t="shared" si="2"/>
        <v>44927</v>
      </c>
      <c r="P25" s="5" t="s">
        <v>1001</v>
      </c>
      <c r="Q25" s="5">
        <v>1</v>
      </c>
      <c r="U25" s="5" t="s">
        <v>1002</v>
      </c>
      <c r="Y25" s="5" t="s">
        <v>889</v>
      </c>
    </row>
    <row r="26" spans="1:25" x14ac:dyDescent="0.25">
      <c r="A26" s="5" t="s">
        <v>222</v>
      </c>
      <c r="B26" s="5" t="s">
        <v>223</v>
      </c>
      <c r="C26" s="5" t="str">
        <f>'Max Energy Year'!C26</f>
        <v>DRS.PX.GOE._.CI_.Battery DLC</v>
      </c>
      <c r="D26" s="5" t="s">
        <v>226</v>
      </c>
      <c r="E26" s="18">
        <f t="shared" si="0"/>
        <v>44562</v>
      </c>
      <c r="G26" s="19">
        <f t="shared" si="1"/>
        <v>44562</v>
      </c>
      <c r="H26" s="5">
        <v>0</v>
      </c>
      <c r="I26" s="19"/>
      <c r="J26" s="5" t="s">
        <v>222</v>
      </c>
      <c r="K26" s="5" t="s">
        <v>223</v>
      </c>
      <c r="L26" s="5" t="s">
        <v>31</v>
      </c>
      <c r="M26" s="5" t="s">
        <v>226</v>
      </c>
      <c r="N26" s="17">
        <f t="shared" si="2"/>
        <v>44927</v>
      </c>
      <c r="P26" s="5" t="s">
        <v>1001</v>
      </c>
      <c r="Q26" s="5">
        <v>1</v>
      </c>
      <c r="U26" s="5" t="s">
        <v>1002</v>
      </c>
      <c r="Y26" s="5" t="s">
        <v>889</v>
      </c>
    </row>
    <row r="27" spans="1:25" x14ac:dyDescent="0.25">
      <c r="A27" s="5" t="s">
        <v>222</v>
      </c>
      <c r="B27" s="5" t="s">
        <v>223</v>
      </c>
      <c r="C27" s="5" t="str">
        <f>'Max Energy Year'!C27</f>
        <v>DRS.PX.GOE._.CI_.Grid Interactive Water Htr</v>
      </c>
      <c r="D27" s="5" t="s">
        <v>226</v>
      </c>
      <c r="E27" s="18">
        <f t="shared" si="0"/>
        <v>44562</v>
      </c>
      <c r="G27" s="19">
        <f t="shared" si="1"/>
        <v>44562</v>
      </c>
      <c r="H27" s="5">
        <v>0</v>
      </c>
      <c r="I27" s="19"/>
      <c r="J27" s="5" t="s">
        <v>222</v>
      </c>
      <c r="K27" s="5" t="s">
        <v>223</v>
      </c>
      <c r="L27" s="5" t="s">
        <v>34</v>
      </c>
      <c r="M27" s="5" t="s">
        <v>226</v>
      </c>
      <c r="N27" s="17">
        <f t="shared" si="2"/>
        <v>44927</v>
      </c>
      <c r="P27" s="5" t="s">
        <v>1001</v>
      </c>
      <c r="Q27" s="5">
        <v>1</v>
      </c>
      <c r="U27" s="5" t="s">
        <v>1002</v>
      </c>
      <c r="Y27" s="5" t="s">
        <v>889</v>
      </c>
    </row>
    <row r="28" spans="1:25" x14ac:dyDescent="0.25">
      <c r="A28" s="5" t="s">
        <v>222</v>
      </c>
      <c r="B28" s="5" t="s">
        <v>223</v>
      </c>
      <c r="C28" s="5" t="str">
        <f>'Max Energy Year'!C28</f>
        <v>DRS.PX.GOE._.CI_.HVAC - DLC</v>
      </c>
      <c r="D28" s="5" t="s">
        <v>226</v>
      </c>
      <c r="E28" s="18">
        <f t="shared" si="0"/>
        <v>44562</v>
      </c>
      <c r="G28" s="19">
        <f t="shared" si="1"/>
        <v>44562</v>
      </c>
      <c r="H28" s="5">
        <v>0</v>
      </c>
      <c r="I28" s="19"/>
      <c r="J28" s="5" t="s">
        <v>222</v>
      </c>
      <c r="K28" s="5" t="s">
        <v>223</v>
      </c>
      <c r="L28" s="5" t="s">
        <v>36</v>
      </c>
      <c r="M28" s="5" t="s">
        <v>226</v>
      </c>
      <c r="N28" s="17">
        <f t="shared" si="2"/>
        <v>44927</v>
      </c>
      <c r="P28" s="5" t="s">
        <v>1001</v>
      </c>
      <c r="Q28" s="5">
        <v>1</v>
      </c>
      <c r="U28" s="5" t="s">
        <v>1002</v>
      </c>
      <c r="Y28" s="5" t="s">
        <v>889</v>
      </c>
    </row>
    <row r="29" spans="1:25" x14ac:dyDescent="0.25">
      <c r="A29" s="5" t="s">
        <v>222</v>
      </c>
      <c r="B29" s="5" t="s">
        <v>223</v>
      </c>
      <c r="C29" s="5" t="str">
        <f>'Max Energy Year'!C29</f>
        <v>DRS.PX.GOE._.CI_.Pool Pump - DLC</v>
      </c>
      <c r="D29" s="5" t="s">
        <v>226</v>
      </c>
      <c r="E29" s="18">
        <f t="shared" si="0"/>
        <v>44562</v>
      </c>
      <c r="G29" s="19">
        <f t="shared" si="1"/>
        <v>44562</v>
      </c>
      <c r="H29" s="5">
        <v>0</v>
      </c>
      <c r="I29" s="19"/>
      <c r="J29" s="5" t="s">
        <v>222</v>
      </c>
      <c r="K29" s="5" t="s">
        <v>223</v>
      </c>
      <c r="L29" s="5" t="s">
        <v>38</v>
      </c>
      <c r="M29" s="5" t="s">
        <v>226</v>
      </c>
      <c r="N29" s="17">
        <f t="shared" si="2"/>
        <v>44927</v>
      </c>
      <c r="P29" s="5" t="s">
        <v>1001</v>
      </c>
      <c r="Q29" s="5">
        <v>1</v>
      </c>
      <c r="U29" s="5" t="s">
        <v>1002</v>
      </c>
      <c r="Y29" s="5" t="s">
        <v>889</v>
      </c>
    </row>
    <row r="30" spans="1:25" x14ac:dyDescent="0.25">
      <c r="A30" s="5" t="s">
        <v>222</v>
      </c>
      <c r="B30" s="5" t="s">
        <v>223</v>
      </c>
      <c r="C30" s="5" t="str">
        <f>'Max Energy Year'!C30</f>
        <v>DRS.PX.GOE._.CI_.Smart Thermostats</v>
      </c>
      <c r="D30" s="5" t="s">
        <v>226</v>
      </c>
      <c r="E30" s="18">
        <f t="shared" si="0"/>
        <v>44562</v>
      </c>
      <c r="G30" s="19">
        <f t="shared" si="1"/>
        <v>44562</v>
      </c>
      <c r="H30" s="5">
        <v>0</v>
      </c>
      <c r="I30" s="19"/>
      <c r="J30" s="5" t="s">
        <v>222</v>
      </c>
      <c r="K30" s="5" t="s">
        <v>223</v>
      </c>
      <c r="L30" s="5" t="s">
        <v>40</v>
      </c>
      <c r="M30" s="5" t="s">
        <v>226</v>
      </c>
      <c r="N30" s="17">
        <f t="shared" si="2"/>
        <v>44927</v>
      </c>
      <c r="P30" s="5" t="s">
        <v>1001</v>
      </c>
      <c r="Q30" s="5">
        <v>1</v>
      </c>
      <c r="U30" s="5" t="s">
        <v>1002</v>
      </c>
      <c r="Y30" s="5" t="s">
        <v>889</v>
      </c>
    </row>
    <row r="31" spans="1:25" x14ac:dyDescent="0.25">
      <c r="A31" s="5" t="s">
        <v>222</v>
      </c>
      <c r="B31" s="5" t="s">
        <v>223</v>
      </c>
      <c r="C31" s="5" t="str">
        <f>'Max Energy Year'!C31</f>
        <v>DRS.PX.GOE._.CI_.3 Party</v>
      </c>
      <c r="D31" s="5" t="s">
        <v>226</v>
      </c>
      <c r="E31" s="18">
        <f t="shared" si="0"/>
        <v>44562</v>
      </c>
      <c r="G31" s="19">
        <f t="shared" si="1"/>
        <v>44562</v>
      </c>
      <c r="H31" s="5">
        <v>0</v>
      </c>
      <c r="I31" s="19"/>
      <c r="J31" s="5" t="s">
        <v>222</v>
      </c>
      <c r="K31" s="5" t="s">
        <v>223</v>
      </c>
      <c r="L31" s="5" t="s">
        <v>42</v>
      </c>
      <c r="M31" s="5" t="s">
        <v>226</v>
      </c>
      <c r="N31" s="17">
        <f t="shared" si="2"/>
        <v>44927</v>
      </c>
      <c r="P31" s="5" t="s">
        <v>1001</v>
      </c>
      <c r="Q31" s="5">
        <v>1</v>
      </c>
      <c r="U31" s="5" t="s">
        <v>1002</v>
      </c>
      <c r="Y31" s="5" t="s">
        <v>889</v>
      </c>
    </row>
    <row r="32" spans="1:25" x14ac:dyDescent="0.25">
      <c r="A32" s="5" t="s">
        <v>222</v>
      </c>
      <c r="B32" s="5" t="s">
        <v>223</v>
      </c>
      <c r="C32" s="5" t="str">
        <f>'Max Energy Year'!C32</f>
        <v>DRS.PX.GOE._.CI_.Water Heater - DLC</v>
      </c>
      <c r="D32" s="5" t="s">
        <v>226</v>
      </c>
      <c r="E32" s="18">
        <f t="shared" si="0"/>
        <v>44562</v>
      </c>
      <c r="G32" s="19">
        <f t="shared" si="1"/>
        <v>44562</v>
      </c>
      <c r="H32" s="5">
        <v>0</v>
      </c>
      <c r="I32" s="19"/>
      <c r="J32" s="5" t="s">
        <v>222</v>
      </c>
      <c r="K32" s="5" t="s">
        <v>223</v>
      </c>
      <c r="L32" s="5" t="s">
        <v>44</v>
      </c>
      <c r="M32" s="5" t="s">
        <v>226</v>
      </c>
      <c r="N32" s="17">
        <f t="shared" si="2"/>
        <v>44927</v>
      </c>
      <c r="P32" s="5" t="s">
        <v>1001</v>
      </c>
      <c r="Q32" s="5">
        <v>1</v>
      </c>
      <c r="U32" s="5" t="s">
        <v>1002</v>
      </c>
      <c r="Y32" s="5" t="s">
        <v>889</v>
      </c>
    </row>
    <row r="33" spans="1:25" x14ac:dyDescent="0.25">
      <c r="A33" s="5" t="s">
        <v>222</v>
      </c>
      <c r="B33" s="5" t="s">
        <v>223</v>
      </c>
      <c r="C33" s="5" t="str">
        <f>'Max Energy Year'!C33</f>
        <v>DRS.PX.GOE._.IRR.Irrigation DLC</v>
      </c>
      <c r="D33" s="5" t="s">
        <v>226</v>
      </c>
      <c r="E33" s="18">
        <f t="shared" si="0"/>
        <v>44562</v>
      </c>
      <c r="G33" s="19">
        <f t="shared" si="1"/>
        <v>44562</v>
      </c>
      <c r="H33" s="5">
        <v>0</v>
      </c>
      <c r="I33" s="19"/>
      <c r="J33" s="5" t="s">
        <v>222</v>
      </c>
      <c r="K33" s="5" t="s">
        <v>223</v>
      </c>
      <c r="L33" s="5" t="s">
        <v>46</v>
      </c>
      <c r="M33" s="5" t="s">
        <v>226</v>
      </c>
      <c r="N33" s="17">
        <f t="shared" si="2"/>
        <v>44927</v>
      </c>
      <c r="P33" s="5" t="s">
        <v>1001</v>
      </c>
      <c r="Q33" s="5">
        <v>1</v>
      </c>
      <c r="U33" s="5" t="s">
        <v>1002</v>
      </c>
      <c r="Y33" s="5" t="s">
        <v>889</v>
      </c>
    </row>
    <row r="34" spans="1:25" x14ac:dyDescent="0.25">
      <c r="A34" s="5" t="s">
        <v>222</v>
      </c>
      <c r="B34" s="5" t="s">
        <v>223</v>
      </c>
      <c r="C34" s="5" t="str">
        <f>'Max Energy Year'!C34</f>
        <v>DRS.PX.SOR._.RES.Battery DLC</v>
      </c>
      <c r="D34" s="5" t="s">
        <v>226</v>
      </c>
      <c r="E34" s="18">
        <f t="shared" si="0"/>
        <v>44562</v>
      </c>
      <c r="G34" s="19">
        <f t="shared" si="1"/>
        <v>44562</v>
      </c>
      <c r="H34" s="5">
        <v>0</v>
      </c>
      <c r="I34" s="19"/>
      <c r="J34" s="5" t="s">
        <v>222</v>
      </c>
      <c r="K34" s="5" t="s">
        <v>223</v>
      </c>
      <c r="L34" s="5" t="s">
        <v>121</v>
      </c>
      <c r="M34" s="5" t="s">
        <v>226</v>
      </c>
      <c r="N34" s="17">
        <f t="shared" si="2"/>
        <v>44927</v>
      </c>
      <c r="P34" s="5" t="s">
        <v>1001</v>
      </c>
      <c r="Q34" s="5">
        <v>1</v>
      </c>
      <c r="U34" s="5" t="s">
        <v>1002</v>
      </c>
      <c r="Y34" s="5" t="s">
        <v>889</v>
      </c>
    </row>
    <row r="35" spans="1:25" x14ac:dyDescent="0.25">
      <c r="A35" s="5" t="s">
        <v>222</v>
      </c>
      <c r="B35" s="5" t="s">
        <v>223</v>
      </c>
      <c r="C35" s="5" t="str">
        <f>'Max Energy Year'!C35</f>
        <v>DRS.PX.SOR._.RES.EV DLC</v>
      </c>
      <c r="D35" s="5" t="s">
        <v>226</v>
      </c>
      <c r="E35" s="18">
        <f t="shared" ref="E35:E66" si="3">StartDate</f>
        <v>44562</v>
      </c>
      <c r="G35" s="19">
        <f t="shared" si="1"/>
        <v>44562</v>
      </c>
      <c r="H35" s="5">
        <v>0</v>
      </c>
      <c r="I35" s="19"/>
      <c r="J35" s="5" t="s">
        <v>222</v>
      </c>
      <c r="K35" s="5" t="s">
        <v>223</v>
      </c>
      <c r="L35" s="5" t="s">
        <v>111</v>
      </c>
      <c r="M35" s="5" t="s">
        <v>226</v>
      </c>
      <c r="N35" s="17">
        <f t="shared" si="2"/>
        <v>44927</v>
      </c>
      <c r="P35" s="5" t="s">
        <v>1001</v>
      </c>
      <c r="Q35" s="5">
        <v>1</v>
      </c>
      <c r="U35" s="5" t="s">
        <v>1002</v>
      </c>
      <c r="Y35" s="5" t="s">
        <v>889</v>
      </c>
    </row>
    <row r="36" spans="1:25" x14ac:dyDescent="0.25">
      <c r="A36" s="5" t="s">
        <v>222</v>
      </c>
      <c r="B36" s="5" t="s">
        <v>223</v>
      </c>
      <c r="C36" s="5" t="str">
        <f>'Max Energy Year'!C36</f>
        <v>DRS.PX.SOR._.RES.Grid Interactive Water Htr</v>
      </c>
      <c r="D36" s="5" t="s">
        <v>226</v>
      </c>
      <c r="E36" s="18">
        <f t="shared" si="3"/>
        <v>44562</v>
      </c>
      <c r="G36" s="19">
        <f t="shared" si="1"/>
        <v>44562</v>
      </c>
      <c r="H36" s="5">
        <v>0</v>
      </c>
      <c r="I36" s="19"/>
      <c r="J36" s="5" t="s">
        <v>222</v>
      </c>
      <c r="K36" s="5" t="s">
        <v>223</v>
      </c>
      <c r="L36" s="5" t="s">
        <v>113</v>
      </c>
      <c r="M36" s="5" t="s">
        <v>226</v>
      </c>
      <c r="N36" s="17">
        <f t="shared" si="2"/>
        <v>44927</v>
      </c>
      <c r="P36" s="5" t="s">
        <v>1001</v>
      </c>
      <c r="Q36" s="5">
        <v>1</v>
      </c>
      <c r="U36" s="5" t="s">
        <v>1002</v>
      </c>
      <c r="Y36" s="5" t="s">
        <v>889</v>
      </c>
    </row>
    <row r="37" spans="1:25" x14ac:dyDescent="0.25">
      <c r="A37" s="5" t="s">
        <v>222</v>
      </c>
      <c r="B37" s="5" t="s">
        <v>223</v>
      </c>
      <c r="C37" s="5" t="str">
        <f>'Max Energy Year'!C37</f>
        <v>DRS.PX.SOR._.RES.Home Energy Mgmt Sys</v>
      </c>
      <c r="D37" s="5" t="s">
        <v>226</v>
      </c>
      <c r="E37" s="18">
        <f t="shared" si="3"/>
        <v>44562</v>
      </c>
      <c r="G37" s="19">
        <f t="shared" si="1"/>
        <v>44562</v>
      </c>
      <c r="H37" s="5">
        <v>0</v>
      </c>
      <c r="I37" s="19"/>
      <c r="J37" s="5" t="s">
        <v>222</v>
      </c>
      <c r="K37" s="5" t="s">
        <v>223</v>
      </c>
      <c r="L37" s="5" t="s">
        <v>115</v>
      </c>
      <c r="M37" s="5" t="s">
        <v>226</v>
      </c>
      <c r="N37" s="17">
        <f t="shared" si="2"/>
        <v>44927</v>
      </c>
      <c r="P37" s="5" t="s">
        <v>1001</v>
      </c>
      <c r="Q37" s="5">
        <v>1</v>
      </c>
      <c r="U37" s="5" t="s">
        <v>1002</v>
      </c>
      <c r="Y37" s="5" t="s">
        <v>889</v>
      </c>
    </row>
    <row r="38" spans="1:25" x14ac:dyDescent="0.25">
      <c r="A38" s="5" t="s">
        <v>222</v>
      </c>
      <c r="B38" s="5" t="s">
        <v>223</v>
      </c>
      <c r="C38" s="5" t="str">
        <f>'Max Energy Year'!C38</f>
        <v>DRS.PX.SOR._.RES.HVAC - DLC</v>
      </c>
      <c r="D38" s="5" t="s">
        <v>226</v>
      </c>
      <c r="E38" s="18">
        <f t="shared" si="3"/>
        <v>44562</v>
      </c>
      <c r="G38" s="19">
        <f t="shared" si="1"/>
        <v>44562</v>
      </c>
      <c r="H38" s="5">
        <v>0</v>
      </c>
      <c r="I38" s="19"/>
      <c r="J38" s="5" t="s">
        <v>222</v>
      </c>
      <c r="K38" s="5" t="s">
        <v>223</v>
      </c>
      <c r="L38" s="5" t="s">
        <v>117</v>
      </c>
      <c r="M38" s="5" t="s">
        <v>226</v>
      </c>
      <c r="N38" s="17">
        <f t="shared" si="2"/>
        <v>44927</v>
      </c>
      <c r="P38" s="5" t="s">
        <v>1001</v>
      </c>
      <c r="Q38" s="5">
        <v>1</v>
      </c>
      <c r="U38" s="5" t="s">
        <v>1002</v>
      </c>
      <c r="Y38" s="5" t="s">
        <v>889</v>
      </c>
    </row>
    <row r="39" spans="1:25" x14ac:dyDescent="0.25">
      <c r="A39" s="5" t="s">
        <v>222</v>
      </c>
      <c r="B39" s="5" t="s">
        <v>223</v>
      </c>
      <c r="C39" s="5" t="str">
        <f>'Max Energy Year'!C39</f>
        <v>DRS.PX.SOR._.RES.Pool Pump - DLC</v>
      </c>
      <c r="D39" s="5" t="s">
        <v>226</v>
      </c>
      <c r="E39" s="18">
        <f t="shared" si="3"/>
        <v>44562</v>
      </c>
      <c r="G39" s="19">
        <f t="shared" si="1"/>
        <v>44562</v>
      </c>
      <c r="H39" s="5">
        <v>0</v>
      </c>
      <c r="I39" s="19"/>
      <c r="J39" s="5" t="s">
        <v>222</v>
      </c>
      <c r="K39" s="5" t="s">
        <v>223</v>
      </c>
      <c r="L39" s="5" t="s">
        <v>119</v>
      </c>
      <c r="M39" s="5" t="s">
        <v>226</v>
      </c>
      <c r="N39" s="17">
        <f t="shared" si="2"/>
        <v>44927</v>
      </c>
      <c r="P39" s="5" t="s">
        <v>1001</v>
      </c>
      <c r="Q39" s="5">
        <v>1</v>
      </c>
      <c r="U39" s="5" t="s">
        <v>1002</v>
      </c>
      <c r="Y39" s="5" t="s">
        <v>889</v>
      </c>
    </row>
    <row r="40" spans="1:25" x14ac:dyDescent="0.25">
      <c r="A40" s="5" t="s">
        <v>222</v>
      </c>
      <c r="B40" s="5" t="s">
        <v>223</v>
      </c>
      <c r="C40" s="5" t="str">
        <f>'Max Energy Year'!C40</f>
        <v>DRS.PX.SOR._.RES.Smart Thermostats</v>
      </c>
      <c r="D40" s="5" t="s">
        <v>226</v>
      </c>
      <c r="E40" s="18">
        <f t="shared" si="3"/>
        <v>44562</v>
      </c>
      <c r="G40" s="19">
        <f t="shared" si="1"/>
        <v>44562</v>
      </c>
      <c r="H40" s="5">
        <v>0</v>
      </c>
      <c r="I40" s="19"/>
      <c r="J40" s="5" t="s">
        <v>222</v>
      </c>
      <c r="K40" s="5" t="s">
        <v>223</v>
      </c>
      <c r="L40" s="5" t="s">
        <v>123</v>
      </c>
      <c r="M40" s="5" t="s">
        <v>226</v>
      </c>
      <c r="N40" s="17">
        <f t="shared" si="2"/>
        <v>44927</v>
      </c>
      <c r="P40" s="5" t="s">
        <v>1001</v>
      </c>
      <c r="Q40" s="5">
        <v>1</v>
      </c>
      <c r="U40" s="5" t="s">
        <v>1002</v>
      </c>
      <c r="Y40" s="5" t="s">
        <v>889</v>
      </c>
    </row>
    <row r="41" spans="1:25" x14ac:dyDescent="0.25">
      <c r="A41" s="5" t="s">
        <v>222</v>
      </c>
      <c r="B41" s="5" t="s">
        <v>223</v>
      </c>
      <c r="C41" s="5" t="str">
        <f>'Max Energy Year'!C41</f>
        <v>DRS.PX.SOR._.RES.Water Heater - DLC</v>
      </c>
      <c r="D41" s="5" t="s">
        <v>226</v>
      </c>
      <c r="E41" s="18">
        <f t="shared" si="3"/>
        <v>44562</v>
      </c>
      <c r="G41" s="19">
        <f t="shared" si="1"/>
        <v>44562</v>
      </c>
      <c r="H41" s="5">
        <v>0</v>
      </c>
      <c r="I41" s="19"/>
      <c r="J41" s="5" t="s">
        <v>222</v>
      </c>
      <c r="K41" s="5" t="s">
        <v>223</v>
      </c>
      <c r="L41" s="5" t="s">
        <v>125</v>
      </c>
      <c r="M41" s="5" t="s">
        <v>226</v>
      </c>
      <c r="N41" s="17">
        <f t="shared" si="2"/>
        <v>44927</v>
      </c>
      <c r="P41" s="5" t="s">
        <v>1001</v>
      </c>
      <c r="Q41" s="5">
        <v>1</v>
      </c>
      <c r="U41" s="5" t="s">
        <v>1002</v>
      </c>
      <c r="Y41" s="5" t="s">
        <v>889</v>
      </c>
    </row>
    <row r="42" spans="1:25" x14ac:dyDescent="0.25">
      <c r="A42" s="5" t="s">
        <v>222</v>
      </c>
      <c r="B42" s="5" t="s">
        <v>223</v>
      </c>
      <c r="C42" s="5" t="str">
        <f>'Max Energy Year'!C42</f>
        <v>DRS.PX.SOR._.CI_.Battery DLC</v>
      </c>
      <c r="D42" s="5" t="s">
        <v>226</v>
      </c>
      <c r="E42" s="18">
        <f t="shared" si="3"/>
        <v>44562</v>
      </c>
      <c r="G42" s="19">
        <f t="shared" si="1"/>
        <v>44562</v>
      </c>
      <c r="H42" s="5">
        <v>0</v>
      </c>
      <c r="I42" s="19"/>
      <c r="J42" s="5" t="s">
        <v>222</v>
      </c>
      <c r="K42" s="5" t="s">
        <v>223</v>
      </c>
      <c r="L42" s="5" t="s">
        <v>95</v>
      </c>
      <c r="M42" s="5" t="s">
        <v>226</v>
      </c>
      <c r="N42" s="17">
        <f t="shared" si="2"/>
        <v>44927</v>
      </c>
      <c r="P42" s="5" t="s">
        <v>1001</v>
      </c>
      <c r="Q42" s="5">
        <v>1</v>
      </c>
      <c r="U42" s="5" t="s">
        <v>1002</v>
      </c>
      <c r="Y42" s="5" t="s">
        <v>889</v>
      </c>
    </row>
    <row r="43" spans="1:25" x14ac:dyDescent="0.25">
      <c r="A43" s="5" t="s">
        <v>222</v>
      </c>
      <c r="B43" s="5" t="s">
        <v>223</v>
      </c>
      <c r="C43" s="5" t="str">
        <f>'Max Energy Year'!C43</f>
        <v>DRS.PX.SOR._.CI_.Grid Interactive Water Htr</v>
      </c>
      <c r="D43" s="5" t="s">
        <v>226</v>
      </c>
      <c r="E43" s="18">
        <f t="shared" si="3"/>
        <v>44562</v>
      </c>
      <c r="G43" s="19">
        <f t="shared" si="1"/>
        <v>44562</v>
      </c>
      <c r="H43" s="5">
        <v>0</v>
      </c>
      <c r="I43" s="19"/>
      <c r="J43" s="5" t="s">
        <v>222</v>
      </c>
      <c r="K43" s="5" t="s">
        <v>223</v>
      </c>
      <c r="L43" s="5" t="s">
        <v>97</v>
      </c>
      <c r="M43" s="5" t="s">
        <v>226</v>
      </c>
      <c r="N43" s="17">
        <f t="shared" si="2"/>
        <v>44927</v>
      </c>
      <c r="P43" s="5" t="s">
        <v>1001</v>
      </c>
      <c r="Q43" s="5">
        <v>1</v>
      </c>
      <c r="U43" s="5" t="s">
        <v>1002</v>
      </c>
      <c r="Y43" s="5" t="s">
        <v>889</v>
      </c>
    </row>
    <row r="44" spans="1:25" x14ac:dyDescent="0.25">
      <c r="A44" s="5" t="s">
        <v>222</v>
      </c>
      <c r="B44" s="5" t="s">
        <v>223</v>
      </c>
      <c r="C44" s="5" t="str">
        <f>'Max Energy Year'!C44</f>
        <v>DRS.PX.SOR._.CI_.HVAC - DLC</v>
      </c>
      <c r="D44" s="5" t="s">
        <v>226</v>
      </c>
      <c r="E44" s="18">
        <f t="shared" si="3"/>
        <v>44562</v>
      </c>
      <c r="G44" s="19">
        <f t="shared" si="1"/>
        <v>44562</v>
      </c>
      <c r="H44" s="5">
        <v>0</v>
      </c>
      <c r="I44" s="19"/>
      <c r="J44" s="5" t="s">
        <v>222</v>
      </c>
      <c r="K44" s="5" t="s">
        <v>223</v>
      </c>
      <c r="L44" s="5" t="s">
        <v>99</v>
      </c>
      <c r="M44" s="5" t="s">
        <v>226</v>
      </c>
      <c r="N44" s="17">
        <f t="shared" si="2"/>
        <v>44927</v>
      </c>
      <c r="P44" s="5" t="s">
        <v>1001</v>
      </c>
      <c r="Q44" s="5">
        <v>1</v>
      </c>
      <c r="U44" s="5" t="s">
        <v>1002</v>
      </c>
      <c r="Y44" s="5" t="s">
        <v>889</v>
      </c>
    </row>
    <row r="45" spans="1:25" x14ac:dyDescent="0.25">
      <c r="A45" s="5" t="s">
        <v>222</v>
      </c>
      <c r="B45" s="5" t="s">
        <v>223</v>
      </c>
      <c r="C45" s="5" t="str">
        <f>'Max Energy Year'!C45</f>
        <v>DRS.PX.SOR._.CI_.Pool Pump - DLC</v>
      </c>
      <c r="D45" s="5" t="s">
        <v>226</v>
      </c>
      <c r="E45" s="18">
        <f t="shared" si="3"/>
        <v>44562</v>
      </c>
      <c r="G45" s="19">
        <f t="shared" si="1"/>
        <v>44562</v>
      </c>
      <c r="H45" s="5">
        <v>0</v>
      </c>
      <c r="I45" s="19"/>
      <c r="J45" s="5" t="s">
        <v>222</v>
      </c>
      <c r="K45" s="5" t="s">
        <v>223</v>
      </c>
      <c r="L45" s="5" t="s">
        <v>101</v>
      </c>
      <c r="M45" s="5" t="s">
        <v>226</v>
      </c>
      <c r="N45" s="17">
        <f t="shared" si="2"/>
        <v>44927</v>
      </c>
      <c r="P45" s="5" t="s">
        <v>1001</v>
      </c>
      <c r="Q45" s="5">
        <v>1</v>
      </c>
      <c r="U45" s="5" t="s">
        <v>1002</v>
      </c>
      <c r="Y45" s="5" t="s">
        <v>889</v>
      </c>
    </row>
    <row r="46" spans="1:25" x14ac:dyDescent="0.25">
      <c r="A46" s="5" t="s">
        <v>222</v>
      </c>
      <c r="B46" s="5" t="s">
        <v>223</v>
      </c>
      <c r="C46" s="5" t="str">
        <f>'Max Energy Year'!C46</f>
        <v>DRS.PX.SOR._.CI_.Smart Thermostats</v>
      </c>
      <c r="D46" s="5" t="s">
        <v>226</v>
      </c>
      <c r="E46" s="18">
        <f t="shared" si="3"/>
        <v>44562</v>
      </c>
      <c r="G46" s="19">
        <f t="shared" si="1"/>
        <v>44562</v>
      </c>
      <c r="H46" s="5">
        <v>0</v>
      </c>
      <c r="I46" s="19"/>
      <c r="J46" s="5" t="s">
        <v>222</v>
      </c>
      <c r="K46" s="5" t="s">
        <v>223</v>
      </c>
      <c r="L46" s="5" t="s">
        <v>103</v>
      </c>
      <c r="M46" s="5" t="s">
        <v>226</v>
      </c>
      <c r="N46" s="17">
        <f t="shared" si="2"/>
        <v>44927</v>
      </c>
      <c r="P46" s="5" t="s">
        <v>1001</v>
      </c>
      <c r="Q46" s="5">
        <v>1</v>
      </c>
      <c r="U46" s="5" t="s">
        <v>1002</v>
      </c>
      <c r="Y46" s="5" t="s">
        <v>889</v>
      </c>
    </row>
    <row r="47" spans="1:25" x14ac:dyDescent="0.25">
      <c r="A47" s="5" t="s">
        <v>222</v>
      </c>
      <c r="B47" s="5" t="s">
        <v>223</v>
      </c>
      <c r="C47" s="5" t="str">
        <f>'Max Energy Year'!C47</f>
        <v>DRS.PX.SOR._.CI_.3 Party</v>
      </c>
      <c r="D47" s="5" t="s">
        <v>226</v>
      </c>
      <c r="E47" s="18">
        <f t="shared" si="3"/>
        <v>44562</v>
      </c>
      <c r="G47" s="19">
        <f t="shared" si="1"/>
        <v>44562</v>
      </c>
      <c r="H47" s="5">
        <v>0</v>
      </c>
      <c r="I47" s="19"/>
      <c r="J47" s="5" t="s">
        <v>222</v>
      </c>
      <c r="K47" s="5" t="s">
        <v>223</v>
      </c>
      <c r="L47" s="5" t="s">
        <v>105</v>
      </c>
      <c r="M47" s="5" t="s">
        <v>226</v>
      </c>
      <c r="N47" s="17">
        <f t="shared" si="2"/>
        <v>44927</v>
      </c>
      <c r="P47" s="5" t="s">
        <v>1001</v>
      </c>
      <c r="Q47" s="5">
        <v>1</v>
      </c>
      <c r="U47" s="5" t="s">
        <v>1002</v>
      </c>
      <c r="Y47" s="5" t="s">
        <v>889</v>
      </c>
    </row>
    <row r="48" spans="1:25" x14ac:dyDescent="0.25">
      <c r="A48" s="5" t="s">
        <v>222</v>
      </c>
      <c r="B48" s="5" t="s">
        <v>223</v>
      </c>
      <c r="C48" s="5" t="str">
        <f>'Max Energy Year'!C48</f>
        <v>DRS.PX.SOR._.CI_.Water Heater - DLC</v>
      </c>
      <c r="D48" s="5" t="s">
        <v>226</v>
      </c>
      <c r="E48" s="18">
        <f t="shared" si="3"/>
        <v>44562</v>
      </c>
      <c r="G48" s="19">
        <f t="shared" si="1"/>
        <v>44562</v>
      </c>
      <c r="H48" s="5">
        <v>0</v>
      </c>
      <c r="I48" s="19"/>
      <c r="J48" s="5" t="s">
        <v>222</v>
      </c>
      <c r="K48" s="5" t="s">
        <v>223</v>
      </c>
      <c r="L48" s="5" t="s">
        <v>107</v>
      </c>
      <c r="M48" s="5" t="s">
        <v>226</v>
      </c>
      <c r="N48" s="17">
        <f t="shared" si="2"/>
        <v>44927</v>
      </c>
      <c r="P48" s="5" t="s">
        <v>1001</v>
      </c>
      <c r="Q48" s="5">
        <v>1</v>
      </c>
      <c r="U48" s="5" t="s">
        <v>1002</v>
      </c>
      <c r="Y48" s="5" t="s">
        <v>889</v>
      </c>
    </row>
    <row r="49" spans="1:25" x14ac:dyDescent="0.25">
      <c r="A49" s="5" t="s">
        <v>222</v>
      </c>
      <c r="B49" s="5" t="s">
        <v>223</v>
      </c>
      <c r="C49" s="5" t="str">
        <f>'Max Energy Year'!C49</f>
        <v>DRS.PX.SOR._.IRR.Irrigation DLC</v>
      </c>
      <c r="D49" s="5" t="s">
        <v>226</v>
      </c>
      <c r="E49" s="18">
        <f t="shared" si="3"/>
        <v>44562</v>
      </c>
      <c r="G49" s="19">
        <f t="shared" si="1"/>
        <v>44562</v>
      </c>
      <c r="H49" s="5">
        <v>0</v>
      </c>
      <c r="I49" s="19"/>
      <c r="J49" s="5" t="s">
        <v>222</v>
      </c>
      <c r="K49" s="5" t="s">
        <v>223</v>
      </c>
      <c r="L49" s="5" t="s">
        <v>109</v>
      </c>
      <c r="M49" s="5" t="s">
        <v>226</v>
      </c>
      <c r="N49" s="17">
        <f t="shared" si="2"/>
        <v>44927</v>
      </c>
      <c r="P49" s="5" t="s">
        <v>1001</v>
      </c>
      <c r="Q49" s="5">
        <v>1</v>
      </c>
      <c r="U49" s="5" t="s">
        <v>1002</v>
      </c>
      <c r="Y49" s="5" t="s">
        <v>889</v>
      </c>
    </row>
    <row r="50" spans="1:25" x14ac:dyDescent="0.25">
      <c r="A50" s="5" t="s">
        <v>222</v>
      </c>
      <c r="B50" s="5" t="s">
        <v>223</v>
      </c>
      <c r="C50" s="5" t="str">
        <f>'Max Energy Year'!C50</f>
        <v>DRS.PX.UTN._.RES.Battery DLC</v>
      </c>
      <c r="D50" s="5" t="s">
        <v>226</v>
      </c>
      <c r="E50" s="18">
        <f t="shared" si="3"/>
        <v>44562</v>
      </c>
      <c r="G50" s="19">
        <f t="shared" si="1"/>
        <v>44562</v>
      </c>
      <c r="H50" s="5">
        <v>0</v>
      </c>
      <c r="I50" s="19"/>
      <c r="J50" s="5" t="s">
        <v>222</v>
      </c>
      <c r="K50" s="5" t="s">
        <v>223</v>
      </c>
      <c r="L50" s="5" t="s">
        <v>151</v>
      </c>
      <c r="M50" s="5" t="s">
        <v>226</v>
      </c>
      <c r="N50" s="17">
        <f t="shared" si="2"/>
        <v>44927</v>
      </c>
      <c r="P50" s="5" t="s">
        <v>1001</v>
      </c>
      <c r="Q50" s="5">
        <v>1</v>
      </c>
      <c r="U50" s="5" t="s">
        <v>1002</v>
      </c>
      <c r="Y50" s="5" t="s">
        <v>889</v>
      </c>
    </row>
    <row r="51" spans="1:25" x14ac:dyDescent="0.25">
      <c r="A51" s="5" t="s">
        <v>222</v>
      </c>
      <c r="B51" s="5" t="s">
        <v>223</v>
      </c>
      <c r="C51" s="5" t="str">
        <f>'Max Energy Year'!C51</f>
        <v>DRS.PX.UTN._.RES.EV DLC</v>
      </c>
      <c r="D51" s="5" t="s">
        <v>226</v>
      </c>
      <c r="E51" s="18">
        <f t="shared" si="3"/>
        <v>44562</v>
      </c>
      <c r="G51" s="19">
        <f t="shared" si="1"/>
        <v>44562</v>
      </c>
      <c r="H51" s="5">
        <v>0</v>
      </c>
      <c r="I51" s="19"/>
      <c r="J51" s="5" t="s">
        <v>222</v>
      </c>
      <c r="K51" s="5" t="s">
        <v>223</v>
      </c>
      <c r="L51" s="5" t="s">
        <v>141</v>
      </c>
      <c r="M51" s="5" t="s">
        <v>226</v>
      </c>
      <c r="N51" s="17">
        <f t="shared" si="2"/>
        <v>44927</v>
      </c>
      <c r="P51" s="5" t="s">
        <v>1001</v>
      </c>
      <c r="Q51" s="5">
        <v>1</v>
      </c>
      <c r="U51" s="5" t="s">
        <v>1002</v>
      </c>
      <c r="Y51" s="5" t="s">
        <v>889</v>
      </c>
    </row>
    <row r="52" spans="1:25" x14ac:dyDescent="0.25">
      <c r="A52" s="5" t="s">
        <v>222</v>
      </c>
      <c r="B52" s="5" t="s">
        <v>223</v>
      </c>
      <c r="C52" s="5" t="str">
        <f>'Max Energy Year'!C52</f>
        <v>DRS.PX.UTN._.RES.Grid Interactive Water Htr</v>
      </c>
      <c r="D52" s="5" t="s">
        <v>226</v>
      </c>
      <c r="E52" s="18">
        <f t="shared" si="3"/>
        <v>44562</v>
      </c>
      <c r="G52" s="19">
        <f t="shared" si="1"/>
        <v>44562</v>
      </c>
      <c r="H52" s="5">
        <v>0</v>
      </c>
      <c r="I52" s="19"/>
      <c r="J52" s="5" t="s">
        <v>222</v>
      </c>
      <c r="K52" s="5" t="s">
        <v>223</v>
      </c>
      <c r="L52" s="5" t="s">
        <v>143</v>
      </c>
      <c r="M52" s="5" t="s">
        <v>226</v>
      </c>
      <c r="N52" s="17">
        <f t="shared" si="2"/>
        <v>44927</v>
      </c>
      <c r="P52" s="5" t="s">
        <v>1001</v>
      </c>
      <c r="Q52" s="5">
        <v>1</v>
      </c>
      <c r="U52" s="5" t="s">
        <v>1002</v>
      </c>
      <c r="Y52" s="5" t="s">
        <v>889</v>
      </c>
    </row>
    <row r="53" spans="1:25" x14ac:dyDescent="0.25">
      <c r="A53" s="5" t="s">
        <v>222</v>
      </c>
      <c r="B53" s="5" t="s">
        <v>223</v>
      </c>
      <c r="C53" s="5" t="str">
        <f>'Max Energy Year'!C53</f>
        <v>DRS.PX.UTN._.RES.Home Energy Mgmt Sys</v>
      </c>
      <c r="D53" s="5" t="s">
        <v>226</v>
      </c>
      <c r="E53" s="18">
        <f t="shared" si="3"/>
        <v>44562</v>
      </c>
      <c r="G53" s="19">
        <f t="shared" si="1"/>
        <v>44562</v>
      </c>
      <c r="H53" s="5">
        <v>0</v>
      </c>
      <c r="I53" s="19"/>
      <c r="J53" s="5" t="s">
        <v>222</v>
      </c>
      <c r="K53" s="5" t="s">
        <v>223</v>
      </c>
      <c r="L53" s="5" t="s">
        <v>145</v>
      </c>
      <c r="M53" s="5" t="s">
        <v>226</v>
      </c>
      <c r="N53" s="17">
        <f t="shared" si="2"/>
        <v>44927</v>
      </c>
      <c r="P53" s="5" t="s">
        <v>1001</v>
      </c>
      <c r="Q53" s="5">
        <v>1</v>
      </c>
      <c r="U53" s="5" t="s">
        <v>1002</v>
      </c>
      <c r="Y53" s="5" t="s">
        <v>889</v>
      </c>
    </row>
    <row r="54" spans="1:25" x14ac:dyDescent="0.25">
      <c r="A54" s="5" t="s">
        <v>222</v>
      </c>
      <c r="B54" s="5" t="s">
        <v>223</v>
      </c>
      <c r="C54" s="5" t="str">
        <f>'Max Energy Year'!C54</f>
        <v>DRS.PX.UTN._.RES.HVAC - DLC</v>
      </c>
      <c r="D54" s="5" t="s">
        <v>226</v>
      </c>
      <c r="E54" s="18">
        <f t="shared" si="3"/>
        <v>44562</v>
      </c>
      <c r="G54" s="19">
        <f t="shared" si="1"/>
        <v>44562</v>
      </c>
      <c r="H54" s="5">
        <v>0</v>
      </c>
      <c r="I54" s="19"/>
      <c r="J54" s="5" t="s">
        <v>222</v>
      </c>
      <c r="K54" s="5" t="s">
        <v>223</v>
      </c>
      <c r="L54" s="5" t="s">
        <v>147</v>
      </c>
      <c r="M54" s="5" t="s">
        <v>226</v>
      </c>
      <c r="N54" s="17">
        <f t="shared" si="2"/>
        <v>44927</v>
      </c>
      <c r="P54" s="5" t="s">
        <v>1001</v>
      </c>
      <c r="Q54" s="5">
        <v>1</v>
      </c>
      <c r="U54" s="5" t="s">
        <v>1002</v>
      </c>
      <c r="Y54" s="5" t="s">
        <v>889</v>
      </c>
    </row>
    <row r="55" spans="1:25" x14ac:dyDescent="0.25">
      <c r="A55" s="5" t="s">
        <v>222</v>
      </c>
      <c r="B55" s="5" t="s">
        <v>223</v>
      </c>
      <c r="C55" s="5" t="str">
        <f>'Max Energy Year'!C55</f>
        <v>DRS.PX.UTN._.RES.Pool Pump - DLC</v>
      </c>
      <c r="D55" s="5" t="s">
        <v>226</v>
      </c>
      <c r="E55" s="18">
        <f t="shared" si="3"/>
        <v>44562</v>
      </c>
      <c r="G55" s="19">
        <f t="shared" si="1"/>
        <v>44562</v>
      </c>
      <c r="H55" s="5">
        <v>0</v>
      </c>
      <c r="I55" s="19"/>
      <c r="J55" s="5" t="s">
        <v>222</v>
      </c>
      <c r="K55" s="5" t="s">
        <v>223</v>
      </c>
      <c r="L55" s="5" t="s">
        <v>149</v>
      </c>
      <c r="M55" s="5" t="s">
        <v>226</v>
      </c>
      <c r="N55" s="17">
        <f t="shared" si="2"/>
        <v>44927</v>
      </c>
      <c r="P55" s="5" t="s">
        <v>1001</v>
      </c>
      <c r="Q55" s="5">
        <v>1</v>
      </c>
      <c r="U55" s="5" t="s">
        <v>1002</v>
      </c>
      <c r="Y55" s="5" t="s">
        <v>889</v>
      </c>
    </row>
    <row r="56" spans="1:25" x14ac:dyDescent="0.25">
      <c r="A56" s="5" t="s">
        <v>222</v>
      </c>
      <c r="B56" s="5" t="s">
        <v>223</v>
      </c>
      <c r="C56" s="5" t="str">
        <f>'Max Energy Year'!C56</f>
        <v>DRS.PX.UTN._.RES.Water Heater - DLC</v>
      </c>
      <c r="D56" s="5" t="s">
        <v>226</v>
      </c>
      <c r="E56" s="18">
        <f t="shared" si="3"/>
        <v>44562</v>
      </c>
      <c r="G56" s="19">
        <f t="shared" si="1"/>
        <v>44562</v>
      </c>
      <c r="H56" s="5">
        <v>0</v>
      </c>
      <c r="I56" s="19"/>
      <c r="J56" s="5" t="s">
        <v>222</v>
      </c>
      <c r="K56" s="5" t="s">
        <v>223</v>
      </c>
      <c r="L56" s="5" t="s">
        <v>153</v>
      </c>
      <c r="M56" s="5" t="s">
        <v>226</v>
      </c>
      <c r="N56" s="17">
        <f t="shared" si="2"/>
        <v>44927</v>
      </c>
      <c r="P56" s="5" t="s">
        <v>1001</v>
      </c>
      <c r="Q56" s="5">
        <v>1</v>
      </c>
      <c r="U56" s="5" t="s">
        <v>1002</v>
      </c>
      <c r="Y56" s="5" t="s">
        <v>889</v>
      </c>
    </row>
    <row r="57" spans="1:25" x14ac:dyDescent="0.25">
      <c r="A57" s="5" t="s">
        <v>222</v>
      </c>
      <c r="B57" s="5" t="s">
        <v>223</v>
      </c>
      <c r="C57" s="5" t="str">
        <f>'Max Energy Year'!C57</f>
        <v>DRS.PX.UTN._.CI_.Battery DLC</v>
      </c>
      <c r="D57" s="5" t="s">
        <v>226</v>
      </c>
      <c r="E57" s="18">
        <f t="shared" si="3"/>
        <v>44562</v>
      </c>
      <c r="G57" s="19">
        <f t="shared" si="1"/>
        <v>44562</v>
      </c>
      <c r="H57" s="5">
        <v>0</v>
      </c>
      <c r="I57" s="19"/>
      <c r="J57" s="5" t="s">
        <v>222</v>
      </c>
      <c r="K57" s="5" t="s">
        <v>223</v>
      </c>
      <c r="L57" s="5" t="s">
        <v>155</v>
      </c>
      <c r="M57" s="5" t="s">
        <v>226</v>
      </c>
      <c r="N57" s="17">
        <f t="shared" si="2"/>
        <v>44927</v>
      </c>
      <c r="P57" s="5" t="s">
        <v>1001</v>
      </c>
      <c r="Q57" s="5">
        <v>1</v>
      </c>
      <c r="U57" s="5" t="s">
        <v>1002</v>
      </c>
      <c r="Y57" s="5" t="s">
        <v>889</v>
      </c>
    </row>
    <row r="58" spans="1:25" x14ac:dyDescent="0.25">
      <c r="A58" s="5" t="s">
        <v>222</v>
      </c>
      <c r="B58" s="5" t="s">
        <v>223</v>
      </c>
      <c r="C58" s="5" t="str">
        <f>'Max Energy Year'!C58</f>
        <v>DRS.PX.UTN._.CI_.Grid Interactive Water Htr</v>
      </c>
      <c r="D58" s="5" t="s">
        <v>226</v>
      </c>
      <c r="E58" s="18">
        <f t="shared" si="3"/>
        <v>44562</v>
      </c>
      <c r="G58" s="19">
        <f t="shared" si="1"/>
        <v>44562</v>
      </c>
      <c r="H58" s="5">
        <v>0</v>
      </c>
      <c r="I58" s="19"/>
      <c r="J58" s="5" t="s">
        <v>222</v>
      </c>
      <c r="K58" s="5" t="s">
        <v>223</v>
      </c>
      <c r="L58" s="5" t="s">
        <v>127</v>
      </c>
      <c r="M58" s="5" t="s">
        <v>226</v>
      </c>
      <c r="N58" s="17">
        <f t="shared" si="2"/>
        <v>44927</v>
      </c>
      <c r="P58" s="5" t="s">
        <v>1001</v>
      </c>
      <c r="Q58" s="5">
        <v>1</v>
      </c>
      <c r="U58" s="5" t="s">
        <v>1002</v>
      </c>
      <c r="Y58" s="5" t="s">
        <v>889</v>
      </c>
    </row>
    <row r="59" spans="1:25" x14ac:dyDescent="0.25">
      <c r="A59" s="5" t="s">
        <v>222</v>
      </c>
      <c r="B59" s="5" t="s">
        <v>223</v>
      </c>
      <c r="C59" s="5" t="str">
        <f>'Max Energy Year'!C59</f>
        <v>DRS.PX.UTN._.CI_.HVAC - DLC</v>
      </c>
      <c r="D59" s="5" t="s">
        <v>226</v>
      </c>
      <c r="E59" s="18">
        <f t="shared" si="3"/>
        <v>44562</v>
      </c>
      <c r="G59" s="19">
        <f t="shared" si="1"/>
        <v>44562</v>
      </c>
      <c r="H59" s="5">
        <v>0</v>
      </c>
      <c r="I59" s="19"/>
      <c r="J59" s="5" t="s">
        <v>222</v>
      </c>
      <c r="K59" s="5" t="s">
        <v>223</v>
      </c>
      <c r="L59" s="5" t="s">
        <v>129</v>
      </c>
      <c r="M59" s="5" t="s">
        <v>226</v>
      </c>
      <c r="N59" s="17">
        <f t="shared" si="2"/>
        <v>44927</v>
      </c>
      <c r="P59" s="5" t="s">
        <v>1001</v>
      </c>
      <c r="Q59" s="5">
        <v>1</v>
      </c>
      <c r="U59" s="5" t="s">
        <v>1002</v>
      </c>
      <c r="Y59" s="5" t="s">
        <v>889</v>
      </c>
    </row>
    <row r="60" spans="1:25" x14ac:dyDescent="0.25">
      <c r="A60" s="5" t="s">
        <v>222</v>
      </c>
      <c r="B60" s="5" t="s">
        <v>223</v>
      </c>
      <c r="C60" s="5" t="str">
        <f>'Max Energy Year'!C60</f>
        <v>DRS.PX.UTN._.CI_.Pool Pump - DLC</v>
      </c>
      <c r="D60" s="5" t="s">
        <v>226</v>
      </c>
      <c r="E60" s="18">
        <f t="shared" si="3"/>
        <v>44562</v>
      </c>
      <c r="G60" s="19">
        <f t="shared" si="1"/>
        <v>44562</v>
      </c>
      <c r="H60" s="5">
        <v>0</v>
      </c>
      <c r="I60" s="19"/>
      <c r="J60" s="5" t="s">
        <v>222</v>
      </c>
      <c r="K60" s="5" t="s">
        <v>223</v>
      </c>
      <c r="L60" s="5" t="s">
        <v>131</v>
      </c>
      <c r="M60" s="5" t="s">
        <v>226</v>
      </c>
      <c r="N60" s="17">
        <f t="shared" si="2"/>
        <v>44927</v>
      </c>
      <c r="P60" s="5" t="s">
        <v>1001</v>
      </c>
      <c r="Q60" s="5">
        <v>1</v>
      </c>
      <c r="U60" s="5" t="s">
        <v>1002</v>
      </c>
      <c r="Y60" s="5" t="s">
        <v>889</v>
      </c>
    </row>
    <row r="61" spans="1:25" x14ac:dyDescent="0.25">
      <c r="A61" s="5" t="s">
        <v>222</v>
      </c>
      <c r="B61" s="5" t="s">
        <v>223</v>
      </c>
      <c r="C61" s="5" t="str">
        <f>'Max Energy Year'!C61</f>
        <v>DRS.PX.UTN._.CI_.Smart Thermostats</v>
      </c>
      <c r="D61" s="5" t="s">
        <v>226</v>
      </c>
      <c r="E61" s="18">
        <f t="shared" si="3"/>
        <v>44562</v>
      </c>
      <c r="G61" s="19">
        <f t="shared" si="1"/>
        <v>44562</v>
      </c>
      <c r="H61" s="5">
        <v>0</v>
      </c>
      <c r="I61" s="19"/>
      <c r="J61" s="5" t="s">
        <v>222</v>
      </c>
      <c r="K61" s="5" t="s">
        <v>223</v>
      </c>
      <c r="L61" s="5" t="s">
        <v>133</v>
      </c>
      <c r="M61" s="5" t="s">
        <v>226</v>
      </c>
      <c r="N61" s="17">
        <f t="shared" si="2"/>
        <v>44927</v>
      </c>
      <c r="P61" s="5" t="s">
        <v>1001</v>
      </c>
      <c r="Q61" s="5">
        <v>1</v>
      </c>
      <c r="U61" s="5" t="s">
        <v>1002</v>
      </c>
      <c r="Y61" s="5" t="s">
        <v>889</v>
      </c>
    </row>
    <row r="62" spans="1:25" x14ac:dyDescent="0.25">
      <c r="A62" s="5" t="s">
        <v>222</v>
      </c>
      <c r="B62" s="5" t="s">
        <v>223</v>
      </c>
      <c r="C62" s="5" t="str">
        <f>'Max Energy Year'!C62</f>
        <v>DRS.PX.UTN._.CI_.3 Party</v>
      </c>
      <c r="D62" s="5" t="s">
        <v>226</v>
      </c>
      <c r="E62" s="18">
        <f t="shared" si="3"/>
        <v>44562</v>
      </c>
      <c r="G62" s="19">
        <f t="shared" si="1"/>
        <v>44562</v>
      </c>
      <c r="H62" s="5">
        <v>0</v>
      </c>
      <c r="I62" s="19"/>
      <c r="J62" s="5" t="s">
        <v>222</v>
      </c>
      <c r="K62" s="5" t="s">
        <v>223</v>
      </c>
      <c r="L62" s="5" t="s">
        <v>135</v>
      </c>
      <c r="M62" s="5" t="s">
        <v>226</v>
      </c>
      <c r="N62" s="17">
        <f t="shared" si="2"/>
        <v>44927</v>
      </c>
      <c r="P62" s="5" t="s">
        <v>1001</v>
      </c>
      <c r="Q62" s="5">
        <v>1</v>
      </c>
      <c r="U62" s="5" t="s">
        <v>1002</v>
      </c>
      <c r="Y62" s="5" t="s">
        <v>889</v>
      </c>
    </row>
    <row r="63" spans="1:25" x14ac:dyDescent="0.25">
      <c r="A63" s="5" t="s">
        <v>222</v>
      </c>
      <c r="B63" s="5" t="s">
        <v>223</v>
      </c>
      <c r="C63" s="5" t="str">
        <f>'Max Energy Year'!C63</f>
        <v>DRS.PX.UTN._.CI_.Water Heater - DLC</v>
      </c>
      <c r="D63" s="5" t="s">
        <v>226</v>
      </c>
      <c r="E63" s="18">
        <f t="shared" si="3"/>
        <v>44562</v>
      </c>
      <c r="G63" s="19">
        <f t="shared" si="1"/>
        <v>44562</v>
      </c>
      <c r="H63" s="5">
        <v>0</v>
      </c>
      <c r="I63" s="19"/>
      <c r="J63" s="5" t="s">
        <v>222</v>
      </c>
      <c r="K63" s="5" t="s">
        <v>223</v>
      </c>
      <c r="L63" s="5" t="s">
        <v>137</v>
      </c>
      <c r="M63" s="5" t="s">
        <v>226</v>
      </c>
      <c r="N63" s="17">
        <f t="shared" si="2"/>
        <v>44927</v>
      </c>
      <c r="P63" s="5" t="s">
        <v>1001</v>
      </c>
      <c r="Q63" s="5">
        <v>1</v>
      </c>
      <c r="U63" s="5" t="s">
        <v>1002</v>
      </c>
      <c r="Y63" s="5" t="s">
        <v>889</v>
      </c>
    </row>
    <row r="64" spans="1:25" x14ac:dyDescent="0.25">
      <c r="A64" s="5" t="s">
        <v>222</v>
      </c>
      <c r="B64" s="5" t="s">
        <v>223</v>
      </c>
      <c r="C64" s="5" t="str">
        <f>'Max Energy Year'!C64</f>
        <v>DRS.PX.UTN._.IRR.Irrigation DLC</v>
      </c>
      <c r="D64" s="5" t="s">
        <v>226</v>
      </c>
      <c r="E64" s="18">
        <f t="shared" si="3"/>
        <v>44562</v>
      </c>
      <c r="G64" s="19">
        <f t="shared" si="1"/>
        <v>44562</v>
      </c>
      <c r="H64" s="5">
        <v>0</v>
      </c>
      <c r="I64" s="19"/>
      <c r="J64" s="5" t="s">
        <v>222</v>
      </c>
      <c r="K64" s="5" t="s">
        <v>223</v>
      </c>
      <c r="L64" s="5" t="s">
        <v>139</v>
      </c>
      <c r="M64" s="5" t="s">
        <v>226</v>
      </c>
      <c r="N64" s="17">
        <f t="shared" si="2"/>
        <v>44927</v>
      </c>
      <c r="P64" s="5" t="s">
        <v>1001</v>
      </c>
      <c r="Q64" s="5">
        <v>1</v>
      </c>
      <c r="U64" s="5" t="s">
        <v>1002</v>
      </c>
      <c r="Y64" s="5" t="s">
        <v>889</v>
      </c>
    </row>
    <row r="65" spans="1:25" x14ac:dyDescent="0.25">
      <c r="A65" s="5" t="s">
        <v>222</v>
      </c>
      <c r="B65" s="5" t="s">
        <v>223</v>
      </c>
      <c r="C65" s="5" t="str">
        <f>'Max Energy Year'!C65</f>
        <v>DRS.PX.YAK._.RES.Battery DLC</v>
      </c>
      <c r="D65" s="5" t="s">
        <v>226</v>
      </c>
      <c r="E65" s="18">
        <f t="shared" si="3"/>
        <v>44562</v>
      </c>
      <c r="G65" s="19">
        <f t="shared" si="1"/>
        <v>44562</v>
      </c>
      <c r="H65" s="5">
        <v>0</v>
      </c>
      <c r="I65" s="19"/>
      <c r="J65" s="5" t="s">
        <v>222</v>
      </c>
      <c r="K65" s="5" t="s">
        <v>223</v>
      </c>
      <c r="L65" s="5" t="s">
        <v>213</v>
      </c>
      <c r="M65" s="5" t="s">
        <v>226</v>
      </c>
      <c r="N65" s="17">
        <f t="shared" si="2"/>
        <v>44927</v>
      </c>
      <c r="P65" s="5" t="s">
        <v>1001</v>
      </c>
      <c r="Q65" s="5">
        <v>1</v>
      </c>
      <c r="U65" s="5" t="s">
        <v>1002</v>
      </c>
      <c r="Y65" s="5" t="s">
        <v>889</v>
      </c>
    </row>
    <row r="66" spans="1:25" x14ac:dyDescent="0.25">
      <c r="A66" s="5" t="s">
        <v>222</v>
      </c>
      <c r="B66" s="5" t="s">
        <v>223</v>
      </c>
      <c r="C66" s="5" t="str">
        <f>'Max Energy Year'!C66</f>
        <v>DRS.PX.YAK._.RES.EV DLC</v>
      </c>
      <c r="D66" s="5" t="s">
        <v>226</v>
      </c>
      <c r="E66" s="18">
        <f t="shared" si="3"/>
        <v>44562</v>
      </c>
      <c r="G66" s="19">
        <f t="shared" si="1"/>
        <v>44562</v>
      </c>
      <c r="H66" s="5">
        <v>0</v>
      </c>
      <c r="I66" s="19"/>
      <c r="J66" s="5" t="s">
        <v>222</v>
      </c>
      <c r="K66" s="5" t="s">
        <v>223</v>
      </c>
      <c r="L66" s="5" t="s">
        <v>203</v>
      </c>
      <c r="M66" s="5" t="s">
        <v>226</v>
      </c>
      <c r="N66" s="17">
        <f t="shared" si="2"/>
        <v>44927</v>
      </c>
      <c r="P66" s="5" t="s">
        <v>1001</v>
      </c>
      <c r="Q66" s="5">
        <v>1</v>
      </c>
      <c r="U66" s="5" t="s">
        <v>1002</v>
      </c>
      <c r="Y66" s="5" t="s">
        <v>889</v>
      </c>
    </row>
    <row r="67" spans="1:25" x14ac:dyDescent="0.25">
      <c r="A67" s="5" t="s">
        <v>222</v>
      </c>
      <c r="B67" s="5" t="s">
        <v>223</v>
      </c>
      <c r="C67" s="5" t="str">
        <f>'Max Energy Year'!C67</f>
        <v>DRS.PX.YAK._.RES.Grid Interactive Water Htr</v>
      </c>
      <c r="D67" s="5" t="s">
        <v>226</v>
      </c>
      <c r="E67" s="18">
        <f t="shared" ref="E67:E98" si="4">StartDate</f>
        <v>44562</v>
      </c>
      <c r="G67" s="19">
        <f t="shared" si="1"/>
        <v>44562</v>
      </c>
      <c r="H67" s="5">
        <v>0</v>
      </c>
      <c r="I67" s="19"/>
      <c r="J67" s="5" t="s">
        <v>222</v>
      </c>
      <c r="K67" s="5" t="s">
        <v>223</v>
      </c>
      <c r="L67" s="5" t="s">
        <v>205</v>
      </c>
      <c r="M67" s="5" t="s">
        <v>226</v>
      </c>
      <c r="N67" s="17">
        <f t="shared" si="2"/>
        <v>44927</v>
      </c>
      <c r="P67" s="5" t="s">
        <v>1001</v>
      </c>
      <c r="Q67" s="5">
        <v>1</v>
      </c>
      <c r="U67" s="5" t="s">
        <v>1002</v>
      </c>
      <c r="Y67" s="5" t="s">
        <v>889</v>
      </c>
    </row>
    <row r="68" spans="1:25" x14ac:dyDescent="0.25">
      <c r="A68" s="5" t="s">
        <v>222</v>
      </c>
      <c r="B68" s="5" t="s">
        <v>223</v>
      </c>
      <c r="C68" s="5" t="str">
        <f>'Max Energy Year'!C68</f>
        <v>DRS.PX.YAK._.RES.Home Energy Mgmt Sys</v>
      </c>
      <c r="D68" s="5" t="s">
        <v>226</v>
      </c>
      <c r="E68" s="18">
        <f t="shared" si="4"/>
        <v>44562</v>
      </c>
      <c r="G68" s="19">
        <f t="shared" ref="G68:G131" si="5">E68</f>
        <v>44562</v>
      </c>
      <c r="H68" s="5">
        <v>0</v>
      </c>
      <c r="I68" s="19"/>
      <c r="J68" s="5" t="s">
        <v>222</v>
      </c>
      <c r="K68" s="5" t="s">
        <v>223</v>
      </c>
      <c r="L68" s="5" t="s">
        <v>207</v>
      </c>
      <c r="M68" s="5" t="s">
        <v>226</v>
      </c>
      <c r="N68" s="17">
        <f t="shared" si="2"/>
        <v>44927</v>
      </c>
      <c r="P68" s="5" t="s">
        <v>1001</v>
      </c>
      <c r="Q68" s="5">
        <v>1</v>
      </c>
      <c r="U68" s="5" t="s">
        <v>1002</v>
      </c>
      <c r="Y68" s="5" t="s">
        <v>889</v>
      </c>
    </row>
    <row r="69" spans="1:25" x14ac:dyDescent="0.25">
      <c r="A69" s="5" t="s">
        <v>222</v>
      </c>
      <c r="B69" s="5" t="s">
        <v>223</v>
      </c>
      <c r="C69" s="5" t="str">
        <f>'Max Energy Year'!C69</f>
        <v>DRS.PX.YAK._.RES.HVAC - DLC</v>
      </c>
      <c r="D69" s="5" t="s">
        <v>226</v>
      </c>
      <c r="E69" s="18">
        <f t="shared" si="4"/>
        <v>44562</v>
      </c>
      <c r="G69" s="19">
        <f t="shared" si="5"/>
        <v>44562</v>
      </c>
      <c r="H69" s="5">
        <v>0</v>
      </c>
      <c r="I69" s="19"/>
      <c r="J69" s="5" t="s">
        <v>222</v>
      </c>
      <c r="K69" s="5" t="s">
        <v>223</v>
      </c>
      <c r="L69" s="5" t="s">
        <v>209</v>
      </c>
      <c r="M69" s="5" t="s">
        <v>226</v>
      </c>
      <c r="N69" s="17">
        <f t="shared" ref="N69:N132" si="6">$N$3</f>
        <v>44927</v>
      </c>
      <c r="P69" s="5" t="s">
        <v>1001</v>
      </c>
      <c r="Q69" s="5">
        <v>1</v>
      </c>
      <c r="U69" s="5" t="s">
        <v>1002</v>
      </c>
      <c r="Y69" s="5" t="s">
        <v>889</v>
      </c>
    </row>
    <row r="70" spans="1:25" x14ac:dyDescent="0.25">
      <c r="A70" s="5" t="s">
        <v>222</v>
      </c>
      <c r="B70" s="5" t="s">
        <v>223</v>
      </c>
      <c r="C70" s="5" t="str">
        <f>'Max Energy Year'!C70</f>
        <v>DRS.PX.YAK._.RES.Pool Pump - DLC</v>
      </c>
      <c r="D70" s="5" t="s">
        <v>226</v>
      </c>
      <c r="E70" s="18">
        <f t="shared" si="4"/>
        <v>44562</v>
      </c>
      <c r="G70" s="19">
        <f t="shared" si="5"/>
        <v>44562</v>
      </c>
      <c r="H70" s="5">
        <v>0</v>
      </c>
      <c r="I70" s="19"/>
      <c r="J70" s="5" t="s">
        <v>222</v>
      </c>
      <c r="K70" s="5" t="s">
        <v>223</v>
      </c>
      <c r="L70" s="5" t="s">
        <v>211</v>
      </c>
      <c r="M70" s="5" t="s">
        <v>226</v>
      </c>
      <c r="N70" s="17">
        <f t="shared" si="6"/>
        <v>44927</v>
      </c>
      <c r="P70" s="5" t="s">
        <v>1001</v>
      </c>
      <c r="Q70" s="5">
        <v>1</v>
      </c>
      <c r="U70" s="5" t="s">
        <v>1002</v>
      </c>
      <c r="Y70" s="5" t="s">
        <v>889</v>
      </c>
    </row>
    <row r="71" spans="1:25" x14ac:dyDescent="0.25">
      <c r="A71" s="5" t="s">
        <v>222</v>
      </c>
      <c r="B71" s="5" t="s">
        <v>223</v>
      </c>
      <c r="C71" s="5" t="str">
        <f>'Max Energy Year'!C71</f>
        <v>DRS.PX.YAK._.RES.Smart Thermostats</v>
      </c>
      <c r="D71" s="5" t="s">
        <v>226</v>
      </c>
      <c r="E71" s="18">
        <f t="shared" si="4"/>
        <v>44562</v>
      </c>
      <c r="G71" s="19">
        <f t="shared" si="5"/>
        <v>44562</v>
      </c>
      <c r="H71" s="5">
        <v>0</v>
      </c>
      <c r="I71" s="19"/>
      <c r="J71" s="5" t="s">
        <v>222</v>
      </c>
      <c r="K71" s="5" t="s">
        <v>223</v>
      </c>
      <c r="L71" s="5" t="s">
        <v>215</v>
      </c>
      <c r="M71" s="5" t="s">
        <v>226</v>
      </c>
      <c r="N71" s="17">
        <f t="shared" si="6"/>
        <v>44927</v>
      </c>
      <c r="P71" s="5" t="s">
        <v>1001</v>
      </c>
      <c r="Q71" s="5">
        <v>1</v>
      </c>
      <c r="U71" s="5" t="s">
        <v>1002</v>
      </c>
      <c r="Y71" s="5" t="s">
        <v>889</v>
      </c>
    </row>
    <row r="72" spans="1:25" x14ac:dyDescent="0.25">
      <c r="A72" s="5" t="s">
        <v>222</v>
      </c>
      <c r="B72" s="5" t="s">
        <v>223</v>
      </c>
      <c r="C72" s="5" t="str">
        <f>'Max Energy Year'!C72</f>
        <v>DRS.PX.YAK._.RES.Water Heater - DLC</v>
      </c>
      <c r="D72" s="5" t="s">
        <v>226</v>
      </c>
      <c r="E72" s="18">
        <f t="shared" si="4"/>
        <v>44562</v>
      </c>
      <c r="G72" s="19">
        <f t="shared" si="5"/>
        <v>44562</v>
      </c>
      <c r="H72" s="5">
        <v>0</v>
      </c>
      <c r="I72" s="19"/>
      <c r="J72" s="5" t="s">
        <v>222</v>
      </c>
      <c r="K72" s="5" t="s">
        <v>223</v>
      </c>
      <c r="L72" s="5" t="s">
        <v>217</v>
      </c>
      <c r="M72" s="5" t="s">
        <v>226</v>
      </c>
      <c r="N72" s="17">
        <f t="shared" si="6"/>
        <v>44927</v>
      </c>
      <c r="P72" s="5" t="s">
        <v>1001</v>
      </c>
      <c r="Q72" s="5">
        <v>1</v>
      </c>
      <c r="U72" s="5" t="s">
        <v>1002</v>
      </c>
      <c r="Y72" s="5" t="s">
        <v>889</v>
      </c>
    </row>
    <row r="73" spans="1:25" x14ac:dyDescent="0.25">
      <c r="A73" s="5" t="s">
        <v>222</v>
      </c>
      <c r="B73" s="5" t="s">
        <v>223</v>
      </c>
      <c r="C73" s="5" t="str">
        <f>'Max Energy Year'!C73</f>
        <v>DRS.PX.YAK._.CI_.Battery DLC</v>
      </c>
      <c r="D73" s="5" t="s">
        <v>226</v>
      </c>
      <c r="E73" s="18">
        <f t="shared" si="4"/>
        <v>44562</v>
      </c>
      <c r="G73" s="19">
        <f t="shared" si="5"/>
        <v>44562</v>
      </c>
      <c r="H73" s="5">
        <v>0</v>
      </c>
      <c r="I73" s="19"/>
      <c r="J73" s="5" t="s">
        <v>222</v>
      </c>
      <c r="K73" s="5" t="s">
        <v>223</v>
      </c>
      <c r="L73" s="5" t="s">
        <v>189</v>
      </c>
      <c r="M73" s="5" t="s">
        <v>226</v>
      </c>
      <c r="N73" s="17">
        <f t="shared" si="6"/>
        <v>44927</v>
      </c>
      <c r="P73" s="5" t="s">
        <v>1001</v>
      </c>
      <c r="Q73" s="5">
        <v>1</v>
      </c>
      <c r="U73" s="5" t="s">
        <v>1002</v>
      </c>
      <c r="Y73" s="5" t="s">
        <v>889</v>
      </c>
    </row>
    <row r="74" spans="1:25" x14ac:dyDescent="0.25">
      <c r="A74" s="5" t="s">
        <v>222</v>
      </c>
      <c r="B74" s="5" t="s">
        <v>223</v>
      </c>
      <c r="C74" s="5" t="str">
        <f>'Max Energy Year'!C74</f>
        <v>DRS.PX.YAK._.CI_.Grid Interactive Water Htr</v>
      </c>
      <c r="D74" s="5" t="s">
        <v>226</v>
      </c>
      <c r="E74" s="18">
        <f t="shared" si="4"/>
        <v>44562</v>
      </c>
      <c r="G74" s="19">
        <f t="shared" si="5"/>
        <v>44562</v>
      </c>
      <c r="H74" s="5">
        <v>0</v>
      </c>
      <c r="I74" s="19"/>
      <c r="J74" s="5" t="s">
        <v>222</v>
      </c>
      <c r="K74" s="5" t="s">
        <v>223</v>
      </c>
      <c r="L74" s="5" t="s">
        <v>191</v>
      </c>
      <c r="M74" s="5" t="s">
        <v>226</v>
      </c>
      <c r="N74" s="17">
        <f t="shared" si="6"/>
        <v>44927</v>
      </c>
      <c r="P74" s="5" t="s">
        <v>1001</v>
      </c>
      <c r="Q74" s="5">
        <v>1</v>
      </c>
      <c r="U74" s="5" t="s">
        <v>1002</v>
      </c>
      <c r="Y74" s="5" t="s">
        <v>889</v>
      </c>
    </row>
    <row r="75" spans="1:25" x14ac:dyDescent="0.25">
      <c r="A75" s="5" t="s">
        <v>222</v>
      </c>
      <c r="B75" s="5" t="s">
        <v>223</v>
      </c>
      <c r="C75" s="5" t="str">
        <f>'Max Energy Year'!C75</f>
        <v>DRS.PX.YAK._.CI_.HVAC - DLC</v>
      </c>
      <c r="D75" s="5" t="s">
        <v>226</v>
      </c>
      <c r="E75" s="18">
        <f t="shared" si="4"/>
        <v>44562</v>
      </c>
      <c r="G75" s="19">
        <f t="shared" si="5"/>
        <v>44562</v>
      </c>
      <c r="H75" s="5">
        <v>0</v>
      </c>
      <c r="I75" s="19"/>
      <c r="J75" s="5" t="s">
        <v>222</v>
      </c>
      <c r="K75" s="5" t="s">
        <v>223</v>
      </c>
      <c r="L75" s="5" t="s">
        <v>193</v>
      </c>
      <c r="M75" s="5" t="s">
        <v>226</v>
      </c>
      <c r="N75" s="17">
        <f t="shared" si="6"/>
        <v>44927</v>
      </c>
      <c r="P75" s="5" t="s">
        <v>1001</v>
      </c>
      <c r="Q75" s="5">
        <v>1</v>
      </c>
      <c r="U75" s="5" t="s">
        <v>1002</v>
      </c>
      <c r="Y75" s="5" t="s">
        <v>889</v>
      </c>
    </row>
    <row r="76" spans="1:25" x14ac:dyDescent="0.25">
      <c r="A76" s="5" t="s">
        <v>222</v>
      </c>
      <c r="B76" s="5" t="s">
        <v>223</v>
      </c>
      <c r="C76" s="5" t="str">
        <f>'Max Energy Year'!C76</f>
        <v>DRS.PX.YAK._.CI_.Pool Pump - DLC</v>
      </c>
      <c r="D76" s="5" t="s">
        <v>226</v>
      </c>
      <c r="E76" s="18">
        <f t="shared" si="4"/>
        <v>44562</v>
      </c>
      <c r="G76" s="19">
        <f t="shared" si="5"/>
        <v>44562</v>
      </c>
      <c r="H76" s="5">
        <v>0</v>
      </c>
      <c r="I76" s="19"/>
      <c r="J76" s="5" t="s">
        <v>222</v>
      </c>
      <c r="K76" s="5" t="s">
        <v>223</v>
      </c>
      <c r="L76" s="5" t="s">
        <v>195</v>
      </c>
      <c r="M76" s="5" t="s">
        <v>226</v>
      </c>
      <c r="N76" s="17">
        <f t="shared" si="6"/>
        <v>44927</v>
      </c>
      <c r="P76" s="5" t="s">
        <v>1001</v>
      </c>
      <c r="Q76" s="5">
        <v>1</v>
      </c>
      <c r="U76" s="5" t="s">
        <v>1002</v>
      </c>
      <c r="Y76" s="5" t="s">
        <v>889</v>
      </c>
    </row>
    <row r="77" spans="1:25" x14ac:dyDescent="0.25">
      <c r="A77" s="5" t="s">
        <v>222</v>
      </c>
      <c r="B77" s="5" t="s">
        <v>223</v>
      </c>
      <c r="C77" s="5" t="str">
        <f>'Max Energy Year'!C77</f>
        <v>DRS.PX.YAK._.CI_.Smart Thermostats</v>
      </c>
      <c r="D77" s="5" t="s">
        <v>226</v>
      </c>
      <c r="E77" s="18">
        <f t="shared" si="4"/>
        <v>44562</v>
      </c>
      <c r="G77" s="19">
        <f t="shared" si="5"/>
        <v>44562</v>
      </c>
      <c r="H77" s="5">
        <v>0</v>
      </c>
      <c r="I77" s="19"/>
      <c r="J77" s="5" t="s">
        <v>222</v>
      </c>
      <c r="K77" s="5" t="s">
        <v>223</v>
      </c>
      <c r="L77" s="5" t="s">
        <v>197</v>
      </c>
      <c r="M77" s="5" t="s">
        <v>226</v>
      </c>
      <c r="N77" s="17">
        <f t="shared" si="6"/>
        <v>44927</v>
      </c>
      <c r="P77" s="5" t="s">
        <v>1001</v>
      </c>
      <c r="Q77" s="5">
        <v>1</v>
      </c>
      <c r="U77" s="5" t="s">
        <v>1002</v>
      </c>
      <c r="Y77" s="5" t="s">
        <v>889</v>
      </c>
    </row>
    <row r="78" spans="1:25" x14ac:dyDescent="0.25">
      <c r="A78" s="5" t="s">
        <v>222</v>
      </c>
      <c r="B78" s="5" t="s">
        <v>223</v>
      </c>
      <c r="C78" s="5" t="str">
        <f>'Max Energy Year'!C78</f>
        <v>DRS.PX.YAK._.CI_.3 Party</v>
      </c>
      <c r="D78" s="5" t="s">
        <v>226</v>
      </c>
      <c r="E78" s="18">
        <f t="shared" si="4"/>
        <v>44562</v>
      </c>
      <c r="G78" s="19">
        <f t="shared" si="5"/>
        <v>44562</v>
      </c>
      <c r="H78" s="5">
        <v>0</v>
      </c>
      <c r="I78" s="19"/>
      <c r="J78" s="5" t="s">
        <v>222</v>
      </c>
      <c r="K78" s="5" t="s">
        <v>223</v>
      </c>
      <c r="L78" s="5" t="s">
        <v>199</v>
      </c>
      <c r="M78" s="5" t="s">
        <v>226</v>
      </c>
      <c r="N78" s="17">
        <f t="shared" si="6"/>
        <v>44927</v>
      </c>
      <c r="P78" s="5" t="s">
        <v>1001</v>
      </c>
      <c r="Q78" s="5">
        <v>1</v>
      </c>
      <c r="U78" s="5" t="s">
        <v>1002</v>
      </c>
      <c r="Y78" s="5" t="s">
        <v>889</v>
      </c>
    </row>
    <row r="79" spans="1:25" x14ac:dyDescent="0.25">
      <c r="A79" s="5" t="s">
        <v>222</v>
      </c>
      <c r="B79" s="5" t="s">
        <v>223</v>
      </c>
      <c r="C79" s="5" t="str">
        <f>'Max Energy Year'!C79</f>
        <v>DRS.PX.YAK._.CI_.Water Heater - DLC</v>
      </c>
      <c r="D79" s="5" t="s">
        <v>226</v>
      </c>
      <c r="E79" s="18">
        <f t="shared" si="4"/>
        <v>44562</v>
      </c>
      <c r="G79" s="19">
        <f t="shared" si="5"/>
        <v>44562</v>
      </c>
      <c r="H79" s="5">
        <v>0</v>
      </c>
      <c r="I79" s="19"/>
      <c r="J79" s="5" t="s">
        <v>222</v>
      </c>
      <c r="K79" s="5" t="s">
        <v>223</v>
      </c>
      <c r="L79" s="5" t="s">
        <v>201</v>
      </c>
      <c r="M79" s="5" t="s">
        <v>226</v>
      </c>
      <c r="N79" s="17">
        <f t="shared" si="6"/>
        <v>44927</v>
      </c>
      <c r="P79" s="5" t="s">
        <v>1001</v>
      </c>
      <c r="Q79" s="5">
        <v>1</v>
      </c>
      <c r="U79" s="5" t="s">
        <v>1002</v>
      </c>
      <c r="Y79" s="5" t="s">
        <v>889</v>
      </c>
    </row>
    <row r="80" spans="1:25" x14ac:dyDescent="0.25">
      <c r="A80" s="5" t="s">
        <v>222</v>
      </c>
      <c r="B80" s="5" t="s">
        <v>223</v>
      </c>
      <c r="C80" s="5" t="str">
        <f>'Max Energy Year'!C80</f>
        <v>DRS.PX.YAK._.IRR.Irrigation DLC</v>
      </c>
      <c r="D80" s="5" t="s">
        <v>226</v>
      </c>
      <c r="E80" s="18">
        <f t="shared" si="4"/>
        <v>44562</v>
      </c>
      <c r="G80" s="19">
        <f t="shared" si="5"/>
        <v>44562</v>
      </c>
      <c r="H80" s="5">
        <v>0</v>
      </c>
      <c r="I80" s="19"/>
      <c r="J80" s="5" t="s">
        <v>222</v>
      </c>
      <c r="K80" s="5" t="s">
        <v>223</v>
      </c>
      <c r="L80" s="5" t="s">
        <v>183</v>
      </c>
      <c r="M80" s="5" t="s">
        <v>226</v>
      </c>
      <c r="N80" s="17">
        <f t="shared" si="6"/>
        <v>44927</v>
      </c>
      <c r="P80" s="5" t="s">
        <v>1001</v>
      </c>
      <c r="Q80" s="5">
        <v>1</v>
      </c>
      <c r="U80" s="5" t="s">
        <v>1002</v>
      </c>
      <c r="Y80" s="5" t="s">
        <v>889</v>
      </c>
    </row>
    <row r="81" spans="1:25" x14ac:dyDescent="0.25">
      <c r="A81" s="5" t="s">
        <v>222</v>
      </c>
      <c r="B81" s="5" t="s">
        <v>223</v>
      </c>
      <c r="C81" s="5" t="str">
        <f>'Max Energy Year'!C81</f>
        <v>DRS.PX.WYC._.RES.Battery DLC</v>
      </c>
      <c r="D81" s="5" t="s">
        <v>226</v>
      </c>
      <c r="E81" s="18">
        <f t="shared" si="4"/>
        <v>44562</v>
      </c>
      <c r="G81" s="19">
        <f t="shared" si="5"/>
        <v>44562</v>
      </c>
      <c r="H81" s="5">
        <v>0</v>
      </c>
      <c r="I81" s="19"/>
      <c r="J81" s="5" t="s">
        <v>222</v>
      </c>
      <c r="K81" s="5" t="s">
        <v>223</v>
      </c>
      <c r="L81" s="5" t="s">
        <v>173</v>
      </c>
      <c r="M81" s="5" t="s">
        <v>226</v>
      </c>
      <c r="N81" s="17">
        <f t="shared" si="6"/>
        <v>44927</v>
      </c>
      <c r="P81" s="5" t="s">
        <v>1001</v>
      </c>
      <c r="Q81" s="5">
        <v>1</v>
      </c>
      <c r="U81" s="5" t="s">
        <v>1002</v>
      </c>
      <c r="Y81" s="5" t="s">
        <v>889</v>
      </c>
    </row>
    <row r="82" spans="1:25" x14ac:dyDescent="0.25">
      <c r="A82" s="5" t="s">
        <v>222</v>
      </c>
      <c r="B82" s="5" t="s">
        <v>223</v>
      </c>
      <c r="C82" s="5" t="str">
        <f>'Max Energy Year'!C82</f>
        <v>DRS.PX.WYC._.RES.EV DLC</v>
      </c>
      <c r="D82" s="5" t="s">
        <v>226</v>
      </c>
      <c r="E82" s="18">
        <f t="shared" si="4"/>
        <v>44562</v>
      </c>
      <c r="G82" s="19">
        <f t="shared" si="5"/>
        <v>44562</v>
      </c>
      <c r="H82" s="5">
        <v>0</v>
      </c>
      <c r="I82" s="19"/>
      <c r="J82" s="5" t="s">
        <v>222</v>
      </c>
      <c r="K82" s="5" t="s">
        <v>223</v>
      </c>
      <c r="L82" s="5" t="s">
        <v>175</v>
      </c>
      <c r="M82" s="5" t="s">
        <v>226</v>
      </c>
      <c r="N82" s="17">
        <f t="shared" si="6"/>
        <v>44927</v>
      </c>
      <c r="P82" s="5" t="s">
        <v>1001</v>
      </c>
      <c r="Q82" s="5">
        <v>1</v>
      </c>
      <c r="U82" s="5" t="s">
        <v>1002</v>
      </c>
      <c r="Y82" s="5" t="s">
        <v>889</v>
      </c>
    </row>
    <row r="83" spans="1:25" x14ac:dyDescent="0.25">
      <c r="A83" s="5" t="s">
        <v>222</v>
      </c>
      <c r="B83" s="5" t="s">
        <v>223</v>
      </c>
      <c r="C83" s="5" t="str">
        <f>'Max Energy Year'!C83</f>
        <v>DRS.PX.WYC._.RES.Grid Interactive Water Htr</v>
      </c>
      <c r="D83" s="5" t="s">
        <v>226</v>
      </c>
      <c r="E83" s="18">
        <f t="shared" si="4"/>
        <v>44562</v>
      </c>
      <c r="G83" s="19">
        <f t="shared" si="5"/>
        <v>44562</v>
      </c>
      <c r="H83" s="5">
        <v>0</v>
      </c>
      <c r="I83" s="19"/>
      <c r="J83" s="5" t="s">
        <v>222</v>
      </c>
      <c r="K83" s="5" t="s">
        <v>223</v>
      </c>
      <c r="L83" s="5" t="s">
        <v>177</v>
      </c>
      <c r="M83" s="5" t="s">
        <v>226</v>
      </c>
      <c r="N83" s="17">
        <f t="shared" si="6"/>
        <v>44927</v>
      </c>
      <c r="P83" s="5" t="s">
        <v>1001</v>
      </c>
      <c r="Q83" s="5">
        <v>1</v>
      </c>
      <c r="U83" s="5" t="s">
        <v>1002</v>
      </c>
      <c r="Y83" s="5" t="s">
        <v>889</v>
      </c>
    </row>
    <row r="84" spans="1:25" x14ac:dyDescent="0.25">
      <c r="A84" s="5" t="s">
        <v>222</v>
      </c>
      <c r="B84" s="5" t="s">
        <v>223</v>
      </c>
      <c r="C84" s="5" t="str">
        <f>'Max Energy Year'!C84</f>
        <v>DRS.PX.WYC._.RES.Home Energy Mgmt Sys</v>
      </c>
      <c r="D84" s="5" t="s">
        <v>226</v>
      </c>
      <c r="E84" s="18">
        <f t="shared" si="4"/>
        <v>44562</v>
      </c>
      <c r="G84" s="19">
        <f t="shared" si="5"/>
        <v>44562</v>
      </c>
      <c r="H84" s="5">
        <v>0</v>
      </c>
      <c r="I84" s="19"/>
      <c r="J84" s="5" t="s">
        <v>222</v>
      </c>
      <c r="K84" s="5" t="s">
        <v>223</v>
      </c>
      <c r="L84" s="5" t="s">
        <v>179</v>
      </c>
      <c r="M84" s="5" t="s">
        <v>226</v>
      </c>
      <c r="N84" s="17">
        <f t="shared" si="6"/>
        <v>44927</v>
      </c>
      <c r="P84" s="5" t="s">
        <v>1001</v>
      </c>
      <c r="Q84" s="5">
        <v>1</v>
      </c>
      <c r="U84" s="5" t="s">
        <v>1002</v>
      </c>
      <c r="Y84" s="5" t="s">
        <v>889</v>
      </c>
    </row>
    <row r="85" spans="1:25" x14ac:dyDescent="0.25">
      <c r="A85" s="5" t="s">
        <v>222</v>
      </c>
      <c r="B85" s="5" t="s">
        <v>223</v>
      </c>
      <c r="C85" s="5" t="str">
        <f>'Max Energy Year'!C85</f>
        <v>DRS.PX.WYC._.RES.HVAC - DLC</v>
      </c>
      <c r="D85" s="5" t="s">
        <v>226</v>
      </c>
      <c r="E85" s="18">
        <f t="shared" si="4"/>
        <v>44562</v>
      </c>
      <c r="G85" s="19">
        <f t="shared" si="5"/>
        <v>44562</v>
      </c>
      <c r="H85" s="5">
        <v>0</v>
      </c>
      <c r="I85" s="19"/>
      <c r="J85" s="5" t="s">
        <v>222</v>
      </c>
      <c r="K85" s="5" t="s">
        <v>223</v>
      </c>
      <c r="L85" s="5" t="s">
        <v>181</v>
      </c>
      <c r="M85" s="5" t="s">
        <v>226</v>
      </c>
      <c r="N85" s="17">
        <f t="shared" si="6"/>
        <v>44927</v>
      </c>
      <c r="P85" s="5" t="s">
        <v>1001</v>
      </c>
      <c r="Q85" s="5">
        <v>1</v>
      </c>
      <c r="U85" s="5" t="s">
        <v>1002</v>
      </c>
      <c r="Y85" s="5" t="s">
        <v>889</v>
      </c>
    </row>
    <row r="86" spans="1:25" x14ac:dyDescent="0.25">
      <c r="A86" s="5" t="s">
        <v>222</v>
      </c>
      <c r="B86" s="5" t="s">
        <v>223</v>
      </c>
      <c r="C86" s="5" t="str">
        <f>'Max Energy Year'!C86</f>
        <v>DRS.PX.WYC._.RES.Pool Pump - DLC</v>
      </c>
      <c r="D86" s="5" t="s">
        <v>226</v>
      </c>
      <c r="E86" s="18">
        <f t="shared" si="4"/>
        <v>44562</v>
      </c>
      <c r="G86" s="19">
        <f t="shared" si="5"/>
        <v>44562</v>
      </c>
      <c r="H86" s="5">
        <v>0</v>
      </c>
      <c r="I86" s="19"/>
      <c r="J86" s="5" t="s">
        <v>222</v>
      </c>
      <c r="K86" s="5" t="s">
        <v>223</v>
      </c>
      <c r="L86" s="5" t="s">
        <v>185</v>
      </c>
      <c r="M86" s="5" t="s">
        <v>226</v>
      </c>
      <c r="N86" s="17">
        <f t="shared" si="6"/>
        <v>44927</v>
      </c>
      <c r="P86" s="5" t="s">
        <v>1001</v>
      </c>
      <c r="Q86" s="5">
        <v>1</v>
      </c>
      <c r="U86" s="5" t="s">
        <v>1002</v>
      </c>
      <c r="Y86" s="5" t="s">
        <v>889</v>
      </c>
    </row>
    <row r="87" spans="1:25" x14ac:dyDescent="0.25">
      <c r="A87" s="5" t="s">
        <v>222</v>
      </c>
      <c r="B87" s="5" t="s">
        <v>223</v>
      </c>
      <c r="C87" s="5" t="str">
        <f>'Max Energy Year'!C87</f>
        <v>DRS.PX.WYC._.RES.Water Heater - DLC</v>
      </c>
      <c r="D87" s="5" t="s">
        <v>226</v>
      </c>
      <c r="E87" s="18">
        <f t="shared" si="4"/>
        <v>44562</v>
      </c>
      <c r="G87" s="19">
        <f t="shared" si="5"/>
        <v>44562</v>
      </c>
      <c r="H87" s="5">
        <v>0</v>
      </c>
      <c r="I87" s="19"/>
      <c r="J87" s="5" t="s">
        <v>222</v>
      </c>
      <c r="K87" s="5" t="s">
        <v>223</v>
      </c>
      <c r="L87" s="5" t="s">
        <v>187</v>
      </c>
      <c r="M87" s="5" t="s">
        <v>226</v>
      </c>
      <c r="N87" s="17">
        <f t="shared" si="6"/>
        <v>44927</v>
      </c>
      <c r="P87" s="5" t="s">
        <v>1001</v>
      </c>
      <c r="Q87" s="5">
        <v>1</v>
      </c>
      <c r="U87" s="5" t="s">
        <v>1002</v>
      </c>
      <c r="Y87" s="5" t="s">
        <v>889</v>
      </c>
    </row>
    <row r="88" spans="1:25" x14ac:dyDescent="0.25">
      <c r="A88" s="5" t="s">
        <v>222</v>
      </c>
      <c r="B88" s="5" t="s">
        <v>223</v>
      </c>
      <c r="C88" s="5" t="str">
        <f>'Max Energy Year'!C88</f>
        <v>DRS.PX.WYC._.CI_.Battery DLC</v>
      </c>
      <c r="D88" s="5" t="s">
        <v>226</v>
      </c>
      <c r="E88" s="18">
        <f t="shared" si="4"/>
        <v>44562</v>
      </c>
      <c r="G88" s="19">
        <f t="shared" si="5"/>
        <v>44562</v>
      </c>
      <c r="H88" s="5">
        <v>0</v>
      </c>
      <c r="I88" s="19"/>
      <c r="J88" s="5" t="s">
        <v>222</v>
      </c>
      <c r="K88" s="5" t="s">
        <v>223</v>
      </c>
      <c r="L88" s="5" t="s">
        <v>157</v>
      </c>
      <c r="M88" s="5" t="s">
        <v>226</v>
      </c>
      <c r="N88" s="17">
        <f t="shared" si="6"/>
        <v>44927</v>
      </c>
      <c r="P88" s="5" t="s">
        <v>1001</v>
      </c>
      <c r="Q88" s="5">
        <v>1</v>
      </c>
      <c r="U88" s="5" t="s">
        <v>1002</v>
      </c>
      <c r="Y88" s="5" t="s">
        <v>889</v>
      </c>
    </row>
    <row r="89" spans="1:25" x14ac:dyDescent="0.25">
      <c r="A89" s="5" t="s">
        <v>222</v>
      </c>
      <c r="B89" s="5" t="s">
        <v>223</v>
      </c>
      <c r="C89" s="5" t="str">
        <f>'Max Energy Year'!C89</f>
        <v>DRS.PX.WYC._.CI_.Grid Interactive Water Htr</v>
      </c>
      <c r="D89" s="5" t="s">
        <v>226</v>
      </c>
      <c r="E89" s="18">
        <f t="shared" si="4"/>
        <v>44562</v>
      </c>
      <c r="G89" s="19">
        <f t="shared" si="5"/>
        <v>44562</v>
      </c>
      <c r="H89" s="5">
        <v>0</v>
      </c>
      <c r="I89" s="19"/>
      <c r="J89" s="5" t="s">
        <v>222</v>
      </c>
      <c r="K89" s="5" t="s">
        <v>223</v>
      </c>
      <c r="L89" s="5" t="s">
        <v>159</v>
      </c>
      <c r="M89" s="5" t="s">
        <v>226</v>
      </c>
      <c r="N89" s="17">
        <f t="shared" si="6"/>
        <v>44927</v>
      </c>
      <c r="P89" s="5" t="s">
        <v>1001</v>
      </c>
      <c r="Q89" s="5">
        <v>1</v>
      </c>
      <c r="U89" s="5" t="s">
        <v>1002</v>
      </c>
      <c r="Y89" s="5" t="s">
        <v>889</v>
      </c>
    </row>
    <row r="90" spans="1:25" x14ac:dyDescent="0.25">
      <c r="A90" s="5" t="s">
        <v>222</v>
      </c>
      <c r="B90" s="5" t="s">
        <v>223</v>
      </c>
      <c r="C90" s="5" t="str">
        <f>'Max Energy Year'!C90</f>
        <v>DRS.PX.WYC._.CI_.HVAC - DLC</v>
      </c>
      <c r="D90" s="5" t="s">
        <v>226</v>
      </c>
      <c r="E90" s="18">
        <f t="shared" si="4"/>
        <v>44562</v>
      </c>
      <c r="G90" s="19">
        <f t="shared" si="5"/>
        <v>44562</v>
      </c>
      <c r="H90" s="5">
        <v>0</v>
      </c>
      <c r="I90" s="19"/>
      <c r="J90" s="5" t="s">
        <v>222</v>
      </c>
      <c r="K90" s="5" t="s">
        <v>223</v>
      </c>
      <c r="L90" s="5" t="s">
        <v>161</v>
      </c>
      <c r="M90" s="5" t="s">
        <v>226</v>
      </c>
      <c r="N90" s="17">
        <f t="shared" si="6"/>
        <v>44927</v>
      </c>
      <c r="P90" s="5" t="s">
        <v>1001</v>
      </c>
      <c r="Q90" s="5">
        <v>1</v>
      </c>
      <c r="U90" s="5" t="s">
        <v>1002</v>
      </c>
      <c r="Y90" s="5" t="s">
        <v>889</v>
      </c>
    </row>
    <row r="91" spans="1:25" x14ac:dyDescent="0.25">
      <c r="A91" s="5" t="s">
        <v>222</v>
      </c>
      <c r="B91" s="5" t="s">
        <v>223</v>
      </c>
      <c r="C91" s="5" t="str">
        <f>'Max Energy Year'!C91</f>
        <v>DRS.PX.WYC._.CI_.Pool Pump - DLC</v>
      </c>
      <c r="D91" s="5" t="s">
        <v>226</v>
      </c>
      <c r="E91" s="18">
        <f t="shared" si="4"/>
        <v>44562</v>
      </c>
      <c r="G91" s="19">
        <f t="shared" si="5"/>
        <v>44562</v>
      </c>
      <c r="H91" s="5">
        <v>0</v>
      </c>
      <c r="I91" s="19"/>
      <c r="J91" s="5" t="s">
        <v>222</v>
      </c>
      <c r="K91" s="5" t="s">
        <v>223</v>
      </c>
      <c r="L91" s="5" t="s">
        <v>163</v>
      </c>
      <c r="M91" s="5" t="s">
        <v>226</v>
      </c>
      <c r="N91" s="17">
        <f t="shared" si="6"/>
        <v>44927</v>
      </c>
      <c r="P91" s="5" t="s">
        <v>1001</v>
      </c>
      <c r="Q91" s="5">
        <v>1</v>
      </c>
      <c r="U91" s="5" t="s">
        <v>1002</v>
      </c>
      <c r="Y91" s="5" t="s">
        <v>889</v>
      </c>
    </row>
    <row r="92" spans="1:25" x14ac:dyDescent="0.25">
      <c r="A92" s="5" t="s">
        <v>222</v>
      </c>
      <c r="B92" s="5" t="s">
        <v>223</v>
      </c>
      <c r="C92" s="5" t="str">
        <f>'Max Energy Year'!C92</f>
        <v>DRS.PX.WYC._.CI_.Smart Thermostats</v>
      </c>
      <c r="D92" s="5" t="s">
        <v>226</v>
      </c>
      <c r="E92" s="18">
        <f t="shared" si="4"/>
        <v>44562</v>
      </c>
      <c r="G92" s="19">
        <f t="shared" si="5"/>
        <v>44562</v>
      </c>
      <c r="H92" s="5">
        <v>0</v>
      </c>
      <c r="I92" s="19"/>
      <c r="J92" s="5" t="s">
        <v>222</v>
      </c>
      <c r="K92" s="5" t="s">
        <v>223</v>
      </c>
      <c r="L92" s="5" t="s">
        <v>165</v>
      </c>
      <c r="M92" s="5" t="s">
        <v>226</v>
      </c>
      <c r="N92" s="17">
        <f t="shared" si="6"/>
        <v>44927</v>
      </c>
      <c r="P92" s="5" t="s">
        <v>1001</v>
      </c>
      <c r="Q92" s="5">
        <v>1</v>
      </c>
      <c r="U92" s="5" t="s">
        <v>1002</v>
      </c>
      <c r="Y92" s="5" t="s">
        <v>889</v>
      </c>
    </row>
    <row r="93" spans="1:25" x14ac:dyDescent="0.25">
      <c r="A93" s="5" t="s">
        <v>222</v>
      </c>
      <c r="B93" s="5" t="s">
        <v>223</v>
      </c>
      <c r="C93" s="5" t="str">
        <f>'Max Energy Year'!C93</f>
        <v>DRS.PX.WYC._.CI_.3 Party</v>
      </c>
      <c r="D93" s="5" t="s">
        <v>226</v>
      </c>
      <c r="E93" s="18">
        <f t="shared" si="4"/>
        <v>44562</v>
      </c>
      <c r="G93" s="19">
        <f t="shared" si="5"/>
        <v>44562</v>
      </c>
      <c r="H93" s="5">
        <v>0</v>
      </c>
      <c r="I93" s="19"/>
      <c r="J93" s="5" t="s">
        <v>222</v>
      </c>
      <c r="K93" s="5" t="s">
        <v>223</v>
      </c>
      <c r="L93" s="5" t="s">
        <v>167</v>
      </c>
      <c r="M93" s="5" t="s">
        <v>226</v>
      </c>
      <c r="N93" s="17">
        <f t="shared" si="6"/>
        <v>44927</v>
      </c>
      <c r="P93" s="5" t="s">
        <v>1001</v>
      </c>
      <c r="Q93" s="5">
        <v>1</v>
      </c>
      <c r="U93" s="5" t="s">
        <v>1002</v>
      </c>
      <c r="Y93" s="5" t="s">
        <v>889</v>
      </c>
    </row>
    <row r="94" spans="1:25" x14ac:dyDescent="0.25">
      <c r="A94" s="5" t="s">
        <v>222</v>
      </c>
      <c r="B94" s="5" t="s">
        <v>223</v>
      </c>
      <c r="C94" s="5" t="str">
        <f>'Max Energy Year'!C94</f>
        <v>DRS.PX.WYC._.CI_.Water Heater - DLC</v>
      </c>
      <c r="D94" s="5" t="s">
        <v>226</v>
      </c>
      <c r="E94" s="18">
        <f t="shared" si="4"/>
        <v>44562</v>
      </c>
      <c r="G94" s="19">
        <f t="shared" si="5"/>
        <v>44562</v>
      </c>
      <c r="H94" s="5">
        <v>0</v>
      </c>
      <c r="I94" s="19"/>
      <c r="J94" s="5" t="s">
        <v>222</v>
      </c>
      <c r="K94" s="5" t="s">
        <v>223</v>
      </c>
      <c r="L94" s="5" t="s">
        <v>169</v>
      </c>
      <c r="M94" s="5" t="s">
        <v>226</v>
      </c>
      <c r="N94" s="17">
        <f t="shared" si="6"/>
        <v>44927</v>
      </c>
      <c r="P94" s="5" t="s">
        <v>1001</v>
      </c>
      <c r="Q94" s="5">
        <v>1</v>
      </c>
      <c r="U94" s="5" t="s">
        <v>1002</v>
      </c>
      <c r="Y94" s="5" t="s">
        <v>889</v>
      </c>
    </row>
    <row r="95" spans="1:25" x14ac:dyDescent="0.25">
      <c r="A95" s="5" t="s">
        <v>222</v>
      </c>
      <c r="B95" s="5" t="s">
        <v>223</v>
      </c>
      <c r="C95" s="5" t="str">
        <f>'Max Energy Year'!C95</f>
        <v>DRS.PX.WYC._.IRR.Irrigation DLC</v>
      </c>
      <c r="D95" s="5" t="s">
        <v>226</v>
      </c>
      <c r="E95" s="18">
        <f t="shared" si="4"/>
        <v>44562</v>
      </c>
      <c r="G95" s="19">
        <f t="shared" si="5"/>
        <v>44562</v>
      </c>
      <c r="H95" s="5">
        <v>0</v>
      </c>
      <c r="I95" s="19"/>
      <c r="J95" s="5" t="s">
        <v>222</v>
      </c>
      <c r="K95" s="5" t="s">
        <v>223</v>
      </c>
      <c r="L95" s="5" t="s">
        <v>171</v>
      </c>
      <c r="M95" s="5" t="s">
        <v>226</v>
      </c>
      <c r="N95" s="17">
        <f t="shared" si="6"/>
        <v>44927</v>
      </c>
      <c r="P95" s="5" t="s">
        <v>1001</v>
      </c>
      <c r="Q95" s="5">
        <v>1</v>
      </c>
      <c r="U95" s="5" t="s">
        <v>1002</v>
      </c>
      <c r="Y95" s="5" t="s">
        <v>889</v>
      </c>
    </row>
    <row r="96" spans="1:25" x14ac:dyDescent="0.25">
      <c r="A96" s="5" t="s">
        <v>222</v>
      </c>
      <c r="B96" s="5" t="s">
        <v>223</v>
      </c>
      <c r="C96" s="5" t="str">
        <f>'Max Energy Year'!C96</f>
        <v>DRW.PX.NCA._.RES.Battery DLC</v>
      </c>
      <c r="D96" s="5" t="s">
        <v>226</v>
      </c>
      <c r="E96" s="18">
        <f t="shared" si="4"/>
        <v>44562</v>
      </c>
      <c r="G96" s="19">
        <f t="shared" si="5"/>
        <v>44562</v>
      </c>
      <c r="H96" s="5">
        <v>0</v>
      </c>
      <c r="I96" s="19"/>
      <c r="J96" s="5" t="s">
        <v>222</v>
      </c>
      <c r="K96" s="5" t="s">
        <v>223</v>
      </c>
      <c r="L96" s="5" t="s">
        <v>90</v>
      </c>
      <c r="M96" s="5" t="s">
        <v>226</v>
      </c>
      <c r="N96" s="17">
        <f t="shared" si="6"/>
        <v>44927</v>
      </c>
      <c r="P96" s="5" t="s">
        <v>1001</v>
      </c>
      <c r="Q96" s="5">
        <v>1</v>
      </c>
      <c r="U96" s="5" t="s">
        <v>1002</v>
      </c>
      <c r="Y96" s="5" t="s">
        <v>992</v>
      </c>
    </row>
    <row r="97" spans="1:25" x14ac:dyDescent="0.25">
      <c r="A97" s="5" t="s">
        <v>222</v>
      </c>
      <c r="B97" s="5" t="s">
        <v>223</v>
      </c>
      <c r="C97" s="5" t="str">
        <f>'Max Energy Year'!C97</f>
        <v>DRW.PX.NCA._.RES.EV DLC</v>
      </c>
      <c r="D97" s="5" t="s">
        <v>226</v>
      </c>
      <c r="E97" s="18">
        <f t="shared" si="4"/>
        <v>44562</v>
      </c>
      <c r="G97" s="19">
        <f t="shared" si="5"/>
        <v>44562</v>
      </c>
      <c r="H97" s="5">
        <v>0</v>
      </c>
      <c r="I97" s="19"/>
      <c r="J97" s="5" t="s">
        <v>222</v>
      </c>
      <c r="K97" s="5" t="s">
        <v>223</v>
      </c>
      <c r="L97" s="5" t="s">
        <v>80</v>
      </c>
      <c r="M97" s="5" t="s">
        <v>226</v>
      </c>
      <c r="N97" s="17">
        <f t="shared" si="6"/>
        <v>44927</v>
      </c>
      <c r="P97" s="5" t="s">
        <v>1001</v>
      </c>
      <c r="Q97" s="5">
        <v>1</v>
      </c>
      <c r="U97" s="5" t="s">
        <v>1002</v>
      </c>
      <c r="Y97" s="5" t="s">
        <v>992</v>
      </c>
    </row>
    <row r="98" spans="1:25" x14ac:dyDescent="0.25">
      <c r="A98" s="5" t="s">
        <v>222</v>
      </c>
      <c r="B98" s="5" t="s">
        <v>223</v>
      </c>
      <c r="C98" s="5" t="str">
        <f>'Max Energy Year'!C98</f>
        <v>DRW.PX.NCA._.RES.Grid Interactive Water Htr</v>
      </c>
      <c r="D98" s="5" t="s">
        <v>226</v>
      </c>
      <c r="E98" s="18">
        <f t="shared" si="4"/>
        <v>44562</v>
      </c>
      <c r="G98" s="19">
        <f t="shared" si="5"/>
        <v>44562</v>
      </c>
      <c r="H98" s="5">
        <v>0</v>
      </c>
      <c r="I98" s="19"/>
      <c r="J98" s="5" t="s">
        <v>222</v>
      </c>
      <c r="K98" s="5" t="s">
        <v>223</v>
      </c>
      <c r="L98" s="5" t="s">
        <v>82</v>
      </c>
      <c r="M98" s="5" t="s">
        <v>226</v>
      </c>
      <c r="N98" s="17">
        <f t="shared" si="6"/>
        <v>44927</v>
      </c>
      <c r="P98" s="5" t="s">
        <v>1001</v>
      </c>
      <c r="Q98" s="5">
        <v>1</v>
      </c>
      <c r="U98" s="5" t="s">
        <v>1002</v>
      </c>
      <c r="Y98" s="5" t="s">
        <v>992</v>
      </c>
    </row>
    <row r="99" spans="1:25" x14ac:dyDescent="0.25">
      <c r="A99" s="5" t="s">
        <v>222</v>
      </c>
      <c r="B99" s="5" t="s">
        <v>223</v>
      </c>
      <c r="C99" s="5" t="str">
        <f>'Max Energy Year'!C99</f>
        <v>DRW.PX.NCA._.RES.Home Energy Mgmt Sys</v>
      </c>
      <c r="D99" s="5" t="s">
        <v>226</v>
      </c>
      <c r="E99" s="18">
        <f t="shared" ref="E99:E130" si="7">StartDate</f>
        <v>44562</v>
      </c>
      <c r="G99" s="19">
        <f t="shared" si="5"/>
        <v>44562</v>
      </c>
      <c r="H99" s="5">
        <v>0</v>
      </c>
      <c r="I99" s="19"/>
      <c r="J99" s="5" t="s">
        <v>222</v>
      </c>
      <c r="K99" s="5" t="s">
        <v>223</v>
      </c>
      <c r="L99" s="5" t="s">
        <v>84</v>
      </c>
      <c r="M99" s="5" t="s">
        <v>226</v>
      </c>
      <c r="N99" s="17">
        <f t="shared" si="6"/>
        <v>44927</v>
      </c>
      <c r="P99" s="5" t="s">
        <v>1001</v>
      </c>
      <c r="Q99" s="5">
        <v>1</v>
      </c>
      <c r="U99" s="5" t="s">
        <v>1002</v>
      </c>
      <c r="Y99" s="5" t="s">
        <v>992</v>
      </c>
    </row>
    <row r="100" spans="1:25" x14ac:dyDescent="0.25">
      <c r="A100" s="5" t="s">
        <v>222</v>
      </c>
      <c r="B100" s="5" t="s">
        <v>223</v>
      </c>
      <c r="C100" s="5" t="str">
        <f>'Max Energy Year'!C100</f>
        <v>DRW.PX.NCA._.RES.HVAC - DLC</v>
      </c>
      <c r="D100" s="5" t="s">
        <v>226</v>
      </c>
      <c r="E100" s="18">
        <f t="shared" si="7"/>
        <v>44562</v>
      </c>
      <c r="G100" s="19">
        <f t="shared" si="5"/>
        <v>44562</v>
      </c>
      <c r="H100" s="5">
        <v>0</v>
      </c>
      <c r="I100" s="19"/>
      <c r="J100" s="5" t="s">
        <v>222</v>
      </c>
      <c r="K100" s="5" t="s">
        <v>223</v>
      </c>
      <c r="L100" s="5" t="s">
        <v>86</v>
      </c>
      <c r="M100" s="5" t="s">
        <v>226</v>
      </c>
      <c r="N100" s="17">
        <f t="shared" si="6"/>
        <v>44927</v>
      </c>
      <c r="P100" s="5" t="s">
        <v>1001</v>
      </c>
      <c r="Q100" s="5">
        <v>1</v>
      </c>
      <c r="U100" s="5" t="s">
        <v>1002</v>
      </c>
      <c r="Y100" s="5" t="s">
        <v>992</v>
      </c>
    </row>
    <row r="101" spans="1:25" x14ac:dyDescent="0.25">
      <c r="A101" s="5" t="s">
        <v>222</v>
      </c>
      <c r="B101" s="5" t="s">
        <v>223</v>
      </c>
      <c r="C101" s="5" t="str">
        <f>'Max Energy Year'!C101</f>
        <v>DRW.PX.NCA._.RES.Pool Pump - DLC</v>
      </c>
      <c r="D101" s="5" t="s">
        <v>226</v>
      </c>
      <c r="E101" s="18">
        <f t="shared" si="7"/>
        <v>44562</v>
      </c>
      <c r="G101" s="19">
        <f t="shared" si="5"/>
        <v>44562</v>
      </c>
      <c r="H101" s="5">
        <v>0</v>
      </c>
      <c r="I101" s="19"/>
      <c r="J101" s="5" t="s">
        <v>222</v>
      </c>
      <c r="K101" s="5" t="s">
        <v>223</v>
      </c>
      <c r="L101" s="5" t="s">
        <v>88</v>
      </c>
      <c r="M101" s="5" t="s">
        <v>226</v>
      </c>
      <c r="N101" s="17">
        <f t="shared" si="6"/>
        <v>44927</v>
      </c>
      <c r="P101" s="5" t="s">
        <v>1001</v>
      </c>
      <c r="Q101" s="5">
        <v>1</v>
      </c>
      <c r="U101" s="5" t="s">
        <v>1002</v>
      </c>
      <c r="Y101" s="5" t="s">
        <v>992</v>
      </c>
    </row>
    <row r="102" spans="1:25" x14ac:dyDescent="0.25">
      <c r="A102" s="5" t="s">
        <v>222</v>
      </c>
      <c r="B102" s="5" t="s">
        <v>223</v>
      </c>
      <c r="C102" s="5" t="str">
        <f>'Max Energy Year'!C102</f>
        <v>DRW.PX.NCA._.RES.Smart Thermostats</v>
      </c>
      <c r="D102" s="5" t="s">
        <v>226</v>
      </c>
      <c r="E102" s="18">
        <f t="shared" si="7"/>
        <v>44562</v>
      </c>
      <c r="G102" s="19">
        <f t="shared" si="5"/>
        <v>44562</v>
      </c>
      <c r="H102" s="5">
        <v>0</v>
      </c>
      <c r="I102" s="19"/>
      <c r="J102" s="5" t="s">
        <v>222</v>
      </c>
      <c r="K102" s="5" t="s">
        <v>223</v>
      </c>
      <c r="L102" s="5" t="s">
        <v>92</v>
      </c>
      <c r="M102" s="5" t="s">
        <v>226</v>
      </c>
      <c r="N102" s="17">
        <f t="shared" si="6"/>
        <v>44927</v>
      </c>
      <c r="P102" s="5" t="s">
        <v>1001</v>
      </c>
      <c r="Q102" s="5">
        <v>1</v>
      </c>
      <c r="U102" s="5" t="s">
        <v>1002</v>
      </c>
      <c r="Y102" s="5" t="s">
        <v>992</v>
      </c>
    </row>
    <row r="103" spans="1:25" x14ac:dyDescent="0.25">
      <c r="A103" s="5" t="s">
        <v>222</v>
      </c>
      <c r="B103" s="5" t="s">
        <v>223</v>
      </c>
      <c r="C103" s="5" t="str">
        <f>'Max Energy Year'!C103</f>
        <v>DRW.PX.NCA._.RES.Water Heater - DLC</v>
      </c>
      <c r="D103" s="5" t="s">
        <v>226</v>
      </c>
      <c r="E103" s="18">
        <f t="shared" si="7"/>
        <v>44562</v>
      </c>
      <c r="G103" s="19">
        <f t="shared" si="5"/>
        <v>44562</v>
      </c>
      <c r="H103" s="5">
        <v>0</v>
      </c>
      <c r="I103" s="19"/>
      <c r="J103" s="5" t="s">
        <v>222</v>
      </c>
      <c r="K103" s="5" t="s">
        <v>223</v>
      </c>
      <c r="L103" s="5" t="s">
        <v>66</v>
      </c>
      <c r="M103" s="5" t="s">
        <v>226</v>
      </c>
      <c r="N103" s="17">
        <f t="shared" si="6"/>
        <v>44927</v>
      </c>
      <c r="P103" s="5" t="s">
        <v>1001</v>
      </c>
      <c r="Q103" s="5">
        <v>1</v>
      </c>
      <c r="U103" s="5" t="s">
        <v>1002</v>
      </c>
      <c r="Y103" s="5" t="s">
        <v>992</v>
      </c>
    </row>
    <row r="104" spans="1:25" x14ac:dyDescent="0.25">
      <c r="A104" s="5" t="s">
        <v>222</v>
      </c>
      <c r="B104" s="5" t="s">
        <v>223</v>
      </c>
      <c r="C104" s="5" t="str">
        <f>'Max Energy Year'!C104</f>
        <v>DRW.PX.NCA._.CI_.Battery DLC</v>
      </c>
      <c r="D104" s="5" t="s">
        <v>226</v>
      </c>
      <c r="E104" s="18">
        <f t="shared" si="7"/>
        <v>44562</v>
      </c>
      <c r="G104" s="19">
        <f t="shared" si="5"/>
        <v>44562</v>
      </c>
      <c r="H104" s="5">
        <v>0</v>
      </c>
      <c r="I104" s="19"/>
      <c r="J104" s="5" t="s">
        <v>222</v>
      </c>
      <c r="K104" s="5" t="s">
        <v>223</v>
      </c>
      <c r="L104" s="5" t="s">
        <v>68</v>
      </c>
      <c r="M104" s="5" t="s">
        <v>226</v>
      </c>
      <c r="N104" s="17">
        <f t="shared" si="6"/>
        <v>44927</v>
      </c>
      <c r="P104" s="5" t="s">
        <v>1001</v>
      </c>
      <c r="Q104" s="5">
        <v>1</v>
      </c>
      <c r="U104" s="5" t="s">
        <v>1002</v>
      </c>
      <c r="Y104" s="5" t="s">
        <v>992</v>
      </c>
    </row>
    <row r="105" spans="1:25" x14ac:dyDescent="0.25">
      <c r="A105" s="5" t="s">
        <v>222</v>
      </c>
      <c r="B105" s="5" t="s">
        <v>223</v>
      </c>
      <c r="C105" s="5" t="str">
        <f>'Max Energy Year'!C105</f>
        <v>DRW.PX.NCA._.CI_.Grid Interactive Water Htr</v>
      </c>
      <c r="D105" s="5" t="s">
        <v>226</v>
      </c>
      <c r="E105" s="18">
        <f t="shared" si="7"/>
        <v>44562</v>
      </c>
      <c r="G105" s="19">
        <f t="shared" si="5"/>
        <v>44562</v>
      </c>
      <c r="H105" s="5">
        <v>0</v>
      </c>
      <c r="I105" s="19"/>
      <c r="J105" s="5" t="s">
        <v>222</v>
      </c>
      <c r="K105" s="5" t="s">
        <v>223</v>
      </c>
      <c r="L105" s="5" t="s">
        <v>70</v>
      </c>
      <c r="M105" s="5" t="s">
        <v>226</v>
      </c>
      <c r="N105" s="17">
        <f t="shared" si="6"/>
        <v>44927</v>
      </c>
      <c r="P105" s="5" t="s">
        <v>1001</v>
      </c>
      <c r="Q105" s="5">
        <v>1</v>
      </c>
      <c r="U105" s="5" t="s">
        <v>1002</v>
      </c>
      <c r="Y105" s="5" t="s">
        <v>992</v>
      </c>
    </row>
    <row r="106" spans="1:25" x14ac:dyDescent="0.25">
      <c r="A106" s="5" t="s">
        <v>222</v>
      </c>
      <c r="B106" s="5" t="s">
        <v>223</v>
      </c>
      <c r="C106" s="5" t="str">
        <f>'Max Energy Year'!C106</f>
        <v>DRW.PX.NCA._.CI_.HVAC - DLC</v>
      </c>
      <c r="D106" s="5" t="s">
        <v>226</v>
      </c>
      <c r="E106" s="18">
        <f t="shared" si="7"/>
        <v>44562</v>
      </c>
      <c r="G106" s="19">
        <f t="shared" si="5"/>
        <v>44562</v>
      </c>
      <c r="H106" s="5">
        <v>0</v>
      </c>
      <c r="I106" s="19"/>
      <c r="J106" s="5" t="s">
        <v>222</v>
      </c>
      <c r="K106" s="5" t="s">
        <v>223</v>
      </c>
      <c r="L106" s="5" t="s">
        <v>72</v>
      </c>
      <c r="M106" s="5" t="s">
        <v>226</v>
      </c>
      <c r="N106" s="17">
        <f t="shared" si="6"/>
        <v>44927</v>
      </c>
      <c r="P106" s="5" t="s">
        <v>1001</v>
      </c>
      <c r="Q106" s="5">
        <v>1</v>
      </c>
      <c r="U106" s="5" t="s">
        <v>1002</v>
      </c>
      <c r="Y106" s="5" t="s">
        <v>992</v>
      </c>
    </row>
    <row r="107" spans="1:25" x14ac:dyDescent="0.25">
      <c r="A107" s="5" t="s">
        <v>222</v>
      </c>
      <c r="B107" s="5" t="s">
        <v>223</v>
      </c>
      <c r="C107" s="5" t="str">
        <f>'Max Energy Year'!C107</f>
        <v>DRW.PX.NCA._.CI_.Pool Pump - DLC</v>
      </c>
      <c r="D107" s="5" t="s">
        <v>226</v>
      </c>
      <c r="E107" s="18">
        <f t="shared" si="7"/>
        <v>44562</v>
      </c>
      <c r="G107" s="19">
        <f t="shared" si="5"/>
        <v>44562</v>
      </c>
      <c r="H107" s="5">
        <v>0</v>
      </c>
      <c r="I107" s="19"/>
      <c r="J107" s="5" t="s">
        <v>222</v>
      </c>
      <c r="K107" s="5" t="s">
        <v>223</v>
      </c>
      <c r="L107" s="5" t="s">
        <v>74</v>
      </c>
      <c r="M107" s="5" t="s">
        <v>226</v>
      </c>
      <c r="N107" s="17">
        <f t="shared" si="6"/>
        <v>44927</v>
      </c>
      <c r="P107" s="5" t="s">
        <v>1001</v>
      </c>
      <c r="Q107" s="5">
        <v>1</v>
      </c>
      <c r="U107" s="5" t="s">
        <v>1002</v>
      </c>
      <c r="Y107" s="5" t="s">
        <v>992</v>
      </c>
    </row>
    <row r="108" spans="1:25" x14ac:dyDescent="0.25">
      <c r="A108" s="5" t="s">
        <v>222</v>
      </c>
      <c r="B108" s="5" t="s">
        <v>223</v>
      </c>
      <c r="C108" s="5" t="str">
        <f>'Max Energy Year'!C108</f>
        <v>DRW.PX.NCA._.CI_.Smart Thermostats</v>
      </c>
      <c r="D108" s="5" t="s">
        <v>226</v>
      </c>
      <c r="E108" s="18">
        <f t="shared" si="7"/>
        <v>44562</v>
      </c>
      <c r="G108" s="19">
        <f t="shared" si="5"/>
        <v>44562</v>
      </c>
      <c r="H108" s="5">
        <v>0</v>
      </c>
      <c r="I108" s="19"/>
      <c r="J108" s="5" t="s">
        <v>222</v>
      </c>
      <c r="K108" s="5" t="s">
        <v>223</v>
      </c>
      <c r="L108" s="5" t="s">
        <v>76</v>
      </c>
      <c r="M108" s="5" t="s">
        <v>226</v>
      </c>
      <c r="N108" s="17">
        <f t="shared" si="6"/>
        <v>44927</v>
      </c>
      <c r="P108" s="5" t="s">
        <v>1001</v>
      </c>
      <c r="Q108" s="5">
        <v>1</v>
      </c>
      <c r="U108" s="5" t="s">
        <v>1002</v>
      </c>
      <c r="Y108" s="5" t="s">
        <v>992</v>
      </c>
    </row>
    <row r="109" spans="1:25" x14ac:dyDescent="0.25">
      <c r="A109" s="5" t="s">
        <v>222</v>
      </c>
      <c r="B109" s="5" t="s">
        <v>223</v>
      </c>
      <c r="C109" s="5" t="str">
        <f>'Max Energy Year'!C109</f>
        <v>DRW.PX.NCA._.CI_.3 Party</v>
      </c>
      <c r="D109" s="5" t="s">
        <v>226</v>
      </c>
      <c r="E109" s="18">
        <f t="shared" si="7"/>
        <v>44562</v>
      </c>
      <c r="G109" s="19">
        <f t="shared" si="5"/>
        <v>44562</v>
      </c>
      <c r="H109" s="5">
        <v>0</v>
      </c>
      <c r="I109" s="19"/>
      <c r="J109" s="5" t="s">
        <v>222</v>
      </c>
      <c r="K109" s="5" t="s">
        <v>223</v>
      </c>
      <c r="L109" s="5" t="s">
        <v>78</v>
      </c>
      <c r="M109" s="5" t="s">
        <v>226</v>
      </c>
      <c r="N109" s="17">
        <f t="shared" si="6"/>
        <v>44927</v>
      </c>
      <c r="P109" s="5" t="s">
        <v>1001</v>
      </c>
      <c r="Q109" s="5">
        <v>1</v>
      </c>
      <c r="U109" s="5" t="s">
        <v>1002</v>
      </c>
      <c r="Y109" s="5" t="s">
        <v>992</v>
      </c>
    </row>
    <row r="110" spans="1:25" x14ac:dyDescent="0.25">
      <c r="A110" s="5" t="s">
        <v>222</v>
      </c>
      <c r="B110" s="5" t="s">
        <v>223</v>
      </c>
      <c r="C110" s="5" t="str">
        <f>'Max Energy Year'!C110</f>
        <v>DRW.PX.NCA._.CI_.Water Heater - DLC</v>
      </c>
      <c r="D110" s="5" t="s">
        <v>226</v>
      </c>
      <c r="E110" s="18">
        <f t="shared" si="7"/>
        <v>44562</v>
      </c>
      <c r="G110" s="19">
        <f t="shared" si="5"/>
        <v>44562</v>
      </c>
      <c r="H110" s="5">
        <v>0</v>
      </c>
      <c r="I110" s="19"/>
      <c r="J110" s="5" t="s">
        <v>222</v>
      </c>
      <c r="K110" s="5" t="s">
        <v>223</v>
      </c>
      <c r="L110" s="5" t="s">
        <v>59</v>
      </c>
      <c r="M110" s="5" t="s">
        <v>226</v>
      </c>
      <c r="N110" s="17">
        <f t="shared" si="6"/>
        <v>44927</v>
      </c>
      <c r="P110" s="5" t="s">
        <v>1001</v>
      </c>
      <c r="Q110" s="5">
        <v>1</v>
      </c>
      <c r="U110" s="5" t="s">
        <v>1002</v>
      </c>
      <c r="Y110" s="5" t="s">
        <v>992</v>
      </c>
    </row>
    <row r="111" spans="1:25" x14ac:dyDescent="0.25">
      <c r="A111" s="5" t="s">
        <v>222</v>
      </c>
      <c r="B111" s="5" t="s">
        <v>223</v>
      </c>
      <c r="C111" s="5" t="str">
        <f>'Max Energy Year'!C111</f>
        <v>DRW.PX.GOE._.RES.Battery DLC</v>
      </c>
      <c r="D111" s="5" t="s">
        <v>226</v>
      </c>
      <c r="E111" s="18">
        <f t="shared" si="7"/>
        <v>44562</v>
      </c>
      <c r="G111" s="19">
        <f t="shared" si="5"/>
        <v>44562</v>
      </c>
      <c r="H111" s="5">
        <v>0</v>
      </c>
      <c r="I111" s="19"/>
      <c r="J111" s="5" t="s">
        <v>222</v>
      </c>
      <c r="K111" s="5" t="s">
        <v>223</v>
      </c>
      <c r="L111" s="5" t="s">
        <v>49</v>
      </c>
      <c r="M111" s="5" t="s">
        <v>226</v>
      </c>
      <c r="N111" s="17">
        <f t="shared" si="6"/>
        <v>44927</v>
      </c>
      <c r="P111" s="5" t="s">
        <v>1001</v>
      </c>
      <c r="Q111" s="5">
        <v>1</v>
      </c>
      <c r="U111" s="5" t="s">
        <v>1002</v>
      </c>
      <c r="Y111" s="5" t="s">
        <v>992</v>
      </c>
    </row>
    <row r="112" spans="1:25" x14ac:dyDescent="0.25">
      <c r="A112" s="5" t="s">
        <v>222</v>
      </c>
      <c r="B112" s="5" t="s">
        <v>223</v>
      </c>
      <c r="C112" s="5" t="str">
        <f>'Max Energy Year'!C112</f>
        <v>DRW.PX.GOE._.RES.EV DLC</v>
      </c>
      <c r="D112" s="5" t="s">
        <v>226</v>
      </c>
      <c r="E112" s="18">
        <f t="shared" si="7"/>
        <v>44562</v>
      </c>
      <c r="G112" s="19">
        <f t="shared" si="5"/>
        <v>44562</v>
      </c>
      <c r="H112" s="5">
        <v>0</v>
      </c>
      <c r="I112" s="19"/>
      <c r="J112" s="5" t="s">
        <v>222</v>
      </c>
      <c r="K112" s="5" t="s">
        <v>223</v>
      </c>
      <c r="L112" s="5" t="s">
        <v>51</v>
      </c>
      <c r="M112" s="5" t="s">
        <v>226</v>
      </c>
      <c r="N112" s="17">
        <f t="shared" si="6"/>
        <v>44927</v>
      </c>
      <c r="P112" s="5" t="s">
        <v>1001</v>
      </c>
      <c r="Q112" s="5">
        <v>1</v>
      </c>
      <c r="U112" s="5" t="s">
        <v>1002</v>
      </c>
      <c r="Y112" s="5" t="s">
        <v>992</v>
      </c>
    </row>
    <row r="113" spans="1:25" x14ac:dyDescent="0.25">
      <c r="A113" s="5" t="s">
        <v>222</v>
      </c>
      <c r="B113" s="5" t="s">
        <v>223</v>
      </c>
      <c r="C113" s="5" t="str">
        <f>'Max Energy Year'!C113</f>
        <v>DRW.PX.GOE._.RES.Grid Interactive Water Htr</v>
      </c>
      <c r="D113" s="5" t="s">
        <v>226</v>
      </c>
      <c r="E113" s="18">
        <f t="shared" si="7"/>
        <v>44562</v>
      </c>
      <c r="G113" s="19">
        <f t="shared" si="5"/>
        <v>44562</v>
      </c>
      <c r="H113" s="5">
        <v>0</v>
      </c>
      <c r="I113" s="19"/>
      <c r="J113" s="5" t="s">
        <v>222</v>
      </c>
      <c r="K113" s="5" t="s">
        <v>223</v>
      </c>
      <c r="L113" s="5" t="s">
        <v>53</v>
      </c>
      <c r="M113" s="5" t="s">
        <v>226</v>
      </c>
      <c r="N113" s="17">
        <f t="shared" si="6"/>
        <v>44927</v>
      </c>
      <c r="P113" s="5" t="s">
        <v>1001</v>
      </c>
      <c r="Q113" s="5">
        <v>1</v>
      </c>
      <c r="U113" s="5" t="s">
        <v>1002</v>
      </c>
      <c r="Y113" s="5" t="s">
        <v>992</v>
      </c>
    </row>
    <row r="114" spans="1:25" x14ac:dyDescent="0.25">
      <c r="A114" s="5" t="s">
        <v>222</v>
      </c>
      <c r="B114" s="5" t="s">
        <v>223</v>
      </c>
      <c r="C114" s="5" t="str">
        <f>'Max Energy Year'!C114</f>
        <v>DRW.PX.GOE._.RES.Home Energy Mgmt Sys</v>
      </c>
      <c r="D114" s="5" t="s">
        <v>226</v>
      </c>
      <c r="E114" s="18">
        <f t="shared" si="7"/>
        <v>44562</v>
      </c>
      <c r="G114" s="19">
        <f t="shared" si="5"/>
        <v>44562</v>
      </c>
      <c r="H114" s="5">
        <v>0</v>
      </c>
      <c r="I114" s="19"/>
      <c r="J114" s="5" t="s">
        <v>222</v>
      </c>
      <c r="K114" s="5" t="s">
        <v>223</v>
      </c>
      <c r="L114" s="5" t="s">
        <v>55</v>
      </c>
      <c r="M114" s="5" t="s">
        <v>226</v>
      </c>
      <c r="N114" s="17">
        <f t="shared" si="6"/>
        <v>44927</v>
      </c>
      <c r="P114" s="5" t="s">
        <v>1001</v>
      </c>
      <c r="Q114" s="5">
        <v>1</v>
      </c>
      <c r="U114" s="5" t="s">
        <v>1002</v>
      </c>
      <c r="Y114" s="5" t="s">
        <v>992</v>
      </c>
    </row>
    <row r="115" spans="1:25" x14ac:dyDescent="0.25">
      <c r="A115" s="5" t="s">
        <v>222</v>
      </c>
      <c r="B115" s="5" t="s">
        <v>223</v>
      </c>
      <c r="C115" s="5" t="str">
        <f>'Max Energy Year'!C115</f>
        <v>DRW.PX.GOE._.RES.HVAC - DLC</v>
      </c>
      <c r="D115" s="5" t="s">
        <v>226</v>
      </c>
      <c r="E115" s="18">
        <f t="shared" si="7"/>
        <v>44562</v>
      </c>
      <c r="G115" s="19">
        <f t="shared" si="5"/>
        <v>44562</v>
      </c>
      <c r="H115" s="5">
        <v>0</v>
      </c>
      <c r="I115" s="19"/>
      <c r="J115" s="5" t="s">
        <v>222</v>
      </c>
      <c r="K115" s="5" t="s">
        <v>223</v>
      </c>
      <c r="L115" s="5" t="s">
        <v>57</v>
      </c>
      <c r="M115" s="5" t="s">
        <v>226</v>
      </c>
      <c r="N115" s="17">
        <f t="shared" si="6"/>
        <v>44927</v>
      </c>
      <c r="P115" s="5" t="s">
        <v>1001</v>
      </c>
      <c r="Q115" s="5">
        <v>1</v>
      </c>
      <c r="U115" s="5" t="s">
        <v>1002</v>
      </c>
      <c r="Y115" s="5" t="s">
        <v>992</v>
      </c>
    </row>
    <row r="116" spans="1:25" x14ac:dyDescent="0.25">
      <c r="A116" s="5" t="s">
        <v>222</v>
      </c>
      <c r="B116" s="5" t="s">
        <v>223</v>
      </c>
      <c r="C116" s="5" t="str">
        <f>'Max Energy Year'!C116</f>
        <v>DRW.PX.GOE._.RES.Pool Pump - DLC</v>
      </c>
      <c r="D116" s="5" t="s">
        <v>226</v>
      </c>
      <c r="E116" s="18">
        <f t="shared" si="7"/>
        <v>44562</v>
      </c>
      <c r="G116" s="19">
        <f t="shared" si="5"/>
        <v>44562</v>
      </c>
      <c r="H116" s="5">
        <v>0</v>
      </c>
      <c r="I116" s="19"/>
      <c r="J116" s="5" t="s">
        <v>222</v>
      </c>
      <c r="K116" s="5" t="s">
        <v>223</v>
      </c>
      <c r="L116" s="5" t="s">
        <v>61</v>
      </c>
      <c r="M116" s="5" t="s">
        <v>226</v>
      </c>
      <c r="N116" s="17">
        <f t="shared" si="6"/>
        <v>44927</v>
      </c>
      <c r="P116" s="5" t="s">
        <v>1001</v>
      </c>
      <c r="Q116" s="5">
        <v>1</v>
      </c>
      <c r="U116" s="5" t="s">
        <v>1002</v>
      </c>
      <c r="Y116" s="5" t="s">
        <v>992</v>
      </c>
    </row>
    <row r="117" spans="1:25" x14ac:dyDescent="0.25">
      <c r="A117" s="5" t="s">
        <v>222</v>
      </c>
      <c r="B117" s="5" t="s">
        <v>223</v>
      </c>
      <c r="C117" s="5" t="str">
        <f>'Max Energy Year'!C117</f>
        <v>DRW.PX.GOE._.RES.Water Heater - DLC</v>
      </c>
      <c r="D117" s="5" t="s">
        <v>226</v>
      </c>
      <c r="E117" s="18">
        <f t="shared" si="7"/>
        <v>44562</v>
      </c>
      <c r="G117" s="19">
        <f t="shared" si="5"/>
        <v>44562</v>
      </c>
      <c r="H117" s="5">
        <v>0</v>
      </c>
      <c r="I117" s="19"/>
      <c r="J117" s="5" t="s">
        <v>222</v>
      </c>
      <c r="K117" s="5" t="s">
        <v>223</v>
      </c>
      <c r="L117" s="5" t="s">
        <v>32</v>
      </c>
      <c r="M117" s="5" t="s">
        <v>226</v>
      </c>
      <c r="N117" s="17">
        <f t="shared" si="6"/>
        <v>44927</v>
      </c>
      <c r="P117" s="5" t="s">
        <v>1001</v>
      </c>
      <c r="Q117" s="5">
        <v>1</v>
      </c>
      <c r="U117" s="5" t="s">
        <v>1002</v>
      </c>
      <c r="Y117" s="5" t="s">
        <v>992</v>
      </c>
    </row>
    <row r="118" spans="1:25" x14ac:dyDescent="0.25">
      <c r="A118" s="5" t="s">
        <v>222</v>
      </c>
      <c r="B118" s="5" t="s">
        <v>223</v>
      </c>
      <c r="C118" s="5" t="str">
        <f>'Max Energy Year'!C118</f>
        <v>DRW.PX.GOE._.CI_.Battery DLC</v>
      </c>
      <c r="D118" s="5" t="s">
        <v>226</v>
      </c>
      <c r="E118" s="18">
        <f t="shared" si="7"/>
        <v>44562</v>
      </c>
      <c r="G118" s="19">
        <f t="shared" si="5"/>
        <v>44562</v>
      </c>
      <c r="H118" s="5">
        <v>0</v>
      </c>
      <c r="I118" s="19"/>
      <c r="J118" s="5" t="s">
        <v>222</v>
      </c>
      <c r="K118" s="5" t="s">
        <v>223</v>
      </c>
      <c r="L118" s="5" t="s">
        <v>35</v>
      </c>
      <c r="M118" s="5" t="s">
        <v>226</v>
      </c>
      <c r="N118" s="17">
        <f t="shared" si="6"/>
        <v>44927</v>
      </c>
      <c r="P118" s="5" t="s">
        <v>1001</v>
      </c>
      <c r="Q118" s="5">
        <v>1</v>
      </c>
      <c r="U118" s="5" t="s">
        <v>1002</v>
      </c>
      <c r="Y118" s="5" t="s">
        <v>992</v>
      </c>
    </row>
    <row r="119" spans="1:25" x14ac:dyDescent="0.25">
      <c r="A119" s="5" t="s">
        <v>222</v>
      </c>
      <c r="B119" s="5" t="s">
        <v>223</v>
      </c>
      <c r="C119" s="5" t="str">
        <f>'Max Energy Year'!C119</f>
        <v>DRW.PX.GOE._.CI_.Grid Interactive Water Htr</v>
      </c>
      <c r="D119" s="5" t="s">
        <v>226</v>
      </c>
      <c r="E119" s="18">
        <f t="shared" si="7"/>
        <v>44562</v>
      </c>
      <c r="G119" s="19">
        <f t="shared" si="5"/>
        <v>44562</v>
      </c>
      <c r="H119" s="5">
        <v>0</v>
      </c>
      <c r="I119" s="19"/>
      <c r="J119" s="5" t="s">
        <v>222</v>
      </c>
      <c r="K119" s="5" t="s">
        <v>223</v>
      </c>
      <c r="L119" s="5" t="s">
        <v>37</v>
      </c>
      <c r="M119" s="5" t="s">
        <v>226</v>
      </c>
      <c r="N119" s="17">
        <f t="shared" si="6"/>
        <v>44927</v>
      </c>
      <c r="P119" s="5" t="s">
        <v>1001</v>
      </c>
      <c r="Q119" s="5">
        <v>1</v>
      </c>
      <c r="U119" s="5" t="s">
        <v>1002</v>
      </c>
      <c r="Y119" s="5" t="s">
        <v>992</v>
      </c>
    </row>
    <row r="120" spans="1:25" x14ac:dyDescent="0.25">
      <c r="A120" s="5" t="s">
        <v>222</v>
      </c>
      <c r="B120" s="5" t="s">
        <v>223</v>
      </c>
      <c r="C120" s="5" t="str">
        <f>'Max Energy Year'!C120</f>
        <v>DRW.PX.GOE._.CI_.HVAC - DLC</v>
      </c>
      <c r="D120" s="5" t="s">
        <v>226</v>
      </c>
      <c r="E120" s="18">
        <f t="shared" si="7"/>
        <v>44562</v>
      </c>
      <c r="G120" s="19">
        <f t="shared" si="5"/>
        <v>44562</v>
      </c>
      <c r="H120" s="5">
        <v>0</v>
      </c>
      <c r="I120" s="19"/>
      <c r="J120" s="5" t="s">
        <v>222</v>
      </c>
      <c r="K120" s="5" t="s">
        <v>223</v>
      </c>
      <c r="L120" s="5" t="s">
        <v>39</v>
      </c>
      <c r="M120" s="5" t="s">
        <v>226</v>
      </c>
      <c r="N120" s="17">
        <f t="shared" si="6"/>
        <v>44927</v>
      </c>
      <c r="P120" s="5" t="s">
        <v>1001</v>
      </c>
      <c r="Q120" s="5">
        <v>1</v>
      </c>
      <c r="U120" s="5" t="s">
        <v>1002</v>
      </c>
      <c r="Y120" s="5" t="s">
        <v>992</v>
      </c>
    </row>
    <row r="121" spans="1:25" x14ac:dyDescent="0.25">
      <c r="A121" s="5" t="s">
        <v>222</v>
      </c>
      <c r="B121" s="5" t="s">
        <v>223</v>
      </c>
      <c r="C121" s="5" t="str">
        <f>'Max Energy Year'!C121</f>
        <v>DRW.PX.GOE._.CI_.Pool Pump - DLC</v>
      </c>
      <c r="D121" s="5" t="s">
        <v>226</v>
      </c>
      <c r="E121" s="18">
        <f t="shared" si="7"/>
        <v>44562</v>
      </c>
      <c r="G121" s="19">
        <f t="shared" si="5"/>
        <v>44562</v>
      </c>
      <c r="H121" s="5">
        <v>0</v>
      </c>
      <c r="I121" s="19"/>
      <c r="J121" s="5" t="s">
        <v>222</v>
      </c>
      <c r="K121" s="5" t="s">
        <v>223</v>
      </c>
      <c r="L121" s="5" t="s">
        <v>41</v>
      </c>
      <c r="M121" s="5" t="s">
        <v>226</v>
      </c>
      <c r="N121" s="17">
        <f t="shared" si="6"/>
        <v>44927</v>
      </c>
      <c r="P121" s="5" t="s">
        <v>1001</v>
      </c>
      <c r="Q121" s="5">
        <v>1</v>
      </c>
      <c r="U121" s="5" t="s">
        <v>1002</v>
      </c>
      <c r="Y121" s="5" t="s">
        <v>992</v>
      </c>
    </row>
    <row r="122" spans="1:25" x14ac:dyDescent="0.25">
      <c r="A122" s="5" t="s">
        <v>222</v>
      </c>
      <c r="B122" s="5" t="s">
        <v>223</v>
      </c>
      <c r="C122" s="5" t="str">
        <f>'Max Energy Year'!C122</f>
        <v>DRW.PX.GOE._.CI_.Smart Thermostats</v>
      </c>
      <c r="D122" s="5" t="s">
        <v>226</v>
      </c>
      <c r="E122" s="18">
        <f t="shared" si="7"/>
        <v>44562</v>
      </c>
      <c r="G122" s="19">
        <f t="shared" si="5"/>
        <v>44562</v>
      </c>
      <c r="H122" s="5">
        <v>0</v>
      </c>
      <c r="I122" s="19"/>
      <c r="J122" s="5" t="s">
        <v>222</v>
      </c>
      <c r="K122" s="5" t="s">
        <v>223</v>
      </c>
      <c r="L122" s="5" t="s">
        <v>43</v>
      </c>
      <c r="M122" s="5" t="s">
        <v>226</v>
      </c>
      <c r="N122" s="17">
        <f t="shared" si="6"/>
        <v>44927</v>
      </c>
      <c r="P122" s="5" t="s">
        <v>1001</v>
      </c>
      <c r="Q122" s="5">
        <v>1</v>
      </c>
      <c r="U122" s="5" t="s">
        <v>1002</v>
      </c>
      <c r="Y122" s="5" t="s">
        <v>992</v>
      </c>
    </row>
    <row r="123" spans="1:25" x14ac:dyDescent="0.25">
      <c r="A123" s="5" t="s">
        <v>222</v>
      </c>
      <c r="B123" s="5" t="s">
        <v>223</v>
      </c>
      <c r="C123" s="5" t="str">
        <f>'Max Energy Year'!C123</f>
        <v>DRW.PX.GOE._.CI_.3 Party</v>
      </c>
      <c r="D123" s="5" t="s">
        <v>226</v>
      </c>
      <c r="E123" s="18">
        <f t="shared" si="7"/>
        <v>44562</v>
      </c>
      <c r="G123" s="19">
        <f t="shared" si="5"/>
        <v>44562</v>
      </c>
      <c r="H123" s="5">
        <v>0</v>
      </c>
      <c r="I123" s="19"/>
      <c r="J123" s="5" t="s">
        <v>222</v>
      </c>
      <c r="K123" s="5" t="s">
        <v>223</v>
      </c>
      <c r="L123" s="5" t="s">
        <v>45</v>
      </c>
      <c r="M123" s="5" t="s">
        <v>226</v>
      </c>
      <c r="N123" s="17">
        <f t="shared" si="6"/>
        <v>44927</v>
      </c>
      <c r="P123" s="5" t="s">
        <v>1001</v>
      </c>
      <c r="Q123" s="5">
        <v>1</v>
      </c>
      <c r="U123" s="5" t="s">
        <v>1002</v>
      </c>
      <c r="Y123" s="5" t="s">
        <v>992</v>
      </c>
    </row>
    <row r="124" spans="1:25" x14ac:dyDescent="0.25">
      <c r="A124" s="5" t="s">
        <v>222</v>
      </c>
      <c r="B124" s="5" t="s">
        <v>223</v>
      </c>
      <c r="C124" s="5" t="str">
        <f>'Max Energy Year'!C124</f>
        <v>DRW.PX.GOE._.CI_.Water Heater - DLC</v>
      </c>
      <c r="D124" s="5" t="s">
        <v>226</v>
      </c>
      <c r="E124" s="18">
        <f t="shared" si="7"/>
        <v>44562</v>
      </c>
      <c r="G124" s="19">
        <f t="shared" si="5"/>
        <v>44562</v>
      </c>
      <c r="H124" s="5">
        <v>0</v>
      </c>
      <c r="I124" s="19"/>
      <c r="J124" s="5" t="s">
        <v>222</v>
      </c>
      <c r="K124" s="5" t="s">
        <v>223</v>
      </c>
      <c r="L124" s="5" t="s">
        <v>47</v>
      </c>
      <c r="M124" s="5" t="s">
        <v>226</v>
      </c>
      <c r="N124" s="17">
        <f t="shared" si="6"/>
        <v>44927</v>
      </c>
      <c r="P124" s="5" t="s">
        <v>1001</v>
      </c>
      <c r="Q124" s="5">
        <v>1</v>
      </c>
      <c r="U124" s="5" t="s">
        <v>1002</v>
      </c>
      <c r="Y124" s="5" t="s">
        <v>992</v>
      </c>
    </row>
    <row r="125" spans="1:25" x14ac:dyDescent="0.25">
      <c r="A125" s="5" t="s">
        <v>222</v>
      </c>
      <c r="B125" s="5" t="s">
        <v>223</v>
      </c>
      <c r="C125" s="5" t="str">
        <f>'Max Energy Year'!C125</f>
        <v>DRW.PX.SOR._.RES.Battery DLC</v>
      </c>
      <c r="D125" s="5" t="s">
        <v>226</v>
      </c>
      <c r="E125" s="18">
        <f t="shared" si="7"/>
        <v>44562</v>
      </c>
      <c r="G125" s="19">
        <f t="shared" si="5"/>
        <v>44562</v>
      </c>
      <c r="H125" s="5">
        <v>0</v>
      </c>
      <c r="I125" s="19"/>
      <c r="J125" s="5" t="s">
        <v>222</v>
      </c>
      <c r="K125" s="5" t="s">
        <v>223</v>
      </c>
      <c r="L125" s="5" t="s">
        <v>122</v>
      </c>
      <c r="M125" s="5" t="s">
        <v>226</v>
      </c>
      <c r="N125" s="17">
        <f t="shared" si="6"/>
        <v>44927</v>
      </c>
      <c r="P125" s="5" t="s">
        <v>1001</v>
      </c>
      <c r="Q125" s="5">
        <v>1</v>
      </c>
      <c r="U125" s="5" t="s">
        <v>1002</v>
      </c>
      <c r="Y125" s="5" t="s">
        <v>992</v>
      </c>
    </row>
    <row r="126" spans="1:25" x14ac:dyDescent="0.25">
      <c r="A126" s="5" t="s">
        <v>222</v>
      </c>
      <c r="B126" s="5" t="s">
        <v>223</v>
      </c>
      <c r="C126" s="5" t="str">
        <f>'Max Energy Year'!C126</f>
        <v>DRW.PX.SOR._.RES.EV DLC</v>
      </c>
      <c r="D126" s="5" t="s">
        <v>226</v>
      </c>
      <c r="E126" s="18">
        <f t="shared" si="7"/>
        <v>44562</v>
      </c>
      <c r="G126" s="19">
        <f t="shared" si="5"/>
        <v>44562</v>
      </c>
      <c r="H126" s="5">
        <v>0</v>
      </c>
      <c r="I126" s="19"/>
      <c r="J126" s="5" t="s">
        <v>222</v>
      </c>
      <c r="K126" s="5" t="s">
        <v>223</v>
      </c>
      <c r="L126" s="5" t="s">
        <v>112</v>
      </c>
      <c r="M126" s="5" t="s">
        <v>226</v>
      </c>
      <c r="N126" s="17">
        <f t="shared" si="6"/>
        <v>44927</v>
      </c>
      <c r="P126" s="5" t="s">
        <v>1001</v>
      </c>
      <c r="Q126" s="5">
        <v>1</v>
      </c>
      <c r="U126" s="5" t="s">
        <v>1002</v>
      </c>
      <c r="Y126" s="5" t="s">
        <v>992</v>
      </c>
    </row>
    <row r="127" spans="1:25" x14ac:dyDescent="0.25">
      <c r="A127" s="5" t="s">
        <v>222</v>
      </c>
      <c r="B127" s="5" t="s">
        <v>223</v>
      </c>
      <c r="C127" s="5" t="str">
        <f>'Max Energy Year'!C127</f>
        <v>DRW.PX.SOR._.RES.Grid Interactive Water Htr</v>
      </c>
      <c r="D127" s="5" t="s">
        <v>226</v>
      </c>
      <c r="E127" s="18">
        <f t="shared" si="7"/>
        <v>44562</v>
      </c>
      <c r="G127" s="19">
        <f t="shared" si="5"/>
        <v>44562</v>
      </c>
      <c r="H127" s="5">
        <v>0</v>
      </c>
      <c r="I127" s="19"/>
      <c r="J127" s="5" t="s">
        <v>222</v>
      </c>
      <c r="K127" s="5" t="s">
        <v>223</v>
      </c>
      <c r="L127" s="5" t="s">
        <v>114</v>
      </c>
      <c r="M127" s="5" t="s">
        <v>226</v>
      </c>
      <c r="N127" s="17">
        <f t="shared" si="6"/>
        <v>44927</v>
      </c>
      <c r="P127" s="5" t="s">
        <v>1001</v>
      </c>
      <c r="Q127" s="5">
        <v>1</v>
      </c>
      <c r="U127" s="5" t="s">
        <v>1002</v>
      </c>
      <c r="Y127" s="5" t="s">
        <v>992</v>
      </c>
    </row>
    <row r="128" spans="1:25" x14ac:dyDescent="0.25">
      <c r="A128" s="5" t="s">
        <v>222</v>
      </c>
      <c r="B128" s="5" t="s">
        <v>223</v>
      </c>
      <c r="C128" s="5" t="str">
        <f>'Max Energy Year'!C128</f>
        <v>DRW.PX.SOR._.RES.Home Energy Mgmt Sys</v>
      </c>
      <c r="D128" s="5" t="s">
        <v>226</v>
      </c>
      <c r="E128" s="18">
        <f t="shared" si="7"/>
        <v>44562</v>
      </c>
      <c r="G128" s="19">
        <f t="shared" si="5"/>
        <v>44562</v>
      </c>
      <c r="H128" s="5">
        <v>0</v>
      </c>
      <c r="I128" s="19"/>
      <c r="J128" s="5" t="s">
        <v>222</v>
      </c>
      <c r="K128" s="5" t="s">
        <v>223</v>
      </c>
      <c r="L128" s="5" t="s">
        <v>116</v>
      </c>
      <c r="M128" s="5" t="s">
        <v>226</v>
      </c>
      <c r="N128" s="17">
        <f t="shared" si="6"/>
        <v>44927</v>
      </c>
      <c r="P128" s="5" t="s">
        <v>1001</v>
      </c>
      <c r="Q128" s="5">
        <v>1</v>
      </c>
      <c r="U128" s="5" t="s">
        <v>1002</v>
      </c>
      <c r="Y128" s="5" t="s">
        <v>992</v>
      </c>
    </row>
    <row r="129" spans="1:25" x14ac:dyDescent="0.25">
      <c r="A129" s="5" t="s">
        <v>222</v>
      </c>
      <c r="B129" s="5" t="s">
        <v>223</v>
      </c>
      <c r="C129" s="5" t="str">
        <f>'Max Energy Year'!C129</f>
        <v>DRW.PX.SOR._.RES.HVAC - DLC</v>
      </c>
      <c r="D129" s="5" t="s">
        <v>226</v>
      </c>
      <c r="E129" s="18">
        <f t="shared" si="7"/>
        <v>44562</v>
      </c>
      <c r="G129" s="19">
        <f t="shared" si="5"/>
        <v>44562</v>
      </c>
      <c r="H129" s="5">
        <v>0</v>
      </c>
      <c r="I129" s="19"/>
      <c r="J129" s="5" t="s">
        <v>222</v>
      </c>
      <c r="K129" s="5" t="s">
        <v>223</v>
      </c>
      <c r="L129" s="5" t="s">
        <v>118</v>
      </c>
      <c r="M129" s="5" t="s">
        <v>226</v>
      </c>
      <c r="N129" s="17">
        <f t="shared" si="6"/>
        <v>44927</v>
      </c>
      <c r="P129" s="5" t="s">
        <v>1001</v>
      </c>
      <c r="Q129" s="5">
        <v>1</v>
      </c>
      <c r="U129" s="5" t="s">
        <v>1002</v>
      </c>
      <c r="Y129" s="5" t="s">
        <v>992</v>
      </c>
    </row>
    <row r="130" spans="1:25" x14ac:dyDescent="0.25">
      <c r="A130" s="5" t="s">
        <v>222</v>
      </c>
      <c r="B130" s="5" t="s">
        <v>223</v>
      </c>
      <c r="C130" s="5" t="str">
        <f>'Max Energy Year'!C130</f>
        <v>DRW.PX.SOR._.RES.Pool Pump - DLC</v>
      </c>
      <c r="D130" s="5" t="s">
        <v>226</v>
      </c>
      <c r="E130" s="18">
        <f t="shared" si="7"/>
        <v>44562</v>
      </c>
      <c r="G130" s="19">
        <f t="shared" si="5"/>
        <v>44562</v>
      </c>
      <c r="H130" s="5">
        <v>0</v>
      </c>
      <c r="I130" s="19"/>
      <c r="J130" s="5" t="s">
        <v>222</v>
      </c>
      <c r="K130" s="5" t="s">
        <v>223</v>
      </c>
      <c r="L130" s="5" t="s">
        <v>120</v>
      </c>
      <c r="M130" s="5" t="s">
        <v>226</v>
      </c>
      <c r="N130" s="17">
        <f t="shared" si="6"/>
        <v>44927</v>
      </c>
      <c r="P130" s="5" t="s">
        <v>1001</v>
      </c>
      <c r="Q130" s="5">
        <v>1</v>
      </c>
      <c r="U130" s="5" t="s">
        <v>1002</v>
      </c>
      <c r="Y130" s="5" t="s">
        <v>992</v>
      </c>
    </row>
    <row r="131" spans="1:25" x14ac:dyDescent="0.25">
      <c r="A131" s="5" t="s">
        <v>222</v>
      </c>
      <c r="B131" s="5" t="s">
        <v>223</v>
      </c>
      <c r="C131" s="5" t="str">
        <f>'Max Energy Year'!C131</f>
        <v>DRW.PX.SOR._.RES.Smart Thermostats</v>
      </c>
      <c r="D131" s="5" t="s">
        <v>226</v>
      </c>
      <c r="E131" s="18">
        <f t="shared" ref="E131:E162" si="8">StartDate</f>
        <v>44562</v>
      </c>
      <c r="G131" s="19">
        <f t="shared" si="5"/>
        <v>44562</v>
      </c>
      <c r="H131" s="5">
        <v>0</v>
      </c>
      <c r="I131" s="19"/>
      <c r="J131" s="5" t="s">
        <v>222</v>
      </c>
      <c r="K131" s="5" t="s">
        <v>223</v>
      </c>
      <c r="L131" s="5" t="s">
        <v>124</v>
      </c>
      <c r="M131" s="5" t="s">
        <v>226</v>
      </c>
      <c r="N131" s="17">
        <f t="shared" si="6"/>
        <v>44927</v>
      </c>
      <c r="P131" s="5" t="s">
        <v>1001</v>
      </c>
      <c r="Q131" s="5">
        <v>1</v>
      </c>
      <c r="U131" s="5" t="s">
        <v>1002</v>
      </c>
      <c r="Y131" s="5" t="s">
        <v>992</v>
      </c>
    </row>
    <row r="132" spans="1:25" x14ac:dyDescent="0.25">
      <c r="A132" s="5" t="s">
        <v>222</v>
      </c>
      <c r="B132" s="5" t="s">
        <v>223</v>
      </c>
      <c r="C132" s="5" t="str">
        <f>'Max Energy Year'!C132</f>
        <v>DRW.PX.SOR._.RES.Water Heater - DLC</v>
      </c>
      <c r="D132" s="5" t="s">
        <v>226</v>
      </c>
      <c r="E132" s="18">
        <f t="shared" si="8"/>
        <v>44562</v>
      </c>
      <c r="G132" s="19">
        <f t="shared" ref="G132:G182" si="9">E132</f>
        <v>44562</v>
      </c>
      <c r="H132" s="5">
        <v>0</v>
      </c>
      <c r="I132" s="19"/>
      <c r="J132" s="5" t="s">
        <v>222</v>
      </c>
      <c r="K132" s="5" t="s">
        <v>223</v>
      </c>
      <c r="L132" s="5" t="s">
        <v>96</v>
      </c>
      <c r="M132" s="5" t="s">
        <v>226</v>
      </c>
      <c r="N132" s="17">
        <f t="shared" si="6"/>
        <v>44927</v>
      </c>
      <c r="P132" s="5" t="s">
        <v>1001</v>
      </c>
      <c r="Q132" s="5">
        <v>1</v>
      </c>
      <c r="U132" s="5" t="s">
        <v>1002</v>
      </c>
      <c r="Y132" s="5" t="s">
        <v>992</v>
      </c>
    </row>
    <row r="133" spans="1:25" x14ac:dyDescent="0.25">
      <c r="A133" s="5" t="s">
        <v>222</v>
      </c>
      <c r="B133" s="5" t="s">
        <v>223</v>
      </c>
      <c r="C133" s="5" t="str">
        <f>'Max Energy Year'!C133</f>
        <v>DRW.PX.SOR._.CI_.Battery DLC</v>
      </c>
      <c r="D133" s="5" t="s">
        <v>226</v>
      </c>
      <c r="E133" s="18">
        <f t="shared" si="8"/>
        <v>44562</v>
      </c>
      <c r="G133" s="19">
        <f t="shared" si="9"/>
        <v>44562</v>
      </c>
      <c r="H133" s="5">
        <v>0</v>
      </c>
      <c r="I133" s="19"/>
      <c r="J133" s="5" t="s">
        <v>222</v>
      </c>
      <c r="K133" s="5" t="s">
        <v>223</v>
      </c>
      <c r="L133" s="5" t="s">
        <v>98</v>
      </c>
      <c r="M133" s="5" t="s">
        <v>226</v>
      </c>
      <c r="N133" s="17">
        <f t="shared" ref="N133:N182" si="10">$N$3</f>
        <v>44927</v>
      </c>
      <c r="P133" s="5" t="s">
        <v>1001</v>
      </c>
      <c r="Q133" s="5">
        <v>1</v>
      </c>
      <c r="U133" s="5" t="s">
        <v>1002</v>
      </c>
      <c r="Y133" s="5" t="s">
        <v>992</v>
      </c>
    </row>
    <row r="134" spans="1:25" x14ac:dyDescent="0.25">
      <c r="A134" s="5" t="s">
        <v>222</v>
      </c>
      <c r="B134" s="5" t="s">
        <v>223</v>
      </c>
      <c r="C134" s="5" t="str">
        <f>'Max Energy Year'!C134</f>
        <v>DRW.PX.SOR._.CI_.Grid Interactive Water Htr</v>
      </c>
      <c r="D134" s="5" t="s">
        <v>226</v>
      </c>
      <c r="E134" s="18">
        <f t="shared" si="8"/>
        <v>44562</v>
      </c>
      <c r="G134" s="19">
        <f t="shared" si="9"/>
        <v>44562</v>
      </c>
      <c r="H134" s="5">
        <v>0</v>
      </c>
      <c r="I134" s="19"/>
      <c r="J134" s="5" t="s">
        <v>222</v>
      </c>
      <c r="K134" s="5" t="s">
        <v>223</v>
      </c>
      <c r="L134" s="5" t="s">
        <v>100</v>
      </c>
      <c r="M134" s="5" t="s">
        <v>226</v>
      </c>
      <c r="N134" s="17">
        <f t="shared" si="10"/>
        <v>44927</v>
      </c>
      <c r="P134" s="5" t="s">
        <v>1001</v>
      </c>
      <c r="Q134" s="5">
        <v>1</v>
      </c>
      <c r="U134" s="5" t="s">
        <v>1002</v>
      </c>
      <c r="Y134" s="5" t="s">
        <v>992</v>
      </c>
    </row>
    <row r="135" spans="1:25" x14ac:dyDescent="0.25">
      <c r="A135" s="5" t="s">
        <v>222</v>
      </c>
      <c r="B135" s="5" t="s">
        <v>223</v>
      </c>
      <c r="C135" s="5" t="str">
        <f>'Max Energy Year'!C135</f>
        <v>DRW.PX.SOR._.CI_.HVAC - DLC</v>
      </c>
      <c r="D135" s="5" t="s">
        <v>226</v>
      </c>
      <c r="E135" s="18">
        <f t="shared" si="8"/>
        <v>44562</v>
      </c>
      <c r="G135" s="19">
        <f t="shared" si="9"/>
        <v>44562</v>
      </c>
      <c r="H135" s="5">
        <v>0</v>
      </c>
      <c r="I135" s="19"/>
      <c r="J135" s="5" t="s">
        <v>222</v>
      </c>
      <c r="K135" s="5" t="s">
        <v>223</v>
      </c>
      <c r="L135" s="5" t="s">
        <v>102</v>
      </c>
      <c r="M135" s="5" t="s">
        <v>226</v>
      </c>
      <c r="N135" s="17">
        <f t="shared" si="10"/>
        <v>44927</v>
      </c>
      <c r="P135" s="5" t="s">
        <v>1001</v>
      </c>
      <c r="Q135" s="5">
        <v>1</v>
      </c>
      <c r="U135" s="5" t="s">
        <v>1002</v>
      </c>
      <c r="Y135" s="5" t="s">
        <v>992</v>
      </c>
    </row>
    <row r="136" spans="1:25" x14ac:dyDescent="0.25">
      <c r="A136" s="5" t="s">
        <v>222</v>
      </c>
      <c r="B136" s="5" t="s">
        <v>223</v>
      </c>
      <c r="C136" s="5" t="str">
        <f>'Max Energy Year'!C136</f>
        <v>DRW.PX.SOR._.CI_.Pool Pump - DLC</v>
      </c>
      <c r="D136" s="5" t="s">
        <v>226</v>
      </c>
      <c r="E136" s="18">
        <f t="shared" si="8"/>
        <v>44562</v>
      </c>
      <c r="G136" s="19">
        <f t="shared" si="9"/>
        <v>44562</v>
      </c>
      <c r="H136" s="5">
        <v>0</v>
      </c>
      <c r="I136" s="19"/>
      <c r="J136" s="5" t="s">
        <v>222</v>
      </c>
      <c r="K136" s="5" t="s">
        <v>223</v>
      </c>
      <c r="L136" s="5" t="s">
        <v>104</v>
      </c>
      <c r="M136" s="5" t="s">
        <v>226</v>
      </c>
      <c r="N136" s="17">
        <f t="shared" si="10"/>
        <v>44927</v>
      </c>
      <c r="P136" s="5" t="s">
        <v>1001</v>
      </c>
      <c r="Q136" s="5">
        <v>1</v>
      </c>
      <c r="U136" s="5" t="s">
        <v>1002</v>
      </c>
      <c r="Y136" s="5" t="s">
        <v>992</v>
      </c>
    </row>
    <row r="137" spans="1:25" x14ac:dyDescent="0.25">
      <c r="A137" s="5" t="s">
        <v>222</v>
      </c>
      <c r="B137" s="5" t="s">
        <v>223</v>
      </c>
      <c r="C137" s="5" t="str">
        <f>'Max Energy Year'!C137</f>
        <v>DRW.PX.SOR._.CI_.Smart Thermostats</v>
      </c>
      <c r="D137" s="5" t="s">
        <v>226</v>
      </c>
      <c r="E137" s="18">
        <f t="shared" si="8"/>
        <v>44562</v>
      </c>
      <c r="G137" s="19">
        <f t="shared" si="9"/>
        <v>44562</v>
      </c>
      <c r="H137" s="5">
        <v>0</v>
      </c>
      <c r="I137" s="19"/>
      <c r="J137" s="5" t="s">
        <v>222</v>
      </c>
      <c r="K137" s="5" t="s">
        <v>223</v>
      </c>
      <c r="L137" s="5" t="s">
        <v>106</v>
      </c>
      <c r="M137" s="5" t="s">
        <v>226</v>
      </c>
      <c r="N137" s="17">
        <f t="shared" si="10"/>
        <v>44927</v>
      </c>
      <c r="P137" s="5" t="s">
        <v>1001</v>
      </c>
      <c r="Q137" s="5">
        <v>1</v>
      </c>
      <c r="U137" s="5" t="s">
        <v>1002</v>
      </c>
      <c r="Y137" s="5" t="s">
        <v>992</v>
      </c>
    </row>
    <row r="138" spans="1:25" x14ac:dyDescent="0.25">
      <c r="A138" s="5" t="s">
        <v>222</v>
      </c>
      <c r="B138" s="5" t="s">
        <v>223</v>
      </c>
      <c r="C138" s="5" t="str">
        <f>'Max Energy Year'!C138</f>
        <v>DRW.PX.SOR._.CI_.3 Party</v>
      </c>
      <c r="D138" s="5" t="s">
        <v>226</v>
      </c>
      <c r="E138" s="18">
        <f t="shared" si="8"/>
        <v>44562</v>
      </c>
      <c r="G138" s="19">
        <f t="shared" si="9"/>
        <v>44562</v>
      </c>
      <c r="H138" s="5">
        <v>0</v>
      </c>
      <c r="I138" s="19"/>
      <c r="J138" s="5" t="s">
        <v>222</v>
      </c>
      <c r="K138" s="5" t="s">
        <v>223</v>
      </c>
      <c r="L138" s="5" t="s">
        <v>108</v>
      </c>
      <c r="M138" s="5" t="s">
        <v>226</v>
      </c>
      <c r="N138" s="17">
        <f t="shared" si="10"/>
        <v>44927</v>
      </c>
      <c r="P138" s="5" t="s">
        <v>1001</v>
      </c>
      <c r="Q138" s="5">
        <v>1</v>
      </c>
      <c r="U138" s="5" t="s">
        <v>1002</v>
      </c>
      <c r="Y138" s="5" t="s">
        <v>992</v>
      </c>
    </row>
    <row r="139" spans="1:25" x14ac:dyDescent="0.25">
      <c r="A139" s="5" t="s">
        <v>222</v>
      </c>
      <c r="B139" s="5" t="s">
        <v>223</v>
      </c>
      <c r="C139" s="5" t="str">
        <f>'Max Energy Year'!C139</f>
        <v>DRW.PX.SOR._.CI_.Water Heater - DLC</v>
      </c>
      <c r="D139" s="5" t="s">
        <v>226</v>
      </c>
      <c r="E139" s="18">
        <f t="shared" si="8"/>
        <v>44562</v>
      </c>
      <c r="G139" s="19">
        <f t="shared" si="9"/>
        <v>44562</v>
      </c>
      <c r="H139" s="5">
        <v>0</v>
      </c>
      <c r="I139" s="19"/>
      <c r="J139" s="5" t="s">
        <v>222</v>
      </c>
      <c r="K139" s="5" t="s">
        <v>223</v>
      </c>
      <c r="L139" s="5" t="s">
        <v>110</v>
      </c>
      <c r="M139" s="5" t="s">
        <v>226</v>
      </c>
      <c r="N139" s="17">
        <f t="shared" si="10"/>
        <v>44927</v>
      </c>
      <c r="P139" s="5" t="s">
        <v>1001</v>
      </c>
      <c r="Q139" s="5">
        <v>1</v>
      </c>
      <c r="U139" s="5" t="s">
        <v>1002</v>
      </c>
      <c r="Y139" s="5" t="s">
        <v>992</v>
      </c>
    </row>
    <row r="140" spans="1:25" x14ac:dyDescent="0.25">
      <c r="A140" s="5" t="s">
        <v>222</v>
      </c>
      <c r="B140" s="5" t="s">
        <v>223</v>
      </c>
      <c r="C140" s="5" t="str">
        <f>'Max Energy Year'!C140</f>
        <v>DRW.PX.UTN._.RES.Battery DLC</v>
      </c>
      <c r="D140" s="5" t="s">
        <v>226</v>
      </c>
      <c r="E140" s="18">
        <f t="shared" si="8"/>
        <v>44562</v>
      </c>
      <c r="G140" s="19">
        <f t="shared" si="9"/>
        <v>44562</v>
      </c>
      <c r="H140" s="5">
        <v>0</v>
      </c>
      <c r="I140" s="19"/>
      <c r="J140" s="5" t="s">
        <v>222</v>
      </c>
      <c r="K140" s="5" t="s">
        <v>223</v>
      </c>
      <c r="L140" s="5" t="s">
        <v>152</v>
      </c>
      <c r="M140" s="5" t="s">
        <v>226</v>
      </c>
      <c r="N140" s="17">
        <f t="shared" si="10"/>
        <v>44927</v>
      </c>
      <c r="P140" s="5" t="s">
        <v>1001</v>
      </c>
      <c r="Q140" s="5">
        <v>1</v>
      </c>
      <c r="U140" s="5" t="s">
        <v>1002</v>
      </c>
      <c r="Y140" s="5" t="s">
        <v>992</v>
      </c>
    </row>
    <row r="141" spans="1:25" x14ac:dyDescent="0.25">
      <c r="A141" s="5" t="s">
        <v>222</v>
      </c>
      <c r="B141" s="5" t="s">
        <v>223</v>
      </c>
      <c r="C141" s="5" t="str">
        <f>'Max Energy Year'!C141</f>
        <v>DRW.PX.UTN._.RES.EV DLC</v>
      </c>
      <c r="D141" s="5" t="s">
        <v>226</v>
      </c>
      <c r="E141" s="18">
        <f t="shared" si="8"/>
        <v>44562</v>
      </c>
      <c r="G141" s="19">
        <f t="shared" si="9"/>
        <v>44562</v>
      </c>
      <c r="H141" s="5">
        <v>0</v>
      </c>
      <c r="I141" s="19"/>
      <c r="J141" s="5" t="s">
        <v>222</v>
      </c>
      <c r="K141" s="5" t="s">
        <v>223</v>
      </c>
      <c r="L141" s="5" t="s">
        <v>142</v>
      </c>
      <c r="M141" s="5" t="s">
        <v>226</v>
      </c>
      <c r="N141" s="17">
        <f t="shared" si="10"/>
        <v>44927</v>
      </c>
      <c r="P141" s="5" t="s">
        <v>1001</v>
      </c>
      <c r="Q141" s="5">
        <v>1</v>
      </c>
      <c r="U141" s="5" t="s">
        <v>1002</v>
      </c>
      <c r="Y141" s="5" t="s">
        <v>992</v>
      </c>
    </row>
    <row r="142" spans="1:25" x14ac:dyDescent="0.25">
      <c r="A142" s="5" t="s">
        <v>222</v>
      </c>
      <c r="B142" s="5" t="s">
        <v>223</v>
      </c>
      <c r="C142" s="5" t="str">
        <f>'Max Energy Year'!C142</f>
        <v>DRW.PX.UTN._.RES.Grid Interactive Water Htr</v>
      </c>
      <c r="D142" s="5" t="s">
        <v>226</v>
      </c>
      <c r="E142" s="18">
        <f t="shared" si="8"/>
        <v>44562</v>
      </c>
      <c r="G142" s="19">
        <f t="shared" si="9"/>
        <v>44562</v>
      </c>
      <c r="H142" s="5">
        <v>0</v>
      </c>
      <c r="I142" s="19"/>
      <c r="J142" s="5" t="s">
        <v>222</v>
      </c>
      <c r="K142" s="5" t="s">
        <v>223</v>
      </c>
      <c r="L142" s="5" t="s">
        <v>144</v>
      </c>
      <c r="M142" s="5" t="s">
        <v>226</v>
      </c>
      <c r="N142" s="17">
        <f t="shared" si="10"/>
        <v>44927</v>
      </c>
      <c r="P142" s="5" t="s">
        <v>1001</v>
      </c>
      <c r="Q142" s="5">
        <v>1</v>
      </c>
      <c r="U142" s="5" t="s">
        <v>1002</v>
      </c>
      <c r="Y142" s="5" t="s">
        <v>992</v>
      </c>
    </row>
    <row r="143" spans="1:25" x14ac:dyDescent="0.25">
      <c r="A143" s="5" t="s">
        <v>222</v>
      </c>
      <c r="B143" s="5" t="s">
        <v>223</v>
      </c>
      <c r="C143" s="5" t="str">
        <f>'Max Energy Year'!C143</f>
        <v>DRW.PX.UTN._.RES.Home Energy Mgmt Sys</v>
      </c>
      <c r="D143" s="5" t="s">
        <v>226</v>
      </c>
      <c r="E143" s="18">
        <f t="shared" si="8"/>
        <v>44562</v>
      </c>
      <c r="G143" s="19">
        <f t="shared" si="9"/>
        <v>44562</v>
      </c>
      <c r="H143" s="5">
        <v>0</v>
      </c>
      <c r="I143" s="19"/>
      <c r="J143" s="5" t="s">
        <v>222</v>
      </c>
      <c r="K143" s="5" t="s">
        <v>223</v>
      </c>
      <c r="L143" s="5" t="s">
        <v>146</v>
      </c>
      <c r="M143" s="5" t="s">
        <v>226</v>
      </c>
      <c r="N143" s="17">
        <f t="shared" si="10"/>
        <v>44927</v>
      </c>
      <c r="P143" s="5" t="s">
        <v>1001</v>
      </c>
      <c r="Q143" s="5">
        <v>1</v>
      </c>
      <c r="U143" s="5" t="s">
        <v>1002</v>
      </c>
      <c r="Y143" s="5" t="s">
        <v>992</v>
      </c>
    </row>
    <row r="144" spans="1:25" x14ac:dyDescent="0.25">
      <c r="A144" s="5" t="s">
        <v>222</v>
      </c>
      <c r="B144" s="5" t="s">
        <v>223</v>
      </c>
      <c r="C144" s="5" t="str">
        <f>'Max Energy Year'!C144</f>
        <v>DRW.PX.UTN._.RES.HVAC - DLC</v>
      </c>
      <c r="D144" s="5" t="s">
        <v>226</v>
      </c>
      <c r="E144" s="18">
        <f t="shared" si="8"/>
        <v>44562</v>
      </c>
      <c r="G144" s="19">
        <f t="shared" si="9"/>
        <v>44562</v>
      </c>
      <c r="H144" s="5">
        <v>0</v>
      </c>
      <c r="I144" s="19"/>
      <c r="J144" s="5" t="s">
        <v>222</v>
      </c>
      <c r="K144" s="5" t="s">
        <v>223</v>
      </c>
      <c r="L144" s="5" t="s">
        <v>148</v>
      </c>
      <c r="M144" s="5" t="s">
        <v>226</v>
      </c>
      <c r="N144" s="17">
        <f t="shared" si="10"/>
        <v>44927</v>
      </c>
      <c r="P144" s="5" t="s">
        <v>1001</v>
      </c>
      <c r="Q144" s="5">
        <v>1</v>
      </c>
      <c r="U144" s="5" t="s">
        <v>1002</v>
      </c>
      <c r="Y144" s="5" t="s">
        <v>992</v>
      </c>
    </row>
    <row r="145" spans="1:25" x14ac:dyDescent="0.25">
      <c r="A145" s="5" t="s">
        <v>222</v>
      </c>
      <c r="B145" s="5" t="s">
        <v>223</v>
      </c>
      <c r="C145" s="5" t="str">
        <f>'Max Energy Year'!C145</f>
        <v>DRW.PX.UTN._.RES.Pool Pump - DLC</v>
      </c>
      <c r="D145" s="5" t="s">
        <v>226</v>
      </c>
      <c r="E145" s="18">
        <f t="shared" si="8"/>
        <v>44562</v>
      </c>
      <c r="G145" s="19">
        <f t="shared" si="9"/>
        <v>44562</v>
      </c>
      <c r="H145" s="5">
        <v>0</v>
      </c>
      <c r="I145" s="19"/>
      <c r="J145" s="5" t="s">
        <v>222</v>
      </c>
      <c r="K145" s="5" t="s">
        <v>223</v>
      </c>
      <c r="L145" s="5" t="s">
        <v>150</v>
      </c>
      <c r="M145" s="5" t="s">
        <v>226</v>
      </c>
      <c r="N145" s="17">
        <f t="shared" si="10"/>
        <v>44927</v>
      </c>
      <c r="P145" s="5" t="s">
        <v>1001</v>
      </c>
      <c r="Q145" s="5">
        <v>1</v>
      </c>
      <c r="U145" s="5" t="s">
        <v>1002</v>
      </c>
      <c r="Y145" s="5" t="s">
        <v>992</v>
      </c>
    </row>
    <row r="146" spans="1:25" x14ac:dyDescent="0.25">
      <c r="A146" s="5" t="s">
        <v>222</v>
      </c>
      <c r="B146" s="5" t="s">
        <v>223</v>
      </c>
      <c r="C146" s="5" t="str">
        <f>'Max Energy Year'!C146</f>
        <v>DRW.PX.UTN._.RES.Water Heater - DLC</v>
      </c>
      <c r="D146" s="5" t="s">
        <v>226</v>
      </c>
      <c r="E146" s="18">
        <f t="shared" si="8"/>
        <v>44562</v>
      </c>
      <c r="G146" s="19">
        <f t="shared" si="9"/>
        <v>44562</v>
      </c>
      <c r="H146" s="5">
        <v>0</v>
      </c>
      <c r="I146" s="19"/>
      <c r="J146" s="5" t="s">
        <v>222</v>
      </c>
      <c r="K146" s="5" t="s">
        <v>223</v>
      </c>
      <c r="L146" s="5" t="s">
        <v>154</v>
      </c>
      <c r="M146" s="5" t="s">
        <v>226</v>
      </c>
      <c r="N146" s="17">
        <f t="shared" si="10"/>
        <v>44927</v>
      </c>
      <c r="P146" s="5" t="s">
        <v>1001</v>
      </c>
      <c r="Q146" s="5">
        <v>1</v>
      </c>
      <c r="U146" s="5" t="s">
        <v>1002</v>
      </c>
      <c r="Y146" s="5" t="s">
        <v>992</v>
      </c>
    </row>
    <row r="147" spans="1:25" x14ac:dyDescent="0.25">
      <c r="A147" s="5" t="s">
        <v>222</v>
      </c>
      <c r="B147" s="5" t="s">
        <v>223</v>
      </c>
      <c r="C147" s="5" t="str">
        <f>'Max Energy Year'!C147</f>
        <v>DRW.PX.UTN._.CI_.Battery DLC</v>
      </c>
      <c r="D147" s="5" t="s">
        <v>226</v>
      </c>
      <c r="E147" s="18">
        <f t="shared" si="8"/>
        <v>44562</v>
      </c>
      <c r="G147" s="19">
        <f t="shared" si="9"/>
        <v>44562</v>
      </c>
      <c r="H147" s="5">
        <v>0</v>
      </c>
      <c r="I147" s="19"/>
      <c r="J147" s="5" t="s">
        <v>222</v>
      </c>
      <c r="K147" s="5" t="s">
        <v>223</v>
      </c>
      <c r="L147" s="5" t="s">
        <v>128</v>
      </c>
      <c r="M147" s="5" t="s">
        <v>226</v>
      </c>
      <c r="N147" s="17">
        <f t="shared" si="10"/>
        <v>44927</v>
      </c>
      <c r="P147" s="5" t="s">
        <v>1001</v>
      </c>
      <c r="Q147" s="5">
        <v>1</v>
      </c>
      <c r="U147" s="5" t="s">
        <v>1002</v>
      </c>
      <c r="Y147" s="5" t="s">
        <v>992</v>
      </c>
    </row>
    <row r="148" spans="1:25" x14ac:dyDescent="0.25">
      <c r="A148" s="5" t="s">
        <v>222</v>
      </c>
      <c r="B148" s="5" t="s">
        <v>223</v>
      </c>
      <c r="C148" s="5" t="str">
        <f>'Max Energy Year'!C148</f>
        <v>DRW.PX.UTN._.CI_.Grid Interactive Water Htr</v>
      </c>
      <c r="D148" s="5" t="s">
        <v>226</v>
      </c>
      <c r="E148" s="18">
        <f t="shared" si="8"/>
        <v>44562</v>
      </c>
      <c r="G148" s="19">
        <f t="shared" si="9"/>
        <v>44562</v>
      </c>
      <c r="H148" s="5">
        <v>0</v>
      </c>
      <c r="I148" s="19"/>
      <c r="J148" s="5" t="s">
        <v>222</v>
      </c>
      <c r="K148" s="5" t="s">
        <v>223</v>
      </c>
      <c r="L148" s="5" t="s">
        <v>130</v>
      </c>
      <c r="M148" s="5" t="s">
        <v>226</v>
      </c>
      <c r="N148" s="17">
        <f t="shared" si="10"/>
        <v>44927</v>
      </c>
      <c r="P148" s="5" t="s">
        <v>1001</v>
      </c>
      <c r="Q148" s="5">
        <v>1</v>
      </c>
      <c r="U148" s="5" t="s">
        <v>1002</v>
      </c>
      <c r="Y148" s="5" t="s">
        <v>992</v>
      </c>
    </row>
    <row r="149" spans="1:25" x14ac:dyDescent="0.25">
      <c r="A149" s="5" t="s">
        <v>222</v>
      </c>
      <c r="B149" s="5" t="s">
        <v>223</v>
      </c>
      <c r="C149" s="5" t="str">
        <f>'Max Energy Year'!C149</f>
        <v>DRW.PX.UTN._.CI_.HVAC - DLC</v>
      </c>
      <c r="D149" s="5" t="s">
        <v>226</v>
      </c>
      <c r="E149" s="18">
        <f t="shared" si="8"/>
        <v>44562</v>
      </c>
      <c r="G149" s="19">
        <f t="shared" si="9"/>
        <v>44562</v>
      </c>
      <c r="H149" s="5">
        <v>0</v>
      </c>
      <c r="I149" s="19"/>
      <c r="J149" s="5" t="s">
        <v>222</v>
      </c>
      <c r="K149" s="5" t="s">
        <v>223</v>
      </c>
      <c r="L149" s="5" t="s">
        <v>132</v>
      </c>
      <c r="M149" s="5" t="s">
        <v>226</v>
      </c>
      <c r="N149" s="17">
        <f t="shared" si="10"/>
        <v>44927</v>
      </c>
      <c r="P149" s="5" t="s">
        <v>1001</v>
      </c>
      <c r="Q149" s="5">
        <v>1</v>
      </c>
      <c r="U149" s="5" t="s">
        <v>1002</v>
      </c>
      <c r="Y149" s="5" t="s">
        <v>992</v>
      </c>
    </row>
    <row r="150" spans="1:25" x14ac:dyDescent="0.25">
      <c r="A150" s="5" t="s">
        <v>222</v>
      </c>
      <c r="B150" s="5" t="s">
        <v>223</v>
      </c>
      <c r="C150" s="5" t="str">
        <f>'Max Energy Year'!C150</f>
        <v>DRW.PX.UTN._.CI_.Pool Pump - DLC</v>
      </c>
      <c r="D150" s="5" t="s">
        <v>226</v>
      </c>
      <c r="E150" s="18">
        <f t="shared" si="8"/>
        <v>44562</v>
      </c>
      <c r="G150" s="19">
        <f t="shared" si="9"/>
        <v>44562</v>
      </c>
      <c r="H150" s="5">
        <v>0</v>
      </c>
      <c r="I150" s="19"/>
      <c r="J150" s="5" t="s">
        <v>222</v>
      </c>
      <c r="K150" s="5" t="s">
        <v>223</v>
      </c>
      <c r="L150" s="5" t="s">
        <v>134</v>
      </c>
      <c r="M150" s="5" t="s">
        <v>226</v>
      </c>
      <c r="N150" s="17">
        <f t="shared" si="10"/>
        <v>44927</v>
      </c>
      <c r="P150" s="5" t="s">
        <v>1001</v>
      </c>
      <c r="Q150" s="5">
        <v>1</v>
      </c>
      <c r="U150" s="5" t="s">
        <v>1002</v>
      </c>
      <c r="Y150" s="5" t="s">
        <v>992</v>
      </c>
    </row>
    <row r="151" spans="1:25" x14ac:dyDescent="0.25">
      <c r="A151" s="5" t="s">
        <v>222</v>
      </c>
      <c r="B151" s="5" t="s">
        <v>223</v>
      </c>
      <c r="C151" s="5" t="str">
        <f>'Max Energy Year'!C151</f>
        <v>DRW.PX.UTN._.CI_.Smart Thermostats</v>
      </c>
      <c r="D151" s="5" t="s">
        <v>226</v>
      </c>
      <c r="E151" s="18">
        <f t="shared" si="8"/>
        <v>44562</v>
      </c>
      <c r="G151" s="19">
        <f t="shared" si="9"/>
        <v>44562</v>
      </c>
      <c r="H151" s="5">
        <v>0</v>
      </c>
      <c r="I151" s="19"/>
      <c r="J151" s="5" t="s">
        <v>222</v>
      </c>
      <c r="K151" s="5" t="s">
        <v>223</v>
      </c>
      <c r="L151" s="5" t="s">
        <v>136</v>
      </c>
      <c r="M151" s="5" t="s">
        <v>226</v>
      </c>
      <c r="N151" s="17">
        <f t="shared" si="10"/>
        <v>44927</v>
      </c>
      <c r="P151" s="5" t="s">
        <v>1001</v>
      </c>
      <c r="Q151" s="5">
        <v>1</v>
      </c>
      <c r="U151" s="5" t="s">
        <v>1002</v>
      </c>
      <c r="Y151" s="5" t="s">
        <v>992</v>
      </c>
    </row>
    <row r="152" spans="1:25" x14ac:dyDescent="0.25">
      <c r="A152" s="5" t="s">
        <v>222</v>
      </c>
      <c r="B152" s="5" t="s">
        <v>223</v>
      </c>
      <c r="C152" s="5" t="str">
        <f>'Max Energy Year'!C152</f>
        <v>DRW.PX.UTN._.CI_.3 Party</v>
      </c>
      <c r="D152" s="5" t="s">
        <v>226</v>
      </c>
      <c r="E152" s="18">
        <f t="shared" si="8"/>
        <v>44562</v>
      </c>
      <c r="G152" s="19">
        <f t="shared" si="9"/>
        <v>44562</v>
      </c>
      <c r="H152" s="5">
        <v>0</v>
      </c>
      <c r="I152" s="19"/>
      <c r="J152" s="5" t="s">
        <v>222</v>
      </c>
      <c r="K152" s="5" t="s">
        <v>223</v>
      </c>
      <c r="L152" s="5" t="s">
        <v>138</v>
      </c>
      <c r="M152" s="5" t="s">
        <v>226</v>
      </c>
      <c r="N152" s="17">
        <f t="shared" si="10"/>
        <v>44927</v>
      </c>
      <c r="P152" s="5" t="s">
        <v>1001</v>
      </c>
      <c r="Q152" s="5">
        <v>1</v>
      </c>
      <c r="U152" s="5" t="s">
        <v>1002</v>
      </c>
      <c r="Y152" s="5" t="s">
        <v>992</v>
      </c>
    </row>
    <row r="153" spans="1:25" x14ac:dyDescent="0.25">
      <c r="A153" s="5" t="s">
        <v>222</v>
      </c>
      <c r="B153" s="5" t="s">
        <v>223</v>
      </c>
      <c r="C153" s="5" t="str">
        <f>'Max Energy Year'!C153</f>
        <v>DRW.PX.UTN._.CI_.Water Heater - DLC</v>
      </c>
      <c r="D153" s="5" t="s">
        <v>226</v>
      </c>
      <c r="E153" s="18">
        <f t="shared" si="8"/>
        <v>44562</v>
      </c>
      <c r="G153" s="19">
        <f t="shared" si="9"/>
        <v>44562</v>
      </c>
      <c r="H153" s="5">
        <v>0</v>
      </c>
      <c r="I153" s="19"/>
      <c r="J153" s="5" t="s">
        <v>222</v>
      </c>
      <c r="K153" s="5" t="s">
        <v>223</v>
      </c>
      <c r="L153" s="5" t="s">
        <v>140</v>
      </c>
      <c r="M153" s="5" t="s">
        <v>226</v>
      </c>
      <c r="N153" s="17">
        <f t="shared" si="10"/>
        <v>44927</v>
      </c>
      <c r="P153" s="5" t="s">
        <v>1001</v>
      </c>
      <c r="Q153" s="5">
        <v>1</v>
      </c>
      <c r="U153" s="5" t="s">
        <v>1002</v>
      </c>
      <c r="Y153" s="5" t="s">
        <v>992</v>
      </c>
    </row>
    <row r="154" spans="1:25" x14ac:dyDescent="0.25">
      <c r="A154" s="5" t="s">
        <v>222</v>
      </c>
      <c r="B154" s="5" t="s">
        <v>223</v>
      </c>
      <c r="C154" s="5" t="str">
        <f>'Max Energy Year'!C154</f>
        <v>DRW.PX.YAK._.RES.Battery DLC</v>
      </c>
      <c r="D154" s="5" t="s">
        <v>226</v>
      </c>
      <c r="E154" s="18">
        <f t="shared" si="8"/>
        <v>44562</v>
      </c>
      <c r="G154" s="19">
        <f t="shared" si="9"/>
        <v>44562</v>
      </c>
      <c r="H154" s="5">
        <v>0</v>
      </c>
      <c r="I154" s="19"/>
      <c r="J154" s="5" t="s">
        <v>222</v>
      </c>
      <c r="K154" s="5" t="s">
        <v>223</v>
      </c>
      <c r="L154" s="5" t="s">
        <v>214</v>
      </c>
      <c r="M154" s="5" t="s">
        <v>226</v>
      </c>
      <c r="N154" s="17">
        <f t="shared" si="10"/>
        <v>44927</v>
      </c>
      <c r="P154" s="5" t="s">
        <v>1001</v>
      </c>
      <c r="Q154" s="5">
        <v>1</v>
      </c>
      <c r="U154" s="5" t="s">
        <v>1002</v>
      </c>
      <c r="Y154" s="5" t="s">
        <v>992</v>
      </c>
    </row>
    <row r="155" spans="1:25" x14ac:dyDescent="0.25">
      <c r="A155" s="5" t="s">
        <v>222</v>
      </c>
      <c r="B155" s="5" t="s">
        <v>223</v>
      </c>
      <c r="C155" s="5" t="str">
        <f>'Max Energy Year'!C155</f>
        <v>DRW.PX.YAK._.RES.EV DLC</v>
      </c>
      <c r="D155" s="5" t="s">
        <v>226</v>
      </c>
      <c r="E155" s="18">
        <f t="shared" si="8"/>
        <v>44562</v>
      </c>
      <c r="G155" s="19">
        <f t="shared" si="9"/>
        <v>44562</v>
      </c>
      <c r="H155" s="5">
        <v>0</v>
      </c>
      <c r="I155" s="19"/>
      <c r="J155" s="5" t="s">
        <v>222</v>
      </c>
      <c r="K155" s="5" t="s">
        <v>223</v>
      </c>
      <c r="L155" s="5" t="s">
        <v>204</v>
      </c>
      <c r="M155" s="5" t="s">
        <v>226</v>
      </c>
      <c r="N155" s="17">
        <f t="shared" si="10"/>
        <v>44927</v>
      </c>
      <c r="P155" s="5" t="s">
        <v>1001</v>
      </c>
      <c r="Q155" s="5">
        <v>1</v>
      </c>
      <c r="U155" s="5" t="s">
        <v>1002</v>
      </c>
      <c r="Y155" s="5" t="s">
        <v>992</v>
      </c>
    </row>
    <row r="156" spans="1:25" x14ac:dyDescent="0.25">
      <c r="A156" s="5" t="s">
        <v>222</v>
      </c>
      <c r="B156" s="5" t="s">
        <v>223</v>
      </c>
      <c r="C156" s="5" t="str">
        <f>'Max Energy Year'!C156</f>
        <v>DRW.PX.YAK._.RES.Grid Interactive Water Htr</v>
      </c>
      <c r="D156" s="5" t="s">
        <v>226</v>
      </c>
      <c r="E156" s="18">
        <f t="shared" si="8"/>
        <v>44562</v>
      </c>
      <c r="G156" s="19">
        <f t="shared" si="9"/>
        <v>44562</v>
      </c>
      <c r="H156" s="5">
        <v>0</v>
      </c>
      <c r="I156" s="19"/>
      <c r="J156" s="5" t="s">
        <v>222</v>
      </c>
      <c r="K156" s="5" t="s">
        <v>223</v>
      </c>
      <c r="L156" s="5" t="s">
        <v>206</v>
      </c>
      <c r="M156" s="5" t="s">
        <v>226</v>
      </c>
      <c r="N156" s="17">
        <f t="shared" si="10"/>
        <v>44927</v>
      </c>
      <c r="P156" s="5" t="s">
        <v>1001</v>
      </c>
      <c r="Q156" s="5">
        <v>1</v>
      </c>
      <c r="U156" s="5" t="s">
        <v>1002</v>
      </c>
      <c r="Y156" s="5" t="s">
        <v>992</v>
      </c>
    </row>
    <row r="157" spans="1:25" x14ac:dyDescent="0.25">
      <c r="A157" s="5" t="s">
        <v>222</v>
      </c>
      <c r="B157" s="5" t="s">
        <v>223</v>
      </c>
      <c r="C157" s="5" t="str">
        <f>'Max Energy Year'!C157</f>
        <v>DRW.PX.YAK._.RES.Home Energy Mgmt Sys</v>
      </c>
      <c r="D157" s="5" t="s">
        <v>226</v>
      </c>
      <c r="E157" s="18">
        <f t="shared" si="8"/>
        <v>44562</v>
      </c>
      <c r="G157" s="19">
        <f t="shared" si="9"/>
        <v>44562</v>
      </c>
      <c r="H157" s="5">
        <v>0</v>
      </c>
      <c r="I157" s="19"/>
      <c r="J157" s="5" t="s">
        <v>222</v>
      </c>
      <c r="K157" s="5" t="s">
        <v>223</v>
      </c>
      <c r="L157" s="5" t="s">
        <v>208</v>
      </c>
      <c r="M157" s="5" t="s">
        <v>226</v>
      </c>
      <c r="N157" s="17">
        <f t="shared" si="10"/>
        <v>44927</v>
      </c>
      <c r="P157" s="5" t="s">
        <v>1001</v>
      </c>
      <c r="Q157" s="5">
        <v>1</v>
      </c>
      <c r="U157" s="5" t="s">
        <v>1002</v>
      </c>
      <c r="Y157" s="5" t="s">
        <v>992</v>
      </c>
    </row>
    <row r="158" spans="1:25" x14ac:dyDescent="0.25">
      <c r="A158" s="5" t="s">
        <v>222</v>
      </c>
      <c r="B158" s="5" t="s">
        <v>223</v>
      </c>
      <c r="C158" s="5" t="str">
        <f>'Max Energy Year'!C158</f>
        <v>DRW.PX.YAK._.RES.HVAC - DLC</v>
      </c>
      <c r="D158" s="5" t="s">
        <v>226</v>
      </c>
      <c r="E158" s="18">
        <f t="shared" si="8"/>
        <v>44562</v>
      </c>
      <c r="G158" s="19">
        <f t="shared" si="9"/>
        <v>44562</v>
      </c>
      <c r="H158" s="5">
        <v>0</v>
      </c>
      <c r="I158" s="19"/>
      <c r="J158" s="5" t="s">
        <v>222</v>
      </c>
      <c r="K158" s="5" t="s">
        <v>223</v>
      </c>
      <c r="L158" s="5" t="s">
        <v>210</v>
      </c>
      <c r="M158" s="5" t="s">
        <v>226</v>
      </c>
      <c r="N158" s="17">
        <f t="shared" si="10"/>
        <v>44927</v>
      </c>
      <c r="P158" s="5" t="s">
        <v>1001</v>
      </c>
      <c r="Q158" s="5">
        <v>1</v>
      </c>
      <c r="U158" s="5" t="s">
        <v>1002</v>
      </c>
      <c r="Y158" s="5" t="s">
        <v>992</v>
      </c>
    </row>
    <row r="159" spans="1:25" x14ac:dyDescent="0.25">
      <c r="A159" s="5" t="s">
        <v>222</v>
      </c>
      <c r="B159" s="5" t="s">
        <v>223</v>
      </c>
      <c r="C159" s="5" t="str">
        <f>'Max Energy Year'!C159</f>
        <v>DRW.PX.YAK._.RES.Pool Pump - DLC</v>
      </c>
      <c r="D159" s="5" t="s">
        <v>226</v>
      </c>
      <c r="E159" s="18">
        <f t="shared" si="8"/>
        <v>44562</v>
      </c>
      <c r="G159" s="19">
        <f t="shared" si="9"/>
        <v>44562</v>
      </c>
      <c r="H159" s="5">
        <v>0</v>
      </c>
      <c r="I159" s="19"/>
      <c r="J159" s="5" t="s">
        <v>222</v>
      </c>
      <c r="K159" s="5" t="s">
        <v>223</v>
      </c>
      <c r="L159" s="5" t="s">
        <v>212</v>
      </c>
      <c r="M159" s="5" t="s">
        <v>226</v>
      </c>
      <c r="N159" s="17">
        <f t="shared" si="10"/>
        <v>44927</v>
      </c>
      <c r="P159" s="5" t="s">
        <v>1001</v>
      </c>
      <c r="Q159" s="5">
        <v>1</v>
      </c>
      <c r="U159" s="5" t="s">
        <v>1002</v>
      </c>
      <c r="Y159" s="5" t="s">
        <v>992</v>
      </c>
    </row>
    <row r="160" spans="1:25" x14ac:dyDescent="0.25">
      <c r="A160" s="5" t="s">
        <v>222</v>
      </c>
      <c r="B160" s="5" t="s">
        <v>223</v>
      </c>
      <c r="C160" s="5" t="str">
        <f>'Max Energy Year'!C160</f>
        <v>DRW.PX.YAK._.RES.Smart Thermostats</v>
      </c>
      <c r="D160" s="5" t="s">
        <v>226</v>
      </c>
      <c r="E160" s="18">
        <f t="shared" si="8"/>
        <v>44562</v>
      </c>
      <c r="G160" s="19">
        <f t="shared" si="9"/>
        <v>44562</v>
      </c>
      <c r="H160" s="5">
        <v>0</v>
      </c>
      <c r="I160" s="19"/>
      <c r="J160" s="5" t="s">
        <v>222</v>
      </c>
      <c r="K160" s="5" t="s">
        <v>223</v>
      </c>
      <c r="L160" s="5" t="s">
        <v>216</v>
      </c>
      <c r="M160" s="5" t="s">
        <v>226</v>
      </c>
      <c r="N160" s="17">
        <f t="shared" si="10"/>
        <v>44927</v>
      </c>
      <c r="P160" s="5" t="s">
        <v>1001</v>
      </c>
      <c r="Q160" s="5">
        <v>1</v>
      </c>
      <c r="U160" s="5" t="s">
        <v>1002</v>
      </c>
      <c r="Y160" s="5" t="s">
        <v>992</v>
      </c>
    </row>
    <row r="161" spans="1:25" x14ac:dyDescent="0.25">
      <c r="A161" s="5" t="s">
        <v>222</v>
      </c>
      <c r="B161" s="5" t="s">
        <v>223</v>
      </c>
      <c r="C161" s="5" t="str">
        <f>'Max Energy Year'!C161</f>
        <v>DRW.PX.YAK._.RES.Water Heater - DLC</v>
      </c>
      <c r="D161" s="5" t="s">
        <v>226</v>
      </c>
      <c r="E161" s="18">
        <f t="shared" si="8"/>
        <v>44562</v>
      </c>
      <c r="G161" s="19">
        <f t="shared" si="9"/>
        <v>44562</v>
      </c>
      <c r="H161" s="5">
        <v>0</v>
      </c>
      <c r="I161" s="19"/>
      <c r="J161" s="5" t="s">
        <v>222</v>
      </c>
      <c r="K161" s="5" t="s">
        <v>223</v>
      </c>
      <c r="L161" s="5" t="s">
        <v>190</v>
      </c>
      <c r="M161" s="5" t="s">
        <v>226</v>
      </c>
      <c r="N161" s="17">
        <f t="shared" si="10"/>
        <v>44927</v>
      </c>
      <c r="P161" s="5" t="s">
        <v>1001</v>
      </c>
      <c r="Q161" s="5">
        <v>1</v>
      </c>
      <c r="U161" s="5" t="s">
        <v>1002</v>
      </c>
      <c r="Y161" s="5" t="s">
        <v>992</v>
      </c>
    </row>
    <row r="162" spans="1:25" x14ac:dyDescent="0.25">
      <c r="A162" s="5" t="s">
        <v>222</v>
      </c>
      <c r="B162" s="5" t="s">
        <v>223</v>
      </c>
      <c r="C162" s="5" t="str">
        <f>'Max Energy Year'!C162</f>
        <v>DRW.PX.YAK._.CI_.Battery DLC</v>
      </c>
      <c r="D162" s="5" t="s">
        <v>226</v>
      </c>
      <c r="E162" s="18">
        <f t="shared" si="8"/>
        <v>44562</v>
      </c>
      <c r="G162" s="19">
        <f t="shared" si="9"/>
        <v>44562</v>
      </c>
      <c r="H162" s="5">
        <v>0</v>
      </c>
      <c r="I162" s="19"/>
      <c r="J162" s="5" t="s">
        <v>222</v>
      </c>
      <c r="K162" s="5" t="s">
        <v>223</v>
      </c>
      <c r="L162" s="5" t="s">
        <v>192</v>
      </c>
      <c r="M162" s="5" t="s">
        <v>226</v>
      </c>
      <c r="N162" s="17">
        <f t="shared" si="10"/>
        <v>44927</v>
      </c>
      <c r="P162" s="5" t="s">
        <v>1001</v>
      </c>
      <c r="Q162" s="5">
        <v>1</v>
      </c>
      <c r="U162" s="5" t="s">
        <v>1002</v>
      </c>
      <c r="Y162" s="5" t="s">
        <v>992</v>
      </c>
    </row>
    <row r="163" spans="1:25" x14ac:dyDescent="0.25">
      <c r="A163" s="5" t="s">
        <v>222</v>
      </c>
      <c r="B163" s="5" t="s">
        <v>223</v>
      </c>
      <c r="C163" s="5" t="str">
        <f>'Max Energy Year'!C163</f>
        <v>DRW.PX.YAK._.CI_.Grid Interactive Water Htr</v>
      </c>
      <c r="D163" s="5" t="s">
        <v>226</v>
      </c>
      <c r="E163" s="18">
        <f t="shared" ref="E163:E182" si="11">StartDate</f>
        <v>44562</v>
      </c>
      <c r="G163" s="19">
        <f t="shared" si="9"/>
        <v>44562</v>
      </c>
      <c r="H163" s="5">
        <v>0</v>
      </c>
      <c r="I163" s="19"/>
      <c r="J163" s="5" t="s">
        <v>222</v>
      </c>
      <c r="K163" s="5" t="s">
        <v>223</v>
      </c>
      <c r="L163" s="5" t="s">
        <v>194</v>
      </c>
      <c r="M163" s="5" t="s">
        <v>226</v>
      </c>
      <c r="N163" s="17">
        <f t="shared" si="10"/>
        <v>44927</v>
      </c>
      <c r="P163" s="5" t="s">
        <v>1001</v>
      </c>
      <c r="Q163" s="5">
        <v>1</v>
      </c>
      <c r="U163" s="5" t="s">
        <v>1002</v>
      </c>
      <c r="Y163" s="5" t="s">
        <v>992</v>
      </c>
    </row>
    <row r="164" spans="1:25" x14ac:dyDescent="0.25">
      <c r="A164" s="5" t="s">
        <v>222</v>
      </c>
      <c r="B164" s="5" t="s">
        <v>223</v>
      </c>
      <c r="C164" s="5" t="str">
        <f>'Max Energy Year'!C164</f>
        <v>DRW.PX.YAK._.CI_.HVAC - DLC</v>
      </c>
      <c r="D164" s="5" t="s">
        <v>226</v>
      </c>
      <c r="E164" s="18">
        <f t="shared" si="11"/>
        <v>44562</v>
      </c>
      <c r="G164" s="19">
        <f t="shared" si="9"/>
        <v>44562</v>
      </c>
      <c r="H164" s="5">
        <v>0</v>
      </c>
      <c r="I164" s="19"/>
      <c r="J164" s="5" t="s">
        <v>222</v>
      </c>
      <c r="K164" s="5" t="s">
        <v>223</v>
      </c>
      <c r="L164" s="5" t="s">
        <v>196</v>
      </c>
      <c r="M164" s="5" t="s">
        <v>226</v>
      </c>
      <c r="N164" s="17">
        <f t="shared" si="10"/>
        <v>44927</v>
      </c>
      <c r="P164" s="5" t="s">
        <v>1001</v>
      </c>
      <c r="Q164" s="5">
        <v>1</v>
      </c>
      <c r="U164" s="5" t="s">
        <v>1002</v>
      </c>
      <c r="Y164" s="5" t="s">
        <v>992</v>
      </c>
    </row>
    <row r="165" spans="1:25" x14ac:dyDescent="0.25">
      <c r="A165" s="5" t="s">
        <v>222</v>
      </c>
      <c r="B165" s="5" t="s">
        <v>223</v>
      </c>
      <c r="C165" s="5" t="str">
        <f>'Max Energy Year'!C165</f>
        <v>DRW.PX.YAK._.CI_.Pool Pump - DLC</v>
      </c>
      <c r="D165" s="5" t="s">
        <v>226</v>
      </c>
      <c r="E165" s="18">
        <f t="shared" si="11"/>
        <v>44562</v>
      </c>
      <c r="G165" s="19">
        <f t="shared" si="9"/>
        <v>44562</v>
      </c>
      <c r="H165" s="5">
        <v>0</v>
      </c>
      <c r="I165" s="19"/>
      <c r="J165" s="5" t="s">
        <v>222</v>
      </c>
      <c r="K165" s="5" t="s">
        <v>223</v>
      </c>
      <c r="L165" s="5" t="s">
        <v>198</v>
      </c>
      <c r="M165" s="5" t="s">
        <v>226</v>
      </c>
      <c r="N165" s="17">
        <f t="shared" si="10"/>
        <v>44927</v>
      </c>
      <c r="P165" s="5" t="s">
        <v>1001</v>
      </c>
      <c r="Q165" s="5">
        <v>1</v>
      </c>
      <c r="U165" s="5" t="s">
        <v>1002</v>
      </c>
      <c r="Y165" s="5" t="s">
        <v>992</v>
      </c>
    </row>
    <row r="166" spans="1:25" x14ac:dyDescent="0.25">
      <c r="A166" s="5" t="s">
        <v>222</v>
      </c>
      <c r="B166" s="5" t="s">
        <v>223</v>
      </c>
      <c r="C166" s="5" t="str">
        <f>'Max Energy Year'!C166</f>
        <v>DRW.PX.YAK._.CI_.Smart Thermostats</v>
      </c>
      <c r="D166" s="5" t="s">
        <v>226</v>
      </c>
      <c r="E166" s="18">
        <f t="shared" si="11"/>
        <v>44562</v>
      </c>
      <c r="G166" s="19">
        <f t="shared" si="9"/>
        <v>44562</v>
      </c>
      <c r="H166" s="5">
        <v>0</v>
      </c>
      <c r="I166" s="19"/>
      <c r="J166" s="5" t="s">
        <v>222</v>
      </c>
      <c r="K166" s="5" t="s">
        <v>223</v>
      </c>
      <c r="L166" s="5" t="s">
        <v>200</v>
      </c>
      <c r="M166" s="5" t="s">
        <v>226</v>
      </c>
      <c r="N166" s="17">
        <f t="shared" si="10"/>
        <v>44927</v>
      </c>
      <c r="P166" s="5" t="s">
        <v>1001</v>
      </c>
      <c r="Q166" s="5">
        <v>1</v>
      </c>
      <c r="U166" s="5" t="s">
        <v>1002</v>
      </c>
      <c r="Y166" s="5" t="s">
        <v>992</v>
      </c>
    </row>
    <row r="167" spans="1:25" x14ac:dyDescent="0.25">
      <c r="A167" s="5" t="s">
        <v>222</v>
      </c>
      <c r="B167" s="5" t="s">
        <v>223</v>
      </c>
      <c r="C167" s="5" t="str">
        <f>'Max Energy Year'!C167</f>
        <v>DRW.PX.YAK._.CI_.3 Party</v>
      </c>
      <c r="D167" s="5" t="s">
        <v>226</v>
      </c>
      <c r="E167" s="18">
        <f t="shared" si="11"/>
        <v>44562</v>
      </c>
      <c r="G167" s="19">
        <f t="shared" si="9"/>
        <v>44562</v>
      </c>
      <c r="H167" s="5">
        <v>0</v>
      </c>
      <c r="I167" s="19"/>
      <c r="J167" s="5" t="s">
        <v>222</v>
      </c>
      <c r="K167" s="5" t="s">
        <v>223</v>
      </c>
      <c r="L167" s="5" t="s">
        <v>202</v>
      </c>
      <c r="M167" s="5" t="s">
        <v>226</v>
      </c>
      <c r="N167" s="17">
        <f t="shared" si="10"/>
        <v>44927</v>
      </c>
      <c r="P167" s="5" t="s">
        <v>1001</v>
      </c>
      <c r="Q167" s="5">
        <v>1</v>
      </c>
      <c r="U167" s="5" t="s">
        <v>1002</v>
      </c>
      <c r="Y167" s="5" t="s">
        <v>992</v>
      </c>
    </row>
    <row r="168" spans="1:25" x14ac:dyDescent="0.25">
      <c r="A168" s="5" t="s">
        <v>222</v>
      </c>
      <c r="B168" s="5" t="s">
        <v>223</v>
      </c>
      <c r="C168" s="5" t="str">
        <f>'Max Energy Year'!C168</f>
        <v>DRW.PX.YAK._.CI_.Water Heater - DLC</v>
      </c>
      <c r="D168" s="5" t="s">
        <v>226</v>
      </c>
      <c r="E168" s="18">
        <f t="shared" si="11"/>
        <v>44562</v>
      </c>
      <c r="G168" s="19">
        <f t="shared" si="9"/>
        <v>44562</v>
      </c>
      <c r="H168" s="5">
        <v>0</v>
      </c>
      <c r="I168" s="19"/>
      <c r="J168" s="5" t="s">
        <v>222</v>
      </c>
      <c r="K168" s="5" t="s">
        <v>223</v>
      </c>
      <c r="L168" s="5" t="s">
        <v>184</v>
      </c>
      <c r="M168" s="5" t="s">
        <v>226</v>
      </c>
      <c r="N168" s="17">
        <f t="shared" si="10"/>
        <v>44927</v>
      </c>
      <c r="P168" s="5" t="s">
        <v>1001</v>
      </c>
      <c r="Q168" s="5">
        <v>1</v>
      </c>
      <c r="U168" s="5" t="s">
        <v>1002</v>
      </c>
      <c r="Y168" s="5" t="s">
        <v>992</v>
      </c>
    </row>
    <row r="169" spans="1:25" x14ac:dyDescent="0.25">
      <c r="A169" s="5" t="s">
        <v>222</v>
      </c>
      <c r="B169" s="5" t="s">
        <v>223</v>
      </c>
      <c r="C169" s="5" t="str">
        <f>'Max Energy Year'!C169</f>
        <v>DRW.PX.WYC._.RES.Battery DLC</v>
      </c>
      <c r="D169" s="5" t="s">
        <v>226</v>
      </c>
      <c r="E169" s="18">
        <f t="shared" si="11"/>
        <v>44562</v>
      </c>
      <c r="G169" s="19">
        <f t="shared" si="9"/>
        <v>44562</v>
      </c>
      <c r="H169" s="5">
        <v>0</v>
      </c>
      <c r="I169" s="19"/>
      <c r="J169" s="5" t="s">
        <v>222</v>
      </c>
      <c r="K169" s="5" t="s">
        <v>223</v>
      </c>
      <c r="L169" s="5" t="s">
        <v>174</v>
      </c>
      <c r="M169" s="5" t="s">
        <v>226</v>
      </c>
      <c r="N169" s="17">
        <f t="shared" si="10"/>
        <v>44927</v>
      </c>
      <c r="P169" s="5" t="s">
        <v>1001</v>
      </c>
      <c r="Q169" s="5">
        <v>1</v>
      </c>
      <c r="U169" s="5" t="s">
        <v>1002</v>
      </c>
      <c r="Y169" s="5" t="s">
        <v>992</v>
      </c>
    </row>
    <row r="170" spans="1:25" x14ac:dyDescent="0.25">
      <c r="A170" s="5" t="s">
        <v>222</v>
      </c>
      <c r="B170" s="5" t="s">
        <v>223</v>
      </c>
      <c r="C170" s="5" t="str">
        <f>'Max Energy Year'!C170</f>
        <v>DRW.PX.WYC._.RES.EV DLC</v>
      </c>
      <c r="D170" s="5" t="s">
        <v>226</v>
      </c>
      <c r="E170" s="18">
        <f t="shared" si="11"/>
        <v>44562</v>
      </c>
      <c r="G170" s="19">
        <f t="shared" si="9"/>
        <v>44562</v>
      </c>
      <c r="H170" s="5">
        <v>0</v>
      </c>
      <c r="I170" s="19"/>
      <c r="J170" s="5" t="s">
        <v>222</v>
      </c>
      <c r="K170" s="5" t="s">
        <v>223</v>
      </c>
      <c r="L170" s="5" t="s">
        <v>176</v>
      </c>
      <c r="M170" s="5" t="s">
        <v>226</v>
      </c>
      <c r="N170" s="17">
        <f t="shared" si="10"/>
        <v>44927</v>
      </c>
      <c r="P170" s="5" t="s">
        <v>1001</v>
      </c>
      <c r="Q170" s="5">
        <v>1</v>
      </c>
      <c r="U170" s="5" t="s">
        <v>1002</v>
      </c>
      <c r="Y170" s="5" t="s">
        <v>992</v>
      </c>
    </row>
    <row r="171" spans="1:25" x14ac:dyDescent="0.25">
      <c r="A171" s="5" t="s">
        <v>222</v>
      </c>
      <c r="B171" s="5" t="s">
        <v>223</v>
      </c>
      <c r="C171" s="5" t="str">
        <f>'Max Energy Year'!C171</f>
        <v>DRW.PX.WYC._.RES.Grid Interactive Water Htr</v>
      </c>
      <c r="D171" s="5" t="s">
        <v>226</v>
      </c>
      <c r="E171" s="18">
        <f t="shared" si="11"/>
        <v>44562</v>
      </c>
      <c r="G171" s="19">
        <f t="shared" si="9"/>
        <v>44562</v>
      </c>
      <c r="H171" s="5">
        <v>0</v>
      </c>
      <c r="I171" s="19"/>
      <c r="J171" s="5" t="s">
        <v>222</v>
      </c>
      <c r="K171" s="5" t="s">
        <v>223</v>
      </c>
      <c r="L171" s="5" t="s">
        <v>178</v>
      </c>
      <c r="M171" s="5" t="s">
        <v>226</v>
      </c>
      <c r="N171" s="17">
        <f t="shared" si="10"/>
        <v>44927</v>
      </c>
      <c r="P171" s="5" t="s">
        <v>1001</v>
      </c>
      <c r="Q171" s="5">
        <v>1</v>
      </c>
      <c r="U171" s="5" t="s">
        <v>1002</v>
      </c>
      <c r="Y171" s="5" t="s">
        <v>992</v>
      </c>
    </row>
    <row r="172" spans="1:25" x14ac:dyDescent="0.25">
      <c r="A172" s="5" t="s">
        <v>222</v>
      </c>
      <c r="B172" s="5" t="s">
        <v>223</v>
      </c>
      <c r="C172" s="5" t="str">
        <f>'Max Energy Year'!C172</f>
        <v>DRW.PX.WYC._.RES.Home Energy Mgmt Sys</v>
      </c>
      <c r="D172" s="5" t="s">
        <v>226</v>
      </c>
      <c r="E172" s="18">
        <f t="shared" si="11"/>
        <v>44562</v>
      </c>
      <c r="G172" s="19">
        <f t="shared" si="9"/>
        <v>44562</v>
      </c>
      <c r="H172" s="5">
        <v>0</v>
      </c>
      <c r="I172" s="19"/>
      <c r="J172" s="5" t="s">
        <v>222</v>
      </c>
      <c r="K172" s="5" t="s">
        <v>223</v>
      </c>
      <c r="L172" s="5" t="s">
        <v>180</v>
      </c>
      <c r="M172" s="5" t="s">
        <v>226</v>
      </c>
      <c r="N172" s="17">
        <f t="shared" si="10"/>
        <v>44927</v>
      </c>
      <c r="P172" s="5" t="s">
        <v>1001</v>
      </c>
      <c r="Q172" s="5">
        <v>1</v>
      </c>
      <c r="U172" s="5" t="s">
        <v>1002</v>
      </c>
      <c r="Y172" s="5" t="s">
        <v>992</v>
      </c>
    </row>
    <row r="173" spans="1:25" x14ac:dyDescent="0.25">
      <c r="A173" s="5" t="s">
        <v>222</v>
      </c>
      <c r="B173" s="5" t="s">
        <v>223</v>
      </c>
      <c r="C173" s="5" t="str">
        <f>'Max Energy Year'!C173</f>
        <v>DRW.PX.WYC._.RES.HVAC - DLC</v>
      </c>
      <c r="D173" s="5" t="s">
        <v>226</v>
      </c>
      <c r="E173" s="18">
        <f t="shared" si="11"/>
        <v>44562</v>
      </c>
      <c r="G173" s="19">
        <f t="shared" si="9"/>
        <v>44562</v>
      </c>
      <c r="H173" s="5">
        <v>0</v>
      </c>
      <c r="I173" s="19"/>
      <c r="J173" s="5" t="s">
        <v>222</v>
      </c>
      <c r="K173" s="5" t="s">
        <v>223</v>
      </c>
      <c r="L173" s="5" t="s">
        <v>182</v>
      </c>
      <c r="M173" s="5" t="s">
        <v>226</v>
      </c>
      <c r="N173" s="17">
        <f t="shared" si="10"/>
        <v>44927</v>
      </c>
      <c r="P173" s="5" t="s">
        <v>1001</v>
      </c>
      <c r="Q173" s="5">
        <v>1</v>
      </c>
      <c r="U173" s="5" t="s">
        <v>1002</v>
      </c>
      <c r="Y173" s="5" t="s">
        <v>992</v>
      </c>
    </row>
    <row r="174" spans="1:25" x14ac:dyDescent="0.25">
      <c r="A174" s="5" t="s">
        <v>222</v>
      </c>
      <c r="B174" s="5" t="s">
        <v>223</v>
      </c>
      <c r="C174" s="5" t="str">
        <f>'Max Energy Year'!C174</f>
        <v>DRW.PX.WYC._.RES.Pool Pump - DLC</v>
      </c>
      <c r="D174" s="5" t="s">
        <v>226</v>
      </c>
      <c r="E174" s="18">
        <f t="shared" si="11"/>
        <v>44562</v>
      </c>
      <c r="G174" s="19">
        <f t="shared" si="9"/>
        <v>44562</v>
      </c>
      <c r="H174" s="5">
        <v>0</v>
      </c>
      <c r="I174" s="19"/>
      <c r="J174" s="5" t="s">
        <v>222</v>
      </c>
      <c r="K174" s="5" t="s">
        <v>223</v>
      </c>
      <c r="L174" s="5" t="s">
        <v>186</v>
      </c>
      <c r="M174" s="5" t="s">
        <v>226</v>
      </c>
      <c r="N174" s="17">
        <f t="shared" si="10"/>
        <v>44927</v>
      </c>
      <c r="P174" s="5" t="s">
        <v>1001</v>
      </c>
      <c r="Q174" s="5">
        <v>1</v>
      </c>
      <c r="U174" s="5" t="s">
        <v>1002</v>
      </c>
      <c r="Y174" s="5" t="s">
        <v>992</v>
      </c>
    </row>
    <row r="175" spans="1:25" x14ac:dyDescent="0.25">
      <c r="A175" s="5" t="s">
        <v>222</v>
      </c>
      <c r="B175" s="5" t="s">
        <v>223</v>
      </c>
      <c r="C175" s="5" t="str">
        <f>'Max Energy Year'!C175</f>
        <v>DRW.PX.WYC._.RES.Water Heater - DLC</v>
      </c>
      <c r="D175" s="5" t="s">
        <v>226</v>
      </c>
      <c r="E175" s="18">
        <f t="shared" si="11"/>
        <v>44562</v>
      </c>
      <c r="G175" s="19">
        <f t="shared" si="9"/>
        <v>44562</v>
      </c>
      <c r="H175" s="5">
        <v>0</v>
      </c>
      <c r="I175" s="19"/>
      <c r="J175" s="5" t="s">
        <v>222</v>
      </c>
      <c r="K175" s="5" t="s">
        <v>223</v>
      </c>
      <c r="L175" s="5" t="s">
        <v>158</v>
      </c>
      <c r="M175" s="5" t="s">
        <v>226</v>
      </c>
      <c r="N175" s="17">
        <f t="shared" si="10"/>
        <v>44927</v>
      </c>
      <c r="P175" s="5" t="s">
        <v>1001</v>
      </c>
      <c r="Q175" s="5">
        <v>1</v>
      </c>
      <c r="U175" s="5" t="s">
        <v>1002</v>
      </c>
      <c r="Y175" s="5" t="s">
        <v>992</v>
      </c>
    </row>
    <row r="176" spans="1:25" x14ac:dyDescent="0.25">
      <c r="A176" s="5" t="s">
        <v>222</v>
      </c>
      <c r="B176" s="5" t="s">
        <v>223</v>
      </c>
      <c r="C176" s="5" t="str">
        <f>'Max Energy Year'!C176</f>
        <v>DRW.PX.WYC._.CI_.Battery DLC</v>
      </c>
      <c r="D176" s="5" t="s">
        <v>226</v>
      </c>
      <c r="E176" s="18">
        <f t="shared" si="11"/>
        <v>44562</v>
      </c>
      <c r="G176" s="19">
        <f t="shared" si="9"/>
        <v>44562</v>
      </c>
      <c r="H176" s="5">
        <v>0</v>
      </c>
      <c r="I176" s="19"/>
      <c r="J176" s="5" t="s">
        <v>222</v>
      </c>
      <c r="K176" s="5" t="s">
        <v>223</v>
      </c>
      <c r="L176" s="5" t="s">
        <v>160</v>
      </c>
      <c r="M176" s="5" t="s">
        <v>226</v>
      </c>
      <c r="N176" s="17">
        <f t="shared" si="10"/>
        <v>44927</v>
      </c>
      <c r="P176" s="5" t="s">
        <v>1001</v>
      </c>
      <c r="Q176" s="5">
        <v>1</v>
      </c>
      <c r="U176" s="5" t="s">
        <v>1002</v>
      </c>
      <c r="Y176" s="5" t="s">
        <v>992</v>
      </c>
    </row>
    <row r="177" spans="1:25" x14ac:dyDescent="0.25">
      <c r="A177" s="5" t="s">
        <v>222</v>
      </c>
      <c r="B177" s="5" t="s">
        <v>223</v>
      </c>
      <c r="C177" s="5" t="str">
        <f>'Max Energy Year'!C177</f>
        <v>DRW.PX.WYC._.CI_.Grid Interactive Water Htr</v>
      </c>
      <c r="D177" s="5" t="s">
        <v>226</v>
      </c>
      <c r="E177" s="18">
        <f t="shared" si="11"/>
        <v>44562</v>
      </c>
      <c r="G177" s="19">
        <f t="shared" si="9"/>
        <v>44562</v>
      </c>
      <c r="H177" s="5">
        <v>0</v>
      </c>
      <c r="I177" s="19"/>
      <c r="J177" s="5" t="s">
        <v>222</v>
      </c>
      <c r="K177" s="5" t="s">
        <v>223</v>
      </c>
      <c r="L177" s="5" t="s">
        <v>162</v>
      </c>
      <c r="M177" s="5" t="s">
        <v>226</v>
      </c>
      <c r="N177" s="17">
        <f t="shared" si="10"/>
        <v>44927</v>
      </c>
      <c r="P177" s="5" t="s">
        <v>1001</v>
      </c>
      <c r="Q177" s="5">
        <v>1</v>
      </c>
      <c r="U177" s="5" t="s">
        <v>1002</v>
      </c>
      <c r="Y177" s="5" t="s">
        <v>992</v>
      </c>
    </row>
    <row r="178" spans="1:25" x14ac:dyDescent="0.25">
      <c r="A178" s="5" t="s">
        <v>222</v>
      </c>
      <c r="B178" s="5" t="s">
        <v>223</v>
      </c>
      <c r="C178" s="5" t="str">
        <f>'Max Energy Year'!C178</f>
        <v>DRW.PX.WYC._.CI_.HVAC - DLC</v>
      </c>
      <c r="D178" s="5" t="s">
        <v>226</v>
      </c>
      <c r="E178" s="18">
        <f t="shared" si="11"/>
        <v>44562</v>
      </c>
      <c r="G178" s="19">
        <f t="shared" si="9"/>
        <v>44562</v>
      </c>
      <c r="H178" s="5">
        <v>0</v>
      </c>
      <c r="I178" s="19"/>
      <c r="J178" s="5" t="s">
        <v>222</v>
      </c>
      <c r="K178" s="5" t="s">
        <v>223</v>
      </c>
      <c r="L178" s="5" t="s">
        <v>164</v>
      </c>
      <c r="M178" s="5" t="s">
        <v>226</v>
      </c>
      <c r="N178" s="17">
        <f t="shared" si="10"/>
        <v>44927</v>
      </c>
      <c r="P178" s="5" t="s">
        <v>1001</v>
      </c>
      <c r="Q178" s="5">
        <v>1</v>
      </c>
      <c r="U178" s="5" t="s">
        <v>1002</v>
      </c>
      <c r="Y178" s="5" t="s">
        <v>992</v>
      </c>
    </row>
    <row r="179" spans="1:25" x14ac:dyDescent="0.25">
      <c r="A179" s="5" t="s">
        <v>222</v>
      </c>
      <c r="B179" s="5" t="s">
        <v>223</v>
      </c>
      <c r="C179" s="5" t="str">
        <f>'Max Energy Year'!C179</f>
        <v>DRW.PX.WYC._.CI_.Pool Pump - DLC</v>
      </c>
      <c r="D179" s="5" t="s">
        <v>226</v>
      </c>
      <c r="E179" s="18">
        <f t="shared" si="11"/>
        <v>44562</v>
      </c>
      <c r="G179" s="19">
        <f t="shared" si="9"/>
        <v>44562</v>
      </c>
      <c r="H179" s="5">
        <v>0</v>
      </c>
      <c r="I179" s="19"/>
      <c r="J179" s="5" t="s">
        <v>222</v>
      </c>
      <c r="K179" s="5" t="s">
        <v>223</v>
      </c>
      <c r="L179" s="5" t="s">
        <v>166</v>
      </c>
      <c r="M179" s="5" t="s">
        <v>226</v>
      </c>
      <c r="N179" s="17">
        <f t="shared" si="10"/>
        <v>44927</v>
      </c>
      <c r="P179" s="5" t="s">
        <v>1001</v>
      </c>
      <c r="Q179" s="5">
        <v>1</v>
      </c>
      <c r="U179" s="5" t="s">
        <v>1002</v>
      </c>
      <c r="Y179" s="5" t="s">
        <v>992</v>
      </c>
    </row>
    <row r="180" spans="1:25" x14ac:dyDescent="0.25">
      <c r="A180" s="5" t="s">
        <v>222</v>
      </c>
      <c r="B180" s="5" t="s">
        <v>223</v>
      </c>
      <c r="C180" s="5" t="str">
        <f>'Max Energy Year'!C180</f>
        <v>DRW.PX.WYC._.CI_.Smart Thermostats</v>
      </c>
      <c r="D180" s="5" t="s">
        <v>226</v>
      </c>
      <c r="E180" s="18">
        <f t="shared" si="11"/>
        <v>44562</v>
      </c>
      <c r="G180" s="19">
        <f t="shared" si="9"/>
        <v>44562</v>
      </c>
      <c r="H180" s="5">
        <v>0</v>
      </c>
      <c r="I180" s="19"/>
      <c r="J180" s="5" t="s">
        <v>222</v>
      </c>
      <c r="K180" s="5" t="s">
        <v>223</v>
      </c>
      <c r="L180" s="5" t="s">
        <v>168</v>
      </c>
      <c r="M180" s="5" t="s">
        <v>226</v>
      </c>
      <c r="N180" s="17">
        <f t="shared" si="10"/>
        <v>44927</v>
      </c>
      <c r="P180" s="5" t="s">
        <v>1001</v>
      </c>
      <c r="Q180" s="5">
        <v>1</v>
      </c>
      <c r="U180" s="5" t="s">
        <v>1002</v>
      </c>
      <c r="Y180" s="5" t="s">
        <v>992</v>
      </c>
    </row>
    <row r="181" spans="1:25" x14ac:dyDescent="0.25">
      <c r="A181" s="5" t="s">
        <v>222</v>
      </c>
      <c r="B181" s="5" t="s">
        <v>223</v>
      </c>
      <c r="C181" s="5" t="str">
        <f>'Max Energy Year'!C181</f>
        <v>DRW.PX.WYC._.CI_.3 Party</v>
      </c>
      <c r="D181" s="5" t="s">
        <v>226</v>
      </c>
      <c r="E181" s="18">
        <f t="shared" si="11"/>
        <v>44562</v>
      </c>
      <c r="G181" s="19">
        <f t="shared" si="9"/>
        <v>44562</v>
      </c>
      <c r="H181" s="5">
        <v>0</v>
      </c>
      <c r="I181" s="19"/>
      <c r="J181" s="5" t="s">
        <v>222</v>
      </c>
      <c r="K181" s="5" t="s">
        <v>223</v>
      </c>
      <c r="L181" s="5" t="s">
        <v>170</v>
      </c>
      <c r="M181" s="5" t="s">
        <v>226</v>
      </c>
      <c r="N181" s="17">
        <f t="shared" si="10"/>
        <v>44927</v>
      </c>
      <c r="P181" s="5" t="s">
        <v>1001</v>
      </c>
      <c r="Q181" s="5">
        <v>1</v>
      </c>
      <c r="U181" s="5" t="s">
        <v>1002</v>
      </c>
      <c r="Y181" s="5" t="s">
        <v>992</v>
      </c>
    </row>
    <row r="182" spans="1:25" x14ac:dyDescent="0.25">
      <c r="A182" s="5" t="s">
        <v>222</v>
      </c>
      <c r="B182" s="5" t="s">
        <v>223</v>
      </c>
      <c r="C182" s="5" t="str">
        <f>'Max Energy Year'!C182</f>
        <v>DRW.PX.WYC._.CI_.Water Heater - DLC</v>
      </c>
      <c r="D182" s="5" t="s">
        <v>226</v>
      </c>
      <c r="E182" s="18">
        <f t="shared" si="11"/>
        <v>44562</v>
      </c>
      <c r="G182" s="19">
        <f t="shared" si="9"/>
        <v>44562</v>
      </c>
      <c r="H182" s="5">
        <v>0</v>
      </c>
      <c r="I182" s="19"/>
      <c r="J182" s="5" t="s">
        <v>222</v>
      </c>
      <c r="K182" s="5" t="s">
        <v>223</v>
      </c>
      <c r="L182" s="5" t="s">
        <v>172</v>
      </c>
      <c r="M182" s="5" t="s">
        <v>226</v>
      </c>
      <c r="N182" s="17">
        <f t="shared" si="10"/>
        <v>44927</v>
      </c>
      <c r="P182" s="5" t="s">
        <v>1001</v>
      </c>
      <c r="Q182" s="5">
        <v>1</v>
      </c>
      <c r="U182" s="5" t="s">
        <v>1002</v>
      </c>
      <c r="Y182" s="5" t="s">
        <v>992</v>
      </c>
    </row>
    <row r="183" spans="1:25" x14ac:dyDescent="0.25">
      <c r="N183" s="17"/>
    </row>
    <row r="184" spans="1:25" x14ac:dyDescent="0.25">
      <c r="N184" s="17"/>
    </row>
    <row r="185" spans="1:25" x14ac:dyDescent="0.25">
      <c r="N185" s="17"/>
    </row>
    <row r="186" spans="1:25" x14ac:dyDescent="0.25">
      <c r="N186" s="17"/>
    </row>
    <row r="187" spans="1:25" x14ac:dyDescent="0.25">
      <c r="N187" s="17"/>
    </row>
    <row r="188" spans="1:25" x14ac:dyDescent="0.25">
      <c r="N188" s="17"/>
    </row>
    <row r="189" spans="1:25" x14ac:dyDescent="0.25">
      <c r="N189" s="17"/>
    </row>
    <row r="190" spans="1:25" x14ac:dyDescent="0.25">
      <c r="N190" s="17"/>
    </row>
    <row r="191" spans="1:25" x14ac:dyDescent="0.25">
      <c r="N191" s="17"/>
    </row>
    <row r="192" spans="1:25" x14ac:dyDescent="0.25">
      <c r="N192" s="17"/>
    </row>
    <row r="193" spans="14:14" x14ac:dyDescent="0.25">
      <c r="N193" s="17"/>
    </row>
    <row r="194" spans="14:14" x14ac:dyDescent="0.25">
      <c r="N194" s="17"/>
    </row>
    <row r="195" spans="14:14" x14ac:dyDescent="0.25">
      <c r="N195" s="17"/>
    </row>
    <row r="196" spans="14:14" x14ac:dyDescent="0.25">
      <c r="N196" s="17"/>
    </row>
    <row r="197" spans="14:14" x14ac:dyDescent="0.25">
      <c r="N197" s="17"/>
    </row>
    <row r="198" spans="14:14" x14ac:dyDescent="0.25">
      <c r="N198" s="17"/>
    </row>
    <row r="199" spans="14:14" x14ac:dyDescent="0.25">
      <c r="N199" s="17"/>
    </row>
    <row r="200" spans="14:14" x14ac:dyDescent="0.25">
      <c r="N200" s="17"/>
    </row>
    <row r="201" spans="14:14" x14ac:dyDescent="0.25">
      <c r="N201" s="17"/>
    </row>
    <row r="202" spans="14:14" x14ac:dyDescent="0.25">
      <c r="N202" s="17"/>
    </row>
    <row r="203" spans="14:14" x14ac:dyDescent="0.25">
      <c r="N203" s="17"/>
    </row>
    <row r="204" spans="14:14" x14ac:dyDescent="0.25">
      <c r="N204" s="17"/>
    </row>
    <row r="205" spans="14:14" x14ac:dyDescent="0.25">
      <c r="N205" s="17"/>
    </row>
    <row r="206" spans="14:14" x14ac:dyDescent="0.25">
      <c r="N206" s="17"/>
    </row>
    <row r="207" spans="14:14" x14ac:dyDescent="0.25">
      <c r="N207" s="17"/>
    </row>
    <row r="208" spans="14:14" x14ac:dyDescent="0.25">
      <c r="N208" s="17"/>
    </row>
    <row r="209" spans="14:14" x14ac:dyDescent="0.25">
      <c r="N209" s="17"/>
    </row>
    <row r="210" spans="14:14" x14ac:dyDescent="0.25">
      <c r="N210" s="17"/>
    </row>
    <row r="211" spans="14:14" x14ac:dyDescent="0.25">
      <c r="N211" s="17"/>
    </row>
    <row r="212" spans="14:14" x14ac:dyDescent="0.25">
      <c r="N212" s="17"/>
    </row>
    <row r="213" spans="14:14" x14ac:dyDescent="0.25">
      <c r="N213" s="17"/>
    </row>
    <row r="214" spans="14:14" x14ac:dyDescent="0.25">
      <c r="N214" s="17"/>
    </row>
    <row r="215" spans="14:14" x14ac:dyDescent="0.25">
      <c r="N215" s="17"/>
    </row>
    <row r="216" spans="14:14" x14ac:dyDescent="0.25">
      <c r="N216" s="17"/>
    </row>
    <row r="217" spans="14:14" x14ac:dyDescent="0.25">
      <c r="N217" s="17"/>
    </row>
    <row r="218" spans="14:14" x14ac:dyDescent="0.25">
      <c r="N218" s="17"/>
    </row>
    <row r="219" spans="14:14" x14ac:dyDescent="0.25">
      <c r="N219" s="17"/>
    </row>
    <row r="220" spans="14:14" x14ac:dyDescent="0.25">
      <c r="N220" s="17"/>
    </row>
    <row r="221" spans="14:14" x14ac:dyDescent="0.25">
      <c r="N221" s="17"/>
    </row>
    <row r="222" spans="14:14" x14ac:dyDescent="0.25">
      <c r="N222" s="17"/>
    </row>
    <row r="223" spans="14:14" x14ac:dyDescent="0.25">
      <c r="N223" s="17"/>
    </row>
    <row r="224" spans="14:14" x14ac:dyDescent="0.25">
      <c r="N224" s="17"/>
    </row>
    <row r="225" spans="14:14" x14ac:dyDescent="0.25">
      <c r="N225" s="17"/>
    </row>
    <row r="226" spans="14:14" x14ac:dyDescent="0.25">
      <c r="N226" s="17"/>
    </row>
    <row r="227" spans="14:14" x14ac:dyDescent="0.25">
      <c r="N227" s="17"/>
    </row>
    <row r="228" spans="14:14" x14ac:dyDescent="0.25">
      <c r="N228" s="17"/>
    </row>
    <row r="229" spans="14:14" x14ac:dyDescent="0.25">
      <c r="N229" s="17"/>
    </row>
    <row r="230" spans="14:14" x14ac:dyDescent="0.25">
      <c r="N230" s="17"/>
    </row>
    <row r="231" spans="14:14" x14ac:dyDescent="0.25">
      <c r="N231" s="17"/>
    </row>
    <row r="232" spans="14:14" x14ac:dyDescent="0.25">
      <c r="N232" s="17"/>
    </row>
    <row r="233" spans="14:14" x14ac:dyDescent="0.25">
      <c r="N233" s="17"/>
    </row>
    <row r="234" spans="14:14" x14ac:dyDescent="0.25">
      <c r="N234" s="17"/>
    </row>
    <row r="235" spans="14:14" x14ac:dyDescent="0.25">
      <c r="N235" s="17"/>
    </row>
    <row r="236" spans="14:14" x14ac:dyDescent="0.25">
      <c r="N236" s="17"/>
    </row>
    <row r="237" spans="14:14" x14ac:dyDescent="0.25">
      <c r="N237" s="17"/>
    </row>
    <row r="238" spans="14:14" x14ac:dyDescent="0.25">
      <c r="N238" s="17"/>
    </row>
    <row r="239" spans="14:14" x14ac:dyDescent="0.25">
      <c r="N239" s="17"/>
    </row>
    <row r="240" spans="14:14" x14ac:dyDescent="0.25">
      <c r="N240" s="17"/>
    </row>
    <row r="241" spans="14:14" x14ac:dyDescent="0.25">
      <c r="N241" s="17"/>
    </row>
    <row r="242" spans="14:14" x14ac:dyDescent="0.25">
      <c r="N242" s="17"/>
    </row>
    <row r="243" spans="14:14" x14ac:dyDescent="0.25">
      <c r="N243" s="17"/>
    </row>
    <row r="244" spans="14:14" x14ac:dyDescent="0.25">
      <c r="N244" s="17"/>
    </row>
    <row r="245" spans="14:14" x14ac:dyDescent="0.25">
      <c r="N245" s="17"/>
    </row>
    <row r="246" spans="14:14" x14ac:dyDescent="0.25">
      <c r="N246" s="17"/>
    </row>
    <row r="247" spans="14:14" x14ac:dyDescent="0.25">
      <c r="N247" s="17"/>
    </row>
    <row r="248" spans="14:14" x14ac:dyDescent="0.25">
      <c r="N248" s="17"/>
    </row>
    <row r="249" spans="14:14" x14ac:dyDescent="0.25">
      <c r="N249" s="17"/>
    </row>
    <row r="250" spans="14:14" x14ac:dyDescent="0.25">
      <c r="N250" s="17"/>
    </row>
    <row r="251" spans="14:14" x14ac:dyDescent="0.25">
      <c r="N251" s="17"/>
    </row>
    <row r="252" spans="14:14" x14ac:dyDescent="0.25">
      <c r="N252" s="17"/>
    </row>
    <row r="253" spans="14:14" x14ac:dyDescent="0.25">
      <c r="N253" s="17"/>
    </row>
    <row r="254" spans="14:14" x14ac:dyDescent="0.25">
      <c r="N254" s="17"/>
    </row>
    <row r="255" spans="14:14" x14ac:dyDescent="0.25">
      <c r="N255" s="17"/>
    </row>
    <row r="256" spans="14:14" x14ac:dyDescent="0.25">
      <c r="N256" s="17"/>
    </row>
    <row r="257" spans="14:14" x14ac:dyDescent="0.25">
      <c r="N257" s="17"/>
    </row>
    <row r="258" spans="14:14" x14ac:dyDescent="0.25">
      <c r="N258" s="17"/>
    </row>
    <row r="259" spans="14:14" x14ac:dyDescent="0.25">
      <c r="N259" s="17"/>
    </row>
    <row r="260" spans="14:14" x14ac:dyDescent="0.25">
      <c r="N260" s="17"/>
    </row>
    <row r="261" spans="14:14" x14ac:dyDescent="0.25">
      <c r="N261" s="17"/>
    </row>
    <row r="262" spans="14:14" x14ac:dyDescent="0.25">
      <c r="N262" s="17"/>
    </row>
    <row r="263" spans="14:14" x14ac:dyDescent="0.25">
      <c r="N263" s="17"/>
    </row>
    <row r="264" spans="14:14" x14ac:dyDescent="0.25">
      <c r="N264" s="17"/>
    </row>
    <row r="265" spans="14:14" x14ac:dyDescent="0.25">
      <c r="N265" s="17"/>
    </row>
    <row r="266" spans="14:14" x14ac:dyDescent="0.25">
      <c r="N266" s="17"/>
    </row>
    <row r="267" spans="14:14" x14ac:dyDescent="0.25">
      <c r="N267" s="17"/>
    </row>
    <row r="268" spans="14:14" x14ac:dyDescent="0.25">
      <c r="N268" s="17"/>
    </row>
    <row r="269" spans="14:14" x14ac:dyDescent="0.25">
      <c r="N269" s="17"/>
    </row>
    <row r="270" spans="14:14" x14ac:dyDescent="0.25">
      <c r="N270" s="17"/>
    </row>
    <row r="271" spans="14:14" x14ac:dyDescent="0.25">
      <c r="N271" s="17"/>
    </row>
    <row r="272" spans="14:14" x14ac:dyDescent="0.25">
      <c r="N272" s="17"/>
    </row>
    <row r="273" spans="14:14" x14ac:dyDescent="0.25">
      <c r="N273" s="17"/>
    </row>
    <row r="274" spans="14:14" x14ac:dyDescent="0.25">
      <c r="N274" s="17"/>
    </row>
    <row r="275" spans="14:14" x14ac:dyDescent="0.25">
      <c r="N275" s="17"/>
    </row>
    <row r="276" spans="14:14" x14ac:dyDescent="0.25">
      <c r="N276" s="17"/>
    </row>
    <row r="277" spans="14:14" x14ac:dyDescent="0.25">
      <c r="N277" s="17"/>
    </row>
    <row r="278" spans="14:14" x14ac:dyDescent="0.25">
      <c r="N278" s="17"/>
    </row>
    <row r="279" spans="14:14" x14ac:dyDescent="0.25">
      <c r="N279" s="17"/>
    </row>
    <row r="280" spans="14:14" x14ac:dyDescent="0.25">
      <c r="N280" s="17"/>
    </row>
    <row r="281" spans="14:14" x14ac:dyDescent="0.25">
      <c r="N281" s="17"/>
    </row>
    <row r="282" spans="14:14" x14ac:dyDescent="0.25">
      <c r="N282" s="17"/>
    </row>
    <row r="283" spans="14:14" x14ac:dyDescent="0.25">
      <c r="N283" s="17"/>
    </row>
    <row r="284" spans="14:14" x14ac:dyDescent="0.25">
      <c r="N284" s="17"/>
    </row>
    <row r="285" spans="14:14" x14ac:dyDescent="0.25">
      <c r="N285" s="17"/>
    </row>
    <row r="286" spans="14:14" x14ac:dyDescent="0.25">
      <c r="N286" s="17"/>
    </row>
    <row r="287" spans="14:14" x14ac:dyDescent="0.25">
      <c r="N287" s="17"/>
    </row>
    <row r="288" spans="14:14" x14ac:dyDescent="0.25">
      <c r="N288" s="17"/>
    </row>
    <row r="289" spans="14:14" x14ac:dyDescent="0.25">
      <c r="N289" s="17"/>
    </row>
    <row r="290" spans="14:14" x14ac:dyDescent="0.25">
      <c r="N290" s="17"/>
    </row>
    <row r="291" spans="14:14" x14ac:dyDescent="0.25">
      <c r="N291" s="17"/>
    </row>
    <row r="292" spans="14:14" x14ac:dyDescent="0.25">
      <c r="N292" s="17"/>
    </row>
    <row r="293" spans="14:14" x14ac:dyDescent="0.25">
      <c r="N293" s="17"/>
    </row>
    <row r="294" spans="14:14" x14ac:dyDescent="0.25">
      <c r="N294" s="17"/>
    </row>
    <row r="295" spans="14:14" x14ac:dyDescent="0.25">
      <c r="N295" s="17"/>
    </row>
    <row r="296" spans="14:14" x14ac:dyDescent="0.25">
      <c r="N296" s="17"/>
    </row>
    <row r="297" spans="14:14" x14ac:dyDescent="0.25">
      <c r="N297" s="17"/>
    </row>
    <row r="298" spans="14:14" x14ac:dyDescent="0.25">
      <c r="N298" s="17"/>
    </row>
    <row r="299" spans="14:14" x14ac:dyDescent="0.25">
      <c r="N299" s="17"/>
    </row>
    <row r="300" spans="14:14" x14ac:dyDescent="0.25">
      <c r="N300" s="17"/>
    </row>
    <row r="301" spans="14:14" x14ac:dyDescent="0.25">
      <c r="N301" s="17"/>
    </row>
    <row r="302" spans="14:14" x14ac:dyDescent="0.25">
      <c r="N302" s="17"/>
    </row>
    <row r="303" spans="14:14" x14ac:dyDescent="0.25">
      <c r="N303" s="17"/>
    </row>
    <row r="304" spans="14:14" x14ac:dyDescent="0.25">
      <c r="N304" s="17"/>
    </row>
    <row r="305" spans="14:14" x14ac:dyDescent="0.25">
      <c r="N305" s="17"/>
    </row>
    <row r="306" spans="14:14" x14ac:dyDescent="0.25">
      <c r="N306" s="17"/>
    </row>
    <row r="307" spans="14:14" x14ac:dyDescent="0.25">
      <c r="N307" s="17"/>
    </row>
    <row r="308" spans="14:14" x14ac:dyDescent="0.25">
      <c r="N308" s="17"/>
    </row>
    <row r="309" spans="14:14" x14ac:dyDescent="0.25">
      <c r="N309" s="17"/>
    </row>
    <row r="310" spans="14:14" x14ac:dyDescent="0.25">
      <c r="N310" s="17"/>
    </row>
    <row r="311" spans="14:14" x14ac:dyDescent="0.25">
      <c r="N311" s="17"/>
    </row>
    <row r="312" spans="14:14" x14ac:dyDescent="0.25">
      <c r="N312" s="17"/>
    </row>
    <row r="313" spans="14:14" x14ac:dyDescent="0.25">
      <c r="N313" s="17"/>
    </row>
    <row r="314" spans="14:14" x14ac:dyDescent="0.25">
      <c r="N314" s="17"/>
    </row>
    <row r="315" spans="14:14" x14ac:dyDescent="0.25">
      <c r="N315" s="17"/>
    </row>
    <row r="316" spans="14:14" x14ac:dyDescent="0.25">
      <c r="N316" s="17"/>
    </row>
    <row r="317" spans="14:14" x14ac:dyDescent="0.25">
      <c r="N317" s="17"/>
    </row>
    <row r="318" spans="14:14" x14ac:dyDescent="0.25">
      <c r="N318" s="17"/>
    </row>
    <row r="319" spans="14:14" x14ac:dyDescent="0.25">
      <c r="N319" s="17"/>
    </row>
    <row r="320" spans="14:14" x14ac:dyDescent="0.25">
      <c r="N320" s="17"/>
    </row>
    <row r="321" spans="14:14" x14ac:dyDescent="0.25">
      <c r="N321" s="17"/>
    </row>
    <row r="322" spans="14:14" x14ac:dyDescent="0.25">
      <c r="N322" s="17"/>
    </row>
    <row r="323" spans="14:14" x14ac:dyDescent="0.25">
      <c r="N323" s="17"/>
    </row>
    <row r="324" spans="14:14" x14ac:dyDescent="0.25">
      <c r="N324" s="17"/>
    </row>
    <row r="325" spans="14:14" x14ac:dyDescent="0.25">
      <c r="N325" s="17"/>
    </row>
    <row r="326" spans="14:14" x14ac:dyDescent="0.25">
      <c r="N326" s="17"/>
    </row>
    <row r="327" spans="14:14" x14ac:dyDescent="0.25">
      <c r="N327" s="17"/>
    </row>
    <row r="328" spans="14:14" x14ac:dyDescent="0.25">
      <c r="N328" s="17"/>
    </row>
    <row r="329" spans="14:14" x14ac:dyDescent="0.25">
      <c r="N329" s="17"/>
    </row>
    <row r="330" spans="14:14" x14ac:dyDescent="0.25">
      <c r="N330" s="17"/>
    </row>
    <row r="331" spans="14:14" x14ac:dyDescent="0.25">
      <c r="N331" s="17"/>
    </row>
    <row r="332" spans="14:14" x14ac:dyDescent="0.25">
      <c r="N332" s="17"/>
    </row>
    <row r="333" spans="14:14" x14ac:dyDescent="0.25">
      <c r="N333" s="17"/>
    </row>
    <row r="334" spans="14:14" x14ac:dyDescent="0.25">
      <c r="N334" s="17"/>
    </row>
    <row r="335" spans="14:14" x14ac:dyDescent="0.25">
      <c r="N335" s="17"/>
    </row>
    <row r="336" spans="14:14" x14ac:dyDescent="0.25">
      <c r="N336" s="17"/>
    </row>
    <row r="337" spans="14:14" x14ac:dyDescent="0.25">
      <c r="N337" s="17"/>
    </row>
    <row r="338" spans="14:14" x14ac:dyDescent="0.25">
      <c r="N338" s="17"/>
    </row>
    <row r="339" spans="14:14" x14ac:dyDescent="0.25">
      <c r="N339" s="17"/>
    </row>
    <row r="340" spans="14:14" x14ac:dyDescent="0.25">
      <c r="N340" s="17"/>
    </row>
    <row r="341" spans="14:14" x14ac:dyDescent="0.25">
      <c r="N341" s="17"/>
    </row>
    <row r="342" spans="14:14" x14ac:dyDescent="0.25">
      <c r="N342" s="17"/>
    </row>
    <row r="343" spans="14:14" x14ac:dyDescent="0.25">
      <c r="N343" s="17"/>
    </row>
    <row r="344" spans="14:14" x14ac:dyDescent="0.25">
      <c r="N344" s="17"/>
    </row>
    <row r="345" spans="14:14" x14ac:dyDescent="0.25">
      <c r="N345" s="17"/>
    </row>
    <row r="346" spans="14:14" x14ac:dyDescent="0.25">
      <c r="N346" s="17"/>
    </row>
    <row r="347" spans="14:14" x14ac:dyDescent="0.25">
      <c r="N347" s="17"/>
    </row>
    <row r="348" spans="14:14" x14ac:dyDescent="0.25">
      <c r="N348" s="17"/>
    </row>
    <row r="349" spans="14:14" x14ac:dyDescent="0.25">
      <c r="N349" s="17"/>
    </row>
    <row r="350" spans="14:14" x14ac:dyDescent="0.25">
      <c r="N350" s="17"/>
    </row>
    <row r="351" spans="14:14" x14ac:dyDescent="0.25">
      <c r="N351" s="17"/>
    </row>
    <row r="352" spans="14:14" x14ac:dyDescent="0.25">
      <c r="N352" s="17"/>
    </row>
    <row r="353" spans="14:14" x14ac:dyDescent="0.25">
      <c r="N353" s="17"/>
    </row>
    <row r="354" spans="14:14" x14ac:dyDescent="0.25">
      <c r="N354" s="17"/>
    </row>
    <row r="355" spans="14:14" x14ac:dyDescent="0.25">
      <c r="N355" s="17"/>
    </row>
    <row r="356" spans="14:14" x14ac:dyDescent="0.25">
      <c r="N356" s="17"/>
    </row>
    <row r="357" spans="14:14" x14ac:dyDescent="0.25">
      <c r="N357" s="17"/>
    </row>
    <row r="358" spans="14:14" x14ac:dyDescent="0.25">
      <c r="N358" s="17"/>
    </row>
  </sheetData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X182"/>
  <sheetViews>
    <sheetView zoomScaleNormal="100" workbookViewId="0"/>
  </sheetViews>
  <sheetFormatPr defaultRowHeight="15" x14ac:dyDescent="0.25"/>
  <cols>
    <col min="1" max="1" width="14.7109375" style="5" customWidth="1"/>
    <col min="2" max="2" width="17.5703125" style="5" customWidth="1"/>
    <col min="3" max="3" width="42.42578125" style="5" bestFit="1" customWidth="1"/>
    <col min="4" max="4" width="18" style="5" customWidth="1"/>
    <col min="5" max="5" width="13.5703125" style="5" customWidth="1"/>
    <col min="6" max="6" width="14.28515625" style="5" customWidth="1"/>
    <col min="7" max="7" width="14.5703125" style="5" customWidth="1"/>
    <col min="8" max="8" width="16.85546875" style="5" customWidth="1"/>
    <col min="9" max="9" width="12.140625" style="5" bestFit="1" customWidth="1"/>
    <col min="10" max="10" width="14.28515625" style="5" bestFit="1" customWidth="1"/>
    <col min="11" max="11" width="30.140625" style="5" bestFit="1" customWidth="1"/>
    <col min="12" max="12" width="14.28515625" style="5" bestFit="1" customWidth="1"/>
    <col min="13" max="13" width="7" style="5" bestFit="1" customWidth="1"/>
    <col min="14" max="14" width="10.140625" style="5" bestFit="1" customWidth="1"/>
    <col min="15" max="15" width="8.7109375" style="5" bestFit="1" customWidth="1"/>
    <col min="16" max="16384" width="9.140625" style="5"/>
  </cols>
  <sheetData>
    <row r="1" spans="1:24" x14ac:dyDescent="0.25">
      <c r="C1" s="6" t="s">
        <v>1100</v>
      </c>
      <c r="J1" s="5">
        <f>SUM(E3:E182)-SUM(M3:M182)</f>
        <v>0</v>
      </c>
    </row>
    <row r="2" spans="1:24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I2" s="5" t="s">
        <v>0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993</v>
      </c>
      <c r="Q2" s="5" t="s">
        <v>994</v>
      </c>
      <c r="R2" s="5" t="s">
        <v>995</v>
      </c>
      <c r="S2" s="5" t="s">
        <v>996</v>
      </c>
      <c r="T2" s="5" t="s">
        <v>997</v>
      </c>
      <c r="U2" s="5" t="s">
        <v>998</v>
      </c>
      <c r="V2" s="5" t="s">
        <v>999</v>
      </c>
      <c r="W2" s="5" t="s">
        <v>1000</v>
      </c>
      <c r="X2" s="5" t="s">
        <v>7</v>
      </c>
    </row>
    <row r="3" spans="1:24" x14ac:dyDescent="0.25">
      <c r="A3" s="5" t="s">
        <v>222</v>
      </c>
      <c r="B3" s="5" t="s">
        <v>223</v>
      </c>
      <c r="C3" s="5" t="str">
        <f>'Max Energy Year'!C3</f>
        <v>DRS.PX.NCA._.RES.Battery DLC</v>
      </c>
      <c r="D3" s="5" t="s">
        <v>224</v>
      </c>
      <c r="E3" s="5">
        <f>ROUND(INDEX('AEG Inputs'!$N:$N,MATCH($C3,'AEG Inputs'!$E:$E,0)),2)</f>
        <v>49.48</v>
      </c>
      <c r="G3" s="5" t="s">
        <v>225</v>
      </c>
      <c r="I3" s="5" t="s">
        <v>222</v>
      </c>
      <c r="J3" s="5" t="s">
        <v>223</v>
      </c>
      <c r="K3" s="5" t="s">
        <v>89</v>
      </c>
      <c r="L3" s="5" t="s">
        <v>224</v>
      </c>
      <c r="M3" s="5">
        <v>1423.91</v>
      </c>
      <c r="O3" s="5" t="s">
        <v>225</v>
      </c>
      <c r="P3" s="5">
        <v>1</v>
      </c>
      <c r="T3" s="5" t="s">
        <v>1002</v>
      </c>
      <c r="X3" s="5" t="s">
        <v>889</v>
      </c>
    </row>
    <row r="4" spans="1:24" x14ac:dyDescent="0.25">
      <c r="A4" s="5" t="s">
        <v>222</v>
      </c>
      <c r="B4" s="5" t="s">
        <v>223</v>
      </c>
      <c r="C4" s="5" t="str">
        <f>'Max Energy Year'!C4</f>
        <v>DRS.PX.NCA._.RES.EV DLC</v>
      </c>
      <c r="D4" s="5" t="s">
        <v>224</v>
      </c>
      <c r="E4" s="5">
        <f>ROUND(INDEX('AEG Inputs'!$N:$N,MATCH($C4,'AEG Inputs'!$E:$E,0)),2)</f>
        <v>134.76</v>
      </c>
      <c r="G4" s="5" t="s">
        <v>225</v>
      </c>
      <c r="I4" s="5" t="s">
        <v>222</v>
      </c>
      <c r="J4" s="5" t="s">
        <v>223</v>
      </c>
      <c r="K4" s="5" t="s">
        <v>79</v>
      </c>
      <c r="L4" s="5" t="s">
        <v>224</v>
      </c>
      <c r="M4" s="5">
        <v>61.2</v>
      </c>
      <c r="O4" s="5" t="s">
        <v>225</v>
      </c>
      <c r="P4" s="5">
        <v>1</v>
      </c>
      <c r="T4" s="5" t="s">
        <v>1002</v>
      </c>
      <c r="X4" s="5" t="s">
        <v>889</v>
      </c>
    </row>
    <row r="5" spans="1:24" x14ac:dyDescent="0.25">
      <c r="A5" s="5" t="s">
        <v>222</v>
      </c>
      <c r="B5" s="5" t="s">
        <v>223</v>
      </c>
      <c r="C5" s="5" t="str">
        <f>'Max Energy Year'!C5</f>
        <v>DRS.PX.NCA._.RES.Grid Interactive Water Htr</v>
      </c>
      <c r="D5" s="5" t="s">
        <v>224</v>
      </c>
      <c r="E5" s="5">
        <f>ROUND(INDEX('AEG Inputs'!$N:$N,MATCH($C5,'AEG Inputs'!$E:$E,0)),2)</f>
        <v>178.86</v>
      </c>
      <c r="G5" s="5" t="s">
        <v>225</v>
      </c>
      <c r="I5" s="5" t="s">
        <v>222</v>
      </c>
      <c r="J5" s="5" t="s">
        <v>223</v>
      </c>
      <c r="K5" s="5" t="s">
        <v>81</v>
      </c>
      <c r="L5" s="5" t="s">
        <v>224</v>
      </c>
      <c r="M5" s="5">
        <v>1613.98</v>
      </c>
      <c r="O5" s="5" t="s">
        <v>225</v>
      </c>
      <c r="P5" s="5">
        <v>1</v>
      </c>
      <c r="T5" s="5" t="s">
        <v>1002</v>
      </c>
      <c r="X5" s="5" t="s">
        <v>889</v>
      </c>
    </row>
    <row r="6" spans="1:24" x14ac:dyDescent="0.25">
      <c r="A6" s="5" t="s">
        <v>222</v>
      </c>
      <c r="B6" s="5" t="s">
        <v>223</v>
      </c>
      <c r="C6" s="5" t="str">
        <f>'Max Energy Year'!C6</f>
        <v>DRS.PX.NCA._.RES.Home Energy Mgmt Sys</v>
      </c>
      <c r="D6" s="5" t="s">
        <v>224</v>
      </c>
      <c r="E6" s="5">
        <f>ROUND(INDEX('AEG Inputs'!$N:$N,MATCH($C6,'AEG Inputs'!$E:$E,0)),2)</f>
        <v>224.39</v>
      </c>
      <c r="G6" s="5" t="s">
        <v>225</v>
      </c>
      <c r="I6" s="5" t="s">
        <v>222</v>
      </c>
      <c r="J6" s="5" t="s">
        <v>223</v>
      </c>
      <c r="K6" s="5" t="s">
        <v>83</v>
      </c>
      <c r="L6" s="5" t="s">
        <v>224</v>
      </c>
      <c r="M6" s="5">
        <v>1575.21</v>
      </c>
      <c r="O6" s="5" t="s">
        <v>225</v>
      </c>
      <c r="P6" s="5">
        <v>1</v>
      </c>
      <c r="T6" s="5" t="s">
        <v>1002</v>
      </c>
      <c r="X6" s="5" t="s">
        <v>889</v>
      </c>
    </row>
    <row r="7" spans="1:24" x14ac:dyDescent="0.25">
      <c r="A7" s="5" t="s">
        <v>222</v>
      </c>
      <c r="B7" s="5" t="s">
        <v>223</v>
      </c>
      <c r="C7" s="5" t="str">
        <f>'Max Energy Year'!C7</f>
        <v>DRS.PX.NCA._.RES.HVAC - DLC</v>
      </c>
      <c r="D7" s="5" t="s">
        <v>224</v>
      </c>
      <c r="E7" s="5">
        <f>ROUND(INDEX('AEG Inputs'!$N:$N,MATCH($C7,'AEG Inputs'!$E:$E,0)),2)</f>
        <v>187.23</v>
      </c>
      <c r="G7" s="5" t="s">
        <v>225</v>
      </c>
      <c r="I7" s="5" t="s">
        <v>222</v>
      </c>
      <c r="J7" s="5" t="s">
        <v>223</v>
      </c>
      <c r="K7" s="5" t="s">
        <v>85</v>
      </c>
      <c r="L7" s="5" t="s">
        <v>224</v>
      </c>
      <c r="M7" s="5">
        <v>1561.87</v>
      </c>
      <c r="O7" s="5" t="s">
        <v>225</v>
      </c>
      <c r="P7" s="5">
        <v>1</v>
      </c>
      <c r="T7" s="5" t="s">
        <v>1002</v>
      </c>
      <c r="X7" s="5" t="s">
        <v>889</v>
      </c>
    </row>
    <row r="8" spans="1:24" x14ac:dyDescent="0.25">
      <c r="A8" s="5" t="s">
        <v>222</v>
      </c>
      <c r="B8" s="5" t="s">
        <v>223</v>
      </c>
      <c r="C8" s="5" t="str">
        <f>'Max Energy Year'!C8</f>
        <v>DRS.PX.NCA._.RES.Pool Pump - DLC</v>
      </c>
      <c r="D8" s="5" t="s">
        <v>224</v>
      </c>
      <c r="E8" s="5">
        <f>ROUND(INDEX('AEG Inputs'!$N:$N,MATCH($C8,'AEG Inputs'!$E:$E,0)),2)</f>
        <v>499.92</v>
      </c>
      <c r="G8" s="5" t="s">
        <v>225</v>
      </c>
      <c r="I8" s="5" t="s">
        <v>222</v>
      </c>
      <c r="J8" s="5" t="s">
        <v>223</v>
      </c>
      <c r="K8" s="5" t="s">
        <v>87</v>
      </c>
      <c r="L8" s="5" t="s">
        <v>224</v>
      </c>
      <c r="M8" s="5">
        <v>201.45</v>
      </c>
      <c r="O8" s="5" t="s">
        <v>225</v>
      </c>
      <c r="P8" s="5">
        <v>1</v>
      </c>
      <c r="T8" s="5" t="s">
        <v>1002</v>
      </c>
      <c r="X8" s="5" t="s">
        <v>889</v>
      </c>
    </row>
    <row r="9" spans="1:24" x14ac:dyDescent="0.25">
      <c r="A9" s="5" t="s">
        <v>222</v>
      </c>
      <c r="B9" s="5" t="s">
        <v>223</v>
      </c>
      <c r="C9" s="5" t="str">
        <f>'Max Energy Year'!C9</f>
        <v>DRS.PX.NCA._.RES.Smart Thermostats</v>
      </c>
      <c r="D9" s="5" t="s">
        <v>224</v>
      </c>
      <c r="E9" s="5">
        <f>ROUND(INDEX('AEG Inputs'!$N:$N,MATCH($C9,'AEG Inputs'!$E:$E,0)),2)</f>
        <v>70.45</v>
      </c>
      <c r="G9" s="5" t="s">
        <v>225</v>
      </c>
      <c r="I9" s="5" t="s">
        <v>222</v>
      </c>
      <c r="J9" s="5" t="s">
        <v>223</v>
      </c>
      <c r="K9" s="5" t="s">
        <v>91</v>
      </c>
      <c r="L9" s="5" t="s">
        <v>224</v>
      </c>
      <c r="M9" s="5">
        <v>781.75</v>
      </c>
      <c r="O9" s="5" t="s">
        <v>225</v>
      </c>
      <c r="P9" s="5">
        <v>1</v>
      </c>
      <c r="T9" s="5" t="s">
        <v>1002</v>
      </c>
      <c r="X9" s="5" t="s">
        <v>889</v>
      </c>
    </row>
    <row r="10" spans="1:24" x14ac:dyDescent="0.25">
      <c r="A10" s="5" t="s">
        <v>222</v>
      </c>
      <c r="B10" s="5" t="s">
        <v>223</v>
      </c>
      <c r="C10" s="5" t="str">
        <f>'Max Energy Year'!C10</f>
        <v>DRS.PX.NCA._.RES.Water Heater - DLC</v>
      </c>
      <c r="D10" s="5" t="s">
        <v>224</v>
      </c>
      <c r="E10" s="5">
        <f>ROUND(INDEX('AEG Inputs'!$N:$N,MATCH($C10,'AEG Inputs'!$E:$E,0)),2)</f>
        <v>69.7</v>
      </c>
      <c r="G10" s="5" t="s">
        <v>225</v>
      </c>
      <c r="I10" s="5" t="s">
        <v>222</v>
      </c>
      <c r="J10" s="5" t="s">
        <v>223</v>
      </c>
      <c r="K10" s="5" t="s">
        <v>93</v>
      </c>
      <c r="L10" s="5" t="s">
        <v>224</v>
      </c>
      <c r="M10" s="5">
        <v>65.209999999999994</v>
      </c>
      <c r="O10" s="5" t="s">
        <v>225</v>
      </c>
      <c r="P10" s="5">
        <v>1</v>
      </c>
      <c r="T10" s="5" t="s">
        <v>1002</v>
      </c>
      <c r="X10" s="5" t="s">
        <v>889</v>
      </c>
    </row>
    <row r="11" spans="1:24" x14ac:dyDescent="0.25">
      <c r="A11" s="5" t="s">
        <v>222</v>
      </c>
      <c r="B11" s="5" t="s">
        <v>223</v>
      </c>
      <c r="C11" s="5" t="str">
        <f>'Max Energy Year'!C11</f>
        <v>DRS.PX.NCA._.CI_.Battery DLC</v>
      </c>
      <c r="D11" s="5" t="s">
        <v>224</v>
      </c>
      <c r="E11" s="5">
        <f>ROUND(INDEX('AEG Inputs'!$N:$N,MATCH($C11,'AEG Inputs'!$E:$E,0)),2)</f>
        <v>48.5</v>
      </c>
      <c r="G11" s="5" t="s">
        <v>225</v>
      </c>
      <c r="H11" s="20">
        <f>48.5*11.56</f>
        <v>560.66</v>
      </c>
      <c r="I11" s="5" t="s">
        <v>222</v>
      </c>
      <c r="J11" s="5" t="s">
        <v>223</v>
      </c>
      <c r="K11" s="5" t="s">
        <v>65</v>
      </c>
      <c r="L11" s="5" t="s">
        <v>224</v>
      </c>
      <c r="M11" s="5">
        <v>62.25</v>
      </c>
      <c r="O11" s="5" t="s">
        <v>225</v>
      </c>
      <c r="P11" s="5">
        <v>1</v>
      </c>
      <c r="T11" s="5" t="s">
        <v>1002</v>
      </c>
      <c r="X11" s="5" t="s">
        <v>889</v>
      </c>
    </row>
    <row r="12" spans="1:24" x14ac:dyDescent="0.25">
      <c r="A12" s="5" t="s">
        <v>222</v>
      </c>
      <c r="B12" s="5" t="s">
        <v>223</v>
      </c>
      <c r="C12" s="5" t="str">
        <f>'Max Energy Year'!C12</f>
        <v>DRS.PX.NCA._.CI_.Grid Interactive Water Htr</v>
      </c>
      <c r="D12" s="5" t="s">
        <v>224</v>
      </c>
      <c r="E12" s="5">
        <f>ROUND(INDEX('AEG Inputs'!$N:$N,MATCH($C12,'AEG Inputs'!$E:$E,0)),2)</f>
        <v>316.02999999999997</v>
      </c>
      <c r="G12" s="5" t="s">
        <v>225</v>
      </c>
      <c r="I12" s="5" t="s">
        <v>222</v>
      </c>
      <c r="J12" s="5" t="s">
        <v>223</v>
      </c>
      <c r="K12" s="5" t="s">
        <v>67</v>
      </c>
      <c r="L12" s="5" t="s">
        <v>224</v>
      </c>
      <c r="M12" s="5">
        <v>144.47</v>
      </c>
      <c r="O12" s="5" t="s">
        <v>225</v>
      </c>
      <c r="P12" s="5">
        <v>1</v>
      </c>
      <c r="T12" s="5" t="s">
        <v>1002</v>
      </c>
      <c r="X12" s="5" t="s">
        <v>889</v>
      </c>
    </row>
    <row r="13" spans="1:24" x14ac:dyDescent="0.25">
      <c r="A13" s="5" t="s">
        <v>222</v>
      </c>
      <c r="B13" s="5" t="s">
        <v>223</v>
      </c>
      <c r="C13" s="5" t="str">
        <f>'Max Energy Year'!C13</f>
        <v>DRS.PX.NCA._.CI_.HVAC - DLC</v>
      </c>
      <c r="D13" s="5" t="s">
        <v>224</v>
      </c>
      <c r="E13" s="5">
        <f>ROUND(INDEX('AEG Inputs'!$N:$N,MATCH($C13,'AEG Inputs'!$E:$E,0)),2)</f>
        <v>395.15</v>
      </c>
      <c r="G13" s="5" t="s">
        <v>225</v>
      </c>
      <c r="I13" s="5" t="s">
        <v>222</v>
      </c>
      <c r="J13" s="5" t="s">
        <v>223</v>
      </c>
      <c r="K13" s="5" t="s">
        <v>69</v>
      </c>
      <c r="L13" s="5" t="s">
        <v>224</v>
      </c>
      <c r="M13" s="5">
        <v>259.88</v>
      </c>
      <c r="O13" s="5" t="s">
        <v>225</v>
      </c>
      <c r="P13" s="5">
        <v>1</v>
      </c>
      <c r="T13" s="5" t="s">
        <v>1002</v>
      </c>
      <c r="X13" s="5" t="s">
        <v>889</v>
      </c>
    </row>
    <row r="14" spans="1:24" x14ac:dyDescent="0.25">
      <c r="A14" s="5" t="s">
        <v>222</v>
      </c>
      <c r="B14" s="5" t="s">
        <v>223</v>
      </c>
      <c r="C14" s="5" t="str">
        <f>'Max Energy Year'!C14</f>
        <v>DRS.PX.NCA._.CI_.Pool Pump - DLC</v>
      </c>
      <c r="D14" s="5" t="s">
        <v>224</v>
      </c>
      <c r="E14" s="5">
        <f>ROUND(INDEX('AEG Inputs'!$N:$N,MATCH($C14,'AEG Inputs'!$E:$E,0)),2)</f>
        <v>666.03</v>
      </c>
      <c r="G14" s="5" t="s">
        <v>225</v>
      </c>
      <c r="I14" s="5" t="s">
        <v>222</v>
      </c>
      <c r="J14" s="5" t="s">
        <v>223</v>
      </c>
      <c r="K14" s="5" t="s">
        <v>71</v>
      </c>
      <c r="L14" s="5" t="s">
        <v>224</v>
      </c>
      <c r="M14" s="5">
        <v>978.22</v>
      </c>
      <c r="O14" s="5" t="s">
        <v>225</v>
      </c>
      <c r="P14" s="5">
        <v>1</v>
      </c>
      <c r="T14" s="5" t="s">
        <v>1002</v>
      </c>
      <c r="X14" s="5" t="s">
        <v>889</v>
      </c>
    </row>
    <row r="15" spans="1:24" x14ac:dyDescent="0.25">
      <c r="A15" s="5" t="s">
        <v>222</v>
      </c>
      <c r="B15" s="5" t="s">
        <v>223</v>
      </c>
      <c r="C15" s="5" t="str">
        <f>'Max Energy Year'!C15</f>
        <v>DRS.PX.NCA._.CI_.Smart Thermostats</v>
      </c>
      <c r="D15" s="5" t="s">
        <v>224</v>
      </c>
      <c r="E15" s="5">
        <f>ROUND(INDEX('AEG Inputs'!$N:$N,MATCH($C15,'AEG Inputs'!$E:$E,0)),2)</f>
        <v>56.05</v>
      </c>
      <c r="G15" s="5" t="s">
        <v>225</v>
      </c>
      <c r="I15" s="5" t="s">
        <v>222</v>
      </c>
      <c r="J15" s="5" t="s">
        <v>223</v>
      </c>
      <c r="K15" s="5" t="s">
        <v>73</v>
      </c>
      <c r="L15" s="5" t="s">
        <v>224</v>
      </c>
      <c r="M15" s="5">
        <v>206.55</v>
      </c>
      <c r="O15" s="5" t="s">
        <v>225</v>
      </c>
      <c r="P15" s="5">
        <v>1</v>
      </c>
      <c r="T15" s="5" t="s">
        <v>1002</v>
      </c>
      <c r="X15" s="5" t="s">
        <v>889</v>
      </c>
    </row>
    <row r="16" spans="1:24" x14ac:dyDescent="0.25">
      <c r="A16" s="5" t="s">
        <v>222</v>
      </c>
      <c r="B16" s="5" t="s">
        <v>223</v>
      </c>
      <c r="C16" s="5" t="str">
        <f>'Max Energy Year'!C16</f>
        <v>DRS.PX.NCA._.CI_.3 Party</v>
      </c>
      <c r="D16" s="5" t="s">
        <v>224</v>
      </c>
      <c r="E16" s="5">
        <f>ROUND(INDEX('AEG Inputs'!$N:$N,MATCH($C16,'AEG Inputs'!$E:$E,0)),2)</f>
        <v>1108.3599999999999</v>
      </c>
      <c r="G16" s="5" t="s">
        <v>225</v>
      </c>
      <c r="I16" s="5" t="s">
        <v>222</v>
      </c>
      <c r="J16" s="5" t="s">
        <v>223</v>
      </c>
      <c r="K16" s="5" t="s">
        <v>75</v>
      </c>
      <c r="L16" s="5" t="s">
        <v>224</v>
      </c>
      <c r="M16" s="5">
        <v>554.22</v>
      </c>
      <c r="O16" s="5" t="s">
        <v>225</v>
      </c>
      <c r="P16" s="5">
        <v>1</v>
      </c>
      <c r="T16" s="5" t="s">
        <v>1002</v>
      </c>
      <c r="X16" s="5" t="s">
        <v>889</v>
      </c>
    </row>
    <row r="17" spans="1:24" x14ac:dyDescent="0.25">
      <c r="A17" s="5" t="s">
        <v>222</v>
      </c>
      <c r="B17" s="5" t="s">
        <v>223</v>
      </c>
      <c r="C17" s="5" t="str">
        <f>'Max Energy Year'!C17</f>
        <v>DRS.PX.NCA._.CI_.Water Heater - DLC</v>
      </c>
      <c r="D17" s="5" t="s">
        <v>224</v>
      </c>
      <c r="E17" s="5">
        <f>ROUND(INDEX('AEG Inputs'!$N:$N,MATCH($C17,'AEG Inputs'!$E:$E,0)),2)</f>
        <v>123.18</v>
      </c>
      <c r="G17" s="5" t="s">
        <v>225</v>
      </c>
      <c r="I17" s="5" t="s">
        <v>222</v>
      </c>
      <c r="J17" s="5" t="s">
        <v>223</v>
      </c>
      <c r="K17" s="5" t="s">
        <v>77</v>
      </c>
      <c r="L17" s="5" t="s">
        <v>224</v>
      </c>
      <c r="M17" s="5">
        <v>127.23</v>
      </c>
      <c r="O17" s="5" t="s">
        <v>225</v>
      </c>
      <c r="P17" s="5">
        <v>1</v>
      </c>
      <c r="T17" s="5" t="s">
        <v>1002</v>
      </c>
      <c r="X17" s="5" t="s">
        <v>889</v>
      </c>
    </row>
    <row r="18" spans="1:24" x14ac:dyDescent="0.25">
      <c r="A18" s="5" t="s">
        <v>222</v>
      </c>
      <c r="B18" s="5" t="s">
        <v>223</v>
      </c>
      <c r="C18" s="5" t="str">
        <f>'Max Energy Year'!C18</f>
        <v>DRS.PX.NCA._.IRR.Irrigation DLC</v>
      </c>
      <c r="D18" s="5" t="s">
        <v>224</v>
      </c>
      <c r="E18" s="5">
        <f>ROUND(INDEX('AEG Inputs'!$N:$N,MATCH($C18,'AEG Inputs'!$E:$E,0)),2)</f>
        <v>49.62</v>
      </c>
      <c r="G18" s="5" t="s">
        <v>225</v>
      </c>
      <c r="I18" s="5" t="s">
        <v>222</v>
      </c>
      <c r="J18" s="5" t="s">
        <v>223</v>
      </c>
      <c r="K18" s="5" t="s">
        <v>58</v>
      </c>
      <c r="L18" s="5" t="s">
        <v>224</v>
      </c>
      <c r="M18" s="5">
        <v>1108.3599999999999</v>
      </c>
      <c r="O18" s="5" t="s">
        <v>225</v>
      </c>
      <c r="P18" s="5">
        <v>1</v>
      </c>
      <c r="T18" s="5" t="s">
        <v>1002</v>
      </c>
      <c r="X18" s="5" t="s">
        <v>889</v>
      </c>
    </row>
    <row r="19" spans="1:24" x14ac:dyDescent="0.25">
      <c r="A19" s="5" t="s">
        <v>222</v>
      </c>
      <c r="B19" s="5" t="s">
        <v>223</v>
      </c>
      <c r="C19" s="5" t="str">
        <f>'Max Energy Year'!C19</f>
        <v>DRS.PX.GOE._.RES.Battery DLC</v>
      </c>
      <c r="D19" s="5" t="s">
        <v>224</v>
      </c>
      <c r="E19" s="5">
        <f>ROUND(INDEX('AEG Inputs'!$N:$N,MATCH($C19,'AEG Inputs'!$E:$E,0)),2)</f>
        <v>62.25</v>
      </c>
      <c r="G19" s="5" t="s">
        <v>225</v>
      </c>
      <c r="I19" s="5" t="s">
        <v>222</v>
      </c>
      <c r="J19" s="5" t="s">
        <v>223</v>
      </c>
      <c r="K19" s="5" t="s">
        <v>48</v>
      </c>
      <c r="L19" s="5" t="s">
        <v>224</v>
      </c>
      <c r="M19" s="5">
        <v>48.5</v>
      </c>
      <c r="O19" s="5" t="s">
        <v>225</v>
      </c>
      <c r="P19" s="5">
        <v>1</v>
      </c>
      <c r="T19" s="5" t="s">
        <v>1002</v>
      </c>
      <c r="X19" s="5" t="s">
        <v>889</v>
      </c>
    </row>
    <row r="20" spans="1:24" x14ac:dyDescent="0.25">
      <c r="A20" s="5" t="s">
        <v>222</v>
      </c>
      <c r="B20" s="5" t="s">
        <v>223</v>
      </c>
      <c r="C20" s="5" t="str">
        <f>'Max Energy Year'!C20</f>
        <v>DRS.PX.GOE._.RES.EV DLC</v>
      </c>
      <c r="D20" s="5" t="s">
        <v>224</v>
      </c>
      <c r="E20" s="5">
        <f>ROUND(INDEX('AEG Inputs'!$N:$N,MATCH($C20,'AEG Inputs'!$E:$E,0)),2)</f>
        <v>144.47</v>
      </c>
      <c r="G20" s="5" t="s">
        <v>225</v>
      </c>
      <c r="I20" s="5" t="s">
        <v>222</v>
      </c>
      <c r="J20" s="5" t="s">
        <v>223</v>
      </c>
      <c r="K20" s="5" t="s">
        <v>50</v>
      </c>
      <c r="L20" s="5" t="s">
        <v>224</v>
      </c>
      <c r="M20" s="5">
        <v>316.02999999999997</v>
      </c>
      <c r="O20" s="5" t="s">
        <v>225</v>
      </c>
      <c r="P20" s="5">
        <v>1</v>
      </c>
      <c r="T20" s="5" t="s">
        <v>1002</v>
      </c>
      <c r="X20" s="5" t="s">
        <v>889</v>
      </c>
    </row>
    <row r="21" spans="1:24" x14ac:dyDescent="0.25">
      <c r="A21" s="5" t="s">
        <v>222</v>
      </c>
      <c r="B21" s="5" t="s">
        <v>223</v>
      </c>
      <c r="C21" s="5" t="str">
        <f>'Max Energy Year'!C21</f>
        <v>DRS.PX.GOE._.RES.Grid Interactive Water Htr</v>
      </c>
      <c r="D21" s="5" t="s">
        <v>224</v>
      </c>
      <c r="E21" s="5">
        <f>ROUND(INDEX('AEG Inputs'!$N:$N,MATCH($C21,'AEG Inputs'!$E:$E,0)),2)</f>
        <v>259.88</v>
      </c>
      <c r="G21" s="5" t="s">
        <v>225</v>
      </c>
      <c r="I21" s="5" t="s">
        <v>222</v>
      </c>
      <c r="J21" s="5" t="s">
        <v>223</v>
      </c>
      <c r="K21" s="5" t="s">
        <v>52</v>
      </c>
      <c r="L21" s="5" t="s">
        <v>224</v>
      </c>
      <c r="M21" s="5">
        <v>395.15</v>
      </c>
      <c r="O21" s="5" t="s">
        <v>225</v>
      </c>
      <c r="P21" s="5">
        <v>1</v>
      </c>
      <c r="T21" s="5" t="s">
        <v>1002</v>
      </c>
      <c r="X21" s="5" t="s">
        <v>889</v>
      </c>
    </row>
    <row r="22" spans="1:24" x14ac:dyDescent="0.25">
      <c r="A22" s="5" t="s">
        <v>222</v>
      </c>
      <c r="B22" s="5" t="s">
        <v>223</v>
      </c>
      <c r="C22" s="5" t="str">
        <f>'Max Energy Year'!C22</f>
        <v>DRS.PX.GOE._.RES.Home Energy Mgmt Sys</v>
      </c>
      <c r="D22" s="5" t="s">
        <v>224</v>
      </c>
      <c r="E22" s="5">
        <f>ROUND(INDEX('AEG Inputs'!$N:$N,MATCH($C22,'AEG Inputs'!$E:$E,0)),2)</f>
        <v>978.22</v>
      </c>
      <c r="G22" s="5" t="s">
        <v>225</v>
      </c>
      <c r="I22" s="5" t="s">
        <v>222</v>
      </c>
      <c r="J22" s="5" t="s">
        <v>223</v>
      </c>
      <c r="K22" s="5" t="s">
        <v>54</v>
      </c>
      <c r="L22" s="5" t="s">
        <v>224</v>
      </c>
      <c r="M22" s="5">
        <v>666.03</v>
      </c>
      <c r="O22" s="5" t="s">
        <v>225</v>
      </c>
      <c r="P22" s="5">
        <v>1</v>
      </c>
      <c r="T22" s="5" t="s">
        <v>1002</v>
      </c>
      <c r="X22" s="5" t="s">
        <v>889</v>
      </c>
    </row>
    <row r="23" spans="1:24" x14ac:dyDescent="0.25">
      <c r="A23" s="5" t="s">
        <v>222</v>
      </c>
      <c r="B23" s="5" t="s">
        <v>223</v>
      </c>
      <c r="C23" s="5" t="str">
        <f>'Max Energy Year'!C23</f>
        <v>DRS.PX.GOE._.RES.HVAC - DLC</v>
      </c>
      <c r="D23" s="5" t="s">
        <v>224</v>
      </c>
      <c r="E23" s="5">
        <f>ROUND(INDEX('AEG Inputs'!$N:$N,MATCH($C23,'AEG Inputs'!$E:$E,0)),2)</f>
        <v>206.55</v>
      </c>
      <c r="G23" s="5" t="s">
        <v>225</v>
      </c>
      <c r="I23" s="5" t="s">
        <v>222</v>
      </c>
      <c r="J23" s="5" t="s">
        <v>223</v>
      </c>
      <c r="K23" s="5" t="s">
        <v>56</v>
      </c>
      <c r="L23" s="5" t="s">
        <v>224</v>
      </c>
      <c r="M23" s="5">
        <v>56.05</v>
      </c>
      <c r="O23" s="5" t="s">
        <v>225</v>
      </c>
      <c r="P23" s="5">
        <v>1</v>
      </c>
      <c r="T23" s="5" t="s">
        <v>1002</v>
      </c>
      <c r="X23" s="5" t="s">
        <v>889</v>
      </c>
    </row>
    <row r="24" spans="1:24" x14ac:dyDescent="0.25">
      <c r="A24" s="5" t="s">
        <v>222</v>
      </c>
      <c r="B24" s="5" t="s">
        <v>223</v>
      </c>
      <c r="C24" s="5" t="str">
        <f>'Max Energy Year'!C24</f>
        <v>DRS.PX.GOE._.RES.Pool Pump - DLC</v>
      </c>
      <c r="D24" s="5" t="s">
        <v>224</v>
      </c>
      <c r="E24" s="5">
        <f>ROUND(INDEX('AEG Inputs'!$N:$N,MATCH($C24,'AEG Inputs'!$E:$E,0)),2)</f>
        <v>554.22</v>
      </c>
      <c r="G24" s="5" t="s">
        <v>225</v>
      </c>
      <c r="I24" s="5" t="s">
        <v>222</v>
      </c>
      <c r="J24" s="5" t="s">
        <v>223</v>
      </c>
      <c r="K24" s="5" t="s">
        <v>60</v>
      </c>
      <c r="L24" s="5" t="s">
        <v>224</v>
      </c>
      <c r="M24" s="5">
        <v>123.18</v>
      </c>
      <c r="O24" s="5" t="s">
        <v>225</v>
      </c>
      <c r="P24" s="5">
        <v>1</v>
      </c>
      <c r="T24" s="5" t="s">
        <v>1002</v>
      </c>
      <c r="X24" s="5" t="s">
        <v>889</v>
      </c>
    </row>
    <row r="25" spans="1:24" x14ac:dyDescent="0.25">
      <c r="A25" s="5" t="s">
        <v>222</v>
      </c>
      <c r="B25" s="5" t="s">
        <v>223</v>
      </c>
      <c r="C25" s="5" t="str">
        <f>'Max Energy Year'!C25</f>
        <v>DRS.PX.GOE._.RES.Water Heater - DLC</v>
      </c>
      <c r="D25" s="5" t="s">
        <v>224</v>
      </c>
      <c r="E25" s="5">
        <f>ROUND(INDEX('AEG Inputs'!$N:$N,MATCH($C25,'AEG Inputs'!$E:$E,0)),2)</f>
        <v>127.23</v>
      </c>
      <c r="G25" s="5" t="s">
        <v>225</v>
      </c>
      <c r="I25" s="5" t="s">
        <v>222</v>
      </c>
      <c r="J25" s="5" t="s">
        <v>223</v>
      </c>
      <c r="K25" s="5" t="s">
        <v>62</v>
      </c>
      <c r="L25" s="5" t="s">
        <v>224</v>
      </c>
      <c r="M25" s="5">
        <v>49.62</v>
      </c>
      <c r="O25" s="5" t="s">
        <v>225</v>
      </c>
      <c r="P25" s="5">
        <v>1</v>
      </c>
      <c r="T25" s="5" t="s">
        <v>1002</v>
      </c>
      <c r="X25" s="5" t="s">
        <v>889</v>
      </c>
    </row>
    <row r="26" spans="1:24" x14ac:dyDescent="0.25">
      <c r="A26" s="5" t="s">
        <v>222</v>
      </c>
      <c r="B26" s="5" t="s">
        <v>223</v>
      </c>
      <c r="C26" s="5" t="str">
        <f>'Max Energy Year'!C26</f>
        <v>DRS.PX.GOE._.CI_.Battery DLC</v>
      </c>
      <c r="D26" s="5" t="s">
        <v>224</v>
      </c>
      <c r="E26" s="5">
        <f>ROUND(INDEX('AEG Inputs'!$N:$N,MATCH($C26,'AEG Inputs'!$E:$E,0)),2)</f>
        <v>61.2</v>
      </c>
      <c r="G26" s="5" t="s">
        <v>225</v>
      </c>
      <c r="I26" s="5" t="s">
        <v>222</v>
      </c>
      <c r="J26" s="5" t="s">
        <v>223</v>
      </c>
      <c r="K26" s="5" t="s">
        <v>31</v>
      </c>
      <c r="L26" s="5" t="s">
        <v>224</v>
      </c>
      <c r="M26" s="5">
        <v>49.48</v>
      </c>
      <c r="O26" s="5" t="s">
        <v>225</v>
      </c>
      <c r="P26" s="5">
        <v>1</v>
      </c>
      <c r="T26" s="5" t="s">
        <v>1002</v>
      </c>
      <c r="X26" s="5" t="s">
        <v>889</v>
      </c>
    </row>
    <row r="27" spans="1:24" x14ac:dyDescent="0.25">
      <c r="A27" s="5" t="s">
        <v>222</v>
      </c>
      <c r="B27" s="5" t="s">
        <v>223</v>
      </c>
      <c r="C27" s="5" t="str">
        <f>'Max Energy Year'!C27</f>
        <v>DRS.PX.GOE._.CI_.Grid Interactive Water Htr</v>
      </c>
      <c r="D27" s="5" t="s">
        <v>224</v>
      </c>
      <c r="E27" s="5">
        <f>ROUND(INDEX('AEG Inputs'!$N:$N,MATCH($C27,'AEG Inputs'!$E:$E,0)),2)</f>
        <v>1613.98</v>
      </c>
      <c r="G27" s="5" t="s">
        <v>225</v>
      </c>
      <c r="I27" s="5" t="s">
        <v>222</v>
      </c>
      <c r="J27" s="5" t="s">
        <v>223</v>
      </c>
      <c r="K27" s="5" t="s">
        <v>34</v>
      </c>
      <c r="L27" s="5" t="s">
        <v>224</v>
      </c>
      <c r="M27" s="5">
        <v>134.76</v>
      </c>
      <c r="O27" s="5" t="s">
        <v>225</v>
      </c>
      <c r="P27" s="5">
        <v>1</v>
      </c>
      <c r="T27" s="5" t="s">
        <v>1002</v>
      </c>
      <c r="X27" s="5" t="s">
        <v>889</v>
      </c>
    </row>
    <row r="28" spans="1:24" x14ac:dyDescent="0.25">
      <c r="A28" s="5" t="s">
        <v>222</v>
      </c>
      <c r="B28" s="5" t="s">
        <v>223</v>
      </c>
      <c r="C28" s="5" t="str">
        <f>'Max Energy Year'!C28</f>
        <v>DRS.PX.GOE._.CI_.HVAC - DLC</v>
      </c>
      <c r="D28" s="5" t="s">
        <v>224</v>
      </c>
      <c r="E28" s="5">
        <f>ROUND(INDEX('AEG Inputs'!$N:$N,MATCH($C28,'AEG Inputs'!$E:$E,0)),2)</f>
        <v>1575.21</v>
      </c>
      <c r="G28" s="5" t="s">
        <v>225</v>
      </c>
      <c r="I28" s="5" t="s">
        <v>222</v>
      </c>
      <c r="J28" s="5" t="s">
        <v>223</v>
      </c>
      <c r="K28" s="5" t="s">
        <v>36</v>
      </c>
      <c r="L28" s="5" t="s">
        <v>224</v>
      </c>
      <c r="M28" s="5">
        <v>178.86</v>
      </c>
      <c r="O28" s="5" t="s">
        <v>225</v>
      </c>
      <c r="P28" s="5">
        <v>1</v>
      </c>
      <c r="T28" s="5" t="s">
        <v>1002</v>
      </c>
      <c r="X28" s="5" t="s">
        <v>889</v>
      </c>
    </row>
    <row r="29" spans="1:24" x14ac:dyDescent="0.25">
      <c r="A29" s="5" t="s">
        <v>222</v>
      </c>
      <c r="B29" s="5" t="s">
        <v>223</v>
      </c>
      <c r="C29" s="5" t="str">
        <f>'Max Energy Year'!C29</f>
        <v>DRS.PX.GOE._.CI_.Pool Pump - DLC</v>
      </c>
      <c r="D29" s="5" t="s">
        <v>224</v>
      </c>
      <c r="E29" s="5">
        <f>ROUND(INDEX('AEG Inputs'!$N:$N,MATCH($C29,'AEG Inputs'!$E:$E,0)),2)</f>
        <v>1561.87</v>
      </c>
      <c r="G29" s="5" t="s">
        <v>225</v>
      </c>
      <c r="I29" s="5" t="s">
        <v>222</v>
      </c>
      <c r="J29" s="5" t="s">
        <v>223</v>
      </c>
      <c r="K29" s="5" t="s">
        <v>38</v>
      </c>
      <c r="L29" s="5" t="s">
        <v>224</v>
      </c>
      <c r="M29" s="5">
        <v>224.39</v>
      </c>
      <c r="O29" s="5" t="s">
        <v>225</v>
      </c>
      <c r="P29" s="5">
        <v>1</v>
      </c>
      <c r="T29" s="5" t="s">
        <v>1002</v>
      </c>
      <c r="X29" s="5" t="s">
        <v>889</v>
      </c>
    </row>
    <row r="30" spans="1:24" x14ac:dyDescent="0.25">
      <c r="A30" s="5" t="s">
        <v>222</v>
      </c>
      <c r="B30" s="5" t="s">
        <v>223</v>
      </c>
      <c r="C30" s="5" t="str">
        <f>'Max Energy Year'!C30</f>
        <v>DRS.PX.GOE._.CI_.Smart Thermostats</v>
      </c>
      <c r="D30" s="5" t="s">
        <v>224</v>
      </c>
      <c r="E30" s="5">
        <f>ROUND(INDEX('AEG Inputs'!$N:$N,MATCH($C30,'AEG Inputs'!$E:$E,0)),2)</f>
        <v>201.45</v>
      </c>
      <c r="G30" s="5" t="s">
        <v>225</v>
      </c>
      <c r="I30" s="5" t="s">
        <v>222</v>
      </c>
      <c r="J30" s="5" t="s">
        <v>223</v>
      </c>
      <c r="K30" s="5" t="s">
        <v>40</v>
      </c>
      <c r="L30" s="5" t="s">
        <v>224</v>
      </c>
      <c r="M30" s="5">
        <v>187.23</v>
      </c>
      <c r="O30" s="5" t="s">
        <v>225</v>
      </c>
      <c r="P30" s="5">
        <v>1</v>
      </c>
      <c r="T30" s="5" t="s">
        <v>1002</v>
      </c>
      <c r="X30" s="5" t="s">
        <v>889</v>
      </c>
    </row>
    <row r="31" spans="1:24" x14ac:dyDescent="0.25">
      <c r="A31" s="5" t="s">
        <v>222</v>
      </c>
      <c r="B31" s="5" t="s">
        <v>223</v>
      </c>
      <c r="C31" s="5" t="str">
        <f>'Max Energy Year'!C31</f>
        <v>DRS.PX.GOE._.CI_.3 Party</v>
      </c>
      <c r="D31" s="5" t="s">
        <v>224</v>
      </c>
      <c r="E31" s="5">
        <f>ROUND(INDEX('AEG Inputs'!$N:$N,MATCH($C31,'AEG Inputs'!$E:$E,0)),2)</f>
        <v>1423.91</v>
      </c>
      <c r="G31" s="5" t="s">
        <v>225</v>
      </c>
      <c r="I31" s="5" t="s">
        <v>222</v>
      </c>
      <c r="J31" s="5" t="s">
        <v>223</v>
      </c>
      <c r="K31" s="5" t="s">
        <v>42</v>
      </c>
      <c r="L31" s="5" t="s">
        <v>224</v>
      </c>
      <c r="M31" s="5">
        <v>499.92</v>
      </c>
      <c r="O31" s="5" t="s">
        <v>225</v>
      </c>
      <c r="P31" s="5">
        <v>1</v>
      </c>
      <c r="T31" s="5" t="s">
        <v>1002</v>
      </c>
      <c r="X31" s="5" t="s">
        <v>889</v>
      </c>
    </row>
    <row r="32" spans="1:24" x14ac:dyDescent="0.25">
      <c r="A32" s="5" t="s">
        <v>222</v>
      </c>
      <c r="B32" s="5" t="s">
        <v>223</v>
      </c>
      <c r="C32" s="5" t="str">
        <f>'Max Energy Year'!C32</f>
        <v>DRS.PX.GOE._.CI_.Water Heater - DLC</v>
      </c>
      <c r="D32" s="5" t="s">
        <v>224</v>
      </c>
      <c r="E32" s="5">
        <f>ROUND(INDEX('AEG Inputs'!$N:$N,MATCH($C32,'AEG Inputs'!$E:$E,0)),2)</f>
        <v>781.75</v>
      </c>
      <c r="G32" s="5" t="s">
        <v>225</v>
      </c>
      <c r="I32" s="5" t="s">
        <v>222</v>
      </c>
      <c r="J32" s="5" t="s">
        <v>223</v>
      </c>
      <c r="K32" s="5" t="s">
        <v>44</v>
      </c>
      <c r="L32" s="5" t="s">
        <v>224</v>
      </c>
      <c r="M32" s="5">
        <v>70.45</v>
      </c>
      <c r="O32" s="5" t="s">
        <v>225</v>
      </c>
      <c r="P32" s="5">
        <v>1</v>
      </c>
      <c r="T32" s="5" t="s">
        <v>1002</v>
      </c>
      <c r="X32" s="5" t="s">
        <v>889</v>
      </c>
    </row>
    <row r="33" spans="1:24" x14ac:dyDescent="0.25">
      <c r="A33" s="5" t="s">
        <v>222</v>
      </c>
      <c r="B33" s="5" t="s">
        <v>223</v>
      </c>
      <c r="C33" s="5" t="str">
        <f>'Max Energy Year'!C33</f>
        <v>DRS.PX.GOE._.IRR.Irrigation DLC</v>
      </c>
      <c r="D33" s="5" t="s">
        <v>224</v>
      </c>
      <c r="E33" s="5">
        <f>ROUND(INDEX('AEG Inputs'!$N:$N,MATCH($C33,'AEG Inputs'!$E:$E,0)),2)</f>
        <v>65.209999999999994</v>
      </c>
      <c r="G33" s="5" t="s">
        <v>225</v>
      </c>
      <c r="I33" s="5" t="s">
        <v>222</v>
      </c>
      <c r="J33" s="5" t="s">
        <v>223</v>
      </c>
      <c r="K33" s="5" t="s">
        <v>46</v>
      </c>
      <c r="L33" s="5" t="s">
        <v>224</v>
      </c>
      <c r="M33" s="5">
        <v>69.7</v>
      </c>
      <c r="O33" s="5" t="s">
        <v>225</v>
      </c>
      <c r="P33" s="5">
        <v>1</v>
      </c>
      <c r="T33" s="5" t="s">
        <v>1002</v>
      </c>
      <c r="X33" s="5" t="s">
        <v>889</v>
      </c>
    </row>
    <row r="34" spans="1:24" x14ac:dyDescent="0.25">
      <c r="A34" s="5" t="s">
        <v>222</v>
      </c>
      <c r="B34" s="5" t="s">
        <v>223</v>
      </c>
      <c r="C34" s="5" t="str">
        <f>'Max Energy Year'!C34</f>
        <v>DRS.PX.SOR._.RES.Battery DLC</v>
      </c>
      <c r="D34" s="5" t="s">
        <v>224</v>
      </c>
      <c r="E34" s="5">
        <f>ROUND(INDEX('AEG Inputs'!$N:$N,MATCH($C34,'AEG Inputs'!$E:$E,0)),2)</f>
        <v>49.67</v>
      </c>
      <c r="G34" s="5" t="s">
        <v>225</v>
      </c>
      <c r="I34" s="5" t="s">
        <v>222</v>
      </c>
      <c r="J34" s="5" t="s">
        <v>223</v>
      </c>
      <c r="K34" s="5" t="s">
        <v>121</v>
      </c>
      <c r="L34" s="5" t="s">
        <v>224</v>
      </c>
      <c r="M34" s="5">
        <v>284.5</v>
      </c>
      <c r="O34" s="5" t="s">
        <v>225</v>
      </c>
      <c r="P34" s="5">
        <v>1</v>
      </c>
      <c r="T34" s="5" t="s">
        <v>1002</v>
      </c>
      <c r="X34" s="5" t="s">
        <v>889</v>
      </c>
    </row>
    <row r="35" spans="1:24" x14ac:dyDescent="0.25">
      <c r="A35" s="5" t="s">
        <v>222</v>
      </c>
      <c r="B35" s="5" t="s">
        <v>223</v>
      </c>
      <c r="C35" s="5" t="str">
        <f>'Max Energy Year'!C35</f>
        <v>DRS.PX.SOR._.RES.EV DLC</v>
      </c>
      <c r="D35" s="5" t="s">
        <v>224</v>
      </c>
      <c r="E35" s="5">
        <f>ROUND(INDEX('AEG Inputs'!$N:$N,MATCH($C35,'AEG Inputs'!$E:$E,0)),2)</f>
        <v>143.22999999999999</v>
      </c>
      <c r="G35" s="5" t="s">
        <v>225</v>
      </c>
      <c r="I35" s="5" t="s">
        <v>222</v>
      </c>
      <c r="J35" s="5" t="s">
        <v>223</v>
      </c>
      <c r="K35" s="5" t="s">
        <v>111</v>
      </c>
      <c r="L35" s="5" t="s">
        <v>224</v>
      </c>
      <c r="M35" s="5">
        <v>48.3</v>
      </c>
      <c r="O35" s="5" t="s">
        <v>225</v>
      </c>
      <c r="P35" s="5">
        <v>1</v>
      </c>
      <c r="T35" s="5" t="s">
        <v>1002</v>
      </c>
      <c r="X35" s="5" t="s">
        <v>889</v>
      </c>
    </row>
    <row r="36" spans="1:24" x14ac:dyDescent="0.25">
      <c r="A36" s="5" t="s">
        <v>222</v>
      </c>
      <c r="B36" s="5" t="s">
        <v>223</v>
      </c>
      <c r="C36" s="5" t="str">
        <f>'Max Energy Year'!C36</f>
        <v>DRS.PX.SOR._.RES.Grid Interactive Water Htr</v>
      </c>
      <c r="D36" s="5" t="s">
        <v>224</v>
      </c>
      <c r="E36" s="5">
        <f>ROUND(INDEX('AEG Inputs'!$N:$N,MATCH($C36,'AEG Inputs'!$E:$E,0)),2)</f>
        <v>138.81</v>
      </c>
      <c r="G36" s="5" t="s">
        <v>225</v>
      </c>
      <c r="I36" s="5" t="s">
        <v>222</v>
      </c>
      <c r="J36" s="5" t="s">
        <v>223</v>
      </c>
      <c r="K36" s="5" t="s">
        <v>113</v>
      </c>
      <c r="L36" s="5" t="s">
        <v>224</v>
      </c>
      <c r="M36" s="5">
        <v>89.16</v>
      </c>
      <c r="O36" s="5" t="s">
        <v>225</v>
      </c>
      <c r="P36" s="5">
        <v>1</v>
      </c>
      <c r="T36" s="5" t="s">
        <v>1002</v>
      </c>
      <c r="X36" s="5" t="s">
        <v>889</v>
      </c>
    </row>
    <row r="37" spans="1:24" x14ac:dyDescent="0.25">
      <c r="A37" s="5" t="s">
        <v>222</v>
      </c>
      <c r="B37" s="5" t="s">
        <v>223</v>
      </c>
      <c r="C37" s="5" t="str">
        <f>'Max Energy Year'!C37</f>
        <v>DRS.PX.SOR._.RES.Home Energy Mgmt Sys</v>
      </c>
      <c r="D37" s="5" t="s">
        <v>224</v>
      </c>
      <c r="E37" s="5">
        <f>ROUND(INDEX('AEG Inputs'!$N:$N,MATCH($C37,'AEG Inputs'!$E:$E,0)),2)</f>
        <v>84.16</v>
      </c>
      <c r="G37" s="5" t="s">
        <v>225</v>
      </c>
      <c r="I37" s="5" t="s">
        <v>222</v>
      </c>
      <c r="J37" s="5" t="s">
        <v>223</v>
      </c>
      <c r="K37" s="5" t="s">
        <v>115</v>
      </c>
      <c r="L37" s="5" t="s">
        <v>224</v>
      </c>
      <c r="M37" s="5">
        <v>137.16</v>
      </c>
      <c r="O37" s="5" t="s">
        <v>225</v>
      </c>
      <c r="P37" s="5">
        <v>1</v>
      </c>
      <c r="T37" s="5" t="s">
        <v>1002</v>
      </c>
      <c r="X37" s="5" t="s">
        <v>889</v>
      </c>
    </row>
    <row r="38" spans="1:24" x14ac:dyDescent="0.25">
      <c r="A38" s="5" t="s">
        <v>222</v>
      </c>
      <c r="B38" s="5" t="s">
        <v>223</v>
      </c>
      <c r="C38" s="5" t="str">
        <f>'Max Energy Year'!C38</f>
        <v>DRS.PX.SOR._.RES.HVAC - DLC</v>
      </c>
      <c r="D38" s="5" t="s">
        <v>224</v>
      </c>
      <c r="E38" s="5">
        <f>ROUND(INDEX('AEG Inputs'!$N:$N,MATCH($C38,'AEG Inputs'!$E:$E,0)),2)</f>
        <v>182.95</v>
      </c>
      <c r="G38" s="5" t="s">
        <v>225</v>
      </c>
      <c r="I38" s="5" t="s">
        <v>222</v>
      </c>
      <c r="J38" s="5" t="s">
        <v>223</v>
      </c>
      <c r="K38" s="5" t="s">
        <v>117</v>
      </c>
      <c r="L38" s="5" t="s">
        <v>224</v>
      </c>
      <c r="M38" s="5">
        <v>311.17</v>
      </c>
      <c r="O38" s="5" t="s">
        <v>225</v>
      </c>
      <c r="P38" s="5">
        <v>1</v>
      </c>
      <c r="T38" s="5" t="s">
        <v>1002</v>
      </c>
      <c r="X38" s="5" t="s">
        <v>889</v>
      </c>
    </row>
    <row r="39" spans="1:24" x14ac:dyDescent="0.25">
      <c r="A39" s="5" t="s">
        <v>222</v>
      </c>
      <c r="B39" s="5" t="s">
        <v>223</v>
      </c>
      <c r="C39" s="5" t="str">
        <f>'Max Energy Year'!C39</f>
        <v>DRS.PX.SOR._.RES.Pool Pump - DLC</v>
      </c>
      <c r="D39" s="5" t="s">
        <v>224</v>
      </c>
      <c r="E39" s="5">
        <f>ROUND(INDEX('AEG Inputs'!$N:$N,MATCH($C39,'AEG Inputs'!$E:$E,0)),2)</f>
        <v>519.38</v>
      </c>
      <c r="G39" s="5" t="s">
        <v>225</v>
      </c>
      <c r="I39" s="5" t="s">
        <v>222</v>
      </c>
      <c r="J39" s="5" t="s">
        <v>223</v>
      </c>
      <c r="K39" s="5" t="s">
        <v>119</v>
      </c>
      <c r="L39" s="5" t="s">
        <v>224</v>
      </c>
      <c r="M39" s="5">
        <v>19.440000000000001</v>
      </c>
      <c r="O39" s="5" t="s">
        <v>225</v>
      </c>
      <c r="P39" s="5">
        <v>1</v>
      </c>
      <c r="T39" s="5" t="s">
        <v>1002</v>
      </c>
      <c r="X39" s="5" t="s">
        <v>889</v>
      </c>
    </row>
    <row r="40" spans="1:24" x14ac:dyDescent="0.25">
      <c r="A40" s="5" t="s">
        <v>222</v>
      </c>
      <c r="B40" s="5" t="s">
        <v>223</v>
      </c>
      <c r="C40" s="5" t="str">
        <f>'Max Energy Year'!C40</f>
        <v>DRS.PX.SOR._.RES.Smart Thermostats</v>
      </c>
      <c r="D40" s="5" t="s">
        <v>224</v>
      </c>
      <c r="E40" s="5">
        <f>ROUND(INDEX('AEG Inputs'!$N:$N,MATCH($C40,'AEG Inputs'!$E:$E,0)),2)</f>
        <v>29.97</v>
      </c>
      <c r="G40" s="5" t="s">
        <v>225</v>
      </c>
      <c r="I40" s="5" t="s">
        <v>222</v>
      </c>
      <c r="J40" s="5" t="s">
        <v>223</v>
      </c>
      <c r="K40" s="5" t="s">
        <v>123</v>
      </c>
      <c r="L40" s="5" t="s">
        <v>224</v>
      </c>
      <c r="M40" s="5">
        <v>40</v>
      </c>
      <c r="O40" s="5" t="s">
        <v>225</v>
      </c>
      <c r="P40" s="5">
        <v>1</v>
      </c>
      <c r="T40" s="5" t="s">
        <v>1002</v>
      </c>
      <c r="X40" s="5" t="s">
        <v>889</v>
      </c>
    </row>
    <row r="41" spans="1:24" x14ac:dyDescent="0.25">
      <c r="A41" s="5" t="s">
        <v>222</v>
      </c>
      <c r="B41" s="5" t="s">
        <v>223</v>
      </c>
      <c r="C41" s="5" t="str">
        <f>'Max Energy Year'!C41</f>
        <v>DRS.PX.SOR._.RES.Water Heater - DLC</v>
      </c>
      <c r="D41" s="5" t="s">
        <v>224</v>
      </c>
      <c r="E41" s="5">
        <f>ROUND(INDEX('AEG Inputs'!$N:$N,MATCH($C41,'AEG Inputs'!$E:$E,0)),2)</f>
        <v>60.63</v>
      </c>
      <c r="G41" s="5" t="s">
        <v>225</v>
      </c>
      <c r="I41" s="5" t="s">
        <v>222</v>
      </c>
      <c r="J41" s="5" t="s">
        <v>223</v>
      </c>
      <c r="K41" s="5" t="s">
        <v>125</v>
      </c>
      <c r="L41" s="5" t="s">
        <v>224</v>
      </c>
      <c r="M41" s="5">
        <v>57.26</v>
      </c>
      <c r="O41" s="5" t="s">
        <v>225</v>
      </c>
      <c r="P41" s="5">
        <v>1</v>
      </c>
      <c r="T41" s="5" t="s">
        <v>1002</v>
      </c>
      <c r="X41" s="5" t="s">
        <v>889</v>
      </c>
    </row>
    <row r="42" spans="1:24" x14ac:dyDescent="0.25">
      <c r="A42" s="5" t="s">
        <v>222</v>
      </c>
      <c r="B42" s="5" t="s">
        <v>223</v>
      </c>
      <c r="C42" s="5" t="str">
        <f>'Max Energy Year'!C42</f>
        <v>DRS.PX.SOR._.CI_.Battery DLC</v>
      </c>
      <c r="D42" s="5" t="s">
        <v>224</v>
      </c>
      <c r="E42" s="5">
        <f>ROUND(INDEX('AEG Inputs'!$N:$N,MATCH($C42,'AEG Inputs'!$E:$E,0)),2)</f>
        <v>48.3</v>
      </c>
      <c r="G42" s="5" t="s">
        <v>225</v>
      </c>
      <c r="I42" s="5" t="s">
        <v>222</v>
      </c>
      <c r="J42" s="5" t="s">
        <v>223</v>
      </c>
      <c r="K42" s="5" t="s">
        <v>95</v>
      </c>
      <c r="L42" s="5" t="s">
        <v>224</v>
      </c>
      <c r="M42" s="5">
        <v>49.67</v>
      </c>
      <c r="O42" s="5" t="s">
        <v>225</v>
      </c>
      <c r="P42" s="5">
        <v>1</v>
      </c>
      <c r="T42" s="5" t="s">
        <v>1002</v>
      </c>
      <c r="X42" s="5" t="s">
        <v>889</v>
      </c>
    </row>
    <row r="43" spans="1:24" x14ac:dyDescent="0.25">
      <c r="A43" s="5" t="s">
        <v>222</v>
      </c>
      <c r="B43" s="5" t="s">
        <v>223</v>
      </c>
      <c r="C43" s="5" t="str">
        <f>'Max Energy Year'!C43</f>
        <v>DRS.PX.SOR._.CI_.Grid Interactive Water Htr</v>
      </c>
      <c r="D43" s="5" t="s">
        <v>224</v>
      </c>
      <c r="E43" s="5">
        <f>ROUND(INDEX('AEG Inputs'!$N:$N,MATCH($C43,'AEG Inputs'!$E:$E,0)),2)</f>
        <v>89.16</v>
      </c>
      <c r="G43" s="5" t="s">
        <v>225</v>
      </c>
      <c r="I43" s="5" t="s">
        <v>222</v>
      </c>
      <c r="J43" s="5" t="s">
        <v>223</v>
      </c>
      <c r="K43" s="5" t="s">
        <v>97</v>
      </c>
      <c r="L43" s="5" t="s">
        <v>224</v>
      </c>
      <c r="M43" s="5">
        <v>143.22999999999999</v>
      </c>
      <c r="O43" s="5" t="s">
        <v>225</v>
      </c>
      <c r="P43" s="5">
        <v>1</v>
      </c>
      <c r="T43" s="5" t="s">
        <v>1002</v>
      </c>
      <c r="X43" s="5" t="s">
        <v>889</v>
      </c>
    </row>
    <row r="44" spans="1:24" x14ac:dyDescent="0.25">
      <c r="A44" s="5" t="s">
        <v>222</v>
      </c>
      <c r="B44" s="5" t="s">
        <v>223</v>
      </c>
      <c r="C44" s="5" t="str">
        <f>'Max Energy Year'!C44</f>
        <v>DRS.PX.SOR._.CI_.HVAC - DLC</v>
      </c>
      <c r="D44" s="5" t="s">
        <v>224</v>
      </c>
      <c r="E44" s="5">
        <f>ROUND(INDEX('AEG Inputs'!$N:$N,MATCH($C44,'AEG Inputs'!$E:$E,0)),2)</f>
        <v>137.16</v>
      </c>
      <c r="G44" s="5" t="s">
        <v>225</v>
      </c>
      <c r="I44" s="5" t="s">
        <v>222</v>
      </c>
      <c r="J44" s="5" t="s">
        <v>223</v>
      </c>
      <c r="K44" s="5" t="s">
        <v>99</v>
      </c>
      <c r="L44" s="5" t="s">
        <v>224</v>
      </c>
      <c r="M44" s="5">
        <v>138.81</v>
      </c>
      <c r="O44" s="5" t="s">
        <v>225</v>
      </c>
      <c r="P44" s="5">
        <v>1</v>
      </c>
      <c r="T44" s="5" t="s">
        <v>1002</v>
      </c>
      <c r="X44" s="5" t="s">
        <v>889</v>
      </c>
    </row>
    <row r="45" spans="1:24" x14ac:dyDescent="0.25">
      <c r="A45" s="5" t="s">
        <v>222</v>
      </c>
      <c r="B45" s="5" t="s">
        <v>223</v>
      </c>
      <c r="C45" s="5" t="str">
        <f>'Max Energy Year'!C45</f>
        <v>DRS.PX.SOR._.CI_.Pool Pump - DLC</v>
      </c>
      <c r="D45" s="5" t="s">
        <v>224</v>
      </c>
      <c r="E45" s="5">
        <f>ROUND(INDEX('AEG Inputs'!$N:$N,MATCH($C45,'AEG Inputs'!$E:$E,0)),2)</f>
        <v>311.17</v>
      </c>
      <c r="G45" s="5" t="s">
        <v>225</v>
      </c>
      <c r="I45" s="5" t="s">
        <v>222</v>
      </c>
      <c r="J45" s="5" t="s">
        <v>223</v>
      </c>
      <c r="K45" s="5" t="s">
        <v>101</v>
      </c>
      <c r="L45" s="5" t="s">
        <v>224</v>
      </c>
      <c r="M45" s="5">
        <v>84.16</v>
      </c>
      <c r="O45" s="5" t="s">
        <v>225</v>
      </c>
      <c r="P45" s="5">
        <v>1</v>
      </c>
      <c r="T45" s="5" t="s">
        <v>1002</v>
      </c>
      <c r="X45" s="5" t="s">
        <v>889</v>
      </c>
    </row>
    <row r="46" spans="1:24" x14ac:dyDescent="0.25">
      <c r="A46" s="5" t="s">
        <v>222</v>
      </c>
      <c r="B46" s="5" t="s">
        <v>223</v>
      </c>
      <c r="C46" s="5" t="str">
        <f>'Max Energy Year'!C46</f>
        <v>DRS.PX.SOR._.CI_.Smart Thermostats</v>
      </c>
      <c r="D46" s="5" t="s">
        <v>224</v>
      </c>
      <c r="E46" s="5">
        <f>ROUND(INDEX('AEG Inputs'!$N:$N,MATCH($C46,'AEG Inputs'!$E:$E,0)),2)</f>
        <v>19.440000000000001</v>
      </c>
      <c r="G46" s="5" t="s">
        <v>225</v>
      </c>
      <c r="I46" s="5" t="s">
        <v>222</v>
      </c>
      <c r="J46" s="5" t="s">
        <v>223</v>
      </c>
      <c r="K46" s="5" t="s">
        <v>103</v>
      </c>
      <c r="L46" s="5" t="s">
        <v>224</v>
      </c>
      <c r="M46" s="5">
        <v>182.95</v>
      </c>
      <c r="O46" s="5" t="s">
        <v>225</v>
      </c>
      <c r="P46" s="5">
        <v>1</v>
      </c>
      <c r="T46" s="5" t="s">
        <v>1002</v>
      </c>
      <c r="X46" s="5" t="s">
        <v>889</v>
      </c>
    </row>
    <row r="47" spans="1:24" x14ac:dyDescent="0.25">
      <c r="A47" s="5" t="s">
        <v>222</v>
      </c>
      <c r="B47" s="5" t="s">
        <v>223</v>
      </c>
      <c r="C47" s="5" t="str">
        <f>'Max Energy Year'!C47</f>
        <v>DRS.PX.SOR._.CI_.3 Party</v>
      </c>
      <c r="D47" s="5" t="s">
        <v>224</v>
      </c>
      <c r="E47" s="5">
        <f>ROUND(INDEX('AEG Inputs'!$N:$N,MATCH($C47,'AEG Inputs'!$E:$E,0)),2)</f>
        <v>284.5</v>
      </c>
      <c r="G47" s="5" t="s">
        <v>225</v>
      </c>
      <c r="I47" s="5" t="s">
        <v>222</v>
      </c>
      <c r="J47" s="5" t="s">
        <v>223</v>
      </c>
      <c r="K47" s="5" t="s">
        <v>105</v>
      </c>
      <c r="L47" s="5" t="s">
        <v>224</v>
      </c>
      <c r="M47" s="5">
        <v>519.38</v>
      </c>
      <c r="O47" s="5" t="s">
        <v>225</v>
      </c>
      <c r="P47" s="5">
        <v>1</v>
      </c>
      <c r="T47" s="5" t="s">
        <v>1002</v>
      </c>
      <c r="X47" s="5" t="s">
        <v>889</v>
      </c>
    </row>
    <row r="48" spans="1:24" x14ac:dyDescent="0.25">
      <c r="A48" s="5" t="s">
        <v>222</v>
      </c>
      <c r="B48" s="5" t="s">
        <v>223</v>
      </c>
      <c r="C48" s="5" t="str">
        <f>'Max Energy Year'!C48</f>
        <v>DRS.PX.SOR._.CI_.Water Heater - DLC</v>
      </c>
      <c r="D48" s="5" t="s">
        <v>224</v>
      </c>
      <c r="E48" s="5">
        <f>ROUND(INDEX('AEG Inputs'!$N:$N,MATCH($C48,'AEG Inputs'!$E:$E,0)),2)</f>
        <v>40</v>
      </c>
      <c r="G48" s="5" t="s">
        <v>225</v>
      </c>
      <c r="I48" s="5" t="s">
        <v>222</v>
      </c>
      <c r="J48" s="5" t="s">
        <v>223</v>
      </c>
      <c r="K48" s="5" t="s">
        <v>107</v>
      </c>
      <c r="L48" s="5" t="s">
        <v>224</v>
      </c>
      <c r="M48" s="5">
        <v>29.97</v>
      </c>
      <c r="O48" s="5" t="s">
        <v>225</v>
      </c>
      <c r="P48" s="5">
        <v>1</v>
      </c>
      <c r="T48" s="5" t="s">
        <v>1002</v>
      </c>
      <c r="X48" s="5" t="s">
        <v>889</v>
      </c>
    </row>
    <row r="49" spans="1:24" x14ac:dyDescent="0.25">
      <c r="A49" s="5" t="s">
        <v>222</v>
      </c>
      <c r="B49" s="5" t="s">
        <v>223</v>
      </c>
      <c r="C49" s="5" t="str">
        <f>'Max Energy Year'!C49</f>
        <v>DRS.PX.SOR._.IRR.Irrigation DLC</v>
      </c>
      <c r="D49" s="5" t="s">
        <v>224</v>
      </c>
      <c r="E49" s="5">
        <f>ROUND(INDEX('AEG Inputs'!$N:$N,MATCH($C49,'AEG Inputs'!$E:$E,0)),2)</f>
        <v>57.26</v>
      </c>
      <c r="G49" s="5" t="s">
        <v>225</v>
      </c>
      <c r="I49" s="5" t="s">
        <v>222</v>
      </c>
      <c r="J49" s="5" t="s">
        <v>223</v>
      </c>
      <c r="K49" s="5" t="s">
        <v>109</v>
      </c>
      <c r="L49" s="5" t="s">
        <v>224</v>
      </c>
      <c r="M49" s="5">
        <v>60.63</v>
      </c>
      <c r="O49" s="5" t="s">
        <v>225</v>
      </c>
      <c r="P49" s="5">
        <v>1</v>
      </c>
      <c r="T49" s="5" t="s">
        <v>1002</v>
      </c>
      <c r="X49" s="5" t="s">
        <v>889</v>
      </c>
    </row>
    <row r="50" spans="1:24" x14ac:dyDescent="0.25">
      <c r="A50" s="5" t="s">
        <v>222</v>
      </c>
      <c r="B50" s="5" t="s">
        <v>223</v>
      </c>
      <c r="C50" s="5" t="str">
        <f>'Max Energy Year'!C50</f>
        <v>DRS.PX.UTN._.RES.Battery DLC</v>
      </c>
      <c r="D50" s="5" t="s">
        <v>224</v>
      </c>
      <c r="E50" s="5">
        <f>ROUND(INDEX('AEG Inputs'!$N:$N,MATCH($C50,'AEG Inputs'!$E:$E,0)),2)</f>
        <v>62.15</v>
      </c>
      <c r="G50" s="5" t="s">
        <v>225</v>
      </c>
      <c r="I50" s="5" t="s">
        <v>222</v>
      </c>
      <c r="J50" s="5" t="s">
        <v>223</v>
      </c>
      <c r="K50" s="5" t="s">
        <v>151</v>
      </c>
      <c r="L50" s="5" t="s">
        <v>224</v>
      </c>
      <c r="M50" s="5">
        <v>125.21</v>
      </c>
      <c r="O50" s="5" t="s">
        <v>225</v>
      </c>
      <c r="P50" s="5">
        <v>1</v>
      </c>
      <c r="T50" s="5" t="s">
        <v>1002</v>
      </c>
      <c r="X50" s="5" t="s">
        <v>889</v>
      </c>
    </row>
    <row r="51" spans="1:24" x14ac:dyDescent="0.25">
      <c r="A51" s="5" t="s">
        <v>222</v>
      </c>
      <c r="B51" s="5" t="s">
        <v>223</v>
      </c>
      <c r="C51" s="5" t="str">
        <f>'Max Energy Year'!C51</f>
        <v>DRS.PX.UTN._.RES.EV DLC</v>
      </c>
      <c r="D51" s="5" t="s">
        <v>224</v>
      </c>
      <c r="E51" s="5">
        <f>ROUND(INDEX('AEG Inputs'!$N:$N,MATCH($C51,'AEG Inputs'!$E:$E,0)),2)</f>
        <v>162.11000000000001</v>
      </c>
      <c r="G51" s="5" t="s">
        <v>225</v>
      </c>
      <c r="I51" s="5" t="s">
        <v>222</v>
      </c>
      <c r="J51" s="5" t="s">
        <v>223</v>
      </c>
      <c r="K51" s="5" t="s">
        <v>141</v>
      </c>
      <c r="L51" s="5" t="s">
        <v>224</v>
      </c>
      <c r="M51" s="5">
        <v>60.91</v>
      </c>
      <c r="O51" s="5" t="s">
        <v>225</v>
      </c>
      <c r="P51" s="5">
        <v>1</v>
      </c>
      <c r="T51" s="5" t="s">
        <v>1002</v>
      </c>
      <c r="X51" s="5" t="s">
        <v>889</v>
      </c>
    </row>
    <row r="52" spans="1:24" x14ac:dyDescent="0.25">
      <c r="A52" s="5" t="s">
        <v>222</v>
      </c>
      <c r="B52" s="5" t="s">
        <v>223</v>
      </c>
      <c r="C52" s="5" t="str">
        <f>'Max Energy Year'!C52</f>
        <v>DRS.PX.UTN._.RES.Grid Interactive Water Htr</v>
      </c>
      <c r="D52" s="5" t="s">
        <v>224</v>
      </c>
      <c r="E52" s="5">
        <f>ROUND(INDEX('AEG Inputs'!$N:$N,MATCH($C52,'AEG Inputs'!$E:$E,0)),2)</f>
        <v>293.2</v>
      </c>
      <c r="G52" s="5" t="s">
        <v>225</v>
      </c>
      <c r="I52" s="5" t="s">
        <v>222</v>
      </c>
      <c r="J52" s="5" t="s">
        <v>223</v>
      </c>
      <c r="K52" s="5" t="s">
        <v>143</v>
      </c>
      <c r="L52" s="5" t="s">
        <v>224</v>
      </c>
      <c r="M52" s="5">
        <v>81.75</v>
      </c>
      <c r="O52" s="5" t="s">
        <v>225</v>
      </c>
      <c r="P52" s="5">
        <v>1</v>
      </c>
      <c r="T52" s="5" t="s">
        <v>1002</v>
      </c>
      <c r="X52" s="5" t="s">
        <v>889</v>
      </c>
    </row>
    <row r="53" spans="1:24" x14ac:dyDescent="0.25">
      <c r="A53" s="5" t="s">
        <v>222</v>
      </c>
      <c r="B53" s="5" t="s">
        <v>223</v>
      </c>
      <c r="C53" s="5" t="str">
        <f>'Max Energy Year'!C53</f>
        <v>DRS.PX.UTN._.RES.Home Energy Mgmt Sys</v>
      </c>
      <c r="D53" s="5" t="s">
        <v>224</v>
      </c>
      <c r="E53" s="5">
        <f>ROUND(INDEX('AEG Inputs'!$N:$N,MATCH($C53,'AEG Inputs'!$E:$E,0)),2)</f>
        <v>970.91</v>
      </c>
      <c r="G53" s="5" t="s">
        <v>225</v>
      </c>
      <c r="I53" s="5" t="s">
        <v>222</v>
      </c>
      <c r="J53" s="5" t="s">
        <v>223</v>
      </c>
      <c r="K53" s="5" t="s">
        <v>145</v>
      </c>
      <c r="L53" s="5" t="s">
        <v>224</v>
      </c>
      <c r="M53" s="5">
        <v>81.39</v>
      </c>
      <c r="O53" s="5" t="s">
        <v>225</v>
      </c>
      <c r="P53" s="5">
        <v>1</v>
      </c>
      <c r="T53" s="5" t="s">
        <v>1002</v>
      </c>
      <c r="X53" s="5" t="s">
        <v>889</v>
      </c>
    </row>
    <row r="54" spans="1:24" x14ac:dyDescent="0.25">
      <c r="A54" s="5" t="s">
        <v>222</v>
      </c>
      <c r="B54" s="5" t="s">
        <v>223</v>
      </c>
      <c r="C54" s="5" t="str">
        <f>'Max Energy Year'!C54</f>
        <v>DRS.PX.UTN._.RES.HVAC - DLC</v>
      </c>
      <c r="D54" s="5" t="s">
        <v>224</v>
      </c>
      <c r="E54" s="5">
        <f>ROUND(INDEX('AEG Inputs'!$N:$N,MATCH($C54,'AEG Inputs'!$E:$E,0)),2)</f>
        <v>73.63</v>
      </c>
      <c r="G54" s="5" t="s">
        <v>225</v>
      </c>
      <c r="I54" s="5" t="s">
        <v>222</v>
      </c>
      <c r="J54" s="5" t="s">
        <v>223</v>
      </c>
      <c r="K54" s="5" t="s">
        <v>147</v>
      </c>
      <c r="L54" s="5" t="s">
        <v>224</v>
      </c>
      <c r="M54" s="5">
        <v>161.84</v>
      </c>
      <c r="O54" s="5" t="s">
        <v>225</v>
      </c>
      <c r="P54" s="5">
        <v>1</v>
      </c>
      <c r="T54" s="5" t="s">
        <v>1002</v>
      </c>
      <c r="X54" s="5" t="s">
        <v>889</v>
      </c>
    </row>
    <row r="55" spans="1:24" x14ac:dyDescent="0.25">
      <c r="A55" s="5" t="s">
        <v>222</v>
      </c>
      <c r="B55" s="5" t="s">
        <v>223</v>
      </c>
      <c r="C55" s="5" t="str">
        <f>'Max Energy Year'!C55</f>
        <v>DRS.PX.UTN._.RES.Pool Pump - DLC</v>
      </c>
      <c r="D55" s="5" t="s">
        <v>224</v>
      </c>
      <c r="E55" s="5">
        <f>ROUND(INDEX('AEG Inputs'!$N:$N,MATCH($C55,'AEG Inputs'!$E:$E,0)),2)</f>
        <v>588.57000000000005</v>
      </c>
      <c r="G55" s="5" t="s">
        <v>225</v>
      </c>
      <c r="I55" s="5" t="s">
        <v>222</v>
      </c>
      <c r="J55" s="5" t="s">
        <v>223</v>
      </c>
      <c r="K55" s="5" t="s">
        <v>149</v>
      </c>
      <c r="L55" s="5" t="s">
        <v>224</v>
      </c>
      <c r="M55" s="5">
        <v>18.2</v>
      </c>
      <c r="O55" s="5" t="s">
        <v>225</v>
      </c>
      <c r="P55" s="5">
        <v>1</v>
      </c>
      <c r="T55" s="5" t="s">
        <v>1002</v>
      </c>
      <c r="X55" s="5" t="s">
        <v>889</v>
      </c>
    </row>
    <row r="56" spans="1:24" x14ac:dyDescent="0.25">
      <c r="A56" s="5" t="s">
        <v>222</v>
      </c>
      <c r="B56" s="5" t="s">
        <v>223</v>
      </c>
      <c r="C56" s="5" t="str">
        <f>'Max Energy Year'!C56</f>
        <v>DRS.PX.UTN._.RES.Water Heater - DLC</v>
      </c>
      <c r="D56" s="5" t="s">
        <v>224</v>
      </c>
      <c r="E56" s="5">
        <f>ROUND(INDEX('AEG Inputs'!$N:$N,MATCH($C56,'AEG Inputs'!$E:$E,0)),2)</f>
        <v>144.86000000000001</v>
      </c>
      <c r="G56" s="5" t="s">
        <v>225</v>
      </c>
      <c r="I56" s="5" t="s">
        <v>222</v>
      </c>
      <c r="J56" s="5" t="s">
        <v>223</v>
      </c>
      <c r="K56" s="5" t="s">
        <v>153</v>
      </c>
      <c r="L56" s="5" t="s">
        <v>224</v>
      </c>
      <c r="M56" s="5">
        <v>40.409999999999997</v>
      </c>
      <c r="O56" s="5" t="s">
        <v>225</v>
      </c>
      <c r="P56" s="5">
        <v>1</v>
      </c>
      <c r="T56" s="5" t="s">
        <v>1002</v>
      </c>
      <c r="X56" s="5" t="s">
        <v>889</v>
      </c>
    </row>
    <row r="57" spans="1:24" x14ac:dyDescent="0.25">
      <c r="A57" s="5" t="s">
        <v>222</v>
      </c>
      <c r="B57" s="5" t="s">
        <v>223</v>
      </c>
      <c r="C57" s="5" t="str">
        <f>'Max Energy Year'!C57</f>
        <v>DRS.PX.UTN._.CI_.Battery DLC</v>
      </c>
      <c r="D57" s="5" t="s">
        <v>224</v>
      </c>
      <c r="E57" s="5">
        <f>ROUND(INDEX('AEG Inputs'!$N:$N,MATCH($C57,'AEG Inputs'!$E:$E,0)),2)</f>
        <v>60.91</v>
      </c>
      <c r="G57" s="5" t="s">
        <v>225</v>
      </c>
      <c r="I57" s="5" t="s">
        <v>222</v>
      </c>
      <c r="J57" s="5" t="s">
        <v>223</v>
      </c>
      <c r="K57" s="5" t="s">
        <v>155</v>
      </c>
      <c r="L57" s="5" t="s">
        <v>224</v>
      </c>
      <c r="M57" s="5">
        <v>65.400000000000006</v>
      </c>
      <c r="O57" s="5" t="s">
        <v>225</v>
      </c>
      <c r="P57" s="5">
        <v>1</v>
      </c>
      <c r="T57" s="5" t="s">
        <v>1002</v>
      </c>
      <c r="X57" s="5" t="s">
        <v>889</v>
      </c>
    </row>
    <row r="58" spans="1:24" x14ac:dyDescent="0.25">
      <c r="A58" s="5" t="s">
        <v>222</v>
      </c>
      <c r="B58" s="5" t="s">
        <v>223</v>
      </c>
      <c r="C58" s="5" t="str">
        <f>'Max Energy Year'!C58</f>
        <v>DRS.PX.UTN._.CI_.Grid Interactive Water Htr</v>
      </c>
      <c r="D58" s="5" t="s">
        <v>224</v>
      </c>
      <c r="E58" s="5">
        <f>ROUND(INDEX('AEG Inputs'!$N:$N,MATCH($C58,'AEG Inputs'!$E:$E,0)),2)</f>
        <v>81.75</v>
      </c>
      <c r="G58" s="5" t="s">
        <v>225</v>
      </c>
      <c r="I58" s="5" t="s">
        <v>222</v>
      </c>
      <c r="J58" s="5" t="s">
        <v>223</v>
      </c>
      <c r="K58" s="5" t="s">
        <v>127</v>
      </c>
      <c r="L58" s="5" t="s">
        <v>224</v>
      </c>
      <c r="M58" s="5">
        <v>62.15</v>
      </c>
      <c r="O58" s="5" t="s">
        <v>225</v>
      </c>
      <c r="P58" s="5">
        <v>1</v>
      </c>
      <c r="T58" s="5" t="s">
        <v>1002</v>
      </c>
      <c r="X58" s="5" t="s">
        <v>889</v>
      </c>
    </row>
    <row r="59" spans="1:24" x14ac:dyDescent="0.25">
      <c r="A59" s="5" t="s">
        <v>222</v>
      </c>
      <c r="B59" s="5" t="s">
        <v>223</v>
      </c>
      <c r="C59" s="5" t="str">
        <f>'Max Energy Year'!C59</f>
        <v>DRS.PX.UTN._.CI_.HVAC - DLC</v>
      </c>
      <c r="D59" s="5" t="s">
        <v>224</v>
      </c>
      <c r="E59" s="5">
        <f>ROUND(INDEX('AEG Inputs'!$N:$N,MATCH($C59,'AEG Inputs'!$E:$E,0)),2)</f>
        <v>81.39</v>
      </c>
      <c r="G59" s="5" t="s">
        <v>225</v>
      </c>
      <c r="I59" s="5" t="s">
        <v>222</v>
      </c>
      <c r="J59" s="5" t="s">
        <v>223</v>
      </c>
      <c r="K59" s="5" t="s">
        <v>129</v>
      </c>
      <c r="L59" s="5" t="s">
        <v>224</v>
      </c>
      <c r="M59" s="5">
        <v>162.11000000000001</v>
      </c>
      <c r="O59" s="5" t="s">
        <v>225</v>
      </c>
      <c r="P59" s="5">
        <v>1</v>
      </c>
      <c r="T59" s="5" t="s">
        <v>1002</v>
      </c>
      <c r="X59" s="5" t="s">
        <v>889</v>
      </c>
    </row>
    <row r="60" spans="1:24" x14ac:dyDescent="0.25">
      <c r="A60" s="5" t="s">
        <v>222</v>
      </c>
      <c r="B60" s="5" t="s">
        <v>223</v>
      </c>
      <c r="C60" s="5" t="str">
        <f>'Max Energy Year'!C60</f>
        <v>DRS.PX.UTN._.CI_.Pool Pump - DLC</v>
      </c>
      <c r="D60" s="5" t="s">
        <v>224</v>
      </c>
      <c r="E60" s="5">
        <f>ROUND(INDEX('AEG Inputs'!$N:$N,MATCH($C60,'AEG Inputs'!$E:$E,0)),2)</f>
        <v>161.84</v>
      </c>
      <c r="G60" s="5" t="s">
        <v>225</v>
      </c>
      <c r="I60" s="5" t="s">
        <v>222</v>
      </c>
      <c r="J60" s="5" t="s">
        <v>223</v>
      </c>
      <c r="K60" s="5" t="s">
        <v>131</v>
      </c>
      <c r="L60" s="5" t="s">
        <v>224</v>
      </c>
      <c r="M60" s="5">
        <v>293.2</v>
      </c>
      <c r="O60" s="5" t="s">
        <v>225</v>
      </c>
      <c r="P60" s="5">
        <v>1</v>
      </c>
      <c r="T60" s="5" t="s">
        <v>1002</v>
      </c>
      <c r="X60" s="5" t="s">
        <v>889</v>
      </c>
    </row>
    <row r="61" spans="1:24" x14ac:dyDescent="0.25">
      <c r="A61" s="5" t="s">
        <v>222</v>
      </c>
      <c r="B61" s="5" t="s">
        <v>223</v>
      </c>
      <c r="C61" s="5" t="str">
        <f>'Max Energy Year'!C61</f>
        <v>DRS.PX.UTN._.CI_.Smart Thermostats</v>
      </c>
      <c r="D61" s="5" t="s">
        <v>224</v>
      </c>
      <c r="E61" s="5">
        <f>ROUND(INDEX('AEG Inputs'!$N:$N,MATCH($C61,'AEG Inputs'!$E:$E,0)),2)</f>
        <v>18.2</v>
      </c>
      <c r="G61" s="5" t="s">
        <v>225</v>
      </c>
      <c r="I61" s="5" t="s">
        <v>222</v>
      </c>
      <c r="J61" s="5" t="s">
        <v>223</v>
      </c>
      <c r="K61" s="5" t="s">
        <v>133</v>
      </c>
      <c r="L61" s="5" t="s">
        <v>224</v>
      </c>
      <c r="M61" s="5">
        <v>970.91</v>
      </c>
      <c r="O61" s="5" t="s">
        <v>225</v>
      </c>
      <c r="P61" s="5">
        <v>1</v>
      </c>
      <c r="T61" s="5" t="s">
        <v>1002</v>
      </c>
      <c r="X61" s="5" t="s">
        <v>889</v>
      </c>
    </row>
    <row r="62" spans="1:24" x14ac:dyDescent="0.25">
      <c r="A62" s="5" t="s">
        <v>222</v>
      </c>
      <c r="B62" s="5" t="s">
        <v>223</v>
      </c>
      <c r="C62" s="5" t="str">
        <f>'Max Energy Year'!C62</f>
        <v>DRS.PX.UTN._.CI_.3 Party</v>
      </c>
      <c r="D62" s="5" t="s">
        <v>224</v>
      </c>
      <c r="E62" s="5">
        <f>ROUND(INDEX('AEG Inputs'!$N:$N,MATCH($C62,'AEG Inputs'!$E:$E,0)),2)</f>
        <v>125.21</v>
      </c>
      <c r="G62" s="5" t="s">
        <v>225</v>
      </c>
      <c r="I62" s="5" t="s">
        <v>222</v>
      </c>
      <c r="J62" s="5" t="s">
        <v>223</v>
      </c>
      <c r="K62" s="5" t="s">
        <v>135</v>
      </c>
      <c r="L62" s="5" t="s">
        <v>224</v>
      </c>
      <c r="M62" s="5">
        <v>73.63</v>
      </c>
      <c r="O62" s="5" t="s">
        <v>225</v>
      </c>
      <c r="P62" s="5">
        <v>1</v>
      </c>
      <c r="T62" s="5" t="s">
        <v>1002</v>
      </c>
      <c r="X62" s="5" t="s">
        <v>889</v>
      </c>
    </row>
    <row r="63" spans="1:24" x14ac:dyDescent="0.25">
      <c r="A63" s="5" t="s">
        <v>222</v>
      </c>
      <c r="B63" s="5" t="s">
        <v>223</v>
      </c>
      <c r="C63" s="5" t="str">
        <f>'Max Energy Year'!C63</f>
        <v>DRS.PX.UTN._.CI_.Water Heater - DLC</v>
      </c>
      <c r="D63" s="5" t="s">
        <v>224</v>
      </c>
      <c r="E63" s="5">
        <f>ROUND(INDEX('AEG Inputs'!$N:$N,MATCH($C63,'AEG Inputs'!$E:$E,0)),2)</f>
        <v>40.409999999999997</v>
      </c>
      <c r="G63" s="5" t="s">
        <v>225</v>
      </c>
      <c r="I63" s="5" t="s">
        <v>222</v>
      </c>
      <c r="J63" s="5" t="s">
        <v>223</v>
      </c>
      <c r="K63" s="5" t="s">
        <v>137</v>
      </c>
      <c r="L63" s="5" t="s">
        <v>224</v>
      </c>
      <c r="M63" s="5">
        <v>588.57000000000005</v>
      </c>
      <c r="O63" s="5" t="s">
        <v>225</v>
      </c>
      <c r="P63" s="5">
        <v>1</v>
      </c>
      <c r="T63" s="5" t="s">
        <v>1002</v>
      </c>
      <c r="X63" s="5" t="s">
        <v>889</v>
      </c>
    </row>
    <row r="64" spans="1:24" x14ac:dyDescent="0.25">
      <c r="A64" s="5" t="s">
        <v>222</v>
      </c>
      <c r="B64" s="5" t="s">
        <v>223</v>
      </c>
      <c r="C64" s="5" t="str">
        <f>'Max Energy Year'!C64</f>
        <v>DRS.PX.UTN._.IRR.Irrigation DLC</v>
      </c>
      <c r="D64" s="5" t="s">
        <v>224</v>
      </c>
      <c r="E64" s="5">
        <f>ROUND(INDEX('AEG Inputs'!$N:$N,MATCH($C64,'AEG Inputs'!$E:$E,0)),2)</f>
        <v>65.400000000000006</v>
      </c>
      <c r="G64" s="5" t="s">
        <v>225</v>
      </c>
      <c r="I64" s="5" t="s">
        <v>222</v>
      </c>
      <c r="J64" s="5" t="s">
        <v>223</v>
      </c>
      <c r="K64" s="5" t="s">
        <v>139</v>
      </c>
      <c r="L64" s="5" t="s">
        <v>224</v>
      </c>
      <c r="M64" s="5">
        <v>144.86000000000001</v>
      </c>
      <c r="O64" s="5" t="s">
        <v>225</v>
      </c>
      <c r="P64" s="5">
        <v>1</v>
      </c>
      <c r="T64" s="5" t="s">
        <v>1002</v>
      </c>
      <c r="X64" s="5" t="s">
        <v>889</v>
      </c>
    </row>
    <row r="65" spans="1:24" x14ac:dyDescent="0.25">
      <c r="A65" s="5" t="s">
        <v>222</v>
      </c>
      <c r="B65" s="5" t="s">
        <v>223</v>
      </c>
      <c r="C65" s="5" t="str">
        <f>'Max Energy Year'!C65</f>
        <v>DRS.PX.YAK._.RES.Battery DLC</v>
      </c>
      <c r="D65" s="5" t="s">
        <v>224</v>
      </c>
      <c r="E65" s="5">
        <f>ROUND(INDEX('AEG Inputs'!$N:$N,MATCH($C65,'AEG Inputs'!$E:$E,0)),2)</f>
        <v>49.54</v>
      </c>
      <c r="G65" s="5" t="s">
        <v>225</v>
      </c>
      <c r="I65" s="5" t="s">
        <v>222</v>
      </c>
      <c r="J65" s="5" t="s">
        <v>223</v>
      </c>
      <c r="K65" s="5" t="s">
        <v>213</v>
      </c>
      <c r="L65" s="5" t="s">
        <v>224</v>
      </c>
      <c r="M65" s="5">
        <v>259.23</v>
      </c>
      <c r="O65" s="5" t="s">
        <v>225</v>
      </c>
      <c r="P65" s="5">
        <v>1</v>
      </c>
      <c r="T65" s="5" t="s">
        <v>1002</v>
      </c>
      <c r="X65" s="5" t="s">
        <v>889</v>
      </c>
    </row>
    <row r="66" spans="1:24" x14ac:dyDescent="0.25">
      <c r="A66" s="5" t="s">
        <v>222</v>
      </c>
      <c r="B66" s="5" t="s">
        <v>223</v>
      </c>
      <c r="C66" s="5" t="str">
        <f>'Max Energy Year'!C66</f>
        <v>DRS.PX.YAK._.RES.EV DLC</v>
      </c>
      <c r="D66" s="5" t="s">
        <v>224</v>
      </c>
      <c r="E66" s="5">
        <f>ROUND(INDEX('AEG Inputs'!$N:$N,MATCH($C66,'AEG Inputs'!$E:$E,0)),2)</f>
        <v>146.79</v>
      </c>
      <c r="G66" s="5" t="s">
        <v>225</v>
      </c>
      <c r="I66" s="5" t="s">
        <v>222</v>
      </c>
      <c r="J66" s="5" t="s">
        <v>223</v>
      </c>
      <c r="K66" s="5" t="s">
        <v>203</v>
      </c>
      <c r="L66" s="5" t="s">
        <v>224</v>
      </c>
      <c r="M66" s="5">
        <v>61.18</v>
      </c>
      <c r="O66" s="5" t="s">
        <v>225</v>
      </c>
      <c r="P66" s="5">
        <v>1</v>
      </c>
      <c r="T66" s="5" t="s">
        <v>1002</v>
      </c>
      <c r="X66" s="5" t="s">
        <v>889</v>
      </c>
    </row>
    <row r="67" spans="1:24" x14ac:dyDescent="0.25">
      <c r="A67" s="5" t="s">
        <v>222</v>
      </c>
      <c r="B67" s="5" t="s">
        <v>223</v>
      </c>
      <c r="C67" s="5" t="str">
        <f>'Max Energy Year'!C67</f>
        <v>DRS.PX.YAK._.RES.Grid Interactive Water Htr</v>
      </c>
      <c r="D67" s="5" t="s">
        <v>224</v>
      </c>
      <c r="E67" s="5">
        <f>ROUND(INDEX('AEG Inputs'!$N:$N,MATCH($C67,'AEG Inputs'!$E:$E,0)),2)</f>
        <v>139.22</v>
      </c>
      <c r="G67" s="5" t="s">
        <v>225</v>
      </c>
      <c r="I67" s="5" t="s">
        <v>222</v>
      </c>
      <c r="J67" s="5" t="s">
        <v>223</v>
      </c>
      <c r="K67" s="5" t="s">
        <v>205</v>
      </c>
      <c r="L67" s="5" t="s">
        <v>224</v>
      </c>
      <c r="M67" s="5">
        <v>601.12</v>
      </c>
      <c r="O67" s="5" t="s">
        <v>225</v>
      </c>
      <c r="P67" s="5">
        <v>1</v>
      </c>
      <c r="T67" s="5" t="s">
        <v>1002</v>
      </c>
      <c r="X67" s="5" t="s">
        <v>889</v>
      </c>
    </row>
    <row r="68" spans="1:24" x14ac:dyDescent="0.25">
      <c r="A68" s="5" t="s">
        <v>222</v>
      </c>
      <c r="B68" s="5" t="s">
        <v>223</v>
      </c>
      <c r="C68" s="5" t="str">
        <f>'Max Energy Year'!C68</f>
        <v>DRS.PX.YAK._.RES.Home Energy Mgmt Sys</v>
      </c>
      <c r="D68" s="5" t="s">
        <v>224</v>
      </c>
      <c r="E68" s="5">
        <f>ROUND(INDEX('AEG Inputs'!$N:$N,MATCH($C68,'AEG Inputs'!$E:$E,0)),2)</f>
        <v>73.52</v>
      </c>
      <c r="G68" s="5" t="s">
        <v>225</v>
      </c>
      <c r="I68" s="5" t="s">
        <v>222</v>
      </c>
      <c r="J68" s="5" t="s">
        <v>223</v>
      </c>
      <c r="K68" s="5" t="s">
        <v>207</v>
      </c>
      <c r="L68" s="5" t="s">
        <v>224</v>
      </c>
      <c r="M68" s="5">
        <v>518.08000000000004</v>
      </c>
      <c r="O68" s="5" t="s">
        <v>225</v>
      </c>
      <c r="P68" s="5">
        <v>1</v>
      </c>
      <c r="T68" s="5" t="s">
        <v>1002</v>
      </c>
      <c r="X68" s="5" t="s">
        <v>889</v>
      </c>
    </row>
    <row r="69" spans="1:24" x14ac:dyDescent="0.25">
      <c r="A69" s="5" t="s">
        <v>222</v>
      </c>
      <c r="B69" s="5" t="s">
        <v>223</v>
      </c>
      <c r="C69" s="5" t="str">
        <f>'Max Energy Year'!C69</f>
        <v>DRS.PX.YAK._.RES.HVAC - DLC</v>
      </c>
      <c r="D69" s="5" t="s">
        <v>224</v>
      </c>
      <c r="E69" s="5">
        <f>ROUND(INDEX('AEG Inputs'!$N:$N,MATCH($C69,'AEG Inputs'!$E:$E,0)),2)</f>
        <v>171.79</v>
      </c>
      <c r="G69" s="5" t="s">
        <v>225</v>
      </c>
      <c r="I69" s="5" t="s">
        <v>222</v>
      </c>
      <c r="J69" s="5" t="s">
        <v>223</v>
      </c>
      <c r="K69" s="5" t="s">
        <v>209</v>
      </c>
      <c r="L69" s="5" t="s">
        <v>224</v>
      </c>
      <c r="M69" s="5">
        <v>459.48</v>
      </c>
      <c r="O69" s="5" t="s">
        <v>225</v>
      </c>
      <c r="P69" s="5">
        <v>1</v>
      </c>
      <c r="T69" s="5" t="s">
        <v>1002</v>
      </c>
      <c r="X69" s="5" t="s">
        <v>889</v>
      </c>
    </row>
    <row r="70" spans="1:24" x14ac:dyDescent="0.25">
      <c r="A70" s="5" t="s">
        <v>222</v>
      </c>
      <c r="B70" s="5" t="s">
        <v>223</v>
      </c>
      <c r="C70" s="5" t="str">
        <f>'Max Energy Year'!C70</f>
        <v>DRS.PX.YAK._.RES.Pool Pump - DLC</v>
      </c>
      <c r="D70" s="5" t="s">
        <v>224</v>
      </c>
      <c r="E70" s="5">
        <f>ROUND(INDEX('AEG Inputs'!$N:$N,MATCH($C70,'AEG Inputs'!$E:$E,0)),2)</f>
        <v>532.76</v>
      </c>
      <c r="G70" s="5" t="s">
        <v>225</v>
      </c>
      <c r="I70" s="5" t="s">
        <v>222</v>
      </c>
      <c r="J70" s="5" t="s">
        <v>223</v>
      </c>
      <c r="K70" s="5" t="s">
        <v>211</v>
      </c>
      <c r="L70" s="5" t="s">
        <v>224</v>
      </c>
      <c r="M70" s="5">
        <v>89.32</v>
      </c>
      <c r="O70" s="5" t="s">
        <v>225</v>
      </c>
      <c r="P70" s="5">
        <v>1</v>
      </c>
      <c r="T70" s="5" t="s">
        <v>1002</v>
      </c>
      <c r="X70" s="5" t="s">
        <v>889</v>
      </c>
    </row>
    <row r="71" spans="1:24" x14ac:dyDescent="0.25">
      <c r="A71" s="5" t="s">
        <v>222</v>
      </c>
      <c r="B71" s="5" t="s">
        <v>223</v>
      </c>
      <c r="C71" s="5" t="str">
        <f>'Max Energy Year'!C71</f>
        <v>DRS.PX.YAK._.RES.Smart Thermostats</v>
      </c>
      <c r="D71" s="5" t="s">
        <v>224</v>
      </c>
      <c r="E71" s="5">
        <f>ROUND(INDEX('AEG Inputs'!$N:$N,MATCH($C71,'AEG Inputs'!$E:$E,0)),2)</f>
        <v>30.24</v>
      </c>
      <c r="G71" s="5" t="s">
        <v>225</v>
      </c>
      <c r="I71" s="5" t="s">
        <v>222</v>
      </c>
      <c r="J71" s="5" t="s">
        <v>223</v>
      </c>
      <c r="K71" s="5" t="s">
        <v>215</v>
      </c>
      <c r="L71" s="5" t="s">
        <v>224</v>
      </c>
      <c r="M71" s="5">
        <v>295.13</v>
      </c>
      <c r="O71" s="5" t="s">
        <v>225</v>
      </c>
      <c r="P71" s="5">
        <v>1</v>
      </c>
      <c r="T71" s="5" t="s">
        <v>1002</v>
      </c>
      <c r="X71" s="5" t="s">
        <v>889</v>
      </c>
    </row>
    <row r="72" spans="1:24" x14ac:dyDescent="0.25">
      <c r="A72" s="5" t="s">
        <v>222</v>
      </c>
      <c r="B72" s="5" t="s">
        <v>223</v>
      </c>
      <c r="C72" s="5" t="str">
        <f>'Max Energy Year'!C72</f>
        <v>DRS.PX.YAK._.RES.Water Heater - DLC</v>
      </c>
      <c r="D72" s="5" t="s">
        <v>224</v>
      </c>
      <c r="E72" s="5">
        <f>ROUND(INDEX('AEG Inputs'!$N:$N,MATCH($C72,'AEG Inputs'!$E:$E,0)),2)</f>
        <v>60.8</v>
      </c>
      <c r="G72" s="5" t="s">
        <v>225</v>
      </c>
      <c r="I72" s="5" t="s">
        <v>222</v>
      </c>
      <c r="J72" s="5" t="s">
        <v>223</v>
      </c>
      <c r="K72" s="5" t="s">
        <v>217</v>
      </c>
      <c r="L72" s="5" t="s">
        <v>224</v>
      </c>
      <c r="M72" s="5">
        <v>58.69</v>
      </c>
      <c r="O72" s="5" t="s">
        <v>225</v>
      </c>
      <c r="P72" s="5">
        <v>1</v>
      </c>
      <c r="T72" s="5" t="s">
        <v>1002</v>
      </c>
      <c r="X72" s="5" t="s">
        <v>889</v>
      </c>
    </row>
    <row r="73" spans="1:24" x14ac:dyDescent="0.25">
      <c r="A73" s="5" t="s">
        <v>222</v>
      </c>
      <c r="B73" s="5" t="s">
        <v>223</v>
      </c>
      <c r="C73" s="5" t="str">
        <f>'Max Energy Year'!C73</f>
        <v>DRS.PX.YAK._.CI_.Battery DLC</v>
      </c>
      <c r="D73" s="5" t="s">
        <v>224</v>
      </c>
      <c r="E73" s="5">
        <f>ROUND(INDEX('AEG Inputs'!$N:$N,MATCH($C73,'AEG Inputs'!$E:$E,0)),2)</f>
        <v>48.25</v>
      </c>
      <c r="G73" s="5" t="s">
        <v>225</v>
      </c>
      <c r="I73" s="5" t="s">
        <v>222</v>
      </c>
      <c r="J73" s="5" t="s">
        <v>223</v>
      </c>
      <c r="K73" s="5" t="s">
        <v>189</v>
      </c>
      <c r="L73" s="5" t="s">
        <v>224</v>
      </c>
      <c r="M73" s="5">
        <v>61.96</v>
      </c>
      <c r="O73" s="5" t="s">
        <v>225</v>
      </c>
      <c r="P73" s="5">
        <v>1</v>
      </c>
      <c r="T73" s="5" t="s">
        <v>1002</v>
      </c>
      <c r="X73" s="5" t="s">
        <v>889</v>
      </c>
    </row>
    <row r="74" spans="1:24" x14ac:dyDescent="0.25">
      <c r="A74" s="5" t="s">
        <v>222</v>
      </c>
      <c r="B74" s="5" t="s">
        <v>223</v>
      </c>
      <c r="C74" s="5" t="str">
        <f>'Max Energy Year'!C74</f>
        <v>DRS.PX.YAK._.CI_.Grid Interactive Water Htr</v>
      </c>
      <c r="D74" s="5" t="s">
        <v>224</v>
      </c>
      <c r="E74" s="5">
        <f>ROUND(INDEX('AEG Inputs'!$N:$N,MATCH($C74,'AEG Inputs'!$E:$E,0)),2)</f>
        <v>65.790000000000006</v>
      </c>
      <c r="G74" s="5" t="s">
        <v>225</v>
      </c>
      <c r="I74" s="5" t="s">
        <v>222</v>
      </c>
      <c r="J74" s="5" t="s">
        <v>223</v>
      </c>
      <c r="K74" s="5" t="s">
        <v>191</v>
      </c>
      <c r="L74" s="5" t="s">
        <v>224</v>
      </c>
      <c r="M74" s="5">
        <v>143.18</v>
      </c>
      <c r="O74" s="5" t="s">
        <v>225</v>
      </c>
      <c r="P74" s="5">
        <v>1</v>
      </c>
      <c r="T74" s="5" t="s">
        <v>1002</v>
      </c>
      <c r="X74" s="5" t="s">
        <v>889</v>
      </c>
    </row>
    <row r="75" spans="1:24" x14ac:dyDescent="0.25">
      <c r="A75" s="5" t="s">
        <v>222</v>
      </c>
      <c r="B75" s="5" t="s">
        <v>223</v>
      </c>
      <c r="C75" s="5" t="str">
        <f>'Max Energy Year'!C75</f>
        <v>DRS.PX.YAK._.CI_.HVAC - DLC</v>
      </c>
      <c r="D75" s="5" t="s">
        <v>224</v>
      </c>
      <c r="E75" s="5">
        <f>ROUND(INDEX('AEG Inputs'!$N:$N,MATCH($C75,'AEG Inputs'!$E:$E,0)),2)</f>
        <v>98.91</v>
      </c>
      <c r="G75" s="5" t="s">
        <v>225</v>
      </c>
      <c r="I75" s="5" t="s">
        <v>222</v>
      </c>
      <c r="J75" s="5" t="s">
        <v>223</v>
      </c>
      <c r="K75" s="5" t="s">
        <v>193</v>
      </c>
      <c r="L75" s="5" t="s">
        <v>224</v>
      </c>
      <c r="M75" s="5">
        <v>263.76</v>
      </c>
      <c r="O75" s="5" t="s">
        <v>225</v>
      </c>
      <c r="P75" s="5">
        <v>1</v>
      </c>
      <c r="T75" s="5" t="s">
        <v>1002</v>
      </c>
      <c r="X75" s="5" t="s">
        <v>889</v>
      </c>
    </row>
    <row r="76" spans="1:24" x14ac:dyDescent="0.25">
      <c r="A76" s="5" t="s">
        <v>222</v>
      </c>
      <c r="B76" s="5" t="s">
        <v>223</v>
      </c>
      <c r="C76" s="5" t="str">
        <f>'Max Energy Year'!C76</f>
        <v>DRS.PX.YAK._.CI_.Pool Pump - DLC</v>
      </c>
      <c r="D76" s="5" t="s">
        <v>224</v>
      </c>
      <c r="E76" s="5">
        <f>ROUND(INDEX('AEG Inputs'!$N:$N,MATCH($C76,'AEG Inputs'!$E:$E,0)),2)</f>
        <v>265.17</v>
      </c>
      <c r="G76" s="5" t="s">
        <v>225</v>
      </c>
      <c r="I76" s="5" t="s">
        <v>222</v>
      </c>
      <c r="J76" s="5" t="s">
        <v>223</v>
      </c>
      <c r="K76" s="5" t="s">
        <v>195</v>
      </c>
      <c r="L76" s="5" t="s">
        <v>224</v>
      </c>
      <c r="M76" s="5">
        <v>966.44</v>
      </c>
      <c r="O76" s="5" t="s">
        <v>225</v>
      </c>
      <c r="P76" s="5">
        <v>1</v>
      </c>
      <c r="T76" s="5" t="s">
        <v>1002</v>
      </c>
      <c r="X76" s="5" t="s">
        <v>889</v>
      </c>
    </row>
    <row r="77" spans="1:24" x14ac:dyDescent="0.25">
      <c r="A77" s="5" t="s">
        <v>222</v>
      </c>
      <c r="B77" s="5" t="s">
        <v>223</v>
      </c>
      <c r="C77" s="5" t="str">
        <f>'Max Energy Year'!C77</f>
        <v>DRS.PX.YAK._.CI_.Smart Thermostats</v>
      </c>
      <c r="D77" s="5" t="s">
        <v>224</v>
      </c>
      <c r="E77" s="5">
        <f>ROUND(INDEX('AEG Inputs'!$N:$N,MATCH($C77,'AEG Inputs'!$E:$E,0)),2)</f>
        <v>12.57</v>
      </c>
      <c r="G77" s="5" t="s">
        <v>225</v>
      </c>
      <c r="I77" s="5" t="s">
        <v>222</v>
      </c>
      <c r="J77" s="5" t="s">
        <v>223</v>
      </c>
      <c r="K77" s="5" t="s">
        <v>197</v>
      </c>
      <c r="L77" s="5" t="s">
        <v>224</v>
      </c>
      <c r="M77" s="5">
        <v>226.45</v>
      </c>
      <c r="O77" s="5" t="s">
        <v>225</v>
      </c>
      <c r="P77" s="5">
        <v>1</v>
      </c>
      <c r="T77" s="5" t="s">
        <v>1002</v>
      </c>
      <c r="X77" s="5" t="s">
        <v>889</v>
      </c>
    </row>
    <row r="78" spans="1:24" x14ac:dyDescent="0.25">
      <c r="A78" s="5" t="s">
        <v>222</v>
      </c>
      <c r="B78" s="5" t="s">
        <v>223</v>
      </c>
      <c r="C78" s="5" t="str">
        <f>'Max Energy Year'!C78</f>
        <v>DRS.PX.YAK._.CI_.3 Party</v>
      </c>
      <c r="D78" s="5" t="s">
        <v>224</v>
      </c>
      <c r="E78" s="5">
        <f>ROUND(INDEX('AEG Inputs'!$N:$N,MATCH($C78,'AEG Inputs'!$E:$E,0)),2)</f>
        <v>152.91</v>
      </c>
      <c r="G78" s="5" t="s">
        <v>225</v>
      </c>
      <c r="I78" s="5" t="s">
        <v>222</v>
      </c>
      <c r="J78" s="5" t="s">
        <v>223</v>
      </c>
      <c r="K78" s="5" t="s">
        <v>199</v>
      </c>
      <c r="L78" s="5" t="s">
        <v>224</v>
      </c>
      <c r="M78" s="5">
        <v>540.13</v>
      </c>
      <c r="O78" s="5" t="s">
        <v>225</v>
      </c>
      <c r="P78" s="5">
        <v>1</v>
      </c>
      <c r="T78" s="5" t="s">
        <v>1002</v>
      </c>
      <c r="X78" s="5" t="s">
        <v>889</v>
      </c>
    </row>
    <row r="79" spans="1:24" x14ac:dyDescent="0.25">
      <c r="A79" s="5" t="s">
        <v>222</v>
      </c>
      <c r="B79" s="5" t="s">
        <v>223</v>
      </c>
      <c r="C79" s="5" t="str">
        <f>'Max Energy Year'!C79</f>
        <v>DRS.PX.YAK._.CI_.Water Heater - DLC</v>
      </c>
      <c r="D79" s="5" t="s">
        <v>224</v>
      </c>
      <c r="E79" s="5">
        <f>ROUND(INDEX('AEG Inputs'!$N:$N,MATCH($C79,'AEG Inputs'!$E:$E,0)),2)</f>
        <v>29.54</v>
      </c>
      <c r="G79" s="5" t="s">
        <v>225</v>
      </c>
      <c r="I79" s="5" t="s">
        <v>222</v>
      </c>
      <c r="J79" s="5" t="s">
        <v>223</v>
      </c>
      <c r="K79" s="5" t="s">
        <v>201</v>
      </c>
      <c r="L79" s="5" t="s">
        <v>224</v>
      </c>
      <c r="M79" s="5">
        <v>127.35</v>
      </c>
      <c r="O79" s="5" t="s">
        <v>225</v>
      </c>
      <c r="P79" s="5">
        <v>1</v>
      </c>
      <c r="T79" s="5" t="s">
        <v>1002</v>
      </c>
      <c r="X79" s="5" t="s">
        <v>889</v>
      </c>
    </row>
    <row r="80" spans="1:24" x14ac:dyDescent="0.25">
      <c r="A80" s="5" t="s">
        <v>222</v>
      </c>
      <c r="B80" s="5" t="s">
        <v>223</v>
      </c>
      <c r="C80" s="5" t="str">
        <f>'Max Energy Year'!C80</f>
        <v>DRS.PX.YAK._.IRR.Irrigation DLC</v>
      </c>
      <c r="D80" s="5" t="s">
        <v>224</v>
      </c>
      <c r="E80" s="5">
        <f>ROUND(INDEX('AEG Inputs'!$N:$N,MATCH($C80,'AEG Inputs'!$E:$E,0)),2)</f>
        <v>41.17</v>
      </c>
      <c r="G80" s="5" t="s">
        <v>225</v>
      </c>
      <c r="I80" s="5" t="s">
        <v>222</v>
      </c>
      <c r="J80" s="5" t="s">
        <v>223</v>
      </c>
      <c r="K80" s="5" t="s">
        <v>183</v>
      </c>
      <c r="L80" s="5" t="s">
        <v>224</v>
      </c>
      <c r="M80" s="5">
        <v>152.91</v>
      </c>
      <c r="O80" s="5" t="s">
        <v>225</v>
      </c>
      <c r="P80" s="5">
        <v>1</v>
      </c>
      <c r="T80" s="5" t="s">
        <v>1002</v>
      </c>
      <c r="X80" s="5" t="s">
        <v>889</v>
      </c>
    </row>
    <row r="81" spans="1:24" x14ac:dyDescent="0.25">
      <c r="A81" s="5" t="s">
        <v>222</v>
      </c>
      <c r="B81" s="5" t="s">
        <v>223</v>
      </c>
      <c r="C81" s="5" t="str">
        <f>'Max Energy Year'!C81</f>
        <v>DRS.PX.WYC._.RES.Battery DLC</v>
      </c>
      <c r="D81" s="5" t="s">
        <v>224</v>
      </c>
      <c r="E81" s="5">
        <f>ROUND(INDEX('AEG Inputs'!$N:$N,MATCH($C81,'AEG Inputs'!$E:$E,0)),2)</f>
        <v>61.96</v>
      </c>
      <c r="G81" s="5" t="s">
        <v>225</v>
      </c>
      <c r="I81" s="5" t="s">
        <v>222</v>
      </c>
      <c r="J81" s="5" t="s">
        <v>223</v>
      </c>
      <c r="K81" s="5" t="s">
        <v>173</v>
      </c>
      <c r="L81" s="5" t="s">
        <v>224</v>
      </c>
      <c r="M81" s="5">
        <v>48.25</v>
      </c>
      <c r="O81" s="5" t="s">
        <v>225</v>
      </c>
      <c r="P81" s="5">
        <v>1</v>
      </c>
      <c r="T81" s="5" t="s">
        <v>1002</v>
      </c>
      <c r="X81" s="5" t="s">
        <v>889</v>
      </c>
    </row>
    <row r="82" spans="1:24" x14ac:dyDescent="0.25">
      <c r="A82" s="5" t="s">
        <v>222</v>
      </c>
      <c r="B82" s="5" t="s">
        <v>223</v>
      </c>
      <c r="C82" s="5" t="str">
        <f>'Max Energy Year'!C82</f>
        <v>DRS.PX.WYC._.RES.EV DLC</v>
      </c>
      <c r="D82" s="5" t="s">
        <v>224</v>
      </c>
      <c r="E82" s="5">
        <f>ROUND(INDEX('AEG Inputs'!$N:$N,MATCH($C82,'AEG Inputs'!$E:$E,0)),2)</f>
        <v>143.18</v>
      </c>
      <c r="G82" s="5" t="s">
        <v>225</v>
      </c>
      <c r="I82" s="5" t="s">
        <v>222</v>
      </c>
      <c r="J82" s="5" t="s">
        <v>223</v>
      </c>
      <c r="K82" s="5" t="s">
        <v>175</v>
      </c>
      <c r="L82" s="5" t="s">
        <v>224</v>
      </c>
      <c r="M82" s="5">
        <v>65.790000000000006</v>
      </c>
      <c r="O82" s="5" t="s">
        <v>225</v>
      </c>
      <c r="P82" s="5">
        <v>1</v>
      </c>
      <c r="T82" s="5" t="s">
        <v>1002</v>
      </c>
      <c r="X82" s="5" t="s">
        <v>889</v>
      </c>
    </row>
    <row r="83" spans="1:24" x14ac:dyDescent="0.25">
      <c r="A83" s="5" t="s">
        <v>222</v>
      </c>
      <c r="B83" s="5" t="s">
        <v>223</v>
      </c>
      <c r="C83" s="5" t="str">
        <f>'Max Energy Year'!C83</f>
        <v>DRS.PX.WYC._.RES.Grid Interactive Water Htr</v>
      </c>
      <c r="D83" s="5" t="s">
        <v>224</v>
      </c>
      <c r="E83" s="5">
        <f>ROUND(INDEX('AEG Inputs'!$N:$N,MATCH($C83,'AEG Inputs'!$E:$E,0)),2)</f>
        <v>263.76</v>
      </c>
      <c r="G83" s="5" t="s">
        <v>225</v>
      </c>
      <c r="I83" s="5" t="s">
        <v>222</v>
      </c>
      <c r="J83" s="5" t="s">
        <v>223</v>
      </c>
      <c r="K83" s="5" t="s">
        <v>177</v>
      </c>
      <c r="L83" s="5" t="s">
        <v>224</v>
      </c>
      <c r="M83" s="5">
        <v>98.91</v>
      </c>
      <c r="O83" s="5" t="s">
        <v>225</v>
      </c>
      <c r="P83" s="5">
        <v>1</v>
      </c>
      <c r="T83" s="5" t="s">
        <v>1002</v>
      </c>
      <c r="X83" s="5" t="s">
        <v>889</v>
      </c>
    </row>
    <row r="84" spans="1:24" x14ac:dyDescent="0.25">
      <c r="A84" s="5" t="s">
        <v>222</v>
      </c>
      <c r="B84" s="5" t="s">
        <v>223</v>
      </c>
      <c r="C84" s="5" t="str">
        <f>'Max Energy Year'!C84</f>
        <v>DRS.PX.WYC._.RES.Home Energy Mgmt Sys</v>
      </c>
      <c r="D84" s="5" t="s">
        <v>224</v>
      </c>
      <c r="E84" s="5">
        <f>ROUND(INDEX('AEG Inputs'!$N:$N,MATCH($C84,'AEG Inputs'!$E:$E,0)),2)</f>
        <v>966.44</v>
      </c>
      <c r="G84" s="5" t="s">
        <v>225</v>
      </c>
      <c r="I84" s="5" t="s">
        <v>222</v>
      </c>
      <c r="J84" s="5" t="s">
        <v>223</v>
      </c>
      <c r="K84" s="5" t="s">
        <v>179</v>
      </c>
      <c r="L84" s="5" t="s">
        <v>224</v>
      </c>
      <c r="M84" s="5">
        <v>265.17</v>
      </c>
      <c r="O84" s="5" t="s">
        <v>225</v>
      </c>
      <c r="P84" s="5">
        <v>1</v>
      </c>
      <c r="T84" s="5" t="s">
        <v>1002</v>
      </c>
      <c r="X84" s="5" t="s">
        <v>889</v>
      </c>
    </row>
    <row r="85" spans="1:24" x14ac:dyDescent="0.25">
      <c r="A85" s="5" t="s">
        <v>222</v>
      </c>
      <c r="B85" s="5" t="s">
        <v>223</v>
      </c>
      <c r="C85" s="5" t="str">
        <f>'Max Energy Year'!C85</f>
        <v>DRS.PX.WYC._.RES.HVAC - DLC</v>
      </c>
      <c r="D85" s="5" t="s">
        <v>224</v>
      </c>
      <c r="E85" s="5">
        <f>ROUND(INDEX('AEG Inputs'!$N:$N,MATCH($C85,'AEG Inputs'!$E:$E,0)),2)</f>
        <v>226.45</v>
      </c>
      <c r="G85" s="5" t="s">
        <v>225</v>
      </c>
      <c r="I85" s="5" t="s">
        <v>222</v>
      </c>
      <c r="J85" s="5" t="s">
        <v>223</v>
      </c>
      <c r="K85" s="5" t="s">
        <v>181</v>
      </c>
      <c r="L85" s="5" t="s">
        <v>224</v>
      </c>
      <c r="M85" s="5">
        <v>12.57</v>
      </c>
      <c r="O85" s="5" t="s">
        <v>225</v>
      </c>
      <c r="P85" s="5">
        <v>1</v>
      </c>
      <c r="T85" s="5" t="s">
        <v>1002</v>
      </c>
      <c r="X85" s="5" t="s">
        <v>889</v>
      </c>
    </row>
    <row r="86" spans="1:24" x14ac:dyDescent="0.25">
      <c r="A86" s="5" t="s">
        <v>222</v>
      </c>
      <c r="B86" s="5" t="s">
        <v>223</v>
      </c>
      <c r="C86" s="5" t="str">
        <f>'Max Energy Year'!C86</f>
        <v>DRS.PX.WYC._.RES.Pool Pump - DLC</v>
      </c>
      <c r="D86" s="5" t="s">
        <v>224</v>
      </c>
      <c r="E86" s="5">
        <f>ROUND(INDEX('AEG Inputs'!$N:$N,MATCH($C86,'AEG Inputs'!$E:$E,0)),2)</f>
        <v>540.13</v>
      </c>
      <c r="G86" s="5" t="s">
        <v>225</v>
      </c>
      <c r="I86" s="5" t="s">
        <v>222</v>
      </c>
      <c r="J86" s="5" t="s">
        <v>223</v>
      </c>
      <c r="K86" s="5" t="s">
        <v>185</v>
      </c>
      <c r="L86" s="5" t="s">
        <v>224</v>
      </c>
      <c r="M86" s="5">
        <v>29.54</v>
      </c>
      <c r="O86" s="5" t="s">
        <v>225</v>
      </c>
      <c r="P86" s="5">
        <v>1</v>
      </c>
      <c r="T86" s="5" t="s">
        <v>1002</v>
      </c>
      <c r="X86" s="5" t="s">
        <v>889</v>
      </c>
    </row>
    <row r="87" spans="1:24" x14ac:dyDescent="0.25">
      <c r="A87" s="5" t="s">
        <v>222</v>
      </c>
      <c r="B87" s="5" t="s">
        <v>223</v>
      </c>
      <c r="C87" s="5" t="str">
        <f>'Max Energy Year'!C87</f>
        <v>DRS.PX.WYC._.RES.Water Heater - DLC</v>
      </c>
      <c r="D87" s="5" t="s">
        <v>224</v>
      </c>
      <c r="E87" s="5">
        <f>ROUND(INDEX('AEG Inputs'!$N:$N,MATCH($C87,'AEG Inputs'!$E:$E,0)),2)</f>
        <v>127.35</v>
      </c>
      <c r="G87" s="5" t="s">
        <v>225</v>
      </c>
      <c r="I87" s="5" t="s">
        <v>222</v>
      </c>
      <c r="J87" s="5" t="s">
        <v>223</v>
      </c>
      <c r="K87" s="5" t="s">
        <v>187</v>
      </c>
      <c r="L87" s="5" t="s">
        <v>224</v>
      </c>
      <c r="M87" s="5">
        <v>41.17</v>
      </c>
      <c r="O87" s="5" t="s">
        <v>225</v>
      </c>
      <c r="P87" s="5">
        <v>1</v>
      </c>
      <c r="T87" s="5" t="s">
        <v>1002</v>
      </c>
      <c r="X87" s="5" t="s">
        <v>889</v>
      </c>
    </row>
    <row r="88" spans="1:24" x14ac:dyDescent="0.25">
      <c r="A88" s="5" t="s">
        <v>222</v>
      </c>
      <c r="B88" s="5" t="s">
        <v>223</v>
      </c>
      <c r="C88" s="5" t="str">
        <f>'Max Energy Year'!C88</f>
        <v>DRS.PX.WYC._.CI_.Battery DLC</v>
      </c>
      <c r="D88" s="5" t="s">
        <v>224</v>
      </c>
      <c r="E88" s="5">
        <f>ROUND(INDEX('AEG Inputs'!$N:$N,MATCH($C88,'AEG Inputs'!$E:$E,0)),2)</f>
        <v>61.18</v>
      </c>
      <c r="G88" s="5" t="s">
        <v>225</v>
      </c>
      <c r="I88" s="5" t="s">
        <v>222</v>
      </c>
      <c r="J88" s="5" t="s">
        <v>223</v>
      </c>
      <c r="K88" s="5" t="s">
        <v>157</v>
      </c>
      <c r="L88" s="5" t="s">
        <v>224</v>
      </c>
      <c r="M88" s="5">
        <v>49.54</v>
      </c>
      <c r="O88" s="5" t="s">
        <v>225</v>
      </c>
      <c r="P88" s="5">
        <v>1</v>
      </c>
      <c r="T88" s="5" t="s">
        <v>1002</v>
      </c>
      <c r="X88" s="5" t="s">
        <v>889</v>
      </c>
    </row>
    <row r="89" spans="1:24" x14ac:dyDescent="0.25">
      <c r="A89" s="5" t="s">
        <v>222</v>
      </c>
      <c r="B89" s="5" t="s">
        <v>223</v>
      </c>
      <c r="C89" s="5" t="str">
        <f>'Max Energy Year'!C89</f>
        <v>DRS.PX.WYC._.CI_.Grid Interactive Water Htr</v>
      </c>
      <c r="D89" s="5" t="s">
        <v>224</v>
      </c>
      <c r="E89" s="5">
        <f>ROUND(INDEX('AEG Inputs'!$N:$N,MATCH($C89,'AEG Inputs'!$E:$E,0)),2)</f>
        <v>601.12</v>
      </c>
      <c r="G89" s="5" t="s">
        <v>225</v>
      </c>
      <c r="I89" s="5" t="s">
        <v>222</v>
      </c>
      <c r="J89" s="5" t="s">
        <v>223</v>
      </c>
      <c r="K89" s="5" t="s">
        <v>159</v>
      </c>
      <c r="L89" s="5" t="s">
        <v>224</v>
      </c>
      <c r="M89" s="5">
        <v>146.79</v>
      </c>
      <c r="O89" s="5" t="s">
        <v>225</v>
      </c>
      <c r="P89" s="5">
        <v>1</v>
      </c>
      <c r="T89" s="5" t="s">
        <v>1002</v>
      </c>
      <c r="X89" s="5" t="s">
        <v>889</v>
      </c>
    </row>
    <row r="90" spans="1:24" x14ac:dyDescent="0.25">
      <c r="A90" s="5" t="s">
        <v>222</v>
      </c>
      <c r="B90" s="5" t="s">
        <v>223</v>
      </c>
      <c r="C90" s="5" t="str">
        <f>'Max Energy Year'!C90</f>
        <v>DRS.PX.WYC._.CI_.HVAC - DLC</v>
      </c>
      <c r="D90" s="5" t="s">
        <v>224</v>
      </c>
      <c r="E90" s="5">
        <f>ROUND(INDEX('AEG Inputs'!$N:$N,MATCH($C90,'AEG Inputs'!$E:$E,0)),2)</f>
        <v>518.08000000000004</v>
      </c>
      <c r="G90" s="5" t="s">
        <v>225</v>
      </c>
      <c r="I90" s="5" t="s">
        <v>222</v>
      </c>
      <c r="J90" s="5" t="s">
        <v>223</v>
      </c>
      <c r="K90" s="5" t="s">
        <v>161</v>
      </c>
      <c r="L90" s="5" t="s">
        <v>224</v>
      </c>
      <c r="M90" s="5">
        <v>139.22</v>
      </c>
      <c r="O90" s="5" t="s">
        <v>225</v>
      </c>
      <c r="P90" s="5">
        <v>1</v>
      </c>
      <c r="T90" s="5" t="s">
        <v>1002</v>
      </c>
      <c r="X90" s="5" t="s">
        <v>889</v>
      </c>
    </row>
    <row r="91" spans="1:24" x14ac:dyDescent="0.25">
      <c r="A91" s="5" t="s">
        <v>222</v>
      </c>
      <c r="B91" s="5" t="s">
        <v>223</v>
      </c>
      <c r="C91" s="5" t="str">
        <f>'Max Energy Year'!C91</f>
        <v>DRS.PX.WYC._.CI_.Pool Pump - DLC</v>
      </c>
      <c r="D91" s="5" t="s">
        <v>224</v>
      </c>
      <c r="E91" s="5">
        <f>ROUND(INDEX('AEG Inputs'!$N:$N,MATCH($C91,'AEG Inputs'!$E:$E,0)),2)</f>
        <v>459.48</v>
      </c>
      <c r="G91" s="5" t="s">
        <v>225</v>
      </c>
      <c r="I91" s="5" t="s">
        <v>222</v>
      </c>
      <c r="J91" s="5" t="s">
        <v>223</v>
      </c>
      <c r="K91" s="5" t="s">
        <v>163</v>
      </c>
      <c r="L91" s="5" t="s">
        <v>224</v>
      </c>
      <c r="M91" s="5">
        <v>73.52</v>
      </c>
      <c r="O91" s="5" t="s">
        <v>225</v>
      </c>
      <c r="P91" s="5">
        <v>1</v>
      </c>
      <c r="T91" s="5" t="s">
        <v>1002</v>
      </c>
      <c r="X91" s="5" t="s">
        <v>889</v>
      </c>
    </row>
    <row r="92" spans="1:24" x14ac:dyDescent="0.25">
      <c r="A92" s="5" t="s">
        <v>222</v>
      </c>
      <c r="B92" s="5" t="s">
        <v>223</v>
      </c>
      <c r="C92" s="5" t="str">
        <f>'Max Energy Year'!C92</f>
        <v>DRS.PX.WYC._.CI_.Smart Thermostats</v>
      </c>
      <c r="D92" s="5" t="s">
        <v>224</v>
      </c>
      <c r="E92" s="5">
        <f>ROUND(INDEX('AEG Inputs'!$N:$N,MATCH($C92,'AEG Inputs'!$E:$E,0)),2)</f>
        <v>89.32</v>
      </c>
      <c r="G92" s="5" t="s">
        <v>225</v>
      </c>
      <c r="I92" s="5" t="s">
        <v>222</v>
      </c>
      <c r="J92" s="5" t="s">
        <v>223</v>
      </c>
      <c r="K92" s="5" t="s">
        <v>165</v>
      </c>
      <c r="L92" s="5" t="s">
        <v>224</v>
      </c>
      <c r="M92" s="5">
        <v>171.79</v>
      </c>
      <c r="O92" s="5" t="s">
        <v>225</v>
      </c>
      <c r="P92" s="5">
        <v>1</v>
      </c>
      <c r="T92" s="5" t="s">
        <v>1002</v>
      </c>
      <c r="X92" s="5" t="s">
        <v>889</v>
      </c>
    </row>
    <row r="93" spans="1:24" x14ac:dyDescent="0.25">
      <c r="A93" s="5" t="s">
        <v>222</v>
      </c>
      <c r="B93" s="5" t="s">
        <v>223</v>
      </c>
      <c r="C93" s="5" t="str">
        <f>'Max Energy Year'!C93</f>
        <v>DRS.PX.WYC._.CI_.3 Party</v>
      </c>
      <c r="D93" s="5" t="s">
        <v>224</v>
      </c>
      <c r="E93" s="5">
        <f>ROUND(INDEX('AEG Inputs'!$N:$N,MATCH($C93,'AEG Inputs'!$E:$E,0)),2)</f>
        <v>259.23</v>
      </c>
      <c r="G93" s="5" t="s">
        <v>225</v>
      </c>
      <c r="I93" s="5" t="s">
        <v>222</v>
      </c>
      <c r="J93" s="5" t="s">
        <v>223</v>
      </c>
      <c r="K93" s="5" t="s">
        <v>167</v>
      </c>
      <c r="L93" s="5" t="s">
        <v>224</v>
      </c>
      <c r="M93" s="5">
        <v>532.76</v>
      </c>
      <c r="O93" s="5" t="s">
        <v>225</v>
      </c>
      <c r="P93" s="5">
        <v>1</v>
      </c>
      <c r="T93" s="5" t="s">
        <v>1002</v>
      </c>
      <c r="X93" s="5" t="s">
        <v>889</v>
      </c>
    </row>
    <row r="94" spans="1:24" x14ac:dyDescent="0.25">
      <c r="A94" s="5" t="s">
        <v>222</v>
      </c>
      <c r="B94" s="5" t="s">
        <v>223</v>
      </c>
      <c r="C94" s="5" t="str">
        <f>'Max Energy Year'!C94</f>
        <v>DRS.PX.WYC._.CI_.Water Heater - DLC</v>
      </c>
      <c r="D94" s="5" t="s">
        <v>224</v>
      </c>
      <c r="E94" s="5">
        <f>ROUND(INDEX('AEG Inputs'!$N:$N,MATCH($C94,'AEG Inputs'!$E:$E,0)),2)</f>
        <v>295.13</v>
      </c>
      <c r="G94" s="5" t="s">
        <v>225</v>
      </c>
      <c r="I94" s="5" t="s">
        <v>222</v>
      </c>
      <c r="J94" s="5" t="s">
        <v>223</v>
      </c>
      <c r="K94" s="5" t="s">
        <v>169</v>
      </c>
      <c r="L94" s="5" t="s">
        <v>224</v>
      </c>
      <c r="M94" s="5">
        <v>30.24</v>
      </c>
      <c r="O94" s="5" t="s">
        <v>225</v>
      </c>
      <c r="P94" s="5">
        <v>1</v>
      </c>
      <c r="T94" s="5" t="s">
        <v>1002</v>
      </c>
      <c r="X94" s="5" t="s">
        <v>889</v>
      </c>
    </row>
    <row r="95" spans="1:24" x14ac:dyDescent="0.25">
      <c r="A95" s="5" t="s">
        <v>222</v>
      </c>
      <c r="B95" s="5" t="s">
        <v>223</v>
      </c>
      <c r="C95" s="5" t="str">
        <f>'Max Energy Year'!C95</f>
        <v>DRS.PX.WYC._.IRR.Irrigation DLC</v>
      </c>
      <c r="D95" s="5" t="s">
        <v>224</v>
      </c>
      <c r="E95" s="5">
        <f>ROUND(INDEX('AEG Inputs'!$N:$N,MATCH($C95,'AEG Inputs'!$E:$E,0)),2)</f>
        <v>58.69</v>
      </c>
      <c r="G95" s="5" t="s">
        <v>225</v>
      </c>
      <c r="I95" s="5" t="s">
        <v>222</v>
      </c>
      <c r="J95" s="5" t="s">
        <v>223</v>
      </c>
      <c r="K95" s="5" t="s">
        <v>171</v>
      </c>
      <c r="L95" s="5" t="s">
        <v>224</v>
      </c>
      <c r="M95" s="5">
        <v>60.8</v>
      </c>
      <c r="O95" s="5" t="s">
        <v>225</v>
      </c>
      <c r="P95" s="5">
        <v>1</v>
      </c>
      <c r="T95" s="5" t="s">
        <v>1002</v>
      </c>
      <c r="X95" s="5" t="s">
        <v>889</v>
      </c>
    </row>
    <row r="96" spans="1:24" x14ac:dyDescent="0.25">
      <c r="A96" s="5" t="s">
        <v>222</v>
      </c>
      <c r="B96" s="5" t="s">
        <v>223</v>
      </c>
      <c r="C96" s="5" t="str">
        <f>'Max Energy Year'!C96</f>
        <v>DRW.PX.NCA._.RES.Battery DLC</v>
      </c>
      <c r="D96" s="5" t="s">
        <v>224</v>
      </c>
      <c r="E96" s="5">
        <f>ROUND(INDEX('AEG Inputs'!$N:$N,MATCH($C96,'AEG Inputs'!$F:$F,0)),2)</f>
        <v>49.48</v>
      </c>
      <c r="G96" s="5" t="s">
        <v>225</v>
      </c>
      <c r="I96" s="5" t="s">
        <v>222</v>
      </c>
      <c r="J96" s="5" t="s">
        <v>223</v>
      </c>
      <c r="K96" s="5" t="s">
        <v>90</v>
      </c>
      <c r="L96" s="5" t="s">
        <v>224</v>
      </c>
      <c r="M96" s="5">
        <v>1423.91</v>
      </c>
      <c r="O96" s="5" t="s">
        <v>225</v>
      </c>
      <c r="P96" s="5">
        <v>1</v>
      </c>
      <c r="T96" s="5" t="s">
        <v>1002</v>
      </c>
      <c r="X96" s="5" t="s">
        <v>992</v>
      </c>
    </row>
    <row r="97" spans="1:24" x14ac:dyDescent="0.25">
      <c r="A97" s="5" t="s">
        <v>222</v>
      </c>
      <c r="B97" s="5" t="s">
        <v>223</v>
      </c>
      <c r="C97" s="5" t="str">
        <f>'Max Energy Year'!C97</f>
        <v>DRW.PX.NCA._.RES.EV DLC</v>
      </c>
      <c r="D97" s="5" t="s">
        <v>224</v>
      </c>
      <c r="E97" s="5">
        <f>ROUND(INDEX('AEG Inputs'!$N:$N,MATCH($C97,'AEG Inputs'!$F:$F,0)),2)</f>
        <v>134.76</v>
      </c>
      <c r="G97" s="5" t="s">
        <v>225</v>
      </c>
      <c r="I97" s="5" t="s">
        <v>222</v>
      </c>
      <c r="J97" s="5" t="s">
        <v>223</v>
      </c>
      <c r="K97" s="5" t="s">
        <v>80</v>
      </c>
      <c r="L97" s="5" t="s">
        <v>224</v>
      </c>
      <c r="M97" s="5">
        <v>61.2</v>
      </c>
      <c r="O97" s="5" t="s">
        <v>225</v>
      </c>
      <c r="P97" s="5">
        <v>1</v>
      </c>
      <c r="T97" s="5" t="s">
        <v>1002</v>
      </c>
      <c r="X97" s="5" t="s">
        <v>992</v>
      </c>
    </row>
    <row r="98" spans="1:24" x14ac:dyDescent="0.25">
      <c r="A98" s="5" t="s">
        <v>222</v>
      </c>
      <c r="B98" s="5" t="s">
        <v>223</v>
      </c>
      <c r="C98" s="5" t="str">
        <f>'Max Energy Year'!C98</f>
        <v>DRW.PX.NCA._.RES.Grid Interactive Water Htr</v>
      </c>
      <c r="D98" s="5" t="s">
        <v>224</v>
      </c>
      <c r="E98" s="5">
        <f>ROUND(INDEX('AEG Inputs'!$N:$N,MATCH($C98,'AEG Inputs'!$F:$F,0)),2)</f>
        <v>178.86</v>
      </c>
      <c r="G98" s="5" t="s">
        <v>225</v>
      </c>
      <c r="I98" s="5" t="s">
        <v>222</v>
      </c>
      <c r="J98" s="5" t="s">
        <v>223</v>
      </c>
      <c r="K98" s="5" t="s">
        <v>82</v>
      </c>
      <c r="L98" s="5" t="s">
        <v>224</v>
      </c>
      <c r="M98" s="5">
        <v>1613.98</v>
      </c>
      <c r="O98" s="5" t="s">
        <v>225</v>
      </c>
      <c r="P98" s="5">
        <v>1</v>
      </c>
      <c r="T98" s="5" t="s">
        <v>1002</v>
      </c>
      <c r="X98" s="5" t="s">
        <v>992</v>
      </c>
    </row>
    <row r="99" spans="1:24" x14ac:dyDescent="0.25">
      <c r="A99" s="5" t="s">
        <v>222</v>
      </c>
      <c r="B99" s="5" t="s">
        <v>223</v>
      </c>
      <c r="C99" s="5" t="str">
        <f>'Max Energy Year'!C99</f>
        <v>DRW.PX.NCA._.RES.Home Energy Mgmt Sys</v>
      </c>
      <c r="D99" s="5" t="s">
        <v>224</v>
      </c>
      <c r="E99" s="5">
        <f>ROUND(INDEX('AEG Inputs'!$N:$N,MATCH($C99,'AEG Inputs'!$F:$F,0)),2)</f>
        <v>224.39</v>
      </c>
      <c r="G99" s="5" t="s">
        <v>225</v>
      </c>
      <c r="I99" s="5" t="s">
        <v>222</v>
      </c>
      <c r="J99" s="5" t="s">
        <v>223</v>
      </c>
      <c r="K99" s="5" t="s">
        <v>84</v>
      </c>
      <c r="L99" s="5" t="s">
        <v>224</v>
      </c>
      <c r="M99" s="5">
        <v>1575.21</v>
      </c>
      <c r="O99" s="5" t="s">
        <v>225</v>
      </c>
      <c r="P99" s="5">
        <v>1</v>
      </c>
      <c r="T99" s="5" t="s">
        <v>1002</v>
      </c>
      <c r="X99" s="5" t="s">
        <v>992</v>
      </c>
    </row>
    <row r="100" spans="1:24" x14ac:dyDescent="0.25">
      <c r="A100" s="5" t="s">
        <v>222</v>
      </c>
      <c r="B100" s="5" t="s">
        <v>223</v>
      </c>
      <c r="C100" s="5" t="str">
        <f>'Max Energy Year'!C100</f>
        <v>DRW.PX.NCA._.RES.HVAC - DLC</v>
      </c>
      <c r="D100" s="5" t="s">
        <v>224</v>
      </c>
      <c r="E100" s="5">
        <f>ROUND(INDEX('AEG Inputs'!$N:$N,MATCH($C100,'AEG Inputs'!$F:$F,0)),2)</f>
        <v>187.23</v>
      </c>
      <c r="G100" s="5" t="s">
        <v>225</v>
      </c>
      <c r="I100" s="5" t="s">
        <v>222</v>
      </c>
      <c r="J100" s="5" t="s">
        <v>223</v>
      </c>
      <c r="K100" s="5" t="s">
        <v>86</v>
      </c>
      <c r="L100" s="5" t="s">
        <v>224</v>
      </c>
      <c r="M100" s="5">
        <v>1561.87</v>
      </c>
      <c r="O100" s="5" t="s">
        <v>225</v>
      </c>
      <c r="P100" s="5">
        <v>1</v>
      </c>
      <c r="T100" s="5" t="s">
        <v>1002</v>
      </c>
      <c r="X100" s="5" t="s">
        <v>992</v>
      </c>
    </row>
    <row r="101" spans="1:24" x14ac:dyDescent="0.25">
      <c r="A101" s="5" t="s">
        <v>222</v>
      </c>
      <c r="B101" s="5" t="s">
        <v>223</v>
      </c>
      <c r="C101" s="5" t="str">
        <f>'Max Energy Year'!C101</f>
        <v>DRW.PX.NCA._.RES.Pool Pump - DLC</v>
      </c>
      <c r="D101" s="5" t="s">
        <v>224</v>
      </c>
      <c r="E101" s="5">
        <f>ROUND(INDEX('AEG Inputs'!$N:$N,MATCH($C101,'AEG Inputs'!$F:$F,0)),2)</f>
        <v>499.92</v>
      </c>
      <c r="G101" s="5" t="s">
        <v>225</v>
      </c>
      <c r="I101" s="5" t="s">
        <v>222</v>
      </c>
      <c r="J101" s="5" t="s">
        <v>223</v>
      </c>
      <c r="K101" s="5" t="s">
        <v>88</v>
      </c>
      <c r="L101" s="5" t="s">
        <v>224</v>
      </c>
      <c r="M101" s="5">
        <v>201.45</v>
      </c>
      <c r="O101" s="5" t="s">
        <v>225</v>
      </c>
      <c r="P101" s="5">
        <v>1</v>
      </c>
      <c r="T101" s="5" t="s">
        <v>1002</v>
      </c>
      <c r="X101" s="5" t="s">
        <v>992</v>
      </c>
    </row>
    <row r="102" spans="1:24" x14ac:dyDescent="0.25">
      <c r="A102" s="5" t="s">
        <v>222</v>
      </c>
      <c r="B102" s="5" t="s">
        <v>223</v>
      </c>
      <c r="C102" s="5" t="str">
        <f>'Max Energy Year'!C102</f>
        <v>DRW.PX.NCA._.RES.Smart Thermostats</v>
      </c>
      <c r="D102" s="5" t="s">
        <v>224</v>
      </c>
      <c r="E102" s="5">
        <f>ROUND(INDEX('AEG Inputs'!$N:$N,MATCH($C102,'AEG Inputs'!$F:$F,0)),2)</f>
        <v>70.45</v>
      </c>
      <c r="G102" s="5" t="s">
        <v>225</v>
      </c>
      <c r="I102" s="5" t="s">
        <v>222</v>
      </c>
      <c r="J102" s="5" t="s">
        <v>223</v>
      </c>
      <c r="K102" s="5" t="s">
        <v>92</v>
      </c>
      <c r="L102" s="5" t="s">
        <v>224</v>
      </c>
      <c r="M102" s="5">
        <v>781.75</v>
      </c>
      <c r="O102" s="5" t="s">
        <v>225</v>
      </c>
      <c r="P102" s="5">
        <v>1</v>
      </c>
      <c r="T102" s="5" t="s">
        <v>1002</v>
      </c>
      <c r="X102" s="5" t="s">
        <v>992</v>
      </c>
    </row>
    <row r="103" spans="1:24" x14ac:dyDescent="0.25">
      <c r="A103" s="5" t="s">
        <v>222</v>
      </c>
      <c r="B103" s="5" t="s">
        <v>223</v>
      </c>
      <c r="C103" s="5" t="str">
        <f>'Max Energy Year'!C103</f>
        <v>DRW.PX.NCA._.RES.Water Heater - DLC</v>
      </c>
      <c r="D103" s="5" t="s">
        <v>224</v>
      </c>
      <c r="E103" s="5">
        <f>ROUND(INDEX('AEG Inputs'!$N:$N,MATCH($C103,'AEG Inputs'!$F:$F,0)),2)</f>
        <v>69.7</v>
      </c>
      <c r="G103" s="5" t="s">
        <v>225</v>
      </c>
      <c r="I103" s="5" t="s">
        <v>222</v>
      </c>
      <c r="J103" s="5" t="s">
        <v>223</v>
      </c>
      <c r="K103" s="5" t="s">
        <v>66</v>
      </c>
      <c r="L103" s="5" t="s">
        <v>224</v>
      </c>
      <c r="M103" s="5">
        <v>62.25</v>
      </c>
      <c r="O103" s="5" t="s">
        <v>225</v>
      </c>
      <c r="P103" s="5">
        <v>1</v>
      </c>
      <c r="T103" s="5" t="s">
        <v>1002</v>
      </c>
      <c r="X103" s="5" t="s">
        <v>992</v>
      </c>
    </row>
    <row r="104" spans="1:24" x14ac:dyDescent="0.25">
      <c r="A104" s="5" t="s">
        <v>222</v>
      </c>
      <c r="B104" s="5" t="s">
        <v>223</v>
      </c>
      <c r="C104" s="5" t="str">
        <f>'Max Energy Year'!C104</f>
        <v>DRW.PX.NCA._.CI_.Battery DLC</v>
      </c>
      <c r="D104" s="5" t="s">
        <v>224</v>
      </c>
      <c r="E104" s="5">
        <f>ROUND(INDEX('AEG Inputs'!$N:$N,MATCH($C104,'AEG Inputs'!$F:$F,0)),2)</f>
        <v>48.5</v>
      </c>
      <c r="G104" s="5" t="s">
        <v>225</v>
      </c>
      <c r="I104" s="5" t="s">
        <v>222</v>
      </c>
      <c r="J104" s="5" t="s">
        <v>223</v>
      </c>
      <c r="K104" s="5" t="s">
        <v>68</v>
      </c>
      <c r="L104" s="5" t="s">
        <v>224</v>
      </c>
      <c r="M104" s="5">
        <v>144.47</v>
      </c>
      <c r="O104" s="5" t="s">
        <v>225</v>
      </c>
      <c r="P104" s="5">
        <v>1</v>
      </c>
      <c r="T104" s="5" t="s">
        <v>1002</v>
      </c>
      <c r="X104" s="5" t="s">
        <v>992</v>
      </c>
    </row>
    <row r="105" spans="1:24" x14ac:dyDescent="0.25">
      <c r="A105" s="5" t="s">
        <v>222</v>
      </c>
      <c r="B105" s="5" t="s">
        <v>223</v>
      </c>
      <c r="C105" s="5" t="str">
        <f>'Max Energy Year'!C105</f>
        <v>DRW.PX.NCA._.CI_.Grid Interactive Water Htr</v>
      </c>
      <c r="D105" s="5" t="s">
        <v>224</v>
      </c>
      <c r="E105" s="5">
        <f>ROUND(INDEX('AEG Inputs'!$N:$N,MATCH($C105,'AEG Inputs'!$F:$F,0)),2)</f>
        <v>316.02999999999997</v>
      </c>
      <c r="G105" s="5" t="s">
        <v>225</v>
      </c>
      <c r="I105" s="5" t="s">
        <v>222</v>
      </c>
      <c r="J105" s="5" t="s">
        <v>223</v>
      </c>
      <c r="K105" s="5" t="s">
        <v>70</v>
      </c>
      <c r="L105" s="5" t="s">
        <v>224</v>
      </c>
      <c r="M105" s="5">
        <v>259.88</v>
      </c>
      <c r="O105" s="5" t="s">
        <v>225</v>
      </c>
      <c r="P105" s="5">
        <v>1</v>
      </c>
      <c r="T105" s="5" t="s">
        <v>1002</v>
      </c>
      <c r="X105" s="5" t="s">
        <v>992</v>
      </c>
    </row>
    <row r="106" spans="1:24" x14ac:dyDescent="0.25">
      <c r="A106" s="5" t="s">
        <v>222</v>
      </c>
      <c r="B106" s="5" t="s">
        <v>223</v>
      </c>
      <c r="C106" s="5" t="str">
        <f>'Max Energy Year'!C106</f>
        <v>DRW.PX.NCA._.CI_.HVAC - DLC</v>
      </c>
      <c r="D106" s="5" t="s">
        <v>224</v>
      </c>
      <c r="E106" s="5">
        <f>ROUND(INDEX('AEG Inputs'!$N:$N,MATCH($C106,'AEG Inputs'!$F:$F,0)),2)</f>
        <v>395.15</v>
      </c>
      <c r="G106" s="5" t="s">
        <v>225</v>
      </c>
      <c r="I106" s="5" t="s">
        <v>222</v>
      </c>
      <c r="J106" s="5" t="s">
        <v>223</v>
      </c>
      <c r="K106" s="5" t="s">
        <v>72</v>
      </c>
      <c r="L106" s="5" t="s">
        <v>224</v>
      </c>
      <c r="M106" s="5">
        <v>978.22</v>
      </c>
      <c r="O106" s="5" t="s">
        <v>225</v>
      </c>
      <c r="P106" s="5">
        <v>1</v>
      </c>
      <c r="T106" s="5" t="s">
        <v>1002</v>
      </c>
      <c r="X106" s="5" t="s">
        <v>992</v>
      </c>
    </row>
    <row r="107" spans="1:24" x14ac:dyDescent="0.25">
      <c r="A107" s="5" t="s">
        <v>222</v>
      </c>
      <c r="B107" s="5" t="s">
        <v>223</v>
      </c>
      <c r="C107" s="5" t="str">
        <f>'Max Energy Year'!C107</f>
        <v>DRW.PX.NCA._.CI_.Pool Pump - DLC</v>
      </c>
      <c r="D107" s="5" t="s">
        <v>224</v>
      </c>
      <c r="E107" s="5">
        <f>ROUND(INDEX('AEG Inputs'!$N:$N,MATCH($C107,'AEG Inputs'!$F:$F,0)),2)</f>
        <v>666.03</v>
      </c>
      <c r="G107" s="5" t="s">
        <v>225</v>
      </c>
      <c r="I107" s="5" t="s">
        <v>222</v>
      </c>
      <c r="J107" s="5" t="s">
        <v>223</v>
      </c>
      <c r="K107" s="5" t="s">
        <v>74</v>
      </c>
      <c r="L107" s="5" t="s">
        <v>224</v>
      </c>
      <c r="M107" s="5">
        <v>206.55</v>
      </c>
      <c r="O107" s="5" t="s">
        <v>225</v>
      </c>
      <c r="P107" s="5">
        <v>1</v>
      </c>
      <c r="T107" s="5" t="s">
        <v>1002</v>
      </c>
      <c r="X107" s="5" t="s">
        <v>992</v>
      </c>
    </row>
    <row r="108" spans="1:24" x14ac:dyDescent="0.25">
      <c r="A108" s="5" t="s">
        <v>222</v>
      </c>
      <c r="B108" s="5" t="s">
        <v>223</v>
      </c>
      <c r="C108" s="5" t="str">
        <f>'Max Energy Year'!C108</f>
        <v>DRW.PX.NCA._.CI_.Smart Thermostats</v>
      </c>
      <c r="D108" s="5" t="s">
        <v>224</v>
      </c>
      <c r="E108" s="5">
        <f>ROUND(INDEX('AEG Inputs'!$N:$N,MATCH($C108,'AEG Inputs'!$F:$F,0)),2)</f>
        <v>56.05</v>
      </c>
      <c r="G108" s="5" t="s">
        <v>225</v>
      </c>
      <c r="I108" s="5" t="s">
        <v>222</v>
      </c>
      <c r="J108" s="5" t="s">
        <v>223</v>
      </c>
      <c r="K108" s="5" t="s">
        <v>76</v>
      </c>
      <c r="L108" s="5" t="s">
        <v>224</v>
      </c>
      <c r="M108" s="5">
        <v>554.22</v>
      </c>
      <c r="O108" s="5" t="s">
        <v>225</v>
      </c>
      <c r="P108" s="5">
        <v>1</v>
      </c>
      <c r="T108" s="5" t="s">
        <v>1002</v>
      </c>
      <c r="X108" s="5" t="s">
        <v>992</v>
      </c>
    </row>
    <row r="109" spans="1:24" x14ac:dyDescent="0.25">
      <c r="A109" s="5" t="s">
        <v>222</v>
      </c>
      <c r="B109" s="5" t="s">
        <v>223</v>
      </c>
      <c r="C109" s="5" t="str">
        <f>'Max Energy Year'!C109</f>
        <v>DRW.PX.NCA._.CI_.3 Party</v>
      </c>
      <c r="D109" s="5" t="s">
        <v>224</v>
      </c>
      <c r="E109" s="5">
        <f>ROUND(INDEX('AEG Inputs'!$N:$N,MATCH($C109,'AEG Inputs'!$F:$F,0)),2)</f>
        <v>1108.3599999999999</v>
      </c>
      <c r="G109" s="5" t="s">
        <v>225</v>
      </c>
      <c r="I109" s="5" t="s">
        <v>222</v>
      </c>
      <c r="J109" s="5" t="s">
        <v>223</v>
      </c>
      <c r="K109" s="5" t="s">
        <v>78</v>
      </c>
      <c r="L109" s="5" t="s">
        <v>224</v>
      </c>
      <c r="M109" s="5">
        <v>127.23</v>
      </c>
      <c r="O109" s="5" t="s">
        <v>225</v>
      </c>
      <c r="P109" s="5">
        <v>1</v>
      </c>
      <c r="T109" s="5" t="s">
        <v>1002</v>
      </c>
      <c r="X109" s="5" t="s">
        <v>992</v>
      </c>
    </row>
    <row r="110" spans="1:24" x14ac:dyDescent="0.25">
      <c r="A110" s="5" t="s">
        <v>222</v>
      </c>
      <c r="B110" s="5" t="s">
        <v>223</v>
      </c>
      <c r="C110" s="5" t="str">
        <f>'Max Energy Year'!C110</f>
        <v>DRW.PX.NCA._.CI_.Water Heater - DLC</v>
      </c>
      <c r="D110" s="5" t="s">
        <v>224</v>
      </c>
      <c r="E110" s="5">
        <f>ROUND(INDEX('AEG Inputs'!$N:$N,MATCH($C110,'AEG Inputs'!$F:$F,0)),2)</f>
        <v>123.18</v>
      </c>
      <c r="G110" s="5" t="s">
        <v>225</v>
      </c>
      <c r="I110" s="5" t="s">
        <v>222</v>
      </c>
      <c r="J110" s="5" t="s">
        <v>223</v>
      </c>
      <c r="K110" s="5" t="s">
        <v>59</v>
      </c>
      <c r="L110" s="5" t="s">
        <v>224</v>
      </c>
      <c r="M110" s="5">
        <v>1108.3599999999999</v>
      </c>
      <c r="O110" s="5" t="s">
        <v>225</v>
      </c>
      <c r="P110" s="5">
        <v>1</v>
      </c>
      <c r="T110" s="5" t="s">
        <v>1002</v>
      </c>
      <c r="X110" s="5" t="s">
        <v>992</v>
      </c>
    </row>
    <row r="111" spans="1:24" x14ac:dyDescent="0.25">
      <c r="A111" s="5" t="s">
        <v>222</v>
      </c>
      <c r="B111" s="5" t="s">
        <v>223</v>
      </c>
      <c r="C111" s="5" t="str">
        <f>'Max Energy Year'!C111</f>
        <v>DRW.PX.GOE._.RES.Battery DLC</v>
      </c>
      <c r="D111" s="5" t="s">
        <v>224</v>
      </c>
      <c r="E111" s="5">
        <f>ROUND(INDEX('AEG Inputs'!$N:$N,MATCH($C111,'AEG Inputs'!$F:$F,0)),2)</f>
        <v>62.25</v>
      </c>
      <c r="G111" s="5" t="s">
        <v>225</v>
      </c>
      <c r="I111" s="5" t="s">
        <v>222</v>
      </c>
      <c r="J111" s="5" t="s">
        <v>223</v>
      </c>
      <c r="K111" s="5" t="s">
        <v>49</v>
      </c>
      <c r="L111" s="5" t="s">
        <v>224</v>
      </c>
      <c r="M111" s="5">
        <v>48.5</v>
      </c>
      <c r="O111" s="5" t="s">
        <v>225</v>
      </c>
      <c r="P111" s="5">
        <v>1</v>
      </c>
      <c r="T111" s="5" t="s">
        <v>1002</v>
      </c>
      <c r="X111" s="5" t="s">
        <v>992</v>
      </c>
    </row>
    <row r="112" spans="1:24" x14ac:dyDescent="0.25">
      <c r="A112" s="5" t="s">
        <v>222</v>
      </c>
      <c r="B112" s="5" t="s">
        <v>223</v>
      </c>
      <c r="C112" s="5" t="str">
        <f>'Max Energy Year'!C112</f>
        <v>DRW.PX.GOE._.RES.EV DLC</v>
      </c>
      <c r="D112" s="5" t="s">
        <v>224</v>
      </c>
      <c r="E112" s="5">
        <f>ROUND(INDEX('AEG Inputs'!$N:$N,MATCH($C112,'AEG Inputs'!$F:$F,0)),2)</f>
        <v>144.47</v>
      </c>
      <c r="G112" s="5" t="s">
        <v>225</v>
      </c>
      <c r="I112" s="5" t="s">
        <v>222</v>
      </c>
      <c r="J112" s="5" t="s">
        <v>223</v>
      </c>
      <c r="K112" s="5" t="s">
        <v>51</v>
      </c>
      <c r="L112" s="5" t="s">
        <v>224</v>
      </c>
      <c r="M112" s="5">
        <v>316.02999999999997</v>
      </c>
      <c r="O112" s="5" t="s">
        <v>225</v>
      </c>
      <c r="P112" s="5">
        <v>1</v>
      </c>
      <c r="T112" s="5" t="s">
        <v>1002</v>
      </c>
      <c r="X112" s="5" t="s">
        <v>992</v>
      </c>
    </row>
    <row r="113" spans="1:24" x14ac:dyDescent="0.25">
      <c r="A113" s="5" t="s">
        <v>222</v>
      </c>
      <c r="B113" s="5" t="s">
        <v>223</v>
      </c>
      <c r="C113" s="5" t="str">
        <f>'Max Energy Year'!C113</f>
        <v>DRW.PX.GOE._.RES.Grid Interactive Water Htr</v>
      </c>
      <c r="D113" s="5" t="s">
        <v>224</v>
      </c>
      <c r="E113" s="5">
        <f>ROUND(INDEX('AEG Inputs'!$N:$N,MATCH($C113,'AEG Inputs'!$F:$F,0)),2)</f>
        <v>259.88</v>
      </c>
      <c r="G113" s="5" t="s">
        <v>225</v>
      </c>
      <c r="I113" s="5" t="s">
        <v>222</v>
      </c>
      <c r="J113" s="5" t="s">
        <v>223</v>
      </c>
      <c r="K113" s="5" t="s">
        <v>53</v>
      </c>
      <c r="L113" s="5" t="s">
        <v>224</v>
      </c>
      <c r="M113" s="5">
        <v>395.15</v>
      </c>
      <c r="O113" s="5" t="s">
        <v>225</v>
      </c>
      <c r="P113" s="5">
        <v>1</v>
      </c>
      <c r="T113" s="5" t="s">
        <v>1002</v>
      </c>
      <c r="X113" s="5" t="s">
        <v>992</v>
      </c>
    </row>
    <row r="114" spans="1:24" x14ac:dyDescent="0.25">
      <c r="A114" s="5" t="s">
        <v>222</v>
      </c>
      <c r="B114" s="5" t="s">
        <v>223</v>
      </c>
      <c r="C114" s="5" t="str">
        <f>'Max Energy Year'!C114</f>
        <v>DRW.PX.GOE._.RES.Home Energy Mgmt Sys</v>
      </c>
      <c r="D114" s="5" t="s">
        <v>224</v>
      </c>
      <c r="E114" s="5">
        <f>ROUND(INDEX('AEG Inputs'!$N:$N,MATCH($C114,'AEG Inputs'!$F:$F,0)),2)</f>
        <v>978.22</v>
      </c>
      <c r="G114" s="5" t="s">
        <v>225</v>
      </c>
      <c r="I114" s="5" t="s">
        <v>222</v>
      </c>
      <c r="J114" s="5" t="s">
        <v>223</v>
      </c>
      <c r="K114" s="5" t="s">
        <v>55</v>
      </c>
      <c r="L114" s="5" t="s">
        <v>224</v>
      </c>
      <c r="M114" s="5">
        <v>666.03</v>
      </c>
      <c r="O114" s="5" t="s">
        <v>225</v>
      </c>
      <c r="P114" s="5">
        <v>1</v>
      </c>
      <c r="T114" s="5" t="s">
        <v>1002</v>
      </c>
      <c r="X114" s="5" t="s">
        <v>992</v>
      </c>
    </row>
    <row r="115" spans="1:24" x14ac:dyDescent="0.25">
      <c r="A115" s="5" t="s">
        <v>222</v>
      </c>
      <c r="B115" s="5" t="s">
        <v>223</v>
      </c>
      <c r="C115" s="5" t="str">
        <f>'Max Energy Year'!C115</f>
        <v>DRW.PX.GOE._.RES.HVAC - DLC</v>
      </c>
      <c r="D115" s="5" t="s">
        <v>224</v>
      </c>
      <c r="E115" s="5">
        <f>ROUND(INDEX('AEG Inputs'!$N:$N,MATCH($C115,'AEG Inputs'!$F:$F,0)),2)</f>
        <v>206.55</v>
      </c>
      <c r="G115" s="5" t="s">
        <v>225</v>
      </c>
      <c r="I115" s="5" t="s">
        <v>222</v>
      </c>
      <c r="J115" s="5" t="s">
        <v>223</v>
      </c>
      <c r="K115" s="5" t="s">
        <v>57</v>
      </c>
      <c r="L115" s="5" t="s">
        <v>224</v>
      </c>
      <c r="M115" s="5">
        <v>56.05</v>
      </c>
      <c r="O115" s="5" t="s">
        <v>225</v>
      </c>
      <c r="P115" s="5">
        <v>1</v>
      </c>
      <c r="T115" s="5" t="s">
        <v>1002</v>
      </c>
      <c r="X115" s="5" t="s">
        <v>992</v>
      </c>
    </row>
    <row r="116" spans="1:24" x14ac:dyDescent="0.25">
      <c r="A116" s="5" t="s">
        <v>222</v>
      </c>
      <c r="B116" s="5" t="s">
        <v>223</v>
      </c>
      <c r="C116" s="5" t="str">
        <f>'Max Energy Year'!C116</f>
        <v>DRW.PX.GOE._.RES.Pool Pump - DLC</v>
      </c>
      <c r="D116" s="5" t="s">
        <v>224</v>
      </c>
      <c r="E116" s="5">
        <f>ROUND(INDEX('AEG Inputs'!$N:$N,MATCH($C116,'AEG Inputs'!$F:$F,0)),2)</f>
        <v>554.22</v>
      </c>
      <c r="G116" s="5" t="s">
        <v>225</v>
      </c>
      <c r="I116" s="5" t="s">
        <v>222</v>
      </c>
      <c r="J116" s="5" t="s">
        <v>223</v>
      </c>
      <c r="K116" s="5" t="s">
        <v>61</v>
      </c>
      <c r="L116" s="5" t="s">
        <v>224</v>
      </c>
      <c r="M116" s="5">
        <v>123.18</v>
      </c>
      <c r="O116" s="5" t="s">
        <v>225</v>
      </c>
      <c r="P116" s="5">
        <v>1</v>
      </c>
      <c r="T116" s="5" t="s">
        <v>1002</v>
      </c>
      <c r="X116" s="5" t="s">
        <v>992</v>
      </c>
    </row>
    <row r="117" spans="1:24" x14ac:dyDescent="0.25">
      <c r="A117" s="5" t="s">
        <v>222</v>
      </c>
      <c r="B117" s="5" t="s">
        <v>223</v>
      </c>
      <c r="C117" s="5" t="str">
        <f>'Max Energy Year'!C117</f>
        <v>DRW.PX.GOE._.RES.Water Heater - DLC</v>
      </c>
      <c r="D117" s="5" t="s">
        <v>224</v>
      </c>
      <c r="E117" s="5">
        <f>ROUND(INDEX('AEG Inputs'!$N:$N,MATCH($C117,'AEG Inputs'!$F:$F,0)),2)</f>
        <v>127.23</v>
      </c>
      <c r="G117" s="5" t="s">
        <v>225</v>
      </c>
      <c r="I117" s="5" t="s">
        <v>222</v>
      </c>
      <c r="J117" s="5" t="s">
        <v>223</v>
      </c>
      <c r="K117" s="5" t="s">
        <v>32</v>
      </c>
      <c r="L117" s="5" t="s">
        <v>224</v>
      </c>
      <c r="M117" s="5">
        <v>49.48</v>
      </c>
      <c r="O117" s="5" t="s">
        <v>225</v>
      </c>
      <c r="P117" s="5">
        <v>1</v>
      </c>
      <c r="T117" s="5" t="s">
        <v>1002</v>
      </c>
      <c r="X117" s="5" t="s">
        <v>992</v>
      </c>
    </row>
    <row r="118" spans="1:24" x14ac:dyDescent="0.25">
      <c r="A118" s="5" t="s">
        <v>222</v>
      </c>
      <c r="B118" s="5" t="s">
        <v>223</v>
      </c>
      <c r="C118" s="5" t="str">
        <f>'Max Energy Year'!C118</f>
        <v>DRW.PX.GOE._.CI_.Battery DLC</v>
      </c>
      <c r="D118" s="5" t="s">
        <v>224</v>
      </c>
      <c r="E118" s="5">
        <f>ROUND(INDEX('AEG Inputs'!$N:$N,MATCH($C118,'AEG Inputs'!$F:$F,0)),2)</f>
        <v>61.2</v>
      </c>
      <c r="G118" s="5" t="s">
        <v>225</v>
      </c>
      <c r="I118" s="5" t="s">
        <v>222</v>
      </c>
      <c r="J118" s="5" t="s">
        <v>223</v>
      </c>
      <c r="K118" s="5" t="s">
        <v>35</v>
      </c>
      <c r="L118" s="5" t="s">
        <v>224</v>
      </c>
      <c r="M118" s="5">
        <v>134.76</v>
      </c>
      <c r="O118" s="5" t="s">
        <v>225</v>
      </c>
      <c r="P118" s="5">
        <v>1</v>
      </c>
      <c r="T118" s="5" t="s">
        <v>1002</v>
      </c>
      <c r="X118" s="5" t="s">
        <v>992</v>
      </c>
    </row>
    <row r="119" spans="1:24" x14ac:dyDescent="0.25">
      <c r="A119" s="5" t="s">
        <v>222</v>
      </c>
      <c r="B119" s="5" t="s">
        <v>223</v>
      </c>
      <c r="C119" s="5" t="str">
        <f>'Max Energy Year'!C119</f>
        <v>DRW.PX.GOE._.CI_.Grid Interactive Water Htr</v>
      </c>
      <c r="D119" s="5" t="s">
        <v>224</v>
      </c>
      <c r="E119" s="5">
        <f>ROUND(INDEX('AEG Inputs'!$N:$N,MATCH($C119,'AEG Inputs'!$F:$F,0)),2)</f>
        <v>1613.98</v>
      </c>
      <c r="G119" s="5" t="s">
        <v>225</v>
      </c>
      <c r="I119" s="5" t="s">
        <v>222</v>
      </c>
      <c r="J119" s="5" t="s">
        <v>223</v>
      </c>
      <c r="K119" s="5" t="s">
        <v>37</v>
      </c>
      <c r="L119" s="5" t="s">
        <v>224</v>
      </c>
      <c r="M119" s="5">
        <v>178.86</v>
      </c>
      <c r="O119" s="5" t="s">
        <v>225</v>
      </c>
      <c r="P119" s="5">
        <v>1</v>
      </c>
      <c r="T119" s="5" t="s">
        <v>1002</v>
      </c>
      <c r="X119" s="5" t="s">
        <v>992</v>
      </c>
    </row>
    <row r="120" spans="1:24" x14ac:dyDescent="0.25">
      <c r="A120" s="5" t="s">
        <v>222</v>
      </c>
      <c r="B120" s="5" t="s">
        <v>223</v>
      </c>
      <c r="C120" s="5" t="str">
        <f>'Max Energy Year'!C120</f>
        <v>DRW.PX.GOE._.CI_.HVAC - DLC</v>
      </c>
      <c r="D120" s="5" t="s">
        <v>224</v>
      </c>
      <c r="E120" s="5">
        <f>ROUND(INDEX('AEG Inputs'!$N:$N,MATCH($C120,'AEG Inputs'!$F:$F,0)),2)</f>
        <v>1575.21</v>
      </c>
      <c r="G120" s="5" t="s">
        <v>225</v>
      </c>
      <c r="I120" s="5" t="s">
        <v>222</v>
      </c>
      <c r="J120" s="5" t="s">
        <v>223</v>
      </c>
      <c r="K120" s="5" t="s">
        <v>39</v>
      </c>
      <c r="L120" s="5" t="s">
        <v>224</v>
      </c>
      <c r="M120" s="5">
        <v>224.39</v>
      </c>
      <c r="O120" s="5" t="s">
        <v>225</v>
      </c>
      <c r="P120" s="5">
        <v>1</v>
      </c>
      <c r="T120" s="5" t="s">
        <v>1002</v>
      </c>
      <c r="X120" s="5" t="s">
        <v>992</v>
      </c>
    </row>
    <row r="121" spans="1:24" x14ac:dyDescent="0.25">
      <c r="A121" s="5" t="s">
        <v>222</v>
      </c>
      <c r="B121" s="5" t="s">
        <v>223</v>
      </c>
      <c r="C121" s="5" t="str">
        <f>'Max Energy Year'!C121</f>
        <v>DRW.PX.GOE._.CI_.Pool Pump - DLC</v>
      </c>
      <c r="D121" s="5" t="s">
        <v>224</v>
      </c>
      <c r="E121" s="5">
        <f>ROUND(INDEX('AEG Inputs'!$N:$N,MATCH($C121,'AEG Inputs'!$F:$F,0)),2)</f>
        <v>1561.87</v>
      </c>
      <c r="G121" s="5" t="s">
        <v>225</v>
      </c>
      <c r="I121" s="5" t="s">
        <v>222</v>
      </c>
      <c r="J121" s="5" t="s">
        <v>223</v>
      </c>
      <c r="K121" s="5" t="s">
        <v>41</v>
      </c>
      <c r="L121" s="5" t="s">
        <v>224</v>
      </c>
      <c r="M121" s="5">
        <v>187.23</v>
      </c>
      <c r="O121" s="5" t="s">
        <v>225</v>
      </c>
      <c r="P121" s="5">
        <v>1</v>
      </c>
      <c r="T121" s="5" t="s">
        <v>1002</v>
      </c>
      <c r="X121" s="5" t="s">
        <v>992</v>
      </c>
    </row>
    <row r="122" spans="1:24" x14ac:dyDescent="0.25">
      <c r="A122" s="5" t="s">
        <v>222</v>
      </c>
      <c r="B122" s="5" t="s">
        <v>223</v>
      </c>
      <c r="C122" s="5" t="str">
        <f>'Max Energy Year'!C122</f>
        <v>DRW.PX.GOE._.CI_.Smart Thermostats</v>
      </c>
      <c r="D122" s="5" t="s">
        <v>224</v>
      </c>
      <c r="E122" s="5">
        <f>ROUND(INDEX('AEG Inputs'!$N:$N,MATCH($C122,'AEG Inputs'!$F:$F,0)),2)</f>
        <v>201.45</v>
      </c>
      <c r="G122" s="5" t="s">
        <v>225</v>
      </c>
      <c r="I122" s="5" t="s">
        <v>222</v>
      </c>
      <c r="J122" s="5" t="s">
        <v>223</v>
      </c>
      <c r="K122" s="5" t="s">
        <v>43</v>
      </c>
      <c r="L122" s="5" t="s">
        <v>224</v>
      </c>
      <c r="M122" s="5">
        <v>499.92</v>
      </c>
      <c r="O122" s="5" t="s">
        <v>225</v>
      </c>
      <c r="P122" s="5">
        <v>1</v>
      </c>
      <c r="T122" s="5" t="s">
        <v>1002</v>
      </c>
      <c r="X122" s="5" t="s">
        <v>992</v>
      </c>
    </row>
    <row r="123" spans="1:24" x14ac:dyDescent="0.25">
      <c r="A123" s="5" t="s">
        <v>222</v>
      </c>
      <c r="B123" s="5" t="s">
        <v>223</v>
      </c>
      <c r="C123" s="5" t="str">
        <f>'Max Energy Year'!C123</f>
        <v>DRW.PX.GOE._.CI_.3 Party</v>
      </c>
      <c r="D123" s="5" t="s">
        <v>224</v>
      </c>
      <c r="E123" s="5">
        <f>ROUND(INDEX('AEG Inputs'!$N:$N,MATCH($C123,'AEG Inputs'!$F:$F,0)),2)</f>
        <v>1423.91</v>
      </c>
      <c r="G123" s="5" t="s">
        <v>225</v>
      </c>
      <c r="I123" s="5" t="s">
        <v>222</v>
      </c>
      <c r="J123" s="5" t="s">
        <v>223</v>
      </c>
      <c r="K123" s="5" t="s">
        <v>45</v>
      </c>
      <c r="L123" s="5" t="s">
        <v>224</v>
      </c>
      <c r="M123" s="5">
        <v>70.45</v>
      </c>
      <c r="O123" s="5" t="s">
        <v>225</v>
      </c>
      <c r="P123" s="5">
        <v>1</v>
      </c>
      <c r="T123" s="5" t="s">
        <v>1002</v>
      </c>
      <c r="X123" s="5" t="s">
        <v>992</v>
      </c>
    </row>
    <row r="124" spans="1:24" x14ac:dyDescent="0.25">
      <c r="A124" s="5" t="s">
        <v>222</v>
      </c>
      <c r="B124" s="5" t="s">
        <v>223</v>
      </c>
      <c r="C124" s="5" t="str">
        <f>'Max Energy Year'!C124</f>
        <v>DRW.PX.GOE._.CI_.Water Heater - DLC</v>
      </c>
      <c r="D124" s="5" t="s">
        <v>224</v>
      </c>
      <c r="E124" s="5">
        <f>ROUND(INDEX('AEG Inputs'!$N:$N,MATCH($C124,'AEG Inputs'!$F:$F,0)),2)</f>
        <v>781.75</v>
      </c>
      <c r="G124" s="5" t="s">
        <v>225</v>
      </c>
      <c r="I124" s="5" t="s">
        <v>222</v>
      </c>
      <c r="J124" s="5" t="s">
        <v>223</v>
      </c>
      <c r="K124" s="5" t="s">
        <v>47</v>
      </c>
      <c r="L124" s="5" t="s">
        <v>224</v>
      </c>
      <c r="M124" s="5">
        <v>69.7</v>
      </c>
      <c r="O124" s="5" t="s">
        <v>225</v>
      </c>
      <c r="P124" s="5">
        <v>1</v>
      </c>
      <c r="T124" s="5" t="s">
        <v>1002</v>
      </c>
      <c r="X124" s="5" t="s">
        <v>992</v>
      </c>
    </row>
    <row r="125" spans="1:24" x14ac:dyDescent="0.25">
      <c r="A125" s="5" t="s">
        <v>222</v>
      </c>
      <c r="B125" s="5" t="s">
        <v>223</v>
      </c>
      <c r="C125" s="5" t="str">
        <f>'Max Energy Year'!C125</f>
        <v>DRW.PX.SOR._.RES.Battery DLC</v>
      </c>
      <c r="D125" s="5" t="s">
        <v>224</v>
      </c>
      <c r="E125" s="5">
        <f>ROUND(INDEX('AEG Inputs'!$N:$N,MATCH($C125,'AEG Inputs'!$F:$F,0)),2)</f>
        <v>49.67</v>
      </c>
      <c r="G125" s="5" t="s">
        <v>225</v>
      </c>
      <c r="I125" s="5" t="s">
        <v>222</v>
      </c>
      <c r="J125" s="5" t="s">
        <v>223</v>
      </c>
      <c r="K125" s="5" t="s">
        <v>122</v>
      </c>
      <c r="L125" s="5" t="s">
        <v>224</v>
      </c>
      <c r="M125" s="5">
        <v>284.5</v>
      </c>
      <c r="O125" s="5" t="s">
        <v>225</v>
      </c>
      <c r="P125" s="5">
        <v>1</v>
      </c>
      <c r="T125" s="5" t="s">
        <v>1002</v>
      </c>
      <c r="X125" s="5" t="s">
        <v>992</v>
      </c>
    </row>
    <row r="126" spans="1:24" x14ac:dyDescent="0.25">
      <c r="A126" s="5" t="s">
        <v>222</v>
      </c>
      <c r="B126" s="5" t="s">
        <v>223</v>
      </c>
      <c r="C126" s="5" t="str">
        <f>'Max Energy Year'!C126</f>
        <v>DRW.PX.SOR._.RES.EV DLC</v>
      </c>
      <c r="D126" s="5" t="s">
        <v>224</v>
      </c>
      <c r="E126" s="5">
        <f>ROUND(INDEX('AEG Inputs'!$N:$N,MATCH($C126,'AEG Inputs'!$F:$F,0)),2)</f>
        <v>143.22999999999999</v>
      </c>
      <c r="G126" s="5" t="s">
        <v>225</v>
      </c>
      <c r="I126" s="5" t="s">
        <v>222</v>
      </c>
      <c r="J126" s="5" t="s">
        <v>223</v>
      </c>
      <c r="K126" s="5" t="s">
        <v>112</v>
      </c>
      <c r="L126" s="5" t="s">
        <v>224</v>
      </c>
      <c r="M126" s="5">
        <v>48.3</v>
      </c>
      <c r="O126" s="5" t="s">
        <v>225</v>
      </c>
      <c r="P126" s="5">
        <v>1</v>
      </c>
      <c r="T126" s="5" t="s">
        <v>1002</v>
      </c>
      <c r="X126" s="5" t="s">
        <v>992</v>
      </c>
    </row>
    <row r="127" spans="1:24" x14ac:dyDescent="0.25">
      <c r="A127" s="5" t="s">
        <v>222</v>
      </c>
      <c r="B127" s="5" t="s">
        <v>223</v>
      </c>
      <c r="C127" s="5" t="str">
        <f>'Max Energy Year'!C127</f>
        <v>DRW.PX.SOR._.RES.Grid Interactive Water Htr</v>
      </c>
      <c r="D127" s="5" t="s">
        <v>224</v>
      </c>
      <c r="E127" s="5">
        <f>ROUND(INDEX('AEG Inputs'!$N:$N,MATCH($C127,'AEG Inputs'!$F:$F,0)),2)</f>
        <v>138.81</v>
      </c>
      <c r="G127" s="5" t="s">
        <v>225</v>
      </c>
      <c r="I127" s="5" t="s">
        <v>222</v>
      </c>
      <c r="J127" s="5" t="s">
        <v>223</v>
      </c>
      <c r="K127" s="5" t="s">
        <v>114</v>
      </c>
      <c r="L127" s="5" t="s">
        <v>224</v>
      </c>
      <c r="M127" s="5">
        <v>89.16</v>
      </c>
      <c r="O127" s="5" t="s">
        <v>225</v>
      </c>
      <c r="P127" s="5">
        <v>1</v>
      </c>
      <c r="T127" s="5" t="s">
        <v>1002</v>
      </c>
      <c r="X127" s="5" t="s">
        <v>992</v>
      </c>
    </row>
    <row r="128" spans="1:24" x14ac:dyDescent="0.25">
      <c r="A128" s="5" t="s">
        <v>222</v>
      </c>
      <c r="B128" s="5" t="s">
        <v>223</v>
      </c>
      <c r="C128" s="5" t="str">
        <f>'Max Energy Year'!C128</f>
        <v>DRW.PX.SOR._.RES.Home Energy Mgmt Sys</v>
      </c>
      <c r="D128" s="5" t="s">
        <v>224</v>
      </c>
      <c r="E128" s="5">
        <f>ROUND(INDEX('AEG Inputs'!$N:$N,MATCH($C128,'AEG Inputs'!$F:$F,0)),2)</f>
        <v>84.16</v>
      </c>
      <c r="G128" s="5" t="s">
        <v>225</v>
      </c>
      <c r="I128" s="5" t="s">
        <v>222</v>
      </c>
      <c r="J128" s="5" t="s">
        <v>223</v>
      </c>
      <c r="K128" s="5" t="s">
        <v>116</v>
      </c>
      <c r="L128" s="5" t="s">
        <v>224</v>
      </c>
      <c r="M128" s="5">
        <v>137.16</v>
      </c>
      <c r="O128" s="5" t="s">
        <v>225</v>
      </c>
      <c r="P128" s="5">
        <v>1</v>
      </c>
      <c r="T128" s="5" t="s">
        <v>1002</v>
      </c>
      <c r="X128" s="5" t="s">
        <v>992</v>
      </c>
    </row>
    <row r="129" spans="1:24" x14ac:dyDescent="0.25">
      <c r="A129" s="5" t="s">
        <v>222</v>
      </c>
      <c r="B129" s="5" t="s">
        <v>223</v>
      </c>
      <c r="C129" s="5" t="str">
        <f>'Max Energy Year'!C129</f>
        <v>DRW.PX.SOR._.RES.HVAC - DLC</v>
      </c>
      <c r="D129" s="5" t="s">
        <v>224</v>
      </c>
      <c r="E129" s="5">
        <f>ROUND(INDEX('AEG Inputs'!$N:$N,MATCH($C129,'AEG Inputs'!$F:$F,0)),2)</f>
        <v>182.95</v>
      </c>
      <c r="G129" s="5" t="s">
        <v>225</v>
      </c>
      <c r="I129" s="5" t="s">
        <v>222</v>
      </c>
      <c r="J129" s="5" t="s">
        <v>223</v>
      </c>
      <c r="K129" s="5" t="s">
        <v>118</v>
      </c>
      <c r="L129" s="5" t="s">
        <v>224</v>
      </c>
      <c r="M129" s="5">
        <v>311.17</v>
      </c>
      <c r="O129" s="5" t="s">
        <v>225</v>
      </c>
      <c r="P129" s="5">
        <v>1</v>
      </c>
      <c r="T129" s="5" t="s">
        <v>1002</v>
      </c>
      <c r="X129" s="5" t="s">
        <v>992</v>
      </c>
    </row>
    <row r="130" spans="1:24" x14ac:dyDescent="0.25">
      <c r="A130" s="5" t="s">
        <v>222</v>
      </c>
      <c r="B130" s="5" t="s">
        <v>223</v>
      </c>
      <c r="C130" s="5" t="str">
        <f>'Max Energy Year'!C130</f>
        <v>DRW.PX.SOR._.RES.Pool Pump - DLC</v>
      </c>
      <c r="D130" s="5" t="s">
        <v>224</v>
      </c>
      <c r="E130" s="5">
        <f>ROUND(INDEX('AEG Inputs'!$N:$N,MATCH($C130,'AEG Inputs'!$F:$F,0)),2)</f>
        <v>519.38</v>
      </c>
      <c r="G130" s="5" t="s">
        <v>225</v>
      </c>
      <c r="I130" s="5" t="s">
        <v>222</v>
      </c>
      <c r="J130" s="5" t="s">
        <v>223</v>
      </c>
      <c r="K130" s="5" t="s">
        <v>120</v>
      </c>
      <c r="L130" s="5" t="s">
        <v>224</v>
      </c>
      <c r="M130" s="5">
        <v>19.440000000000001</v>
      </c>
      <c r="O130" s="5" t="s">
        <v>225</v>
      </c>
      <c r="P130" s="5">
        <v>1</v>
      </c>
      <c r="T130" s="5" t="s">
        <v>1002</v>
      </c>
      <c r="X130" s="5" t="s">
        <v>992</v>
      </c>
    </row>
    <row r="131" spans="1:24" x14ac:dyDescent="0.25">
      <c r="A131" s="5" t="s">
        <v>222</v>
      </c>
      <c r="B131" s="5" t="s">
        <v>223</v>
      </c>
      <c r="C131" s="5" t="str">
        <f>'Max Energy Year'!C131</f>
        <v>DRW.PX.SOR._.RES.Smart Thermostats</v>
      </c>
      <c r="D131" s="5" t="s">
        <v>224</v>
      </c>
      <c r="E131" s="5">
        <f>ROUND(INDEX('AEG Inputs'!$N:$N,MATCH($C131,'AEG Inputs'!$F:$F,0)),2)</f>
        <v>29.97</v>
      </c>
      <c r="G131" s="5" t="s">
        <v>225</v>
      </c>
      <c r="I131" s="5" t="s">
        <v>222</v>
      </c>
      <c r="J131" s="5" t="s">
        <v>223</v>
      </c>
      <c r="K131" s="5" t="s">
        <v>124</v>
      </c>
      <c r="L131" s="5" t="s">
        <v>224</v>
      </c>
      <c r="M131" s="5">
        <v>40</v>
      </c>
      <c r="O131" s="5" t="s">
        <v>225</v>
      </c>
      <c r="P131" s="5">
        <v>1</v>
      </c>
      <c r="T131" s="5" t="s">
        <v>1002</v>
      </c>
      <c r="X131" s="5" t="s">
        <v>992</v>
      </c>
    </row>
    <row r="132" spans="1:24" x14ac:dyDescent="0.25">
      <c r="A132" s="5" t="s">
        <v>222</v>
      </c>
      <c r="B132" s="5" t="s">
        <v>223</v>
      </c>
      <c r="C132" s="5" t="str">
        <f>'Max Energy Year'!C132</f>
        <v>DRW.PX.SOR._.RES.Water Heater - DLC</v>
      </c>
      <c r="D132" s="5" t="s">
        <v>224</v>
      </c>
      <c r="E132" s="5">
        <f>ROUND(INDEX('AEG Inputs'!$N:$N,MATCH($C132,'AEG Inputs'!$F:$F,0)),2)</f>
        <v>60.63</v>
      </c>
      <c r="G132" s="5" t="s">
        <v>225</v>
      </c>
      <c r="I132" s="5" t="s">
        <v>222</v>
      </c>
      <c r="J132" s="5" t="s">
        <v>223</v>
      </c>
      <c r="K132" s="5" t="s">
        <v>96</v>
      </c>
      <c r="L132" s="5" t="s">
        <v>224</v>
      </c>
      <c r="M132" s="5">
        <v>49.67</v>
      </c>
      <c r="O132" s="5" t="s">
        <v>225</v>
      </c>
      <c r="P132" s="5">
        <v>1</v>
      </c>
      <c r="T132" s="5" t="s">
        <v>1002</v>
      </c>
      <c r="X132" s="5" t="s">
        <v>992</v>
      </c>
    </row>
    <row r="133" spans="1:24" x14ac:dyDescent="0.25">
      <c r="A133" s="5" t="s">
        <v>222</v>
      </c>
      <c r="B133" s="5" t="s">
        <v>223</v>
      </c>
      <c r="C133" s="5" t="str">
        <f>'Max Energy Year'!C133</f>
        <v>DRW.PX.SOR._.CI_.Battery DLC</v>
      </c>
      <c r="D133" s="5" t="s">
        <v>224</v>
      </c>
      <c r="E133" s="5">
        <f>ROUND(INDEX('AEG Inputs'!$N:$N,MATCH($C133,'AEG Inputs'!$F:$F,0)),2)</f>
        <v>48.3</v>
      </c>
      <c r="G133" s="5" t="s">
        <v>225</v>
      </c>
      <c r="I133" s="5" t="s">
        <v>222</v>
      </c>
      <c r="J133" s="5" t="s">
        <v>223</v>
      </c>
      <c r="K133" s="5" t="s">
        <v>98</v>
      </c>
      <c r="L133" s="5" t="s">
        <v>224</v>
      </c>
      <c r="M133" s="5">
        <v>143.22999999999999</v>
      </c>
      <c r="O133" s="5" t="s">
        <v>225</v>
      </c>
      <c r="P133" s="5">
        <v>1</v>
      </c>
      <c r="T133" s="5" t="s">
        <v>1002</v>
      </c>
      <c r="X133" s="5" t="s">
        <v>992</v>
      </c>
    </row>
    <row r="134" spans="1:24" x14ac:dyDescent="0.25">
      <c r="A134" s="5" t="s">
        <v>222</v>
      </c>
      <c r="B134" s="5" t="s">
        <v>223</v>
      </c>
      <c r="C134" s="5" t="str">
        <f>'Max Energy Year'!C134</f>
        <v>DRW.PX.SOR._.CI_.Grid Interactive Water Htr</v>
      </c>
      <c r="D134" s="5" t="s">
        <v>224</v>
      </c>
      <c r="E134" s="5">
        <f>ROUND(INDEX('AEG Inputs'!$N:$N,MATCH($C134,'AEG Inputs'!$F:$F,0)),2)</f>
        <v>89.16</v>
      </c>
      <c r="G134" s="5" t="s">
        <v>225</v>
      </c>
      <c r="I134" s="5" t="s">
        <v>222</v>
      </c>
      <c r="J134" s="5" t="s">
        <v>223</v>
      </c>
      <c r="K134" s="5" t="s">
        <v>100</v>
      </c>
      <c r="L134" s="5" t="s">
        <v>224</v>
      </c>
      <c r="M134" s="5">
        <v>138.81</v>
      </c>
      <c r="O134" s="5" t="s">
        <v>225</v>
      </c>
      <c r="P134" s="5">
        <v>1</v>
      </c>
      <c r="T134" s="5" t="s">
        <v>1002</v>
      </c>
      <c r="X134" s="5" t="s">
        <v>992</v>
      </c>
    </row>
    <row r="135" spans="1:24" x14ac:dyDescent="0.25">
      <c r="A135" s="5" t="s">
        <v>222</v>
      </c>
      <c r="B135" s="5" t="s">
        <v>223</v>
      </c>
      <c r="C135" s="5" t="str">
        <f>'Max Energy Year'!C135</f>
        <v>DRW.PX.SOR._.CI_.HVAC - DLC</v>
      </c>
      <c r="D135" s="5" t="s">
        <v>224</v>
      </c>
      <c r="E135" s="5">
        <f>ROUND(INDEX('AEG Inputs'!$N:$N,MATCH($C135,'AEG Inputs'!$F:$F,0)),2)</f>
        <v>137.16</v>
      </c>
      <c r="G135" s="5" t="s">
        <v>225</v>
      </c>
      <c r="I135" s="5" t="s">
        <v>222</v>
      </c>
      <c r="J135" s="5" t="s">
        <v>223</v>
      </c>
      <c r="K135" s="5" t="s">
        <v>102</v>
      </c>
      <c r="L135" s="5" t="s">
        <v>224</v>
      </c>
      <c r="M135" s="5">
        <v>84.16</v>
      </c>
      <c r="O135" s="5" t="s">
        <v>225</v>
      </c>
      <c r="P135" s="5">
        <v>1</v>
      </c>
      <c r="T135" s="5" t="s">
        <v>1002</v>
      </c>
      <c r="X135" s="5" t="s">
        <v>992</v>
      </c>
    </row>
    <row r="136" spans="1:24" x14ac:dyDescent="0.25">
      <c r="A136" s="5" t="s">
        <v>222</v>
      </c>
      <c r="B136" s="5" t="s">
        <v>223</v>
      </c>
      <c r="C136" s="5" t="str">
        <f>'Max Energy Year'!C136</f>
        <v>DRW.PX.SOR._.CI_.Pool Pump - DLC</v>
      </c>
      <c r="D136" s="5" t="s">
        <v>224</v>
      </c>
      <c r="E136" s="5">
        <f>ROUND(INDEX('AEG Inputs'!$N:$N,MATCH($C136,'AEG Inputs'!$F:$F,0)),2)</f>
        <v>311.17</v>
      </c>
      <c r="G136" s="5" t="s">
        <v>225</v>
      </c>
      <c r="I136" s="5" t="s">
        <v>222</v>
      </c>
      <c r="J136" s="5" t="s">
        <v>223</v>
      </c>
      <c r="K136" s="5" t="s">
        <v>104</v>
      </c>
      <c r="L136" s="5" t="s">
        <v>224</v>
      </c>
      <c r="M136" s="5">
        <v>182.95</v>
      </c>
      <c r="O136" s="5" t="s">
        <v>225</v>
      </c>
      <c r="P136" s="5">
        <v>1</v>
      </c>
      <c r="T136" s="5" t="s">
        <v>1002</v>
      </c>
      <c r="X136" s="5" t="s">
        <v>992</v>
      </c>
    </row>
    <row r="137" spans="1:24" x14ac:dyDescent="0.25">
      <c r="A137" s="5" t="s">
        <v>222</v>
      </c>
      <c r="B137" s="5" t="s">
        <v>223</v>
      </c>
      <c r="C137" s="5" t="str">
        <f>'Max Energy Year'!C137</f>
        <v>DRW.PX.SOR._.CI_.Smart Thermostats</v>
      </c>
      <c r="D137" s="5" t="s">
        <v>224</v>
      </c>
      <c r="E137" s="5">
        <f>ROUND(INDEX('AEG Inputs'!$N:$N,MATCH($C137,'AEG Inputs'!$F:$F,0)),2)</f>
        <v>19.440000000000001</v>
      </c>
      <c r="G137" s="5" t="s">
        <v>225</v>
      </c>
      <c r="I137" s="5" t="s">
        <v>222</v>
      </c>
      <c r="J137" s="5" t="s">
        <v>223</v>
      </c>
      <c r="K137" s="5" t="s">
        <v>106</v>
      </c>
      <c r="L137" s="5" t="s">
        <v>224</v>
      </c>
      <c r="M137" s="5">
        <v>519.38</v>
      </c>
      <c r="O137" s="5" t="s">
        <v>225</v>
      </c>
      <c r="P137" s="5">
        <v>1</v>
      </c>
      <c r="T137" s="5" t="s">
        <v>1002</v>
      </c>
      <c r="X137" s="5" t="s">
        <v>992</v>
      </c>
    </row>
    <row r="138" spans="1:24" x14ac:dyDescent="0.25">
      <c r="A138" s="5" t="s">
        <v>222</v>
      </c>
      <c r="B138" s="5" t="s">
        <v>223</v>
      </c>
      <c r="C138" s="5" t="str">
        <f>'Max Energy Year'!C138</f>
        <v>DRW.PX.SOR._.CI_.3 Party</v>
      </c>
      <c r="D138" s="5" t="s">
        <v>224</v>
      </c>
      <c r="E138" s="5">
        <f>ROUND(INDEX('AEG Inputs'!$N:$N,MATCH($C138,'AEG Inputs'!$F:$F,0)),2)</f>
        <v>284.5</v>
      </c>
      <c r="G138" s="5" t="s">
        <v>225</v>
      </c>
      <c r="I138" s="5" t="s">
        <v>222</v>
      </c>
      <c r="J138" s="5" t="s">
        <v>223</v>
      </c>
      <c r="K138" s="5" t="s">
        <v>108</v>
      </c>
      <c r="L138" s="5" t="s">
        <v>224</v>
      </c>
      <c r="M138" s="5">
        <v>29.97</v>
      </c>
      <c r="O138" s="5" t="s">
        <v>225</v>
      </c>
      <c r="P138" s="5">
        <v>1</v>
      </c>
      <c r="T138" s="5" t="s">
        <v>1002</v>
      </c>
      <c r="X138" s="5" t="s">
        <v>992</v>
      </c>
    </row>
    <row r="139" spans="1:24" x14ac:dyDescent="0.25">
      <c r="A139" s="5" t="s">
        <v>222</v>
      </c>
      <c r="B139" s="5" t="s">
        <v>223</v>
      </c>
      <c r="C139" s="5" t="str">
        <f>'Max Energy Year'!C139</f>
        <v>DRW.PX.SOR._.CI_.Water Heater - DLC</v>
      </c>
      <c r="D139" s="5" t="s">
        <v>224</v>
      </c>
      <c r="E139" s="5">
        <f>ROUND(INDEX('AEG Inputs'!$N:$N,MATCH($C139,'AEG Inputs'!$F:$F,0)),2)</f>
        <v>40</v>
      </c>
      <c r="G139" s="5" t="s">
        <v>225</v>
      </c>
      <c r="I139" s="5" t="s">
        <v>222</v>
      </c>
      <c r="J139" s="5" t="s">
        <v>223</v>
      </c>
      <c r="K139" s="5" t="s">
        <v>110</v>
      </c>
      <c r="L139" s="5" t="s">
        <v>224</v>
      </c>
      <c r="M139" s="5">
        <v>60.63</v>
      </c>
      <c r="O139" s="5" t="s">
        <v>225</v>
      </c>
      <c r="P139" s="5">
        <v>1</v>
      </c>
      <c r="T139" s="5" t="s">
        <v>1002</v>
      </c>
      <c r="X139" s="5" t="s">
        <v>992</v>
      </c>
    </row>
    <row r="140" spans="1:24" x14ac:dyDescent="0.25">
      <c r="A140" s="5" t="s">
        <v>222</v>
      </c>
      <c r="B140" s="5" t="s">
        <v>223</v>
      </c>
      <c r="C140" s="5" t="str">
        <f>'Max Energy Year'!C140</f>
        <v>DRW.PX.UTN._.RES.Battery DLC</v>
      </c>
      <c r="D140" s="5" t="s">
        <v>224</v>
      </c>
      <c r="E140" s="5">
        <f>ROUND(INDEX('AEG Inputs'!$N:$N,MATCH($C140,'AEG Inputs'!$F:$F,0)),2)</f>
        <v>62.15</v>
      </c>
      <c r="G140" s="5" t="s">
        <v>225</v>
      </c>
      <c r="I140" s="5" t="s">
        <v>222</v>
      </c>
      <c r="J140" s="5" t="s">
        <v>223</v>
      </c>
      <c r="K140" s="5" t="s">
        <v>152</v>
      </c>
      <c r="L140" s="5" t="s">
        <v>224</v>
      </c>
      <c r="M140" s="5">
        <v>125.21</v>
      </c>
      <c r="O140" s="5" t="s">
        <v>225</v>
      </c>
      <c r="P140" s="5">
        <v>1</v>
      </c>
      <c r="T140" s="5" t="s">
        <v>1002</v>
      </c>
      <c r="X140" s="5" t="s">
        <v>992</v>
      </c>
    </row>
    <row r="141" spans="1:24" x14ac:dyDescent="0.25">
      <c r="A141" s="5" t="s">
        <v>222</v>
      </c>
      <c r="B141" s="5" t="s">
        <v>223</v>
      </c>
      <c r="C141" s="5" t="str">
        <f>'Max Energy Year'!C141</f>
        <v>DRW.PX.UTN._.RES.EV DLC</v>
      </c>
      <c r="D141" s="5" t="s">
        <v>224</v>
      </c>
      <c r="E141" s="5">
        <f>ROUND(INDEX('AEG Inputs'!$N:$N,MATCH($C141,'AEG Inputs'!$F:$F,0)),2)</f>
        <v>162.11000000000001</v>
      </c>
      <c r="G141" s="5" t="s">
        <v>225</v>
      </c>
      <c r="I141" s="5" t="s">
        <v>222</v>
      </c>
      <c r="J141" s="5" t="s">
        <v>223</v>
      </c>
      <c r="K141" s="5" t="s">
        <v>142</v>
      </c>
      <c r="L141" s="5" t="s">
        <v>224</v>
      </c>
      <c r="M141" s="5">
        <v>60.91</v>
      </c>
      <c r="O141" s="5" t="s">
        <v>225</v>
      </c>
      <c r="P141" s="5">
        <v>1</v>
      </c>
      <c r="T141" s="5" t="s">
        <v>1002</v>
      </c>
      <c r="X141" s="5" t="s">
        <v>992</v>
      </c>
    </row>
    <row r="142" spans="1:24" x14ac:dyDescent="0.25">
      <c r="A142" s="5" t="s">
        <v>222</v>
      </c>
      <c r="B142" s="5" t="s">
        <v>223</v>
      </c>
      <c r="C142" s="5" t="str">
        <f>'Max Energy Year'!C142</f>
        <v>DRW.PX.UTN._.RES.Grid Interactive Water Htr</v>
      </c>
      <c r="D142" s="5" t="s">
        <v>224</v>
      </c>
      <c r="E142" s="5">
        <f>ROUND(INDEX('AEG Inputs'!$N:$N,MATCH($C142,'AEG Inputs'!$F:$F,0)),2)</f>
        <v>293.2</v>
      </c>
      <c r="G142" s="5" t="s">
        <v>225</v>
      </c>
      <c r="I142" s="5" t="s">
        <v>222</v>
      </c>
      <c r="J142" s="5" t="s">
        <v>223</v>
      </c>
      <c r="K142" s="5" t="s">
        <v>144</v>
      </c>
      <c r="L142" s="5" t="s">
        <v>224</v>
      </c>
      <c r="M142" s="5">
        <v>81.75</v>
      </c>
      <c r="O142" s="5" t="s">
        <v>225</v>
      </c>
      <c r="P142" s="5">
        <v>1</v>
      </c>
      <c r="T142" s="5" t="s">
        <v>1002</v>
      </c>
      <c r="X142" s="5" t="s">
        <v>992</v>
      </c>
    </row>
    <row r="143" spans="1:24" x14ac:dyDescent="0.25">
      <c r="A143" s="5" t="s">
        <v>222</v>
      </c>
      <c r="B143" s="5" t="s">
        <v>223</v>
      </c>
      <c r="C143" s="5" t="str">
        <f>'Max Energy Year'!C143</f>
        <v>DRW.PX.UTN._.RES.Home Energy Mgmt Sys</v>
      </c>
      <c r="D143" s="5" t="s">
        <v>224</v>
      </c>
      <c r="E143" s="5">
        <f>ROUND(INDEX('AEG Inputs'!$N:$N,MATCH($C143,'AEG Inputs'!$F:$F,0)),2)</f>
        <v>970.91</v>
      </c>
      <c r="G143" s="5" t="s">
        <v>225</v>
      </c>
      <c r="I143" s="5" t="s">
        <v>222</v>
      </c>
      <c r="J143" s="5" t="s">
        <v>223</v>
      </c>
      <c r="K143" s="5" t="s">
        <v>146</v>
      </c>
      <c r="L143" s="5" t="s">
        <v>224</v>
      </c>
      <c r="M143" s="5">
        <v>81.39</v>
      </c>
      <c r="O143" s="5" t="s">
        <v>225</v>
      </c>
      <c r="P143" s="5">
        <v>1</v>
      </c>
      <c r="T143" s="5" t="s">
        <v>1002</v>
      </c>
      <c r="X143" s="5" t="s">
        <v>992</v>
      </c>
    </row>
    <row r="144" spans="1:24" x14ac:dyDescent="0.25">
      <c r="A144" s="5" t="s">
        <v>222</v>
      </c>
      <c r="B144" s="5" t="s">
        <v>223</v>
      </c>
      <c r="C144" s="5" t="str">
        <f>'Max Energy Year'!C144</f>
        <v>DRW.PX.UTN._.RES.HVAC - DLC</v>
      </c>
      <c r="D144" s="5" t="s">
        <v>224</v>
      </c>
      <c r="E144" s="5">
        <f>ROUND(INDEX('AEG Inputs'!$N:$N,MATCH($C144,'AEG Inputs'!$F:$F,0)),2)</f>
        <v>73.63</v>
      </c>
      <c r="G144" s="5" t="s">
        <v>225</v>
      </c>
      <c r="I144" s="5" t="s">
        <v>222</v>
      </c>
      <c r="J144" s="5" t="s">
        <v>223</v>
      </c>
      <c r="K144" s="5" t="s">
        <v>148</v>
      </c>
      <c r="L144" s="5" t="s">
        <v>224</v>
      </c>
      <c r="M144" s="5">
        <v>161.84</v>
      </c>
      <c r="O144" s="5" t="s">
        <v>225</v>
      </c>
      <c r="P144" s="5">
        <v>1</v>
      </c>
      <c r="T144" s="5" t="s">
        <v>1002</v>
      </c>
      <c r="X144" s="5" t="s">
        <v>992</v>
      </c>
    </row>
    <row r="145" spans="1:24" x14ac:dyDescent="0.25">
      <c r="A145" s="5" t="s">
        <v>222</v>
      </c>
      <c r="B145" s="5" t="s">
        <v>223</v>
      </c>
      <c r="C145" s="5" t="str">
        <f>'Max Energy Year'!C145</f>
        <v>DRW.PX.UTN._.RES.Pool Pump - DLC</v>
      </c>
      <c r="D145" s="5" t="s">
        <v>224</v>
      </c>
      <c r="E145" s="5">
        <f>ROUND(INDEX('AEG Inputs'!$N:$N,MATCH($C145,'AEG Inputs'!$F:$F,0)),2)</f>
        <v>588.57000000000005</v>
      </c>
      <c r="G145" s="5" t="s">
        <v>225</v>
      </c>
      <c r="I145" s="5" t="s">
        <v>222</v>
      </c>
      <c r="J145" s="5" t="s">
        <v>223</v>
      </c>
      <c r="K145" s="5" t="s">
        <v>150</v>
      </c>
      <c r="L145" s="5" t="s">
        <v>224</v>
      </c>
      <c r="M145" s="5">
        <v>18.2</v>
      </c>
      <c r="O145" s="5" t="s">
        <v>225</v>
      </c>
      <c r="P145" s="5">
        <v>1</v>
      </c>
      <c r="T145" s="5" t="s">
        <v>1002</v>
      </c>
      <c r="X145" s="5" t="s">
        <v>992</v>
      </c>
    </row>
    <row r="146" spans="1:24" x14ac:dyDescent="0.25">
      <c r="A146" s="5" t="s">
        <v>222</v>
      </c>
      <c r="B146" s="5" t="s">
        <v>223</v>
      </c>
      <c r="C146" s="5" t="str">
        <f>'Max Energy Year'!C146</f>
        <v>DRW.PX.UTN._.RES.Water Heater - DLC</v>
      </c>
      <c r="D146" s="5" t="s">
        <v>224</v>
      </c>
      <c r="E146" s="5">
        <f>ROUND(INDEX('AEG Inputs'!$N:$N,MATCH($C146,'AEG Inputs'!$F:$F,0)),2)</f>
        <v>144.86000000000001</v>
      </c>
      <c r="G146" s="5" t="s">
        <v>225</v>
      </c>
      <c r="I146" s="5" t="s">
        <v>222</v>
      </c>
      <c r="J146" s="5" t="s">
        <v>223</v>
      </c>
      <c r="K146" s="5" t="s">
        <v>154</v>
      </c>
      <c r="L146" s="5" t="s">
        <v>224</v>
      </c>
      <c r="M146" s="5">
        <v>40.409999999999997</v>
      </c>
      <c r="O146" s="5" t="s">
        <v>225</v>
      </c>
      <c r="P146" s="5">
        <v>1</v>
      </c>
      <c r="T146" s="5" t="s">
        <v>1002</v>
      </c>
      <c r="X146" s="5" t="s">
        <v>992</v>
      </c>
    </row>
    <row r="147" spans="1:24" x14ac:dyDescent="0.25">
      <c r="A147" s="5" t="s">
        <v>222</v>
      </c>
      <c r="B147" s="5" t="s">
        <v>223</v>
      </c>
      <c r="C147" s="5" t="str">
        <f>'Max Energy Year'!C147</f>
        <v>DRW.PX.UTN._.CI_.Battery DLC</v>
      </c>
      <c r="D147" s="5" t="s">
        <v>224</v>
      </c>
      <c r="E147" s="5">
        <f>ROUND(INDEX('AEG Inputs'!$N:$N,MATCH($C147,'AEG Inputs'!$F:$F,0)),2)</f>
        <v>60.91</v>
      </c>
      <c r="G147" s="5" t="s">
        <v>225</v>
      </c>
      <c r="I147" s="5" t="s">
        <v>222</v>
      </c>
      <c r="J147" s="5" t="s">
        <v>223</v>
      </c>
      <c r="K147" s="5" t="s">
        <v>128</v>
      </c>
      <c r="L147" s="5" t="s">
        <v>224</v>
      </c>
      <c r="M147" s="5">
        <v>62.15</v>
      </c>
      <c r="O147" s="5" t="s">
        <v>225</v>
      </c>
      <c r="P147" s="5">
        <v>1</v>
      </c>
      <c r="T147" s="5" t="s">
        <v>1002</v>
      </c>
      <c r="X147" s="5" t="s">
        <v>992</v>
      </c>
    </row>
    <row r="148" spans="1:24" x14ac:dyDescent="0.25">
      <c r="A148" s="5" t="s">
        <v>222</v>
      </c>
      <c r="B148" s="5" t="s">
        <v>223</v>
      </c>
      <c r="C148" s="5" t="str">
        <f>'Max Energy Year'!C148</f>
        <v>DRW.PX.UTN._.CI_.Grid Interactive Water Htr</v>
      </c>
      <c r="D148" s="5" t="s">
        <v>224</v>
      </c>
      <c r="E148" s="5">
        <f>ROUND(INDEX('AEG Inputs'!$N:$N,MATCH($C148,'AEG Inputs'!$F:$F,0)),2)</f>
        <v>81.75</v>
      </c>
      <c r="G148" s="5" t="s">
        <v>225</v>
      </c>
      <c r="I148" s="5" t="s">
        <v>222</v>
      </c>
      <c r="J148" s="5" t="s">
        <v>223</v>
      </c>
      <c r="K148" s="5" t="s">
        <v>130</v>
      </c>
      <c r="L148" s="5" t="s">
        <v>224</v>
      </c>
      <c r="M148" s="5">
        <v>162.11000000000001</v>
      </c>
      <c r="O148" s="5" t="s">
        <v>225</v>
      </c>
      <c r="P148" s="5">
        <v>1</v>
      </c>
      <c r="T148" s="5" t="s">
        <v>1002</v>
      </c>
      <c r="X148" s="5" t="s">
        <v>992</v>
      </c>
    </row>
    <row r="149" spans="1:24" x14ac:dyDescent="0.25">
      <c r="A149" s="5" t="s">
        <v>222</v>
      </c>
      <c r="B149" s="5" t="s">
        <v>223</v>
      </c>
      <c r="C149" s="5" t="str">
        <f>'Max Energy Year'!C149</f>
        <v>DRW.PX.UTN._.CI_.HVAC - DLC</v>
      </c>
      <c r="D149" s="5" t="s">
        <v>224</v>
      </c>
      <c r="E149" s="5">
        <f>ROUND(INDEX('AEG Inputs'!$N:$N,MATCH($C149,'AEG Inputs'!$F:$F,0)),2)</f>
        <v>81.39</v>
      </c>
      <c r="G149" s="5" t="s">
        <v>225</v>
      </c>
      <c r="I149" s="5" t="s">
        <v>222</v>
      </c>
      <c r="J149" s="5" t="s">
        <v>223</v>
      </c>
      <c r="K149" s="5" t="s">
        <v>132</v>
      </c>
      <c r="L149" s="5" t="s">
        <v>224</v>
      </c>
      <c r="M149" s="5">
        <v>293.2</v>
      </c>
      <c r="O149" s="5" t="s">
        <v>225</v>
      </c>
      <c r="P149" s="5">
        <v>1</v>
      </c>
      <c r="T149" s="5" t="s">
        <v>1002</v>
      </c>
      <c r="X149" s="5" t="s">
        <v>992</v>
      </c>
    </row>
    <row r="150" spans="1:24" x14ac:dyDescent="0.25">
      <c r="A150" s="5" t="s">
        <v>222</v>
      </c>
      <c r="B150" s="5" t="s">
        <v>223</v>
      </c>
      <c r="C150" s="5" t="str">
        <f>'Max Energy Year'!C150</f>
        <v>DRW.PX.UTN._.CI_.Pool Pump - DLC</v>
      </c>
      <c r="D150" s="5" t="s">
        <v>224</v>
      </c>
      <c r="E150" s="5">
        <f>ROUND(INDEX('AEG Inputs'!$N:$N,MATCH($C150,'AEG Inputs'!$F:$F,0)),2)</f>
        <v>161.84</v>
      </c>
      <c r="G150" s="5" t="s">
        <v>225</v>
      </c>
      <c r="I150" s="5" t="s">
        <v>222</v>
      </c>
      <c r="J150" s="5" t="s">
        <v>223</v>
      </c>
      <c r="K150" s="5" t="s">
        <v>134</v>
      </c>
      <c r="L150" s="5" t="s">
        <v>224</v>
      </c>
      <c r="M150" s="5">
        <v>970.91</v>
      </c>
      <c r="O150" s="5" t="s">
        <v>225</v>
      </c>
      <c r="P150" s="5">
        <v>1</v>
      </c>
      <c r="T150" s="5" t="s">
        <v>1002</v>
      </c>
      <c r="X150" s="5" t="s">
        <v>992</v>
      </c>
    </row>
    <row r="151" spans="1:24" x14ac:dyDescent="0.25">
      <c r="A151" s="5" t="s">
        <v>222</v>
      </c>
      <c r="B151" s="5" t="s">
        <v>223</v>
      </c>
      <c r="C151" s="5" t="str">
        <f>'Max Energy Year'!C151</f>
        <v>DRW.PX.UTN._.CI_.Smart Thermostats</v>
      </c>
      <c r="D151" s="5" t="s">
        <v>224</v>
      </c>
      <c r="E151" s="5">
        <f>ROUND(INDEX('AEG Inputs'!$N:$N,MATCH($C151,'AEG Inputs'!$F:$F,0)),2)</f>
        <v>18.2</v>
      </c>
      <c r="G151" s="5" t="s">
        <v>225</v>
      </c>
      <c r="I151" s="5" t="s">
        <v>222</v>
      </c>
      <c r="J151" s="5" t="s">
        <v>223</v>
      </c>
      <c r="K151" s="5" t="s">
        <v>136</v>
      </c>
      <c r="L151" s="5" t="s">
        <v>224</v>
      </c>
      <c r="M151" s="5">
        <v>73.63</v>
      </c>
      <c r="O151" s="5" t="s">
        <v>225</v>
      </c>
      <c r="P151" s="5">
        <v>1</v>
      </c>
      <c r="T151" s="5" t="s">
        <v>1002</v>
      </c>
      <c r="X151" s="5" t="s">
        <v>992</v>
      </c>
    </row>
    <row r="152" spans="1:24" x14ac:dyDescent="0.25">
      <c r="A152" s="5" t="s">
        <v>222</v>
      </c>
      <c r="B152" s="5" t="s">
        <v>223</v>
      </c>
      <c r="C152" s="5" t="str">
        <f>'Max Energy Year'!C152</f>
        <v>DRW.PX.UTN._.CI_.3 Party</v>
      </c>
      <c r="D152" s="5" t="s">
        <v>224</v>
      </c>
      <c r="E152" s="5">
        <f>ROUND(INDEX('AEG Inputs'!$N:$N,MATCH($C152,'AEG Inputs'!$F:$F,0)),2)</f>
        <v>125.21</v>
      </c>
      <c r="G152" s="5" t="s">
        <v>225</v>
      </c>
      <c r="I152" s="5" t="s">
        <v>222</v>
      </c>
      <c r="J152" s="5" t="s">
        <v>223</v>
      </c>
      <c r="K152" s="5" t="s">
        <v>138</v>
      </c>
      <c r="L152" s="5" t="s">
        <v>224</v>
      </c>
      <c r="M152" s="5">
        <v>588.57000000000005</v>
      </c>
      <c r="O152" s="5" t="s">
        <v>225</v>
      </c>
      <c r="P152" s="5">
        <v>1</v>
      </c>
      <c r="T152" s="5" t="s">
        <v>1002</v>
      </c>
      <c r="X152" s="5" t="s">
        <v>992</v>
      </c>
    </row>
    <row r="153" spans="1:24" x14ac:dyDescent="0.25">
      <c r="A153" s="5" t="s">
        <v>222</v>
      </c>
      <c r="B153" s="5" t="s">
        <v>223</v>
      </c>
      <c r="C153" s="5" t="str">
        <f>'Max Energy Year'!C153</f>
        <v>DRW.PX.UTN._.CI_.Water Heater - DLC</v>
      </c>
      <c r="D153" s="5" t="s">
        <v>224</v>
      </c>
      <c r="E153" s="5">
        <f>ROUND(INDEX('AEG Inputs'!$N:$N,MATCH($C153,'AEG Inputs'!$F:$F,0)),2)</f>
        <v>40.409999999999997</v>
      </c>
      <c r="G153" s="5" t="s">
        <v>225</v>
      </c>
      <c r="I153" s="5" t="s">
        <v>222</v>
      </c>
      <c r="J153" s="5" t="s">
        <v>223</v>
      </c>
      <c r="K153" s="5" t="s">
        <v>140</v>
      </c>
      <c r="L153" s="5" t="s">
        <v>224</v>
      </c>
      <c r="M153" s="5">
        <v>144.86000000000001</v>
      </c>
      <c r="O153" s="5" t="s">
        <v>225</v>
      </c>
      <c r="P153" s="5">
        <v>1</v>
      </c>
      <c r="T153" s="5" t="s">
        <v>1002</v>
      </c>
      <c r="X153" s="5" t="s">
        <v>992</v>
      </c>
    </row>
    <row r="154" spans="1:24" x14ac:dyDescent="0.25">
      <c r="A154" s="5" t="s">
        <v>222</v>
      </c>
      <c r="B154" s="5" t="s">
        <v>223</v>
      </c>
      <c r="C154" s="5" t="str">
        <f>'Max Energy Year'!C154</f>
        <v>DRW.PX.YAK._.RES.Battery DLC</v>
      </c>
      <c r="D154" s="5" t="s">
        <v>224</v>
      </c>
      <c r="E154" s="5">
        <f>ROUND(INDEX('AEG Inputs'!$N:$N,MATCH($C154,'AEG Inputs'!$F:$F,0)),2)</f>
        <v>49.54</v>
      </c>
      <c r="G154" s="5" t="s">
        <v>225</v>
      </c>
      <c r="I154" s="5" t="s">
        <v>222</v>
      </c>
      <c r="J154" s="5" t="s">
        <v>223</v>
      </c>
      <c r="K154" s="5" t="s">
        <v>214</v>
      </c>
      <c r="L154" s="5" t="s">
        <v>224</v>
      </c>
      <c r="M154" s="5">
        <v>259.23</v>
      </c>
      <c r="O154" s="5" t="s">
        <v>225</v>
      </c>
      <c r="P154" s="5">
        <v>1</v>
      </c>
      <c r="T154" s="5" t="s">
        <v>1002</v>
      </c>
      <c r="X154" s="5" t="s">
        <v>992</v>
      </c>
    </row>
    <row r="155" spans="1:24" x14ac:dyDescent="0.25">
      <c r="A155" s="5" t="s">
        <v>222</v>
      </c>
      <c r="B155" s="5" t="s">
        <v>223</v>
      </c>
      <c r="C155" s="5" t="str">
        <f>'Max Energy Year'!C155</f>
        <v>DRW.PX.YAK._.RES.EV DLC</v>
      </c>
      <c r="D155" s="5" t="s">
        <v>224</v>
      </c>
      <c r="E155" s="5">
        <f>ROUND(INDEX('AEG Inputs'!$N:$N,MATCH($C155,'AEG Inputs'!$F:$F,0)),2)</f>
        <v>146.79</v>
      </c>
      <c r="G155" s="5" t="s">
        <v>225</v>
      </c>
      <c r="I155" s="5" t="s">
        <v>222</v>
      </c>
      <c r="J155" s="5" t="s">
        <v>223</v>
      </c>
      <c r="K155" s="5" t="s">
        <v>204</v>
      </c>
      <c r="L155" s="5" t="s">
        <v>224</v>
      </c>
      <c r="M155" s="5">
        <v>61.18</v>
      </c>
      <c r="O155" s="5" t="s">
        <v>225</v>
      </c>
      <c r="P155" s="5">
        <v>1</v>
      </c>
      <c r="T155" s="5" t="s">
        <v>1002</v>
      </c>
      <c r="X155" s="5" t="s">
        <v>992</v>
      </c>
    </row>
    <row r="156" spans="1:24" x14ac:dyDescent="0.25">
      <c r="A156" s="5" t="s">
        <v>222</v>
      </c>
      <c r="B156" s="5" t="s">
        <v>223</v>
      </c>
      <c r="C156" s="5" t="str">
        <f>'Max Energy Year'!C156</f>
        <v>DRW.PX.YAK._.RES.Grid Interactive Water Htr</v>
      </c>
      <c r="D156" s="5" t="s">
        <v>224</v>
      </c>
      <c r="E156" s="5">
        <f>ROUND(INDEX('AEG Inputs'!$N:$N,MATCH($C156,'AEG Inputs'!$F:$F,0)),2)</f>
        <v>139.22</v>
      </c>
      <c r="G156" s="5" t="s">
        <v>225</v>
      </c>
      <c r="I156" s="5" t="s">
        <v>222</v>
      </c>
      <c r="J156" s="5" t="s">
        <v>223</v>
      </c>
      <c r="K156" s="5" t="s">
        <v>206</v>
      </c>
      <c r="L156" s="5" t="s">
        <v>224</v>
      </c>
      <c r="M156" s="5">
        <v>601.12</v>
      </c>
      <c r="O156" s="5" t="s">
        <v>225</v>
      </c>
      <c r="P156" s="5">
        <v>1</v>
      </c>
      <c r="T156" s="5" t="s">
        <v>1002</v>
      </c>
      <c r="X156" s="5" t="s">
        <v>992</v>
      </c>
    </row>
    <row r="157" spans="1:24" x14ac:dyDescent="0.25">
      <c r="A157" s="5" t="s">
        <v>222</v>
      </c>
      <c r="B157" s="5" t="s">
        <v>223</v>
      </c>
      <c r="C157" s="5" t="str">
        <f>'Max Energy Year'!C157</f>
        <v>DRW.PX.YAK._.RES.Home Energy Mgmt Sys</v>
      </c>
      <c r="D157" s="5" t="s">
        <v>224</v>
      </c>
      <c r="E157" s="5">
        <f>ROUND(INDEX('AEG Inputs'!$N:$N,MATCH($C157,'AEG Inputs'!$F:$F,0)),2)</f>
        <v>73.52</v>
      </c>
      <c r="G157" s="5" t="s">
        <v>225</v>
      </c>
      <c r="I157" s="5" t="s">
        <v>222</v>
      </c>
      <c r="J157" s="5" t="s">
        <v>223</v>
      </c>
      <c r="K157" s="5" t="s">
        <v>208</v>
      </c>
      <c r="L157" s="5" t="s">
        <v>224</v>
      </c>
      <c r="M157" s="5">
        <v>518.08000000000004</v>
      </c>
      <c r="O157" s="5" t="s">
        <v>225</v>
      </c>
      <c r="P157" s="5">
        <v>1</v>
      </c>
      <c r="T157" s="5" t="s">
        <v>1002</v>
      </c>
      <c r="X157" s="5" t="s">
        <v>992</v>
      </c>
    </row>
    <row r="158" spans="1:24" x14ac:dyDescent="0.25">
      <c r="A158" s="5" t="s">
        <v>222</v>
      </c>
      <c r="B158" s="5" t="s">
        <v>223</v>
      </c>
      <c r="C158" s="5" t="str">
        <f>'Max Energy Year'!C158</f>
        <v>DRW.PX.YAK._.RES.HVAC - DLC</v>
      </c>
      <c r="D158" s="5" t="s">
        <v>224</v>
      </c>
      <c r="E158" s="5">
        <f>ROUND(INDEX('AEG Inputs'!$N:$N,MATCH($C158,'AEG Inputs'!$F:$F,0)),2)</f>
        <v>171.79</v>
      </c>
      <c r="G158" s="5" t="s">
        <v>225</v>
      </c>
      <c r="I158" s="5" t="s">
        <v>222</v>
      </c>
      <c r="J158" s="5" t="s">
        <v>223</v>
      </c>
      <c r="K158" s="5" t="s">
        <v>210</v>
      </c>
      <c r="L158" s="5" t="s">
        <v>224</v>
      </c>
      <c r="M158" s="5">
        <v>459.48</v>
      </c>
      <c r="O158" s="5" t="s">
        <v>225</v>
      </c>
      <c r="P158" s="5">
        <v>1</v>
      </c>
      <c r="T158" s="5" t="s">
        <v>1002</v>
      </c>
      <c r="X158" s="5" t="s">
        <v>992</v>
      </c>
    </row>
    <row r="159" spans="1:24" x14ac:dyDescent="0.25">
      <c r="A159" s="5" t="s">
        <v>222</v>
      </c>
      <c r="B159" s="5" t="s">
        <v>223</v>
      </c>
      <c r="C159" s="5" t="str">
        <f>'Max Energy Year'!C159</f>
        <v>DRW.PX.YAK._.RES.Pool Pump - DLC</v>
      </c>
      <c r="D159" s="5" t="s">
        <v>224</v>
      </c>
      <c r="E159" s="5">
        <f>ROUND(INDEX('AEG Inputs'!$N:$N,MATCH($C159,'AEG Inputs'!$F:$F,0)),2)</f>
        <v>532.76</v>
      </c>
      <c r="G159" s="5" t="s">
        <v>225</v>
      </c>
      <c r="I159" s="5" t="s">
        <v>222</v>
      </c>
      <c r="J159" s="5" t="s">
        <v>223</v>
      </c>
      <c r="K159" s="5" t="s">
        <v>212</v>
      </c>
      <c r="L159" s="5" t="s">
        <v>224</v>
      </c>
      <c r="M159" s="5">
        <v>89.32</v>
      </c>
      <c r="O159" s="5" t="s">
        <v>225</v>
      </c>
      <c r="P159" s="5">
        <v>1</v>
      </c>
      <c r="T159" s="5" t="s">
        <v>1002</v>
      </c>
      <c r="X159" s="5" t="s">
        <v>992</v>
      </c>
    </row>
    <row r="160" spans="1:24" x14ac:dyDescent="0.25">
      <c r="A160" s="5" t="s">
        <v>222</v>
      </c>
      <c r="B160" s="5" t="s">
        <v>223</v>
      </c>
      <c r="C160" s="5" t="str">
        <f>'Max Energy Year'!C160</f>
        <v>DRW.PX.YAK._.RES.Smart Thermostats</v>
      </c>
      <c r="D160" s="5" t="s">
        <v>224</v>
      </c>
      <c r="E160" s="5">
        <f>ROUND(INDEX('AEG Inputs'!$N:$N,MATCH($C160,'AEG Inputs'!$F:$F,0)),2)</f>
        <v>30.24</v>
      </c>
      <c r="G160" s="5" t="s">
        <v>225</v>
      </c>
      <c r="I160" s="5" t="s">
        <v>222</v>
      </c>
      <c r="J160" s="5" t="s">
        <v>223</v>
      </c>
      <c r="K160" s="5" t="s">
        <v>216</v>
      </c>
      <c r="L160" s="5" t="s">
        <v>224</v>
      </c>
      <c r="M160" s="5">
        <v>295.13</v>
      </c>
      <c r="O160" s="5" t="s">
        <v>225</v>
      </c>
      <c r="P160" s="5">
        <v>1</v>
      </c>
      <c r="T160" s="5" t="s">
        <v>1002</v>
      </c>
      <c r="X160" s="5" t="s">
        <v>992</v>
      </c>
    </row>
    <row r="161" spans="1:24" x14ac:dyDescent="0.25">
      <c r="A161" s="5" t="s">
        <v>222</v>
      </c>
      <c r="B161" s="5" t="s">
        <v>223</v>
      </c>
      <c r="C161" s="5" t="str">
        <f>'Max Energy Year'!C161</f>
        <v>DRW.PX.YAK._.RES.Water Heater - DLC</v>
      </c>
      <c r="D161" s="5" t="s">
        <v>224</v>
      </c>
      <c r="E161" s="5">
        <f>ROUND(INDEX('AEG Inputs'!$N:$N,MATCH($C161,'AEG Inputs'!$F:$F,0)),2)</f>
        <v>60.8</v>
      </c>
      <c r="G161" s="5" t="s">
        <v>225</v>
      </c>
      <c r="I161" s="5" t="s">
        <v>222</v>
      </c>
      <c r="J161" s="5" t="s">
        <v>223</v>
      </c>
      <c r="K161" s="5" t="s">
        <v>190</v>
      </c>
      <c r="L161" s="5" t="s">
        <v>224</v>
      </c>
      <c r="M161" s="5">
        <v>61.96</v>
      </c>
      <c r="O161" s="5" t="s">
        <v>225</v>
      </c>
      <c r="P161" s="5">
        <v>1</v>
      </c>
      <c r="T161" s="5" t="s">
        <v>1002</v>
      </c>
      <c r="X161" s="5" t="s">
        <v>992</v>
      </c>
    </row>
    <row r="162" spans="1:24" x14ac:dyDescent="0.25">
      <c r="A162" s="5" t="s">
        <v>222</v>
      </c>
      <c r="B162" s="5" t="s">
        <v>223</v>
      </c>
      <c r="C162" s="5" t="str">
        <f>'Max Energy Year'!C162</f>
        <v>DRW.PX.YAK._.CI_.Battery DLC</v>
      </c>
      <c r="D162" s="5" t="s">
        <v>224</v>
      </c>
      <c r="E162" s="5">
        <f>ROUND(INDEX('AEG Inputs'!$N:$N,MATCH($C162,'AEG Inputs'!$F:$F,0)),2)</f>
        <v>48.25</v>
      </c>
      <c r="G162" s="5" t="s">
        <v>225</v>
      </c>
      <c r="I162" s="5" t="s">
        <v>222</v>
      </c>
      <c r="J162" s="5" t="s">
        <v>223</v>
      </c>
      <c r="K162" s="5" t="s">
        <v>192</v>
      </c>
      <c r="L162" s="5" t="s">
        <v>224</v>
      </c>
      <c r="M162" s="5">
        <v>143.18</v>
      </c>
      <c r="O162" s="5" t="s">
        <v>225</v>
      </c>
      <c r="P162" s="5">
        <v>1</v>
      </c>
      <c r="T162" s="5" t="s">
        <v>1002</v>
      </c>
      <c r="X162" s="5" t="s">
        <v>992</v>
      </c>
    </row>
    <row r="163" spans="1:24" x14ac:dyDescent="0.25">
      <c r="A163" s="5" t="s">
        <v>222</v>
      </c>
      <c r="B163" s="5" t="s">
        <v>223</v>
      </c>
      <c r="C163" s="5" t="str">
        <f>'Max Energy Year'!C163</f>
        <v>DRW.PX.YAK._.CI_.Grid Interactive Water Htr</v>
      </c>
      <c r="D163" s="5" t="s">
        <v>224</v>
      </c>
      <c r="E163" s="5">
        <f>ROUND(INDEX('AEG Inputs'!$N:$N,MATCH($C163,'AEG Inputs'!$F:$F,0)),2)</f>
        <v>65.790000000000006</v>
      </c>
      <c r="G163" s="5" t="s">
        <v>225</v>
      </c>
      <c r="I163" s="5" t="s">
        <v>222</v>
      </c>
      <c r="J163" s="5" t="s">
        <v>223</v>
      </c>
      <c r="K163" s="5" t="s">
        <v>194</v>
      </c>
      <c r="L163" s="5" t="s">
        <v>224</v>
      </c>
      <c r="M163" s="5">
        <v>263.76</v>
      </c>
      <c r="O163" s="5" t="s">
        <v>225</v>
      </c>
      <c r="P163" s="5">
        <v>1</v>
      </c>
      <c r="T163" s="5" t="s">
        <v>1002</v>
      </c>
      <c r="X163" s="5" t="s">
        <v>992</v>
      </c>
    </row>
    <row r="164" spans="1:24" x14ac:dyDescent="0.25">
      <c r="A164" s="5" t="s">
        <v>222</v>
      </c>
      <c r="B164" s="5" t="s">
        <v>223</v>
      </c>
      <c r="C164" s="5" t="str">
        <f>'Max Energy Year'!C164</f>
        <v>DRW.PX.YAK._.CI_.HVAC - DLC</v>
      </c>
      <c r="D164" s="5" t="s">
        <v>224</v>
      </c>
      <c r="E164" s="5">
        <f>ROUND(INDEX('AEG Inputs'!$N:$N,MATCH($C164,'AEG Inputs'!$F:$F,0)),2)</f>
        <v>98.91</v>
      </c>
      <c r="G164" s="5" t="s">
        <v>225</v>
      </c>
      <c r="I164" s="5" t="s">
        <v>222</v>
      </c>
      <c r="J164" s="5" t="s">
        <v>223</v>
      </c>
      <c r="K164" s="5" t="s">
        <v>196</v>
      </c>
      <c r="L164" s="5" t="s">
        <v>224</v>
      </c>
      <c r="M164" s="5">
        <v>966.44</v>
      </c>
      <c r="O164" s="5" t="s">
        <v>225</v>
      </c>
      <c r="P164" s="5">
        <v>1</v>
      </c>
      <c r="T164" s="5" t="s">
        <v>1002</v>
      </c>
      <c r="X164" s="5" t="s">
        <v>992</v>
      </c>
    </row>
    <row r="165" spans="1:24" x14ac:dyDescent="0.25">
      <c r="A165" s="5" t="s">
        <v>222</v>
      </c>
      <c r="B165" s="5" t="s">
        <v>223</v>
      </c>
      <c r="C165" s="5" t="str">
        <f>'Max Energy Year'!C165</f>
        <v>DRW.PX.YAK._.CI_.Pool Pump - DLC</v>
      </c>
      <c r="D165" s="5" t="s">
        <v>224</v>
      </c>
      <c r="E165" s="5">
        <f>ROUND(INDEX('AEG Inputs'!$N:$N,MATCH($C165,'AEG Inputs'!$F:$F,0)),2)</f>
        <v>265.17</v>
      </c>
      <c r="G165" s="5" t="s">
        <v>225</v>
      </c>
      <c r="I165" s="5" t="s">
        <v>222</v>
      </c>
      <c r="J165" s="5" t="s">
        <v>223</v>
      </c>
      <c r="K165" s="5" t="s">
        <v>198</v>
      </c>
      <c r="L165" s="5" t="s">
        <v>224</v>
      </c>
      <c r="M165" s="5">
        <v>226.45</v>
      </c>
      <c r="O165" s="5" t="s">
        <v>225</v>
      </c>
      <c r="P165" s="5">
        <v>1</v>
      </c>
      <c r="T165" s="5" t="s">
        <v>1002</v>
      </c>
      <c r="X165" s="5" t="s">
        <v>992</v>
      </c>
    </row>
    <row r="166" spans="1:24" x14ac:dyDescent="0.25">
      <c r="A166" s="5" t="s">
        <v>222</v>
      </c>
      <c r="B166" s="5" t="s">
        <v>223</v>
      </c>
      <c r="C166" s="5" t="str">
        <f>'Max Energy Year'!C166</f>
        <v>DRW.PX.YAK._.CI_.Smart Thermostats</v>
      </c>
      <c r="D166" s="5" t="s">
        <v>224</v>
      </c>
      <c r="E166" s="5">
        <f>ROUND(INDEX('AEG Inputs'!$N:$N,MATCH($C166,'AEG Inputs'!$F:$F,0)),2)</f>
        <v>12.57</v>
      </c>
      <c r="G166" s="5" t="s">
        <v>225</v>
      </c>
      <c r="I166" s="5" t="s">
        <v>222</v>
      </c>
      <c r="J166" s="5" t="s">
        <v>223</v>
      </c>
      <c r="K166" s="5" t="s">
        <v>200</v>
      </c>
      <c r="L166" s="5" t="s">
        <v>224</v>
      </c>
      <c r="M166" s="5">
        <v>540.13</v>
      </c>
      <c r="O166" s="5" t="s">
        <v>225</v>
      </c>
      <c r="P166" s="5">
        <v>1</v>
      </c>
      <c r="T166" s="5" t="s">
        <v>1002</v>
      </c>
      <c r="X166" s="5" t="s">
        <v>992</v>
      </c>
    </row>
    <row r="167" spans="1:24" x14ac:dyDescent="0.25">
      <c r="A167" s="5" t="s">
        <v>222</v>
      </c>
      <c r="B167" s="5" t="s">
        <v>223</v>
      </c>
      <c r="C167" s="5" t="str">
        <f>'Max Energy Year'!C167</f>
        <v>DRW.PX.YAK._.CI_.3 Party</v>
      </c>
      <c r="D167" s="5" t="s">
        <v>224</v>
      </c>
      <c r="E167" s="5">
        <f>ROUND(INDEX('AEG Inputs'!$N:$N,MATCH($C167,'AEG Inputs'!$F:$F,0)),2)</f>
        <v>152.91</v>
      </c>
      <c r="G167" s="5" t="s">
        <v>225</v>
      </c>
      <c r="I167" s="5" t="s">
        <v>222</v>
      </c>
      <c r="J167" s="5" t="s">
        <v>223</v>
      </c>
      <c r="K167" s="5" t="s">
        <v>202</v>
      </c>
      <c r="L167" s="5" t="s">
        <v>224</v>
      </c>
      <c r="M167" s="5">
        <v>127.35</v>
      </c>
      <c r="O167" s="5" t="s">
        <v>225</v>
      </c>
      <c r="P167" s="5">
        <v>1</v>
      </c>
      <c r="T167" s="5" t="s">
        <v>1002</v>
      </c>
      <c r="X167" s="5" t="s">
        <v>992</v>
      </c>
    </row>
    <row r="168" spans="1:24" x14ac:dyDescent="0.25">
      <c r="A168" s="5" t="s">
        <v>222</v>
      </c>
      <c r="B168" s="5" t="s">
        <v>223</v>
      </c>
      <c r="C168" s="5" t="str">
        <f>'Max Energy Year'!C168</f>
        <v>DRW.PX.YAK._.CI_.Water Heater - DLC</v>
      </c>
      <c r="D168" s="5" t="s">
        <v>224</v>
      </c>
      <c r="E168" s="5">
        <f>ROUND(INDEX('AEG Inputs'!$N:$N,MATCH($C168,'AEG Inputs'!$F:$F,0)),2)</f>
        <v>29.54</v>
      </c>
      <c r="G168" s="5" t="s">
        <v>225</v>
      </c>
      <c r="I168" s="5" t="s">
        <v>222</v>
      </c>
      <c r="J168" s="5" t="s">
        <v>223</v>
      </c>
      <c r="K168" s="5" t="s">
        <v>184</v>
      </c>
      <c r="L168" s="5" t="s">
        <v>224</v>
      </c>
      <c r="M168" s="5">
        <v>152.91</v>
      </c>
      <c r="O168" s="5" t="s">
        <v>225</v>
      </c>
      <c r="P168" s="5">
        <v>1</v>
      </c>
      <c r="T168" s="5" t="s">
        <v>1002</v>
      </c>
      <c r="X168" s="5" t="s">
        <v>992</v>
      </c>
    </row>
    <row r="169" spans="1:24" x14ac:dyDescent="0.25">
      <c r="A169" s="5" t="s">
        <v>222</v>
      </c>
      <c r="B169" s="5" t="s">
        <v>223</v>
      </c>
      <c r="C169" s="5" t="str">
        <f>'Max Energy Year'!C169</f>
        <v>DRW.PX.WYC._.RES.Battery DLC</v>
      </c>
      <c r="D169" s="5" t="s">
        <v>224</v>
      </c>
      <c r="E169" s="5">
        <f>ROUND(INDEX('AEG Inputs'!$N:$N,MATCH($C169,'AEG Inputs'!$F:$F,0)),2)</f>
        <v>61.96</v>
      </c>
      <c r="G169" s="5" t="s">
        <v>225</v>
      </c>
      <c r="I169" s="5" t="s">
        <v>222</v>
      </c>
      <c r="J169" s="5" t="s">
        <v>223</v>
      </c>
      <c r="K169" s="5" t="s">
        <v>174</v>
      </c>
      <c r="L169" s="5" t="s">
        <v>224</v>
      </c>
      <c r="M169" s="5">
        <v>48.25</v>
      </c>
      <c r="O169" s="5" t="s">
        <v>225</v>
      </c>
      <c r="P169" s="5">
        <v>1</v>
      </c>
      <c r="T169" s="5" t="s">
        <v>1002</v>
      </c>
      <c r="X169" s="5" t="s">
        <v>992</v>
      </c>
    </row>
    <row r="170" spans="1:24" x14ac:dyDescent="0.25">
      <c r="A170" s="5" t="s">
        <v>222</v>
      </c>
      <c r="B170" s="5" t="s">
        <v>223</v>
      </c>
      <c r="C170" s="5" t="str">
        <f>'Max Energy Year'!C170</f>
        <v>DRW.PX.WYC._.RES.EV DLC</v>
      </c>
      <c r="D170" s="5" t="s">
        <v>224</v>
      </c>
      <c r="E170" s="5">
        <f>ROUND(INDEX('AEG Inputs'!$N:$N,MATCH($C170,'AEG Inputs'!$F:$F,0)),2)</f>
        <v>143.18</v>
      </c>
      <c r="G170" s="5" t="s">
        <v>225</v>
      </c>
      <c r="I170" s="5" t="s">
        <v>222</v>
      </c>
      <c r="J170" s="5" t="s">
        <v>223</v>
      </c>
      <c r="K170" s="5" t="s">
        <v>176</v>
      </c>
      <c r="L170" s="5" t="s">
        <v>224</v>
      </c>
      <c r="M170" s="5">
        <v>65.790000000000006</v>
      </c>
      <c r="O170" s="5" t="s">
        <v>225</v>
      </c>
      <c r="P170" s="5">
        <v>1</v>
      </c>
      <c r="T170" s="5" t="s">
        <v>1002</v>
      </c>
      <c r="X170" s="5" t="s">
        <v>992</v>
      </c>
    </row>
    <row r="171" spans="1:24" x14ac:dyDescent="0.25">
      <c r="A171" s="5" t="s">
        <v>222</v>
      </c>
      <c r="B171" s="5" t="s">
        <v>223</v>
      </c>
      <c r="C171" s="5" t="str">
        <f>'Max Energy Year'!C171</f>
        <v>DRW.PX.WYC._.RES.Grid Interactive Water Htr</v>
      </c>
      <c r="D171" s="5" t="s">
        <v>224</v>
      </c>
      <c r="E171" s="5">
        <f>ROUND(INDEX('AEG Inputs'!$N:$N,MATCH($C171,'AEG Inputs'!$F:$F,0)),2)</f>
        <v>263.76</v>
      </c>
      <c r="G171" s="5" t="s">
        <v>225</v>
      </c>
      <c r="I171" s="5" t="s">
        <v>222</v>
      </c>
      <c r="J171" s="5" t="s">
        <v>223</v>
      </c>
      <c r="K171" s="5" t="s">
        <v>178</v>
      </c>
      <c r="L171" s="5" t="s">
        <v>224</v>
      </c>
      <c r="M171" s="5">
        <v>98.91</v>
      </c>
      <c r="O171" s="5" t="s">
        <v>225</v>
      </c>
      <c r="P171" s="5">
        <v>1</v>
      </c>
      <c r="T171" s="5" t="s">
        <v>1002</v>
      </c>
      <c r="X171" s="5" t="s">
        <v>992</v>
      </c>
    </row>
    <row r="172" spans="1:24" x14ac:dyDescent="0.25">
      <c r="A172" s="5" t="s">
        <v>222</v>
      </c>
      <c r="B172" s="5" t="s">
        <v>223</v>
      </c>
      <c r="C172" s="5" t="str">
        <f>'Max Energy Year'!C172</f>
        <v>DRW.PX.WYC._.RES.Home Energy Mgmt Sys</v>
      </c>
      <c r="D172" s="5" t="s">
        <v>224</v>
      </c>
      <c r="E172" s="5">
        <f>ROUND(INDEX('AEG Inputs'!$N:$N,MATCH($C172,'AEG Inputs'!$F:$F,0)),2)</f>
        <v>966.44</v>
      </c>
      <c r="G172" s="5" t="s">
        <v>225</v>
      </c>
      <c r="I172" s="5" t="s">
        <v>222</v>
      </c>
      <c r="J172" s="5" t="s">
        <v>223</v>
      </c>
      <c r="K172" s="5" t="s">
        <v>180</v>
      </c>
      <c r="L172" s="5" t="s">
        <v>224</v>
      </c>
      <c r="M172" s="5">
        <v>265.17</v>
      </c>
      <c r="O172" s="5" t="s">
        <v>225</v>
      </c>
      <c r="P172" s="5">
        <v>1</v>
      </c>
      <c r="T172" s="5" t="s">
        <v>1002</v>
      </c>
      <c r="X172" s="5" t="s">
        <v>992</v>
      </c>
    </row>
    <row r="173" spans="1:24" x14ac:dyDescent="0.25">
      <c r="A173" s="5" t="s">
        <v>222</v>
      </c>
      <c r="B173" s="5" t="s">
        <v>223</v>
      </c>
      <c r="C173" s="5" t="str">
        <f>'Max Energy Year'!C173</f>
        <v>DRW.PX.WYC._.RES.HVAC - DLC</v>
      </c>
      <c r="D173" s="5" t="s">
        <v>224</v>
      </c>
      <c r="E173" s="5">
        <f>ROUND(INDEX('AEG Inputs'!$N:$N,MATCH($C173,'AEG Inputs'!$F:$F,0)),2)</f>
        <v>226.45</v>
      </c>
      <c r="G173" s="5" t="s">
        <v>225</v>
      </c>
      <c r="I173" s="5" t="s">
        <v>222</v>
      </c>
      <c r="J173" s="5" t="s">
        <v>223</v>
      </c>
      <c r="K173" s="5" t="s">
        <v>182</v>
      </c>
      <c r="L173" s="5" t="s">
        <v>224</v>
      </c>
      <c r="M173" s="5">
        <v>12.57</v>
      </c>
      <c r="O173" s="5" t="s">
        <v>225</v>
      </c>
      <c r="P173" s="5">
        <v>1</v>
      </c>
      <c r="T173" s="5" t="s">
        <v>1002</v>
      </c>
      <c r="X173" s="5" t="s">
        <v>992</v>
      </c>
    </row>
    <row r="174" spans="1:24" x14ac:dyDescent="0.25">
      <c r="A174" s="5" t="s">
        <v>222</v>
      </c>
      <c r="B174" s="5" t="s">
        <v>223</v>
      </c>
      <c r="C174" s="5" t="str">
        <f>'Max Energy Year'!C174</f>
        <v>DRW.PX.WYC._.RES.Pool Pump - DLC</v>
      </c>
      <c r="D174" s="5" t="s">
        <v>224</v>
      </c>
      <c r="E174" s="5">
        <f>ROUND(INDEX('AEG Inputs'!$N:$N,MATCH($C174,'AEG Inputs'!$F:$F,0)),2)</f>
        <v>540.13</v>
      </c>
      <c r="G174" s="5" t="s">
        <v>225</v>
      </c>
      <c r="I174" s="5" t="s">
        <v>222</v>
      </c>
      <c r="J174" s="5" t="s">
        <v>223</v>
      </c>
      <c r="K174" s="5" t="s">
        <v>186</v>
      </c>
      <c r="L174" s="5" t="s">
        <v>224</v>
      </c>
      <c r="M174" s="5">
        <v>29.54</v>
      </c>
      <c r="O174" s="5" t="s">
        <v>225</v>
      </c>
      <c r="P174" s="5">
        <v>1</v>
      </c>
      <c r="T174" s="5" t="s">
        <v>1002</v>
      </c>
      <c r="X174" s="5" t="s">
        <v>992</v>
      </c>
    </row>
    <row r="175" spans="1:24" x14ac:dyDescent="0.25">
      <c r="A175" s="5" t="s">
        <v>222</v>
      </c>
      <c r="B175" s="5" t="s">
        <v>223</v>
      </c>
      <c r="C175" s="5" t="str">
        <f>'Max Energy Year'!C175</f>
        <v>DRW.PX.WYC._.RES.Water Heater - DLC</v>
      </c>
      <c r="D175" s="5" t="s">
        <v>224</v>
      </c>
      <c r="E175" s="5">
        <f>ROUND(INDEX('AEG Inputs'!$N:$N,MATCH($C175,'AEG Inputs'!$F:$F,0)),2)</f>
        <v>127.35</v>
      </c>
      <c r="G175" s="5" t="s">
        <v>225</v>
      </c>
      <c r="I175" s="5" t="s">
        <v>222</v>
      </c>
      <c r="J175" s="5" t="s">
        <v>223</v>
      </c>
      <c r="K175" s="5" t="s">
        <v>158</v>
      </c>
      <c r="L175" s="5" t="s">
        <v>224</v>
      </c>
      <c r="M175" s="5">
        <v>49.54</v>
      </c>
      <c r="O175" s="5" t="s">
        <v>225</v>
      </c>
      <c r="P175" s="5">
        <v>1</v>
      </c>
      <c r="T175" s="5" t="s">
        <v>1002</v>
      </c>
      <c r="X175" s="5" t="s">
        <v>992</v>
      </c>
    </row>
    <row r="176" spans="1:24" x14ac:dyDescent="0.25">
      <c r="A176" s="5" t="s">
        <v>222</v>
      </c>
      <c r="B176" s="5" t="s">
        <v>223</v>
      </c>
      <c r="C176" s="5" t="str">
        <f>'Max Energy Year'!C176</f>
        <v>DRW.PX.WYC._.CI_.Battery DLC</v>
      </c>
      <c r="D176" s="5" t="s">
        <v>224</v>
      </c>
      <c r="E176" s="5">
        <f>ROUND(INDEX('AEG Inputs'!$N:$N,MATCH($C176,'AEG Inputs'!$F:$F,0)),2)</f>
        <v>61.18</v>
      </c>
      <c r="G176" s="5" t="s">
        <v>225</v>
      </c>
      <c r="I176" s="5" t="s">
        <v>222</v>
      </c>
      <c r="J176" s="5" t="s">
        <v>223</v>
      </c>
      <c r="K176" s="5" t="s">
        <v>160</v>
      </c>
      <c r="L176" s="5" t="s">
        <v>224</v>
      </c>
      <c r="M176" s="5">
        <v>146.79</v>
      </c>
      <c r="O176" s="5" t="s">
        <v>225</v>
      </c>
      <c r="P176" s="5">
        <v>1</v>
      </c>
      <c r="T176" s="5" t="s">
        <v>1002</v>
      </c>
      <c r="X176" s="5" t="s">
        <v>992</v>
      </c>
    </row>
    <row r="177" spans="1:24" x14ac:dyDescent="0.25">
      <c r="A177" s="5" t="s">
        <v>222</v>
      </c>
      <c r="B177" s="5" t="s">
        <v>223</v>
      </c>
      <c r="C177" s="5" t="str">
        <f>'Max Energy Year'!C177</f>
        <v>DRW.PX.WYC._.CI_.Grid Interactive Water Htr</v>
      </c>
      <c r="D177" s="5" t="s">
        <v>224</v>
      </c>
      <c r="E177" s="5">
        <f>ROUND(INDEX('AEG Inputs'!$N:$N,MATCH($C177,'AEG Inputs'!$F:$F,0)),2)</f>
        <v>601.12</v>
      </c>
      <c r="G177" s="5" t="s">
        <v>225</v>
      </c>
      <c r="I177" s="5" t="s">
        <v>222</v>
      </c>
      <c r="J177" s="5" t="s">
        <v>223</v>
      </c>
      <c r="K177" s="5" t="s">
        <v>162</v>
      </c>
      <c r="L177" s="5" t="s">
        <v>224</v>
      </c>
      <c r="M177" s="5">
        <v>139.22</v>
      </c>
      <c r="O177" s="5" t="s">
        <v>225</v>
      </c>
      <c r="P177" s="5">
        <v>1</v>
      </c>
      <c r="T177" s="5" t="s">
        <v>1002</v>
      </c>
      <c r="X177" s="5" t="s">
        <v>992</v>
      </c>
    </row>
    <row r="178" spans="1:24" x14ac:dyDescent="0.25">
      <c r="A178" s="5" t="s">
        <v>222</v>
      </c>
      <c r="B178" s="5" t="s">
        <v>223</v>
      </c>
      <c r="C178" s="5" t="str">
        <f>'Max Energy Year'!C178</f>
        <v>DRW.PX.WYC._.CI_.HVAC - DLC</v>
      </c>
      <c r="D178" s="5" t="s">
        <v>224</v>
      </c>
      <c r="E178" s="5">
        <f>ROUND(INDEX('AEG Inputs'!$N:$N,MATCH($C178,'AEG Inputs'!$F:$F,0)),2)</f>
        <v>518.08000000000004</v>
      </c>
      <c r="G178" s="5" t="s">
        <v>225</v>
      </c>
      <c r="I178" s="5" t="s">
        <v>222</v>
      </c>
      <c r="J178" s="5" t="s">
        <v>223</v>
      </c>
      <c r="K178" s="5" t="s">
        <v>164</v>
      </c>
      <c r="L178" s="5" t="s">
        <v>224</v>
      </c>
      <c r="M178" s="5">
        <v>73.52</v>
      </c>
      <c r="O178" s="5" t="s">
        <v>225</v>
      </c>
      <c r="P178" s="5">
        <v>1</v>
      </c>
      <c r="T178" s="5" t="s">
        <v>1002</v>
      </c>
      <c r="X178" s="5" t="s">
        <v>992</v>
      </c>
    </row>
    <row r="179" spans="1:24" x14ac:dyDescent="0.25">
      <c r="A179" s="5" t="s">
        <v>222</v>
      </c>
      <c r="B179" s="5" t="s">
        <v>223</v>
      </c>
      <c r="C179" s="5" t="str">
        <f>'Max Energy Year'!C179</f>
        <v>DRW.PX.WYC._.CI_.Pool Pump - DLC</v>
      </c>
      <c r="D179" s="5" t="s">
        <v>224</v>
      </c>
      <c r="E179" s="5">
        <f>ROUND(INDEX('AEG Inputs'!$N:$N,MATCH($C179,'AEG Inputs'!$F:$F,0)),2)</f>
        <v>459.48</v>
      </c>
      <c r="G179" s="5" t="s">
        <v>225</v>
      </c>
      <c r="I179" s="5" t="s">
        <v>222</v>
      </c>
      <c r="J179" s="5" t="s">
        <v>223</v>
      </c>
      <c r="K179" s="5" t="s">
        <v>166</v>
      </c>
      <c r="L179" s="5" t="s">
        <v>224</v>
      </c>
      <c r="M179" s="5">
        <v>171.79</v>
      </c>
      <c r="O179" s="5" t="s">
        <v>225</v>
      </c>
      <c r="P179" s="5">
        <v>1</v>
      </c>
      <c r="T179" s="5" t="s">
        <v>1002</v>
      </c>
      <c r="X179" s="5" t="s">
        <v>992</v>
      </c>
    </row>
    <row r="180" spans="1:24" x14ac:dyDescent="0.25">
      <c r="A180" s="5" t="s">
        <v>222</v>
      </c>
      <c r="B180" s="5" t="s">
        <v>223</v>
      </c>
      <c r="C180" s="5" t="str">
        <f>'Max Energy Year'!C180</f>
        <v>DRW.PX.WYC._.CI_.Smart Thermostats</v>
      </c>
      <c r="D180" s="5" t="s">
        <v>224</v>
      </c>
      <c r="E180" s="5">
        <f>ROUND(INDEX('AEG Inputs'!$N:$N,MATCH($C180,'AEG Inputs'!$F:$F,0)),2)</f>
        <v>89.32</v>
      </c>
      <c r="G180" s="5" t="s">
        <v>225</v>
      </c>
      <c r="I180" s="5" t="s">
        <v>222</v>
      </c>
      <c r="J180" s="5" t="s">
        <v>223</v>
      </c>
      <c r="K180" s="5" t="s">
        <v>168</v>
      </c>
      <c r="L180" s="5" t="s">
        <v>224</v>
      </c>
      <c r="M180" s="5">
        <v>532.76</v>
      </c>
      <c r="O180" s="5" t="s">
        <v>225</v>
      </c>
      <c r="P180" s="5">
        <v>1</v>
      </c>
      <c r="T180" s="5" t="s">
        <v>1002</v>
      </c>
      <c r="X180" s="5" t="s">
        <v>992</v>
      </c>
    </row>
    <row r="181" spans="1:24" x14ac:dyDescent="0.25">
      <c r="A181" s="5" t="s">
        <v>222</v>
      </c>
      <c r="B181" s="5" t="s">
        <v>223</v>
      </c>
      <c r="C181" s="5" t="str">
        <f>'Max Energy Year'!C181</f>
        <v>DRW.PX.WYC._.CI_.3 Party</v>
      </c>
      <c r="D181" s="5" t="s">
        <v>224</v>
      </c>
      <c r="E181" s="5">
        <f>ROUND(INDEX('AEG Inputs'!$N:$N,MATCH($C181,'AEG Inputs'!$F:$F,0)),2)</f>
        <v>259.23</v>
      </c>
      <c r="G181" s="5" t="s">
        <v>225</v>
      </c>
      <c r="I181" s="5" t="s">
        <v>222</v>
      </c>
      <c r="J181" s="5" t="s">
        <v>223</v>
      </c>
      <c r="K181" s="5" t="s">
        <v>170</v>
      </c>
      <c r="L181" s="5" t="s">
        <v>224</v>
      </c>
      <c r="M181" s="5">
        <v>30.24</v>
      </c>
      <c r="O181" s="5" t="s">
        <v>225</v>
      </c>
      <c r="P181" s="5">
        <v>1</v>
      </c>
      <c r="T181" s="5" t="s">
        <v>1002</v>
      </c>
      <c r="X181" s="5" t="s">
        <v>992</v>
      </c>
    </row>
    <row r="182" spans="1:24" x14ac:dyDescent="0.25">
      <c r="A182" s="5" t="s">
        <v>222</v>
      </c>
      <c r="B182" s="5" t="s">
        <v>223</v>
      </c>
      <c r="C182" s="5" t="str">
        <f>'Max Energy Year'!C182</f>
        <v>DRW.PX.WYC._.CI_.Water Heater - DLC</v>
      </c>
      <c r="D182" s="5" t="s">
        <v>224</v>
      </c>
      <c r="E182" s="5">
        <f>ROUND(INDEX('AEG Inputs'!$N:$N,MATCH($C182,'AEG Inputs'!$F:$F,0)),2)</f>
        <v>295.13</v>
      </c>
      <c r="G182" s="5" t="s">
        <v>225</v>
      </c>
      <c r="I182" s="5" t="s">
        <v>222</v>
      </c>
      <c r="J182" s="5" t="s">
        <v>223</v>
      </c>
      <c r="K182" s="5" t="s">
        <v>172</v>
      </c>
      <c r="L182" s="5" t="s">
        <v>224</v>
      </c>
      <c r="M182" s="5">
        <v>60.8</v>
      </c>
      <c r="O182" s="5" t="s">
        <v>225</v>
      </c>
      <c r="P182" s="5">
        <v>1</v>
      </c>
      <c r="T182" s="5" t="s">
        <v>1002</v>
      </c>
      <c r="X182" s="5" t="s">
        <v>992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E182"/>
  <sheetViews>
    <sheetView zoomScaleNormal="100" workbookViewId="0"/>
  </sheetViews>
  <sheetFormatPr defaultRowHeight="15" x14ac:dyDescent="0.25"/>
  <cols>
    <col min="1" max="1" width="14.7109375" style="5" customWidth="1"/>
    <col min="2" max="2" width="17.5703125" style="5" customWidth="1"/>
    <col min="3" max="3" width="42.42578125" style="5" bestFit="1" customWidth="1"/>
    <col min="4" max="4" width="18" style="5" customWidth="1"/>
    <col min="5" max="5" width="13.5703125" style="5" customWidth="1"/>
    <col min="6" max="6" width="14.28515625" style="5" customWidth="1"/>
    <col min="7" max="7" width="14.5703125" style="5" customWidth="1"/>
    <col min="8" max="8" width="9.140625" style="5"/>
    <col min="9" max="9" width="12.140625" style="5" bestFit="1" customWidth="1"/>
    <col min="10" max="10" width="14.28515625" style="5" bestFit="1" customWidth="1"/>
    <col min="11" max="11" width="30.140625" style="5" bestFit="1" customWidth="1"/>
    <col min="12" max="12" width="14.42578125" style="5" bestFit="1" customWidth="1"/>
    <col min="13" max="13" width="7.28515625" style="5" bestFit="1" customWidth="1"/>
    <col min="14" max="14" width="10.28515625" style="5" bestFit="1" customWidth="1"/>
    <col min="15" max="15" width="8.7109375" style="5" bestFit="1" customWidth="1"/>
    <col min="16" max="19" width="9.140625" style="5"/>
    <col min="20" max="20" width="9.28515625" style="5" bestFit="1" customWidth="1"/>
    <col min="21" max="22" width="9.140625" style="5"/>
    <col min="23" max="23" width="9.28515625" style="5" bestFit="1" customWidth="1"/>
    <col min="24" max="16384" width="9.140625" style="5"/>
  </cols>
  <sheetData>
    <row r="1" spans="1:31" x14ac:dyDescent="0.25">
      <c r="E1" s="6" t="s">
        <v>1100</v>
      </c>
      <c r="F1" s="6"/>
      <c r="G1" s="6"/>
      <c r="T1" s="5">
        <f>SUM(T3:T182)-SUM(E3:E182)</f>
        <v>0</v>
      </c>
    </row>
    <row r="2" spans="1:31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I2" s="5" t="s">
        <v>240</v>
      </c>
      <c r="K2" s="21" t="s">
        <v>883</v>
      </c>
      <c r="L2" s="22"/>
      <c r="M2" s="22"/>
      <c r="N2" s="22"/>
      <c r="P2" s="5" t="s">
        <v>0</v>
      </c>
      <c r="Q2" s="5" t="s">
        <v>1</v>
      </c>
      <c r="R2" s="5" t="s">
        <v>2</v>
      </c>
      <c r="S2" s="5" t="s">
        <v>3</v>
      </c>
      <c r="T2" s="5" t="s">
        <v>4</v>
      </c>
      <c r="U2" s="5" t="s">
        <v>5</v>
      </c>
      <c r="V2" s="5" t="s">
        <v>6</v>
      </c>
      <c r="W2" s="5" t="s">
        <v>993</v>
      </c>
      <c r="X2" s="5" t="s">
        <v>994</v>
      </c>
      <c r="Y2" s="5" t="s">
        <v>995</v>
      </c>
      <c r="Z2" s="5" t="s">
        <v>996</v>
      </c>
      <c r="AA2" s="5" t="s">
        <v>997</v>
      </c>
      <c r="AB2" s="5" t="s">
        <v>998</v>
      </c>
      <c r="AC2" s="5" t="s">
        <v>999</v>
      </c>
      <c r="AD2" s="5" t="s">
        <v>1000</v>
      </c>
      <c r="AE2" s="5" t="s">
        <v>7</v>
      </c>
    </row>
    <row r="3" spans="1:31" x14ac:dyDescent="0.25">
      <c r="A3" s="5" t="s">
        <v>222</v>
      </c>
      <c r="B3" s="5" t="s">
        <v>223</v>
      </c>
      <c r="C3" s="5" t="str">
        <f>'Max Energy Year'!C3</f>
        <v>DRS.PX.NCA._.RES.Battery DLC</v>
      </c>
      <c r="D3" s="5" t="s">
        <v>882</v>
      </c>
      <c r="E3" s="5">
        <f>-ROUND(INDEX($N$5:$N$10,MATCH(I3,$K$5:$K$10,0)),2)</f>
        <v>-17.399999999999999</v>
      </c>
      <c r="G3" s="5" t="s">
        <v>225</v>
      </c>
      <c r="I3" s="5" t="str">
        <f>INDEX('Plexos Lookups'!$I$3:$I$54,MATCH(MID(UoS!C3,8,3),'Plexos Lookups'!$K$3:$K$54,0))</f>
        <v>CA</v>
      </c>
      <c r="K3" s="22"/>
      <c r="L3" s="23"/>
      <c r="M3" s="22"/>
      <c r="N3" s="22"/>
      <c r="P3" s="5" t="s">
        <v>222</v>
      </c>
      <c r="Q3" s="5" t="s">
        <v>223</v>
      </c>
      <c r="R3" s="5" t="s">
        <v>89</v>
      </c>
      <c r="S3" s="5" t="s">
        <v>882</v>
      </c>
      <c r="T3" s="5">
        <v>-23.06</v>
      </c>
      <c r="V3" s="5" t="s">
        <v>1003</v>
      </c>
      <c r="W3" s="5">
        <v>1</v>
      </c>
      <c r="AA3" s="5" t="s">
        <v>1002</v>
      </c>
      <c r="AE3" s="5" t="s">
        <v>889</v>
      </c>
    </row>
    <row r="4" spans="1:31" ht="14.25" customHeight="1" x14ac:dyDescent="0.25">
      <c r="A4" s="5" t="s">
        <v>222</v>
      </c>
      <c r="B4" s="5" t="s">
        <v>223</v>
      </c>
      <c r="C4" s="5" t="str">
        <f>'Max Energy Year'!C4</f>
        <v>DRS.PX.NCA._.RES.EV DLC</v>
      </c>
      <c r="D4" s="5" t="str">
        <f>D3</f>
        <v>UoS Charge</v>
      </c>
      <c r="E4" s="5">
        <f t="shared" ref="E4:E67" si="0">-ROUND(INDEX($N$5:$N$10,MATCH(I4,$K$5:$K$10,0)),2)</f>
        <v>-17.399999999999999</v>
      </c>
      <c r="G4" s="5" t="s">
        <v>225</v>
      </c>
      <c r="I4" s="5" t="str">
        <f>INDEX('Plexos Lookups'!$I$3:$I$54,MATCH(MID(UoS!C4,8,3),'Plexos Lookups'!$K$3:$K$54,0))</f>
        <v>CA</v>
      </c>
      <c r="K4" s="24" t="s">
        <v>240</v>
      </c>
      <c r="L4" s="25" t="s">
        <v>884</v>
      </c>
      <c r="M4" s="25" t="s">
        <v>885</v>
      </c>
      <c r="N4" s="24" t="s">
        <v>886</v>
      </c>
      <c r="P4" s="5" t="s">
        <v>222</v>
      </c>
      <c r="Q4" s="5" t="s">
        <v>223</v>
      </c>
      <c r="R4" s="5" t="s">
        <v>79</v>
      </c>
      <c r="S4" s="5" t="s">
        <v>882</v>
      </c>
      <c r="T4" s="5">
        <v>-23.06</v>
      </c>
      <c r="V4" s="5" t="s">
        <v>1003</v>
      </c>
      <c r="W4" s="5">
        <v>1</v>
      </c>
      <c r="AA4" s="5" t="s">
        <v>1002</v>
      </c>
      <c r="AE4" s="5" t="s">
        <v>889</v>
      </c>
    </row>
    <row r="5" spans="1:31" ht="15.75" x14ac:dyDescent="0.25">
      <c r="A5" s="5" t="s">
        <v>222</v>
      </c>
      <c r="B5" s="5" t="s">
        <v>223</v>
      </c>
      <c r="C5" s="5" t="str">
        <f>'Max Energy Year'!C5</f>
        <v>DRS.PX.NCA._.RES.Grid Interactive Water Htr</v>
      </c>
      <c r="D5" s="5" t="str">
        <f t="shared" ref="D5:D68" si="1">D4</f>
        <v>UoS Charge</v>
      </c>
      <c r="E5" s="5">
        <f t="shared" si="0"/>
        <v>-17.399999999999999</v>
      </c>
      <c r="G5" s="5" t="s">
        <v>225</v>
      </c>
      <c r="I5" s="5" t="str">
        <f>INDEX('Plexos Lookups'!$I$3:$I$54,MATCH(MID(UoS!C5,8,3),'Plexos Lookups'!$K$3:$K$54,0))</f>
        <v>CA</v>
      </c>
      <c r="K5" s="26" t="s">
        <v>30</v>
      </c>
      <c r="L5" s="27">
        <v>6.3398270133525596</v>
      </c>
      <c r="M5" s="27">
        <v>11.058435515011737</v>
      </c>
      <c r="N5" s="27">
        <v>17.398262528364299</v>
      </c>
      <c r="P5" s="5" t="s">
        <v>222</v>
      </c>
      <c r="Q5" s="5" t="s">
        <v>223</v>
      </c>
      <c r="R5" s="5" t="s">
        <v>81</v>
      </c>
      <c r="S5" s="5" t="s">
        <v>882</v>
      </c>
      <c r="T5" s="5">
        <v>-23.06</v>
      </c>
      <c r="V5" s="5" t="s">
        <v>1003</v>
      </c>
      <c r="W5" s="5">
        <v>1</v>
      </c>
      <c r="AA5" s="5" t="s">
        <v>1002</v>
      </c>
      <c r="AE5" s="5" t="s">
        <v>889</v>
      </c>
    </row>
    <row r="6" spans="1:31" ht="15.75" x14ac:dyDescent="0.25">
      <c r="A6" s="5" t="s">
        <v>222</v>
      </c>
      <c r="B6" s="5" t="s">
        <v>223</v>
      </c>
      <c r="C6" s="5" t="str">
        <f>'Max Energy Year'!C6</f>
        <v>DRS.PX.NCA._.RES.Home Energy Mgmt Sys</v>
      </c>
      <c r="D6" s="5" t="str">
        <f t="shared" si="1"/>
        <v>UoS Charge</v>
      </c>
      <c r="E6" s="5">
        <f t="shared" si="0"/>
        <v>-17.399999999999999</v>
      </c>
      <c r="G6" s="5" t="s">
        <v>225</v>
      </c>
      <c r="I6" s="5" t="str">
        <f>INDEX('Plexos Lookups'!$I$3:$I$54,MATCH(MID(UoS!C6,8,3),'Plexos Lookups'!$K$3:$K$54,0))</f>
        <v>CA</v>
      </c>
      <c r="K6" s="26" t="s">
        <v>94</v>
      </c>
      <c r="L6" s="27">
        <v>6.3398270133525596</v>
      </c>
      <c r="M6" s="27">
        <v>13.377512017667371</v>
      </c>
      <c r="N6" s="27">
        <v>19.717339031019932</v>
      </c>
      <c r="P6" s="5" t="s">
        <v>222</v>
      </c>
      <c r="Q6" s="5" t="s">
        <v>223</v>
      </c>
      <c r="R6" s="5" t="s">
        <v>83</v>
      </c>
      <c r="S6" s="5" t="s">
        <v>882</v>
      </c>
      <c r="T6" s="5">
        <v>-23.06</v>
      </c>
      <c r="V6" s="5" t="s">
        <v>1003</v>
      </c>
      <c r="W6" s="5">
        <v>1</v>
      </c>
      <c r="AA6" s="5" t="s">
        <v>1002</v>
      </c>
      <c r="AE6" s="5" t="s">
        <v>889</v>
      </c>
    </row>
    <row r="7" spans="1:31" ht="15.75" x14ac:dyDescent="0.25">
      <c r="A7" s="5" t="s">
        <v>222</v>
      </c>
      <c r="B7" s="5" t="s">
        <v>223</v>
      </c>
      <c r="C7" s="5" t="str">
        <f>'Max Energy Year'!C7</f>
        <v>DRS.PX.NCA._.RES.HVAC - DLC</v>
      </c>
      <c r="D7" s="5" t="str">
        <f t="shared" si="1"/>
        <v>UoS Charge</v>
      </c>
      <c r="E7" s="5">
        <f t="shared" si="0"/>
        <v>-17.399999999999999</v>
      </c>
      <c r="G7" s="5" t="s">
        <v>225</v>
      </c>
      <c r="I7" s="5" t="str">
        <f>INDEX('Plexos Lookups'!$I$3:$I$54,MATCH(MID(UoS!C7,8,3),'Plexos Lookups'!$K$3:$K$54,0))</f>
        <v>CA</v>
      </c>
      <c r="K7" s="26" t="s">
        <v>156</v>
      </c>
      <c r="L7" s="27">
        <v>6.3398270133525596</v>
      </c>
      <c r="M7" s="27">
        <v>16.86468714910384</v>
      </c>
      <c r="N7" s="27">
        <v>23.204514162456398</v>
      </c>
      <c r="P7" s="5" t="s">
        <v>222</v>
      </c>
      <c r="Q7" s="5" t="s">
        <v>223</v>
      </c>
      <c r="R7" s="5" t="s">
        <v>85</v>
      </c>
      <c r="S7" s="5" t="s">
        <v>882</v>
      </c>
      <c r="T7" s="5">
        <v>-23.06</v>
      </c>
      <c r="V7" s="5" t="s">
        <v>1003</v>
      </c>
      <c r="W7" s="5">
        <v>1</v>
      </c>
      <c r="AA7" s="5" t="s">
        <v>1002</v>
      </c>
      <c r="AE7" s="5" t="s">
        <v>889</v>
      </c>
    </row>
    <row r="8" spans="1:31" ht="15.75" x14ac:dyDescent="0.25">
      <c r="A8" s="5" t="s">
        <v>222</v>
      </c>
      <c r="B8" s="5" t="s">
        <v>223</v>
      </c>
      <c r="C8" s="5" t="str">
        <f>'Max Energy Year'!C8</f>
        <v>DRS.PX.NCA._.RES.Pool Pump - DLC</v>
      </c>
      <c r="D8" s="5" t="str">
        <f t="shared" si="1"/>
        <v>UoS Charge</v>
      </c>
      <c r="E8" s="5">
        <f t="shared" si="0"/>
        <v>-17.399999999999999</v>
      </c>
      <c r="G8" s="5" t="s">
        <v>225</v>
      </c>
      <c r="I8" s="5" t="str">
        <f>INDEX('Plexos Lookups'!$I$3:$I$54,MATCH(MID(UoS!C8,8,3),'Plexos Lookups'!$K$3:$K$54,0))</f>
        <v>CA</v>
      </c>
      <c r="K8" s="26" t="s">
        <v>64</v>
      </c>
      <c r="L8" s="27">
        <v>6.3398270133525596</v>
      </c>
      <c r="M8" s="27">
        <v>16.721913386038761</v>
      </c>
      <c r="N8" s="27">
        <v>23.061740399391319</v>
      </c>
      <c r="P8" s="5" t="s">
        <v>222</v>
      </c>
      <c r="Q8" s="5" t="s">
        <v>223</v>
      </c>
      <c r="R8" s="5" t="s">
        <v>87</v>
      </c>
      <c r="S8" s="5" t="s">
        <v>882</v>
      </c>
      <c r="T8" s="5">
        <v>-23.06</v>
      </c>
      <c r="V8" s="5" t="s">
        <v>1003</v>
      </c>
      <c r="W8" s="5">
        <v>1</v>
      </c>
      <c r="AA8" s="5" t="s">
        <v>1002</v>
      </c>
      <c r="AE8" s="5" t="s">
        <v>889</v>
      </c>
    </row>
    <row r="9" spans="1:31" ht="15.75" x14ac:dyDescent="0.25">
      <c r="A9" s="5" t="s">
        <v>222</v>
      </c>
      <c r="B9" s="5" t="s">
        <v>223</v>
      </c>
      <c r="C9" s="5" t="str">
        <f>'Max Energy Year'!C9</f>
        <v>DRS.PX.NCA._.RES.Smart Thermostats</v>
      </c>
      <c r="D9" s="5" t="str">
        <f t="shared" si="1"/>
        <v>UoS Charge</v>
      </c>
      <c r="E9" s="5">
        <f t="shared" si="0"/>
        <v>-17.399999999999999</v>
      </c>
      <c r="G9" s="5" t="s">
        <v>225</v>
      </c>
      <c r="I9" s="5" t="str">
        <f>INDEX('Plexos Lookups'!$I$3:$I$54,MATCH(MID(UoS!C9,8,3),'Plexos Lookups'!$K$3:$K$54,0))</f>
        <v>CA</v>
      </c>
      <c r="K9" s="26" t="s">
        <v>126</v>
      </c>
      <c r="L9" s="27">
        <v>6.3398270133525596</v>
      </c>
      <c r="M9" s="27">
        <v>13.202094004050171</v>
      </c>
      <c r="N9" s="27">
        <v>19.541921017402728</v>
      </c>
      <c r="P9" s="5" t="s">
        <v>222</v>
      </c>
      <c r="Q9" s="5" t="s">
        <v>223</v>
      </c>
      <c r="R9" s="5" t="s">
        <v>91</v>
      </c>
      <c r="S9" s="5" t="s">
        <v>882</v>
      </c>
      <c r="T9" s="5">
        <v>-23.06</v>
      </c>
      <c r="V9" s="5" t="s">
        <v>1003</v>
      </c>
      <c r="W9" s="5">
        <v>1</v>
      </c>
      <c r="AA9" s="5" t="s">
        <v>1002</v>
      </c>
      <c r="AE9" s="5" t="s">
        <v>889</v>
      </c>
    </row>
    <row r="10" spans="1:31" ht="15.75" x14ac:dyDescent="0.25">
      <c r="A10" s="5" t="s">
        <v>222</v>
      </c>
      <c r="B10" s="5" t="s">
        <v>223</v>
      </c>
      <c r="C10" s="5" t="str">
        <f>'Max Energy Year'!C10</f>
        <v>DRS.PX.NCA._.RES.Water Heater - DLC</v>
      </c>
      <c r="D10" s="5" t="str">
        <f t="shared" si="1"/>
        <v>UoS Charge</v>
      </c>
      <c r="E10" s="5">
        <f t="shared" si="0"/>
        <v>-17.399999999999999</v>
      </c>
      <c r="G10" s="5" t="s">
        <v>225</v>
      </c>
      <c r="I10" s="5" t="str">
        <f>INDEX('Plexos Lookups'!$I$3:$I$54,MATCH(MID(UoS!C10,8,3),'Plexos Lookups'!$K$3:$K$54,0))</f>
        <v>CA</v>
      </c>
      <c r="K10" s="26" t="s">
        <v>188</v>
      </c>
      <c r="L10" s="27">
        <v>6.3398270133525596</v>
      </c>
      <c r="M10" s="27">
        <v>7.477631563512281</v>
      </c>
      <c r="N10" s="27">
        <v>13.817458576864841</v>
      </c>
      <c r="P10" s="5" t="s">
        <v>222</v>
      </c>
      <c r="Q10" s="5" t="s">
        <v>223</v>
      </c>
      <c r="R10" s="5" t="s">
        <v>93</v>
      </c>
      <c r="S10" s="5" t="s">
        <v>882</v>
      </c>
      <c r="T10" s="5">
        <v>-23.06</v>
      </c>
      <c r="V10" s="5" t="s">
        <v>1003</v>
      </c>
      <c r="W10" s="5">
        <v>1</v>
      </c>
      <c r="AA10" s="5" t="s">
        <v>1002</v>
      </c>
      <c r="AE10" s="5" t="s">
        <v>889</v>
      </c>
    </row>
    <row r="11" spans="1:31" x14ac:dyDescent="0.25">
      <c r="A11" s="5" t="s">
        <v>222</v>
      </c>
      <c r="B11" s="5" t="s">
        <v>223</v>
      </c>
      <c r="C11" s="5" t="str">
        <f>'Max Energy Year'!C11</f>
        <v>DRS.PX.NCA._.CI_.Battery DLC</v>
      </c>
      <c r="D11" s="5" t="str">
        <f t="shared" si="1"/>
        <v>UoS Charge</v>
      </c>
      <c r="E11" s="5">
        <f t="shared" si="0"/>
        <v>-17.399999999999999</v>
      </c>
      <c r="G11" s="5" t="s">
        <v>225</v>
      </c>
      <c r="I11" s="5" t="str">
        <f>INDEX('Plexos Lookups'!$I$3:$I$54,MATCH(MID(UoS!C11,8,3),'Plexos Lookups'!$K$3:$K$54,0))</f>
        <v>CA</v>
      </c>
      <c r="P11" s="5" t="s">
        <v>222</v>
      </c>
      <c r="Q11" s="5" t="s">
        <v>223</v>
      </c>
      <c r="R11" s="5" t="s">
        <v>65</v>
      </c>
      <c r="S11" s="5" t="s">
        <v>882</v>
      </c>
      <c r="T11" s="5">
        <v>-23.06</v>
      </c>
      <c r="V11" s="5" t="s">
        <v>1003</v>
      </c>
      <c r="W11" s="5">
        <v>1</v>
      </c>
      <c r="AA11" s="5" t="s">
        <v>1002</v>
      </c>
      <c r="AE11" s="5" t="s">
        <v>889</v>
      </c>
    </row>
    <row r="12" spans="1:31" x14ac:dyDescent="0.25">
      <c r="A12" s="5" t="s">
        <v>222</v>
      </c>
      <c r="B12" s="5" t="s">
        <v>223</v>
      </c>
      <c r="C12" s="5" t="str">
        <f>'Max Energy Year'!C12</f>
        <v>DRS.PX.NCA._.CI_.Grid Interactive Water Htr</v>
      </c>
      <c r="D12" s="5" t="str">
        <f t="shared" si="1"/>
        <v>UoS Charge</v>
      </c>
      <c r="E12" s="5">
        <f t="shared" si="0"/>
        <v>-17.399999999999999</v>
      </c>
      <c r="G12" s="5" t="s">
        <v>225</v>
      </c>
      <c r="I12" s="5" t="str">
        <f>INDEX('Plexos Lookups'!$I$3:$I$54,MATCH(MID(UoS!C12,8,3),'Plexos Lookups'!$K$3:$K$54,0))</f>
        <v>CA</v>
      </c>
      <c r="P12" s="5" t="s">
        <v>222</v>
      </c>
      <c r="Q12" s="5" t="s">
        <v>223</v>
      </c>
      <c r="R12" s="5" t="s">
        <v>67</v>
      </c>
      <c r="S12" s="5" t="s">
        <v>882</v>
      </c>
      <c r="T12" s="5">
        <v>-23.06</v>
      </c>
      <c r="V12" s="5" t="s">
        <v>1003</v>
      </c>
      <c r="W12" s="5">
        <v>1</v>
      </c>
      <c r="AA12" s="5" t="s">
        <v>1002</v>
      </c>
      <c r="AE12" s="5" t="s">
        <v>889</v>
      </c>
    </row>
    <row r="13" spans="1:31" x14ac:dyDescent="0.25">
      <c r="A13" s="5" t="s">
        <v>222</v>
      </c>
      <c r="B13" s="5" t="s">
        <v>223</v>
      </c>
      <c r="C13" s="5" t="str">
        <f>'Max Energy Year'!C13</f>
        <v>DRS.PX.NCA._.CI_.HVAC - DLC</v>
      </c>
      <c r="D13" s="5" t="str">
        <f t="shared" si="1"/>
        <v>UoS Charge</v>
      </c>
      <c r="E13" s="5">
        <f t="shared" si="0"/>
        <v>-17.399999999999999</v>
      </c>
      <c r="G13" s="5" t="s">
        <v>225</v>
      </c>
      <c r="I13" s="5" t="str">
        <f>INDEX('Plexos Lookups'!$I$3:$I$54,MATCH(MID(UoS!C13,8,3),'Plexos Lookups'!$K$3:$K$54,0))</f>
        <v>CA</v>
      </c>
      <c r="P13" s="5" t="s">
        <v>222</v>
      </c>
      <c r="Q13" s="5" t="s">
        <v>223</v>
      </c>
      <c r="R13" s="5" t="s">
        <v>69</v>
      </c>
      <c r="S13" s="5" t="s">
        <v>882</v>
      </c>
      <c r="T13" s="5">
        <v>-23.06</v>
      </c>
      <c r="V13" s="5" t="s">
        <v>1003</v>
      </c>
      <c r="W13" s="5">
        <v>1</v>
      </c>
      <c r="AA13" s="5" t="s">
        <v>1002</v>
      </c>
      <c r="AE13" s="5" t="s">
        <v>889</v>
      </c>
    </row>
    <row r="14" spans="1:31" x14ac:dyDescent="0.25">
      <c r="A14" s="5" t="s">
        <v>222</v>
      </c>
      <c r="B14" s="5" t="s">
        <v>223</v>
      </c>
      <c r="C14" s="5" t="str">
        <f>'Max Energy Year'!C14</f>
        <v>DRS.PX.NCA._.CI_.Pool Pump - DLC</v>
      </c>
      <c r="D14" s="5" t="str">
        <f t="shared" si="1"/>
        <v>UoS Charge</v>
      </c>
      <c r="E14" s="5">
        <f t="shared" si="0"/>
        <v>-17.399999999999999</v>
      </c>
      <c r="G14" s="5" t="s">
        <v>225</v>
      </c>
      <c r="I14" s="5" t="str">
        <f>INDEX('Plexos Lookups'!$I$3:$I$54,MATCH(MID(UoS!C14,8,3),'Plexos Lookups'!$K$3:$K$54,0))</f>
        <v>CA</v>
      </c>
      <c r="P14" s="5" t="s">
        <v>222</v>
      </c>
      <c r="Q14" s="5" t="s">
        <v>223</v>
      </c>
      <c r="R14" s="5" t="s">
        <v>71</v>
      </c>
      <c r="S14" s="5" t="s">
        <v>882</v>
      </c>
      <c r="T14" s="5">
        <v>-23.06</v>
      </c>
      <c r="V14" s="5" t="s">
        <v>1003</v>
      </c>
      <c r="W14" s="5">
        <v>1</v>
      </c>
      <c r="AA14" s="5" t="s">
        <v>1002</v>
      </c>
      <c r="AE14" s="5" t="s">
        <v>889</v>
      </c>
    </row>
    <row r="15" spans="1:31" x14ac:dyDescent="0.25">
      <c r="A15" s="5" t="s">
        <v>222</v>
      </c>
      <c r="B15" s="5" t="s">
        <v>223</v>
      </c>
      <c r="C15" s="5" t="str">
        <f>'Max Energy Year'!C15</f>
        <v>DRS.PX.NCA._.CI_.Smart Thermostats</v>
      </c>
      <c r="D15" s="5" t="str">
        <f t="shared" si="1"/>
        <v>UoS Charge</v>
      </c>
      <c r="E15" s="5">
        <f t="shared" si="0"/>
        <v>-17.399999999999999</v>
      </c>
      <c r="G15" s="5" t="s">
        <v>225</v>
      </c>
      <c r="I15" s="5" t="str">
        <f>INDEX('Plexos Lookups'!$I$3:$I$54,MATCH(MID(UoS!C15,8,3),'Plexos Lookups'!$K$3:$K$54,0))</f>
        <v>CA</v>
      </c>
      <c r="P15" s="5" t="s">
        <v>222</v>
      </c>
      <c r="Q15" s="5" t="s">
        <v>223</v>
      </c>
      <c r="R15" s="5" t="s">
        <v>73</v>
      </c>
      <c r="S15" s="5" t="s">
        <v>882</v>
      </c>
      <c r="T15" s="5">
        <v>-23.06</v>
      </c>
      <c r="V15" s="5" t="s">
        <v>1003</v>
      </c>
      <c r="W15" s="5">
        <v>1</v>
      </c>
      <c r="AA15" s="5" t="s">
        <v>1002</v>
      </c>
      <c r="AE15" s="5" t="s">
        <v>889</v>
      </c>
    </row>
    <row r="16" spans="1:31" x14ac:dyDescent="0.25">
      <c r="A16" s="5" t="s">
        <v>222</v>
      </c>
      <c r="B16" s="5" t="s">
        <v>223</v>
      </c>
      <c r="C16" s="5" t="str">
        <f>'Max Energy Year'!C16</f>
        <v>DRS.PX.NCA._.CI_.3 Party</v>
      </c>
      <c r="D16" s="5" t="str">
        <f t="shared" si="1"/>
        <v>UoS Charge</v>
      </c>
      <c r="E16" s="5">
        <f t="shared" si="0"/>
        <v>-17.399999999999999</v>
      </c>
      <c r="G16" s="5" t="s">
        <v>225</v>
      </c>
      <c r="I16" s="5" t="str">
        <f>INDEX('Plexos Lookups'!$I$3:$I$54,MATCH(MID(UoS!C16,8,3),'Plexos Lookups'!$K$3:$K$54,0))</f>
        <v>CA</v>
      </c>
      <c r="P16" s="5" t="s">
        <v>222</v>
      </c>
      <c r="Q16" s="5" t="s">
        <v>223</v>
      </c>
      <c r="R16" s="5" t="s">
        <v>75</v>
      </c>
      <c r="S16" s="5" t="s">
        <v>882</v>
      </c>
      <c r="T16" s="5">
        <v>-23.06</v>
      </c>
      <c r="V16" s="5" t="s">
        <v>1003</v>
      </c>
      <c r="W16" s="5">
        <v>1</v>
      </c>
      <c r="AA16" s="5" t="s">
        <v>1002</v>
      </c>
      <c r="AE16" s="5" t="s">
        <v>889</v>
      </c>
    </row>
    <row r="17" spans="1:31" x14ac:dyDescent="0.25">
      <c r="A17" s="5" t="s">
        <v>222</v>
      </c>
      <c r="B17" s="5" t="s">
        <v>223</v>
      </c>
      <c r="C17" s="5" t="str">
        <f>'Max Energy Year'!C17</f>
        <v>DRS.PX.NCA._.CI_.Water Heater - DLC</v>
      </c>
      <c r="D17" s="5" t="str">
        <f t="shared" si="1"/>
        <v>UoS Charge</v>
      </c>
      <c r="E17" s="5">
        <f t="shared" si="0"/>
        <v>-17.399999999999999</v>
      </c>
      <c r="G17" s="5" t="s">
        <v>225</v>
      </c>
      <c r="I17" s="5" t="str">
        <f>INDEX('Plexos Lookups'!$I$3:$I$54,MATCH(MID(UoS!C17,8,3),'Plexos Lookups'!$K$3:$K$54,0))</f>
        <v>CA</v>
      </c>
      <c r="P17" s="5" t="s">
        <v>222</v>
      </c>
      <c r="Q17" s="5" t="s">
        <v>223</v>
      </c>
      <c r="R17" s="5" t="s">
        <v>77</v>
      </c>
      <c r="S17" s="5" t="s">
        <v>882</v>
      </c>
      <c r="T17" s="5">
        <v>-23.06</v>
      </c>
      <c r="V17" s="5" t="s">
        <v>1003</v>
      </c>
      <c r="W17" s="5">
        <v>1</v>
      </c>
      <c r="AA17" s="5" t="s">
        <v>1002</v>
      </c>
      <c r="AE17" s="5" t="s">
        <v>889</v>
      </c>
    </row>
    <row r="18" spans="1:31" x14ac:dyDescent="0.25">
      <c r="A18" s="5" t="s">
        <v>222</v>
      </c>
      <c r="B18" s="5" t="s">
        <v>223</v>
      </c>
      <c r="C18" s="5" t="str">
        <f>'Max Energy Year'!C18</f>
        <v>DRS.PX.NCA._.IRR.Irrigation DLC</v>
      </c>
      <c r="D18" s="5" t="str">
        <f t="shared" si="1"/>
        <v>UoS Charge</v>
      </c>
      <c r="E18" s="5">
        <f t="shared" si="0"/>
        <v>-17.399999999999999</v>
      </c>
      <c r="G18" s="5" t="s">
        <v>225</v>
      </c>
      <c r="I18" s="5" t="str">
        <f>INDEX('Plexos Lookups'!$I$3:$I$54,MATCH(MID(UoS!C18,8,3),'Plexos Lookups'!$K$3:$K$54,0))</f>
        <v>CA</v>
      </c>
      <c r="P18" s="5" t="s">
        <v>222</v>
      </c>
      <c r="Q18" s="5" t="s">
        <v>223</v>
      </c>
      <c r="R18" s="5" t="s">
        <v>58</v>
      </c>
      <c r="S18" s="5" t="s">
        <v>882</v>
      </c>
      <c r="T18" s="5">
        <v>-17.399999999999999</v>
      </c>
      <c r="V18" s="5" t="s">
        <v>1003</v>
      </c>
      <c r="W18" s="5">
        <v>1</v>
      </c>
      <c r="AA18" s="5" t="s">
        <v>1002</v>
      </c>
      <c r="AE18" s="5" t="s">
        <v>889</v>
      </c>
    </row>
    <row r="19" spans="1:31" x14ac:dyDescent="0.25">
      <c r="A19" s="5" t="s">
        <v>222</v>
      </c>
      <c r="B19" s="5" t="s">
        <v>223</v>
      </c>
      <c r="C19" s="5" t="str">
        <f>'Max Energy Year'!C19</f>
        <v>DRS.PX.GOE._.RES.Battery DLC</v>
      </c>
      <c r="D19" s="5" t="str">
        <f t="shared" si="1"/>
        <v>UoS Charge</v>
      </c>
      <c r="E19" s="5">
        <f t="shared" si="0"/>
        <v>-23.06</v>
      </c>
      <c r="G19" s="5" t="s">
        <v>225</v>
      </c>
      <c r="I19" s="5" t="str">
        <f>INDEX('Plexos Lookups'!$I$3:$I$54,MATCH(MID(UoS!C19,8,3),'Plexos Lookups'!$K$3:$K$54,0))</f>
        <v>ID</v>
      </c>
      <c r="P19" s="5" t="s">
        <v>222</v>
      </c>
      <c r="Q19" s="5" t="s">
        <v>223</v>
      </c>
      <c r="R19" s="5" t="s">
        <v>48</v>
      </c>
      <c r="S19" s="5" t="s">
        <v>882</v>
      </c>
      <c r="T19" s="5">
        <v>-17.399999999999999</v>
      </c>
      <c r="V19" s="5" t="s">
        <v>1003</v>
      </c>
      <c r="W19" s="5">
        <v>1</v>
      </c>
      <c r="AA19" s="5" t="s">
        <v>1002</v>
      </c>
      <c r="AE19" s="5" t="s">
        <v>889</v>
      </c>
    </row>
    <row r="20" spans="1:31" x14ac:dyDescent="0.25">
      <c r="A20" s="5" t="s">
        <v>222</v>
      </c>
      <c r="B20" s="5" t="s">
        <v>223</v>
      </c>
      <c r="C20" s="5" t="str">
        <f>'Max Energy Year'!C20</f>
        <v>DRS.PX.GOE._.RES.EV DLC</v>
      </c>
      <c r="D20" s="5" t="str">
        <f t="shared" si="1"/>
        <v>UoS Charge</v>
      </c>
      <c r="E20" s="5">
        <f t="shared" si="0"/>
        <v>-23.06</v>
      </c>
      <c r="G20" s="5" t="s">
        <v>225</v>
      </c>
      <c r="I20" s="5" t="str">
        <f>INDEX('Plexos Lookups'!$I$3:$I$54,MATCH(MID(UoS!C20,8,3),'Plexos Lookups'!$K$3:$K$54,0))</f>
        <v>ID</v>
      </c>
      <c r="P20" s="5" t="s">
        <v>222</v>
      </c>
      <c r="Q20" s="5" t="s">
        <v>223</v>
      </c>
      <c r="R20" s="5" t="s">
        <v>50</v>
      </c>
      <c r="S20" s="5" t="s">
        <v>882</v>
      </c>
      <c r="T20" s="5">
        <v>-17.399999999999999</v>
      </c>
      <c r="V20" s="5" t="s">
        <v>1003</v>
      </c>
      <c r="W20" s="5">
        <v>1</v>
      </c>
      <c r="AA20" s="5" t="s">
        <v>1002</v>
      </c>
      <c r="AE20" s="5" t="s">
        <v>889</v>
      </c>
    </row>
    <row r="21" spans="1:31" x14ac:dyDescent="0.25">
      <c r="A21" s="5" t="s">
        <v>222</v>
      </c>
      <c r="B21" s="5" t="s">
        <v>223</v>
      </c>
      <c r="C21" s="5" t="str">
        <f>'Max Energy Year'!C21</f>
        <v>DRS.PX.GOE._.RES.Grid Interactive Water Htr</v>
      </c>
      <c r="D21" s="5" t="str">
        <f t="shared" si="1"/>
        <v>UoS Charge</v>
      </c>
      <c r="E21" s="5">
        <f t="shared" si="0"/>
        <v>-23.06</v>
      </c>
      <c r="G21" s="5" t="s">
        <v>225</v>
      </c>
      <c r="I21" s="5" t="str">
        <f>INDEX('Plexos Lookups'!$I$3:$I$54,MATCH(MID(UoS!C21,8,3),'Plexos Lookups'!$K$3:$K$54,0))</f>
        <v>ID</v>
      </c>
      <c r="P21" s="5" t="s">
        <v>222</v>
      </c>
      <c r="Q21" s="5" t="s">
        <v>223</v>
      </c>
      <c r="R21" s="5" t="s">
        <v>52</v>
      </c>
      <c r="S21" s="5" t="s">
        <v>882</v>
      </c>
      <c r="T21" s="5">
        <v>-17.399999999999999</v>
      </c>
      <c r="V21" s="5" t="s">
        <v>1003</v>
      </c>
      <c r="W21" s="5">
        <v>1</v>
      </c>
      <c r="AA21" s="5" t="s">
        <v>1002</v>
      </c>
      <c r="AE21" s="5" t="s">
        <v>889</v>
      </c>
    </row>
    <row r="22" spans="1:31" x14ac:dyDescent="0.25">
      <c r="A22" s="5" t="s">
        <v>222</v>
      </c>
      <c r="B22" s="5" t="s">
        <v>223</v>
      </c>
      <c r="C22" s="5" t="str">
        <f>'Max Energy Year'!C22</f>
        <v>DRS.PX.GOE._.RES.Home Energy Mgmt Sys</v>
      </c>
      <c r="D22" s="5" t="str">
        <f t="shared" si="1"/>
        <v>UoS Charge</v>
      </c>
      <c r="E22" s="5">
        <f t="shared" si="0"/>
        <v>-23.06</v>
      </c>
      <c r="G22" s="5" t="s">
        <v>225</v>
      </c>
      <c r="I22" s="5" t="str">
        <f>INDEX('Plexos Lookups'!$I$3:$I$54,MATCH(MID(UoS!C22,8,3),'Plexos Lookups'!$K$3:$K$54,0))</f>
        <v>ID</v>
      </c>
      <c r="P22" s="5" t="s">
        <v>222</v>
      </c>
      <c r="Q22" s="5" t="s">
        <v>223</v>
      </c>
      <c r="R22" s="5" t="s">
        <v>54</v>
      </c>
      <c r="S22" s="5" t="s">
        <v>882</v>
      </c>
      <c r="T22" s="5">
        <v>-17.399999999999999</v>
      </c>
      <c r="V22" s="5" t="s">
        <v>1003</v>
      </c>
      <c r="W22" s="5">
        <v>1</v>
      </c>
      <c r="AA22" s="5" t="s">
        <v>1002</v>
      </c>
      <c r="AE22" s="5" t="s">
        <v>889</v>
      </c>
    </row>
    <row r="23" spans="1:31" x14ac:dyDescent="0.25">
      <c r="A23" s="5" t="s">
        <v>222</v>
      </c>
      <c r="B23" s="5" t="s">
        <v>223</v>
      </c>
      <c r="C23" s="5" t="str">
        <f>'Max Energy Year'!C23</f>
        <v>DRS.PX.GOE._.RES.HVAC - DLC</v>
      </c>
      <c r="D23" s="5" t="str">
        <f t="shared" si="1"/>
        <v>UoS Charge</v>
      </c>
      <c r="E23" s="5">
        <f t="shared" si="0"/>
        <v>-23.06</v>
      </c>
      <c r="G23" s="5" t="s">
        <v>225</v>
      </c>
      <c r="I23" s="5" t="str">
        <f>INDEX('Plexos Lookups'!$I$3:$I$54,MATCH(MID(UoS!C23,8,3),'Plexos Lookups'!$K$3:$K$54,0))</f>
        <v>ID</v>
      </c>
      <c r="P23" s="5" t="s">
        <v>222</v>
      </c>
      <c r="Q23" s="5" t="s">
        <v>223</v>
      </c>
      <c r="R23" s="5" t="s">
        <v>56</v>
      </c>
      <c r="S23" s="5" t="s">
        <v>882</v>
      </c>
      <c r="T23" s="5">
        <v>-17.399999999999999</v>
      </c>
      <c r="V23" s="5" t="s">
        <v>1003</v>
      </c>
      <c r="W23" s="5">
        <v>1</v>
      </c>
      <c r="AA23" s="5" t="s">
        <v>1002</v>
      </c>
      <c r="AE23" s="5" t="s">
        <v>889</v>
      </c>
    </row>
    <row r="24" spans="1:31" x14ac:dyDescent="0.25">
      <c r="A24" s="5" t="s">
        <v>222</v>
      </c>
      <c r="B24" s="5" t="s">
        <v>223</v>
      </c>
      <c r="C24" s="5" t="str">
        <f>'Max Energy Year'!C24</f>
        <v>DRS.PX.GOE._.RES.Pool Pump - DLC</v>
      </c>
      <c r="D24" s="5" t="str">
        <f t="shared" si="1"/>
        <v>UoS Charge</v>
      </c>
      <c r="E24" s="5">
        <f t="shared" si="0"/>
        <v>-23.06</v>
      </c>
      <c r="G24" s="5" t="s">
        <v>225</v>
      </c>
      <c r="I24" s="5" t="str">
        <f>INDEX('Plexos Lookups'!$I$3:$I$54,MATCH(MID(UoS!C24,8,3),'Plexos Lookups'!$K$3:$K$54,0))</f>
        <v>ID</v>
      </c>
      <c r="P24" s="5" t="s">
        <v>222</v>
      </c>
      <c r="Q24" s="5" t="s">
        <v>223</v>
      </c>
      <c r="R24" s="5" t="s">
        <v>60</v>
      </c>
      <c r="S24" s="5" t="s">
        <v>882</v>
      </c>
      <c r="T24" s="5">
        <v>-17.399999999999999</v>
      </c>
      <c r="V24" s="5" t="s">
        <v>1003</v>
      </c>
      <c r="W24" s="5">
        <v>1</v>
      </c>
      <c r="AA24" s="5" t="s">
        <v>1002</v>
      </c>
      <c r="AE24" s="5" t="s">
        <v>889</v>
      </c>
    </row>
    <row r="25" spans="1:31" x14ac:dyDescent="0.25">
      <c r="A25" s="5" t="s">
        <v>222</v>
      </c>
      <c r="B25" s="5" t="s">
        <v>223</v>
      </c>
      <c r="C25" s="5" t="str">
        <f>'Max Energy Year'!C25</f>
        <v>DRS.PX.GOE._.RES.Water Heater - DLC</v>
      </c>
      <c r="D25" s="5" t="str">
        <f t="shared" si="1"/>
        <v>UoS Charge</v>
      </c>
      <c r="E25" s="5">
        <f t="shared" si="0"/>
        <v>-23.06</v>
      </c>
      <c r="G25" s="5" t="s">
        <v>225</v>
      </c>
      <c r="I25" s="5" t="str">
        <f>INDEX('Plexos Lookups'!$I$3:$I$54,MATCH(MID(UoS!C25,8,3),'Plexos Lookups'!$K$3:$K$54,0))</f>
        <v>ID</v>
      </c>
      <c r="P25" s="5" t="s">
        <v>222</v>
      </c>
      <c r="Q25" s="5" t="s">
        <v>223</v>
      </c>
      <c r="R25" s="5" t="s">
        <v>62</v>
      </c>
      <c r="S25" s="5" t="s">
        <v>882</v>
      </c>
      <c r="T25" s="5">
        <v>-17.399999999999999</v>
      </c>
      <c r="V25" s="5" t="s">
        <v>1003</v>
      </c>
      <c r="W25" s="5">
        <v>1</v>
      </c>
      <c r="AA25" s="5" t="s">
        <v>1002</v>
      </c>
      <c r="AE25" s="5" t="s">
        <v>889</v>
      </c>
    </row>
    <row r="26" spans="1:31" x14ac:dyDescent="0.25">
      <c r="A26" s="5" t="s">
        <v>222</v>
      </c>
      <c r="B26" s="5" t="s">
        <v>223</v>
      </c>
      <c r="C26" s="5" t="str">
        <f>'Max Energy Year'!C26</f>
        <v>DRS.PX.GOE._.CI_.Battery DLC</v>
      </c>
      <c r="D26" s="5" t="str">
        <f t="shared" si="1"/>
        <v>UoS Charge</v>
      </c>
      <c r="E26" s="5">
        <f t="shared" si="0"/>
        <v>-23.06</v>
      </c>
      <c r="G26" s="5" t="s">
        <v>225</v>
      </c>
      <c r="I26" s="5" t="str">
        <f>INDEX('Plexos Lookups'!$I$3:$I$54,MATCH(MID(UoS!C26,8,3),'Plexos Lookups'!$K$3:$K$54,0))</f>
        <v>ID</v>
      </c>
      <c r="P26" s="5" t="s">
        <v>222</v>
      </c>
      <c r="Q26" s="5" t="s">
        <v>223</v>
      </c>
      <c r="R26" s="5" t="s">
        <v>31</v>
      </c>
      <c r="S26" s="5" t="s">
        <v>882</v>
      </c>
      <c r="T26" s="5">
        <v>-17.399999999999999</v>
      </c>
      <c r="V26" s="5" t="s">
        <v>1003</v>
      </c>
      <c r="W26" s="5">
        <v>1</v>
      </c>
      <c r="AA26" s="5" t="s">
        <v>1002</v>
      </c>
      <c r="AE26" s="5" t="s">
        <v>889</v>
      </c>
    </row>
    <row r="27" spans="1:31" x14ac:dyDescent="0.25">
      <c r="A27" s="5" t="s">
        <v>222</v>
      </c>
      <c r="B27" s="5" t="s">
        <v>223</v>
      </c>
      <c r="C27" s="5" t="str">
        <f>'Max Energy Year'!C27</f>
        <v>DRS.PX.GOE._.CI_.Grid Interactive Water Htr</v>
      </c>
      <c r="D27" s="5" t="str">
        <f t="shared" si="1"/>
        <v>UoS Charge</v>
      </c>
      <c r="E27" s="5">
        <f t="shared" si="0"/>
        <v>-23.06</v>
      </c>
      <c r="G27" s="5" t="s">
        <v>225</v>
      </c>
      <c r="I27" s="5" t="str">
        <f>INDEX('Plexos Lookups'!$I$3:$I$54,MATCH(MID(UoS!C27,8,3),'Plexos Lookups'!$K$3:$K$54,0))</f>
        <v>ID</v>
      </c>
      <c r="P27" s="5" t="s">
        <v>222</v>
      </c>
      <c r="Q27" s="5" t="s">
        <v>223</v>
      </c>
      <c r="R27" s="5" t="s">
        <v>34</v>
      </c>
      <c r="S27" s="5" t="s">
        <v>882</v>
      </c>
      <c r="T27" s="5">
        <v>-17.399999999999999</v>
      </c>
      <c r="V27" s="5" t="s">
        <v>1003</v>
      </c>
      <c r="W27" s="5">
        <v>1</v>
      </c>
      <c r="AA27" s="5" t="s">
        <v>1002</v>
      </c>
      <c r="AE27" s="5" t="s">
        <v>889</v>
      </c>
    </row>
    <row r="28" spans="1:31" x14ac:dyDescent="0.25">
      <c r="A28" s="5" t="s">
        <v>222</v>
      </c>
      <c r="B28" s="5" t="s">
        <v>223</v>
      </c>
      <c r="C28" s="5" t="str">
        <f>'Max Energy Year'!C28</f>
        <v>DRS.PX.GOE._.CI_.HVAC - DLC</v>
      </c>
      <c r="D28" s="5" t="str">
        <f t="shared" si="1"/>
        <v>UoS Charge</v>
      </c>
      <c r="E28" s="5">
        <f t="shared" si="0"/>
        <v>-23.06</v>
      </c>
      <c r="G28" s="5" t="s">
        <v>225</v>
      </c>
      <c r="I28" s="5" t="str">
        <f>INDEX('Plexos Lookups'!$I$3:$I$54,MATCH(MID(UoS!C28,8,3),'Plexos Lookups'!$K$3:$K$54,0))</f>
        <v>ID</v>
      </c>
      <c r="P28" s="5" t="s">
        <v>222</v>
      </c>
      <c r="Q28" s="5" t="s">
        <v>223</v>
      </c>
      <c r="R28" s="5" t="s">
        <v>36</v>
      </c>
      <c r="S28" s="5" t="s">
        <v>882</v>
      </c>
      <c r="T28" s="5">
        <v>-17.399999999999999</v>
      </c>
      <c r="V28" s="5" t="s">
        <v>1003</v>
      </c>
      <c r="W28" s="5">
        <v>1</v>
      </c>
      <c r="AA28" s="5" t="s">
        <v>1002</v>
      </c>
      <c r="AE28" s="5" t="s">
        <v>889</v>
      </c>
    </row>
    <row r="29" spans="1:31" x14ac:dyDescent="0.25">
      <c r="A29" s="5" t="s">
        <v>222</v>
      </c>
      <c r="B29" s="5" t="s">
        <v>223</v>
      </c>
      <c r="C29" s="5" t="str">
        <f>'Max Energy Year'!C29</f>
        <v>DRS.PX.GOE._.CI_.Pool Pump - DLC</v>
      </c>
      <c r="D29" s="5" t="str">
        <f t="shared" si="1"/>
        <v>UoS Charge</v>
      </c>
      <c r="E29" s="5">
        <f t="shared" si="0"/>
        <v>-23.06</v>
      </c>
      <c r="G29" s="5" t="s">
        <v>225</v>
      </c>
      <c r="I29" s="5" t="str">
        <f>INDEX('Plexos Lookups'!$I$3:$I$54,MATCH(MID(UoS!C29,8,3),'Plexos Lookups'!$K$3:$K$54,0))</f>
        <v>ID</v>
      </c>
      <c r="P29" s="5" t="s">
        <v>222</v>
      </c>
      <c r="Q29" s="5" t="s">
        <v>223</v>
      </c>
      <c r="R29" s="5" t="s">
        <v>38</v>
      </c>
      <c r="S29" s="5" t="s">
        <v>882</v>
      </c>
      <c r="T29" s="5">
        <v>-17.399999999999999</v>
      </c>
      <c r="V29" s="5" t="s">
        <v>1003</v>
      </c>
      <c r="W29" s="5">
        <v>1</v>
      </c>
      <c r="AA29" s="5" t="s">
        <v>1002</v>
      </c>
      <c r="AE29" s="5" t="s">
        <v>889</v>
      </c>
    </row>
    <row r="30" spans="1:31" x14ac:dyDescent="0.25">
      <c r="A30" s="5" t="s">
        <v>222</v>
      </c>
      <c r="B30" s="5" t="s">
        <v>223</v>
      </c>
      <c r="C30" s="5" t="str">
        <f>'Max Energy Year'!C30</f>
        <v>DRS.PX.GOE._.CI_.Smart Thermostats</v>
      </c>
      <c r="D30" s="5" t="str">
        <f t="shared" si="1"/>
        <v>UoS Charge</v>
      </c>
      <c r="E30" s="5">
        <f t="shared" si="0"/>
        <v>-23.06</v>
      </c>
      <c r="G30" s="5" t="s">
        <v>225</v>
      </c>
      <c r="I30" s="5" t="str">
        <f>INDEX('Plexos Lookups'!$I$3:$I$54,MATCH(MID(UoS!C30,8,3),'Plexos Lookups'!$K$3:$K$54,0))</f>
        <v>ID</v>
      </c>
      <c r="P30" s="5" t="s">
        <v>222</v>
      </c>
      <c r="Q30" s="5" t="s">
        <v>223</v>
      </c>
      <c r="R30" s="5" t="s">
        <v>40</v>
      </c>
      <c r="S30" s="5" t="s">
        <v>882</v>
      </c>
      <c r="T30" s="5">
        <v>-17.399999999999999</v>
      </c>
      <c r="V30" s="5" t="s">
        <v>1003</v>
      </c>
      <c r="W30" s="5">
        <v>1</v>
      </c>
      <c r="AA30" s="5" t="s">
        <v>1002</v>
      </c>
      <c r="AE30" s="5" t="s">
        <v>889</v>
      </c>
    </row>
    <row r="31" spans="1:31" x14ac:dyDescent="0.25">
      <c r="A31" s="5" t="s">
        <v>222</v>
      </c>
      <c r="B31" s="5" t="s">
        <v>223</v>
      </c>
      <c r="C31" s="5" t="str">
        <f>'Max Energy Year'!C31</f>
        <v>DRS.PX.GOE._.CI_.3 Party</v>
      </c>
      <c r="D31" s="5" t="str">
        <f t="shared" si="1"/>
        <v>UoS Charge</v>
      </c>
      <c r="E31" s="5">
        <f t="shared" si="0"/>
        <v>-23.06</v>
      </c>
      <c r="G31" s="5" t="s">
        <v>225</v>
      </c>
      <c r="I31" s="5" t="str">
        <f>INDEX('Plexos Lookups'!$I$3:$I$54,MATCH(MID(UoS!C31,8,3),'Plexos Lookups'!$K$3:$K$54,0))</f>
        <v>ID</v>
      </c>
      <c r="P31" s="5" t="s">
        <v>222</v>
      </c>
      <c r="Q31" s="5" t="s">
        <v>223</v>
      </c>
      <c r="R31" s="5" t="s">
        <v>42</v>
      </c>
      <c r="S31" s="5" t="s">
        <v>882</v>
      </c>
      <c r="T31" s="5">
        <v>-17.399999999999999</v>
      </c>
      <c r="V31" s="5" t="s">
        <v>1003</v>
      </c>
      <c r="W31" s="5">
        <v>1</v>
      </c>
      <c r="AA31" s="5" t="s">
        <v>1002</v>
      </c>
      <c r="AE31" s="5" t="s">
        <v>889</v>
      </c>
    </row>
    <row r="32" spans="1:31" x14ac:dyDescent="0.25">
      <c r="A32" s="5" t="s">
        <v>222</v>
      </c>
      <c r="B32" s="5" t="s">
        <v>223</v>
      </c>
      <c r="C32" s="5" t="str">
        <f>'Max Energy Year'!C32</f>
        <v>DRS.PX.GOE._.CI_.Water Heater - DLC</v>
      </c>
      <c r="D32" s="5" t="str">
        <f t="shared" si="1"/>
        <v>UoS Charge</v>
      </c>
      <c r="E32" s="5">
        <f t="shared" si="0"/>
        <v>-23.06</v>
      </c>
      <c r="G32" s="5" t="s">
        <v>225</v>
      </c>
      <c r="I32" s="5" t="str">
        <f>INDEX('Plexos Lookups'!$I$3:$I$54,MATCH(MID(UoS!C32,8,3),'Plexos Lookups'!$K$3:$K$54,0))</f>
        <v>ID</v>
      </c>
      <c r="P32" s="5" t="s">
        <v>222</v>
      </c>
      <c r="Q32" s="5" t="s">
        <v>223</v>
      </c>
      <c r="R32" s="5" t="s">
        <v>44</v>
      </c>
      <c r="S32" s="5" t="s">
        <v>882</v>
      </c>
      <c r="T32" s="5">
        <v>-17.399999999999999</v>
      </c>
      <c r="V32" s="5" t="s">
        <v>1003</v>
      </c>
      <c r="W32" s="5">
        <v>1</v>
      </c>
      <c r="AA32" s="5" t="s">
        <v>1002</v>
      </c>
      <c r="AE32" s="5" t="s">
        <v>889</v>
      </c>
    </row>
    <row r="33" spans="1:31" x14ac:dyDescent="0.25">
      <c r="A33" s="5" t="s">
        <v>222</v>
      </c>
      <c r="B33" s="5" t="s">
        <v>223</v>
      </c>
      <c r="C33" s="5" t="str">
        <f>'Max Energy Year'!C33</f>
        <v>DRS.PX.GOE._.IRR.Irrigation DLC</v>
      </c>
      <c r="D33" s="5" t="str">
        <f t="shared" si="1"/>
        <v>UoS Charge</v>
      </c>
      <c r="E33" s="5">
        <f t="shared" si="0"/>
        <v>-23.06</v>
      </c>
      <c r="G33" s="5" t="s">
        <v>225</v>
      </c>
      <c r="I33" s="5" t="str">
        <f>INDEX('Plexos Lookups'!$I$3:$I$54,MATCH(MID(UoS!C33,8,3),'Plexos Lookups'!$K$3:$K$54,0))</f>
        <v>ID</v>
      </c>
      <c r="P33" s="5" t="s">
        <v>222</v>
      </c>
      <c r="Q33" s="5" t="s">
        <v>223</v>
      </c>
      <c r="R33" s="5" t="s">
        <v>46</v>
      </c>
      <c r="S33" s="5" t="s">
        <v>882</v>
      </c>
      <c r="T33" s="5">
        <v>-17.399999999999999</v>
      </c>
      <c r="V33" s="5" t="s">
        <v>1003</v>
      </c>
      <c r="W33" s="5">
        <v>1</v>
      </c>
      <c r="AA33" s="5" t="s">
        <v>1002</v>
      </c>
      <c r="AE33" s="5" t="s">
        <v>889</v>
      </c>
    </row>
    <row r="34" spans="1:31" x14ac:dyDescent="0.25">
      <c r="A34" s="5" t="s">
        <v>222</v>
      </c>
      <c r="B34" s="5" t="s">
        <v>223</v>
      </c>
      <c r="C34" s="5" t="str">
        <f>'Max Energy Year'!C34</f>
        <v>DRS.PX.SOR._.RES.Battery DLC</v>
      </c>
      <c r="D34" s="5" t="str">
        <f t="shared" si="1"/>
        <v>UoS Charge</v>
      </c>
      <c r="E34" s="5">
        <f t="shared" si="0"/>
        <v>-19.72</v>
      </c>
      <c r="G34" s="5" t="s">
        <v>225</v>
      </c>
      <c r="I34" s="5" t="str">
        <f>INDEX('Plexos Lookups'!$I$3:$I$54,MATCH(MID(UoS!C34,8,3),'Plexos Lookups'!$K$3:$K$54,0))</f>
        <v>OR</v>
      </c>
      <c r="P34" s="5" t="s">
        <v>222</v>
      </c>
      <c r="Q34" s="5" t="s">
        <v>223</v>
      </c>
      <c r="R34" s="5" t="s">
        <v>121</v>
      </c>
      <c r="S34" s="5" t="s">
        <v>882</v>
      </c>
      <c r="T34" s="5">
        <v>-19.72</v>
      </c>
      <c r="V34" s="5" t="s">
        <v>1003</v>
      </c>
      <c r="W34" s="5">
        <v>1</v>
      </c>
      <c r="AA34" s="5" t="s">
        <v>1002</v>
      </c>
      <c r="AE34" s="5" t="s">
        <v>889</v>
      </c>
    </row>
    <row r="35" spans="1:31" x14ac:dyDescent="0.25">
      <c r="A35" s="5" t="s">
        <v>222</v>
      </c>
      <c r="B35" s="5" t="s">
        <v>223</v>
      </c>
      <c r="C35" s="5" t="str">
        <f>'Max Energy Year'!C35</f>
        <v>DRS.PX.SOR._.RES.EV DLC</v>
      </c>
      <c r="D35" s="5" t="str">
        <f t="shared" si="1"/>
        <v>UoS Charge</v>
      </c>
      <c r="E35" s="5">
        <f t="shared" si="0"/>
        <v>-19.72</v>
      </c>
      <c r="G35" s="5" t="s">
        <v>225</v>
      </c>
      <c r="I35" s="5" t="str">
        <f>INDEX('Plexos Lookups'!$I$3:$I$54,MATCH(MID(UoS!C35,8,3),'Plexos Lookups'!$K$3:$K$54,0))</f>
        <v>OR</v>
      </c>
      <c r="P35" s="5" t="s">
        <v>222</v>
      </c>
      <c r="Q35" s="5" t="s">
        <v>223</v>
      </c>
      <c r="R35" s="5" t="s">
        <v>111</v>
      </c>
      <c r="S35" s="5" t="s">
        <v>882</v>
      </c>
      <c r="T35" s="5">
        <v>-19.72</v>
      </c>
      <c r="V35" s="5" t="s">
        <v>1003</v>
      </c>
      <c r="W35" s="5">
        <v>1</v>
      </c>
      <c r="AA35" s="5" t="s">
        <v>1002</v>
      </c>
      <c r="AE35" s="5" t="s">
        <v>889</v>
      </c>
    </row>
    <row r="36" spans="1:31" x14ac:dyDescent="0.25">
      <c r="A36" s="5" t="s">
        <v>222</v>
      </c>
      <c r="B36" s="5" t="s">
        <v>223</v>
      </c>
      <c r="C36" s="5" t="str">
        <f>'Max Energy Year'!C36</f>
        <v>DRS.PX.SOR._.RES.Grid Interactive Water Htr</v>
      </c>
      <c r="D36" s="5" t="str">
        <f t="shared" si="1"/>
        <v>UoS Charge</v>
      </c>
      <c r="E36" s="5">
        <f t="shared" si="0"/>
        <v>-19.72</v>
      </c>
      <c r="G36" s="5" t="s">
        <v>225</v>
      </c>
      <c r="I36" s="5" t="str">
        <f>INDEX('Plexos Lookups'!$I$3:$I$54,MATCH(MID(UoS!C36,8,3),'Plexos Lookups'!$K$3:$K$54,0))</f>
        <v>OR</v>
      </c>
      <c r="P36" s="5" t="s">
        <v>222</v>
      </c>
      <c r="Q36" s="5" t="s">
        <v>223</v>
      </c>
      <c r="R36" s="5" t="s">
        <v>113</v>
      </c>
      <c r="S36" s="5" t="s">
        <v>882</v>
      </c>
      <c r="T36" s="5">
        <v>-19.72</v>
      </c>
      <c r="V36" s="5" t="s">
        <v>1003</v>
      </c>
      <c r="W36" s="5">
        <v>1</v>
      </c>
      <c r="AA36" s="5" t="s">
        <v>1002</v>
      </c>
      <c r="AE36" s="5" t="s">
        <v>889</v>
      </c>
    </row>
    <row r="37" spans="1:31" x14ac:dyDescent="0.25">
      <c r="A37" s="5" t="s">
        <v>222</v>
      </c>
      <c r="B37" s="5" t="s">
        <v>223</v>
      </c>
      <c r="C37" s="5" t="str">
        <f>'Max Energy Year'!C37</f>
        <v>DRS.PX.SOR._.RES.Home Energy Mgmt Sys</v>
      </c>
      <c r="D37" s="5" t="str">
        <f t="shared" si="1"/>
        <v>UoS Charge</v>
      </c>
      <c r="E37" s="5">
        <f t="shared" si="0"/>
        <v>-19.72</v>
      </c>
      <c r="G37" s="5" t="s">
        <v>225</v>
      </c>
      <c r="I37" s="5" t="str">
        <f>INDEX('Plexos Lookups'!$I$3:$I$54,MATCH(MID(UoS!C37,8,3),'Plexos Lookups'!$K$3:$K$54,0))</f>
        <v>OR</v>
      </c>
      <c r="P37" s="5" t="s">
        <v>222</v>
      </c>
      <c r="Q37" s="5" t="s">
        <v>223</v>
      </c>
      <c r="R37" s="5" t="s">
        <v>115</v>
      </c>
      <c r="S37" s="5" t="s">
        <v>882</v>
      </c>
      <c r="T37" s="5">
        <v>-19.72</v>
      </c>
      <c r="V37" s="5" t="s">
        <v>1003</v>
      </c>
      <c r="W37" s="5">
        <v>1</v>
      </c>
      <c r="AA37" s="5" t="s">
        <v>1002</v>
      </c>
      <c r="AE37" s="5" t="s">
        <v>889</v>
      </c>
    </row>
    <row r="38" spans="1:31" x14ac:dyDescent="0.25">
      <c r="A38" s="5" t="s">
        <v>222</v>
      </c>
      <c r="B38" s="5" t="s">
        <v>223</v>
      </c>
      <c r="C38" s="5" t="str">
        <f>'Max Energy Year'!C38</f>
        <v>DRS.PX.SOR._.RES.HVAC - DLC</v>
      </c>
      <c r="D38" s="5" t="str">
        <f t="shared" si="1"/>
        <v>UoS Charge</v>
      </c>
      <c r="E38" s="5">
        <f t="shared" si="0"/>
        <v>-19.72</v>
      </c>
      <c r="G38" s="5" t="s">
        <v>225</v>
      </c>
      <c r="I38" s="5" t="str">
        <f>INDEX('Plexos Lookups'!$I$3:$I$54,MATCH(MID(UoS!C38,8,3),'Plexos Lookups'!$K$3:$K$54,0))</f>
        <v>OR</v>
      </c>
      <c r="P38" s="5" t="s">
        <v>222</v>
      </c>
      <c r="Q38" s="5" t="s">
        <v>223</v>
      </c>
      <c r="R38" s="5" t="s">
        <v>117</v>
      </c>
      <c r="S38" s="5" t="s">
        <v>882</v>
      </c>
      <c r="T38" s="5">
        <v>-19.72</v>
      </c>
      <c r="V38" s="5" t="s">
        <v>1003</v>
      </c>
      <c r="W38" s="5">
        <v>1</v>
      </c>
      <c r="AA38" s="5" t="s">
        <v>1002</v>
      </c>
      <c r="AE38" s="5" t="s">
        <v>889</v>
      </c>
    </row>
    <row r="39" spans="1:31" x14ac:dyDescent="0.25">
      <c r="A39" s="5" t="s">
        <v>222</v>
      </c>
      <c r="B39" s="5" t="s">
        <v>223</v>
      </c>
      <c r="C39" s="5" t="str">
        <f>'Max Energy Year'!C39</f>
        <v>DRS.PX.SOR._.RES.Pool Pump - DLC</v>
      </c>
      <c r="D39" s="5" t="str">
        <f t="shared" si="1"/>
        <v>UoS Charge</v>
      </c>
      <c r="E39" s="5">
        <f t="shared" si="0"/>
        <v>-19.72</v>
      </c>
      <c r="G39" s="5" t="s">
        <v>225</v>
      </c>
      <c r="I39" s="5" t="str">
        <f>INDEX('Plexos Lookups'!$I$3:$I$54,MATCH(MID(UoS!C39,8,3),'Plexos Lookups'!$K$3:$K$54,0))</f>
        <v>OR</v>
      </c>
      <c r="P39" s="5" t="s">
        <v>222</v>
      </c>
      <c r="Q39" s="5" t="s">
        <v>223</v>
      </c>
      <c r="R39" s="5" t="s">
        <v>119</v>
      </c>
      <c r="S39" s="5" t="s">
        <v>882</v>
      </c>
      <c r="T39" s="5">
        <v>-19.72</v>
      </c>
      <c r="V39" s="5" t="s">
        <v>1003</v>
      </c>
      <c r="W39" s="5">
        <v>1</v>
      </c>
      <c r="AA39" s="5" t="s">
        <v>1002</v>
      </c>
      <c r="AE39" s="5" t="s">
        <v>889</v>
      </c>
    </row>
    <row r="40" spans="1:31" x14ac:dyDescent="0.25">
      <c r="A40" s="5" t="s">
        <v>222</v>
      </c>
      <c r="B40" s="5" t="s">
        <v>223</v>
      </c>
      <c r="C40" s="5" t="str">
        <f>'Max Energy Year'!C40</f>
        <v>DRS.PX.SOR._.RES.Smart Thermostats</v>
      </c>
      <c r="D40" s="5" t="str">
        <f t="shared" si="1"/>
        <v>UoS Charge</v>
      </c>
      <c r="E40" s="5">
        <f t="shared" si="0"/>
        <v>-19.72</v>
      </c>
      <c r="G40" s="5" t="s">
        <v>225</v>
      </c>
      <c r="I40" s="5" t="str">
        <f>INDEX('Plexos Lookups'!$I$3:$I$54,MATCH(MID(UoS!C40,8,3),'Plexos Lookups'!$K$3:$K$54,0))</f>
        <v>OR</v>
      </c>
      <c r="P40" s="5" t="s">
        <v>222</v>
      </c>
      <c r="Q40" s="5" t="s">
        <v>223</v>
      </c>
      <c r="R40" s="5" t="s">
        <v>123</v>
      </c>
      <c r="S40" s="5" t="s">
        <v>882</v>
      </c>
      <c r="T40" s="5">
        <v>-19.72</v>
      </c>
      <c r="V40" s="5" t="s">
        <v>1003</v>
      </c>
      <c r="W40" s="5">
        <v>1</v>
      </c>
      <c r="AA40" s="5" t="s">
        <v>1002</v>
      </c>
      <c r="AE40" s="5" t="s">
        <v>889</v>
      </c>
    </row>
    <row r="41" spans="1:31" x14ac:dyDescent="0.25">
      <c r="A41" s="5" t="s">
        <v>222</v>
      </c>
      <c r="B41" s="5" t="s">
        <v>223</v>
      </c>
      <c r="C41" s="5" t="str">
        <f>'Max Energy Year'!C41</f>
        <v>DRS.PX.SOR._.RES.Water Heater - DLC</v>
      </c>
      <c r="D41" s="5" t="str">
        <f t="shared" si="1"/>
        <v>UoS Charge</v>
      </c>
      <c r="E41" s="5">
        <f t="shared" si="0"/>
        <v>-19.72</v>
      </c>
      <c r="G41" s="5" t="s">
        <v>225</v>
      </c>
      <c r="I41" s="5" t="str">
        <f>INDEX('Plexos Lookups'!$I$3:$I$54,MATCH(MID(UoS!C41,8,3),'Plexos Lookups'!$K$3:$K$54,0))</f>
        <v>OR</v>
      </c>
      <c r="P41" s="5" t="s">
        <v>222</v>
      </c>
      <c r="Q41" s="5" t="s">
        <v>223</v>
      </c>
      <c r="R41" s="5" t="s">
        <v>125</v>
      </c>
      <c r="S41" s="5" t="s">
        <v>882</v>
      </c>
      <c r="T41" s="5">
        <v>-19.72</v>
      </c>
      <c r="V41" s="5" t="s">
        <v>1003</v>
      </c>
      <c r="W41" s="5">
        <v>1</v>
      </c>
      <c r="AA41" s="5" t="s">
        <v>1002</v>
      </c>
      <c r="AE41" s="5" t="s">
        <v>889</v>
      </c>
    </row>
    <row r="42" spans="1:31" x14ac:dyDescent="0.25">
      <c r="A42" s="5" t="s">
        <v>222</v>
      </c>
      <c r="B42" s="5" t="s">
        <v>223</v>
      </c>
      <c r="C42" s="5" t="str">
        <f>'Max Energy Year'!C42</f>
        <v>DRS.PX.SOR._.CI_.Battery DLC</v>
      </c>
      <c r="D42" s="5" t="str">
        <f t="shared" si="1"/>
        <v>UoS Charge</v>
      </c>
      <c r="E42" s="5">
        <f t="shared" si="0"/>
        <v>-19.72</v>
      </c>
      <c r="G42" s="5" t="s">
        <v>225</v>
      </c>
      <c r="I42" s="5" t="str">
        <f>INDEX('Plexos Lookups'!$I$3:$I$54,MATCH(MID(UoS!C42,8,3),'Plexos Lookups'!$K$3:$K$54,0))</f>
        <v>OR</v>
      </c>
      <c r="P42" s="5" t="s">
        <v>222</v>
      </c>
      <c r="Q42" s="5" t="s">
        <v>223</v>
      </c>
      <c r="R42" s="5" t="s">
        <v>95</v>
      </c>
      <c r="S42" s="5" t="s">
        <v>882</v>
      </c>
      <c r="T42" s="5">
        <v>-19.72</v>
      </c>
      <c r="V42" s="5" t="s">
        <v>1003</v>
      </c>
      <c r="W42" s="5">
        <v>1</v>
      </c>
      <c r="AA42" s="5" t="s">
        <v>1002</v>
      </c>
      <c r="AE42" s="5" t="s">
        <v>889</v>
      </c>
    </row>
    <row r="43" spans="1:31" x14ac:dyDescent="0.25">
      <c r="A43" s="5" t="s">
        <v>222</v>
      </c>
      <c r="B43" s="5" t="s">
        <v>223</v>
      </c>
      <c r="C43" s="5" t="str">
        <f>'Max Energy Year'!C43</f>
        <v>DRS.PX.SOR._.CI_.Grid Interactive Water Htr</v>
      </c>
      <c r="D43" s="5" t="str">
        <f t="shared" si="1"/>
        <v>UoS Charge</v>
      </c>
      <c r="E43" s="5">
        <f t="shared" si="0"/>
        <v>-19.72</v>
      </c>
      <c r="G43" s="5" t="s">
        <v>225</v>
      </c>
      <c r="I43" s="5" t="str">
        <f>INDEX('Plexos Lookups'!$I$3:$I$54,MATCH(MID(UoS!C43,8,3),'Plexos Lookups'!$K$3:$K$54,0))</f>
        <v>OR</v>
      </c>
      <c r="P43" s="5" t="s">
        <v>222</v>
      </c>
      <c r="Q43" s="5" t="s">
        <v>223</v>
      </c>
      <c r="R43" s="5" t="s">
        <v>97</v>
      </c>
      <c r="S43" s="5" t="s">
        <v>882</v>
      </c>
      <c r="T43" s="5">
        <v>-19.72</v>
      </c>
      <c r="V43" s="5" t="s">
        <v>1003</v>
      </c>
      <c r="W43" s="5">
        <v>1</v>
      </c>
      <c r="AA43" s="5" t="s">
        <v>1002</v>
      </c>
      <c r="AE43" s="5" t="s">
        <v>889</v>
      </c>
    </row>
    <row r="44" spans="1:31" x14ac:dyDescent="0.25">
      <c r="A44" s="5" t="s">
        <v>222</v>
      </c>
      <c r="B44" s="5" t="s">
        <v>223</v>
      </c>
      <c r="C44" s="5" t="str">
        <f>'Max Energy Year'!C44</f>
        <v>DRS.PX.SOR._.CI_.HVAC - DLC</v>
      </c>
      <c r="D44" s="5" t="str">
        <f t="shared" si="1"/>
        <v>UoS Charge</v>
      </c>
      <c r="E44" s="5">
        <f t="shared" si="0"/>
        <v>-19.72</v>
      </c>
      <c r="G44" s="5" t="s">
        <v>225</v>
      </c>
      <c r="I44" s="5" t="str">
        <f>INDEX('Plexos Lookups'!$I$3:$I$54,MATCH(MID(UoS!C44,8,3),'Plexos Lookups'!$K$3:$K$54,0))</f>
        <v>OR</v>
      </c>
      <c r="P44" s="5" t="s">
        <v>222</v>
      </c>
      <c r="Q44" s="5" t="s">
        <v>223</v>
      </c>
      <c r="R44" s="5" t="s">
        <v>99</v>
      </c>
      <c r="S44" s="5" t="s">
        <v>882</v>
      </c>
      <c r="T44" s="5">
        <v>-19.72</v>
      </c>
      <c r="V44" s="5" t="s">
        <v>1003</v>
      </c>
      <c r="W44" s="5">
        <v>1</v>
      </c>
      <c r="AA44" s="5" t="s">
        <v>1002</v>
      </c>
      <c r="AE44" s="5" t="s">
        <v>889</v>
      </c>
    </row>
    <row r="45" spans="1:31" x14ac:dyDescent="0.25">
      <c r="A45" s="5" t="s">
        <v>222</v>
      </c>
      <c r="B45" s="5" t="s">
        <v>223</v>
      </c>
      <c r="C45" s="5" t="str">
        <f>'Max Energy Year'!C45</f>
        <v>DRS.PX.SOR._.CI_.Pool Pump - DLC</v>
      </c>
      <c r="D45" s="5" t="str">
        <f t="shared" si="1"/>
        <v>UoS Charge</v>
      </c>
      <c r="E45" s="5">
        <f t="shared" si="0"/>
        <v>-19.72</v>
      </c>
      <c r="G45" s="5" t="s">
        <v>225</v>
      </c>
      <c r="I45" s="5" t="str">
        <f>INDEX('Plexos Lookups'!$I$3:$I$54,MATCH(MID(UoS!C45,8,3),'Plexos Lookups'!$K$3:$K$54,0))</f>
        <v>OR</v>
      </c>
      <c r="P45" s="5" t="s">
        <v>222</v>
      </c>
      <c r="Q45" s="5" t="s">
        <v>223</v>
      </c>
      <c r="R45" s="5" t="s">
        <v>101</v>
      </c>
      <c r="S45" s="5" t="s">
        <v>882</v>
      </c>
      <c r="T45" s="5">
        <v>-19.72</v>
      </c>
      <c r="V45" s="5" t="s">
        <v>1003</v>
      </c>
      <c r="W45" s="5">
        <v>1</v>
      </c>
      <c r="AA45" s="5" t="s">
        <v>1002</v>
      </c>
      <c r="AE45" s="5" t="s">
        <v>889</v>
      </c>
    </row>
    <row r="46" spans="1:31" x14ac:dyDescent="0.25">
      <c r="A46" s="5" t="s">
        <v>222</v>
      </c>
      <c r="B46" s="5" t="s">
        <v>223</v>
      </c>
      <c r="C46" s="5" t="str">
        <f>'Max Energy Year'!C46</f>
        <v>DRS.PX.SOR._.CI_.Smart Thermostats</v>
      </c>
      <c r="D46" s="5" t="str">
        <f t="shared" si="1"/>
        <v>UoS Charge</v>
      </c>
      <c r="E46" s="5">
        <f t="shared" si="0"/>
        <v>-19.72</v>
      </c>
      <c r="G46" s="5" t="s">
        <v>225</v>
      </c>
      <c r="I46" s="5" t="str">
        <f>INDEX('Plexos Lookups'!$I$3:$I$54,MATCH(MID(UoS!C46,8,3),'Plexos Lookups'!$K$3:$K$54,0))</f>
        <v>OR</v>
      </c>
      <c r="P46" s="5" t="s">
        <v>222</v>
      </c>
      <c r="Q46" s="5" t="s">
        <v>223</v>
      </c>
      <c r="R46" s="5" t="s">
        <v>103</v>
      </c>
      <c r="S46" s="5" t="s">
        <v>882</v>
      </c>
      <c r="T46" s="5">
        <v>-19.72</v>
      </c>
      <c r="V46" s="5" t="s">
        <v>1003</v>
      </c>
      <c r="W46" s="5">
        <v>1</v>
      </c>
      <c r="AA46" s="5" t="s">
        <v>1002</v>
      </c>
      <c r="AE46" s="5" t="s">
        <v>889</v>
      </c>
    </row>
    <row r="47" spans="1:31" x14ac:dyDescent="0.25">
      <c r="A47" s="5" t="s">
        <v>222</v>
      </c>
      <c r="B47" s="5" t="s">
        <v>223</v>
      </c>
      <c r="C47" s="5" t="str">
        <f>'Max Energy Year'!C47</f>
        <v>DRS.PX.SOR._.CI_.3 Party</v>
      </c>
      <c r="D47" s="5" t="str">
        <f t="shared" si="1"/>
        <v>UoS Charge</v>
      </c>
      <c r="E47" s="5">
        <f t="shared" si="0"/>
        <v>-19.72</v>
      </c>
      <c r="G47" s="5" t="s">
        <v>225</v>
      </c>
      <c r="I47" s="5" t="str">
        <f>INDEX('Plexos Lookups'!$I$3:$I$54,MATCH(MID(UoS!C47,8,3),'Plexos Lookups'!$K$3:$K$54,0))</f>
        <v>OR</v>
      </c>
      <c r="P47" s="5" t="s">
        <v>222</v>
      </c>
      <c r="Q47" s="5" t="s">
        <v>223</v>
      </c>
      <c r="R47" s="5" t="s">
        <v>105</v>
      </c>
      <c r="S47" s="5" t="s">
        <v>882</v>
      </c>
      <c r="T47" s="5">
        <v>-19.72</v>
      </c>
      <c r="V47" s="5" t="s">
        <v>1003</v>
      </c>
      <c r="W47" s="5">
        <v>1</v>
      </c>
      <c r="AA47" s="5" t="s">
        <v>1002</v>
      </c>
      <c r="AE47" s="5" t="s">
        <v>889</v>
      </c>
    </row>
    <row r="48" spans="1:31" x14ac:dyDescent="0.25">
      <c r="A48" s="5" t="s">
        <v>222</v>
      </c>
      <c r="B48" s="5" t="s">
        <v>223</v>
      </c>
      <c r="C48" s="5" t="str">
        <f>'Max Energy Year'!C48</f>
        <v>DRS.PX.SOR._.CI_.Water Heater - DLC</v>
      </c>
      <c r="D48" s="5" t="str">
        <f t="shared" si="1"/>
        <v>UoS Charge</v>
      </c>
      <c r="E48" s="5">
        <f t="shared" si="0"/>
        <v>-19.72</v>
      </c>
      <c r="G48" s="5" t="s">
        <v>225</v>
      </c>
      <c r="I48" s="5" t="str">
        <f>INDEX('Plexos Lookups'!$I$3:$I$54,MATCH(MID(UoS!C48,8,3),'Plexos Lookups'!$K$3:$K$54,0))</f>
        <v>OR</v>
      </c>
      <c r="P48" s="5" t="s">
        <v>222</v>
      </c>
      <c r="Q48" s="5" t="s">
        <v>223</v>
      </c>
      <c r="R48" s="5" t="s">
        <v>107</v>
      </c>
      <c r="S48" s="5" t="s">
        <v>882</v>
      </c>
      <c r="T48" s="5">
        <v>-19.72</v>
      </c>
      <c r="V48" s="5" t="s">
        <v>1003</v>
      </c>
      <c r="W48" s="5">
        <v>1</v>
      </c>
      <c r="AA48" s="5" t="s">
        <v>1002</v>
      </c>
      <c r="AE48" s="5" t="s">
        <v>889</v>
      </c>
    </row>
    <row r="49" spans="1:31" x14ac:dyDescent="0.25">
      <c r="A49" s="5" t="s">
        <v>222</v>
      </c>
      <c r="B49" s="5" t="s">
        <v>223</v>
      </c>
      <c r="C49" s="5" t="str">
        <f>'Max Energy Year'!C49</f>
        <v>DRS.PX.SOR._.IRR.Irrigation DLC</v>
      </c>
      <c r="D49" s="5" t="str">
        <f t="shared" si="1"/>
        <v>UoS Charge</v>
      </c>
      <c r="E49" s="5">
        <f t="shared" si="0"/>
        <v>-19.72</v>
      </c>
      <c r="G49" s="5" t="s">
        <v>225</v>
      </c>
      <c r="I49" s="5" t="str">
        <f>INDEX('Plexos Lookups'!$I$3:$I$54,MATCH(MID(UoS!C49,8,3),'Plexos Lookups'!$K$3:$K$54,0))</f>
        <v>OR</v>
      </c>
      <c r="P49" s="5" t="s">
        <v>222</v>
      </c>
      <c r="Q49" s="5" t="s">
        <v>223</v>
      </c>
      <c r="R49" s="5" t="s">
        <v>109</v>
      </c>
      <c r="S49" s="5" t="s">
        <v>882</v>
      </c>
      <c r="T49" s="5">
        <v>-19.72</v>
      </c>
      <c r="V49" s="5" t="s">
        <v>1003</v>
      </c>
      <c r="W49" s="5">
        <v>1</v>
      </c>
      <c r="AA49" s="5" t="s">
        <v>1002</v>
      </c>
      <c r="AE49" s="5" t="s">
        <v>889</v>
      </c>
    </row>
    <row r="50" spans="1:31" x14ac:dyDescent="0.25">
      <c r="A50" s="5" t="s">
        <v>222</v>
      </c>
      <c r="B50" s="5" t="s">
        <v>223</v>
      </c>
      <c r="C50" s="5" t="str">
        <f>'Max Energy Year'!C50</f>
        <v>DRS.PX.UTN._.RES.Battery DLC</v>
      </c>
      <c r="D50" s="5" t="str">
        <f t="shared" si="1"/>
        <v>UoS Charge</v>
      </c>
      <c r="E50" s="5">
        <f t="shared" si="0"/>
        <v>-19.54</v>
      </c>
      <c r="G50" s="5" t="s">
        <v>225</v>
      </c>
      <c r="I50" s="5" t="str">
        <f>INDEX('Plexos Lookups'!$I$3:$I$54,MATCH(MID(UoS!C50,8,3),'Plexos Lookups'!$K$3:$K$54,0))</f>
        <v>UT</v>
      </c>
      <c r="P50" s="5" t="s">
        <v>222</v>
      </c>
      <c r="Q50" s="5" t="s">
        <v>223</v>
      </c>
      <c r="R50" s="5" t="s">
        <v>151</v>
      </c>
      <c r="S50" s="5" t="s">
        <v>882</v>
      </c>
      <c r="T50" s="5">
        <v>-19.54</v>
      </c>
      <c r="V50" s="5" t="s">
        <v>1003</v>
      </c>
      <c r="W50" s="5">
        <v>1</v>
      </c>
      <c r="AA50" s="5" t="s">
        <v>1002</v>
      </c>
      <c r="AE50" s="5" t="s">
        <v>889</v>
      </c>
    </row>
    <row r="51" spans="1:31" x14ac:dyDescent="0.25">
      <c r="A51" s="5" t="s">
        <v>222</v>
      </c>
      <c r="B51" s="5" t="s">
        <v>223</v>
      </c>
      <c r="C51" s="5" t="str">
        <f>'Max Energy Year'!C51</f>
        <v>DRS.PX.UTN._.RES.EV DLC</v>
      </c>
      <c r="D51" s="5" t="str">
        <f t="shared" si="1"/>
        <v>UoS Charge</v>
      </c>
      <c r="E51" s="5">
        <f t="shared" si="0"/>
        <v>-19.54</v>
      </c>
      <c r="G51" s="5" t="s">
        <v>225</v>
      </c>
      <c r="I51" s="5" t="str">
        <f>INDEX('Plexos Lookups'!$I$3:$I$54,MATCH(MID(UoS!C51,8,3),'Plexos Lookups'!$K$3:$K$54,0))</f>
        <v>UT</v>
      </c>
      <c r="P51" s="5" t="s">
        <v>222</v>
      </c>
      <c r="Q51" s="5" t="s">
        <v>223</v>
      </c>
      <c r="R51" s="5" t="s">
        <v>141</v>
      </c>
      <c r="S51" s="5" t="s">
        <v>882</v>
      </c>
      <c r="T51" s="5">
        <v>-19.54</v>
      </c>
      <c r="V51" s="5" t="s">
        <v>1003</v>
      </c>
      <c r="W51" s="5">
        <v>1</v>
      </c>
      <c r="AA51" s="5" t="s">
        <v>1002</v>
      </c>
      <c r="AE51" s="5" t="s">
        <v>889</v>
      </c>
    </row>
    <row r="52" spans="1:31" x14ac:dyDescent="0.25">
      <c r="A52" s="5" t="s">
        <v>222</v>
      </c>
      <c r="B52" s="5" t="s">
        <v>223</v>
      </c>
      <c r="C52" s="5" t="str">
        <f>'Max Energy Year'!C52</f>
        <v>DRS.PX.UTN._.RES.Grid Interactive Water Htr</v>
      </c>
      <c r="D52" s="5" t="str">
        <f t="shared" si="1"/>
        <v>UoS Charge</v>
      </c>
      <c r="E52" s="5">
        <f t="shared" si="0"/>
        <v>-19.54</v>
      </c>
      <c r="G52" s="5" t="s">
        <v>225</v>
      </c>
      <c r="I52" s="5" t="str">
        <f>INDEX('Plexos Lookups'!$I$3:$I$54,MATCH(MID(UoS!C52,8,3),'Plexos Lookups'!$K$3:$K$54,0))</f>
        <v>UT</v>
      </c>
      <c r="P52" s="5" t="s">
        <v>222</v>
      </c>
      <c r="Q52" s="5" t="s">
        <v>223</v>
      </c>
      <c r="R52" s="5" t="s">
        <v>143</v>
      </c>
      <c r="S52" s="5" t="s">
        <v>882</v>
      </c>
      <c r="T52" s="5">
        <v>-19.54</v>
      </c>
      <c r="V52" s="5" t="s">
        <v>1003</v>
      </c>
      <c r="W52" s="5">
        <v>1</v>
      </c>
      <c r="AA52" s="5" t="s">
        <v>1002</v>
      </c>
      <c r="AE52" s="5" t="s">
        <v>889</v>
      </c>
    </row>
    <row r="53" spans="1:31" x14ac:dyDescent="0.25">
      <c r="A53" s="5" t="s">
        <v>222</v>
      </c>
      <c r="B53" s="5" t="s">
        <v>223</v>
      </c>
      <c r="C53" s="5" t="str">
        <f>'Max Energy Year'!C53</f>
        <v>DRS.PX.UTN._.RES.Home Energy Mgmt Sys</v>
      </c>
      <c r="D53" s="5" t="str">
        <f t="shared" si="1"/>
        <v>UoS Charge</v>
      </c>
      <c r="E53" s="5">
        <f t="shared" si="0"/>
        <v>-19.54</v>
      </c>
      <c r="G53" s="5" t="s">
        <v>225</v>
      </c>
      <c r="I53" s="5" t="str">
        <f>INDEX('Plexos Lookups'!$I$3:$I$54,MATCH(MID(UoS!C53,8,3),'Plexos Lookups'!$K$3:$K$54,0))</f>
        <v>UT</v>
      </c>
      <c r="P53" s="5" t="s">
        <v>222</v>
      </c>
      <c r="Q53" s="5" t="s">
        <v>223</v>
      </c>
      <c r="R53" s="5" t="s">
        <v>145</v>
      </c>
      <c r="S53" s="5" t="s">
        <v>882</v>
      </c>
      <c r="T53" s="5">
        <v>-19.54</v>
      </c>
      <c r="V53" s="5" t="s">
        <v>1003</v>
      </c>
      <c r="W53" s="5">
        <v>1</v>
      </c>
      <c r="AA53" s="5" t="s">
        <v>1002</v>
      </c>
      <c r="AE53" s="5" t="s">
        <v>889</v>
      </c>
    </row>
    <row r="54" spans="1:31" x14ac:dyDescent="0.25">
      <c r="A54" s="5" t="s">
        <v>222</v>
      </c>
      <c r="B54" s="5" t="s">
        <v>223</v>
      </c>
      <c r="C54" s="5" t="str">
        <f>'Max Energy Year'!C54</f>
        <v>DRS.PX.UTN._.RES.HVAC - DLC</v>
      </c>
      <c r="D54" s="5" t="str">
        <f t="shared" si="1"/>
        <v>UoS Charge</v>
      </c>
      <c r="E54" s="5">
        <f t="shared" si="0"/>
        <v>-19.54</v>
      </c>
      <c r="G54" s="5" t="s">
        <v>225</v>
      </c>
      <c r="I54" s="5" t="str">
        <f>INDEX('Plexos Lookups'!$I$3:$I$54,MATCH(MID(UoS!C54,8,3),'Plexos Lookups'!$K$3:$K$54,0))</f>
        <v>UT</v>
      </c>
      <c r="P54" s="5" t="s">
        <v>222</v>
      </c>
      <c r="Q54" s="5" t="s">
        <v>223</v>
      </c>
      <c r="R54" s="5" t="s">
        <v>147</v>
      </c>
      <c r="S54" s="5" t="s">
        <v>882</v>
      </c>
      <c r="T54" s="5">
        <v>-19.54</v>
      </c>
      <c r="V54" s="5" t="s">
        <v>1003</v>
      </c>
      <c r="W54" s="5">
        <v>1</v>
      </c>
      <c r="AA54" s="5" t="s">
        <v>1002</v>
      </c>
      <c r="AE54" s="5" t="s">
        <v>889</v>
      </c>
    </row>
    <row r="55" spans="1:31" x14ac:dyDescent="0.25">
      <c r="A55" s="5" t="s">
        <v>222</v>
      </c>
      <c r="B55" s="5" t="s">
        <v>223</v>
      </c>
      <c r="C55" s="5" t="str">
        <f>'Max Energy Year'!C55</f>
        <v>DRS.PX.UTN._.RES.Pool Pump - DLC</v>
      </c>
      <c r="D55" s="5" t="str">
        <f t="shared" si="1"/>
        <v>UoS Charge</v>
      </c>
      <c r="E55" s="5">
        <f t="shared" si="0"/>
        <v>-19.54</v>
      </c>
      <c r="G55" s="5" t="s">
        <v>225</v>
      </c>
      <c r="I55" s="5" t="str">
        <f>INDEX('Plexos Lookups'!$I$3:$I$54,MATCH(MID(UoS!C55,8,3),'Plexos Lookups'!$K$3:$K$54,0))</f>
        <v>UT</v>
      </c>
      <c r="P55" s="5" t="s">
        <v>222</v>
      </c>
      <c r="Q55" s="5" t="s">
        <v>223</v>
      </c>
      <c r="R55" s="5" t="s">
        <v>149</v>
      </c>
      <c r="S55" s="5" t="s">
        <v>882</v>
      </c>
      <c r="T55" s="5">
        <v>-19.54</v>
      </c>
      <c r="V55" s="5" t="s">
        <v>1003</v>
      </c>
      <c r="W55" s="5">
        <v>1</v>
      </c>
      <c r="AA55" s="5" t="s">
        <v>1002</v>
      </c>
      <c r="AE55" s="5" t="s">
        <v>889</v>
      </c>
    </row>
    <row r="56" spans="1:31" x14ac:dyDescent="0.25">
      <c r="A56" s="5" t="s">
        <v>222</v>
      </c>
      <c r="B56" s="5" t="s">
        <v>223</v>
      </c>
      <c r="C56" s="5" t="str">
        <f>'Max Energy Year'!C56</f>
        <v>DRS.PX.UTN._.RES.Water Heater - DLC</v>
      </c>
      <c r="D56" s="5" t="str">
        <f t="shared" si="1"/>
        <v>UoS Charge</v>
      </c>
      <c r="E56" s="5">
        <f t="shared" si="0"/>
        <v>-19.54</v>
      </c>
      <c r="G56" s="5" t="s">
        <v>225</v>
      </c>
      <c r="I56" s="5" t="str">
        <f>INDEX('Plexos Lookups'!$I$3:$I$54,MATCH(MID(UoS!C56,8,3),'Plexos Lookups'!$K$3:$K$54,0))</f>
        <v>UT</v>
      </c>
      <c r="P56" s="5" t="s">
        <v>222</v>
      </c>
      <c r="Q56" s="5" t="s">
        <v>223</v>
      </c>
      <c r="R56" s="5" t="s">
        <v>153</v>
      </c>
      <c r="S56" s="5" t="s">
        <v>882</v>
      </c>
      <c r="T56" s="5">
        <v>-19.54</v>
      </c>
      <c r="V56" s="5" t="s">
        <v>1003</v>
      </c>
      <c r="W56" s="5">
        <v>1</v>
      </c>
      <c r="AA56" s="5" t="s">
        <v>1002</v>
      </c>
      <c r="AE56" s="5" t="s">
        <v>889</v>
      </c>
    </row>
    <row r="57" spans="1:31" x14ac:dyDescent="0.25">
      <c r="A57" s="5" t="s">
        <v>222</v>
      </c>
      <c r="B57" s="5" t="s">
        <v>223</v>
      </c>
      <c r="C57" s="5" t="str">
        <f>'Max Energy Year'!C57</f>
        <v>DRS.PX.UTN._.CI_.Battery DLC</v>
      </c>
      <c r="D57" s="5" t="str">
        <f t="shared" si="1"/>
        <v>UoS Charge</v>
      </c>
      <c r="E57" s="5">
        <f t="shared" si="0"/>
        <v>-19.54</v>
      </c>
      <c r="G57" s="5" t="s">
        <v>225</v>
      </c>
      <c r="I57" s="5" t="str">
        <f>INDEX('Plexos Lookups'!$I$3:$I$54,MATCH(MID(UoS!C57,8,3),'Plexos Lookups'!$K$3:$K$54,0))</f>
        <v>UT</v>
      </c>
      <c r="P57" s="5" t="s">
        <v>222</v>
      </c>
      <c r="Q57" s="5" t="s">
        <v>223</v>
      </c>
      <c r="R57" s="5" t="s">
        <v>155</v>
      </c>
      <c r="S57" s="5" t="s">
        <v>882</v>
      </c>
      <c r="T57" s="5">
        <v>-19.54</v>
      </c>
      <c r="V57" s="5" t="s">
        <v>1003</v>
      </c>
      <c r="W57" s="5">
        <v>1</v>
      </c>
      <c r="AA57" s="5" t="s">
        <v>1002</v>
      </c>
      <c r="AE57" s="5" t="s">
        <v>889</v>
      </c>
    </row>
    <row r="58" spans="1:31" x14ac:dyDescent="0.25">
      <c r="A58" s="5" t="s">
        <v>222</v>
      </c>
      <c r="B58" s="5" t="s">
        <v>223</v>
      </c>
      <c r="C58" s="5" t="str">
        <f>'Max Energy Year'!C58</f>
        <v>DRS.PX.UTN._.CI_.Grid Interactive Water Htr</v>
      </c>
      <c r="D58" s="5" t="str">
        <f t="shared" si="1"/>
        <v>UoS Charge</v>
      </c>
      <c r="E58" s="5">
        <f t="shared" si="0"/>
        <v>-19.54</v>
      </c>
      <c r="G58" s="5" t="s">
        <v>225</v>
      </c>
      <c r="I58" s="5" t="str">
        <f>INDEX('Plexos Lookups'!$I$3:$I$54,MATCH(MID(UoS!C58,8,3),'Plexos Lookups'!$K$3:$K$54,0))</f>
        <v>UT</v>
      </c>
      <c r="P58" s="5" t="s">
        <v>222</v>
      </c>
      <c r="Q58" s="5" t="s">
        <v>223</v>
      </c>
      <c r="R58" s="5" t="s">
        <v>127</v>
      </c>
      <c r="S58" s="5" t="s">
        <v>882</v>
      </c>
      <c r="T58" s="5">
        <v>-19.54</v>
      </c>
      <c r="V58" s="5" t="s">
        <v>1003</v>
      </c>
      <c r="W58" s="5">
        <v>1</v>
      </c>
      <c r="AA58" s="5" t="s">
        <v>1002</v>
      </c>
      <c r="AE58" s="5" t="s">
        <v>889</v>
      </c>
    </row>
    <row r="59" spans="1:31" x14ac:dyDescent="0.25">
      <c r="A59" s="5" t="s">
        <v>222</v>
      </c>
      <c r="B59" s="5" t="s">
        <v>223</v>
      </c>
      <c r="C59" s="5" t="str">
        <f>'Max Energy Year'!C59</f>
        <v>DRS.PX.UTN._.CI_.HVAC - DLC</v>
      </c>
      <c r="D59" s="5" t="str">
        <f t="shared" si="1"/>
        <v>UoS Charge</v>
      </c>
      <c r="E59" s="5">
        <f t="shared" si="0"/>
        <v>-19.54</v>
      </c>
      <c r="G59" s="5" t="s">
        <v>225</v>
      </c>
      <c r="I59" s="5" t="str">
        <f>INDEX('Plexos Lookups'!$I$3:$I$54,MATCH(MID(UoS!C59,8,3),'Plexos Lookups'!$K$3:$K$54,0))</f>
        <v>UT</v>
      </c>
      <c r="P59" s="5" t="s">
        <v>222</v>
      </c>
      <c r="Q59" s="5" t="s">
        <v>223</v>
      </c>
      <c r="R59" s="5" t="s">
        <v>129</v>
      </c>
      <c r="S59" s="5" t="s">
        <v>882</v>
      </c>
      <c r="T59" s="5">
        <v>-19.54</v>
      </c>
      <c r="V59" s="5" t="s">
        <v>1003</v>
      </c>
      <c r="W59" s="5">
        <v>1</v>
      </c>
      <c r="AA59" s="5" t="s">
        <v>1002</v>
      </c>
      <c r="AE59" s="5" t="s">
        <v>889</v>
      </c>
    </row>
    <row r="60" spans="1:31" x14ac:dyDescent="0.25">
      <c r="A60" s="5" t="s">
        <v>222</v>
      </c>
      <c r="B60" s="5" t="s">
        <v>223</v>
      </c>
      <c r="C60" s="5" t="str">
        <f>'Max Energy Year'!C60</f>
        <v>DRS.PX.UTN._.CI_.Pool Pump - DLC</v>
      </c>
      <c r="D60" s="5" t="str">
        <f t="shared" si="1"/>
        <v>UoS Charge</v>
      </c>
      <c r="E60" s="5">
        <f t="shared" si="0"/>
        <v>-19.54</v>
      </c>
      <c r="G60" s="5" t="s">
        <v>225</v>
      </c>
      <c r="I60" s="5" t="str">
        <f>INDEX('Plexos Lookups'!$I$3:$I$54,MATCH(MID(UoS!C60,8,3),'Plexos Lookups'!$K$3:$K$54,0))</f>
        <v>UT</v>
      </c>
      <c r="P60" s="5" t="s">
        <v>222</v>
      </c>
      <c r="Q60" s="5" t="s">
        <v>223</v>
      </c>
      <c r="R60" s="5" t="s">
        <v>131</v>
      </c>
      <c r="S60" s="5" t="s">
        <v>882</v>
      </c>
      <c r="T60" s="5">
        <v>-19.54</v>
      </c>
      <c r="V60" s="5" t="s">
        <v>1003</v>
      </c>
      <c r="W60" s="5">
        <v>1</v>
      </c>
      <c r="AA60" s="5" t="s">
        <v>1002</v>
      </c>
      <c r="AE60" s="5" t="s">
        <v>889</v>
      </c>
    </row>
    <row r="61" spans="1:31" x14ac:dyDescent="0.25">
      <c r="A61" s="5" t="s">
        <v>222</v>
      </c>
      <c r="B61" s="5" t="s">
        <v>223</v>
      </c>
      <c r="C61" s="5" t="str">
        <f>'Max Energy Year'!C61</f>
        <v>DRS.PX.UTN._.CI_.Smart Thermostats</v>
      </c>
      <c r="D61" s="5" t="str">
        <f t="shared" si="1"/>
        <v>UoS Charge</v>
      </c>
      <c r="E61" s="5">
        <f t="shared" si="0"/>
        <v>-19.54</v>
      </c>
      <c r="G61" s="5" t="s">
        <v>225</v>
      </c>
      <c r="I61" s="5" t="str">
        <f>INDEX('Plexos Lookups'!$I$3:$I$54,MATCH(MID(UoS!C61,8,3),'Plexos Lookups'!$K$3:$K$54,0))</f>
        <v>UT</v>
      </c>
      <c r="P61" s="5" t="s">
        <v>222</v>
      </c>
      <c r="Q61" s="5" t="s">
        <v>223</v>
      </c>
      <c r="R61" s="5" t="s">
        <v>133</v>
      </c>
      <c r="S61" s="5" t="s">
        <v>882</v>
      </c>
      <c r="T61" s="5">
        <v>-19.54</v>
      </c>
      <c r="V61" s="5" t="s">
        <v>1003</v>
      </c>
      <c r="W61" s="5">
        <v>1</v>
      </c>
      <c r="AA61" s="5" t="s">
        <v>1002</v>
      </c>
      <c r="AE61" s="5" t="s">
        <v>889</v>
      </c>
    </row>
    <row r="62" spans="1:31" x14ac:dyDescent="0.25">
      <c r="A62" s="5" t="s">
        <v>222</v>
      </c>
      <c r="B62" s="5" t="s">
        <v>223</v>
      </c>
      <c r="C62" s="5" t="str">
        <f>'Max Energy Year'!C62</f>
        <v>DRS.PX.UTN._.CI_.3 Party</v>
      </c>
      <c r="D62" s="5" t="str">
        <f t="shared" si="1"/>
        <v>UoS Charge</v>
      </c>
      <c r="E62" s="5">
        <f t="shared" si="0"/>
        <v>-19.54</v>
      </c>
      <c r="G62" s="5" t="s">
        <v>225</v>
      </c>
      <c r="I62" s="5" t="str">
        <f>INDEX('Plexos Lookups'!$I$3:$I$54,MATCH(MID(UoS!C62,8,3),'Plexos Lookups'!$K$3:$K$54,0))</f>
        <v>UT</v>
      </c>
      <c r="P62" s="5" t="s">
        <v>222</v>
      </c>
      <c r="Q62" s="5" t="s">
        <v>223</v>
      </c>
      <c r="R62" s="5" t="s">
        <v>135</v>
      </c>
      <c r="S62" s="5" t="s">
        <v>882</v>
      </c>
      <c r="T62" s="5">
        <v>-19.54</v>
      </c>
      <c r="V62" s="5" t="s">
        <v>1003</v>
      </c>
      <c r="W62" s="5">
        <v>1</v>
      </c>
      <c r="AA62" s="5" t="s">
        <v>1002</v>
      </c>
      <c r="AE62" s="5" t="s">
        <v>889</v>
      </c>
    </row>
    <row r="63" spans="1:31" x14ac:dyDescent="0.25">
      <c r="A63" s="5" t="s">
        <v>222</v>
      </c>
      <c r="B63" s="5" t="s">
        <v>223</v>
      </c>
      <c r="C63" s="5" t="str">
        <f>'Max Energy Year'!C63</f>
        <v>DRS.PX.UTN._.CI_.Water Heater - DLC</v>
      </c>
      <c r="D63" s="5" t="str">
        <f t="shared" si="1"/>
        <v>UoS Charge</v>
      </c>
      <c r="E63" s="5">
        <f t="shared" si="0"/>
        <v>-19.54</v>
      </c>
      <c r="G63" s="5" t="s">
        <v>225</v>
      </c>
      <c r="I63" s="5" t="str">
        <f>INDEX('Plexos Lookups'!$I$3:$I$54,MATCH(MID(UoS!C63,8,3),'Plexos Lookups'!$K$3:$K$54,0))</f>
        <v>UT</v>
      </c>
      <c r="P63" s="5" t="s">
        <v>222</v>
      </c>
      <c r="Q63" s="5" t="s">
        <v>223</v>
      </c>
      <c r="R63" s="5" t="s">
        <v>137</v>
      </c>
      <c r="S63" s="5" t="s">
        <v>882</v>
      </c>
      <c r="T63" s="5">
        <v>-19.54</v>
      </c>
      <c r="V63" s="5" t="s">
        <v>1003</v>
      </c>
      <c r="W63" s="5">
        <v>1</v>
      </c>
      <c r="AA63" s="5" t="s">
        <v>1002</v>
      </c>
      <c r="AE63" s="5" t="s">
        <v>889</v>
      </c>
    </row>
    <row r="64" spans="1:31" x14ac:dyDescent="0.25">
      <c r="A64" s="5" t="s">
        <v>222</v>
      </c>
      <c r="B64" s="5" t="s">
        <v>223</v>
      </c>
      <c r="C64" s="5" t="str">
        <f>'Max Energy Year'!C64</f>
        <v>DRS.PX.UTN._.IRR.Irrigation DLC</v>
      </c>
      <c r="D64" s="5" t="str">
        <f t="shared" si="1"/>
        <v>UoS Charge</v>
      </c>
      <c r="E64" s="5">
        <f t="shared" si="0"/>
        <v>-19.54</v>
      </c>
      <c r="G64" s="5" t="s">
        <v>225</v>
      </c>
      <c r="I64" s="5" t="str">
        <f>INDEX('Plexos Lookups'!$I$3:$I$54,MATCH(MID(UoS!C64,8,3),'Plexos Lookups'!$K$3:$K$54,0))</f>
        <v>UT</v>
      </c>
      <c r="P64" s="5" t="s">
        <v>222</v>
      </c>
      <c r="Q64" s="5" t="s">
        <v>223</v>
      </c>
      <c r="R64" s="5" t="s">
        <v>139</v>
      </c>
      <c r="S64" s="5" t="s">
        <v>882</v>
      </c>
      <c r="T64" s="5">
        <v>-19.54</v>
      </c>
      <c r="V64" s="5" t="s">
        <v>1003</v>
      </c>
      <c r="W64" s="5">
        <v>1</v>
      </c>
      <c r="AA64" s="5" t="s">
        <v>1002</v>
      </c>
      <c r="AE64" s="5" t="s">
        <v>889</v>
      </c>
    </row>
    <row r="65" spans="1:31" x14ac:dyDescent="0.25">
      <c r="A65" s="5" t="s">
        <v>222</v>
      </c>
      <c r="B65" s="5" t="s">
        <v>223</v>
      </c>
      <c r="C65" s="5" t="str">
        <f>'Max Energy Year'!C65</f>
        <v>DRS.PX.YAK._.RES.Battery DLC</v>
      </c>
      <c r="D65" s="5" t="str">
        <f t="shared" si="1"/>
        <v>UoS Charge</v>
      </c>
      <c r="E65" s="5">
        <f t="shared" si="0"/>
        <v>-23.2</v>
      </c>
      <c r="G65" s="5" t="s">
        <v>225</v>
      </c>
      <c r="I65" s="5" t="str">
        <f>INDEX('Plexos Lookups'!$I$3:$I$54,MATCH(MID(UoS!C65,8,3),'Plexos Lookups'!$K$3:$K$54,0))</f>
        <v>WA</v>
      </c>
      <c r="P65" s="5" t="s">
        <v>222</v>
      </c>
      <c r="Q65" s="5" t="s">
        <v>223</v>
      </c>
      <c r="R65" s="5" t="s">
        <v>213</v>
      </c>
      <c r="S65" s="5" t="s">
        <v>882</v>
      </c>
      <c r="T65" s="5">
        <v>-13.82</v>
      </c>
      <c r="V65" s="5" t="s">
        <v>1003</v>
      </c>
      <c r="W65" s="5">
        <v>1</v>
      </c>
      <c r="AA65" s="5" t="s">
        <v>1002</v>
      </c>
      <c r="AE65" s="5" t="s">
        <v>889</v>
      </c>
    </row>
    <row r="66" spans="1:31" x14ac:dyDescent="0.25">
      <c r="A66" s="5" t="s">
        <v>222</v>
      </c>
      <c r="B66" s="5" t="s">
        <v>223</v>
      </c>
      <c r="C66" s="5" t="str">
        <f>'Max Energy Year'!C66</f>
        <v>DRS.PX.YAK._.RES.EV DLC</v>
      </c>
      <c r="D66" s="5" t="str">
        <f t="shared" si="1"/>
        <v>UoS Charge</v>
      </c>
      <c r="E66" s="5">
        <f t="shared" si="0"/>
        <v>-23.2</v>
      </c>
      <c r="G66" s="5" t="s">
        <v>225</v>
      </c>
      <c r="I66" s="5" t="str">
        <f>INDEX('Plexos Lookups'!$I$3:$I$54,MATCH(MID(UoS!C66,8,3),'Plexos Lookups'!$K$3:$K$54,0))</f>
        <v>WA</v>
      </c>
      <c r="P66" s="5" t="s">
        <v>222</v>
      </c>
      <c r="Q66" s="5" t="s">
        <v>223</v>
      </c>
      <c r="R66" s="5" t="s">
        <v>203</v>
      </c>
      <c r="S66" s="5" t="s">
        <v>882</v>
      </c>
      <c r="T66" s="5">
        <v>-13.82</v>
      </c>
      <c r="V66" s="5" t="s">
        <v>1003</v>
      </c>
      <c r="W66" s="5">
        <v>1</v>
      </c>
      <c r="AA66" s="5" t="s">
        <v>1002</v>
      </c>
      <c r="AE66" s="5" t="s">
        <v>889</v>
      </c>
    </row>
    <row r="67" spans="1:31" x14ac:dyDescent="0.25">
      <c r="A67" s="5" t="s">
        <v>222</v>
      </c>
      <c r="B67" s="5" t="s">
        <v>223</v>
      </c>
      <c r="C67" s="5" t="str">
        <f>'Max Energy Year'!C67</f>
        <v>DRS.PX.YAK._.RES.Grid Interactive Water Htr</v>
      </c>
      <c r="D67" s="5" t="str">
        <f t="shared" si="1"/>
        <v>UoS Charge</v>
      </c>
      <c r="E67" s="5">
        <f t="shared" si="0"/>
        <v>-23.2</v>
      </c>
      <c r="G67" s="5" t="s">
        <v>225</v>
      </c>
      <c r="I67" s="5" t="str">
        <f>INDEX('Plexos Lookups'!$I$3:$I$54,MATCH(MID(UoS!C67,8,3),'Plexos Lookups'!$K$3:$K$54,0))</f>
        <v>WA</v>
      </c>
      <c r="P67" s="5" t="s">
        <v>222</v>
      </c>
      <c r="Q67" s="5" t="s">
        <v>223</v>
      </c>
      <c r="R67" s="5" t="s">
        <v>205</v>
      </c>
      <c r="S67" s="5" t="s">
        <v>882</v>
      </c>
      <c r="T67" s="5">
        <v>-13.82</v>
      </c>
      <c r="V67" s="5" t="s">
        <v>1003</v>
      </c>
      <c r="W67" s="5">
        <v>1</v>
      </c>
      <c r="AA67" s="5" t="s">
        <v>1002</v>
      </c>
      <c r="AE67" s="5" t="s">
        <v>889</v>
      </c>
    </row>
    <row r="68" spans="1:31" x14ac:dyDescent="0.25">
      <c r="A68" s="5" t="s">
        <v>222</v>
      </c>
      <c r="B68" s="5" t="s">
        <v>223</v>
      </c>
      <c r="C68" s="5" t="str">
        <f>'Max Energy Year'!C68</f>
        <v>DRS.PX.YAK._.RES.Home Energy Mgmt Sys</v>
      </c>
      <c r="D68" s="5" t="str">
        <f t="shared" si="1"/>
        <v>UoS Charge</v>
      </c>
      <c r="E68" s="5">
        <f t="shared" ref="E68:E131" si="2">-ROUND(INDEX($N$5:$N$10,MATCH(I68,$K$5:$K$10,0)),2)</f>
        <v>-23.2</v>
      </c>
      <c r="G68" s="5" t="s">
        <v>225</v>
      </c>
      <c r="I68" s="5" t="str">
        <f>INDEX('Plexos Lookups'!$I$3:$I$54,MATCH(MID(UoS!C68,8,3),'Plexos Lookups'!$K$3:$K$54,0))</f>
        <v>WA</v>
      </c>
      <c r="P68" s="5" t="s">
        <v>222</v>
      </c>
      <c r="Q68" s="5" t="s">
        <v>223</v>
      </c>
      <c r="R68" s="5" t="s">
        <v>207</v>
      </c>
      <c r="S68" s="5" t="s">
        <v>882</v>
      </c>
      <c r="T68" s="5">
        <v>-13.82</v>
      </c>
      <c r="V68" s="5" t="s">
        <v>1003</v>
      </c>
      <c r="W68" s="5">
        <v>1</v>
      </c>
      <c r="AA68" s="5" t="s">
        <v>1002</v>
      </c>
      <c r="AE68" s="5" t="s">
        <v>889</v>
      </c>
    </row>
    <row r="69" spans="1:31" x14ac:dyDescent="0.25">
      <c r="A69" s="5" t="s">
        <v>222</v>
      </c>
      <c r="B69" s="5" t="s">
        <v>223</v>
      </c>
      <c r="C69" s="5" t="str">
        <f>'Max Energy Year'!C69</f>
        <v>DRS.PX.YAK._.RES.HVAC - DLC</v>
      </c>
      <c r="D69" s="5" t="str">
        <f t="shared" ref="D69:D132" si="3">D68</f>
        <v>UoS Charge</v>
      </c>
      <c r="E69" s="5">
        <f t="shared" si="2"/>
        <v>-23.2</v>
      </c>
      <c r="G69" s="5" t="s">
        <v>225</v>
      </c>
      <c r="I69" s="5" t="str">
        <f>INDEX('Plexos Lookups'!$I$3:$I$54,MATCH(MID(UoS!C69,8,3),'Plexos Lookups'!$K$3:$K$54,0))</f>
        <v>WA</v>
      </c>
      <c r="P69" s="5" t="s">
        <v>222</v>
      </c>
      <c r="Q69" s="5" t="s">
        <v>223</v>
      </c>
      <c r="R69" s="5" t="s">
        <v>209</v>
      </c>
      <c r="S69" s="5" t="s">
        <v>882</v>
      </c>
      <c r="T69" s="5">
        <v>-13.82</v>
      </c>
      <c r="V69" s="5" t="s">
        <v>1003</v>
      </c>
      <c r="W69" s="5">
        <v>1</v>
      </c>
      <c r="AA69" s="5" t="s">
        <v>1002</v>
      </c>
      <c r="AE69" s="5" t="s">
        <v>889</v>
      </c>
    </row>
    <row r="70" spans="1:31" x14ac:dyDescent="0.25">
      <c r="A70" s="5" t="s">
        <v>222</v>
      </c>
      <c r="B70" s="5" t="s">
        <v>223</v>
      </c>
      <c r="C70" s="5" t="str">
        <f>'Max Energy Year'!C70</f>
        <v>DRS.PX.YAK._.RES.Pool Pump - DLC</v>
      </c>
      <c r="D70" s="5" t="str">
        <f t="shared" si="3"/>
        <v>UoS Charge</v>
      </c>
      <c r="E70" s="5">
        <f t="shared" si="2"/>
        <v>-23.2</v>
      </c>
      <c r="G70" s="5" t="s">
        <v>225</v>
      </c>
      <c r="I70" s="5" t="str">
        <f>INDEX('Plexos Lookups'!$I$3:$I$54,MATCH(MID(UoS!C70,8,3),'Plexos Lookups'!$K$3:$K$54,0))</f>
        <v>WA</v>
      </c>
      <c r="P70" s="5" t="s">
        <v>222</v>
      </c>
      <c r="Q70" s="5" t="s">
        <v>223</v>
      </c>
      <c r="R70" s="5" t="s">
        <v>211</v>
      </c>
      <c r="S70" s="5" t="s">
        <v>882</v>
      </c>
      <c r="T70" s="5">
        <v>-13.82</v>
      </c>
      <c r="V70" s="5" t="s">
        <v>1003</v>
      </c>
      <c r="W70" s="5">
        <v>1</v>
      </c>
      <c r="AA70" s="5" t="s">
        <v>1002</v>
      </c>
      <c r="AE70" s="5" t="s">
        <v>889</v>
      </c>
    </row>
    <row r="71" spans="1:31" x14ac:dyDescent="0.25">
      <c r="A71" s="5" t="s">
        <v>222</v>
      </c>
      <c r="B71" s="5" t="s">
        <v>223</v>
      </c>
      <c r="C71" s="5" t="str">
        <f>'Max Energy Year'!C71</f>
        <v>DRS.PX.YAK._.RES.Smart Thermostats</v>
      </c>
      <c r="D71" s="5" t="str">
        <f t="shared" si="3"/>
        <v>UoS Charge</v>
      </c>
      <c r="E71" s="5">
        <f t="shared" si="2"/>
        <v>-23.2</v>
      </c>
      <c r="G71" s="5" t="s">
        <v>225</v>
      </c>
      <c r="I71" s="5" t="str">
        <f>INDEX('Plexos Lookups'!$I$3:$I$54,MATCH(MID(UoS!C71,8,3),'Plexos Lookups'!$K$3:$K$54,0))</f>
        <v>WA</v>
      </c>
      <c r="P71" s="5" t="s">
        <v>222</v>
      </c>
      <c r="Q71" s="5" t="s">
        <v>223</v>
      </c>
      <c r="R71" s="5" t="s">
        <v>215</v>
      </c>
      <c r="S71" s="5" t="s">
        <v>882</v>
      </c>
      <c r="T71" s="5">
        <v>-13.82</v>
      </c>
      <c r="V71" s="5" t="s">
        <v>1003</v>
      </c>
      <c r="W71" s="5">
        <v>1</v>
      </c>
      <c r="AA71" s="5" t="s">
        <v>1002</v>
      </c>
      <c r="AE71" s="5" t="s">
        <v>889</v>
      </c>
    </row>
    <row r="72" spans="1:31" x14ac:dyDescent="0.25">
      <c r="A72" s="5" t="s">
        <v>222</v>
      </c>
      <c r="B72" s="5" t="s">
        <v>223</v>
      </c>
      <c r="C72" s="5" t="str">
        <f>'Max Energy Year'!C72</f>
        <v>DRS.PX.YAK._.RES.Water Heater - DLC</v>
      </c>
      <c r="D72" s="5" t="str">
        <f t="shared" si="3"/>
        <v>UoS Charge</v>
      </c>
      <c r="E72" s="5">
        <f t="shared" si="2"/>
        <v>-23.2</v>
      </c>
      <c r="G72" s="5" t="s">
        <v>225</v>
      </c>
      <c r="I72" s="5" t="str">
        <f>INDEX('Plexos Lookups'!$I$3:$I$54,MATCH(MID(UoS!C72,8,3),'Plexos Lookups'!$K$3:$K$54,0))</f>
        <v>WA</v>
      </c>
      <c r="P72" s="5" t="s">
        <v>222</v>
      </c>
      <c r="Q72" s="5" t="s">
        <v>223</v>
      </c>
      <c r="R72" s="5" t="s">
        <v>217</v>
      </c>
      <c r="S72" s="5" t="s">
        <v>882</v>
      </c>
      <c r="T72" s="5">
        <v>-13.82</v>
      </c>
      <c r="V72" s="5" t="s">
        <v>1003</v>
      </c>
      <c r="W72" s="5">
        <v>1</v>
      </c>
      <c r="AA72" s="5" t="s">
        <v>1002</v>
      </c>
      <c r="AE72" s="5" t="s">
        <v>889</v>
      </c>
    </row>
    <row r="73" spans="1:31" x14ac:dyDescent="0.25">
      <c r="A73" s="5" t="s">
        <v>222</v>
      </c>
      <c r="B73" s="5" t="s">
        <v>223</v>
      </c>
      <c r="C73" s="5" t="str">
        <f>'Max Energy Year'!C73</f>
        <v>DRS.PX.YAK._.CI_.Battery DLC</v>
      </c>
      <c r="D73" s="5" t="str">
        <f t="shared" si="3"/>
        <v>UoS Charge</v>
      </c>
      <c r="E73" s="5">
        <f t="shared" si="2"/>
        <v>-23.2</v>
      </c>
      <c r="G73" s="5" t="s">
        <v>225</v>
      </c>
      <c r="I73" s="5" t="str">
        <f>INDEX('Plexos Lookups'!$I$3:$I$54,MATCH(MID(UoS!C73,8,3),'Plexos Lookups'!$K$3:$K$54,0))</f>
        <v>WA</v>
      </c>
      <c r="P73" s="5" t="s">
        <v>222</v>
      </c>
      <c r="Q73" s="5" t="s">
        <v>223</v>
      </c>
      <c r="R73" s="5" t="s">
        <v>189</v>
      </c>
      <c r="S73" s="5" t="s">
        <v>882</v>
      </c>
      <c r="T73" s="5">
        <v>-13.82</v>
      </c>
      <c r="V73" s="5" t="s">
        <v>1003</v>
      </c>
      <c r="W73" s="5">
        <v>1</v>
      </c>
      <c r="AA73" s="5" t="s">
        <v>1002</v>
      </c>
      <c r="AE73" s="5" t="s">
        <v>889</v>
      </c>
    </row>
    <row r="74" spans="1:31" x14ac:dyDescent="0.25">
      <c r="A74" s="5" t="s">
        <v>222</v>
      </c>
      <c r="B74" s="5" t="s">
        <v>223</v>
      </c>
      <c r="C74" s="5" t="str">
        <f>'Max Energy Year'!C74</f>
        <v>DRS.PX.YAK._.CI_.Grid Interactive Water Htr</v>
      </c>
      <c r="D74" s="5" t="str">
        <f t="shared" si="3"/>
        <v>UoS Charge</v>
      </c>
      <c r="E74" s="5">
        <f t="shared" si="2"/>
        <v>-23.2</v>
      </c>
      <c r="G74" s="5" t="s">
        <v>225</v>
      </c>
      <c r="I74" s="5" t="str">
        <f>INDEX('Plexos Lookups'!$I$3:$I$54,MATCH(MID(UoS!C74,8,3),'Plexos Lookups'!$K$3:$K$54,0))</f>
        <v>WA</v>
      </c>
      <c r="P74" s="5" t="s">
        <v>222</v>
      </c>
      <c r="Q74" s="5" t="s">
        <v>223</v>
      </c>
      <c r="R74" s="5" t="s">
        <v>191</v>
      </c>
      <c r="S74" s="5" t="s">
        <v>882</v>
      </c>
      <c r="T74" s="5">
        <v>-13.82</v>
      </c>
      <c r="V74" s="5" t="s">
        <v>1003</v>
      </c>
      <c r="W74" s="5">
        <v>1</v>
      </c>
      <c r="AA74" s="5" t="s">
        <v>1002</v>
      </c>
      <c r="AE74" s="5" t="s">
        <v>889</v>
      </c>
    </row>
    <row r="75" spans="1:31" x14ac:dyDescent="0.25">
      <c r="A75" s="5" t="s">
        <v>222</v>
      </c>
      <c r="B75" s="5" t="s">
        <v>223</v>
      </c>
      <c r="C75" s="5" t="str">
        <f>'Max Energy Year'!C75</f>
        <v>DRS.PX.YAK._.CI_.HVAC - DLC</v>
      </c>
      <c r="D75" s="5" t="str">
        <f t="shared" si="3"/>
        <v>UoS Charge</v>
      </c>
      <c r="E75" s="5">
        <f t="shared" si="2"/>
        <v>-23.2</v>
      </c>
      <c r="G75" s="5" t="s">
        <v>225</v>
      </c>
      <c r="I75" s="5" t="str">
        <f>INDEX('Plexos Lookups'!$I$3:$I$54,MATCH(MID(UoS!C75,8,3),'Plexos Lookups'!$K$3:$K$54,0))</f>
        <v>WA</v>
      </c>
      <c r="P75" s="5" t="s">
        <v>222</v>
      </c>
      <c r="Q75" s="5" t="s">
        <v>223</v>
      </c>
      <c r="R75" s="5" t="s">
        <v>193</v>
      </c>
      <c r="S75" s="5" t="s">
        <v>882</v>
      </c>
      <c r="T75" s="5">
        <v>-13.82</v>
      </c>
      <c r="V75" s="5" t="s">
        <v>1003</v>
      </c>
      <c r="W75" s="5">
        <v>1</v>
      </c>
      <c r="AA75" s="5" t="s">
        <v>1002</v>
      </c>
      <c r="AE75" s="5" t="s">
        <v>889</v>
      </c>
    </row>
    <row r="76" spans="1:31" x14ac:dyDescent="0.25">
      <c r="A76" s="5" t="s">
        <v>222</v>
      </c>
      <c r="B76" s="5" t="s">
        <v>223</v>
      </c>
      <c r="C76" s="5" t="str">
        <f>'Max Energy Year'!C76</f>
        <v>DRS.PX.YAK._.CI_.Pool Pump - DLC</v>
      </c>
      <c r="D76" s="5" t="str">
        <f t="shared" si="3"/>
        <v>UoS Charge</v>
      </c>
      <c r="E76" s="5">
        <f t="shared" si="2"/>
        <v>-23.2</v>
      </c>
      <c r="G76" s="5" t="s">
        <v>225</v>
      </c>
      <c r="I76" s="5" t="str">
        <f>INDEX('Plexos Lookups'!$I$3:$I$54,MATCH(MID(UoS!C76,8,3),'Plexos Lookups'!$K$3:$K$54,0))</f>
        <v>WA</v>
      </c>
      <c r="P76" s="5" t="s">
        <v>222</v>
      </c>
      <c r="Q76" s="5" t="s">
        <v>223</v>
      </c>
      <c r="R76" s="5" t="s">
        <v>195</v>
      </c>
      <c r="S76" s="5" t="s">
        <v>882</v>
      </c>
      <c r="T76" s="5">
        <v>-13.82</v>
      </c>
      <c r="V76" s="5" t="s">
        <v>1003</v>
      </c>
      <c r="W76" s="5">
        <v>1</v>
      </c>
      <c r="AA76" s="5" t="s">
        <v>1002</v>
      </c>
      <c r="AE76" s="5" t="s">
        <v>889</v>
      </c>
    </row>
    <row r="77" spans="1:31" x14ac:dyDescent="0.25">
      <c r="A77" s="5" t="s">
        <v>222</v>
      </c>
      <c r="B77" s="5" t="s">
        <v>223</v>
      </c>
      <c r="C77" s="5" t="str">
        <f>'Max Energy Year'!C77</f>
        <v>DRS.PX.YAK._.CI_.Smart Thermostats</v>
      </c>
      <c r="D77" s="5" t="str">
        <f t="shared" si="3"/>
        <v>UoS Charge</v>
      </c>
      <c r="E77" s="5">
        <f t="shared" si="2"/>
        <v>-23.2</v>
      </c>
      <c r="G77" s="5" t="s">
        <v>225</v>
      </c>
      <c r="I77" s="5" t="str">
        <f>INDEX('Plexos Lookups'!$I$3:$I$54,MATCH(MID(UoS!C77,8,3),'Plexos Lookups'!$K$3:$K$54,0))</f>
        <v>WA</v>
      </c>
      <c r="P77" s="5" t="s">
        <v>222</v>
      </c>
      <c r="Q77" s="5" t="s">
        <v>223</v>
      </c>
      <c r="R77" s="5" t="s">
        <v>197</v>
      </c>
      <c r="S77" s="5" t="s">
        <v>882</v>
      </c>
      <c r="T77" s="5">
        <v>-13.82</v>
      </c>
      <c r="V77" s="5" t="s">
        <v>1003</v>
      </c>
      <c r="W77" s="5">
        <v>1</v>
      </c>
      <c r="AA77" s="5" t="s">
        <v>1002</v>
      </c>
      <c r="AE77" s="5" t="s">
        <v>889</v>
      </c>
    </row>
    <row r="78" spans="1:31" x14ac:dyDescent="0.25">
      <c r="A78" s="5" t="s">
        <v>222</v>
      </c>
      <c r="B78" s="5" t="s">
        <v>223</v>
      </c>
      <c r="C78" s="5" t="str">
        <f>'Max Energy Year'!C78</f>
        <v>DRS.PX.YAK._.CI_.3 Party</v>
      </c>
      <c r="D78" s="5" t="str">
        <f t="shared" si="3"/>
        <v>UoS Charge</v>
      </c>
      <c r="E78" s="5">
        <f t="shared" si="2"/>
        <v>-23.2</v>
      </c>
      <c r="G78" s="5" t="s">
        <v>225</v>
      </c>
      <c r="I78" s="5" t="str">
        <f>INDEX('Plexos Lookups'!$I$3:$I$54,MATCH(MID(UoS!C78,8,3),'Plexos Lookups'!$K$3:$K$54,0))</f>
        <v>WA</v>
      </c>
      <c r="P78" s="5" t="s">
        <v>222</v>
      </c>
      <c r="Q78" s="5" t="s">
        <v>223</v>
      </c>
      <c r="R78" s="5" t="s">
        <v>199</v>
      </c>
      <c r="S78" s="5" t="s">
        <v>882</v>
      </c>
      <c r="T78" s="5">
        <v>-13.82</v>
      </c>
      <c r="V78" s="5" t="s">
        <v>1003</v>
      </c>
      <c r="W78" s="5">
        <v>1</v>
      </c>
      <c r="AA78" s="5" t="s">
        <v>1002</v>
      </c>
      <c r="AE78" s="5" t="s">
        <v>889</v>
      </c>
    </row>
    <row r="79" spans="1:31" x14ac:dyDescent="0.25">
      <c r="A79" s="5" t="s">
        <v>222</v>
      </c>
      <c r="B79" s="5" t="s">
        <v>223</v>
      </c>
      <c r="C79" s="5" t="str">
        <f>'Max Energy Year'!C79</f>
        <v>DRS.PX.YAK._.CI_.Water Heater - DLC</v>
      </c>
      <c r="D79" s="5" t="str">
        <f t="shared" si="3"/>
        <v>UoS Charge</v>
      </c>
      <c r="E79" s="5">
        <f t="shared" si="2"/>
        <v>-23.2</v>
      </c>
      <c r="G79" s="5" t="s">
        <v>225</v>
      </c>
      <c r="I79" s="5" t="str">
        <f>INDEX('Plexos Lookups'!$I$3:$I$54,MATCH(MID(UoS!C79,8,3),'Plexos Lookups'!$K$3:$K$54,0))</f>
        <v>WA</v>
      </c>
      <c r="P79" s="5" t="s">
        <v>222</v>
      </c>
      <c r="Q79" s="5" t="s">
        <v>223</v>
      </c>
      <c r="R79" s="5" t="s">
        <v>201</v>
      </c>
      <c r="S79" s="5" t="s">
        <v>882</v>
      </c>
      <c r="T79" s="5">
        <v>-13.82</v>
      </c>
      <c r="V79" s="5" t="s">
        <v>1003</v>
      </c>
      <c r="W79" s="5">
        <v>1</v>
      </c>
      <c r="AA79" s="5" t="s">
        <v>1002</v>
      </c>
      <c r="AE79" s="5" t="s">
        <v>889</v>
      </c>
    </row>
    <row r="80" spans="1:31" x14ac:dyDescent="0.25">
      <c r="A80" s="5" t="s">
        <v>222</v>
      </c>
      <c r="B80" s="5" t="s">
        <v>223</v>
      </c>
      <c r="C80" s="5" t="str">
        <f>'Max Energy Year'!C80</f>
        <v>DRS.PX.YAK._.IRR.Irrigation DLC</v>
      </c>
      <c r="D80" s="5" t="str">
        <f t="shared" si="3"/>
        <v>UoS Charge</v>
      </c>
      <c r="E80" s="5">
        <f t="shared" si="2"/>
        <v>-23.2</v>
      </c>
      <c r="G80" s="5" t="s">
        <v>225</v>
      </c>
      <c r="I80" s="5" t="str">
        <f>INDEX('Plexos Lookups'!$I$3:$I$54,MATCH(MID(UoS!C80,8,3),'Plexos Lookups'!$K$3:$K$54,0))</f>
        <v>WA</v>
      </c>
      <c r="P80" s="5" t="s">
        <v>222</v>
      </c>
      <c r="Q80" s="5" t="s">
        <v>223</v>
      </c>
      <c r="R80" s="5" t="s">
        <v>183</v>
      </c>
      <c r="S80" s="5" t="s">
        <v>882</v>
      </c>
      <c r="T80" s="5">
        <v>-23.2</v>
      </c>
      <c r="V80" s="5" t="s">
        <v>1003</v>
      </c>
      <c r="W80" s="5">
        <v>1</v>
      </c>
      <c r="AA80" s="5" t="s">
        <v>1002</v>
      </c>
      <c r="AE80" s="5" t="s">
        <v>889</v>
      </c>
    </row>
    <row r="81" spans="1:31" x14ac:dyDescent="0.25">
      <c r="A81" s="5" t="s">
        <v>222</v>
      </c>
      <c r="B81" s="5" t="s">
        <v>223</v>
      </c>
      <c r="C81" s="5" t="str">
        <f>'Max Energy Year'!C81</f>
        <v>DRS.PX.WYC._.RES.Battery DLC</v>
      </c>
      <c r="D81" s="5" t="str">
        <f t="shared" si="3"/>
        <v>UoS Charge</v>
      </c>
      <c r="E81" s="5">
        <f t="shared" si="2"/>
        <v>-13.82</v>
      </c>
      <c r="G81" s="5" t="s">
        <v>225</v>
      </c>
      <c r="I81" s="5" t="str">
        <f>INDEX('Plexos Lookups'!$I$3:$I$54,MATCH(MID(UoS!C81,8,3),'Plexos Lookups'!$K$3:$K$54,0))</f>
        <v>WY</v>
      </c>
      <c r="P81" s="5" t="s">
        <v>222</v>
      </c>
      <c r="Q81" s="5" t="s">
        <v>223</v>
      </c>
      <c r="R81" s="5" t="s">
        <v>173</v>
      </c>
      <c r="S81" s="5" t="s">
        <v>882</v>
      </c>
      <c r="T81" s="5">
        <v>-23.2</v>
      </c>
      <c r="V81" s="5" t="s">
        <v>1003</v>
      </c>
      <c r="W81" s="5">
        <v>1</v>
      </c>
      <c r="AA81" s="5" t="s">
        <v>1002</v>
      </c>
      <c r="AE81" s="5" t="s">
        <v>889</v>
      </c>
    </row>
    <row r="82" spans="1:31" x14ac:dyDescent="0.25">
      <c r="A82" s="5" t="s">
        <v>222</v>
      </c>
      <c r="B82" s="5" t="s">
        <v>223</v>
      </c>
      <c r="C82" s="5" t="str">
        <f>'Max Energy Year'!C82</f>
        <v>DRS.PX.WYC._.RES.EV DLC</v>
      </c>
      <c r="D82" s="5" t="str">
        <f t="shared" si="3"/>
        <v>UoS Charge</v>
      </c>
      <c r="E82" s="5">
        <f t="shared" si="2"/>
        <v>-13.82</v>
      </c>
      <c r="G82" s="5" t="s">
        <v>225</v>
      </c>
      <c r="I82" s="5" t="str">
        <f>INDEX('Plexos Lookups'!$I$3:$I$54,MATCH(MID(UoS!C82,8,3),'Plexos Lookups'!$K$3:$K$54,0))</f>
        <v>WY</v>
      </c>
      <c r="P82" s="5" t="s">
        <v>222</v>
      </c>
      <c r="Q82" s="5" t="s">
        <v>223</v>
      </c>
      <c r="R82" s="5" t="s">
        <v>175</v>
      </c>
      <c r="S82" s="5" t="s">
        <v>882</v>
      </c>
      <c r="T82" s="5">
        <v>-23.2</v>
      </c>
      <c r="V82" s="5" t="s">
        <v>1003</v>
      </c>
      <c r="W82" s="5">
        <v>1</v>
      </c>
      <c r="AA82" s="5" t="s">
        <v>1002</v>
      </c>
      <c r="AE82" s="5" t="s">
        <v>889</v>
      </c>
    </row>
    <row r="83" spans="1:31" x14ac:dyDescent="0.25">
      <c r="A83" s="5" t="s">
        <v>222</v>
      </c>
      <c r="B83" s="5" t="s">
        <v>223</v>
      </c>
      <c r="C83" s="5" t="str">
        <f>'Max Energy Year'!C83</f>
        <v>DRS.PX.WYC._.RES.Grid Interactive Water Htr</v>
      </c>
      <c r="D83" s="5" t="str">
        <f t="shared" si="3"/>
        <v>UoS Charge</v>
      </c>
      <c r="E83" s="5">
        <f t="shared" si="2"/>
        <v>-13.82</v>
      </c>
      <c r="G83" s="5" t="s">
        <v>225</v>
      </c>
      <c r="I83" s="5" t="str">
        <f>INDEX('Plexos Lookups'!$I$3:$I$54,MATCH(MID(UoS!C83,8,3),'Plexos Lookups'!$K$3:$K$54,0))</f>
        <v>WY</v>
      </c>
      <c r="P83" s="5" t="s">
        <v>222</v>
      </c>
      <c r="Q83" s="5" t="s">
        <v>223</v>
      </c>
      <c r="R83" s="5" t="s">
        <v>177</v>
      </c>
      <c r="S83" s="5" t="s">
        <v>882</v>
      </c>
      <c r="T83" s="5">
        <v>-23.2</v>
      </c>
      <c r="V83" s="5" t="s">
        <v>1003</v>
      </c>
      <c r="W83" s="5">
        <v>1</v>
      </c>
      <c r="AA83" s="5" t="s">
        <v>1002</v>
      </c>
      <c r="AE83" s="5" t="s">
        <v>889</v>
      </c>
    </row>
    <row r="84" spans="1:31" x14ac:dyDescent="0.25">
      <c r="A84" s="5" t="s">
        <v>222</v>
      </c>
      <c r="B84" s="5" t="s">
        <v>223</v>
      </c>
      <c r="C84" s="5" t="str">
        <f>'Max Energy Year'!C84</f>
        <v>DRS.PX.WYC._.RES.Home Energy Mgmt Sys</v>
      </c>
      <c r="D84" s="5" t="str">
        <f t="shared" si="3"/>
        <v>UoS Charge</v>
      </c>
      <c r="E84" s="5">
        <f t="shared" si="2"/>
        <v>-13.82</v>
      </c>
      <c r="G84" s="5" t="s">
        <v>225</v>
      </c>
      <c r="I84" s="5" t="str">
        <f>INDEX('Plexos Lookups'!$I$3:$I$54,MATCH(MID(UoS!C84,8,3),'Plexos Lookups'!$K$3:$K$54,0))</f>
        <v>WY</v>
      </c>
      <c r="P84" s="5" t="s">
        <v>222</v>
      </c>
      <c r="Q84" s="5" t="s">
        <v>223</v>
      </c>
      <c r="R84" s="5" t="s">
        <v>179</v>
      </c>
      <c r="S84" s="5" t="s">
        <v>882</v>
      </c>
      <c r="T84" s="5">
        <v>-23.2</v>
      </c>
      <c r="V84" s="5" t="s">
        <v>1003</v>
      </c>
      <c r="W84" s="5">
        <v>1</v>
      </c>
      <c r="AA84" s="5" t="s">
        <v>1002</v>
      </c>
      <c r="AE84" s="5" t="s">
        <v>889</v>
      </c>
    </row>
    <row r="85" spans="1:31" x14ac:dyDescent="0.25">
      <c r="A85" s="5" t="s">
        <v>222</v>
      </c>
      <c r="B85" s="5" t="s">
        <v>223</v>
      </c>
      <c r="C85" s="5" t="str">
        <f>'Max Energy Year'!C85</f>
        <v>DRS.PX.WYC._.RES.HVAC - DLC</v>
      </c>
      <c r="D85" s="5" t="str">
        <f t="shared" si="3"/>
        <v>UoS Charge</v>
      </c>
      <c r="E85" s="5">
        <f t="shared" si="2"/>
        <v>-13.82</v>
      </c>
      <c r="G85" s="5" t="s">
        <v>225</v>
      </c>
      <c r="I85" s="5" t="str">
        <f>INDEX('Plexos Lookups'!$I$3:$I$54,MATCH(MID(UoS!C85,8,3),'Plexos Lookups'!$K$3:$K$54,0))</f>
        <v>WY</v>
      </c>
      <c r="P85" s="5" t="s">
        <v>222</v>
      </c>
      <c r="Q85" s="5" t="s">
        <v>223</v>
      </c>
      <c r="R85" s="5" t="s">
        <v>181</v>
      </c>
      <c r="S85" s="5" t="s">
        <v>882</v>
      </c>
      <c r="T85" s="5">
        <v>-23.2</v>
      </c>
      <c r="V85" s="5" t="s">
        <v>1003</v>
      </c>
      <c r="W85" s="5">
        <v>1</v>
      </c>
      <c r="AA85" s="5" t="s">
        <v>1002</v>
      </c>
      <c r="AE85" s="5" t="s">
        <v>889</v>
      </c>
    </row>
    <row r="86" spans="1:31" x14ac:dyDescent="0.25">
      <c r="A86" s="5" t="s">
        <v>222</v>
      </c>
      <c r="B86" s="5" t="s">
        <v>223</v>
      </c>
      <c r="C86" s="5" t="str">
        <f>'Max Energy Year'!C86</f>
        <v>DRS.PX.WYC._.RES.Pool Pump - DLC</v>
      </c>
      <c r="D86" s="5" t="str">
        <f t="shared" si="3"/>
        <v>UoS Charge</v>
      </c>
      <c r="E86" s="5">
        <f t="shared" si="2"/>
        <v>-13.82</v>
      </c>
      <c r="G86" s="5" t="s">
        <v>225</v>
      </c>
      <c r="I86" s="5" t="str">
        <f>INDEX('Plexos Lookups'!$I$3:$I$54,MATCH(MID(UoS!C86,8,3),'Plexos Lookups'!$K$3:$K$54,0))</f>
        <v>WY</v>
      </c>
      <c r="P86" s="5" t="s">
        <v>222</v>
      </c>
      <c r="Q86" s="5" t="s">
        <v>223</v>
      </c>
      <c r="R86" s="5" t="s">
        <v>185</v>
      </c>
      <c r="S86" s="5" t="s">
        <v>882</v>
      </c>
      <c r="T86" s="5">
        <v>-23.2</v>
      </c>
      <c r="V86" s="5" t="s">
        <v>1003</v>
      </c>
      <c r="W86" s="5">
        <v>1</v>
      </c>
      <c r="AA86" s="5" t="s">
        <v>1002</v>
      </c>
      <c r="AE86" s="5" t="s">
        <v>889</v>
      </c>
    </row>
    <row r="87" spans="1:31" x14ac:dyDescent="0.25">
      <c r="A87" s="5" t="s">
        <v>222</v>
      </c>
      <c r="B87" s="5" t="s">
        <v>223</v>
      </c>
      <c r="C87" s="5" t="str">
        <f>'Max Energy Year'!C87</f>
        <v>DRS.PX.WYC._.RES.Water Heater - DLC</v>
      </c>
      <c r="D87" s="5" t="str">
        <f t="shared" si="3"/>
        <v>UoS Charge</v>
      </c>
      <c r="E87" s="5">
        <f t="shared" si="2"/>
        <v>-13.82</v>
      </c>
      <c r="G87" s="5" t="s">
        <v>225</v>
      </c>
      <c r="I87" s="5" t="str">
        <f>INDEX('Plexos Lookups'!$I$3:$I$54,MATCH(MID(UoS!C87,8,3),'Plexos Lookups'!$K$3:$K$54,0))</f>
        <v>WY</v>
      </c>
      <c r="P87" s="5" t="s">
        <v>222</v>
      </c>
      <c r="Q87" s="5" t="s">
        <v>223</v>
      </c>
      <c r="R87" s="5" t="s">
        <v>187</v>
      </c>
      <c r="S87" s="5" t="s">
        <v>882</v>
      </c>
      <c r="T87" s="5">
        <v>-23.2</v>
      </c>
      <c r="V87" s="5" t="s">
        <v>1003</v>
      </c>
      <c r="W87" s="5">
        <v>1</v>
      </c>
      <c r="AA87" s="5" t="s">
        <v>1002</v>
      </c>
      <c r="AE87" s="5" t="s">
        <v>889</v>
      </c>
    </row>
    <row r="88" spans="1:31" x14ac:dyDescent="0.25">
      <c r="A88" s="5" t="s">
        <v>222</v>
      </c>
      <c r="B88" s="5" t="s">
        <v>223</v>
      </c>
      <c r="C88" s="5" t="str">
        <f>'Max Energy Year'!C88</f>
        <v>DRS.PX.WYC._.CI_.Battery DLC</v>
      </c>
      <c r="D88" s="5" t="str">
        <f t="shared" si="3"/>
        <v>UoS Charge</v>
      </c>
      <c r="E88" s="5">
        <f t="shared" si="2"/>
        <v>-13.82</v>
      </c>
      <c r="G88" s="5" t="s">
        <v>225</v>
      </c>
      <c r="I88" s="5" t="str">
        <f>INDEX('Plexos Lookups'!$I$3:$I$54,MATCH(MID(UoS!C88,8,3),'Plexos Lookups'!$K$3:$K$54,0))</f>
        <v>WY</v>
      </c>
      <c r="P88" s="5" t="s">
        <v>222</v>
      </c>
      <c r="Q88" s="5" t="s">
        <v>223</v>
      </c>
      <c r="R88" s="5" t="s">
        <v>157</v>
      </c>
      <c r="S88" s="5" t="s">
        <v>882</v>
      </c>
      <c r="T88" s="5">
        <v>-23.2</v>
      </c>
      <c r="V88" s="5" t="s">
        <v>1003</v>
      </c>
      <c r="W88" s="5">
        <v>1</v>
      </c>
      <c r="AA88" s="5" t="s">
        <v>1002</v>
      </c>
      <c r="AE88" s="5" t="s">
        <v>889</v>
      </c>
    </row>
    <row r="89" spans="1:31" x14ac:dyDescent="0.25">
      <c r="A89" s="5" t="s">
        <v>222</v>
      </c>
      <c r="B89" s="5" t="s">
        <v>223</v>
      </c>
      <c r="C89" s="5" t="str">
        <f>'Max Energy Year'!C89</f>
        <v>DRS.PX.WYC._.CI_.Grid Interactive Water Htr</v>
      </c>
      <c r="D89" s="5" t="str">
        <f t="shared" si="3"/>
        <v>UoS Charge</v>
      </c>
      <c r="E89" s="5">
        <f t="shared" si="2"/>
        <v>-13.82</v>
      </c>
      <c r="G89" s="5" t="s">
        <v>225</v>
      </c>
      <c r="I89" s="5" t="str">
        <f>INDEX('Plexos Lookups'!$I$3:$I$54,MATCH(MID(UoS!C89,8,3),'Plexos Lookups'!$K$3:$K$54,0))</f>
        <v>WY</v>
      </c>
      <c r="P89" s="5" t="s">
        <v>222</v>
      </c>
      <c r="Q89" s="5" t="s">
        <v>223</v>
      </c>
      <c r="R89" s="5" t="s">
        <v>159</v>
      </c>
      <c r="S89" s="5" t="s">
        <v>882</v>
      </c>
      <c r="T89" s="5">
        <v>-23.2</v>
      </c>
      <c r="V89" s="5" t="s">
        <v>1003</v>
      </c>
      <c r="W89" s="5">
        <v>1</v>
      </c>
      <c r="AA89" s="5" t="s">
        <v>1002</v>
      </c>
      <c r="AE89" s="5" t="s">
        <v>889</v>
      </c>
    </row>
    <row r="90" spans="1:31" x14ac:dyDescent="0.25">
      <c r="A90" s="5" t="s">
        <v>222</v>
      </c>
      <c r="B90" s="5" t="s">
        <v>223</v>
      </c>
      <c r="C90" s="5" t="str">
        <f>'Max Energy Year'!C90</f>
        <v>DRS.PX.WYC._.CI_.HVAC - DLC</v>
      </c>
      <c r="D90" s="5" t="str">
        <f t="shared" si="3"/>
        <v>UoS Charge</v>
      </c>
      <c r="E90" s="5">
        <f t="shared" si="2"/>
        <v>-13.82</v>
      </c>
      <c r="G90" s="5" t="s">
        <v>225</v>
      </c>
      <c r="I90" s="5" t="str">
        <f>INDEX('Plexos Lookups'!$I$3:$I$54,MATCH(MID(UoS!C90,8,3),'Plexos Lookups'!$K$3:$K$54,0))</f>
        <v>WY</v>
      </c>
      <c r="P90" s="5" t="s">
        <v>222</v>
      </c>
      <c r="Q90" s="5" t="s">
        <v>223</v>
      </c>
      <c r="R90" s="5" t="s">
        <v>161</v>
      </c>
      <c r="S90" s="5" t="s">
        <v>882</v>
      </c>
      <c r="T90" s="5">
        <v>-23.2</v>
      </c>
      <c r="V90" s="5" t="s">
        <v>1003</v>
      </c>
      <c r="W90" s="5">
        <v>1</v>
      </c>
      <c r="AA90" s="5" t="s">
        <v>1002</v>
      </c>
      <c r="AE90" s="5" t="s">
        <v>889</v>
      </c>
    </row>
    <row r="91" spans="1:31" x14ac:dyDescent="0.25">
      <c r="A91" s="5" t="s">
        <v>222</v>
      </c>
      <c r="B91" s="5" t="s">
        <v>223</v>
      </c>
      <c r="C91" s="5" t="str">
        <f>'Max Energy Year'!C91</f>
        <v>DRS.PX.WYC._.CI_.Pool Pump - DLC</v>
      </c>
      <c r="D91" s="5" t="str">
        <f t="shared" si="3"/>
        <v>UoS Charge</v>
      </c>
      <c r="E91" s="5">
        <f t="shared" si="2"/>
        <v>-13.82</v>
      </c>
      <c r="G91" s="5" t="s">
        <v>225</v>
      </c>
      <c r="I91" s="5" t="str">
        <f>INDEX('Plexos Lookups'!$I$3:$I$54,MATCH(MID(UoS!C91,8,3),'Plexos Lookups'!$K$3:$K$54,0))</f>
        <v>WY</v>
      </c>
      <c r="P91" s="5" t="s">
        <v>222</v>
      </c>
      <c r="Q91" s="5" t="s">
        <v>223</v>
      </c>
      <c r="R91" s="5" t="s">
        <v>163</v>
      </c>
      <c r="S91" s="5" t="s">
        <v>882</v>
      </c>
      <c r="T91" s="5">
        <v>-23.2</v>
      </c>
      <c r="V91" s="5" t="s">
        <v>1003</v>
      </c>
      <c r="W91" s="5">
        <v>1</v>
      </c>
      <c r="AA91" s="5" t="s">
        <v>1002</v>
      </c>
      <c r="AE91" s="5" t="s">
        <v>889</v>
      </c>
    </row>
    <row r="92" spans="1:31" x14ac:dyDescent="0.25">
      <c r="A92" s="5" t="s">
        <v>222</v>
      </c>
      <c r="B92" s="5" t="s">
        <v>223</v>
      </c>
      <c r="C92" s="5" t="str">
        <f>'Max Energy Year'!C92</f>
        <v>DRS.PX.WYC._.CI_.Smart Thermostats</v>
      </c>
      <c r="D92" s="5" t="str">
        <f t="shared" si="3"/>
        <v>UoS Charge</v>
      </c>
      <c r="E92" s="5">
        <f t="shared" si="2"/>
        <v>-13.82</v>
      </c>
      <c r="G92" s="5" t="s">
        <v>225</v>
      </c>
      <c r="I92" s="5" t="str">
        <f>INDEX('Plexos Lookups'!$I$3:$I$54,MATCH(MID(UoS!C92,8,3),'Plexos Lookups'!$K$3:$K$54,0))</f>
        <v>WY</v>
      </c>
      <c r="P92" s="5" t="s">
        <v>222</v>
      </c>
      <c r="Q92" s="5" t="s">
        <v>223</v>
      </c>
      <c r="R92" s="5" t="s">
        <v>165</v>
      </c>
      <c r="S92" s="5" t="s">
        <v>882</v>
      </c>
      <c r="T92" s="5">
        <v>-23.2</v>
      </c>
      <c r="V92" s="5" t="s">
        <v>1003</v>
      </c>
      <c r="W92" s="5">
        <v>1</v>
      </c>
      <c r="AA92" s="5" t="s">
        <v>1002</v>
      </c>
      <c r="AE92" s="5" t="s">
        <v>889</v>
      </c>
    </row>
    <row r="93" spans="1:31" x14ac:dyDescent="0.25">
      <c r="A93" s="5" t="s">
        <v>222</v>
      </c>
      <c r="B93" s="5" t="s">
        <v>223</v>
      </c>
      <c r="C93" s="5" t="str">
        <f>'Max Energy Year'!C93</f>
        <v>DRS.PX.WYC._.CI_.3 Party</v>
      </c>
      <c r="D93" s="5" t="str">
        <f t="shared" si="3"/>
        <v>UoS Charge</v>
      </c>
      <c r="E93" s="5">
        <f t="shared" si="2"/>
        <v>-13.82</v>
      </c>
      <c r="G93" s="5" t="s">
        <v>225</v>
      </c>
      <c r="I93" s="5" t="str">
        <f>INDEX('Plexos Lookups'!$I$3:$I$54,MATCH(MID(UoS!C93,8,3),'Plexos Lookups'!$K$3:$K$54,0))</f>
        <v>WY</v>
      </c>
      <c r="P93" s="5" t="s">
        <v>222</v>
      </c>
      <c r="Q93" s="5" t="s">
        <v>223</v>
      </c>
      <c r="R93" s="5" t="s">
        <v>167</v>
      </c>
      <c r="S93" s="5" t="s">
        <v>882</v>
      </c>
      <c r="T93" s="5">
        <v>-23.2</v>
      </c>
      <c r="V93" s="5" t="s">
        <v>1003</v>
      </c>
      <c r="W93" s="5">
        <v>1</v>
      </c>
      <c r="AA93" s="5" t="s">
        <v>1002</v>
      </c>
      <c r="AE93" s="5" t="s">
        <v>889</v>
      </c>
    </row>
    <row r="94" spans="1:31" x14ac:dyDescent="0.25">
      <c r="A94" s="5" t="s">
        <v>222</v>
      </c>
      <c r="B94" s="5" t="s">
        <v>223</v>
      </c>
      <c r="C94" s="5" t="str">
        <f>'Max Energy Year'!C94</f>
        <v>DRS.PX.WYC._.CI_.Water Heater - DLC</v>
      </c>
      <c r="D94" s="5" t="str">
        <f t="shared" si="3"/>
        <v>UoS Charge</v>
      </c>
      <c r="E94" s="5">
        <f t="shared" si="2"/>
        <v>-13.82</v>
      </c>
      <c r="G94" s="5" t="s">
        <v>225</v>
      </c>
      <c r="I94" s="5" t="str">
        <f>INDEX('Plexos Lookups'!$I$3:$I$54,MATCH(MID(UoS!C94,8,3),'Plexos Lookups'!$K$3:$K$54,0))</f>
        <v>WY</v>
      </c>
      <c r="P94" s="5" t="s">
        <v>222</v>
      </c>
      <c r="Q94" s="5" t="s">
        <v>223</v>
      </c>
      <c r="R94" s="5" t="s">
        <v>169</v>
      </c>
      <c r="S94" s="5" t="s">
        <v>882</v>
      </c>
      <c r="T94" s="5">
        <v>-23.2</v>
      </c>
      <c r="V94" s="5" t="s">
        <v>1003</v>
      </c>
      <c r="W94" s="5">
        <v>1</v>
      </c>
      <c r="AA94" s="5" t="s">
        <v>1002</v>
      </c>
      <c r="AE94" s="5" t="s">
        <v>889</v>
      </c>
    </row>
    <row r="95" spans="1:31" x14ac:dyDescent="0.25">
      <c r="A95" s="5" t="s">
        <v>222</v>
      </c>
      <c r="B95" s="5" t="s">
        <v>223</v>
      </c>
      <c r="C95" s="5" t="str">
        <f>'Max Energy Year'!C95</f>
        <v>DRS.PX.WYC._.IRR.Irrigation DLC</v>
      </c>
      <c r="D95" s="5" t="str">
        <f t="shared" si="3"/>
        <v>UoS Charge</v>
      </c>
      <c r="E95" s="5">
        <f t="shared" si="2"/>
        <v>-13.82</v>
      </c>
      <c r="G95" s="5" t="s">
        <v>225</v>
      </c>
      <c r="I95" s="5" t="str">
        <f>INDEX('Plexos Lookups'!$I$3:$I$54,MATCH(MID(UoS!C95,8,3),'Plexos Lookups'!$K$3:$K$54,0))</f>
        <v>WY</v>
      </c>
      <c r="P95" s="5" t="s">
        <v>222</v>
      </c>
      <c r="Q95" s="5" t="s">
        <v>223</v>
      </c>
      <c r="R95" s="5" t="s">
        <v>171</v>
      </c>
      <c r="S95" s="5" t="s">
        <v>882</v>
      </c>
      <c r="T95" s="5">
        <v>-23.2</v>
      </c>
      <c r="V95" s="5" t="s">
        <v>1003</v>
      </c>
      <c r="W95" s="5">
        <v>1</v>
      </c>
      <c r="AA95" s="5" t="s">
        <v>1002</v>
      </c>
      <c r="AE95" s="5" t="s">
        <v>889</v>
      </c>
    </row>
    <row r="96" spans="1:31" x14ac:dyDescent="0.25">
      <c r="A96" s="5" t="s">
        <v>222</v>
      </c>
      <c r="B96" s="5" t="s">
        <v>223</v>
      </c>
      <c r="C96" s="5" t="str">
        <f>'Max Energy Year'!C96</f>
        <v>DRW.PX.NCA._.RES.Battery DLC</v>
      </c>
      <c r="D96" s="5" t="str">
        <f t="shared" si="3"/>
        <v>UoS Charge</v>
      </c>
      <c r="E96" s="5">
        <f t="shared" si="2"/>
        <v>-17.399999999999999</v>
      </c>
      <c r="G96" s="5" t="s">
        <v>225</v>
      </c>
      <c r="I96" s="5" t="str">
        <f>INDEX('Plexos Lookups'!$I$3:$I$54,MATCH(MID(UoS!C96,8,3),'Plexos Lookups'!$K$3:$K$54,0))</f>
        <v>CA</v>
      </c>
      <c r="P96" s="5" t="s">
        <v>222</v>
      </c>
      <c r="Q96" s="5" t="s">
        <v>223</v>
      </c>
      <c r="R96" s="5" t="s">
        <v>90</v>
      </c>
      <c r="S96" s="5" t="s">
        <v>882</v>
      </c>
      <c r="T96" s="5">
        <v>-23.06</v>
      </c>
      <c r="V96" s="5" t="s">
        <v>1003</v>
      </c>
      <c r="W96" s="5">
        <v>1</v>
      </c>
      <c r="AA96" s="5" t="s">
        <v>1002</v>
      </c>
      <c r="AE96" s="5" t="s">
        <v>992</v>
      </c>
    </row>
    <row r="97" spans="1:31" x14ac:dyDescent="0.25">
      <c r="A97" s="5" t="s">
        <v>222</v>
      </c>
      <c r="B97" s="5" t="s">
        <v>223</v>
      </c>
      <c r="C97" s="5" t="str">
        <f>'Max Energy Year'!C97</f>
        <v>DRW.PX.NCA._.RES.EV DLC</v>
      </c>
      <c r="D97" s="5" t="str">
        <f t="shared" si="3"/>
        <v>UoS Charge</v>
      </c>
      <c r="E97" s="5">
        <f t="shared" si="2"/>
        <v>-17.399999999999999</v>
      </c>
      <c r="G97" s="5" t="s">
        <v>225</v>
      </c>
      <c r="I97" s="5" t="str">
        <f>INDEX('Plexos Lookups'!$I$3:$I$54,MATCH(MID(UoS!C97,8,3),'Plexos Lookups'!$K$3:$K$54,0))</f>
        <v>CA</v>
      </c>
      <c r="P97" s="5" t="s">
        <v>222</v>
      </c>
      <c r="Q97" s="5" t="s">
        <v>223</v>
      </c>
      <c r="R97" s="5" t="s">
        <v>80</v>
      </c>
      <c r="S97" s="5" t="s">
        <v>882</v>
      </c>
      <c r="T97" s="5">
        <v>-23.06</v>
      </c>
      <c r="V97" s="5" t="s">
        <v>1003</v>
      </c>
      <c r="W97" s="5">
        <v>1</v>
      </c>
      <c r="AA97" s="5" t="s">
        <v>1002</v>
      </c>
      <c r="AE97" s="5" t="s">
        <v>992</v>
      </c>
    </row>
    <row r="98" spans="1:31" x14ac:dyDescent="0.25">
      <c r="A98" s="5" t="s">
        <v>222</v>
      </c>
      <c r="B98" s="5" t="s">
        <v>223</v>
      </c>
      <c r="C98" s="5" t="str">
        <f>'Max Energy Year'!C98</f>
        <v>DRW.PX.NCA._.RES.Grid Interactive Water Htr</v>
      </c>
      <c r="D98" s="5" t="str">
        <f t="shared" si="3"/>
        <v>UoS Charge</v>
      </c>
      <c r="E98" s="5">
        <f t="shared" si="2"/>
        <v>-17.399999999999999</v>
      </c>
      <c r="G98" s="5" t="s">
        <v>225</v>
      </c>
      <c r="I98" s="5" t="str">
        <f>INDEX('Plexos Lookups'!$I$3:$I$54,MATCH(MID(UoS!C98,8,3),'Plexos Lookups'!$K$3:$K$54,0))</f>
        <v>CA</v>
      </c>
      <c r="P98" s="5" t="s">
        <v>222</v>
      </c>
      <c r="Q98" s="5" t="s">
        <v>223</v>
      </c>
      <c r="R98" s="5" t="s">
        <v>82</v>
      </c>
      <c r="S98" s="5" t="s">
        <v>882</v>
      </c>
      <c r="T98" s="5">
        <v>-23.06</v>
      </c>
      <c r="V98" s="5" t="s">
        <v>1003</v>
      </c>
      <c r="W98" s="5">
        <v>1</v>
      </c>
      <c r="AA98" s="5" t="s">
        <v>1002</v>
      </c>
      <c r="AE98" s="5" t="s">
        <v>992</v>
      </c>
    </row>
    <row r="99" spans="1:31" x14ac:dyDescent="0.25">
      <c r="A99" s="5" t="s">
        <v>222</v>
      </c>
      <c r="B99" s="5" t="s">
        <v>223</v>
      </c>
      <c r="C99" s="5" t="str">
        <f>'Max Energy Year'!C99</f>
        <v>DRW.PX.NCA._.RES.Home Energy Mgmt Sys</v>
      </c>
      <c r="D99" s="5" t="str">
        <f t="shared" si="3"/>
        <v>UoS Charge</v>
      </c>
      <c r="E99" s="5">
        <f t="shared" si="2"/>
        <v>-17.399999999999999</v>
      </c>
      <c r="G99" s="5" t="s">
        <v>225</v>
      </c>
      <c r="I99" s="5" t="str">
        <f>INDEX('Plexos Lookups'!$I$3:$I$54,MATCH(MID(UoS!C99,8,3),'Plexos Lookups'!$K$3:$K$54,0))</f>
        <v>CA</v>
      </c>
      <c r="P99" s="5" t="s">
        <v>222</v>
      </c>
      <c r="Q99" s="5" t="s">
        <v>223</v>
      </c>
      <c r="R99" s="5" t="s">
        <v>84</v>
      </c>
      <c r="S99" s="5" t="s">
        <v>882</v>
      </c>
      <c r="T99" s="5">
        <v>-23.06</v>
      </c>
      <c r="V99" s="5" t="s">
        <v>1003</v>
      </c>
      <c r="W99" s="5">
        <v>1</v>
      </c>
      <c r="AA99" s="5" t="s">
        <v>1002</v>
      </c>
      <c r="AE99" s="5" t="s">
        <v>992</v>
      </c>
    </row>
    <row r="100" spans="1:31" x14ac:dyDescent="0.25">
      <c r="A100" s="5" t="s">
        <v>222</v>
      </c>
      <c r="B100" s="5" t="s">
        <v>223</v>
      </c>
      <c r="C100" s="5" t="str">
        <f>'Max Energy Year'!C100</f>
        <v>DRW.PX.NCA._.RES.HVAC - DLC</v>
      </c>
      <c r="D100" s="5" t="str">
        <f t="shared" si="3"/>
        <v>UoS Charge</v>
      </c>
      <c r="E100" s="5">
        <f t="shared" si="2"/>
        <v>-17.399999999999999</v>
      </c>
      <c r="G100" s="5" t="s">
        <v>225</v>
      </c>
      <c r="I100" s="5" t="str">
        <f>INDEX('Plexos Lookups'!$I$3:$I$54,MATCH(MID(UoS!C100,8,3),'Plexos Lookups'!$K$3:$K$54,0))</f>
        <v>CA</v>
      </c>
      <c r="P100" s="5" t="s">
        <v>222</v>
      </c>
      <c r="Q100" s="5" t="s">
        <v>223</v>
      </c>
      <c r="R100" s="5" t="s">
        <v>86</v>
      </c>
      <c r="S100" s="5" t="s">
        <v>882</v>
      </c>
      <c r="T100" s="5">
        <v>-23.06</v>
      </c>
      <c r="V100" s="5" t="s">
        <v>1003</v>
      </c>
      <c r="W100" s="5">
        <v>1</v>
      </c>
      <c r="AA100" s="5" t="s">
        <v>1002</v>
      </c>
      <c r="AE100" s="5" t="s">
        <v>992</v>
      </c>
    </row>
    <row r="101" spans="1:31" x14ac:dyDescent="0.25">
      <c r="A101" s="5" t="s">
        <v>222</v>
      </c>
      <c r="B101" s="5" t="s">
        <v>223</v>
      </c>
      <c r="C101" s="5" t="str">
        <f>'Max Energy Year'!C101</f>
        <v>DRW.PX.NCA._.RES.Pool Pump - DLC</v>
      </c>
      <c r="D101" s="5" t="str">
        <f t="shared" si="3"/>
        <v>UoS Charge</v>
      </c>
      <c r="E101" s="5">
        <f t="shared" si="2"/>
        <v>-17.399999999999999</v>
      </c>
      <c r="G101" s="5" t="s">
        <v>225</v>
      </c>
      <c r="I101" s="5" t="str">
        <f>INDEX('Plexos Lookups'!$I$3:$I$54,MATCH(MID(UoS!C101,8,3),'Plexos Lookups'!$K$3:$K$54,0))</f>
        <v>CA</v>
      </c>
      <c r="P101" s="5" t="s">
        <v>222</v>
      </c>
      <c r="Q101" s="5" t="s">
        <v>223</v>
      </c>
      <c r="R101" s="5" t="s">
        <v>88</v>
      </c>
      <c r="S101" s="5" t="s">
        <v>882</v>
      </c>
      <c r="T101" s="5">
        <v>-23.06</v>
      </c>
      <c r="V101" s="5" t="s">
        <v>1003</v>
      </c>
      <c r="W101" s="5">
        <v>1</v>
      </c>
      <c r="AA101" s="5" t="s">
        <v>1002</v>
      </c>
      <c r="AE101" s="5" t="s">
        <v>992</v>
      </c>
    </row>
    <row r="102" spans="1:31" x14ac:dyDescent="0.25">
      <c r="A102" s="5" t="s">
        <v>222</v>
      </c>
      <c r="B102" s="5" t="s">
        <v>223</v>
      </c>
      <c r="C102" s="5" t="str">
        <f>'Max Energy Year'!C102</f>
        <v>DRW.PX.NCA._.RES.Smart Thermostats</v>
      </c>
      <c r="D102" s="5" t="str">
        <f t="shared" si="3"/>
        <v>UoS Charge</v>
      </c>
      <c r="E102" s="5">
        <f t="shared" si="2"/>
        <v>-17.399999999999999</v>
      </c>
      <c r="G102" s="5" t="s">
        <v>225</v>
      </c>
      <c r="I102" s="5" t="str">
        <f>INDEX('Plexos Lookups'!$I$3:$I$54,MATCH(MID(UoS!C102,8,3),'Plexos Lookups'!$K$3:$K$54,0))</f>
        <v>CA</v>
      </c>
      <c r="P102" s="5" t="s">
        <v>222</v>
      </c>
      <c r="Q102" s="5" t="s">
        <v>223</v>
      </c>
      <c r="R102" s="5" t="s">
        <v>92</v>
      </c>
      <c r="S102" s="5" t="s">
        <v>882</v>
      </c>
      <c r="T102" s="5">
        <v>-23.06</v>
      </c>
      <c r="V102" s="5" t="s">
        <v>1003</v>
      </c>
      <c r="W102" s="5">
        <v>1</v>
      </c>
      <c r="AA102" s="5" t="s">
        <v>1002</v>
      </c>
      <c r="AE102" s="5" t="s">
        <v>992</v>
      </c>
    </row>
    <row r="103" spans="1:31" x14ac:dyDescent="0.25">
      <c r="A103" s="5" t="s">
        <v>222</v>
      </c>
      <c r="B103" s="5" t="s">
        <v>223</v>
      </c>
      <c r="C103" s="5" t="str">
        <f>'Max Energy Year'!C103</f>
        <v>DRW.PX.NCA._.RES.Water Heater - DLC</v>
      </c>
      <c r="D103" s="5" t="str">
        <f t="shared" si="3"/>
        <v>UoS Charge</v>
      </c>
      <c r="E103" s="5">
        <f t="shared" si="2"/>
        <v>-17.399999999999999</v>
      </c>
      <c r="G103" s="5" t="s">
        <v>225</v>
      </c>
      <c r="I103" s="5" t="str">
        <f>INDEX('Plexos Lookups'!$I$3:$I$54,MATCH(MID(UoS!C103,8,3),'Plexos Lookups'!$K$3:$K$54,0))</f>
        <v>CA</v>
      </c>
      <c r="P103" s="5" t="s">
        <v>222</v>
      </c>
      <c r="Q103" s="5" t="s">
        <v>223</v>
      </c>
      <c r="R103" s="5" t="s">
        <v>66</v>
      </c>
      <c r="S103" s="5" t="s">
        <v>882</v>
      </c>
      <c r="T103" s="5">
        <v>-23.06</v>
      </c>
      <c r="V103" s="5" t="s">
        <v>1003</v>
      </c>
      <c r="W103" s="5">
        <v>1</v>
      </c>
      <c r="AA103" s="5" t="s">
        <v>1002</v>
      </c>
      <c r="AE103" s="5" t="s">
        <v>992</v>
      </c>
    </row>
    <row r="104" spans="1:31" x14ac:dyDescent="0.25">
      <c r="A104" s="5" t="s">
        <v>222</v>
      </c>
      <c r="B104" s="5" t="s">
        <v>223</v>
      </c>
      <c r="C104" s="5" t="str">
        <f>'Max Energy Year'!C104</f>
        <v>DRW.PX.NCA._.CI_.Battery DLC</v>
      </c>
      <c r="D104" s="5" t="str">
        <f t="shared" si="3"/>
        <v>UoS Charge</v>
      </c>
      <c r="E104" s="5">
        <f t="shared" si="2"/>
        <v>-17.399999999999999</v>
      </c>
      <c r="G104" s="5" t="s">
        <v>225</v>
      </c>
      <c r="I104" s="5" t="str">
        <f>INDEX('Plexos Lookups'!$I$3:$I$54,MATCH(MID(UoS!C104,8,3),'Plexos Lookups'!$K$3:$K$54,0))</f>
        <v>CA</v>
      </c>
      <c r="P104" s="5" t="s">
        <v>222</v>
      </c>
      <c r="Q104" s="5" t="s">
        <v>223</v>
      </c>
      <c r="R104" s="5" t="s">
        <v>68</v>
      </c>
      <c r="S104" s="5" t="s">
        <v>882</v>
      </c>
      <c r="T104" s="5">
        <v>-23.06</v>
      </c>
      <c r="V104" s="5" t="s">
        <v>1003</v>
      </c>
      <c r="W104" s="5">
        <v>1</v>
      </c>
      <c r="AA104" s="5" t="s">
        <v>1002</v>
      </c>
      <c r="AE104" s="5" t="s">
        <v>992</v>
      </c>
    </row>
    <row r="105" spans="1:31" x14ac:dyDescent="0.25">
      <c r="A105" s="5" t="s">
        <v>222</v>
      </c>
      <c r="B105" s="5" t="s">
        <v>223</v>
      </c>
      <c r="C105" s="5" t="str">
        <f>'Max Energy Year'!C105</f>
        <v>DRW.PX.NCA._.CI_.Grid Interactive Water Htr</v>
      </c>
      <c r="D105" s="5" t="str">
        <f t="shared" si="3"/>
        <v>UoS Charge</v>
      </c>
      <c r="E105" s="5">
        <f t="shared" si="2"/>
        <v>-17.399999999999999</v>
      </c>
      <c r="G105" s="5" t="s">
        <v>225</v>
      </c>
      <c r="I105" s="5" t="str">
        <f>INDEX('Plexos Lookups'!$I$3:$I$54,MATCH(MID(UoS!C105,8,3),'Plexos Lookups'!$K$3:$K$54,0))</f>
        <v>CA</v>
      </c>
      <c r="P105" s="5" t="s">
        <v>222</v>
      </c>
      <c r="Q105" s="5" t="s">
        <v>223</v>
      </c>
      <c r="R105" s="5" t="s">
        <v>70</v>
      </c>
      <c r="S105" s="5" t="s">
        <v>882</v>
      </c>
      <c r="T105" s="5">
        <v>-23.06</v>
      </c>
      <c r="V105" s="5" t="s">
        <v>1003</v>
      </c>
      <c r="W105" s="5">
        <v>1</v>
      </c>
      <c r="AA105" s="5" t="s">
        <v>1002</v>
      </c>
      <c r="AE105" s="5" t="s">
        <v>992</v>
      </c>
    </row>
    <row r="106" spans="1:31" x14ac:dyDescent="0.25">
      <c r="A106" s="5" t="s">
        <v>222</v>
      </c>
      <c r="B106" s="5" t="s">
        <v>223</v>
      </c>
      <c r="C106" s="5" t="str">
        <f>'Max Energy Year'!C106</f>
        <v>DRW.PX.NCA._.CI_.HVAC - DLC</v>
      </c>
      <c r="D106" s="5" t="str">
        <f t="shared" si="3"/>
        <v>UoS Charge</v>
      </c>
      <c r="E106" s="5">
        <f t="shared" si="2"/>
        <v>-17.399999999999999</v>
      </c>
      <c r="G106" s="5" t="s">
        <v>225</v>
      </c>
      <c r="I106" s="5" t="str">
        <f>INDEX('Plexos Lookups'!$I$3:$I$54,MATCH(MID(UoS!C106,8,3),'Plexos Lookups'!$K$3:$K$54,0))</f>
        <v>CA</v>
      </c>
      <c r="P106" s="5" t="s">
        <v>222</v>
      </c>
      <c r="Q106" s="5" t="s">
        <v>223</v>
      </c>
      <c r="R106" s="5" t="s">
        <v>72</v>
      </c>
      <c r="S106" s="5" t="s">
        <v>882</v>
      </c>
      <c r="T106" s="5">
        <v>-23.06</v>
      </c>
      <c r="V106" s="5" t="s">
        <v>1003</v>
      </c>
      <c r="W106" s="5">
        <v>1</v>
      </c>
      <c r="AA106" s="5" t="s">
        <v>1002</v>
      </c>
      <c r="AE106" s="5" t="s">
        <v>992</v>
      </c>
    </row>
    <row r="107" spans="1:31" x14ac:dyDescent="0.25">
      <c r="A107" s="5" t="s">
        <v>222</v>
      </c>
      <c r="B107" s="5" t="s">
        <v>223</v>
      </c>
      <c r="C107" s="5" t="str">
        <f>'Max Energy Year'!C107</f>
        <v>DRW.PX.NCA._.CI_.Pool Pump - DLC</v>
      </c>
      <c r="D107" s="5" t="str">
        <f t="shared" si="3"/>
        <v>UoS Charge</v>
      </c>
      <c r="E107" s="5">
        <f t="shared" si="2"/>
        <v>-17.399999999999999</v>
      </c>
      <c r="G107" s="5" t="s">
        <v>225</v>
      </c>
      <c r="I107" s="5" t="str">
        <f>INDEX('Plexos Lookups'!$I$3:$I$54,MATCH(MID(UoS!C107,8,3),'Plexos Lookups'!$K$3:$K$54,0))</f>
        <v>CA</v>
      </c>
      <c r="P107" s="5" t="s">
        <v>222</v>
      </c>
      <c r="Q107" s="5" t="s">
        <v>223</v>
      </c>
      <c r="R107" s="5" t="s">
        <v>74</v>
      </c>
      <c r="S107" s="5" t="s">
        <v>882</v>
      </c>
      <c r="T107" s="5">
        <v>-23.06</v>
      </c>
      <c r="V107" s="5" t="s">
        <v>1003</v>
      </c>
      <c r="W107" s="5">
        <v>1</v>
      </c>
      <c r="AA107" s="5" t="s">
        <v>1002</v>
      </c>
      <c r="AE107" s="5" t="s">
        <v>992</v>
      </c>
    </row>
    <row r="108" spans="1:31" x14ac:dyDescent="0.25">
      <c r="A108" s="5" t="s">
        <v>222</v>
      </c>
      <c r="B108" s="5" t="s">
        <v>223</v>
      </c>
      <c r="C108" s="5" t="str">
        <f>'Max Energy Year'!C108</f>
        <v>DRW.PX.NCA._.CI_.Smart Thermostats</v>
      </c>
      <c r="D108" s="5" t="str">
        <f t="shared" si="3"/>
        <v>UoS Charge</v>
      </c>
      <c r="E108" s="5">
        <f t="shared" si="2"/>
        <v>-17.399999999999999</v>
      </c>
      <c r="G108" s="5" t="s">
        <v>225</v>
      </c>
      <c r="I108" s="5" t="str">
        <f>INDEX('Plexos Lookups'!$I$3:$I$54,MATCH(MID(UoS!C108,8,3),'Plexos Lookups'!$K$3:$K$54,0))</f>
        <v>CA</v>
      </c>
      <c r="P108" s="5" t="s">
        <v>222</v>
      </c>
      <c r="Q108" s="5" t="s">
        <v>223</v>
      </c>
      <c r="R108" s="5" t="s">
        <v>76</v>
      </c>
      <c r="S108" s="5" t="s">
        <v>882</v>
      </c>
      <c r="T108" s="5">
        <v>-23.06</v>
      </c>
      <c r="V108" s="5" t="s">
        <v>1003</v>
      </c>
      <c r="W108" s="5">
        <v>1</v>
      </c>
      <c r="AA108" s="5" t="s">
        <v>1002</v>
      </c>
      <c r="AE108" s="5" t="s">
        <v>992</v>
      </c>
    </row>
    <row r="109" spans="1:31" x14ac:dyDescent="0.25">
      <c r="A109" s="5" t="s">
        <v>222</v>
      </c>
      <c r="B109" s="5" t="s">
        <v>223</v>
      </c>
      <c r="C109" s="5" t="str">
        <f>'Max Energy Year'!C109</f>
        <v>DRW.PX.NCA._.CI_.3 Party</v>
      </c>
      <c r="D109" s="5" t="str">
        <f t="shared" si="3"/>
        <v>UoS Charge</v>
      </c>
      <c r="E109" s="5">
        <f t="shared" si="2"/>
        <v>-17.399999999999999</v>
      </c>
      <c r="G109" s="5" t="s">
        <v>225</v>
      </c>
      <c r="I109" s="5" t="str">
        <f>INDEX('Plexos Lookups'!$I$3:$I$54,MATCH(MID(UoS!C109,8,3),'Plexos Lookups'!$K$3:$K$54,0))</f>
        <v>CA</v>
      </c>
      <c r="P109" s="5" t="s">
        <v>222</v>
      </c>
      <c r="Q109" s="5" t="s">
        <v>223</v>
      </c>
      <c r="R109" s="5" t="s">
        <v>78</v>
      </c>
      <c r="S109" s="5" t="s">
        <v>882</v>
      </c>
      <c r="T109" s="5">
        <v>-23.06</v>
      </c>
      <c r="V109" s="5" t="s">
        <v>1003</v>
      </c>
      <c r="W109" s="5">
        <v>1</v>
      </c>
      <c r="AA109" s="5" t="s">
        <v>1002</v>
      </c>
      <c r="AE109" s="5" t="s">
        <v>992</v>
      </c>
    </row>
    <row r="110" spans="1:31" x14ac:dyDescent="0.25">
      <c r="A110" s="5" t="s">
        <v>222</v>
      </c>
      <c r="B110" s="5" t="s">
        <v>223</v>
      </c>
      <c r="C110" s="5" t="str">
        <f>'Max Energy Year'!C110</f>
        <v>DRW.PX.NCA._.CI_.Water Heater - DLC</v>
      </c>
      <c r="D110" s="5" t="str">
        <f t="shared" si="3"/>
        <v>UoS Charge</v>
      </c>
      <c r="E110" s="5">
        <f t="shared" si="2"/>
        <v>-17.399999999999999</v>
      </c>
      <c r="G110" s="5" t="s">
        <v>225</v>
      </c>
      <c r="I110" s="5" t="str">
        <f>INDEX('Plexos Lookups'!$I$3:$I$54,MATCH(MID(UoS!C110,8,3),'Plexos Lookups'!$K$3:$K$54,0))</f>
        <v>CA</v>
      </c>
      <c r="P110" s="5" t="s">
        <v>222</v>
      </c>
      <c r="Q110" s="5" t="s">
        <v>223</v>
      </c>
      <c r="R110" s="5" t="s">
        <v>59</v>
      </c>
      <c r="S110" s="5" t="s">
        <v>882</v>
      </c>
      <c r="T110" s="5">
        <v>-17.399999999999999</v>
      </c>
      <c r="V110" s="5" t="s">
        <v>1003</v>
      </c>
      <c r="W110" s="5">
        <v>1</v>
      </c>
      <c r="AA110" s="5" t="s">
        <v>1002</v>
      </c>
      <c r="AE110" s="5" t="s">
        <v>992</v>
      </c>
    </row>
    <row r="111" spans="1:31" x14ac:dyDescent="0.25">
      <c r="A111" s="5" t="s">
        <v>222</v>
      </c>
      <c r="B111" s="5" t="s">
        <v>223</v>
      </c>
      <c r="C111" s="5" t="str">
        <f>'Max Energy Year'!C111</f>
        <v>DRW.PX.GOE._.RES.Battery DLC</v>
      </c>
      <c r="D111" s="5" t="str">
        <f t="shared" si="3"/>
        <v>UoS Charge</v>
      </c>
      <c r="E111" s="5">
        <f t="shared" si="2"/>
        <v>-23.06</v>
      </c>
      <c r="G111" s="5" t="s">
        <v>225</v>
      </c>
      <c r="I111" s="5" t="str">
        <f>INDEX('Plexos Lookups'!$I$3:$I$54,MATCH(MID(UoS!C111,8,3),'Plexos Lookups'!$K$3:$K$54,0))</f>
        <v>ID</v>
      </c>
      <c r="P111" s="5" t="s">
        <v>222</v>
      </c>
      <c r="Q111" s="5" t="s">
        <v>223</v>
      </c>
      <c r="R111" s="5" t="s">
        <v>49</v>
      </c>
      <c r="S111" s="5" t="s">
        <v>882</v>
      </c>
      <c r="T111" s="5">
        <v>-17.399999999999999</v>
      </c>
      <c r="V111" s="5" t="s">
        <v>1003</v>
      </c>
      <c r="W111" s="5">
        <v>1</v>
      </c>
      <c r="AA111" s="5" t="s">
        <v>1002</v>
      </c>
      <c r="AE111" s="5" t="s">
        <v>992</v>
      </c>
    </row>
    <row r="112" spans="1:31" x14ac:dyDescent="0.25">
      <c r="A112" s="5" t="s">
        <v>222</v>
      </c>
      <c r="B112" s="5" t="s">
        <v>223</v>
      </c>
      <c r="C112" s="5" t="str">
        <f>'Max Energy Year'!C112</f>
        <v>DRW.PX.GOE._.RES.EV DLC</v>
      </c>
      <c r="D112" s="5" t="str">
        <f t="shared" si="3"/>
        <v>UoS Charge</v>
      </c>
      <c r="E112" s="5">
        <f t="shared" si="2"/>
        <v>-23.06</v>
      </c>
      <c r="G112" s="5" t="s">
        <v>225</v>
      </c>
      <c r="I112" s="5" t="str">
        <f>INDEX('Plexos Lookups'!$I$3:$I$54,MATCH(MID(UoS!C112,8,3),'Plexos Lookups'!$K$3:$K$54,0))</f>
        <v>ID</v>
      </c>
      <c r="P112" s="5" t="s">
        <v>222</v>
      </c>
      <c r="Q112" s="5" t="s">
        <v>223</v>
      </c>
      <c r="R112" s="5" t="s">
        <v>51</v>
      </c>
      <c r="S112" s="5" t="s">
        <v>882</v>
      </c>
      <c r="T112" s="5">
        <v>-17.399999999999999</v>
      </c>
      <c r="V112" s="5" t="s">
        <v>1003</v>
      </c>
      <c r="W112" s="5">
        <v>1</v>
      </c>
      <c r="AA112" s="5" t="s">
        <v>1002</v>
      </c>
      <c r="AE112" s="5" t="s">
        <v>992</v>
      </c>
    </row>
    <row r="113" spans="1:31" x14ac:dyDescent="0.25">
      <c r="A113" s="5" t="s">
        <v>222</v>
      </c>
      <c r="B113" s="5" t="s">
        <v>223</v>
      </c>
      <c r="C113" s="5" t="str">
        <f>'Max Energy Year'!C113</f>
        <v>DRW.PX.GOE._.RES.Grid Interactive Water Htr</v>
      </c>
      <c r="D113" s="5" t="str">
        <f t="shared" si="3"/>
        <v>UoS Charge</v>
      </c>
      <c r="E113" s="5">
        <f t="shared" si="2"/>
        <v>-23.06</v>
      </c>
      <c r="G113" s="5" t="s">
        <v>225</v>
      </c>
      <c r="I113" s="5" t="str">
        <f>INDEX('Plexos Lookups'!$I$3:$I$54,MATCH(MID(UoS!C113,8,3),'Plexos Lookups'!$K$3:$K$54,0))</f>
        <v>ID</v>
      </c>
      <c r="P113" s="5" t="s">
        <v>222</v>
      </c>
      <c r="Q113" s="5" t="s">
        <v>223</v>
      </c>
      <c r="R113" s="5" t="s">
        <v>53</v>
      </c>
      <c r="S113" s="5" t="s">
        <v>882</v>
      </c>
      <c r="T113" s="5">
        <v>-17.399999999999999</v>
      </c>
      <c r="V113" s="5" t="s">
        <v>1003</v>
      </c>
      <c r="W113" s="5">
        <v>1</v>
      </c>
      <c r="AA113" s="5" t="s">
        <v>1002</v>
      </c>
      <c r="AE113" s="5" t="s">
        <v>992</v>
      </c>
    </row>
    <row r="114" spans="1:31" x14ac:dyDescent="0.25">
      <c r="A114" s="5" t="s">
        <v>222</v>
      </c>
      <c r="B114" s="5" t="s">
        <v>223</v>
      </c>
      <c r="C114" s="5" t="str">
        <f>'Max Energy Year'!C114</f>
        <v>DRW.PX.GOE._.RES.Home Energy Mgmt Sys</v>
      </c>
      <c r="D114" s="5" t="str">
        <f t="shared" si="3"/>
        <v>UoS Charge</v>
      </c>
      <c r="E114" s="5">
        <f t="shared" si="2"/>
        <v>-23.06</v>
      </c>
      <c r="G114" s="5" t="s">
        <v>225</v>
      </c>
      <c r="I114" s="5" t="str">
        <f>INDEX('Plexos Lookups'!$I$3:$I$54,MATCH(MID(UoS!C114,8,3),'Plexos Lookups'!$K$3:$K$54,0))</f>
        <v>ID</v>
      </c>
      <c r="P114" s="5" t="s">
        <v>222</v>
      </c>
      <c r="Q114" s="5" t="s">
        <v>223</v>
      </c>
      <c r="R114" s="5" t="s">
        <v>55</v>
      </c>
      <c r="S114" s="5" t="s">
        <v>882</v>
      </c>
      <c r="T114" s="5">
        <v>-17.399999999999999</v>
      </c>
      <c r="V114" s="5" t="s">
        <v>1003</v>
      </c>
      <c r="W114" s="5">
        <v>1</v>
      </c>
      <c r="AA114" s="5" t="s">
        <v>1002</v>
      </c>
      <c r="AE114" s="5" t="s">
        <v>992</v>
      </c>
    </row>
    <row r="115" spans="1:31" x14ac:dyDescent="0.25">
      <c r="A115" s="5" t="s">
        <v>222</v>
      </c>
      <c r="B115" s="5" t="s">
        <v>223</v>
      </c>
      <c r="C115" s="5" t="str">
        <f>'Max Energy Year'!C115</f>
        <v>DRW.PX.GOE._.RES.HVAC - DLC</v>
      </c>
      <c r="D115" s="5" t="str">
        <f t="shared" si="3"/>
        <v>UoS Charge</v>
      </c>
      <c r="E115" s="5">
        <f t="shared" si="2"/>
        <v>-23.06</v>
      </c>
      <c r="G115" s="5" t="s">
        <v>225</v>
      </c>
      <c r="I115" s="5" t="str">
        <f>INDEX('Plexos Lookups'!$I$3:$I$54,MATCH(MID(UoS!C115,8,3),'Plexos Lookups'!$K$3:$K$54,0))</f>
        <v>ID</v>
      </c>
      <c r="P115" s="5" t="s">
        <v>222</v>
      </c>
      <c r="Q115" s="5" t="s">
        <v>223</v>
      </c>
      <c r="R115" s="5" t="s">
        <v>57</v>
      </c>
      <c r="S115" s="5" t="s">
        <v>882</v>
      </c>
      <c r="T115" s="5">
        <v>-17.399999999999999</v>
      </c>
      <c r="V115" s="5" t="s">
        <v>1003</v>
      </c>
      <c r="W115" s="5">
        <v>1</v>
      </c>
      <c r="AA115" s="5" t="s">
        <v>1002</v>
      </c>
      <c r="AE115" s="5" t="s">
        <v>992</v>
      </c>
    </row>
    <row r="116" spans="1:31" x14ac:dyDescent="0.25">
      <c r="A116" s="5" t="s">
        <v>222</v>
      </c>
      <c r="B116" s="5" t="s">
        <v>223</v>
      </c>
      <c r="C116" s="5" t="str">
        <f>'Max Energy Year'!C116</f>
        <v>DRW.PX.GOE._.RES.Pool Pump - DLC</v>
      </c>
      <c r="D116" s="5" t="str">
        <f t="shared" si="3"/>
        <v>UoS Charge</v>
      </c>
      <c r="E116" s="5">
        <f t="shared" si="2"/>
        <v>-23.06</v>
      </c>
      <c r="G116" s="5" t="s">
        <v>225</v>
      </c>
      <c r="I116" s="5" t="str">
        <f>INDEX('Plexos Lookups'!$I$3:$I$54,MATCH(MID(UoS!C116,8,3),'Plexos Lookups'!$K$3:$K$54,0))</f>
        <v>ID</v>
      </c>
      <c r="P116" s="5" t="s">
        <v>222</v>
      </c>
      <c r="Q116" s="5" t="s">
        <v>223</v>
      </c>
      <c r="R116" s="5" t="s">
        <v>61</v>
      </c>
      <c r="S116" s="5" t="s">
        <v>882</v>
      </c>
      <c r="T116" s="5">
        <v>-17.399999999999999</v>
      </c>
      <c r="V116" s="5" t="s">
        <v>1003</v>
      </c>
      <c r="W116" s="5">
        <v>1</v>
      </c>
      <c r="AA116" s="5" t="s">
        <v>1002</v>
      </c>
      <c r="AE116" s="5" t="s">
        <v>992</v>
      </c>
    </row>
    <row r="117" spans="1:31" x14ac:dyDescent="0.25">
      <c r="A117" s="5" t="s">
        <v>222</v>
      </c>
      <c r="B117" s="5" t="s">
        <v>223</v>
      </c>
      <c r="C117" s="5" t="str">
        <f>'Max Energy Year'!C117</f>
        <v>DRW.PX.GOE._.RES.Water Heater - DLC</v>
      </c>
      <c r="D117" s="5" t="str">
        <f t="shared" si="3"/>
        <v>UoS Charge</v>
      </c>
      <c r="E117" s="5">
        <f t="shared" si="2"/>
        <v>-23.06</v>
      </c>
      <c r="G117" s="5" t="s">
        <v>225</v>
      </c>
      <c r="I117" s="5" t="str">
        <f>INDEX('Plexos Lookups'!$I$3:$I$54,MATCH(MID(UoS!C117,8,3),'Plexos Lookups'!$K$3:$K$54,0))</f>
        <v>ID</v>
      </c>
      <c r="P117" s="5" t="s">
        <v>222</v>
      </c>
      <c r="Q117" s="5" t="s">
        <v>223</v>
      </c>
      <c r="R117" s="5" t="s">
        <v>32</v>
      </c>
      <c r="S117" s="5" t="s">
        <v>882</v>
      </c>
      <c r="T117" s="5">
        <v>-17.399999999999999</v>
      </c>
      <c r="V117" s="5" t="s">
        <v>1003</v>
      </c>
      <c r="W117" s="5">
        <v>1</v>
      </c>
      <c r="AA117" s="5" t="s">
        <v>1002</v>
      </c>
      <c r="AE117" s="5" t="s">
        <v>992</v>
      </c>
    </row>
    <row r="118" spans="1:31" x14ac:dyDescent="0.25">
      <c r="A118" s="5" t="s">
        <v>222</v>
      </c>
      <c r="B118" s="5" t="s">
        <v>223</v>
      </c>
      <c r="C118" s="5" t="str">
        <f>'Max Energy Year'!C118</f>
        <v>DRW.PX.GOE._.CI_.Battery DLC</v>
      </c>
      <c r="D118" s="5" t="str">
        <f t="shared" si="3"/>
        <v>UoS Charge</v>
      </c>
      <c r="E118" s="5">
        <f t="shared" si="2"/>
        <v>-23.06</v>
      </c>
      <c r="G118" s="5" t="s">
        <v>225</v>
      </c>
      <c r="I118" s="5" t="str">
        <f>INDEX('Plexos Lookups'!$I$3:$I$54,MATCH(MID(UoS!C118,8,3),'Plexos Lookups'!$K$3:$K$54,0))</f>
        <v>ID</v>
      </c>
      <c r="P118" s="5" t="s">
        <v>222</v>
      </c>
      <c r="Q118" s="5" t="s">
        <v>223</v>
      </c>
      <c r="R118" s="5" t="s">
        <v>35</v>
      </c>
      <c r="S118" s="5" t="s">
        <v>882</v>
      </c>
      <c r="T118" s="5">
        <v>-17.399999999999999</v>
      </c>
      <c r="V118" s="5" t="s">
        <v>1003</v>
      </c>
      <c r="W118" s="5">
        <v>1</v>
      </c>
      <c r="AA118" s="5" t="s">
        <v>1002</v>
      </c>
      <c r="AE118" s="5" t="s">
        <v>992</v>
      </c>
    </row>
    <row r="119" spans="1:31" x14ac:dyDescent="0.25">
      <c r="A119" s="5" t="s">
        <v>222</v>
      </c>
      <c r="B119" s="5" t="s">
        <v>223</v>
      </c>
      <c r="C119" s="5" t="str">
        <f>'Max Energy Year'!C119</f>
        <v>DRW.PX.GOE._.CI_.Grid Interactive Water Htr</v>
      </c>
      <c r="D119" s="5" t="str">
        <f t="shared" si="3"/>
        <v>UoS Charge</v>
      </c>
      <c r="E119" s="5">
        <f t="shared" si="2"/>
        <v>-23.06</v>
      </c>
      <c r="G119" s="5" t="s">
        <v>225</v>
      </c>
      <c r="I119" s="5" t="str">
        <f>INDEX('Plexos Lookups'!$I$3:$I$54,MATCH(MID(UoS!C119,8,3),'Plexos Lookups'!$K$3:$K$54,0))</f>
        <v>ID</v>
      </c>
      <c r="P119" s="5" t="s">
        <v>222</v>
      </c>
      <c r="Q119" s="5" t="s">
        <v>223</v>
      </c>
      <c r="R119" s="5" t="s">
        <v>37</v>
      </c>
      <c r="S119" s="5" t="s">
        <v>882</v>
      </c>
      <c r="T119" s="5">
        <v>-17.399999999999999</v>
      </c>
      <c r="V119" s="5" t="s">
        <v>1003</v>
      </c>
      <c r="W119" s="5">
        <v>1</v>
      </c>
      <c r="AA119" s="5" t="s">
        <v>1002</v>
      </c>
      <c r="AE119" s="5" t="s">
        <v>992</v>
      </c>
    </row>
    <row r="120" spans="1:31" x14ac:dyDescent="0.25">
      <c r="A120" s="5" t="s">
        <v>222</v>
      </c>
      <c r="B120" s="5" t="s">
        <v>223</v>
      </c>
      <c r="C120" s="5" t="str">
        <f>'Max Energy Year'!C120</f>
        <v>DRW.PX.GOE._.CI_.HVAC - DLC</v>
      </c>
      <c r="D120" s="5" t="str">
        <f t="shared" si="3"/>
        <v>UoS Charge</v>
      </c>
      <c r="E120" s="5">
        <f t="shared" si="2"/>
        <v>-23.06</v>
      </c>
      <c r="G120" s="5" t="s">
        <v>225</v>
      </c>
      <c r="I120" s="5" t="str">
        <f>INDEX('Plexos Lookups'!$I$3:$I$54,MATCH(MID(UoS!C120,8,3),'Plexos Lookups'!$K$3:$K$54,0))</f>
        <v>ID</v>
      </c>
      <c r="P120" s="5" t="s">
        <v>222</v>
      </c>
      <c r="Q120" s="5" t="s">
        <v>223</v>
      </c>
      <c r="R120" s="5" t="s">
        <v>39</v>
      </c>
      <c r="S120" s="5" t="s">
        <v>882</v>
      </c>
      <c r="T120" s="5">
        <v>-17.399999999999999</v>
      </c>
      <c r="V120" s="5" t="s">
        <v>1003</v>
      </c>
      <c r="W120" s="5">
        <v>1</v>
      </c>
      <c r="AA120" s="5" t="s">
        <v>1002</v>
      </c>
      <c r="AE120" s="5" t="s">
        <v>992</v>
      </c>
    </row>
    <row r="121" spans="1:31" x14ac:dyDescent="0.25">
      <c r="A121" s="5" t="s">
        <v>222</v>
      </c>
      <c r="B121" s="5" t="s">
        <v>223</v>
      </c>
      <c r="C121" s="5" t="str">
        <f>'Max Energy Year'!C121</f>
        <v>DRW.PX.GOE._.CI_.Pool Pump - DLC</v>
      </c>
      <c r="D121" s="5" t="str">
        <f t="shared" si="3"/>
        <v>UoS Charge</v>
      </c>
      <c r="E121" s="5">
        <f t="shared" si="2"/>
        <v>-23.06</v>
      </c>
      <c r="G121" s="5" t="s">
        <v>225</v>
      </c>
      <c r="I121" s="5" t="str">
        <f>INDEX('Plexos Lookups'!$I$3:$I$54,MATCH(MID(UoS!C121,8,3),'Plexos Lookups'!$K$3:$K$54,0))</f>
        <v>ID</v>
      </c>
      <c r="P121" s="5" t="s">
        <v>222</v>
      </c>
      <c r="Q121" s="5" t="s">
        <v>223</v>
      </c>
      <c r="R121" s="5" t="s">
        <v>41</v>
      </c>
      <c r="S121" s="5" t="s">
        <v>882</v>
      </c>
      <c r="T121" s="5">
        <v>-17.399999999999999</v>
      </c>
      <c r="V121" s="5" t="s">
        <v>1003</v>
      </c>
      <c r="W121" s="5">
        <v>1</v>
      </c>
      <c r="AA121" s="5" t="s">
        <v>1002</v>
      </c>
      <c r="AE121" s="5" t="s">
        <v>992</v>
      </c>
    </row>
    <row r="122" spans="1:31" x14ac:dyDescent="0.25">
      <c r="A122" s="5" t="s">
        <v>222</v>
      </c>
      <c r="B122" s="5" t="s">
        <v>223</v>
      </c>
      <c r="C122" s="5" t="str">
        <f>'Max Energy Year'!C122</f>
        <v>DRW.PX.GOE._.CI_.Smart Thermostats</v>
      </c>
      <c r="D122" s="5" t="str">
        <f t="shared" si="3"/>
        <v>UoS Charge</v>
      </c>
      <c r="E122" s="5">
        <f t="shared" si="2"/>
        <v>-23.06</v>
      </c>
      <c r="G122" s="5" t="s">
        <v>225</v>
      </c>
      <c r="I122" s="5" t="str">
        <f>INDEX('Plexos Lookups'!$I$3:$I$54,MATCH(MID(UoS!C122,8,3),'Plexos Lookups'!$K$3:$K$54,0))</f>
        <v>ID</v>
      </c>
      <c r="P122" s="5" t="s">
        <v>222</v>
      </c>
      <c r="Q122" s="5" t="s">
        <v>223</v>
      </c>
      <c r="R122" s="5" t="s">
        <v>43</v>
      </c>
      <c r="S122" s="5" t="s">
        <v>882</v>
      </c>
      <c r="T122" s="5">
        <v>-17.399999999999999</v>
      </c>
      <c r="V122" s="5" t="s">
        <v>1003</v>
      </c>
      <c r="W122" s="5">
        <v>1</v>
      </c>
      <c r="AA122" s="5" t="s">
        <v>1002</v>
      </c>
      <c r="AE122" s="5" t="s">
        <v>992</v>
      </c>
    </row>
    <row r="123" spans="1:31" x14ac:dyDescent="0.25">
      <c r="A123" s="5" t="s">
        <v>222</v>
      </c>
      <c r="B123" s="5" t="s">
        <v>223</v>
      </c>
      <c r="C123" s="5" t="str">
        <f>'Max Energy Year'!C123</f>
        <v>DRW.PX.GOE._.CI_.3 Party</v>
      </c>
      <c r="D123" s="5" t="str">
        <f t="shared" si="3"/>
        <v>UoS Charge</v>
      </c>
      <c r="E123" s="5">
        <f t="shared" si="2"/>
        <v>-23.06</v>
      </c>
      <c r="G123" s="5" t="s">
        <v>225</v>
      </c>
      <c r="I123" s="5" t="str">
        <f>INDEX('Plexos Lookups'!$I$3:$I$54,MATCH(MID(UoS!C123,8,3),'Plexos Lookups'!$K$3:$K$54,0))</f>
        <v>ID</v>
      </c>
      <c r="P123" s="5" t="s">
        <v>222</v>
      </c>
      <c r="Q123" s="5" t="s">
        <v>223</v>
      </c>
      <c r="R123" s="5" t="s">
        <v>45</v>
      </c>
      <c r="S123" s="5" t="s">
        <v>882</v>
      </c>
      <c r="T123" s="5">
        <v>-17.399999999999999</v>
      </c>
      <c r="V123" s="5" t="s">
        <v>1003</v>
      </c>
      <c r="W123" s="5">
        <v>1</v>
      </c>
      <c r="AA123" s="5" t="s">
        <v>1002</v>
      </c>
      <c r="AE123" s="5" t="s">
        <v>992</v>
      </c>
    </row>
    <row r="124" spans="1:31" x14ac:dyDescent="0.25">
      <c r="A124" s="5" t="s">
        <v>222</v>
      </c>
      <c r="B124" s="5" t="s">
        <v>223</v>
      </c>
      <c r="C124" s="5" t="str">
        <f>'Max Energy Year'!C124</f>
        <v>DRW.PX.GOE._.CI_.Water Heater - DLC</v>
      </c>
      <c r="D124" s="5" t="str">
        <f t="shared" si="3"/>
        <v>UoS Charge</v>
      </c>
      <c r="E124" s="5">
        <f t="shared" si="2"/>
        <v>-23.06</v>
      </c>
      <c r="G124" s="5" t="s">
        <v>225</v>
      </c>
      <c r="I124" s="5" t="str">
        <f>INDEX('Plexos Lookups'!$I$3:$I$54,MATCH(MID(UoS!C124,8,3),'Plexos Lookups'!$K$3:$K$54,0))</f>
        <v>ID</v>
      </c>
      <c r="P124" s="5" t="s">
        <v>222</v>
      </c>
      <c r="Q124" s="5" t="s">
        <v>223</v>
      </c>
      <c r="R124" s="5" t="s">
        <v>47</v>
      </c>
      <c r="S124" s="5" t="s">
        <v>882</v>
      </c>
      <c r="T124" s="5">
        <v>-17.399999999999999</v>
      </c>
      <c r="V124" s="5" t="s">
        <v>1003</v>
      </c>
      <c r="W124" s="5">
        <v>1</v>
      </c>
      <c r="AA124" s="5" t="s">
        <v>1002</v>
      </c>
      <c r="AE124" s="5" t="s">
        <v>992</v>
      </c>
    </row>
    <row r="125" spans="1:31" x14ac:dyDescent="0.25">
      <c r="A125" s="5" t="s">
        <v>222</v>
      </c>
      <c r="B125" s="5" t="s">
        <v>223</v>
      </c>
      <c r="C125" s="5" t="str">
        <f>'Max Energy Year'!C125</f>
        <v>DRW.PX.SOR._.RES.Battery DLC</v>
      </c>
      <c r="D125" s="5" t="str">
        <f t="shared" si="3"/>
        <v>UoS Charge</v>
      </c>
      <c r="E125" s="5">
        <f t="shared" si="2"/>
        <v>-19.72</v>
      </c>
      <c r="G125" s="5" t="s">
        <v>225</v>
      </c>
      <c r="I125" s="5" t="str">
        <f>INDEX('Plexos Lookups'!$I$3:$I$54,MATCH(MID(UoS!C125,8,3),'Plexos Lookups'!$K$3:$K$54,0))</f>
        <v>OR</v>
      </c>
      <c r="P125" s="5" t="s">
        <v>222</v>
      </c>
      <c r="Q125" s="5" t="s">
        <v>223</v>
      </c>
      <c r="R125" s="5" t="s">
        <v>122</v>
      </c>
      <c r="S125" s="5" t="s">
        <v>882</v>
      </c>
      <c r="T125" s="5">
        <v>-19.72</v>
      </c>
      <c r="V125" s="5" t="s">
        <v>1003</v>
      </c>
      <c r="W125" s="5">
        <v>1</v>
      </c>
      <c r="AA125" s="5" t="s">
        <v>1002</v>
      </c>
      <c r="AE125" s="5" t="s">
        <v>992</v>
      </c>
    </row>
    <row r="126" spans="1:31" x14ac:dyDescent="0.25">
      <c r="A126" s="5" t="s">
        <v>222</v>
      </c>
      <c r="B126" s="5" t="s">
        <v>223</v>
      </c>
      <c r="C126" s="5" t="str">
        <f>'Max Energy Year'!C126</f>
        <v>DRW.PX.SOR._.RES.EV DLC</v>
      </c>
      <c r="D126" s="5" t="str">
        <f t="shared" si="3"/>
        <v>UoS Charge</v>
      </c>
      <c r="E126" s="5">
        <f t="shared" si="2"/>
        <v>-19.72</v>
      </c>
      <c r="G126" s="5" t="s">
        <v>225</v>
      </c>
      <c r="I126" s="5" t="str">
        <f>INDEX('Plexos Lookups'!$I$3:$I$54,MATCH(MID(UoS!C126,8,3),'Plexos Lookups'!$K$3:$K$54,0))</f>
        <v>OR</v>
      </c>
      <c r="P126" s="5" t="s">
        <v>222</v>
      </c>
      <c r="Q126" s="5" t="s">
        <v>223</v>
      </c>
      <c r="R126" s="5" t="s">
        <v>112</v>
      </c>
      <c r="S126" s="5" t="s">
        <v>882</v>
      </c>
      <c r="T126" s="5">
        <v>-19.72</v>
      </c>
      <c r="V126" s="5" t="s">
        <v>1003</v>
      </c>
      <c r="W126" s="5">
        <v>1</v>
      </c>
      <c r="AA126" s="5" t="s">
        <v>1002</v>
      </c>
      <c r="AE126" s="5" t="s">
        <v>992</v>
      </c>
    </row>
    <row r="127" spans="1:31" x14ac:dyDescent="0.25">
      <c r="A127" s="5" t="s">
        <v>222</v>
      </c>
      <c r="B127" s="5" t="s">
        <v>223</v>
      </c>
      <c r="C127" s="5" t="str">
        <f>'Max Energy Year'!C127</f>
        <v>DRW.PX.SOR._.RES.Grid Interactive Water Htr</v>
      </c>
      <c r="D127" s="5" t="str">
        <f t="shared" si="3"/>
        <v>UoS Charge</v>
      </c>
      <c r="E127" s="5">
        <f t="shared" si="2"/>
        <v>-19.72</v>
      </c>
      <c r="G127" s="5" t="s">
        <v>225</v>
      </c>
      <c r="I127" s="5" t="str">
        <f>INDEX('Plexos Lookups'!$I$3:$I$54,MATCH(MID(UoS!C127,8,3),'Plexos Lookups'!$K$3:$K$54,0))</f>
        <v>OR</v>
      </c>
      <c r="P127" s="5" t="s">
        <v>222</v>
      </c>
      <c r="Q127" s="5" t="s">
        <v>223</v>
      </c>
      <c r="R127" s="5" t="s">
        <v>114</v>
      </c>
      <c r="S127" s="5" t="s">
        <v>882</v>
      </c>
      <c r="T127" s="5">
        <v>-19.72</v>
      </c>
      <c r="V127" s="5" t="s">
        <v>1003</v>
      </c>
      <c r="W127" s="5">
        <v>1</v>
      </c>
      <c r="AA127" s="5" t="s">
        <v>1002</v>
      </c>
      <c r="AE127" s="5" t="s">
        <v>992</v>
      </c>
    </row>
    <row r="128" spans="1:31" x14ac:dyDescent="0.25">
      <c r="A128" s="5" t="s">
        <v>222</v>
      </c>
      <c r="B128" s="5" t="s">
        <v>223</v>
      </c>
      <c r="C128" s="5" t="str">
        <f>'Max Energy Year'!C128</f>
        <v>DRW.PX.SOR._.RES.Home Energy Mgmt Sys</v>
      </c>
      <c r="D128" s="5" t="str">
        <f t="shared" si="3"/>
        <v>UoS Charge</v>
      </c>
      <c r="E128" s="5">
        <f t="shared" si="2"/>
        <v>-19.72</v>
      </c>
      <c r="G128" s="5" t="s">
        <v>225</v>
      </c>
      <c r="I128" s="5" t="str">
        <f>INDEX('Plexos Lookups'!$I$3:$I$54,MATCH(MID(UoS!C128,8,3),'Plexos Lookups'!$K$3:$K$54,0))</f>
        <v>OR</v>
      </c>
      <c r="P128" s="5" t="s">
        <v>222</v>
      </c>
      <c r="Q128" s="5" t="s">
        <v>223</v>
      </c>
      <c r="R128" s="5" t="s">
        <v>116</v>
      </c>
      <c r="S128" s="5" t="s">
        <v>882</v>
      </c>
      <c r="T128" s="5">
        <v>-19.72</v>
      </c>
      <c r="V128" s="5" t="s">
        <v>1003</v>
      </c>
      <c r="W128" s="5">
        <v>1</v>
      </c>
      <c r="AA128" s="5" t="s">
        <v>1002</v>
      </c>
      <c r="AE128" s="5" t="s">
        <v>992</v>
      </c>
    </row>
    <row r="129" spans="1:31" x14ac:dyDescent="0.25">
      <c r="A129" s="5" t="s">
        <v>222</v>
      </c>
      <c r="B129" s="5" t="s">
        <v>223</v>
      </c>
      <c r="C129" s="5" t="str">
        <f>'Max Energy Year'!C129</f>
        <v>DRW.PX.SOR._.RES.HVAC - DLC</v>
      </c>
      <c r="D129" s="5" t="str">
        <f t="shared" si="3"/>
        <v>UoS Charge</v>
      </c>
      <c r="E129" s="5">
        <f t="shared" si="2"/>
        <v>-19.72</v>
      </c>
      <c r="G129" s="5" t="s">
        <v>225</v>
      </c>
      <c r="I129" s="5" t="str">
        <f>INDEX('Plexos Lookups'!$I$3:$I$54,MATCH(MID(UoS!C129,8,3),'Plexos Lookups'!$K$3:$K$54,0))</f>
        <v>OR</v>
      </c>
      <c r="P129" s="5" t="s">
        <v>222</v>
      </c>
      <c r="Q129" s="5" t="s">
        <v>223</v>
      </c>
      <c r="R129" s="5" t="s">
        <v>118</v>
      </c>
      <c r="S129" s="5" t="s">
        <v>882</v>
      </c>
      <c r="T129" s="5">
        <v>-19.72</v>
      </c>
      <c r="V129" s="5" t="s">
        <v>1003</v>
      </c>
      <c r="W129" s="5">
        <v>1</v>
      </c>
      <c r="AA129" s="5" t="s">
        <v>1002</v>
      </c>
      <c r="AE129" s="5" t="s">
        <v>992</v>
      </c>
    </row>
    <row r="130" spans="1:31" x14ac:dyDescent="0.25">
      <c r="A130" s="5" t="s">
        <v>222</v>
      </c>
      <c r="B130" s="5" t="s">
        <v>223</v>
      </c>
      <c r="C130" s="5" t="str">
        <f>'Max Energy Year'!C130</f>
        <v>DRW.PX.SOR._.RES.Pool Pump - DLC</v>
      </c>
      <c r="D130" s="5" t="str">
        <f t="shared" si="3"/>
        <v>UoS Charge</v>
      </c>
      <c r="E130" s="5">
        <f t="shared" si="2"/>
        <v>-19.72</v>
      </c>
      <c r="G130" s="5" t="s">
        <v>225</v>
      </c>
      <c r="I130" s="5" t="str">
        <f>INDEX('Plexos Lookups'!$I$3:$I$54,MATCH(MID(UoS!C130,8,3),'Plexos Lookups'!$K$3:$K$54,0))</f>
        <v>OR</v>
      </c>
      <c r="P130" s="5" t="s">
        <v>222</v>
      </c>
      <c r="Q130" s="5" t="s">
        <v>223</v>
      </c>
      <c r="R130" s="5" t="s">
        <v>120</v>
      </c>
      <c r="S130" s="5" t="s">
        <v>882</v>
      </c>
      <c r="T130" s="5">
        <v>-19.72</v>
      </c>
      <c r="V130" s="5" t="s">
        <v>1003</v>
      </c>
      <c r="W130" s="5">
        <v>1</v>
      </c>
      <c r="AA130" s="5" t="s">
        <v>1002</v>
      </c>
      <c r="AE130" s="5" t="s">
        <v>992</v>
      </c>
    </row>
    <row r="131" spans="1:31" x14ac:dyDescent="0.25">
      <c r="A131" s="5" t="s">
        <v>222</v>
      </c>
      <c r="B131" s="5" t="s">
        <v>223</v>
      </c>
      <c r="C131" s="5" t="str">
        <f>'Max Energy Year'!C131</f>
        <v>DRW.PX.SOR._.RES.Smart Thermostats</v>
      </c>
      <c r="D131" s="5" t="str">
        <f t="shared" si="3"/>
        <v>UoS Charge</v>
      </c>
      <c r="E131" s="5">
        <f t="shared" si="2"/>
        <v>-19.72</v>
      </c>
      <c r="G131" s="5" t="s">
        <v>225</v>
      </c>
      <c r="I131" s="5" t="str">
        <f>INDEX('Plexos Lookups'!$I$3:$I$54,MATCH(MID(UoS!C131,8,3),'Plexos Lookups'!$K$3:$K$54,0))</f>
        <v>OR</v>
      </c>
      <c r="P131" s="5" t="s">
        <v>222</v>
      </c>
      <c r="Q131" s="5" t="s">
        <v>223</v>
      </c>
      <c r="R131" s="5" t="s">
        <v>124</v>
      </c>
      <c r="S131" s="5" t="s">
        <v>882</v>
      </c>
      <c r="T131" s="5">
        <v>-19.72</v>
      </c>
      <c r="V131" s="5" t="s">
        <v>1003</v>
      </c>
      <c r="W131" s="5">
        <v>1</v>
      </c>
      <c r="AA131" s="5" t="s">
        <v>1002</v>
      </c>
      <c r="AE131" s="5" t="s">
        <v>992</v>
      </c>
    </row>
    <row r="132" spans="1:31" x14ac:dyDescent="0.25">
      <c r="A132" s="5" t="s">
        <v>222</v>
      </c>
      <c r="B132" s="5" t="s">
        <v>223</v>
      </c>
      <c r="C132" s="5" t="str">
        <f>'Max Energy Year'!C132</f>
        <v>DRW.PX.SOR._.RES.Water Heater - DLC</v>
      </c>
      <c r="D132" s="5" t="str">
        <f t="shared" si="3"/>
        <v>UoS Charge</v>
      </c>
      <c r="E132" s="5">
        <f t="shared" ref="E132:E182" si="4">-ROUND(INDEX($N$5:$N$10,MATCH(I132,$K$5:$K$10,0)),2)</f>
        <v>-19.72</v>
      </c>
      <c r="G132" s="5" t="s">
        <v>225</v>
      </c>
      <c r="I132" s="5" t="str">
        <f>INDEX('Plexos Lookups'!$I$3:$I$54,MATCH(MID(UoS!C132,8,3),'Plexos Lookups'!$K$3:$K$54,0))</f>
        <v>OR</v>
      </c>
      <c r="P132" s="5" t="s">
        <v>222</v>
      </c>
      <c r="Q132" s="5" t="s">
        <v>223</v>
      </c>
      <c r="R132" s="5" t="s">
        <v>96</v>
      </c>
      <c r="S132" s="5" t="s">
        <v>882</v>
      </c>
      <c r="T132" s="5">
        <v>-19.72</v>
      </c>
      <c r="V132" s="5" t="s">
        <v>1003</v>
      </c>
      <c r="W132" s="5">
        <v>1</v>
      </c>
      <c r="AA132" s="5" t="s">
        <v>1002</v>
      </c>
      <c r="AE132" s="5" t="s">
        <v>992</v>
      </c>
    </row>
    <row r="133" spans="1:31" x14ac:dyDescent="0.25">
      <c r="A133" s="5" t="s">
        <v>222</v>
      </c>
      <c r="B133" s="5" t="s">
        <v>223</v>
      </c>
      <c r="C133" s="5" t="str">
        <f>'Max Energy Year'!C133</f>
        <v>DRW.PX.SOR._.CI_.Battery DLC</v>
      </c>
      <c r="D133" s="5" t="str">
        <f t="shared" ref="D133:D182" si="5">D132</f>
        <v>UoS Charge</v>
      </c>
      <c r="E133" s="5">
        <f t="shared" si="4"/>
        <v>-19.72</v>
      </c>
      <c r="G133" s="5" t="s">
        <v>225</v>
      </c>
      <c r="I133" s="5" t="str">
        <f>INDEX('Plexos Lookups'!$I$3:$I$54,MATCH(MID(UoS!C133,8,3),'Plexos Lookups'!$K$3:$K$54,0))</f>
        <v>OR</v>
      </c>
      <c r="P133" s="5" t="s">
        <v>222</v>
      </c>
      <c r="Q133" s="5" t="s">
        <v>223</v>
      </c>
      <c r="R133" s="5" t="s">
        <v>98</v>
      </c>
      <c r="S133" s="5" t="s">
        <v>882</v>
      </c>
      <c r="T133" s="5">
        <v>-19.72</v>
      </c>
      <c r="V133" s="5" t="s">
        <v>1003</v>
      </c>
      <c r="W133" s="5">
        <v>1</v>
      </c>
      <c r="AA133" s="5" t="s">
        <v>1002</v>
      </c>
      <c r="AE133" s="5" t="s">
        <v>992</v>
      </c>
    </row>
    <row r="134" spans="1:31" x14ac:dyDescent="0.25">
      <c r="A134" s="5" t="s">
        <v>222</v>
      </c>
      <c r="B134" s="5" t="s">
        <v>223</v>
      </c>
      <c r="C134" s="5" t="str">
        <f>'Max Energy Year'!C134</f>
        <v>DRW.PX.SOR._.CI_.Grid Interactive Water Htr</v>
      </c>
      <c r="D134" s="5" t="str">
        <f t="shared" si="5"/>
        <v>UoS Charge</v>
      </c>
      <c r="E134" s="5">
        <f t="shared" si="4"/>
        <v>-19.72</v>
      </c>
      <c r="G134" s="5" t="s">
        <v>225</v>
      </c>
      <c r="I134" s="5" t="str">
        <f>INDEX('Plexos Lookups'!$I$3:$I$54,MATCH(MID(UoS!C134,8,3),'Plexos Lookups'!$K$3:$K$54,0))</f>
        <v>OR</v>
      </c>
      <c r="P134" s="5" t="s">
        <v>222</v>
      </c>
      <c r="Q134" s="5" t="s">
        <v>223</v>
      </c>
      <c r="R134" s="5" t="s">
        <v>100</v>
      </c>
      <c r="S134" s="5" t="s">
        <v>882</v>
      </c>
      <c r="T134" s="5">
        <v>-19.72</v>
      </c>
      <c r="V134" s="5" t="s">
        <v>1003</v>
      </c>
      <c r="W134" s="5">
        <v>1</v>
      </c>
      <c r="AA134" s="5" t="s">
        <v>1002</v>
      </c>
      <c r="AE134" s="5" t="s">
        <v>992</v>
      </c>
    </row>
    <row r="135" spans="1:31" x14ac:dyDescent="0.25">
      <c r="A135" s="5" t="s">
        <v>222</v>
      </c>
      <c r="B135" s="5" t="s">
        <v>223</v>
      </c>
      <c r="C135" s="5" t="str">
        <f>'Max Energy Year'!C135</f>
        <v>DRW.PX.SOR._.CI_.HVAC - DLC</v>
      </c>
      <c r="D135" s="5" t="str">
        <f t="shared" si="5"/>
        <v>UoS Charge</v>
      </c>
      <c r="E135" s="5">
        <f t="shared" si="4"/>
        <v>-19.72</v>
      </c>
      <c r="G135" s="5" t="s">
        <v>225</v>
      </c>
      <c r="I135" s="5" t="str">
        <f>INDEX('Plexos Lookups'!$I$3:$I$54,MATCH(MID(UoS!C135,8,3),'Plexos Lookups'!$K$3:$K$54,0))</f>
        <v>OR</v>
      </c>
      <c r="P135" s="5" t="s">
        <v>222</v>
      </c>
      <c r="Q135" s="5" t="s">
        <v>223</v>
      </c>
      <c r="R135" s="5" t="s">
        <v>102</v>
      </c>
      <c r="S135" s="5" t="s">
        <v>882</v>
      </c>
      <c r="T135" s="5">
        <v>-19.72</v>
      </c>
      <c r="V135" s="5" t="s">
        <v>1003</v>
      </c>
      <c r="W135" s="5">
        <v>1</v>
      </c>
      <c r="AA135" s="5" t="s">
        <v>1002</v>
      </c>
      <c r="AE135" s="5" t="s">
        <v>992</v>
      </c>
    </row>
    <row r="136" spans="1:31" x14ac:dyDescent="0.25">
      <c r="A136" s="5" t="s">
        <v>222</v>
      </c>
      <c r="B136" s="5" t="s">
        <v>223</v>
      </c>
      <c r="C136" s="5" t="str">
        <f>'Max Energy Year'!C136</f>
        <v>DRW.PX.SOR._.CI_.Pool Pump - DLC</v>
      </c>
      <c r="D136" s="5" t="str">
        <f t="shared" si="5"/>
        <v>UoS Charge</v>
      </c>
      <c r="E136" s="5">
        <f t="shared" si="4"/>
        <v>-19.72</v>
      </c>
      <c r="G136" s="5" t="s">
        <v>225</v>
      </c>
      <c r="I136" s="5" t="str">
        <f>INDEX('Plexos Lookups'!$I$3:$I$54,MATCH(MID(UoS!C136,8,3),'Plexos Lookups'!$K$3:$K$54,0))</f>
        <v>OR</v>
      </c>
      <c r="P136" s="5" t="s">
        <v>222</v>
      </c>
      <c r="Q136" s="5" t="s">
        <v>223</v>
      </c>
      <c r="R136" s="5" t="s">
        <v>104</v>
      </c>
      <c r="S136" s="5" t="s">
        <v>882</v>
      </c>
      <c r="T136" s="5">
        <v>-19.72</v>
      </c>
      <c r="V136" s="5" t="s">
        <v>1003</v>
      </c>
      <c r="W136" s="5">
        <v>1</v>
      </c>
      <c r="AA136" s="5" t="s">
        <v>1002</v>
      </c>
      <c r="AE136" s="5" t="s">
        <v>992</v>
      </c>
    </row>
    <row r="137" spans="1:31" x14ac:dyDescent="0.25">
      <c r="A137" s="5" t="s">
        <v>222</v>
      </c>
      <c r="B137" s="5" t="s">
        <v>223</v>
      </c>
      <c r="C137" s="5" t="str">
        <f>'Max Energy Year'!C137</f>
        <v>DRW.PX.SOR._.CI_.Smart Thermostats</v>
      </c>
      <c r="D137" s="5" t="str">
        <f t="shared" si="5"/>
        <v>UoS Charge</v>
      </c>
      <c r="E137" s="5">
        <f t="shared" si="4"/>
        <v>-19.72</v>
      </c>
      <c r="G137" s="5" t="s">
        <v>225</v>
      </c>
      <c r="I137" s="5" t="str">
        <f>INDEX('Plexos Lookups'!$I$3:$I$54,MATCH(MID(UoS!C137,8,3),'Plexos Lookups'!$K$3:$K$54,0))</f>
        <v>OR</v>
      </c>
      <c r="P137" s="5" t="s">
        <v>222</v>
      </c>
      <c r="Q137" s="5" t="s">
        <v>223</v>
      </c>
      <c r="R137" s="5" t="s">
        <v>106</v>
      </c>
      <c r="S137" s="5" t="s">
        <v>882</v>
      </c>
      <c r="T137" s="5">
        <v>-19.72</v>
      </c>
      <c r="V137" s="5" t="s">
        <v>1003</v>
      </c>
      <c r="W137" s="5">
        <v>1</v>
      </c>
      <c r="AA137" s="5" t="s">
        <v>1002</v>
      </c>
      <c r="AE137" s="5" t="s">
        <v>992</v>
      </c>
    </row>
    <row r="138" spans="1:31" x14ac:dyDescent="0.25">
      <c r="A138" s="5" t="s">
        <v>222</v>
      </c>
      <c r="B138" s="5" t="s">
        <v>223</v>
      </c>
      <c r="C138" s="5" t="str">
        <f>'Max Energy Year'!C138</f>
        <v>DRW.PX.SOR._.CI_.3 Party</v>
      </c>
      <c r="D138" s="5" t="str">
        <f t="shared" si="5"/>
        <v>UoS Charge</v>
      </c>
      <c r="E138" s="5">
        <f t="shared" si="4"/>
        <v>-19.72</v>
      </c>
      <c r="G138" s="5" t="s">
        <v>225</v>
      </c>
      <c r="I138" s="5" t="str">
        <f>INDEX('Plexos Lookups'!$I$3:$I$54,MATCH(MID(UoS!C138,8,3),'Plexos Lookups'!$K$3:$K$54,0))</f>
        <v>OR</v>
      </c>
      <c r="P138" s="5" t="s">
        <v>222</v>
      </c>
      <c r="Q138" s="5" t="s">
        <v>223</v>
      </c>
      <c r="R138" s="5" t="s">
        <v>108</v>
      </c>
      <c r="S138" s="5" t="s">
        <v>882</v>
      </c>
      <c r="T138" s="5">
        <v>-19.72</v>
      </c>
      <c r="V138" s="5" t="s">
        <v>1003</v>
      </c>
      <c r="W138" s="5">
        <v>1</v>
      </c>
      <c r="AA138" s="5" t="s">
        <v>1002</v>
      </c>
      <c r="AE138" s="5" t="s">
        <v>992</v>
      </c>
    </row>
    <row r="139" spans="1:31" x14ac:dyDescent="0.25">
      <c r="A139" s="5" t="s">
        <v>222</v>
      </c>
      <c r="B139" s="5" t="s">
        <v>223</v>
      </c>
      <c r="C139" s="5" t="str">
        <f>'Max Energy Year'!C139</f>
        <v>DRW.PX.SOR._.CI_.Water Heater - DLC</v>
      </c>
      <c r="D139" s="5" t="str">
        <f t="shared" si="5"/>
        <v>UoS Charge</v>
      </c>
      <c r="E139" s="5">
        <f t="shared" si="4"/>
        <v>-19.72</v>
      </c>
      <c r="G139" s="5" t="s">
        <v>225</v>
      </c>
      <c r="I139" s="5" t="str">
        <f>INDEX('Plexos Lookups'!$I$3:$I$54,MATCH(MID(UoS!C139,8,3),'Plexos Lookups'!$K$3:$K$54,0))</f>
        <v>OR</v>
      </c>
      <c r="P139" s="5" t="s">
        <v>222</v>
      </c>
      <c r="Q139" s="5" t="s">
        <v>223</v>
      </c>
      <c r="R139" s="5" t="s">
        <v>110</v>
      </c>
      <c r="S139" s="5" t="s">
        <v>882</v>
      </c>
      <c r="T139" s="5">
        <v>-19.72</v>
      </c>
      <c r="V139" s="5" t="s">
        <v>1003</v>
      </c>
      <c r="W139" s="5">
        <v>1</v>
      </c>
      <c r="AA139" s="5" t="s">
        <v>1002</v>
      </c>
      <c r="AE139" s="5" t="s">
        <v>992</v>
      </c>
    </row>
    <row r="140" spans="1:31" x14ac:dyDescent="0.25">
      <c r="A140" s="5" t="s">
        <v>222</v>
      </c>
      <c r="B140" s="5" t="s">
        <v>223</v>
      </c>
      <c r="C140" s="5" t="str">
        <f>'Max Energy Year'!C140</f>
        <v>DRW.PX.UTN._.RES.Battery DLC</v>
      </c>
      <c r="D140" s="5" t="str">
        <f t="shared" si="5"/>
        <v>UoS Charge</v>
      </c>
      <c r="E140" s="5">
        <f t="shared" si="4"/>
        <v>-19.54</v>
      </c>
      <c r="G140" s="5" t="s">
        <v>225</v>
      </c>
      <c r="I140" s="5" t="str">
        <f>INDEX('Plexos Lookups'!$I$3:$I$54,MATCH(MID(UoS!C140,8,3),'Plexos Lookups'!$K$3:$K$54,0))</f>
        <v>UT</v>
      </c>
      <c r="P140" s="5" t="s">
        <v>222</v>
      </c>
      <c r="Q140" s="5" t="s">
        <v>223</v>
      </c>
      <c r="R140" s="5" t="s">
        <v>152</v>
      </c>
      <c r="S140" s="5" t="s">
        <v>882</v>
      </c>
      <c r="T140" s="5">
        <v>-19.54</v>
      </c>
      <c r="V140" s="5" t="s">
        <v>1003</v>
      </c>
      <c r="W140" s="5">
        <v>1</v>
      </c>
      <c r="AA140" s="5" t="s">
        <v>1002</v>
      </c>
      <c r="AE140" s="5" t="s">
        <v>992</v>
      </c>
    </row>
    <row r="141" spans="1:31" x14ac:dyDescent="0.25">
      <c r="A141" s="5" t="s">
        <v>222</v>
      </c>
      <c r="B141" s="5" t="s">
        <v>223</v>
      </c>
      <c r="C141" s="5" t="str">
        <f>'Max Energy Year'!C141</f>
        <v>DRW.PX.UTN._.RES.EV DLC</v>
      </c>
      <c r="D141" s="5" t="str">
        <f t="shared" si="5"/>
        <v>UoS Charge</v>
      </c>
      <c r="E141" s="5">
        <f t="shared" si="4"/>
        <v>-19.54</v>
      </c>
      <c r="G141" s="5" t="s">
        <v>225</v>
      </c>
      <c r="I141" s="5" t="str">
        <f>INDEX('Plexos Lookups'!$I$3:$I$54,MATCH(MID(UoS!C141,8,3),'Plexos Lookups'!$K$3:$K$54,0))</f>
        <v>UT</v>
      </c>
      <c r="P141" s="5" t="s">
        <v>222</v>
      </c>
      <c r="Q141" s="5" t="s">
        <v>223</v>
      </c>
      <c r="R141" s="5" t="s">
        <v>142</v>
      </c>
      <c r="S141" s="5" t="s">
        <v>882</v>
      </c>
      <c r="T141" s="5">
        <v>-19.54</v>
      </c>
      <c r="V141" s="5" t="s">
        <v>1003</v>
      </c>
      <c r="W141" s="5">
        <v>1</v>
      </c>
      <c r="AA141" s="5" t="s">
        <v>1002</v>
      </c>
      <c r="AE141" s="5" t="s">
        <v>992</v>
      </c>
    </row>
    <row r="142" spans="1:31" x14ac:dyDescent="0.25">
      <c r="A142" s="5" t="s">
        <v>222</v>
      </c>
      <c r="B142" s="5" t="s">
        <v>223</v>
      </c>
      <c r="C142" s="5" t="str">
        <f>'Max Energy Year'!C142</f>
        <v>DRW.PX.UTN._.RES.Grid Interactive Water Htr</v>
      </c>
      <c r="D142" s="5" t="str">
        <f t="shared" si="5"/>
        <v>UoS Charge</v>
      </c>
      <c r="E142" s="5">
        <f t="shared" si="4"/>
        <v>-19.54</v>
      </c>
      <c r="G142" s="5" t="s">
        <v>225</v>
      </c>
      <c r="I142" s="5" t="str">
        <f>INDEX('Plexos Lookups'!$I$3:$I$54,MATCH(MID(UoS!C142,8,3),'Plexos Lookups'!$K$3:$K$54,0))</f>
        <v>UT</v>
      </c>
      <c r="P142" s="5" t="s">
        <v>222</v>
      </c>
      <c r="Q142" s="5" t="s">
        <v>223</v>
      </c>
      <c r="R142" s="5" t="s">
        <v>144</v>
      </c>
      <c r="S142" s="5" t="s">
        <v>882</v>
      </c>
      <c r="T142" s="5">
        <v>-19.54</v>
      </c>
      <c r="V142" s="5" t="s">
        <v>1003</v>
      </c>
      <c r="W142" s="5">
        <v>1</v>
      </c>
      <c r="AA142" s="5" t="s">
        <v>1002</v>
      </c>
      <c r="AE142" s="5" t="s">
        <v>992</v>
      </c>
    </row>
    <row r="143" spans="1:31" x14ac:dyDescent="0.25">
      <c r="A143" s="5" t="s">
        <v>222</v>
      </c>
      <c r="B143" s="5" t="s">
        <v>223</v>
      </c>
      <c r="C143" s="5" t="str">
        <f>'Max Energy Year'!C143</f>
        <v>DRW.PX.UTN._.RES.Home Energy Mgmt Sys</v>
      </c>
      <c r="D143" s="5" t="str">
        <f t="shared" si="5"/>
        <v>UoS Charge</v>
      </c>
      <c r="E143" s="5">
        <f t="shared" si="4"/>
        <v>-19.54</v>
      </c>
      <c r="G143" s="5" t="s">
        <v>225</v>
      </c>
      <c r="I143" s="5" t="str">
        <f>INDEX('Plexos Lookups'!$I$3:$I$54,MATCH(MID(UoS!C143,8,3),'Plexos Lookups'!$K$3:$K$54,0))</f>
        <v>UT</v>
      </c>
      <c r="P143" s="5" t="s">
        <v>222</v>
      </c>
      <c r="Q143" s="5" t="s">
        <v>223</v>
      </c>
      <c r="R143" s="5" t="s">
        <v>146</v>
      </c>
      <c r="S143" s="5" t="s">
        <v>882</v>
      </c>
      <c r="T143" s="5">
        <v>-19.54</v>
      </c>
      <c r="V143" s="5" t="s">
        <v>1003</v>
      </c>
      <c r="W143" s="5">
        <v>1</v>
      </c>
      <c r="AA143" s="5" t="s">
        <v>1002</v>
      </c>
      <c r="AE143" s="5" t="s">
        <v>992</v>
      </c>
    </row>
    <row r="144" spans="1:31" x14ac:dyDescent="0.25">
      <c r="A144" s="5" t="s">
        <v>222</v>
      </c>
      <c r="B144" s="5" t="s">
        <v>223</v>
      </c>
      <c r="C144" s="5" t="str">
        <f>'Max Energy Year'!C144</f>
        <v>DRW.PX.UTN._.RES.HVAC - DLC</v>
      </c>
      <c r="D144" s="5" t="str">
        <f t="shared" si="5"/>
        <v>UoS Charge</v>
      </c>
      <c r="E144" s="5">
        <f t="shared" si="4"/>
        <v>-19.54</v>
      </c>
      <c r="G144" s="5" t="s">
        <v>225</v>
      </c>
      <c r="I144" s="5" t="str">
        <f>INDEX('Plexos Lookups'!$I$3:$I$54,MATCH(MID(UoS!C144,8,3),'Plexos Lookups'!$K$3:$K$54,0))</f>
        <v>UT</v>
      </c>
      <c r="P144" s="5" t="s">
        <v>222</v>
      </c>
      <c r="Q144" s="5" t="s">
        <v>223</v>
      </c>
      <c r="R144" s="5" t="s">
        <v>148</v>
      </c>
      <c r="S144" s="5" t="s">
        <v>882</v>
      </c>
      <c r="T144" s="5">
        <v>-19.54</v>
      </c>
      <c r="V144" s="5" t="s">
        <v>1003</v>
      </c>
      <c r="W144" s="5">
        <v>1</v>
      </c>
      <c r="AA144" s="5" t="s">
        <v>1002</v>
      </c>
      <c r="AE144" s="5" t="s">
        <v>992</v>
      </c>
    </row>
    <row r="145" spans="1:31" x14ac:dyDescent="0.25">
      <c r="A145" s="5" t="s">
        <v>222</v>
      </c>
      <c r="B145" s="5" t="s">
        <v>223</v>
      </c>
      <c r="C145" s="5" t="str">
        <f>'Max Energy Year'!C145</f>
        <v>DRW.PX.UTN._.RES.Pool Pump - DLC</v>
      </c>
      <c r="D145" s="5" t="str">
        <f t="shared" si="5"/>
        <v>UoS Charge</v>
      </c>
      <c r="E145" s="5">
        <f t="shared" si="4"/>
        <v>-19.54</v>
      </c>
      <c r="G145" s="5" t="s">
        <v>225</v>
      </c>
      <c r="I145" s="5" t="str">
        <f>INDEX('Plexos Lookups'!$I$3:$I$54,MATCH(MID(UoS!C145,8,3),'Plexos Lookups'!$K$3:$K$54,0))</f>
        <v>UT</v>
      </c>
      <c r="P145" s="5" t="s">
        <v>222</v>
      </c>
      <c r="Q145" s="5" t="s">
        <v>223</v>
      </c>
      <c r="R145" s="5" t="s">
        <v>150</v>
      </c>
      <c r="S145" s="5" t="s">
        <v>882</v>
      </c>
      <c r="T145" s="5">
        <v>-19.54</v>
      </c>
      <c r="V145" s="5" t="s">
        <v>1003</v>
      </c>
      <c r="W145" s="5">
        <v>1</v>
      </c>
      <c r="AA145" s="5" t="s">
        <v>1002</v>
      </c>
      <c r="AE145" s="5" t="s">
        <v>992</v>
      </c>
    </row>
    <row r="146" spans="1:31" x14ac:dyDescent="0.25">
      <c r="A146" s="5" t="s">
        <v>222</v>
      </c>
      <c r="B146" s="5" t="s">
        <v>223</v>
      </c>
      <c r="C146" s="5" t="str">
        <f>'Max Energy Year'!C146</f>
        <v>DRW.PX.UTN._.RES.Water Heater - DLC</v>
      </c>
      <c r="D146" s="5" t="str">
        <f t="shared" si="5"/>
        <v>UoS Charge</v>
      </c>
      <c r="E146" s="5">
        <f t="shared" si="4"/>
        <v>-19.54</v>
      </c>
      <c r="G146" s="5" t="s">
        <v>225</v>
      </c>
      <c r="I146" s="5" t="str">
        <f>INDEX('Plexos Lookups'!$I$3:$I$54,MATCH(MID(UoS!C146,8,3),'Plexos Lookups'!$K$3:$K$54,0))</f>
        <v>UT</v>
      </c>
      <c r="P146" s="5" t="s">
        <v>222</v>
      </c>
      <c r="Q146" s="5" t="s">
        <v>223</v>
      </c>
      <c r="R146" s="5" t="s">
        <v>154</v>
      </c>
      <c r="S146" s="5" t="s">
        <v>882</v>
      </c>
      <c r="T146" s="5">
        <v>-19.54</v>
      </c>
      <c r="V146" s="5" t="s">
        <v>1003</v>
      </c>
      <c r="W146" s="5">
        <v>1</v>
      </c>
      <c r="AA146" s="5" t="s">
        <v>1002</v>
      </c>
      <c r="AE146" s="5" t="s">
        <v>992</v>
      </c>
    </row>
    <row r="147" spans="1:31" x14ac:dyDescent="0.25">
      <c r="A147" s="5" t="s">
        <v>222</v>
      </c>
      <c r="B147" s="5" t="s">
        <v>223</v>
      </c>
      <c r="C147" s="5" t="str">
        <f>'Max Energy Year'!C147</f>
        <v>DRW.PX.UTN._.CI_.Battery DLC</v>
      </c>
      <c r="D147" s="5" t="str">
        <f t="shared" si="5"/>
        <v>UoS Charge</v>
      </c>
      <c r="E147" s="5">
        <f t="shared" si="4"/>
        <v>-19.54</v>
      </c>
      <c r="G147" s="5" t="s">
        <v>225</v>
      </c>
      <c r="I147" s="5" t="str">
        <f>INDEX('Plexos Lookups'!$I$3:$I$54,MATCH(MID(UoS!C147,8,3),'Plexos Lookups'!$K$3:$K$54,0))</f>
        <v>UT</v>
      </c>
      <c r="P147" s="5" t="s">
        <v>222</v>
      </c>
      <c r="Q147" s="5" t="s">
        <v>223</v>
      </c>
      <c r="R147" s="5" t="s">
        <v>128</v>
      </c>
      <c r="S147" s="5" t="s">
        <v>882</v>
      </c>
      <c r="T147" s="5">
        <v>-19.54</v>
      </c>
      <c r="V147" s="5" t="s">
        <v>1003</v>
      </c>
      <c r="W147" s="5">
        <v>1</v>
      </c>
      <c r="AA147" s="5" t="s">
        <v>1002</v>
      </c>
      <c r="AE147" s="5" t="s">
        <v>992</v>
      </c>
    </row>
    <row r="148" spans="1:31" x14ac:dyDescent="0.25">
      <c r="A148" s="5" t="s">
        <v>222</v>
      </c>
      <c r="B148" s="5" t="s">
        <v>223</v>
      </c>
      <c r="C148" s="5" t="str">
        <f>'Max Energy Year'!C148</f>
        <v>DRW.PX.UTN._.CI_.Grid Interactive Water Htr</v>
      </c>
      <c r="D148" s="5" t="str">
        <f t="shared" si="5"/>
        <v>UoS Charge</v>
      </c>
      <c r="E148" s="5">
        <f t="shared" si="4"/>
        <v>-19.54</v>
      </c>
      <c r="G148" s="5" t="s">
        <v>225</v>
      </c>
      <c r="I148" s="5" t="str">
        <f>INDEX('Plexos Lookups'!$I$3:$I$54,MATCH(MID(UoS!C148,8,3),'Plexos Lookups'!$K$3:$K$54,0))</f>
        <v>UT</v>
      </c>
      <c r="P148" s="5" t="s">
        <v>222</v>
      </c>
      <c r="Q148" s="5" t="s">
        <v>223</v>
      </c>
      <c r="R148" s="5" t="s">
        <v>130</v>
      </c>
      <c r="S148" s="5" t="s">
        <v>882</v>
      </c>
      <c r="T148" s="5">
        <v>-19.54</v>
      </c>
      <c r="V148" s="5" t="s">
        <v>1003</v>
      </c>
      <c r="W148" s="5">
        <v>1</v>
      </c>
      <c r="AA148" s="5" t="s">
        <v>1002</v>
      </c>
      <c r="AE148" s="5" t="s">
        <v>992</v>
      </c>
    </row>
    <row r="149" spans="1:31" x14ac:dyDescent="0.25">
      <c r="A149" s="5" t="s">
        <v>222</v>
      </c>
      <c r="B149" s="5" t="s">
        <v>223</v>
      </c>
      <c r="C149" s="5" t="str">
        <f>'Max Energy Year'!C149</f>
        <v>DRW.PX.UTN._.CI_.HVAC - DLC</v>
      </c>
      <c r="D149" s="5" t="str">
        <f t="shared" si="5"/>
        <v>UoS Charge</v>
      </c>
      <c r="E149" s="5">
        <f t="shared" si="4"/>
        <v>-19.54</v>
      </c>
      <c r="G149" s="5" t="s">
        <v>225</v>
      </c>
      <c r="I149" s="5" t="str">
        <f>INDEX('Plexos Lookups'!$I$3:$I$54,MATCH(MID(UoS!C149,8,3),'Plexos Lookups'!$K$3:$K$54,0))</f>
        <v>UT</v>
      </c>
      <c r="P149" s="5" t="s">
        <v>222</v>
      </c>
      <c r="Q149" s="5" t="s">
        <v>223</v>
      </c>
      <c r="R149" s="5" t="s">
        <v>132</v>
      </c>
      <c r="S149" s="5" t="s">
        <v>882</v>
      </c>
      <c r="T149" s="5">
        <v>-19.54</v>
      </c>
      <c r="V149" s="5" t="s">
        <v>1003</v>
      </c>
      <c r="W149" s="5">
        <v>1</v>
      </c>
      <c r="AA149" s="5" t="s">
        <v>1002</v>
      </c>
      <c r="AE149" s="5" t="s">
        <v>992</v>
      </c>
    </row>
    <row r="150" spans="1:31" x14ac:dyDescent="0.25">
      <c r="A150" s="5" t="s">
        <v>222</v>
      </c>
      <c r="B150" s="5" t="s">
        <v>223</v>
      </c>
      <c r="C150" s="5" t="str">
        <f>'Max Energy Year'!C150</f>
        <v>DRW.PX.UTN._.CI_.Pool Pump - DLC</v>
      </c>
      <c r="D150" s="5" t="str">
        <f t="shared" si="5"/>
        <v>UoS Charge</v>
      </c>
      <c r="E150" s="5">
        <f t="shared" si="4"/>
        <v>-19.54</v>
      </c>
      <c r="G150" s="5" t="s">
        <v>225</v>
      </c>
      <c r="I150" s="5" t="str">
        <f>INDEX('Plexos Lookups'!$I$3:$I$54,MATCH(MID(UoS!C150,8,3),'Plexos Lookups'!$K$3:$K$54,0))</f>
        <v>UT</v>
      </c>
      <c r="P150" s="5" t="s">
        <v>222</v>
      </c>
      <c r="Q150" s="5" t="s">
        <v>223</v>
      </c>
      <c r="R150" s="5" t="s">
        <v>134</v>
      </c>
      <c r="S150" s="5" t="s">
        <v>882</v>
      </c>
      <c r="T150" s="5">
        <v>-19.54</v>
      </c>
      <c r="V150" s="5" t="s">
        <v>1003</v>
      </c>
      <c r="W150" s="5">
        <v>1</v>
      </c>
      <c r="AA150" s="5" t="s">
        <v>1002</v>
      </c>
      <c r="AE150" s="5" t="s">
        <v>992</v>
      </c>
    </row>
    <row r="151" spans="1:31" x14ac:dyDescent="0.25">
      <c r="A151" s="5" t="s">
        <v>222</v>
      </c>
      <c r="B151" s="5" t="s">
        <v>223</v>
      </c>
      <c r="C151" s="5" t="str">
        <f>'Max Energy Year'!C151</f>
        <v>DRW.PX.UTN._.CI_.Smart Thermostats</v>
      </c>
      <c r="D151" s="5" t="str">
        <f t="shared" si="5"/>
        <v>UoS Charge</v>
      </c>
      <c r="E151" s="5">
        <f t="shared" si="4"/>
        <v>-19.54</v>
      </c>
      <c r="G151" s="5" t="s">
        <v>225</v>
      </c>
      <c r="I151" s="5" t="str">
        <f>INDEX('Plexos Lookups'!$I$3:$I$54,MATCH(MID(UoS!C151,8,3),'Plexos Lookups'!$K$3:$K$54,0))</f>
        <v>UT</v>
      </c>
      <c r="P151" s="5" t="s">
        <v>222</v>
      </c>
      <c r="Q151" s="5" t="s">
        <v>223</v>
      </c>
      <c r="R151" s="5" t="s">
        <v>136</v>
      </c>
      <c r="S151" s="5" t="s">
        <v>882</v>
      </c>
      <c r="T151" s="5">
        <v>-19.54</v>
      </c>
      <c r="V151" s="5" t="s">
        <v>1003</v>
      </c>
      <c r="W151" s="5">
        <v>1</v>
      </c>
      <c r="AA151" s="5" t="s">
        <v>1002</v>
      </c>
      <c r="AE151" s="5" t="s">
        <v>992</v>
      </c>
    </row>
    <row r="152" spans="1:31" x14ac:dyDescent="0.25">
      <c r="A152" s="5" t="s">
        <v>222</v>
      </c>
      <c r="B152" s="5" t="s">
        <v>223</v>
      </c>
      <c r="C152" s="5" t="str">
        <f>'Max Energy Year'!C152</f>
        <v>DRW.PX.UTN._.CI_.3 Party</v>
      </c>
      <c r="D152" s="5" t="str">
        <f t="shared" si="5"/>
        <v>UoS Charge</v>
      </c>
      <c r="E152" s="5">
        <f t="shared" si="4"/>
        <v>-19.54</v>
      </c>
      <c r="G152" s="5" t="s">
        <v>225</v>
      </c>
      <c r="I152" s="5" t="str">
        <f>INDEX('Plexos Lookups'!$I$3:$I$54,MATCH(MID(UoS!C152,8,3),'Plexos Lookups'!$K$3:$K$54,0))</f>
        <v>UT</v>
      </c>
      <c r="P152" s="5" t="s">
        <v>222</v>
      </c>
      <c r="Q152" s="5" t="s">
        <v>223</v>
      </c>
      <c r="R152" s="5" t="s">
        <v>138</v>
      </c>
      <c r="S152" s="5" t="s">
        <v>882</v>
      </c>
      <c r="T152" s="5">
        <v>-19.54</v>
      </c>
      <c r="V152" s="5" t="s">
        <v>1003</v>
      </c>
      <c r="W152" s="5">
        <v>1</v>
      </c>
      <c r="AA152" s="5" t="s">
        <v>1002</v>
      </c>
      <c r="AE152" s="5" t="s">
        <v>992</v>
      </c>
    </row>
    <row r="153" spans="1:31" x14ac:dyDescent="0.25">
      <c r="A153" s="5" t="s">
        <v>222</v>
      </c>
      <c r="B153" s="5" t="s">
        <v>223</v>
      </c>
      <c r="C153" s="5" t="str">
        <f>'Max Energy Year'!C153</f>
        <v>DRW.PX.UTN._.CI_.Water Heater - DLC</v>
      </c>
      <c r="D153" s="5" t="str">
        <f t="shared" si="5"/>
        <v>UoS Charge</v>
      </c>
      <c r="E153" s="5">
        <f t="shared" si="4"/>
        <v>-19.54</v>
      </c>
      <c r="G153" s="5" t="s">
        <v>225</v>
      </c>
      <c r="I153" s="5" t="str">
        <f>INDEX('Plexos Lookups'!$I$3:$I$54,MATCH(MID(UoS!C153,8,3),'Plexos Lookups'!$K$3:$K$54,0))</f>
        <v>UT</v>
      </c>
      <c r="P153" s="5" t="s">
        <v>222</v>
      </c>
      <c r="Q153" s="5" t="s">
        <v>223</v>
      </c>
      <c r="R153" s="5" t="s">
        <v>140</v>
      </c>
      <c r="S153" s="5" t="s">
        <v>882</v>
      </c>
      <c r="T153" s="5">
        <v>-19.54</v>
      </c>
      <c r="V153" s="5" t="s">
        <v>1003</v>
      </c>
      <c r="W153" s="5">
        <v>1</v>
      </c>
      <c r="AA153" s="5" t="s">
        <v>1002</v>
      </c>
      <c r="AE153" s="5" t="s">
        <v>992</v>
      </c>
    </row>
    <row r="154" spans="1:31" x14ac:dyDescent="0.25">
      <c r="A154" s="5" t="s">
        <v>222</v>
      </c>
      <c r="B154" s="5" t="s">
        <v>223</v>
      </c>
      <c r="C154" s="5" t="str">
        <f>'Max Energy Year'!C154</f>
        <v>DRW.PX.YAK._.RES.Battery DLC</v>
      </c>
      <c r="D154" s="5" t="str">
        <f t="shared" si="5"/>
        <v>UoS Charge</v>
      </c>
      <c r="E154" s="5">
        <f t="shared" si="4"/>
        <v>-23.2</v>
      </c>
      <c r="G154" s="5" t="s">
        <v>225</v>
      </c>
      <c r="I154" s="5" t="str">
        <f>INDEX('Plexos Lookups'!$I$3:$I$54,MATCH(MID(UoS!C154,8,3),'Plexos Lookups'!$K$3:$K$54,0))</f>
        <v>WA</v>
      </c>
      <c r="P154" s="5" t="s">
        <v>222</v>
      </c>
      <c r="Q154" s="5" t="s">
        <v>223</v>
      </c>
      <c r="R154" s="5" t="s">
        <v>214</v>
      </c>
      <c r="S154" s="5" t="s">
        <v>882</v>
      </c>
      <c r="T154" s="5">
        <v>-13.82</v>
      </c>
      <c r="V154" s="5" t="s">
        <v>1003</v>
      </c>
      <c r="W154" s="5">
        <v>1</v>
      </c>
      <c r="AA154" s="5" t="s">
        <v>1002</v>
      </c>
      <c r="AE154" s="5" t="s">
        <v>992</v>
      </c>
    </row>
    <row r="155" spans="1:31" x14ac:dyDescent="0.25">
      <c r="A155" s="5" t="s">
        <v>222</v>
      </c>
      <c r="B155" s="5" t="s">
        <v>223</v>
      </c>
      <c r="C155" s="5" t="str">
        <f>'Max Energy Year'!C155</f>
        <v>DRW.PX.YAK._.RES.EV DLC</v>
      </c>
      <c r="D155" s="5" t="str">
        <f t="shared" si="5"/>
        <v>UoS Charge</v>
      </c>
      <c r="E155" s="5">
        <f t="shared" si="4"/>
        <v>-23.2</v>
      </c>
      <c r="G155" s="5" t="s">
        <v>225</v>
      </c>
      <c r="I155" s="5" t="str">
        <f>INDEX('Plexos Lookups'!$I$3:$I$54,MATCH(MID(UoS!C155,8,3),'Plexos Lookups'!$K$3:$K$54,0))</f>
        <v>WA</v>
      </c>
      <c r="P155" s="5" t="s">
        <v>222</v>
      </c>
      <c r="Q155" s="5" t="s">
        <v>223</v>
      </c>
      <c r="R155" s="5" t="s">
        <v>204</v>
      </c>
      <c r="S155" s="5" t="s">
        <v>882</v>
      </c>
      <c r="T155" s="5">
        <v>-13.82</v>
      </c>
      <c r="V155" s="5" t="s">
        <v>1003</v>
      </c>
      <c r="W155" s="5">
        <v>1</v>
      </c>
      <c r="AA155" s="5" t="s">
        <v>1002</v>
      </c>
      <c r="AE155" s="5" t="s">
        <v>992</v>
      </c>
    </row>
    <row r="156" spans="1:31" x14ac:dyDescent="0.25">
      <c r="A156" s="5" t="s">
        <v>222</v>
      </c>
      <c r="B156" s="5" t="s">
        <v>223</v>
      </c>
      <c r="C156" s="5" t="str">
        <f>'Max Energy Year'!C156</f>
        <v>DRW.PX.YAK._.RES.Grid Interactive Water Htr</v>
      </c>
      <c r="D156" s="5" t="str">
        <f t="shared" si="5"/>
        <v>UoS Charge</v>
      </c>
      <c r="E156" s="5">
        <f t="shared" si="4"/>
        <v>-23.2</v>
      </c>
      <c r="G156" s="5" t="s">
        <v>225</v>
      </c>
      <c r="I156" s="5" t="str">
        <f>INDEX('Plexos Lookups'!$I$3:$I$54,MATCH(MID(UoS!C156,8,3),'Plexos Lookups'!$K$3:$K$54,0))</f>
        <v>WA</v>
      </c>
      <c r="P156" s="5" t="s">
        <v>222</v>
      </c>
      <c r="Q156" s="5" t="s">
        <v>223</v>
      </c>
      <c r="R156" s="5" t="s">
        <v>206</v>
      </c>
      <c r="S156" s="5" t="s">
        <v>882</v>
      </c>
      <c r="T156" s="5">
        <v>-13.82</v>
      </c>
      <c r="V156" s="5" t="s">
        <v>1003</v>
      </c>
      <c r="W156" s="5">
        <v>1</v>
      </c>
      <c r="AA156" s="5" t="s">
        <v>1002</v>
      </c>
      <c r="AE156" s="5" t="s">
        <v>992</v>
      </c>
    </row>
    <row r="157" spans="1:31" x14ac:dyDescent="0.25">
      <c r="A157" s="5" t="s">
        <v>222</v>
      </c>
      <c r="B157" s="5" t="s">
        <v>223</v>
      </c>
      <c r="C157" s="5" t="str">
        <f>'Max Energy Year'!C157</f>
        <v>DRW.PX.YAK._.RES.Home Energy Mgmt Sys</v>
      </c>
      <c r="D157" s="5" t="str">
        <f t="shared" si="5"/>
        <v>UoS Charge</v>
      </c>
      <c r="E157" s="5">
        <f t="shared" si="4"/>
        <v>-23.2</v>
      </c>
      <c r="G157" s="5" t="s">
        <v>225</v>
      </c>
      <c r="I157" s="5" t="str">
        <f>INDEX('Plexos Lookups'!$I$3:$I$54,MATCH(MID(UoS!C157,8,3),'Plexos Lookups'!$K$3:$K$54,0))</f>
        <v>WA</v>
      </c>
      <c r="P157" s="5" t="s">
        <v>222</v>
      </c>
      <c r="Q157" s="5" t="s">
        <v>223</v>
      </c>
      <c r="R157" s="5" t="s">
        <v>208</v>
      </c>
      <c r="S157" s="5" t="s">
        <v>882</v>
      </c>
      <c r="T157" s="5">
        <v>-13.82</v>
      </c>
      <c r="V157" s="5" t="s">
        <v>1003</v>
      </c>
      <c r="W157" s="5">
        <v>1</v>
      </c>
      <c r="AA157" s="5" t="s">
        <v>1002</v>
      </c>
      <c r="AE157" s="5" t="s">
        <v>992</v>
      </c>
    </row>
    <row r="158" spans="1:31" x14ac:dyDescent="0.25">
      <c r="A158" s="5" t="s">
        <v>222</v>
      </c>
      <c r="B158" s="5" t="s">
        <v>223</v>
      </c>
      <c r="C158" s="5" t="str">
        <f>'Max Energy Year'!C158</f>
        <v>DRW.PX.YAK._.RES.HVAC - DLC</v>
      </c>
      <c r="D158" s="5" t="str">
        <f t="shared" si="5"/>
        <v>UoS Charge</v>
      </c>
      <c r="E158" s="5">
        <f t="shared" si="4"/>
        <v>-23.2</v>
      </c>
      <c r="G158" s="5" t="s">
        <v>225</v>
      </c>
      <c r="I158" s="5" t="str">
        <f>INDEX('Plexos Lookups'!$I$3:$I$54,MATCH(MID(UoS!C158,8,3),'Plexos Lookups'!$K$3:$K$54,0))</f>
        <v>WA</v>
      </c>
      <c r="P158" s="5" t="s">
        <v>222</v>
      </c>
      <c r="Q158" s="5" t="s">
        <v>223</v>
      </c>
      <c r="R158" s="5" t="s">
        <v>210</v>
      </c>
      <c r="S158" s="5" t="s">
        <v>882</v>
      </c>
      <c r="T158" s="5">
        <v>-13.82</v>
      </c>
      <c r="V158" s="5" t="s">
        <v>1003</v>
      </c>
      <c r="W158" s="5">
        <v>1</v>
      </c>
      <c r="AA158" s="5" t="s">
        <v>1002</v>
      </c>
      <c r="AE158" s="5" t="s">
        <v>992</v>
      </c>
    </row>
    <row r="159" spans="1:31" x14ac:dyDescent="0.25">
      <c r="A159" s="5" t="s">
        <v>222</v>
      </c>
      <c r="B159" s="5" t="s">
        <v>223</v>
      </c>
      <c r="C159" s="5" t="str">
        <f>'Max Energy Year'!C159</f>
        <v>DRW.PX.YAK._.RES.Pool Pump - DLC</v>
      </c>
      <c r="D159" s="5" t="str">
        <f t="shared" si="5"/>
        <v>UoS Charge</v>
      </c>
      <c r="E159" s="5">
        <f t="shared" si="4"/>
        <v>-23.2</v>
      </c>
      <c r="G159" s="5" t="s">
        <v>225</v>
      </c>
      <c r="I159" s="5" t="str">
        <f>INDEX('Plexos Lookups'!$I$3:$I$54,MATCH(MID(UoS!C159,8,3),'Plexos Lookups'!$K$3:$K$54,0))</f>
        <v>WA</v>
      </c>
      <c r="P159" s="5" t="s">
        <v>222</v>
      </c>
      <c r="Q159" s="5" t="s">
        <v>223</v>
      </c>
      <c r="R159" s="5" t="s">
        <v>212</v>
      </c>
      <c r="S159" s="5" t="s">
        <v>882</v>
      </c>
      <c r="T159" s="5">
        <v>-13.82</v>
      </c>
      <c r="V159" s="5" t="s">
        <v>1003</v>
      </c>
      <c r="W159" s="5">
        <v>1</v>
      </c>
      <c r="AA159" s="5" t="s">
        <v>1002</v>
      </c>
      <c r="AE159" s="5" t="s">
        <v>992</v>
      </c>
    </row>
    <row r="160" spans="1:31" x14ac:dyDescent="0.25">
      <c r="A160" s="5" t="s">
        <v>222</v>
      </c>
      <c r="B160" s="5" t="s">
        <v>223</v>
      </c>
      <c r="C160" s="5" t="str">
        <f>'Max Energy Year'!C160</f>
        <v>DRW.PX.YAK._.RES.Smart Thermostats</v>
      </c>
      <c r="D160" s="5" t="str">
        <f t="shared" si="5"/>
        <v>UoS Charge</v>
      </c>
      <c r="E160" s="5">
        <f t="shared" si="4"/>
        <v>-23.2</v>
      </c>
      <c r="G160" s="5" t="s">
        <v>225</v>
      </c>
      <c r="I160" s="5" t="str">
        <f>INDEX('Plexos Lookups'!$I$3:$I$54,MATCH(MID(UoS!C160,8,3),'Plexos Lookups'!$K$3:$K$54,0))</f>
        <v>WA</v>
      </c>
      <c r="P160" s="5" t="s">
        <v>222</v>
      </c>
      <c r="Q160" s="5" t="s">
        <v>223</v>
      </c>
      <c r="R160" s="5" t="s">
        <v>216</v>
      </c>
      <c r="S160" s="5" t="s">
        <v>882</v>
      </c>
      <c r="T160" s="5">
        <v>-13.82</v>
      </c>
      <c r="V160" s="5" t="s">
        <v>1003</v>
      </c>
      <c r="W160" s="5">
        <v>1</v>
      </c>
      <c r="AA160" s="5" t="s">
        <v>1002</v>
      </c>
      <c r="AE160" s="5" t="s">
        <v>992</v>
      </c>
    </row>
    <row r="161" spans="1:31" x14ac:dyDescent="0.25">
      <c r="A161" s="5" t="s">
        <v>222</v>
      </c>
      <c r="B161" s="5" t="s">
        <v>223</v>
      </c>
      <c r="C161" s="5" t="str">
        <f>'Max Energy Year'!C161</f>
        <v>DRW.PX.YAK._.RES.Water Heater - DLC</v>
      </c>
      <c r="D161" s="5" t="str">
        <f t="shared" si="5"/>
        <v>UoS Charge</v>
      </c>
      <c r="E161" s="5">
        <f t="shared" si="4"/>
        <v>-23.2</v>
      </c>
      <c r="G161" s="5" t="s">
        <v>225</v>
      </c>
      <c r="I161" s="5" t="str">
        <f>INDEX('Plexos Lookups'!$I$3:$I$54,MATCH(MID(UoS!C161,8,3),'Plexos Lookups'!$K$3:$K$54,0))</f>
        <v>WA</v>
      </c>
      <c r="P161" s="5" t="s">
        <v>222</v>
      </c>
      <c r="Q161" s="5" t="s">
        <v>223</v>
      </c>
      <c r="R161" s="5" t="s">
        <v>190</v>
      </c>
      <c r="S161" s="5" t="s">
        <v>882</v>
      </c>
      <c r="T161" s="5">
        <v>-13.82</v>
      </c>
      <c r="V161" s="5" t="s">
        <v>1003</v>
      </c>
      <c r="W161" s="5">
        <v>1</v>
      </c>
      <c r="AA161" s="5" t="s">
        <v>1002</v>
      </c>
      <c r="AE161" s="5" t="s">
        <v>992</v>
      </c>
    </row>
    <row r="162" spans="1:31" x14ac:dyDescent="0.25">
      <c r="A162" s="5" t="s">
        <v>222</v>
      </c>
      <c r="B162" s="5" t="s">
        <v>223</v>
      </c>
      <c r="C162" s="5" t="str">
        <f>'Max Energy Year'!C162</f>
        <v>DRW.PX.YAK._.CI_.Battery DLC</v>
      </c>
      <c r="D162" s="5" t="str">
        <f t="shared" si="5"/>
        <v>UoS Charge</v>
      </c>
      <c r="E162" s="5">
        <f t="shared" si="4"/>
        <v>-23.2</v>
      </c>
      <c r="G162" s="5" t="s">
        <v>225</v>
      </c>
      <c r="I162" s="5" t="str">
        <f>INDEX('Plexos Lookups'!$I$3:$I$54,MATCH(MID(UoS!C162,8,3),'Plexos Lookups'!$K$3:$K$54,0))</f>
        <v>WA</v>
      </c>
      <c r="P162" s="5" t="s">
        <v>222</v>
      </c>
      <c r="Q162" s="5" t="s">
        <v>223</v>
      </c>
      <c r="R162" s="5" t="s">
        <v>192</v>
      </c>
      <c r="S162" s="5" t="s">
        <v>882</v>
      </c>
      <c r="T162" s="5">
        <v>-13.82</v>
      </c>
      <c r="V162" s="5" t="s">
        <v>1003</v>
      </c>
      <c r="W162" s="5">
        <v>1</v>
      </c>
      <c r="AA162" s="5" t="s">
        <v>1002</v>
      </c>
      <c r="AE162" s="5" t="s">
        <v>992</v>
      </c>
    </row>
    <row r="163" spans="1:31" x14ac:dyDescent="0.25">
      <c r="A163" s="5" t="s">
        <v>222</v>
      </c>
      <c r="B163" s="5" t="s">
        <v>223</v>
      </c>
      <c r="C163" s="5" t="str">
        <f>'Max Energy Year'!C163</f>
        <v>DRW.PX.YAK._.CI_.Grid Interactive Water Htr</v>
      </c>
      <c r="D163" s="5" t="str">
        <f t="shared" si="5"/>
        <v>UoS Charge</v>
      </c>
      <c r="E163" s="5">
        <f t="shared" si="4"/>
        <v>-23.2</v>
      </c>
      <c r="G163" s="5" t="s">
        <v>225</v>
      </c>
      <c r="I163" s="5" t="str">
        <f>INDEX('Plexos Lookups'!$I$3:$I$54,MATCH(MID(UoS!C163,8,3),'Plexos Lookups'!$K$3:$K$54,0))</f>
        <v>WA</v>
      </c>
      <c r="P163" s="5" t="s">
        <v>222</v>
      </c>
      <c r="Q163" s="5" t="s">
        <v>223</v>
      </c>
      <c r="R163" s="5" t="s">
        <v>194</v>
      </c>
      <c r="S163" s="5" t="s">
        <v>882</v>
      </c>
      <c r="T163" s="5">
        <v>-13.82</v>
      </c>
      <c r="V163" s="5" t="s">
        <v>1003</v>
      </c>
      <c r="W163" s="5">
        <v>1</v>
      </c>
      <c r="AA163" s="5" t="s">
        <v>1002</v>
      </c>
      <c r="AE163" s="5" t="s">
        <v>992</v>
      </c>
    </row>
    <row r="164" spans="1:31" x14ac:dyDescent="0.25">
      <c r="A164" s="5" t="s">
        <v>222</v>
      </c>
      <c r="B164" s="5" t="s">
        <v>223</v>
      </c>
      <c r="C164" s="5" t="str">
        <f>'Max Energy Year'!C164</f>
        <v>DRW.PX.YAK._.CI_.HVAC - DLC</v>
      </c>
      <c r="D164" s="5" t="str">
        <f t="shared" si="5"/>
        <v>UoS Charge</v>
      </c>
      <c r="E164" s="5">
        <f t="shared" si="4"/>
        <v>-23.2</v>
      </c>
      <c r="G164" s="5" t="s">
        <v>225</v>
      </c>
      <c r="I164" s="5" t="str">
        <f>INDEX('Plexos Lookups'!$I$3:$I$54,MATCH(MID(UoS!C164,8,3),'Plexos Lookups'!$K$3:$K$54,0))</f>
        <v>WA</v>
      </c>
      <c r="P164" s="5" t="s">
        <v>222</v>
      </c>
      <c r="Q164" s="5" t="s">
        <v>223</v>
      </c>
      <c r="R164" s="5" t="s">
        <v>196</v>
      </c>
      <c r="S164" s="5" t="s">
        <v>882</v>
      </c>
      <c r="T164" s="5">
        <v>-13.82</v>
      </c>
      <c r="V164" s="5" t="s">
        <v>1003</v>
      </c>
      <c r="W164" s="5">
        <v>1</v>
      </c>
      <c r="AA164" s="5" t="s">
        <v>1002</v>
      </c>
      <c r="AE164" s="5" t="s">
        <v>992</v>
      </c>
    </row>
    <row r="165" spans="1:31" x14ac:dyDescent="0.25">
      <c r="A165" s="5" t="s">
        <v>222</v>
      </c>
      <c r="B165" s="5" t="s">
        <v>223</v>
      </c>
      <c r="C165" s="5" t="str">
        <f>'Max Energy Year'!C165</f>
        <v>DRW.PX.YAK._.CI_.Pool Pump - DLC</v>
      </c>
      <c r="D165" s="5" t="str">
        <f t="shared" si="5"/>
        <v>UoS Charge</v>
      </c>
      <c r="E165" s="5">
        <f t="shared" si="4"/>
        <v>-23.2</v>
      </c>
      <c r="G165" s="5" t="s">
        <v>225</v>
      </c>
      <c r="I165" s="5" t="str">
        <f>INDEX('Plexos Lookups'!$I$3:$I$54,MATCH(MID(UoS!C165,8,3),'Plexos Lookups'!$K$3:$K$54,0))</f>
        <v>WA</v>
      </c>
      <c r="P165" s="5" t="s">
        <v>222</v>
      </c>
      <c r="Q165" s="5" t="s">
        <v>223</v>
      </c>
      <c r="R165" s="5" t="s">
        <v>198</v>
      </c>
      <c r="S165" s="5" t="s">
        <v>882</v>
      </c>
      <c r="T165" s="5">
        <v>-13.82</v>
      </c>
      <c r="V165" s="5" t="s">
        <v>1003</v>
      </c>
      <c r="W165" s="5">
        <v>1</v>
      </c>
      <c r="AA165" s="5" t="s">
        <v>1002</v>
      </c>
      <c r="AE165" s="5" t="s">
        <v>992</v>
      </c>
    </row>
    <row r="166" spans="1:31" x14ac:dyDescent="0.25">
      <c r="A166" s="5" t="s">
        <v>222</v>
      </c>
      <c r="B166" s="5" t="s">
        <v>223</v>
      </c>
      <c r="C166" s="5" t="str">
        <f>'Max Energy Year'!C166</f>
        <v>DRW.PX.YAK._.CI_.Smart Thermostats</v>
      </c>
      <c r="D166" s="5" t="str">
        <f t="shared" si="5"/>
        <v>UoS Charge</v>
      </c>
      <c r="E166" s="5">
        <f t="shared" si="4"/>
        <v>-23.2</v>
      </c>
      <c r="G166" s="5" t="s">
        <v>225</v>
      </c>
      <c r="I166" s="5" t="str">
        <f>INDEX('Plexos Lookups'!$I$3:$I$54,MATCH(MID(UoS!C166,8,3),'Plexos Lookups'!$K$3:$K$54,0))</f>
        <v>WA</v>
      </c>
      <c r="P166" s="5" t="s">
        <v>222</v>
      </c>
      <c r="Q166" s="5" t="s">
        <v>223</v>
      </c>
      <c r="R166" s="5" t="s">
        <v>200</v>
      </c>
      <c r="S166" s="5" t="s">
        <v>882</v>
      </c>
      <c r="T166" s="5">
        <v>-13.82</v>
      </c>
      <c r="V166" s="5" t="s">
        <v>1003</v>
      </c>
      <c r="W166" s="5">
        <v>1</v>
      </c>
      <c r="AA166" s="5" t="s">
        <v>1002</v>
      </c>
      <c r="AE166" s="5" t="s">
        <v>992</v>
      </c>
    </row>
    <row r="167" spans="1:31" x14ac:dyDescent="0.25">
      <c r="A167" s="5" t="s">
        <v>222</v>
      </c>
      <c r="B167" s="5" t="s">
        <v>223</v>
      </c>
      <c r="C167" s="5" t="str">
        <f>'Max Energy Year'!C167</f>
        <v>DRW.PX.YAK._.CI_.3 Party</v>
      </c>
      <c r="D167" s="5" t="str">
        <f t="shared" si="5"/>
        <v>UoS Charge</v>
      </c>
      <c r="E167" s="5">
        <f t="shared" si="4"/>
        <v>-23.2</v>
      </c>
      <c r="G167" s="5" t="s">
        <v>225</v>
      </c>
      <c r="I167" s="5" t="str">
        <f>INDEX('Plexos Lookups'!$I$3:$I$54,MATCH(MID(UoS!C167,8,3),'Plexos Lookups'!$K$3:$K$54,0))</f>
        <v>WA</v>
      </c>
      <c r="P167" s="5" t="s">
        <v>222</v>
      </c>
      <c r="Q167" s="5" t="s">
        <v>223</v>
      </c>
      <c r="R167" s="5" t="s">
        <v>202</v>
      </c>
      <c r="S167" s="5" t="s">
        <v>882</v>
      </c>
      <c r="T167" s="5">
        <v>-13.82</v>
      </c>
      <c r="V167" s="5" t="s">
        <v>1003</v>
      </c>
      <c r="W167" s="5">
        <v>1</v>
      </c>
      <c r="AA167" s="5" t="s">
        <v>1002</v>
      </c>
      <c r="AE167" s="5" t="s">
        <v>992</v>
      </c>
    </row>
    <row r="168" spans="1:31" x14ac:dyDescent="0.25">
      <c r="A168" s="5" t="s">
        <v>222</v>
      </c>
      <c r="B168" s="5" t="s">
        <v>223</v>
      </c>
      <c r="C168" s="5" t="str">
        <f>'Max Energy Year'!C168</f>
        <v>DRW.PX.YAK._.CI_.Water Heater - DLC</v>
      </c>
      <c r="D168" s="5" t="str">
        <f t="shared" si="5"/>
        <v>UoS Charge</v>
      </c>
      <c r="E168" s="5">
        <f t="shared" si="4"/>
        <v>-23.2</v>
      </c>
      <c r="G168" s="5" t="s">
        <v>225</v>
      </c>
      <c r="I168" s="5" t="str">
        <f>INDEX('Plexos Lookups'!$I$3:$I$54,MATCH(MID(UoS!C168,8,3),'Plexos Lookups'!$K$3:$K$54,0))</f>
        <v>WA</v>
      </c>
      <c r="P168" s="5" t="s">
        <v>222</v>
      </c>
      <c r="Q168" s="5" t="s">
        <v>223</v>
      </c>
      <c r="R168" s="5" t="s">
        <v>184</v>
      </c>
      <c r="S168" s="5" t="s">
        <v>882</v>
      </c>
      <c r="T168" s="5">
        <v>-23.2</v>
      </c>
      <c r="V168" s="5" t="s">
        <v>1003</v>
      </c>
      <c r="W168" s="5">
        <v>1</v>
      </c>
      <c r="AA168" s="5" t="s">
        <v>1002</v>
      </c>
      <c r="AE168" s="5" t="s">
        <v>992</v>
      </c>
    </row>
    <row r="169" spans="1:31" x14ac:dyDescent="0.25">
      <c r="A169" s="5" t="s">
        <v>222</v>
      </c>
      <c r="B169" s="5" t="s">
        <v>223</v>
      </c>
      <c r="C169" s="5" t="str">
        <f>'Max Energy Year'!C169</f>
        <v>DRW.PX.WYC._.RES.Battery DLC</v>
      </c>
      <c r="D169" s="5" t="str">
        <f t="shared" si="5"/>
        <v>UoS Charge</v>
      </c>
      <c r="E169" s="5">
        <f t="shared" si="4"/>
        <v>-13.82</v>
      </c>
      <c r="G169" s="5" t="s">
        <v>225</v>
      </c>
      <c r="I169" s="5" t="str">
        <f>INDEX('Plexos Lookups'!$I$3:$I$54,MATCH(MID(UoS!C169,8,3),'Plexos Lookups'!$K$3:$K$54,0))</f>
        <v>WY</v>
      </c>
      <c r="P169" s="5" t="s">
        <v>222</v>
      </c>
      <c r="Q169" s="5" t="s">
        <v>223</v>
      </c>
      <c r="R169" s="5" t="s">
        <v>174</v>
      </c>
      <c r="S169" s="5" t="s">
        <v>882</v>
      </c>
      <c r="T169" s="5">
        <v>-23.2</v>
      </c>
      <c r="V169" s="5" t="s">
        <v>1003</v>
      </c>
      <c r="W169" s="5">
        <v>1</v>
      </c>
      <c r="AA169" s="5" t="s">
        <v>1002</v>
      </c>
      <c r="AE169" s="5" t="s">
        <v>992</v>
      </c>
    </row>
    <row r="170" spans="1:31" x14ac:dyDescent="0.25">
      <c r="A170" s="5" t="s">
        <v>222</v>
      </c>
      <c r="B170" s="5" t="s">
        <v>223</v>
      </c>
      <c r="C170" s="5" t="str">
        <f>'Max Energy Year'!C170</f>
        <v>DRW.PX.WYC._.RES.EV DLC</v>
      </c>
      <c r="D170" s="5" t="str">
        <f t="shared" si="5"/>
        <v>UoS Charge</v>
      </c>
      <c r="E170" s="5">
        <f t="shared" si="4"/>
        <v>-13.82</v>
      </c>
      <c r="G170" s="5" t="s">
        <v>225</v>
      </c>
      <c r="I170" s="5" t="str">
        <f>INDEX('Plexos Lookups'!$I$3:$I$54,MATCH(MID(UoS!C170,8,3),'Plexos Lookups'!$K$3:$K$54,0))</f>
        <v>WY</v>
      </c>
      <c r="P170" s="5" t="s">
        <v>222</v>
      </c>
      <c r="Q170" s="5" t="s">
        <v>223</v>
      </c>
      <c r="R170" s="5" t="s">
        <v>176</v>
      </c>
      <c r="S170" s="5" t="s">
        <v>882</v>
      </c>
      <c r="T170" s="5">
        <v>-23.2</v>
      </c>
      <c r="V170" s="5" t="s">
        <v>1003</v>
      </c>
      <c r="W170" s="5">
        <v>1</v>
      </c>
      <c r="AA170" s="5" t="s">
        <v>1002</v>
      </c>
      <c r="AE170" s="5" t="s">
        <v>992</v>
      </c>
    </row>
    <row r="171" spans="1:31" x14ac:dyDescent="0.25">
      <c r="A171" s="5" t="s">
        <v>222</v>
      </c>
      <c r="B171" s="5" t="s">
        <v>223</v>
      </c>
      <c r="C171" s="5" t="str">
        <f>'Max Energy Year'!C171</f>
        <v>DRW.PX.WYC._.RES.Grid Interactive Water Htr</v>
      </c>
      <c r="D171" s="5" t="str">
        <f t="shared" si="5"/>
        <v>UoS Charge</v>
      </c>
      <c r="E171" s="5">
        <f t="shared" si="4"/>
        <v>-13.82</v>
      </c>
      <c r="G171" s="5" t="s">
        <v>225</v>
      </c>
      <c r="I171" s="5" t="str">
        <f>INDEX('Plexos Lookups'!$I$3:$I$54,MATCH(MID(UoS!C171,8,3),'Plexos Lookups'!$K$3:$K$54,0))</f>
        <v>WY</v>
      </c>
      <c r="P171" s="5" t="s">
        <v>222</v>
      </c>
      <c r="Q171" s="5" t="s">
        <v>223</v>
      </c>
      <c r="R171" s="5" t="s">
        <v>178</v>
      </c>
      <c r="S171" s="5" t="s">
        <v>882</v>
      </c>
      <c r="T171" s="5">
        <v>-23.2</v>
      </c>
      <c r="V171" s="5" t="s">
        <v>1003</v>
      </c>
      <c r="W171" s="5">
        <v>1</v>
      </c>
      <c r="AA171" s="5" t="s">
        <v>1002</v>
      </c>
      <c r="AE171" s="5" t="s">
        <v>992</v>
      </c>
    </row>
    <row r="172" spans="1:31" x14ac:dyDescent="0.25">
      <c r="A172" s="5" t="s">
        <v>222</v>
      </c>
      <c r="B172" s="5" t="s">
        <v>223</v>
      </c>
      <c r="C172" s="5" t="str">
        <f>'Max Energy Year'!C172</f>
        <v>DRW.PX.WYC._.RES.Home Energy Mgmt Sys</v>
      </c>
      <c r="D172" s="5" t="str">
        <f t="shared" si="5"/>
        <v>UoS Charge</v>
      </c>
      <c r="E172" s="5">
        <f t="shared" si="4"/>
        <v>-13.82</v>
      </c>
      <c r="G172" s="5" t="s">
        <v>225</v>
      </c>
      <c r="I172" s="5" t="str">
        <f>INDEX('Plexos Lookups'!$I$3:$I$54,MATCH(MID(UoS!C172,8,3),'Plexos Lookups'!$K$3:$K$54,0))</f>
        <v>WY</v>
      </c>
      <c r="P172" s="5" t="s">
        <v>222</v>
      </c>
      <c r="Q172" s="5" t="s">
        <v>223</v>
      </c>
      <c r="R172" s="5" t="s">
        <v>180</v>
      </c>
      <c r="S172" s="5" t="s">
        <v>882</v>
      </c>
      <c r="T172" s="5">
        <v>-23.2</v>
      </c>
      <c r="V172" s="5" t="s">
        <v>1003</v>
      </c>
      <c r="W172" s="5">
        <v>1</v>
      </c>
      <c r="AA172" s="5" t="s">
        <v>1002</v>
      </c>
      <c r="AE172" s="5" t="s">
        <v>992</v>
      </c>
    </row>
    <row r="173" spans="1:31" x14ac:dyDescent="0.25">
      <c r="A173" s="5" t="s">
        <v>222</v>
      </c>
      <c r="B173" s="5" t="s">
        <v>223</v>
      </c>
      <c r="C173" s="5" t="str">
        <f>'Max Energy Year'!C173</f>
        <v>DRW.PX.WYC._.RES.HVAC - DLC</v>
      </c>
      <c r="D173" s="5" t="str">
        <f t="shared" si="5"/>
        <v>UoS Charge</v>
      </c>
      <c r="E173" s="5">
        <f t="shared" si="4"/>
        <v>-13.82</v>
      </c>
      <c r="G173" s="5" t="s">
        <v>225</v>
      </c>
      <c r="I173" s="5" t="str">
        <f>INDEX('Plexos Lookups'!$I$3:$I$54,MATCH(MID(UoS!C173,8,3),'Plexos Lookups'!$K$3:$K$54,0))</f>
        <v>WY</v>
      </c>
      <c r="P173" s="5" t="s">
        <v>222</v>
      </c>
      <c r="Q173" s="5" t="s">
        <v>223</v>
      </c>
      <c r="R173" s="5" t="s">
        <v>182</v>
      </c>
      <c r="S173" s="5" t="s">
        <v>882</v>
      </c>
      <c r="T173" s="5">
        <v>-23.2</v>
      </c>
      <c r="V173" s="5" t="s">
        <v>1003</v>
      </c>
      <c r="W173" s="5">
        <v>1</v>
      </c>
      <c r="AA173" s="5" t="s">
        <v>1002</v>
      </c>
      <c r="AE173" s="5" t="s">
        <v>992</v>
      </c>
    </row>
    <row r="174" spans="1:31" x14ac:dyDescent="0.25">
      <c r="A174" s="5" t="s">
        <v>222</v>
      </c>
      <c r="B174" s="5" t="s">
        <v>223</v>
      </c>
      <c r="C174" s="5" t="str">
        <f>'Max Energy Year'!C174</f>
        <v>DRW.PX.WYC._.RES.Pool Pump - DLC</v>
      </c>
      <c r="D174" s="5" t="str">
        <f t="shared" si="5"/>
        <v>UoS Charge</v>
      </c>
      <c r="E174" s="5">
        <f t="shared" si="4"/>
        <v>-13.82</v>
      </c>
      <c r="G174" s="5" t="s">
        <v>225</v>
      </c>
      <c r="I174" s="5" t="str">
        <f>INDEX('Plexos Lookups'!$I$3:$I$54,MATCH(MID(UoS!C174,8,3),'Plexos Lookups'!$K$3:$K$54,0))</f>
        <v>WY</v>
      </c>
      <c r="P174" s="5" t="s">
        <v>222</v>
      </c>
      <c r="Q174" s="5" t="s">
        <v>223</v>
      </c>
      <c r="R174" s="5" t="s">
        <v>186</v>
      </c>
      <c r="S174" s="5" t="s">
        <v>882</v>
      </c>
      <c r="T174" s="5">
        <v>-23.2</v>
      </c>
      <c r="V174" s="5" t="s">
        <v>1003</v>
      </c>
      <c r="W174" s="5">
        <v>1</v>
      </c>
      <c r="AA174" s="5" t="s">
        <v>1002</v>
      </c>
      <c r="AE174" s="5" t="s">
        <v>992</v>
      </c>
    </row>
    <row r="175" spans="1:31" x14ac:dyDescent="0.25">
      <c r="A175" s="5" t="s">
        <v>222</v>
      </c>
      <c r="B175" s="5" t="s">
        <v>223</v>
      </c>
      <c r="C175" s="5" t="str">
        <f>'Max Energy Year'!C175</f>
        <v>DRW.PX.WYC._.RES.Water Heater - DLC</v>
      </c>
      <c r="D175" s="5" t="str">
        <f t="shared" si="5"/>
        <v>UoS Charge</v>
      </c>
      <c r="E175" s="5">
        <f t="shared" si="4"/>
        <v>-13.82</v>
      </c>
      <c r="G175" s="5" t="s">
        <v>225</v>
      </c>
      <c r="I175" s="5" t="str">
        <f>INDEX('Plexos Lookups'!$I$3:$I$54,MATCH(MID(UoS!C175,8,3),'Plexos Lookups'!$K$3:$K$54,0))</f>
        <v>WY</v>
      </c>
      <c r="P175" s="5" t="s">
        <v>222</v>
      </c>
      <c r="Q175" s="5" t="s">
        <v>223</v>
      </c>
      <c r="R175" s="5" t="s">
        <v>158</v>
      </c>
      <c r="S175" s="5" t="s">
        <v>882</v>
      </c>
      <c r="T175" s="5">
        <v>-23.2</v>
      </c>
      <c r="V175" s="5" t="s">
        <v>1003</v>
      </c>
      <c r="W175" s="5">
        <v>1</v>
      </c>
      <c r="AA175" s="5" t="s">
        <v>1002</v>
      </c>
      <c r="AE175" s="5" t="s">
        <v>992</v>
      </c>
    </row>
    <row r="176" spans="1:31" x14ac:dyDescent="0.25">
      <c r="A176" s="5" t="s">
        <v>222</v>
      </c>
      <c r="B176" s="5" t="s">
        <v>223</v>
      </c>
      <c r="C176" s="5" t="str">
        <f>'Max Energy Year'!C176</f>
        <v>DRW.PX.WYC._.CI_.Battery DLC</v>
      </c>
      <c r="D176" s="5" t="str">
        <f t="shared" si="5"/>
        <v>UoS Charge</v>
      </c>
      <c r="E176" s="5">
        <f t="shared" si="4"/>
        <v>-13.82</v>
      </c>
      <c r="G176" s="5" t="s">
        <v>225</v>
      </c>
      <c r="I176" s="5" t="str">
        <f>INDEX('Plexos Lookups'!$I$3:$I$54,MATCH(MID(UoS!C176,8,3),'Plexos Lookups'!$K$3:$K$54,0))</f>
        <v>WY</v>
      </c>
      <c r="P176" s="5" t="s">
        <v>222</v>
      </c>
      <c r="Q176" s="5" t="s">
        <v>223</v>
      </c>
      <c r="R176" s="5" t="s">
        <v>160</v>
      </c>
      <c r="S176" s="5" t="s">
        <v>882</v>
      </c>
      <c r="T176" s="5">
        <v>-23.2</v>
      </c>
      <c r="V176" s="5" t="s">
        <v>1003</v>
      </c>
      <c r="W176" s="5">
        <v>1</v>
      </c>
      <c r="AA176" s="5" t="s">
        <v>1002</v>
      </c>
      <c r="AE176" s="5" t="s">
        <v>992</v>
      </c>
    </row>
    <row r="177" spans="1:31" x14ac:dyDescent="0.25">
      <c r="A177" s="5" t="s">
        <v>222</v>
      </c>
      <c r="B177" s="5" t="s">
        <v>223</v>
      </c>
      <c r="C177" s="5" t="str">
        <f>'Max Energy Year'!C177</f>
        <v>DRW.PX.WYC._.CI_.Grid Interactive Water Htr</v>
      </c>
      <c r="D177" s="5" t="str">
        <f t="shared" si="5"/>
        <v>UoS Charge</v>
      </c>
      <c r="E177" s="5">
        <f t="shared" si="4"/>
        <v>-13.82</v>
      </c>
      <c r="G177" s="5" t="s">
        <v>225</v>
      </c>
      <c r="I177" s="5" t="str">
        <f>INDEX('Plexos Lookups'!$I$3:$I$54,MATCH(MID(UoS!C177,8,3),'Plexos Lookups'!$K$3:$K$54,0))</f>
        <v>WY</v>
      </c>
      <c r="P177" s="5" t="s">
        <v>222</v>
      </c>
      <c r="Q177" s="5" t="s">
        <v>223</v>
      </c>
      <c r="R177" s="5" t="s">
        <v>162</v>
      </c>
      <c r="S177" s="5" t="s">
        <v>882</v>
      </c>
      <c r="T177" s="5">
        <v>-23.2</v>
      </c>
      <c r="V177" s="5" t="s">
        <v>1003</v>
      </c>
      <c r="W177" s="5">
        <v>1</v>
      </c>
      <c r="AA177" s="5" t="s">
        <v>1002</v>
      </c>
      <c r="AE177" s="5" t="s">
        <v>992</v>
      </c>
    </row>
    <row r="178" spans="1:31" x14ac:dyDescent="0.25">
      <c r="A178" s="5" t="s">
        <v>222</v>
      </c>
      <c r="B178" s="5" t="s">
        <v>223</v>
      </c>
      <c r="C178" s="5" t="str">
        <f>'Max Energy Year'!C178</f>
        <v>DRW.PX.WYC._.CI_.HVAC - DLC</v>
      </c>
      <c r="D178" s="5" t="str">
        <f t="shared" si="5"/>
        <v>UoS Charge</v>
      </c>
      <c r="E178" s="5">
        <f t="shared" si="4"/>
        <v>-13.82</v>
      </c>
      <c r="G178" s="5" t="s">
        <v>225</v>
      </c>
      <c r="I178" s="5" t="str">
        <f>INDEX('Plexos Lookups'!$I$3:$I$54,MATCH(MID(UoS!C178,8,3),'Plexos Lookups'!$K$3:$K$54,0))</f>
        <v>WY</v>
      </c>
      <c r="P178" s="5" t="s">
        <v>222</v>
      </c>
      <c r="Q178" s="5" t="s">
        <v>223</v>
      </c>
      <c r="R178" s="5" t="s">
        <v>164</v>
      </c>
      <c r="S178" s="5" t="s">
        <v>882</v>
      </c>
      <c r="T178" s="5">
        <v>-23.2</v>
      </c>
      <c r="V178" s="5" t="s">
        <v>1003</v>
      </c>
      <c r="W178" s="5">
        <v>1</v>
      </c>
      <c r="AA178" s="5" t="s">
        <v>1002</v>
      </c>
      <c r="AE178" s="5" t="s">
        <v>992</v>
      </c>
    </row>
    <row r="179" spans="1:31" x14ac:dyDescent="0.25">
      <c r="A179" s="5" t="s">
        <v>222</v>
      </c>
      <c r="B179" s="5" t="s">
        <v>223</v>
      </c>
      <c r="C179" s="5" t="str">
        <f>'Max Energy Year'!C179</f>
        <v>DRW.PX.WYC._.CI_.Pool Pump - DLC</v>
      </c>
      <c r="D179" s="5" t="str">
        <f t="shared" si="5"/>
        <v>UoS Charge</v>
      </c>
      <c r="E179" s="5">
        <f t="shared" si="4"/>
        <v>-13.82</v>
      </c>
      <c r="G179" s="5" t="s">
        <v>225</v>
      </c>
      <c r="I179" s="5" t="str">
        <f>INDEX('Plexos Lookups'!$I$3:$I$54,MATCH(MID(UoS!C179,8,3),'Plexos Lookups'!$K$3:$K$54,0))</f>
        <v>WY</v>
      </c>
      <c r="P179" s="5" t="s">
        <v>222</v>
      </c>
      <c r="Q179" s="5" t="s">
        <v>223</v>
      </c>
      <c r="R179" s="5" t="s">
        <v>166</v>
      </c>
      <c r="S179" s="5" t="s">
        <v>882</v>
      </c>
      <c r="T179" s="5">
        <v>-23.2</v>
      </c>
      <c r="V179" s="5" t="s">
        <v>1003</v>
      </c>
      <c r="W179" s="5">
        <v>1</v>
      </c>
      <c r="AA179" s="5" t="s">
        <v>1002</v>
      </c>
      <c r="AE179" s="5" t="s">
        <v>992</v>
      </c>
    </row>
    <row r="180" spans="1:31" x14ac:dyDescent="0.25">
      <c r="A180" s="5" t="s">
        <v>222</v>
      </c>
      <c r="B180" s="5" t="s">
        <v>223</v>
      </c>
      <c r="C180" s="5" t="str">
        <f>'Max Energy Year'!C180</f>
        <v>DRW.PX.WYC._.CI_.Smart Thermostats</v>
      </c>
      <c r="D180" s="5" t="str">
        <f t="shared" si="5"/>
        <v>UoS Charge</v>
      </c>
      <c r="E180" s="5">
        <f t="shared" si="4"/>
        <v>-13.82</v>
      </c>
      <c r="G180" s="5" t="s">
        <v>225</v>
      </c>
      <c r="I180" s="5" t="str">
        <f>INDEX('Plexos Lookups'!$I$3:$I$54,MATCH(MID(UoS!C180,8,3),'Plexos Lookups'!$K$3:$K$54,0))</f>
        <v>WY</v>
      </c>
      <c r="P180" s="5" t="s">
        <v>222</v>
      </c>
      <c r="Q180" s="5" t="s">
        <v>223</v>
      </c>
      <c r="R180" s="5" t="s">
        <v>168</v>
      </c>
      <c r="S180" s="5" t="s">
        <v>882</v>
      </c>
      <c r="T180" s="5">
        <v>-23.2</v>
      </c>
      <c r="V180" s="5" t="s">
        <v>1003</v>
      </c>
      <c r="W180" s="5">
        <v>1</v>
      </c>
      <c r="AA180" s="5" t="s">
        <v>1002</v>
      </c>
      <c r="AE180" s="5" t="s">
        <v>992</v>
      </c>
    </row>
    <row r="181" spans="1:31" x14ac:dyDescent="0.25">
      <c r="A181" s="5" t="s">
        <v>222</v>
      </c>
      <c r="B181" s="5" t="s">
        <v>223</v>
      </c>
      <c r="C181" s="5" t="str">
        <f>'Max Energy Year'!C181</f>
        <v>DRW.PX.WYC._.CI_.3 Party</v>
      </c>
      <c r="D181" s="5" t="str">
        <f t="shared" si="5"/>
        <v>UoS Charge</v>
      </c>
      <c r="E181" s="5">
        <f t="shared" si="4"/>
        <v>-13.82</v>
      </c>
      <c r="G181" s="5" t="s">
        <v>225</v>
      </c>
      <c r="I181" s="5" t="str">
        <f>INDEX('Plexos Lookups'!$I$3:$I$54,MATCH(MID(UoS!C181,8,3),'Plexos Lookups'!$K$3:$K$54,0))</f>
        <v>WY</v>
      </c>
      <c r="P181" s="5" t="s">
        <v>222</v>
      </c>
      <c r="Q181" s="5" t="s">
        <v>223</v>
      </c>
      <c r="R181" s="5" t="s">
        <v>170</v>
      </c>
      <c r="S181" s="5" t="s">
        <v>882</v>
      </c>
      <c r="T181" s="5">
        <v>-23.2</v>
      </c>
      <c r="V181" s="5" t="s">
        <v>1003</v>
      </c>
      <c r="W181" s="5">
        <v>1</v>
      </c>
      <c r="AA181" s="5" t="s">
        <v>1002</v>
      </c>
      <c r="AE181" s="5" t="s">
        <v>992</v>
      </c>
    </row>
    <row r="182" spans="1:31" x14ac:dyDescent="0.25">
      <c r="A182" s="5" t="s">
        <v>222</v>
      </c>
      <c r="B182" s="5" t="s">
        <v>223</v>
      </c>
      <c r="C182" s="5" t="str">
        <f>'Max Energy Year'!C182</f>
        <v>DRW.PX.WYC._.CI_.Water Heater - DLC</v>
      </c>
      <c r="D182" s="5" t="str">
        <f t="shared" si="5"/>
        <v>UoS Charge</v>
      </c>
      <c r="E182" s="5">
        <f t="shared" si="4"/>
        <v>-13.82</v>
      </c>
      <c r="G182" s="5" t="s">
        <v>225</v>
      </c>
      <c r="I182" s="5" t="str">
        <f>INDEX('Plexos Lookups'!$I$3:$I$54,MATCH(MID(UoS!C182,8,3),'Plexos Lookups'!$K$3:$K$54,0))</f>
        <v>WY</v>
      </c>
      <c r="P182" s="5" t="s">
        <v>222</v>
      </c>
      <c r="Q182" s="5" t="s">
        <v>223</v>
      </c>
      <c r="R182" s="5" t="s">
        <v>172</v>
      </c>
      <c r="S182" s="5" t="s">
        <v>882</v>
      </c>
      <c r="T182" s="5">
        <v>-23.2</v>
      </c>
      <c r="V182" s="5" t="s">
        <v>1003</v>
      </c>
      <c r="W182" s="5">
        <v>1</v>
      </c>
      <c r="AA182" s="5" t="s">
        <v>1002</v>
      </c>
      <c r="AE182" s="5" t="s">
        <v>992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Y44"/>
  <sheetViews>
    <sheetView zoomScaleNormal="100" workbookViewId="0"/>
  </sheetViews>
  <sheetFormatPr defaultRowHeight="15" x14ac:dyDescent="0.25"/>
  <cols>
    <col min="1" max="1" width="5" style="5" bestFit="1" customWidth="1"/>
    <col min="2" max="2" width="28.28515625" style="5" bestFit="1" customWidth="1"/>
    <col min="3" max="3" width="24" style="5" bestFit="1" customWidth="1"/>
    <col min="4" max="4" width="41.28515625" style="5" bestFit="1" customWidth="1"/>
    <col min="5" max="5" width="39.140625" style="5" bestFit="1" customWidth="1"/>
    <col min="6" max="6" width="28" style="5" bestFit="1" customWidth="1"/>
    <col min="7" max="7" width="32.7109375" style="5" bestFit="1" customWidth="1"/>
    <col min="8" max="8" width="35" style="5" bestFit="1" customWidth="1"/>
    <col min="9" max="9" width="35.140625" style="5" bestFit="1" customWidth="1"/>
    <col min="10" max="10" width="27.85546875" style="5" bestFit="1" customWidth="1"/>
    <col min="11" max="11" width="40.85546875" style="5" bestFit="1" customWidth="1"/>
    <col min="12" max="12" width="27.5703125" style="5" bestFit="1" customWidth="1"/>
    <col min="13" max="13" width="32.28515625" style="5" bestFit="1" customWidth="1"/>
    <col min="14" max="14" width="34.5703125" style="5" bestFit="1" customWidth="1"/>
    <col min="15" max="15" width="23.5703125" style="5" bestFit="1" customWidth="1"/>
    <col min="16" max="16" width="34.7109375" style="5" bestFit="1" customWidth="1"/>
    <col min="17" max="17" width="29.85546875" style="5" bestFit="1" customWidth="1"/>
    <col min="18" max="18" width="28.140625" style="5" bestFit="1" customWidth="1"/>
    <col min="19" max="19" width="23.85546875" style="5" bestFit="1" customWidth="1"/>
    <col min="20" max="20" width="41.140625" style="5" bestFit="1" customWidth="1"/>
    <col min="21" max="21" width="39" style="5" bestFit="1" customWidth="1"/>
    <col min="22" max="22" width="27.85546875" style="5" bestFit="1" customWidth="1"/>
    <col min="23" max="23" width="32.5703125" style="5" bestFit="1" customWidth="1"/>
    <col min="24" max="24" width="35" style="5" bestFit="1" customWidth="1"/>
    <col min="25" max="25" width="27.7109375" style="5" bestFit="1" customWidth="1"/>
    <col min="26" max="26" width="40.7109375" style="5" bestFit="1" customWidth="1"/>
    <col min="27" max="27" width="27.42578125" style="5" bestFit="1" customWidth="1"/>
    <col min="28" max="28" width="32.140625" style="5" bestFit="1" customWidth="1"/>
    <col min="29" max="29" width="34.42578125" style="5" bestFit="1" customWidth="1"/>
    <col min="30" max="30" width="23.42578125" style="5" bestFit="1" customWidth="1"/>
    <col min="31" max="31" width="34.5703125" style="5" bestFit="1" customWidth="1"/>
    <col min="32" max="32" width="29.7109375" style="5" bestFit="1" customWidth="1"/>
    <col min="33" max="33" width="28" style="5" bestFit="1" customWidth="1"/>
    <col min="34" max="34" width="23.7109375" style="5" bestFit="1" customWidth="1"/>
    <col min="35" max="35" width="41" style="5" bestFit="1" customWidth="1"/>
    <col min="36" max="36" width="38.85546875" style="5" bestFit="1" customWidth="1"/>
    <col min="37" max="37" width="27.7109375" style="5" bestFit="1" customWidth="1"/>
    <col min="38" max="38" width="32.42578125" style="5" bestFit="1" customWidth="1"/>
    <col min="39" max="39" width="34.7109375" style="5" bestFit="1" customWidth="1"/>
    <col min="40" max="40" width="34.85546875" style="5" bestFit="1" customWidth="1"/>
    <col min="41" max="41" width="27.5703125" style="5" bestFit="1" customWidth="1"/>
    <col min="42" max="42" width="40.5703125" style="5" bestFit="1" customWidth="1"/>
    <col min="43" max="43" width="27.28515625" style="5" bestFit="1" customWidth="1"/>
    <col min="44" max="44" width="32" style="5" bestFit="1" customWidth="1"/>
    <col min="45" max="45" width="34.28515625" style="5" bestFit="1" customWidth="1"/>
    <col min="46" max="46" width="23.28515625" style="5" bestFit="1" customWidth="1"/>
    <col min="47" max="47" width="34.42578125" style="5" bestFit="1" customWidth="1"/>
    <col min="48" max="48" width="29.42578125" style="5" bestFit="1" customWidth="1"/>
    <col min="49" max="49" width="28.140625" style="5" bestFit="1" customWidth="1"/>
    <col min="50" max="50" width="23.85546875" style="5" bestFit="1" customWidth="1"/>
    <col min="51" max="51" width="41.140625" style="5" bestFit="1" customWidth="1"/>
    <col min="52" max="52" width="39" style="5" bestFit="1" customWidth="1"/>
    <col min="53" max="53" width="27.85546875" style="5" bestFit="1" customWidth="1"/>
    <col min="54" max="54" width="32.5703125" style="5" bestFit="1" customWidth="1"/>
    <col min="55" max="55" width="35" style="5" bestFit="1" customWidth="1"/>
    <col min="56" max="56" width="27.7109375" style="5" bestFit="1" customWidth="1"/>
    <col min="57" max="57" width="40.7109375" style="5" bestFit="1" customWidth="1"/>
    <col min="58" max="58" width="27.42578125" style="5" bestFit="1" customWidth="1"/>
    <col min="59" max="59" width="32.140625" style="5" bestFit="1" customWidth="1"/>
    <col min="60" max="60" width="34.42578125" style="5" bestFit="1" customWidth="1"/>
    <col min="61" max="61" width="23.42578125" style="5" bestFit="1" customWidth="1"/>
    <col min="62" max="62" width="34.5703125" style="5" bestFit="1" customWidth="1"/>
    <col min="63" max="63" width="29.7109375" style="5" bestFit="1" customWidth="1"/>
    <col min="64" max="64" width="27.85546875" style="5" bestFit="1" customWidth="1"/>
    <col min="65" max="65" width="23.5703125" style="5" bestFit="1" customWidth="1"/>
    <col min="66" max="66" width="40.85546875" style="5" bestFit="1" customWidth="1"/>
    <col min="67" max="67" width="38.7109375" style="5" bestFit="1" customWidth="1"/>
    <col min="68" max="68" width="27.5703125" style="5" bestFit="1" customWidth="1"/>
    <col min="69" max="69" width="32.28515625" style="5" bestFit="1" customWidth="1"/>
    <col min="70" max="70" width="34.5703125" style="5" bestFit="1" customWidth="1"/>
    <col min="71" max="71" width="34.7109375" style="5" bestFit="1" customWidth="1"/>
    <col min="72" max="72" width="27.42578125" style="5" bestFit="1" customWidth="1"/>
    <col min="73" max="73" width="40.42578125" style="5" bestFit="1" customWidth="1"/>
    <col min="74" max="74" width="27.140625" style="5" bestFit="1" customWidth="1"/>
    <col min="75" max="75" width="31.85546875" style="5" bestFit="1" customWidth="1"/>
    <col min="76" max="76" width="34.140625" style="5" bestFit="1" customWidth="1"/>
    <col min="77" max="77" width="23.140625" style="5" bestFit="1" customWidth="1"/>
    <col min="78" max="78" width="34.28515625" style="5" bestFit="1" customWidth="1"/>
    <col min="79" max="79" width="29.28515625" style="5" bestFit="1" customWidth="1"/>
    <col min="80" max="80" width="28.42578125" style="5" bestFit="1" customWidth="1"/>
    <col min="81" max="81" width="24.140625" style="5" bestFit="1" customWidth="1"/>
    <col min="82" max="82" width="41.42578125" style="5" bestFit="1" customWidth="1"/>
    <col min="83" max="83" width="39.28515625" style="5" bestFit="1" customWidth="1"/>
    <col min="84" max="84" width="28.140625" style="5" bestFit="1" customWidth="1"/>
    <col min="85" max="85" width="32.85546875" style="5" bestFit="1" customWidth="1"/>
    <col min="86" max="86" width="35.28515625" style="5" bestFit="1" customWidth="1"/>
    <col min="87" max="87" width="28" style="5" bestFit="1" customWidth="1"/>
    <col min="88" max="88" width="41" style="5" bestFit="1" customWidth="1"/>
    <col min="89" max="89" width="27.7109375" style="5" bestFit="1" customWidth="1"/>
    <col min="90" max="90" width="32.42578125" style="5" bestFit="1" customWidth="1"/>
    <col min="91" max="91" width="34.7109375" style="5" bestFit="1" customWidth="1"/>
    <col min="92" max="92" width="23.7109375" style="5" bestFit="1" customWidth="1"/>
    <col min="93" max="93" width="34.85546875" style="5" bestFit="1" customWidth="1"/>
    <col min="94" max="94" width="30" style="5" bestFit="1" customWidth="1"/>
    <col min="95" max="95" width="29.140625" style="5" bestFit="1" customWidth="1"/>
    <col min="96" max="96" width="24.85546875" style="5" bestFit="1" customWidth="1"/>
    <col min="97" max="97" width="42.28515625" style="5" bestFit="1" customWidth="1"/>
    <col min="98" max="98" width="40" style="5" bestFit="1" customWidth="1"/>
    <col min="99" max="99" width="28.85546875" style="5" bestFit="1" customWidth="1"/>
    <col min="100" max="100" width="33.5703125" style="5" bestFit="1" customWidth="1"/>
    <col min="101" max="101" width="35.85546875" style="5" bestFit="1" customWidth="1"/>
    <col min="102" max="102" width="36" style="5" bestFit="1" customWidth="1"/>
    <col min="103" max="103" width="28.7109375" style="5" bestFit="1" customWidth="1"/>
    <col min="104" max="104" width="41.7109375" style="5" bestFit="1" customWidth="1"/>
    <col min="105" max="105" width="28.42578125" style="5" bestFit="1" customWidth="1"/>
    <col min="106" max="106" width="33.140625" style="5" bestFit="1" customWidth="1"/>
    <col min="107" max="107" width="35.42578125" style="5" bestFit="1" customWidth="1"/>
    <col min="108" max="108" width="24.42578125" style="5" bestFit="1" customWidth="1"/>
    <col min="109" max="109" width="35.5703125" style="5" bestFit="1" customWidth="1"/>
    <col min="110" max="110" width="29" style="5" bestFit="1" customWidth="1"/>
    <col min="111" max="111" width="24.7109375" style="5" bestFit="1" customWidth="1"/>
    <col min="112" max="112" width="42.140625" style="5" bestFit="1" customWidth="1"/>
    <col min="113" max="113" width="39.85546875" style="5" bestFit="1" customWidth="1"/>
    <col min="114" max="114" width="28.7109375" style="5" bestFit="1" customWidth="1"/>
    <col min="115" max="115" width="33.42578125" style="5" bestFit="1" customWidth="1"/>
    <col min="116" max="116" width="35.85546875" style="5" bestFit="1" customWidth="1"/>
    <col min="117" max="117" width="28.5703125" style="5" bestFit="1" customWidth="1"/>
    <col min="118" max="118" width="41.5703125" style="5" bestFit="1" customWidth="1"/>
    <col min="119" max="119" width="28.28515625" style="5" bestFit="1" customWidth="1"/>
    <col min="120" max="120" width="33" style="5" bestFit="1" customWidth="1"/>
    <col min="121" max="121" width="35.28515625" style="5" bestFit="1" customWidth="1"/>
    <col min="122" max="122" width="24.28515625" style="5" bestFit="1" customWidth="1"/>
    <col min="123" max="123" width="35.42578125" style="5" bestFit="1" customWidth="1"/>
    <col min="124" max="124" width="28.85546875" style="5" bestFit="1" customWidth="1"/>
    <col min="125" max="125" width="24.5703125" style="5" bestFit="1" customWidth="1"/>
    <col min="126" max="126" width="41.85546875" style="5" bestFit="1" customWidth="1"/>
    <col min="127" max="127" width="39.7109375" style="5" bestFit="1" customWidth="1"/>
    <col min="128" max="128" width="28.5703125" style="5" bestFit="1" customWidth="1"/>
    <col min="129" max="129" width="33.28515625" style="5" bestFit="1" customWidth="1"/>
    <col min="130" max="130" width="35.5703125" style="5" bestFit="1" customWidth="1"/>
    <col min="131" max="131" width="35.7109375" style="5" bestFit="1" customWidth="1"/>
    <col min="132" max="132" width="28.42578125" style="5" bestFit="1" customWidth="1"/>
    <col min="133" max="133" width="41.42578125" style="5" bestFit="1" customWidth="1"/>
    <col min="134" max="134" width="28.140625" style="5" bestFit="1" customWidth="1"/>
    <col min="135" max="135" width="32.85546875" style="5" bestFit="1" customWidth="1"/>
    <col min="136" max="136" width="35.140625" style="5" bestFit="1" customWidth="1"/>
    <col min="137" max="137" width="24.140625" style="5" bestFit="1" customWidth="1"/>
    <col min="138" max="138" width="35.28515625" style="5" bestFit="1" customWidth="1"/>
    <col min="139" max="139" width="29" style="5" bestFit="1" customWidth="1"/>
    <col min="140" max="140" width="24.7109375" style="5" bestFit="1" customWidth="1"/>
    <col min="141" max="141" width="42.140625" style="5" bestFit="1" customWidth="1"/>
    <col min="142" max="142" width="39.85546875" style="5" bestFit="1" customWidth="1"/>
    <col min="143" max="143" width="28.7109375" style="5" bestFit="1" customWidth="1"/>
    <col min="144" max="144" width="33.42578125" style="5" bestFit="1" customWidth="1"/>
    <col min="145" max="145" width="35.85546875" style="5" bestFit="1" customWidth="1"/>
    <col min="146" max="146" width="28.5703125" style="5" bestFit="1" customWidth="1"/>
    <col min="147" max="147" width="41.5703125" style="5" bestFit="1" customWidth="1"/>
    <col min="148" max="148" width="28.28515625" style="5" bestFit="1" customWidth="1"/>
    <col min="149" max="149" width="33" style="5" bestFit="1" customWidth="1"/>
    <col min="150" max="150" width="35.28515625" style="5" bestFit="1" customWidth="1"/>
    <col min="151" max="151" width="24.28515625" style="5" bestFit="1" customWidth="1"/>
    <col min="152" max="152" width="35.42578125" style="5" bestFit="1" customWidth="1"/>
    <col min="153" max="153" width="28.7109375" style="5" bestFit="1" customWidth="1"/>
    <col min="154" max="154" width="24.42578125" style="5" bestFit="1" customWidth="1"/>
    <col min="155" max="155" width="41.7109375" style="5" bestFit="1" customWidth="1"/>
    <col min="156" max="156" width="39.5703125" style="5" bestFit="1" customWidth="1"/>
    <col min="157" max="157" width="28.42578125" style="5" bestFit="1" customWidth="1"/>
    <col min="158" max="158" width="33.140625" style="5" bestFit="1" customWidth="1"/>
    <col min="159" max="159" width="35.42578125" style="5" bestFit="1" customWidth="1"/>
    <col min="160" max="160" width="35.5703125" style="5" bestFit="1" customWidth="1"/>
    <col min="161" max="161" width="28.28515625" style="5" bestFit="1" customWidth="1"/>
    <col min="162" max="162" width="41.28515625" style="5" bestFit="1" customWidth="1"/>
    <col min="163" max="163" width="28" style="5" bestFit="1" customWidth="1"/>
    <col min="164" max="164" width="32.7109375" style="5" bestFit="1" customWidth="1"/>
    <col min="165" max="165" width="35" style="5" bestFit="1" customWidth="1"/>
    <col min="166" max="166" width="24" style="5" bestFit="1" customWidth="1"/>
    <col min="167" max="167" width="35.140625" style="5" bestFit="1" customWidth="1"/>
    <col min="168" max="168" width="29.28515625" style="5" bestFit="1" customWidth="1"/>
    <col min="169" max="169" width="25" style="5" bestFit="1" customWidth="1"/>
    <col min="170" max="170" width="42.42578125" style="5" bestFit="1" customWidth="1"/>
    <col min="171" max="171" width="40.140625" style="5" bestFit="1" customWidth="1"/>
    <col min="172" max="172" width="29" style="5" bestFit="1" customWidth="1"/>
    <col min="173" max="173" width="33.85546875" style="5" bestFit="1" customWidth="1"/>
    <col min="174" max="174" width="36.140625" style="5" bestFit="1" customWidth="1"/>
    <col min="175" max="175" width="28.85546875" style="5" bestFit="1" customWidth="1"/>
    <col min="176" max="176" width="41.85546875" style="5" bestFit="1" customWidth="1"/>
    <col min="177" max="177" width="28.5703125" style="5" bestFit="1" customWidth="1"/>
    <col min="178" max="178" width="33.28515625" style="5" bestFit="1" customWidth="1"/>
    <col min="179" max="179" width="35.5703125" style="5" bestFit="1" customWidth="1"/>
    <col min="180" max="180" width="24.5703125" style="5" bestFit="1" customWidth="1"/>
    <col min="181" max="181" width="35.7109375" style="5" bestFit="1" customWidth="1"/>
    <col min="182" max="16384" width="9.140625" style="5"/>
  </cols>
  <sheetData>
    <row r="1" spans="1:181" x14ac:dyDescent="0.25">
      <c r="A1" s="5" t="s">
        <v>228</v>
      </c>
      <c r="B1" s="5" t="str">
        <f t="array" ref="B1:FY1">TRANSPOSE('Max Energy Year'!C3:C182)</f>
        <v>DRS.PX.NCA._.RES.Battery DLC</v>
      </c>
      <c r="C1" s="5" t="str">
        <v>DRS.PX.NCA._.RES.EV DLC</v>
      </c>
      <c r="D1" s="5" t="str">
        <v>DRS.PX.NCA._.RES.Grid Interactive Water Htr</v>
      </c>
      <c r="E1" s="5" t="str">
        <v>DRS.PX.NCA._.RES.Home Energy Mgmt Sys</v>
      </c>
      <c r="F1" s="5" t="str">
        <v>DRS.PX.NCA._.RES.HVAC - DLC</v>
      </c>
      <c r="G1" s="5" t="str">
        <v>DRS.PX.NCA._.RES.Pool Pump - DLC</v>
      </c>
      <c r="H1" s="5" t="str">
        <v>DRS.PX.NCA._.RES.Smart Thermostats</v>
      </c>
      <c r="I1" s="5" t="str">
        <v>DRS.PX.NCA._.RES.Water Heater - DLC</v>
      </c>
      <c r="J1" s="5" t="str">
        <v>DRS.PX.NCA._.CI_.Battery DLC</v>
      </c>
      <c r="K1" s="5" t="str">
        <v>DRS.PX.NCA._.CI_.Grid Interactive Water Htr</v>
      </c>
      <c r="L1" s="5" t="str">
        <v>DRS.PX.NCA._.CI_.HVAC - DLC</v>
      </c>
      <c r="M1" s="5" t="str">
        <v>DRS.PX.NCA._.CI_.Pool Pump - DLC</v>
      </c>
      <c r="N1" s="5" t="str">
        <v>DRS.PX.NCA._.CI_.Smart Thermostats</v>
      </c>
      <c r="O1" s="5" t="str">
        <v>DRS.PX.NCA._.CI_.3 Party</v>
      </c>
      <c r="P1" s="5" t="str">
        <v>DRS.PX.NCA._.CI_.Water Heater - DLC</v>
      </c>
      <c r="Q1" s="5" t="str">
        <v>DRS.PX.NCA._.IRR.Irrigation DLC</v>
      </c>
      <c r="R1" s="5" t="str">
        <v>DRS.PX.GOE._.RES.Battery DLC</v>
      </c>
      <c r="S1" s="5" t="str">
        <v>DRS.PX.GOE._.RES.EV DLC</v>
      </c>
      <c r="T1" s="5" t="str">
        <v>DRS.PX.GOE._.RES.Grid Interactive Water Htr</v>
      </c>
      <c r="U1" s="5" t="str">
        <v>DRS.PX.GOE._.RES.Home Energy Mgmt Sys</v>
      </c>
      <c r="V1" s="5" t="str">
        <v>DRS.PX.GOE._.RES.HVAC - DLC</v>
      </c>
      <c r="W1" s="5" t="str">
        <v>DRS.PX.GOE._.RES.Pool Pump - DLC</v>
      </c>
      <c r="X1" s="5" t="str">
        <v>DRS.PX.GOE._.RES.Water Heater - DLC</v>
      </c>
      <c r="Y1" s="5" t="str">
        <v>DRS.PX.GOE._.CI_.Battery DLC</v>
      </c>
      <c r="Z1" s="5" t="str">
        <v>DRS.PX.GOE._.CI_.Grid Interactive Water Htr</v>
      </c>
      <c r="AA1" s="5" t="str">
        <v>DRS.PX.GOE._.CI_.HVAC - DLC</v>
      </c>
      <c r="AB1" s="5" t="str">
        <v>DRS.PX.GOE._.CI_.Pool Pump - DLC</v>
      </c>
      <c r="AC1" s="5" t="str">
        <v>DRS.PX.GOE._.CI_.Smart Thermostats</v>
      </c>
      <c r="AD1" s="5" t="str">
        <v>DRS.PX.GOE._.CI_.3 Party</v>
      </c>
      <c r="AE1" s="5" t="str">
        <v>DRS.PX.GOE._.CI_.Water Heater - DLC</v>
      </c>
      <c r="AF1" s="5" t="str">
        <v>DRS.PX.GOE._.IRR.Irrigation DLC</v>
      </c>
      <c r="AG1" s="5" t="str">
        <v>DRS.PX.SOR._.RES.Battery DLC</v>
      </c>
      <c r="AH1" s="5" t="str">
        <v>DRS.PX.SOR._.RES.EV DLC</v>
      </c>
      <c r="AI1" s="5" t="str">
        <v>DRS.PX.SOR._.RES.Grid Interactive Water Htr</v>
      </c>
      <c r="AJ1" s="5" t="str">
        <v>DRS.PX.SOR._.RES.Home Energy Mgmt Sys</v>
      </c>
      <c r="AK1" s="5" t="str">
        <v>DRS.PX.SOR._.RES.HVAC - DLC</v>
      </c>
      <c r="AL1" s="5" t="str">
        <v>DRS.PX.SOR._.RES.Pool Pump - DLC</v>
      </c>
      <c r="AM1" s="5" t="str">
        <v>DRS.PX.SOR._.RES.Smart Thermostats</v>
      </c>
      <c r="AN1" s="5" t="str">
        <v>DRS.PX.SOR._.RES.Water Heater - DLC</v>
      </c>
      <c r="AO1" s="5" t="str">
        <v>DRS.PX.SOR._.CI_.Battery DLC</v>
      </c>
      <c r="AP1" s="5" t="str">
        <v>DRS.PX.SOR._.CI_.Grid Interactive Water Htr</v>
      </c>
      <c r="AQ1" s="5" t="str">
        <v>DRS.PX.SOR._.CI_.HVAC - DLC</v>
      </c>
      <c r="AR1" s="5" t="str">
        <v>DRS.PX.SOR._.CI_.Pool Pump - DLC</v>
      </c>
      <c r="AS1" s="5" t="str">
        <v>DRS.PX.SOR._.CI_.Smart Thermostats</v>
      </c>
      <c r="AT1" s="5" t="str">
        <v>DRS.PX.SOR._.CI_.3 Party</v>
      </c>
      <c r="AU1" s="5" t="str">
        <v>DRS.PX.SOR._.CI_.Water Heater - DLC</v>
      </c>
      <c r="AV1" s="5" t="str">
        <v>DRS.PX.SOR._.IRR.Irrigation DLC</v>
      </c>
      <c r="AW1" s="5" t="str">
        <v>DRS.PX.UTN._.RES.Battery DLC</v>
      </c>
      <c r="AX1" s="5" t="str">
        <v>DRS.PX.UTN._.RES.EV DLC</v>
      </c>
      <c r="AY1" s="5" t="str">
        <v>DRS.PX.UTN._.RES.Grid Interactive Water Htr</v>
      </c>
      <c r="AZ1" s="5" t="str">
        <v>DRS.PX.UTN._.RES.Home Energy Mgmt Sys</v>
      </c>
      <c r="BA1" s="5" t="str">
        <v>DRS.PX.UTN._.RES.HVAC - DLC</v>
      </c>
      <c r="BB1" s="5" t="str">
        <v>DRS.PX.UTN._.RES.Pool Pump - DLC</v>
      </c>
      <c r="BC1" s="5" t="str">
        <v>DRS.PX.UTN._.RES.Water Heater - DLC</v>
      </c>
      <c r="BD1" s="5" t="str">
        <v>DRS.PX.UTN._.CI_.Battery DLC</v>
      </c>
      <c r="BE1" s="5" t="str">
        <v>DRS.PX.UTN._.CI_.Grid Interactive Water Htr</v>
      </c>
      <c r="BF1" s="5" t="str">
        <v>DRS.PX.UTN._.CI_.HVAC - DLC</v>
      </c>
      <c r="BG1" s="5" t="str">
        <v>DRS.PX.UTN._.CI_.Pool Pump - DLC</v>
      </c>
      <c r="BH1" s="5" t="str">
        <v>DRS.PX.UTN._.CI_.Smart Thermostats</v>
      </c>
      <c r="BI1" s="5" t="str">
        <v>DRS.PX.UTN._.CI_.3 Party</v>
      </c>
      <c r="BJ1" s="5" t="str">
        <v>DRS.PX.UTN._.CI_.Water Heater - DLC</v>
      </c>
      <c r="BK1" s="5" t="str">
        <v>DRS.PX.UTN._.IRR.Irrigation DLC</v>
      </c>
      <c r="BL1" s="5" t="str">
        <v>DRS.PX.YAK._.RES.Battery DLC</v>
      </c>
      <c r="BM1" s="5" t="str">
        <v>DRS.PX.YAK._.RES.EV DLC</v>
      </c>
      <c r="BN1" s="5" t="str">
        <v>DRS.PX.YAK._.RES.Grid Interactive Water Htr</v>
      </c>
      <c r="BO1" s="5" t="str">
        <v>DRS.PX.YAK._.RES.Home Energy Mgmt Sys</v>
      </c>
      <c r="BP1" s="5" t="str">
        <v>DRS.PX.YAK._.RES.HVAC - DLC</v>
      </c>
      <c r="BQ1" s="5" t="str">
        <v>DRS.PX.YAK._.RES.Pool Pump - DLC</v>
      </c>
      <c r="BR1" s="5" t="str">
        <v>DRS.PX.YAK._.RES.Smart Thermostats</v>
      </c>
      <c r="BS1" s="5" t="str">
        <v>DRS.PX.YAK._.RES.Water Heater - DLC</v>
      </c>
      <c r="BT1" s="5" t="str">
        <v>DRS.PX.YAK._.CI_.Battery DLC</v>
      </c>
      <c r="BU1" s="5" t="str">
        <v>DRS.PX.YAK._.CI_.Grid Interactive Water Htr</v>
      </c>
      <c r="BV1" s="5" t="str">
        <v>DRS.PX.YAK._.CI_.HVAC - DLC</v>
      </c>
      <c r="BW1" s="5" t="str">
        <v>DRS.PX.YAK._.CI_.Pool Pump - DLC</v>
      </c>
      <c r="BX1" s="5" t="str">
        <v>DRS.PX.YAK._.CI_.Smart Thermostats</v>
      </c>
      <c r="BY1" s="5" t="str">
        <v>DRS.PX.YAK._.CI_.3 Party</v>
      </c>
      <c r="BZ1" s="5" t="str">
        <v>DRS.PX.YAK._.CI_.Water Heater - DLC</v>
      </c>
      <c r="CA1" s="5" t="str">
        <v>DRS.PX.YAK._.IRR.Irrigation DLC</v>
      </c>
      <c r="CB1" s="5" t="str">
        <v>DRS.PX.WYC._.RES.Battery DLC</v>
      </c>
      <c r="CC1" s="5" t="str">
        <v>DRS.PX.WYC._.RES.EV DLC</v>
      </c>
      <c r="CD1" s="5" t="str">
        <v>DRS.PX.WYC._.RES.Grid Interactive Water Htr</v>
      </c>
      <c r="CE1" s="5" t="str">
        <v>DRS.PX.WYC._.RES.Home Energy Mgmt Sys</v>
      </c>
      <c r="CF1" s="5" t="str">
        <v>DRS.PX.WYC._.RES.HVAC - DLC</v>
      </c>
      <c r="CG1" s="5" t="str">
        <v>DRS.PX.WYC._.RES.Pool Pump - DLC</v>
      </c>
      <c r="CH1" s="5" t="str">
        <v>DRS.PX.WYC._.RES.Water Heater - DLC</v>
      </c>
      <c r="CI1" s="5" t="str">
        <v>DRS.PX.WYC._.CI_.Battery DLC</v>
      </c>
      <c r="CJ1" s="5" t="str">
        <v>DRS.PX.WYC._.CI_.Grid Interactive Water Htr</v>
      </c>
      <c r="CK1" s="5" t="str">
        <v>DRS.PX.WYC._.CI_.HVAC - DLC</v>
      </c>
      <c r="CL1" s="5" t="str">
        <v>DRS.PX.WYC._.CI_.Pool Pump - DLC</v>
      </c>
      <c r="CM1" s="5" t="str">
        <v>DRS.PX.WYC._.CI_.Smart Thermostats</v>
      </c>
      <c r="CN1" s="5" t="str">
        <v>DRS.PX.WYC._.CI_.3 Party</v>
      </c>
      <c r="CO1" s="5" t="str">
        <v>DRS.PX.WYC._.CI_.Water Heater - DLC</v>
      </c>
      <c r="CP1" s="5" t="str">
        <v>DRS.PX.WYC._.IRR.Irrigation DLC</v>
      </c>
      <c r="CQ1" s="5" t="str">
        <v>DRW.PX.NCA._.RES.Battery DLC</v>
      </c>
      <c r="CR1" s="5" t="str">
        <v>DRW.PX.NCA._.RES.EV DLC</v>
      </c>
      <c r="CS1" s="5" t="str">
        <v>DRW.PX.NCA._.RES.Grid Interactive Water Htr</v>
      </c>
      <c r="CT1" s="5" t="str">
        <v>DRW.PX.NCA._.RES.Home Energy Mgmt Sys</v>
      </c>
      <c r="CU1" s="5" t="str">
        <v>DRW.PX.NCA._.RES.HVAC - DLC</v>
      </c>
      <c r="CV1" s="5" t="str">
        <v>DRW.PX.NCA._.RES.Pool Pump - DLC</v>
      </c>
      <c r="CW1" s="5" t="str">
        <v>DRW.PX.NCA._.RES.Smart Thermostats</v>
      </c>
      <c r="CX1" s="5" t="str">
        <v>DRW.PX.NCA._.RES.Water Heater - DLC</v>
      </c>
      <c r="CY1" s="5" t="str">
        <v>DRW.PX.NCA._.CI_.Battery DLC</v>
      </c>
      <c r="CZ1" s="5" t="str">
        <v>DRW.PX.NCA._.CI_.Grid Interactive Water Htr</v>
      </c>
      <c r="DA1" s="5" t="str">
        <v>DRW.PX.NCA._.CI_.HVAC - DLC</v>
      </c>
      <c r="DB1" s="5" t="str">
        <v>DRW.PX.NCA._.CI_.Pool Pump - DLC</v>
      </c>
      <c r="DC1" s="5" t="str">
        <v>DRW.PX.NCA._.CI_.Smart Thermostats</v>
      </c>
      <c r="DD1" s="5" t="str">
        <v>DRW.PX.NCA._.CI_.3 Party</v>
      </c>
      <c r="DE1" s="5" t="str">
        <v>DRW.PX.NCA._.CI_.Water Heater - DLC</v>
      </c>
      <c r="DF1" s="5" t="str">
        <v>DRW.PX.GOE._.RES.Battery DLC</v>
      </c>
      <c r="DG1" s="5" t="str">
        <v>DRW.PX.GOE._.RES.EV DLC</v>
      </c>
      <c r="DH1" s="5" t="str">
        <v>DRW.PX.GOE._.RES.Grid Interactive Water Htr</v>
      </c>
      <c r="DI1" s="5" t="str">
        <v>DRW.PX.GOE._.RES.Home Energy Mgmt Sys</v>
      </c>
      <c r="DJ1" s="5" t="str">
        <v>DRW.PX.GOE._.RES.HVAC - DLC</v>
      </c>
      <c r="DK1" s="5" t="str">
        <v>DRW.PX.GOE._.RES.Pool Pump - DLC</v>
      </c>
      <c r="DL1" s="5" t="str">
        <v>DRW.PX.GOE._.RES.Water Heater - DLC</v>
      </c>
      <c r="DM1" s="5" t="str">
        <v>DRW.PX.GOE._.CI_.Battery DLC</v>
      </c>
      <c r="DN1" s="5" t="str">
        <v>DRW.PX.GOE._.CI_.Grid Interactive Water Htr</v>
      </c>
      <c r="DO1" s="5" t="str">
        <v>DRW.PX.GOE._.CI_.HVAC - DLC</v>
      </c>
      <c r="DP1" s="5" t="str">
        <v>DRW.PX.GOE._.CI_.Pool Pump - DLC</v>
      </c>
      <c r="DQ1" s="5" t="str">
        <v>DRW.PX.GOE._.CI_.Smart Thermostats</v>
      </c>
      <c r="DR1" s="5" t="str">
        <v>DRW.PX.GOE._.CI_.3 Party</v>
      </c>
      <c r="DS1" s="5" t="str">
        <v>DRW.PX.GOE._.CI_.Water Heater - DLC</v>
      </c>
      <c r="DT1" s="5" t="str">
        <v>DRW.PX.SOR._.RES.Battery DLC</v>
      </c>
      <c r="DU1" s="5" t="str">
        <v>DRW.PX.SOR._.RES.EV DLC</v>
      </c>
      <c r="DV1" s="5" t="str">
        <v>DRW.PX.SOR._.RES.Grid Interactive Water Htr</v>
      </c>
      <c r="DW1" s="5" t="str">
        <v>DRW.PX.SOR._.RES.Home Energy Mgmt Sys</v>
      </c>
      <c r="DX1" s="5" t="str">
        <v>DRW.PX.SOR._.RES.HVAC - DLC</v>
      </c>
      <c r="DY1" s="5" t="str">
        <v>DRW.PX.SOR._.RES.Pool Pump - DLC</v>
      </c>
      <c r="DZ1" s="5" t="str">
        <v>DRW.PX.SOR._.RES.Smart Thermostats</v>
      </c>
      <c r="EA1" s="5" t="str">
        <v>DRW.PX.SOR._.RES.Water Heater - DLC</v>
      </c>
      <c r="EB1" s="5" t="str">
        <v>DRW.PX.SOR._.CI_.Battery DLC</v>
      </c>
      <c r="EC1" s="5" t="str">
        <v>DRW.PX.SOR._.CI_.Grid Interactive Water Htr</v>
      </c>
      <c r="ED1" s="5" t="str">
        <v>DRW.PX.SOR._.CI_.HVAC - DLC</v>
      </c>
      <c r="EE1" s="5" t="str">
        <v>DRW.PX.SOR._.CI_.Pool Pump - DLC</v>
      </c>
      <c r="EF1" s="5" t="str">
        <v>DRW.PX.SOR._.CI_.Smart Thermostats</v>
      </c>
      <c r="EG1" s="5" t="str">
        <v>DRW.PX.SOR._.CI_.3 Party</v>
      </c>
      <c r="EH1" s="5" t="str">
        <v>DRW.PX.SOR._.CI_.Water Heater - DLC</v>
      </c>
      <c r="EI1" s="5" t="str">
        <v>DRW.PX.UTN._.RES.Battery DLC</v>
      </c>
      <c r="EJ1" s="5" t="str">
        <v>DRW.PX.UTN._.RES.EV DLC</v>
      </c>
      <c r="EK1" s="5" t="str">
        <v>DRW.PX.UTN._.RES.Grid Interactive Water Htr</v>
      </c>
      <c r="EL1" s="5" t="str">
        <v>DRW.PX.UTN._.RES.Home Energy Mgmt Sys</v>
      </c>
      <c r="EM1" s="5" t="str">
        <v>DRW.PX.UTN._.RES.HVAC - DLC</v>
      </c>
      <c r="EN1" s="5" t="str">
        <v>DRW.PX.UTN._.RES.Pool Pump - DLC</v>
      </c>
      <c r="EO1" s="5" t="str">
        <v>DRW.PX.UTN._.RES.Water Heater - DLC</v>
      </c>
      <c r="EP1" s="5" t="str">
        <v>DRW.PX.UTN._.CI_.Battery DLC</v>
      </c>
      <c r="EQ1" s="5" t="str">
        <v>DRW.PX.UTN._.CI_.Grid Interactive Water Htr</v>
      </c>
      <c r="ER1" s="5" t="str">
        <v>DRW.PX.UTN._.CI_.HVAC - DLC</v>
      </c>
      <c r="ES1" s="5" t="str">
        <v>DRW.PX.UTN._.CI_.Pool Pump - DLC</v>
      </c>
      <c r="ET1" s="5" t="str">
        <v>DRW.PX.UTN._.CI_.Smart Thermostats</v>
      </c>
      <c r="EU1" s="5" t="str">
        <v>DRW.PX.UTN._.CI_.3 Party</v>
      </c>
      <c r="EV1" s="5" t="str">
        <v>DRW.PX.UTN._.CI_.Water Heater - DLC</v>
      </c>
      <c r="EW1" s="5" t="str">
        <v>DRW.PX.YAK._.RES.Battery DLC</v>
      </c>
      <c r="EX1" s="5" t="str">
        <v>DRW.PX.YAK._.RES.EV DLC</v>
      </c>
      <c r="EY1" s="5" t="str">
        <v>DRW.PX.YAK._.RES.Grid Interactive Water Htr</v>
      </c>
      <c r="EZ1" s="5" t="str">
        <v>DRW.PX.YAK._.RES.Home Energy Mgmt Sys</v>
      </c>
      <c r="FA1" s="5" t="str">
        <v>DRW.PX.YAK._.RES.HVAC - DLC</v>
      </c>
      <c r="FB1" s="5" t="str">
        <v>DRW.PX.YAK._.RES.Pool Pump - DLC</v>
      </c>
      <c r="FC1" s="5" t="str">
        <v>DRW.PX.YAK._.RES.Smart Thermostats</v>
      </c>
      <c r="FD1" s="5" t="str">
        <v>DRW.PX.YAK._.RES.Water Heater - DLC</v>
      </c>
      <c r="FE1" s="5" t="str">
        <v>DRW.PX.YAK._.CI_.Battery DLC</v>
      </c>
      <c r="FF1" s="5" t="str">
        <v>DRW.PX.YAK._.CI_.Grid Interactive Water Htr</v>
      </c>
      <c r="FG1" s="5" t="str">
        <v>DRW.PX.YAK._.CI_.HVAC - DLC</v>
      </c>
      <c r="FH1" s="5" t="str">
        <v>DRW.PX.YAK._.CI_.Pool Pump - DLC</v>
      </c>
      <c r="FI1" s="5" t="str">
        <v>DRW.PX.YAK._.CI_.Smart Thermostats</v>
      </c>
      <c r="FJ1" s="5" t="str">
        <v>DRW.PX.YAK._.CI_.3 Party</v>
      </c>
      <c r="FK1" s="5" t="str">
        <v>DRW.PX.YAK._.CI_.Water Heater - DLC</v>
      </c>
      <c r="FL1" s="5" t="str">
        <v>DRW.PX.WYC._.RES.Battery DLC</v>
      </c>
      <c r="FM1" s="5" t="str">
        <v>DRW.PX.WYC._.RES.EV DLC</v>
      </c>
      <c r="FN1" s="5" t="str">
        <v>DRW.PX.WYC._.RES.Grid Interactive Water Htr</v>
      </c>
      <c r="FO1" s="5" t="str">
        <v>DRW.PX.WYC._.RES.Home Energy Mgmt Sys</v>
      </c>
      <c r="FP1" s="5" t="str">
        <v>DRW.PX.WYC._.RES.HVAC - DLC</v>
      </c>
      <c r="FQ1" s="5" t="str">
        <v>DRW.PX.WYC._.RES.Pool Pump - DLC</v>
      </c>
      <c r="FR1" s="5" t="str">
        <v>DRW.PX.WYC._.RES.Water Heater - DLC</v>
      </c>
      <c r="FS1" s="5" t="str">
        <v>DRW.PX.WYC._.CI_.Battery DLC</v>
      </c>
      <c r="FT1" s="5" t="str">
        <v>DRW.PX.WYC._.CI_.Grid Interactive Water Htr</v>
      </c>
      <c r="FU1" s="5" t="str">
        <v>DRW.PX.WYC._.CI_.HVAC - DLC</v>
      </c>
      <c r="FV1" s="5" t="str">
        <v>DRW.PX.WYC._.CI_.Pool Pump - DLC</v>
      </c>
      <c r="FW1" s="5" t="str">
        <v>DRW.PX.WYC._.CI_.Smart Thermostats</v>
      </c>
      <c r="FX1" s="5" t="str">
        <v>DRW.PX.WYC._.CI_.3 Party</v>
      </c>
      <c r="FY1" s="5" t="str">
        <v>DRW.PX.WYC._.CI_.Water Heater - DLC</v>
      </c>
    </row>
    <row r="2" spans="1:181" x14ac:dyDescent="0.25">
      <c r="A2" s="28">
        <v>2021</v>
      </c>
      <c r="B2" s="28">
        <f>INDEX('AEG Inputs'!$E$2:$BC$95,MATCH(B$1,'AEG Inputs'!$E$2:$E$95,0),MATCH($A2,'AEG Inputs'!$E$2:$AI$2,0))/'AEG Inputs'!$G$1</f>
        <v>0</v>
      </c>
      <c r="C2" s="28">
        <f>INDEX('AEG Inputs'!$E$2:$BC$95,MATCH(C$1,'AEG Inputs'!$E$2:$E$95,0),MATCH($A2,'AEG Inputs'!$E$2:$AI$2,0))/'AEG Inputs'!$G$1</f>
        <v>0</v>
      </c>
      <c r="D2" s="28">
        <f>INDEX('AEG Inputs'!$E$2:$BC$95,MATCH(D$1,'AEG Inputs'!$E$2:$E$95,0),MATCH($A2,'AEG Inputs'!$E$2:$AI$2,0))/'AEG Inputs'!$G$1</f>
        <v>0</v>
      </c>
      <c r="E2" s="28">
        <f>INDEX('AEG Inputs'!$E$2:$BC$95,MATCH(E$1,'AEG Inputs'!$E$2:$E$95,0),MATCH($A2,'AEG Inputs'!$E$2:$AI$2,0))/'AEG Inputs'!$G$1</f>
        <v>0</v>
      </c>
      <c r="F2" s="28">
        <f>INDEX('AEG Inputs'!$E$2:$BC$95,MATCH(F$1,'AEG Inputs'!$E$2:$E$95,0),MATCH($A2,'AEG Inputs'!$E$2:$AI$2,0))/'AEG Inputs'!$G$1</f>
        <v>0</v>
      </c>
      <c r="G2" s="28">
        <f>INDEX('AEG Inputs'!$E$2:$BC$95,MATCH(G$1,'AEG Inputs'!$E$2:$E$95,0),MATCH($A2,'AEG Inputs'!$E$2:$AI$2,0))/'AEG Inputs'!$G$1</f>
        <v>0</v>
      </c>
      <c r="H2" s="28">
        <f>INDEX('AEG Inputs'!$E$2:$BC$95,MATCH(H$1,'AEG Inputs'!$E$2:$E$95,0),MATCH($A2,'AEG Inputs'!$E$2:$AI$2,0))/'AEG Inputs'!$G$1</f>
        <v>0</v>
      </c>
      <c r="I2" s="28">
        <f>INDEX('AEG Inputs'!$E$2:$BC$95,MATCH(I$1,'AEG Inputs'!$E$2:$E$95,0),MATCH($A2,'AEG Inputs'!$E$2:$AI$2,0))/'AEG Inputs'!$G$1</f>
        <v>0</v>
      </c>
      <c r="J2" s="28">
        <f>INDEX('AEG Inputs'!$E$2:$BC$95,MATCH(J$1,'AEG Inputs'!$E$2:$E$95,0),MATCH($A2,'AEG Inputs'!$E$2:$AI$2,0))/'AEG Inputs'!$G$1</f>
        <v>0</v>
      </c>
      <c r="K2" s="28">
        <f>INDEX('AEG Inputs'!$E$2:$BC$95,MATCH(K$1,'AEG Inputs'!$E$2:$E$95,0),MATCH($A2,'AEG Inputs'!$E$2:$AI$2,0))/'AEG Inputs'!$G$1</f>
        <v>0</v>
      </c>
      <c r="L2" s="28">
        <f>INDEX('AEG Inputs'!$E$2:$BC$95,MATCH(L$1,'AEG Inputs'!$E$2:$E$95,0),MATCH($A2,'AEG Inputs'!$E$2:$AI$2,0))/'AEG Inputs'!$G$1</f>
        <v>0</v>
      </c>
      <c r="M2" s="28">
        <f>INDEX('AEG Inputs'!$E$2:$BC$95,MATCH(M$1,'AEG Inputs'!$E$2:$E$95,0),MATCH($A2,'AEG Inputs'!$E$2:$AI$2,0))/'AEG Inputs'!$G$1</f>
        <v>0</v>
      </c>
      <c r="N2" s="28">
        <f>INDEX('AEG Inputs'!$E$2:$BC$95,MATCH(N$1,'AEG Inputs'!$E$2:$E$95,0),MATCH($A2,'AEG Inputs'!$E$2:$AI$2,0))/'AEG Inputs'!$G$1</f>
        <v>0</v>
      </c>
      <c r="O2" s="28">
        <f>INDEX('AEG Inputs'!$E$2:$BC$95,MATCH(O$1,'AEG Inputs'!$E$2:$E$95,0),MATCH($A2,'AEG Inputs'!$E$2:$AI$2,0))/'AEG Inputs'!$G$1</f>
        <v>0</v>
      </c>
      <c r="P2" s="28">
        <f>INDEX('AEG Inputs'!$E$2:$BC$95,MATCH(P$1,'AEG Inputs'!$E$2:$E$95,0),MATCH($A2,'AEG Inputs'!$E$2:$AI$2,0))/'AEG Inputs'!$G$1</f>
        <v>0</v>
      </c>
      <c r="Q2" s="28">
        <f>INDEX('AEG Inputs'!$E$2:$BC$95,MATCH(Q$1,'AEG Inputs'!$E$2:$E$95,0),MATCH($A2,'AEG Inputs'!$E$2:$AI$2,0))/'AEG Inputs'!$G$1</f>
        <v>0</v>
      </c>
      <c r="R2" s="28">
        <f>INDEX('AEG Inputs'!$E$2:$BC$95,MATCH(R$1,'AEG Inputs'!$E$2:$E$95,0),MATCH($A2,'AEG Inputs'!$E$2:$AI$2,0))/'AEG Inputs'!$G$1</f>
        <v>0</v>
      </c>
      <c r="S2" s="28">
        <f>INDEX('AEG Inputs'!$E$2:$BC$95,MATCH(S$1,'AEG Inputs'!$E$2:$E$95,0),MATCH($A2,'AEG Inputs'!$E$2:$AI$2,0))/'AEG Inputs'!$G$1</f>
        <v>0</v>
      </c>
      <c r="T2" s="28">
        <f>INDEX('AEG Inputs'!$E$2:$BC$95,MATCH(T$1,'AEG Inputs'!$E$2:$E$95,0),MATCH($A2,'AEG Inputs'!$E$2:$AI$2,0))/'AEG Inputs'!$G$1</f>
        <v>0</v>
      </c>
      <c r="U2" s="28">
        <f>INDEX('AEG Inputs'!$E$2:$BC$95,MATCH(U$1,'AEG Inputs'!$E$2:$E$95,0),MATCH($A2,'AEG Inputs'!$E$2:$AI$2,0))/'AEG Inputs'!$G$1</f>
        <v>0</v>
      </c>
      <c r="V2" s="28">
        <f>INDEX('AEG Inputs'!$E$2:$BC$95,MATCH(V$1,'AEG Inputs'!$E$2:$E$95,0),MATCH($A2,'AEG Inputs'!$E$2:$AI$2,0))/'AEG Inputs'!$G$1</f>
        <v>0</v>
      </c>
      <c r="W2" s="28">
        <f>INDEX('AEG Inputs'!$E$2:$BC$95,MATCH(W$1,'AEG Inputs'!$E$2:$E$95,0),MATCH($A2,'AEG Inputs'!$E$2:$AI$2,0))/'AEG Inputs'!$G$1</f>
        <v>0</v>
      </c>
      <c r="X2" s="28">
        <f>INDEX('AEG Inputs'!$E$2:$BC$95,MATCH(X$1,'AEG Inputs'!$E$2:$E$95,0),MATCH($A2,'AEG Inputs'!$E$2:$AI$2,0))/'AEG Inputs'!$G$1</f>
        <v>0</v>
      </c>
      <c r="Y2" s="28">
        <f>INDEX('AEG Inputs'!$E$2:$BC$95,MATCH(Y$1,'AEG Inputs'!$E$2:$E$95,0),MATCH($A2,'AEG Inputs'!$E$2:$AI$2,0))/'AEG Inputs'!$G$1</f>
        <v>0</v>
      </c>
      <c r="Z2" s="28">
        <f>INDEX('AEG Inputs'!$E$2:$BC$95,MATCH(Z$1,'AEG Inputs'!$E$2:$E$95,0),MATCH($A2,'AEG Inputs'!$E$2:$AI$2,0))/'AEG Inputs'!$G$1</f>
        <v>0</v>
      </c>
      <c r="AA2" s="28">
        <f>INDEX('AEG Inputs'!$E$2:$BC$95,MATCH(AA$1,'AEG Inputs'!$E$2:$E$95,0),MATCH($A2,'AEG Inputs'!$E$2:$AI$2,0))/'AEG Inputs'!$G$1</f>
        <v>0</v>
      </c>
      <c r="AB2" s="28">
        <f>INDEX('AEG Inputs'!$E$2:$BC$95,MATCH(AB$1,'AEG Inputs'!$E$2:$E$95,0),MATCH($A2,'AEG Inputs'!$E$2:$AI$2,0))/'AEG Inputs'!$G$1</f>
        <v>0</v>
      </c>
      <c r="AC2" s="28">
        <f>INDEX('AEG Inputs'!$E$2:$BC$95,MATCH(AC$1,'AEG Inputs'!$E$2:$E$95,0),MATCH($A2,'AEG Inputs'!$E$2:$AI$2,0))/'AEG Inputs'!$G$1</f>
        <v>0</v>
      </c>
      <c r="AD2" s="28">
        <f>INDEX('AEG Inputs'!$E$2:$BC$95,MATCH(AD$1,'AEG Inputs'!$E$2:$E$95,0),MATCH($A2,'AEG Inputs'!$E$2:$AI$2,0))/'AEG Inputs'!$G$1</f>
        <v>0</v>
      </c>
      <c r="AE2" s="28">
        <f>INDEX('AEG Inputs'!$E$2:$BC$95,MATCH(AE$1,'AEG Inputs'!$E$2:$E$95,0),MATCH($A2,'AEG Inputs'!$E$2:$AI$2,0))/'AEG Inputs'!$G$1</f>
        <v>0</v>
      </c>
      <c r="AF2" s="28">
        <f>INDEX('AEG Inputs'!$E$2:$BC$95,MATCH(AF$1,'AEG Inputs'!$E$2:$E$95,0),MATCH($A2,'AEG Inputs'!$E$2:$AI$2,0))/'AEG Inputs'!$G$1</f>
        <v>0</v>
      </c>
      <c r="AG2" s="28">
        <f>INDEX('AEG Inputs'!$E$2:$BC$95,MATCH(AG$1,'AEG Inputs'!$E$2:$E$95,0),MATCH($A2,'AEG Inputs'!$E$2:$AI$2,0))/'AEG Inputs'!$G$1</f>
        <v>0</v>
      </c>
      <c r="AH2" s="28">
        <f>INDEX('AEG Inputs'!$E$2:$BC$95,MATCH(AH$1,'AEG Inputs'!$E$2:$E$95,0),MATCH($A2,'AEG Inputs'!$E$2:$AI$2,0))/'AEG Inputs'!$G$1</f>
        <v>0</v>
      </c>
      <c r="AI2" s="28">
        <f>INDEX('AEG Inputs'!$E$2:$BC$95,MATCH(AI$1,'AEG Inputs'!$E$2:$E$95,0),MATCH($A2,'AEG Inputs'!$E$2:$AI$2,0))/'AEG Inputs'!$G$1</f>
        <v>0</v>
      </c>
      <c r="AJ2" s="28">
        <f>INDEX('AEG Inputs'!$E$2:$BC$95,MATCH(AJ$1,'AEG Inputs'!$E$2:$E$95,0),MATCH($A2,'AEG Inputs'!$E$2:$AI$2,0))/'AEG Inputs'!$G$1</f>
        <v>0</v>
      </c>
      <c r="AK2" s="28">
        <f>INDEX('AEG Inputs'!$E$2:$BC$95,MATCH(AK$1,'AEG Inputs'!$E$2:$E$95,0),MATCH($A2,'AEG Inputs'!$E$2:$AI$2,0))/'AEG Inputs'!$G$1</f>
        <v>0</v>
      </c>
      <c r="AL2" s="28">
        <f>INDEX('AEG Inputs'!$E$2:$BC$95,MATCH(AL$1,'AEG Inputs'!$E$2:$E$95,0),MATCH($A2,'AEG Inputs'!$E$2:$AI$2,0))/'AEG Inputs'!$G$1</f>
        <v>0</v>
      </c>
      <c r="AM2" s="28">
        <f>INDEX('AEG Inputs'!$E$2:$BC$95,MATCH(AM$1,'AEG Inputs'!$E$2:$E$95,0),MATCH($A2,'AEG Inputs'!$E$2:$AI$2,0))/'AEG Inputs'!$G$1</f>
        <v>0</v>
      </c>
      <c r="AN2" s="28">
        <f>INDEX('AEG Inputs'!$E$2:$BC$95,MATCH(AN$1,'AEG Inputs'!$E$2:$E$95,0),MATCH($A2,'AEG Inputs'!$E$2:$AI$2,0))/'AEG Inputs'!$G$1</f>
        <v>0</v>
      </c>
      <c r="AO2" s="28">
        <f>INDEX('AEG Inputs'!$E$2:$BC$95,MATCH(AO$1,'AEG Inputs'!$E$2:$E$95,0),MATCH($A2,'AEG Inputs'!$E$2:$AI$2,0))/'AEG Inputs'!$G$1</f>
        <v>0</v>
      </c>
      <c r="AP2" s="28">
        <f>INDEX('AEG Inputs'!$E$2:$BC$95,MATCH(AP$1,'AEG Inputs'!$E$2:$E$95,0),MATCH($A2,'AEG Inputs'!$E$2:$AI$2,0))/'AEG Inputs'!$G$1</f>
        <v>0</v>
      </c>
      <c r="AQ2" s="28">
        <f>INDEX('AEG Inputs'!$E$2:$BC$95,MATCH(AQ$1,'AEG Inputs'!$E$2:$E$95,0),MATCH($A2,'AEG Inputs'!$E$2:$AI$2,0))/'AEG Inputs'!$G$1</f>
        <v>0</v>
      </c>
      <c r="AR2" s="28">
        <f>INDEX('AEG Inputs'!$E$2:$BC$95,MATCH(AR$1,'AEG Inputs'!$E$2:$E$95,0),MATCH($A2,'AEG Inputs'!$E$2:$AI$2,0))/'AEG Inputs'!$G$1</f>
        <v>0</v>
      </c>
      <c r="AS2" s="28">
        <f>INDEX('AEG Inputs'!$E$2:$BC$95,MATCH(AS$1,'AEG Inputs'!$E$2:$E$95,0),MATCH($A2,'AEG Inputs'!$E$2:$AI$2,0))/'AEG Inputs'!$G$1</f>
        <v>0</v>
      </c>
      <c r="AT2" s="28">
        <f>INDEX('AEG Inputs'!$E$2:$BC$95,MATCH(AT$1,'AEG Inputs'!$E$2:$E$95,0),MATCH($A2,'AEG Inputs'!$E$2:$AI$2,0))/'AEG Inputs'!$G$1</f>
        <v>0</v>
      </c>
      <c r="AU2" s="28">
        <f>INDEX('AEG Inputs'!$E$2:$BC$95,MATCH(AU$1,'AEG Inputs'!$E$2:$E$95,0),MATCH($A2,'AEG Inputs'!$E$2:$AI$2,0))/'AEG Inputs'!$G$1</f>
        <v>0</v>
      </c>
      <c r="AV2" s="28">
        <f>INDEX('AEG Inputs'!$E$2:$BC$95,MATCH(AV$1,'AEG Inputs'!$E$2:$E$95,0),MATCH($A2,'AEG Inputs'!$E$2:$AI$2,0))/'AEG Inputs'!$G$1</f>
        <v>0</v>
      </c>
      <c r="AW2" s="28">
        <f>INDEX('AEG Inputs'!$E$2:$BC$95,MATCH(AW$1,'AEG Inputs'!$E$2:$E$95,0),MATCH($A2,'AEG Inputs'!$E$2:$AI$2,0))/'AEG Inputs'!$G$1</f>
        <v>0</v>
      </c>
      <c r="AX2" s="28">
        <f>INDEX('AEG Inputs'!$E$2:$BC$95,MATCH(AX$1,'AEG Inputs'!$E$2:$E$95,0),MATCH($A2,'AEG Inputs'!$E$2:$AI$2,0))/'AEG Inputs'!$G$1</f>
        <v>0</v>
      </c>
      <c r="AY2" s="28">
        <f>INDEX('AEG Inputs'!$E$2:$BC$95,MATCH(AY$1,'AEG Inputs'!$E$2:$E$95,0),MATCH($A2,'AEG Inputs'!$E$2:$AI$2,0))/'AEG Inputs'!$G$1</f>
        <v>0</v>
      </c>
      <c r="AZ2" s="28">
        <f>INDEX('AEG Inputs'!$E$2:$BC$95,MATCH(AZ$1,'AEG Inputs'!$E$2:$E$95,0),MATCH($A2,'AEG Inputs'!$E$2:$AI$2,0))/'AEG Inputs'!$G$1</f>
        <v>0</v>
      </c>
      <c r="BA2" s="28">
        <f>INDEX('AEG Inputs'!$E$2:$BC$95,MATCH(BA$1,'AEG Inputs'!$E$2:$E$95,0),MATCH($A2,'AEG Inputs'!$E$2:$AI$2,0))/'AEG Inputs'!$G$1</f>
        <v>0</v>
      </c>
      <c r="BB2" s="28">
        <f>INDEX('AEG Inputs'!$E$2:$BC$95,MATCH(BB$1,'AEG Inputs'!$E$2:$E$95,0),MATCH($A2,'AEG Inputs'!$E$2:$AI$2,0))/'AEG Inputs'!$G$1</f>
        <v>0</v>
      </c>
      <c r="BC2" s="28">
        <f>INDEX('AEG Inputs'!$E$2:$BC$95,MATCH(BC$1,'AEG Inputs'!$E$2:$E$95,0),MATCH($A2,'AEG Inputs'!$E$2:$AI$2,0))/'AEG Inputs'!$G$1</f>
        <v>0</v>
      </c>
      <c r="BD2" s="28">
        <f>INDEX('AEG Inputs'!$E$2:$BC$95,MATCH(BD$1,'AEG Inputs'!$E$2:$E$95,0),MATCH($A2,'AEG Inputs'!$E$2:$AI$2,0))/'AEG Inputs'!$G$1</f>
        <v>0</v>
      </c>
      <c r="BE2" s="28">
        <f>INDEX('AEG Inputs'!$E$2:$BC$95,MATCH(BE$1,'AEG Inputs'!$E$2:$E$95,0),MATCH($A2,'AEG Inputs'!$E$2:$AI$2,0))/'AEG Inputs'!$G$1</f>
        <v>0</v>
      </c>
      <c r="BF2" s="28">
        <f>INDEX('AEG Inputs'!$E$2:$BC$95,MATCH(BF$1,'AEG Inputs'!$E$2:$E$95,0),MATCH($A2,'AEG Inputs'!$E$2:$AI$2,0))/'AEG Inputs'!$G$1</f>
        <v>0</v>
      </c>
      <c r="BG2" s="28">
        <f>INDEX('AEG Inputs'!$E$2:$BC$95,MATCH(BG$1,'AEG Inputs'!$E$2:$E$95,0),MATCH($A2,'AEG Inputs'!$E$2:$AI$2,0))/'AEG Inputs'!$G$1</f>
        <v>0</v>
      </c>
      <c r="BH2" s="28">
        <f>INDEX('AEG Inputs'!$E$2:$BC$95,MATCH(BH$1,'AEG Inputs'!$E$2:$E$95,0),MATCH($A2,'AEG Inputs'!$E$2:$AI$2,0))/'AEG Inputs'!$G$1</f>
        <v>0</v>
      </c>
      <c r="BI2" s="28">
        <f>INDEX('AEG Inputs'!$E$2:$BC$95,MATCH(BI$1,'AEG Inputs'!$E$2:$E$95,0),MATCH($A2,'AEG Inputs'!$E$2:$AI$2,0))/'AEG Inputs'!$G$1</f>
        <v>0</v>
      </c>
      <c r="BJ2" s="28">
        <f>INDEX('AEG Inputs'!$E$2:$BC$95,MATCH(BJ$1,'AEG Inputs'!$E$2:$E$95,0),MATCH($A2,'AEG Inputs'!$E$2:$AI$2,0))/'AEG Inputs'!$G$1</f>
        <v>0</v>
      </c>
      <c r="BK2" s="28">
        <f>INDEX('AEG Inputs'!$E$2:$BC$95,MATCH(BK$1,'AEG Inputs'!$E$2:$E$95,0),MATCH($A2,'AEG Inputs'!$E$2:$AI$2,0))/'AEG Inputs'!$G$1</f>
        <v>0</v>
      </c>
      <c r="BL2" s="28">
        <f>INDEX('AEG Inputs'!$E$2:$BC$95,MATCH(BL$1,'AEG Inputs'!$E$2:$E$95,0),MATCH($A2,'AEG Inputs'!$E$2:$AI$2,0))/'AEG Inputs'!$G$1</f>
        <v>0</v>
      </c>
      <c r="BM2" s="28">
        <f>INDEX('AEG Inputs'!$E$2:$BC$95,MATCH(BM$1,'AEG Inputs'!$E$2:$E$95,0),MATCH($A2,'AEG Inputs'!$E$2:$AI$2,0))/'AEG Inputs'!$G$1</f>
        <v>0</v>
      </c>
      <c r="BN2" s="28">
        <f>INDEX('AEG Inputs'!$E$2:$BC$95,MATCH(BN$1,'AEG Inputs'!$E$2:$E$95,0),MATCH($A2,'AEG Inputs'!$E$2:$AI$2,0))/'AEG Inputs'!$G$1</f>
        <v>0</v>
      </c>
      <c r="BO2" s="28">
        <f>INDEX('AEG Inputs'!$E$2:$BC$95,MATCH(BO$1,'AEG Inputs'!$E$2:$E$95,0),MATCH($A2,'AEG Inputs'!$E$2:$AI$2,0))/'AEG Inputs'!$G$1</f>
        <v>0</v>
      </c>
      <c r="BP2" s="28">
        <f>INDEX('AEG Inputs'!$E$2:$BC$95,MATCH(BP$1,'AEG Inputs'!$E$2:$E$95,0),MATCH($A2,'AEG Inputs'!$E$2:$AI$2,0))/'AEG Inputs'!$G$1</f>
        <v>0</v>
      </c>
      <c r="BQ2" s="28">
        <f>INDEX('AEG Inputs'!$E$2:$BC$95,MATCH(BQ$1,'AEG Inputs'!$E$2:$E$95,0),MATCH($A2,'AEG Inputs'!$E$2:$AI$2,0))/'AEG Inputs'!$G$1</f>
        <v>0</v>
      </c>
      <c r="BR2" s="28">
        <f>INDEX('AEG Inputs'!$E$2:$BC$95,MATCH(BR$1,'AEG Inputs'!$E$2:$E$95,0),MATCH($A2,'AEG Inputs'!$E$2:$AI$2,0))/'AEG Inputs'!$G$1</f>
        <v>0</v>
      </c>
      <c r="BS2" s="28">
        <f>INDEX('AEG Inputs'!$E$2:$BC$95,MATCH(BS$1,'AEG Inputs'!$E$2:$E$95,0),MATCH($A2,'AEG Inputs'!$E$2:$AI$2,0))/'AEG Inputs'!$G$1</f>
        <v>0</v>
      </c>
      <c r="BT2" s="28">
        <f>INDEX('AEG Inputs'!$E$2:$BC$95,MATCH(BT$1,'AEG Inputs'!$E$2:$E$95,0),MATCH($A2,'AEG Inputs'!$E$2:$AI$2,0))/'AEG Inputs'!$G$1</f>
        <v>0</v>
      </c>
      <c r="BU2" s="28">
        <f>INDEX('AEG Inputs'!$E$2:$BC$95,MATCH(BU$1,'AEG Inputs'!$E$2:$E$95,0),MATCH($A2,'AEG Inputs'!$E$2:$AI$2,0))/'AEG Inputs'!$G$1</f>
        <v>0</v>
      </c>
      <c r="BV2" s="28">
        <f>INDEX('AEG Inputs'!$E$2:$BC$95,MATCH(BV$1,'AEG Inputs'!$E$2:$E$95,0),MATCH($A2,'AEG Inputs'!$E$2:$AI$2,0))/'AEG Inputs'!$G$1</f>
        <v>0</v>
      </c>
      <c r="BW2" s="28">
        <f>INDEX('AEG Inputs'!$E$2:$BC$95,MATCH(BW$1,'AEG Inputs'!$E$2:$E$95,0),MATCH($A2,'AEG Inputs'!$E$2:$AI$2,0))/'AEG Inputs'!$G$1</f>
        <v>0</v>
      </c>
      <c r="BX2" s="28">
        <f>INDEX('AEG Inputs'!$E$2:$BC$95,MATCH(BX$1,'AEG Inputs'!$E$2:$E$95,0),MATCH($A2,'AEG Inputs'!$E$2:$AI$2,0))/'AEG Inputs'!$G$1</f>
        <v>0</v>
      </c>
      <c r="BY2" s="28">
        <f>INDEX('AEG Inputs'!$E$2:$BC$95,MATCH(BY$1,'AEG Inputs'!$E$2:$E$95,0),MATCH($A2,'AEG Inputs'!$E$2:$AI$2,0))/'AEG Inputs'!$G$1</f>
        <v>0</v>
      </c>
      <c r="BZ2" s="28">
        <f>INDEX('AEG Inputs'!$E$2:$BC$95,MATCH(BZ$1,'AEG Inputs'!$E$2:$E$95,0),MATCH($A2,'AEG Inputs'!$E$2:$AI$2,0))/'AEG Inputs'!$G$1</f>
        <v>0</v>
      </c>
      <c r="CA2" s="28">
        <f>INDEX('AEG Inputs'!$E$2:$BC$95,MATCH(CA$1,'AEG Inputs'!$E$2:$E$95,0),MATCH($A2,'AEG Inputs'!$E$2:$AI$2,0))/'AEG Inputs'!$G$1</f>
        <v>0</v>
      </c>
      <c r="CB2" s="28">
        <f>INDEX('AEG Inputs'!$E$2:$BC$95,MATCH(CB$1,'AEG Inputs'!$E$2:$E$95,0),MATCH($A2,'AEG Inputs'!$E$2:$AI$2,0))/'AEG Inputs'!$G$1</f>
        <v>0</v>
      </c>
      <c r="CC2" s="28">
        <f>INDEX('AEG Inputs'!$E$2:$BC$95,MATCH(CC$1,'AEG Inputs'!$E$2:$E$95,0),MATCH($A2,'AEG Inputs'!$E$2:$AI$2,0))/'AEG Inputs'!$G$1</f>
        <v>0</v>
      </c>
      <c r="CD2" s="28">
        <f>INDEX('AEG Inputs'!$E$2:$BC$95,MATCH(CD$1,'AEG Inputs'!$E$2:$E$95,0),MATCH($A2,'AEG Inputs'!$E$2:$AI$2,0))/'AEG Inputs'!$G$1</f>
        <v>0</v>
      </c>
      <c r="CE2" s="28">
        <f>INDEX('AEG Inputs'!$E$2:$BC$95,MATCH(CE$1,'AEG Inputs'!$E$2:$E$95,0),MATCH($A2,'AEG Inputs'!$E$2:$AI$2,0))/'AEG Inputs'!$G$1</f>
        <v>0</v>
      </c>
      <c r="CF2" s="28">
        <f>INDEX('AEG Inputs'!$E$2:$BC$95,MATCH(CF$1,'AEG Inputs'!$E$2:$E$95,0),MATCH($A2,'AEG Inputs'!$E$2:$AI$2,0))/'AEG Inputs'!$G$1</f>
        <v>0</v>
      </c>
      <c r="CG2" s="28">
        <f>INDEX('AEG Inputs'!$E$2:$BC$95,MATCH(CG$1,'AEG Inputs'!$E$2:$E$95,0),MATCH($A2,'AEG Inputs'!$E$2:$AI$2,0))/'AEG Inputs'!$G$1</f>
        <v>0</v>
      </c>
      <c r="CH2" s="28">
        <f>INDEX('AEG Inputs'!$E$2:$BC$95,MATCH(CH$1,'AEG Inputs'!$E$2:$E$95,0),MATCH($A2,'AEG Inputs'!$E$2:$AI$2,0))/'AEG Inputs'!$G$1</f>
        <v>0</v>
      </c>
      <c r="CI2" s="28">
        <f>INDEX('AEG Inputs'!$E$2:$BC$95,MATCH(CI$1,'AEG Inputs'!$E$2:$E$95,0),MATCH($A2,'AEG Inputs'!$E$2:$AI$2,0))/'AEG Inputs'!$G$1</f>
        <v>0</v>
      </c>
      <c r="CJ2" s="28">
        <f>INDEX('AEG Inputs'!$E$2:$BC$95,MATCH(CJ$1,'AEG Inputs'!$E$2:$E$95,0),MATCH($A2,'AEG Inputs'!$E$2:$AI$2,0))/'AEG Inputs'!$G$1</f>
        <v>0</v>
      </c>
      <c r="CK2" s="28">
        <f>INDEX('AEG Inputs'!$E$2:$BC$95,MATCH(CK$1,'AEG Inputs'!$E$2:$E$95,0),MATCH($A2,'AEG Inputs'!$E$2:$AI$2,0))/'AEG Inputs'!$G$1</f>
        <v>0</v>
      </c>
      <c r="CL2" s="28">
        <f>INDEX('AEG Inputs'!$E$2:$BC$95,MATCH(CL$1,'AEG Inputs'!$E$2:$E$95,0),MATCH($A2,'AEG Inputs'!$E$2:$AI$2,0))/'AEG Inputs'!$G$1</f>
        <v>0</v>
      </c>
      <c r="CM2" s="28">
        <f>INDEX('AEG Inputs'!$E$2:$BC$95,MATCH(CM$1,'AEG Inputs'!$E$2:$E$95,0),MATCH($A2,'AEG Inputs'!$E$2:$AI$2,0))/'AEG Inputs'!$G$1</f>
        <v>0</v>
      </c>
      <c r="CN2" s="28">
        <f>INDEX('AEG Inputs'!$E$2:$BC$95,MATCH(CN$1,'AEG Inputs'!$E$2:$E$95,0),MATCH($A2,'AEG Inputs'!$E$2:$AI$2,0))/'AEG Inputs'!$G$1</f>
        <v>0</v>
      </c>
      <c r="CO2" s="28">
        <f>INDEX('AEG Inputs'!$E$2:$BC$95,MATCH(CO$1,'AEG Inputs'!$E$2:$E$95,0),MATCH($A2,'AEG Inputs'!$E$2:$AI$2,0))/'AEG Inputs'!$G$1</f>
        <v>0</v>
      </c>
      <c r="CP2" s="28">
        <f>INDEX('AEG Inputs'!$E$2:$BC$95,MATCH(CP$1,'AEG Inputs'!$E$2:$E$95,0),MATCH($A2,'AEG Inputs'!$E$2:$AI$2,0))/'AEG Inputs'!$G$1</f>
        <v>0</v>
      </c>
      <c r="CQ2" s="28" cm="1">
        <f t="array" ref="CQ2">INDEX('AEG Inputs'!$E$2:$BC$95,MATCH(CQ$1,'AEG Inputs'!$F$2:$F$95,0),MATCH($A2,'AEG Inputs'!$E$2:$AI$2,0)+20)/'AEG Inputs'!$G$1</f>
        <v>0</v>
      </c>
      <c r="CR2" s="28" cm="1">
        <f t="array" ref="CR2">INDEX('AEG Inputs'!$E$2:$BC$95,MATCH(CR$1,'AEG Inputs'!$F$2:$F$95,0),MATCH($A2,'AEG Inputs'!$E$2:$AI$2,0)+20)/'AEG Inputs'!$G$1</f>
        <v>0</v>
      </c>
      <c r="CS2" s="28" cm="1">
        <f t="array" ref="CS2">INDEX('AEG Inputs'!$E$2:$BC$95,MATCH(CS$1,'AEG Inputs'!$F$2:$F$95,0),MATCH($A2,'AEG Inputs'!$E$2:$AI$2,0)+20)/'AEG Inputs'!$G$1</f>
        <v>0</v>
      </c>
      <c r="CT2" s="28" cm="1">
        <f t="array" ref="CT2">INDEX('AEG Inputs'!$E$2:$BC$95,MATCH(CT$1,'AEG Inputs'!$F$2:$F$95,0),MATCH($A2,'AEG Inputs'!$E$2:$AI$2,0)+20)/'AEG Inputs'!$G$1</f>
        <v>0</v>
      </c>
      <c r="CU2" s="28" cm="1">
        <f t="array" ref="CU2">INDEX('AEG Inputs'!$E$2:$BC$95,MATCH(CU$1,'AEG Inputs'!$F$2:$F$95,0),MATCH($A2,'AEG Inputs'!$E$2:$AI$2,0)+20)/'AEG Inputs'!$G$1</f>
        <v>0</v>
      </c>
      <c r="CV2" s="28" cm="1">
        <f t="array" ref="CV2">INDEX('AEG Inputs'!$E$2:$BC$95,MATCH(CV$1,'AEG Inputs'!$F$2:$F$95,0),MATCH($A2,'AEG Inputs'!$E$2:$AI$2,0)+20)/'AEG Inputs'!$G$1</f>
        <v>0</v>
      </c>
      <c r="CW2" s="28" cm="1">
        <f t="array" ref="CW2">INDEX('AEG Inputs'!$E$2:$BC$95,MATCH(CW$1,'AEG Inputs'!$F$2:$F$95,0),MATCH($A2,'AEG Inputs'!$E$2:$AI$2,0)+20)/'AEG Inputs'!$G$1</f>
        <v>0</v>
      </c>
      <c r="CX2" s="28" cm="1">
        <f t="array" ref="CX2">INDEX('AEG Inputs'!$E$2:$BC$95,MATCH(CX$1,'AEG Inputs'!$F$2:$F$95,0),MATCH($A2,'AEG Inputs'!$E$2:$AI$2,0)+20)/'AEG Inputs'!$G$1</f>
        <v>0</v>
      </c>
      <c r="CY2" s="28" cm="1">
        <f t="array" ref="CY2">INDEX('AEG Inputs'!$E$2:$BC$95,MATCH(CY$1,'AEG Inputs'!$F$2:$F$95,0),MATCH($A2,'AEG Inputs'!$E$2:$AI$2,0)+20)/'AEG Inputs'!$G$1</f>
        <v>0</v>
      </c>
      <c r="CZ2" s="28" cm="1">
        <f t="array" ref="CZ2">INDEX('AEG Inputs'!$E$2:$BC$95,MATCH(CZ$1,'AEG Inputs'!$F$2:$F$95,0),MATCH($A2,'AEG Inputs'!$E$2:$AI$2,0)+20)/'AEG Inputs'!$G$1</f>
        <v>0</v>
      </c>
      <c r="DA2" s="28" cm="1">
        <f t="array" ref="DA2">INDEX('AEG Inputs'!$E$2:$BC$95,MATCH(DA$1,'AEG Inputs'!$F$2:$F$95,0),MATCH($A2,'AEG Inputs'!$E$2:$AI$2,0)+20)/'AEG Inputs'!$G$1</f>
        <v>0</v>
      </c>
      <c r="DB2" s="28" cm="1">
        <f t="array" ref="DB2">INDEX('AEG Inputs'!$E$2:$BC$95,MATCH(DB$1,'AEG Inputs'!$F$2:$F$95,0),MATCH($A2,'AEG Inputs'!$E$2:$AI$2,0)+20)/'AEG Inputs'!$G$1</f>
        <v>0</v>
      </c>
      <c r="DC2" s="28" cm="1">
        <f t="array" ref="DC2">INDEX('AEG Inputs'!$E$2:$BC$95,MATCH(DC$1,'AEG Inputs'!$F$2:$F$95,0),MATCH($A2,'AEG Inputs'!$E$2:$AI$2,0)+20)/'AEG Inputs'!$G$1</f>
        <v>0</v>
      </c>
      <c r="DD2" s="28" cm="1">
        <f t="array" ref="DD2">INDEX('AEG Inputs'!$E$2:$BC$95,MATCH(DD$1,'AEG Inputs'!$F$2:$F$95,0),MATCH($A2,'AEG Inputs'!$E$2:$AI$2,0)+20)/'AEG Inputs'!$G$1</f>
        <v>0</v>
      </c>
      <c r="DE2" s="28" cm="1">
        <f t="array" ref="DE2">INDEX('AEG Inputs'!$E$2:$BC$95,MATCH(DE$1,'AEG Inputs'!$F$2:$F$95,0),MATCH($A2,'AEG Inputs'!$E$2:$AI$2,0)+20)/'AEG Inputs'!$G$1</f>
        <v>0</v>
      </c>
      <c r="DF2" s="28" cm="1">
        <f t="array" ref="DF2">INDEX('AEG Inputs'!$E$2:$BC$95,MATCH(DF$1,'AEG Inputs'!$F$2:$F$95,0),MATCH($A2,'AEG Inputs'!$E$2:$AI$2,0)+20)/'AEG Inputs'!$G$1</f>
        <v>0</v>
      </c>
      <c r="DG2" s="28" cm="1">
        <f t="array" ref="DG2">INDEX('AEG Inputs'!$E$2:$BC$95,MATCH(DG$1,'AEG Inputs'!$F$2:$F$95,0),MATCH($A2,'AEG Inputs'!$E$2:$AI$2,0)+20)/'AEG Inputs'!$G$1</f>
        <v>0</v>
      </c>
      <c r="DH2" s="28" cm="1">
        <f t="array" ref="DH2">INDEX('AEG Inputs'!$E$2:$BC$95,MATCH(DH$1,'AEG Inputs'!$F$2:$F$95,0),MATCH($A2,'AEG Inputs'!$E$2:$AI$2,0)+20)/'AEG Inputs'!$G$1</f>
        <v>0</v>
      </c>
      <c r="DI2" s="28" cm="1">
        <f t="array" ref="DI2">INDEX('AEG Inputs'!$E$2:$BC$95,MATCH(DI$1,'AEG Inputs'!$F$2:$F$95,0),MATCH($A2,'AEG Inputs'!$E$2:$AI$2,0)+20)/'AEG Inputs'!$G$1</f>
        <v>0</v>
      </c>
      <c r="DJ2" s="28" cm="1">
        <f t="array" ref="DJ2">INDEX('AEG Inputs'!$E$2:$BC$95,MATCH(DJ$1,'AEG Inputs'!$F$2:$F$95,0),MATCH($A2,'AEG Inputs'!$E$2:$AI$2,0)+20)/'AEG Inputs'!$G$1</f>
        <v>0</v>
      </c>
      <c r="DK2" s="28" cm="1">
        <f t="array" ref="DK2">INDEX('AEG Inputs'!$E$2:$BC$95,MATCH(DK$1,'AEG Inputs'!$F$2:$F$95,0),MATCH($A2,'AEG Inputs'!$E$2:$AI$2,0)+20)/'AEG Inputs'!$G$1</f>
        <v>0</v>
      </c>
      <c r="DL2" s="28" cm="1">
        <f t="array" ref="DL2">INDEX('AEG Inputs'!$E$2:$BC$95,MATCH(DL$1,'AEG Inputs'!$F$2:$F$95,0),MATCH($A2,'AEG Inputs'!$E$2:$AI$2,0)+20)/'AEG Inputs'!$G$1</f>
        <v>0</v>
      </c>
      <c r="DM2" s="28" cm="1">
        <f t="array" ref="DM2">INDEX('AEG Inputs'!$E$2:$BC$95,MATCH(DM$1,'AEG Inputs'!$F$2:$F$95,0),MATCH($A2,'AEG Inputs'!$E$2:$AI$2,0)+20)/'AEG Inputs'!$G$1</f>
        <v>0</v>
      </c>
      <c r="DN2" s="28" cm="1">
        <f t="array" ref="DN2">INDEX('AEG Inputs'!$E$2:$BC$95,MATCH(DN$1,'AEG Inputs'!$F$2:$F$95,0),MATCH($A2,'AEG Inputs'!$E$2:$AI$2,0)+20)/'AEG Inputs'!$G$1</f>
        <v>0</v>
      </c>
      <c r="DO2" s="28" cm="1">
        <f t="array" ref="DO2">INDEX('AEG Inputs'!$E$2:$BC$95,MATCH(DO$1,'AEG Inputs'!$F$2:$F$95,0),MATCH($A2,'AEG Inputs'!$E$2:$AI$2,0)+20)/'AEG Inputs'!$G$1</f>
        <v>0</v>
      </c>
      <c r="DP2" s="28" cm="1">
        <f t="array" ref="DP2">INDEX('AEG Inputs'!$E$2:$BC$95,MATCH(DP$1,'AEG Inputs'!$F$2:$F$95,0),MATCH($A2,'AEG Inputs'!$E$2:$AI$2,0)+20)/'AEG Inputs'!$G$1</f>
        <v>0</v>
      </c>
      <c r="DQ2" s="28" cm="1">
        <f t="array" ref="DQ2">INDEX('AEG Inputs'!$E$2:$BC$95,MATCH(DQ$1,'AEG Inputs'!$F$2:$F$95,0),MATCH($A2,'AEG Inputs'!$E$2:$AI$2,0)+20)/'AEG Inputs'!$G$1</f>
        <v>0</v>
      </c>
      <c r="DR2" s="28" cm="1">
        <f t="array" ref="DR2">INDEX('AEG Inputs'!$E$2:$BC$95,MATCH(DR$1,'AEG Inputs'!$F$2:$F$95,0),MATCH($A2,'AEG Inputs'!$E$2:$AI$2,0)+20)/'AEG Inputs'!$G$1</f>
        <v>0</v>
      </c>
      <c r="DS2" s="28" cm="1">
        <f t="array" ref="DS2">INDEX('AEG Inputs'!$E$2:$BC$95,MATCH(DS$1,'AEG Inputs'!$F$2:$F$95,0),MATCH($A2,'AEG Inputs'!$E$2:$AI$2,0)+20)/'AEG Inputs'!$G$1</f>
        <v>0</v>
      </c>
      <c r="DT2" s="28" cm="1">
        <f t="array" ref="DT2">INDEX('AEG Inputs'!$E$2:$BC$95,MATCH(DT$1,'AEG Inputs'!$F$2:$F$95,0),MATCH($A2,'AEG Inputs'!$E$2:$AI$2,0)+20)/'AEG Inputs'!$G$1</f>
        <v>0</v>
      </c>
      <c r="DU2" s="28" cm="1">
        <f t="array" ref="DU2">INDEX('AEG Inputs'!$E$2:$BC$95,MATCH(DU$1,'AEG Inputs'!$F$2:$F$95,0),MATCH($A2,'AEG Inputs'!$E$2:$AI$2,0)+20)/'AEG Inputs'!$G$1</f>
        <v>0</v>
      </c>
      <c r="DV2" s="28" cm="1">
        <f t="array" ref="DV2">INDEX('AEG Inputs'!$E$2:$BC$95,MATCH(DV$1,'AEG Inputs'!$F$2:$F$95,0),MATCH($A2,'AEG Inputs'!$E$2:$AI$2,0)+20)/'AEG Inputs'!$G$1</f>
        <v>0</v>
      </c>
      <c r="DW2" s="28" cm="1">
        <f t="array" ref="DW2">INDEX('AEG Inputs'!$E$2:$BC$95,MATCH(DW$1,'AEG Inputs'!$F$2:$F$95,0),MATCH($A2,'AEG Inputs'!$E$2:$AI$2,0)+20)/'AEG Inputs'!$G$1</f>
        <v>0</v>
      </c>
      <c r="DX2" s="28" cm="1">
        <f t="array" ref="DX2">INDEX('AEG Inputs'!$E$2:$BC$95,MATCH(DX$1,'AEG Inputs'!$F$2:$F$95,0),MATCH($A2,'AEG Inputs'!$E$2:$AI$2,0)+20)/'AEG Inputs'!$G$1</f>
        <v>0</v>
      </c>
      <c r="DY2" s="28" cm="1">
        <f t="array" ref="DY2">INDEX('AEG Inputs'!$E$2:$BC$95,MATCH(DY$1,'AEG Inputs'!$F$2:$F$95,0),MATCH($A2,'AEG Inputs'!$E$2:$AI$2,0)+20)/'AEG Inputs'!$G$1</f>
        <v>0</v>
      </c>
      <c r="DZ2" s="28" cm="1">
        <f t="array" ref="DZ2">INDEX('AEG Inputs'!$E$2:$BC$95,MATCH(DZ$1,'AEG Inputs'!$F$2:$F$95,0),MATCH($A2,'AEG Inputs'!$E$2:$AI$2,0)+20)/'AEG Inputs'!$G$1</f>
        <v>0</v>
      </c>
      <c r="EA2" s="28" cm="1">
        <f t="array" ref="EA2">INDEX('AEG Inputs'!$E$2:$BC$95,MATCH(EA$1,'AEG Inputs'!$F$2:$F$95,0),MATCH($A2,'AEG Inputs'!$E$2:$AI$2,0)+20)/'AEG Inputs'!$G$1</f>
        <v>0</v>
      </c>
      <c r="EB2" s="28" cm="1">
        <f t="array" ref="EB2">INDEX('AEG Inputs'!$E$2:$BC$95,MATCH(EB$1,'AEG Inputs'!$F$2:$F$95,0),MATCH($A2,'AEG Inputs'!$E$2:$AI$2,0)+20)/'AEG Inputs'!$G$1</f>
        <v>0</v>
      </c>
      <c r="EC2" s="28" cm="1">
        <f t="array" ref="EC2">INDEX('AEG Inputs'!$E$2:$BC$95,MATCH(EC$1,'AEG Inputs'!$F$2:$F$95,0),MATCH($A2,'AEG Inputs'!$E$2:$AI$2,0)+20)/'AEG Inputs'!$G$1</f>
        <v>0</v>
      </c>
      <c r="ED2" s="28" cm="1">
        <f t="array" ref="ED2">INDEX('AEG Inputs'!$E$2:$BC$95,MATCH(ED$1,'AEG Inputs'!$F$2:$F$95,0),MATCH($A2,'AEG Inputs'!$E$2:$AI$2,0)+20)/'AEG Inputs'!$G$1</f>
        <v>0</v>
      </c>
      <c r="EE2" s="28" cm="1">
        <f t="array" ref="EE2">INDEX('AEG Inputs'!$E$2:$BC$95,MATCH(EE$1,'AEG Inputs'!$F$2:$F$95,0),MATCH($A2,'AEG Inputs'!$E$2:$AI$2,0)+20)/'AEG Inputs'!$G$1</f>
        <v>0</v>
      </c>
      <c r="EF2" s="28" cm="1">
        <f t="array" ref="EF2">INDEX('AEG Inputs'!$E$2:$BC$95,MATCH(EF$1,'AEG Inputs'!$F$2:$F$95,0),MATCH($A2,'AEG Inputs'!$E$2:$AI$2,0)+20)/'AEG Inputs'!$G$1</f>
        <v>0</v>
      </c>
      <c r="EG2" s="28" cm="1">
        <f t="array" ref="EG2">INDEX('AEG Inputs'!$E$2:$BC$95,MATCH(EG$1,'AEG Inputs'!$F$2:$F$95,0),MATCH($A2,'AEG Inputs'!$E$2:$AI$2,0)+20)/'AEG Inputs'!$G$1</f>
        <v>0</v>
      </c>
      <c r="EH2" s="28" cm="1">
        <f t="array" ref="EH2">INDEX('AEG Inputs'!$E$2:$BC$95,MATCH(EH$1,'AEG Inputs'!$F$2:$F$95,0),MATCH($A2,'AEG Inputs'!$E$2:$AI$2,0)+20)/'AEG Inputs'!$G$1</f>
        <v>0</v>
      </c>
      <c r="EI2" s="28" cm="1">
        <f t="array" ref="EI2">INDEX('AEG Inputs'!$E$2:$BC$95,MATCH(EI$1,'AEG Inputs'!$F$2:$F$95,0),MATCH($A2,'AEG Inputs'!$E$2:$AI$2,0)+20)/'AEG Inputs'!$G$1</f>
        <v>0</v>
      </c>
      <c r="EJ2" s="28" cm="1">
        <f t="array" ref="EJ2">INDEX('AEG Inputs'!$E$2:$BC$95,MATCH(EJ$1,'AEG Inputs'!$F$2:$F$95,0),MATCH($A2,'AEG Inputs'!$E$2:$AI$2,0)+20)/'AEG Inputs'!$G$1</f>
        <v>0</v>
      </c>
      <c r="EK2" s="28" cm="1">
        <f t="array" ref="EK2">INDEX('AEG Inputs'!$E$2:$BC$95,MATCH(EK$1,'AEG Inputs'!$F$2:$F$95,0),MATCH($A2,'AEG Inputs'!$E$2:$AI$2,0)+20)/'AEG Inputs'!$G$1</f>
        <v>0</v>
      </c>
      <c r="EL2" s="28" cm="1">
        <f t="array" ref="EL2">INDEX('AEG Inputs'!$E$2:$BC$95,MATCH(EL$1,'AEG Inputs'!$F$2:$F$95,0),MATCH($A2,'AEG Inputs'!$E$2:$AI$2,0)+20)/'AEG Inputs'!$G$1</f>
        <v>0</v>
      </c>
      <c r="EM2" s="28" cm="1">
        <f t="array" ref="EM2">INDEX('AEG Inputs'!$E$2:$BC$95,MATCH(EM$1,'AEG Inputs'!$F$2:$F$95,0),MATCH($A2,'AEG Inputs'!$E$2:$AI$2,0)+20)/'AEG Inputs'!$G$1</f>
        <v>0</v>
      </c>
      <c r="EN2" s="28" cm="1">
        <f t="array" ref="EN2">INDEX('AEG Inputs'!$E$2:$BC$95,MATCH(EN$1,'AEG Inputs'!$F$2:$F$95,0),MATCH($A2,'AEG Inputs'!$E$2:$AI$2,0)+20)/'AEG Inputs'!$G$1</f>
        <v>0</v>
      </c>
      <c r="EO2" s="28" cm="1">
        <f t="array" ref="EO2">INDEX('AEG Inputs'!$E$2:$BC$95,MATCH(EO$1,'AEG Inputs'!$F$2:$F$95,0),MATCH($A2,'AEG Inputs'!$E$2:$AI$2,0)+20)/'AEG Inputs'!$G$1</f>
        <v>0</v>
      </c>
      <c r="EP2" s="28" cm="1">
        <f t="array" ref="EP2">INDEX('AEG Inputs'!$E$2:$BC$95,MATCH(EP$1,'AEG Inputs'!$F$2:$F$95,0),MATCH($A2,'AEG Inputs'!$E$2:$AI$2,0)+20)/'AEG Inputs'!$G$1</f>
        <v>0</v>
      </c>
      <c r="EQ2" s="28" cm="1">
        <f t="array" ref="EQ2">INDEX('AEG Inputs'!$E$2:$BC$95,MATCH(EQ$1,'AEG Inputs'!$F$2:$F$95,0),MATCH($A2,'AEG Inputs'!$E$2:$AI$2,0)+20)/'AEG Inputs'!$G$1</f>
        <v>0</v>
      </c>
      <c r="ER2" s="28" cm="1">
        <f t="array" ref="ER2">INDEX('AEG Inputs'!$E$2:$BC$95,MATCH(ER$1,'AEG Inputs'!$F$2:$F$95,0),MATCH($A2,'AEG Inputs'!$E$2:$AI$2,0)+20)/'AEG Inputs'!$G$1</f>
        <v>0</v>
      </c>
      <c r="ES2" s="28" cm="1">
        <f t="array" ref="ES2">INDEX('AEG Inputs'!$E$2:$BC$95,MATCH(ES$1,'AEG Inputs'!$F$2:$F$95,0),MATCH($A2,'AEG Inputs'!$E$2:$AI$2,0)+20)/'AEG Inputs'!$G$1</f>
        <v>0</v>
      </c>
      <c r="ET2" s="28" cm="1">
        <f t="array" ref="ET2">INDEX('AEG Inputs'!$E$2:$BC$95,MATCH(ET$1,'AEG Inputs'!$F$2:$F$95,0),MATCH($A2,'AEG Inputs'!$E$2:$AI$2,0)+20)/'AEG Inputs'!$G$1</f>
        <v>0</v>
      </c>
      <c r="EU2" s="28" cm="1">
        <f t="array" ref="EU2">INDEX('AEG Inputs'!$E$2:$BC$95,MATCH(EU$1,'AEG Inputs'!$F$2:$F$95,0),MATCH($A2,'AEG Inputs'!$E$2:$AI$2,0)+20)/'AEG Inputs'!$G$1</f>
        <v>0</v>
      </c>
      <c r="EV2" s="28" cm="1">
        <f t="array" ref="EV2">INDEX('AEG Inputs'!$E$2:$BC$95,MATCH(EV$1,'AEG Inputs'!$F$2:$F$95,0),MATCH($A2,'AEG Inputs'!$E$2:$AI$2,0)+20)/'AEG Inputs'!$G$1</f>
        <v>0</v>
      </c>
      <c r="EW2" s="28" cm="1">
        <f t="array" ref="EW2">INDEX('AEG Inputs'!$E$2:$BC$95,MATCH(EW$1,'AEG Inputs'!$F$2:$F$95,0),MATCH($A2,'AEG Inputs'!$E$2:$AI$2,0)+20)/'AEG Inputs'!$G$1</f>
        <v>0</v>
      </c>
      <c r="EX2" s="28" cm="1">
        <f t="array" ref="EX2">INDEX('AEG Inputs'!$E$2:$BC$95,MATCH(EX$1,'AEG Inputs'!$F$2:$F$95,0),MATCH($A2,'AEG Inputs'!$E$2:$AI$2,0)+20)/'AEG Inputs'!$G$1</f>
        <v>0</v>
      </c>
      <c r="EY2" s="28" cm="1">
        <f t="array" ref="EY2">INDEX('AEG Inputs'!$E$2:$BC$95,MATCH(EY$1,'AEG Inputs'!$F$2:$F$95,0),MATCH($A2,'AEG Inputs'!$E$2:$AI$2,0)+20)/'AEG Inputs'!$G$1</f>
        <v>0</v>
      </c>
      <c r="EZ2" s="28" cm="1">
        <f t="array" ref="EZ2">INDEX('AEG Inputs'!$E$2:$BC$95,MATCH(EZ$1,'AEG Inputs'!$F$2:$F$95,0),MATCH($A2,'AEG Inputs'!$E$2:$AI$2,0)+20)/'AEG Inputs'!$G$1</f>
        <v>0</v>
      </c>
      <c r="FA2" s="28" cm="1">
        <f t="array" ref="FA2">INDEX('AEG Inputs'!$E$2:$BC$95,MATCH(FA$1,'AEG Inputs'!$F$2:$F$95,0),MATCH($A2,'AEG Inputs'!$E$2:$AI$2,0)+20)/'AEG Inputs'!$G$1</f>
        <v>0</v>
      </c>
      <c r="FB2" s="28" cm="1">
        <f t="array" ref="FB2">INDEX('AEG Inputs'!$E$2:$BC$95,MATCH(FB$1,'AEG Inputs'!$F$2:$F$95,0),MATCH($A2,'AEG Inputs'!$E$2:$AI$2,0)+20)/'AEG Inputs'!$G$1</f>
        <v>0</v>
      </c>
      <c r="FC2" s="28" cm="1">
        <f t="array" ref="FC2">INDEX('AEG Inputs'!$E$2:$BC$95,MATCH(FC$1,'AEG Inputs'!$F$2:$F$95,0),MATCH($A2,'AEG Inputs'!$E$2:$AI$2,0)+20)/'AEG Inputs'!$G$1</f>
        <v>0</v>
      </c>
      <c r="FD2" s="28" cm="1">
        <f t="array" ref="FD2">INDEX('AEG Inputs'!$E$2:$BC$95,MATCH(FD$1,'AEG Inputs'!$F$2:$F$95,0),MATCH($A2,'AEG Inputs'!$E$2:$AI$2,0)+20)/'AEG Inputs'!$G$1</f>
        <v>0</v>
      </c>
      <c r="FE2" s="28" cm="1">
        <f t="array" ref="FE2">INDEX('AEG Inputs'!$E$2:$BC$95,MATCH(FE$1,'AEG Inputs'!$F$2:$F$95,0),MATCH($A2,'AEG Inputs'!$E$2:$AI$2,0)+20)/'AEG Inputs'!$G$1</f>
        <v>0</v>
      </c>
      <c r="FF2" s="28" cm="1">
        <f t="array" ref="FF2">INDEX('AEG Inputs'!$E$2:$BC$95,MATCH(FF$1,'AEG Inputs'!$F$2:$F$95,0),MATCH($A2,'AEG Inputs'!$E$2:$AI$2,0)+20)/'AEG Inputs'!$G$1</f>
        <v>0</v>
      </c>
      <c r="FG2" s="28" cm="1">
        <f t="array" ref="FG2">INDEX('AEG Inputs'!$E$2:$BC$95,MATCH(FG$1,'AEG Inputs'!$F$2:$F$95,0),MATCH($A2,'AEG Inputs'!$E$2:$AI$2,0)+20)/'AEG Inputs'!$G$1</f>
        <v>0</v>
      </c>
      <c r="FH2" s="28" cm="1">
        <f t="array" ref="FH2">INDEX('AEG Inputs'!$E$2:$BC$95,MATCH(FH$1,'AEG Inputs'!$F$2:$F$95,0),MATCH($A2,'AEG Inputs'!$E$2:$AI$2,0)+20)/'AEG Inputs'!$G$1</f>
        <v>0</v>
      </c>
      <c r="FI2" s="28" cm="1">
        <f t="array" ref="FI2">INDEX('AEG Inputs'!$E$2:$BC$95,MATCH(FI$1,'AEG Inputs'!$F$2:$F$95,0),MATCH($A2,'AEG Inputs'!$E$2:$AI$2,0)+20)/'AEG Inputs'!$G$1</f>
        <v>0</v>
      </c>
      <c r="FJ2" s="28" cm="1">
        <f t="array" ref="FJ2">INDEX('AEG Inputs'!$E$2:$BC$95,MATCH(FJ$1,'AEG Inputs'!$F$2:$F$95,0),MATCH($A2,'AEG Inputs'!$E$2:$AI$2,0)+20)/'AEG Inputs'!$G$1</f>
        <v>0</v>
      </c>
      <c r="FK2" s="28" cm="1">
        <f t="array" ref="FK2">INDEX('AEG Inputs'!$E$2:$BC$95,MATCH(FK$1,'AEG Inputs'!$F$2:$F$95,0),MATCH($A2,'AEG Inputs'!$E$2:$AI$2,0)+20)/'AEG Inputs'!$G$1</f>
        <v>0</v>
      </c>
      <c r="FL2" s="28" cm="1">
        <f t="array" ref="FL2">INDEX('AEG Inputs'!$E$2:$BC$95,MATCH(FL$1,'AEG Inputs'!$F$2:$F$95,0),MATCH($A2,'AEG Inputs'!$E$2:$AI$2,0)+20)/'AEG Inputs'!$G$1</f>
        <v>0</v>
      </c>
      <c r="FM2" s="28" cm="1">
        <f t="array" ref="FM2">INDEX('AEG Inputs'!$E$2:$BC$95,MATCH(FM$1,'AEG Inputs'!$F$2:$F$95,0),MATCH($A2,'AEG Inputs'!$E$2:$AI$2,0)+20)/'AEG Inputs'!$G$1</f>
        <v>0</v>
      </c>
      <c r="FN2" s="28" cm="1">
        <f t="array" ref="FN2">INDEX('AEG Inputs'!$E$2:$BC$95,MATCH(FN$1,'AEG Inputs'!$F$2:$F$95,0),MATCH($A2,'AEG Inputs'!$E$2:$AI$2,0)+20)/'AEG Inputs'!$G$1</f>
        <v>0</v>
      </c>
      <c r="FO2" s="28" cm="1">
        <f t="array" ref="FO2">INDEX('AEG Inputs'!$E$2:$BC$95,MATCH(FO$1,'AEG Inputs'!$F$2:$F$95,0),MATCH($A2,'AEG Inputs'!$E$2:$AI$2,0)+20)/'AEG Inputs'!$G$1</f>
        <v>0</v>
      </c>
      <c r="FP2" s="28" cm="1">
        <f t="array" ref="FP2">INDEX('AEG Inputs'!$E$2:$BC$95,MATCH(FP$1,'AEG Inputs'!$F$2:$F$95,0),MATCH($A2,'AEG Inputs'!$E$2:$AI$2,0)+20)/'AEG Inputs'!$G$1</f>
        <v>0</v>
      </c>
      <c r="FQ2" s="28" cm="1">
        <f t="array" ref="FQ2">INDEX('AEG Inputs'!$E$2:$BC$95,MATCH(FQ$1,'AEG Inputs'!$F$2:$F$95,0),MATCH($A2,'AEG Inputs'!$E$2:$AI$2,0)+20)/'AEG Inputs'!$G$1</f>
        <v>0</v>
      </c>
      <c r="FR2" s="28" cm="1">
        <f t="array" ref="FR2">INDEX('AEG Inputs'!$E$2:$BC$95,MATCH(FR$1,'AEG Inputs'!$F$2:$F$95,0),MATCH($A2,'AEG Inputs'!$E$2:$AI$2,0)+20)/'AEG Inputs'!$G$1</f>
        <v>0</v>
      </c>
      <c r="FS2" s="28" cm="1">
        <f t="array" ref="FS2">INDEX('AEG Inputs'!$E$2:$BC$95,MATCH(FS$1,'AEG Inputs'!$F$2:$F$95,0),MATCH($A2,'AEG Inputs'!$E$2:$AI$2,0)+20)/'AEG Inputs'!$G$1</f>
        <v>0</v>
      </c>
      <c r="FT2" s="28" cm="1">
        <f t="array" ref="FT2">INDEX('AEG Inputs'!$E$2:$BC$95,MATCH(FT$1,'AEG Inputs'!$F$2:$F$95,0),MATCH($A2,'AEG Inputs'!$E$2:$AI$2,0)+20)/'AEG Inputs'!$G$1</f>
        <v>0</v>
      </c>
      <c r="FU2" s="28" cm="1">
        <f t="array" ref="FU2">INDEX('AEG Inputs'!$E$2:$BC$95,MATCH(FU$1,'AEG Inputs'!$F$2:$F$95,0),MATCH($A2,'AEG Inputs'!$E$2:$AI$2,0)+20)/'AEG Inputs'!$G$1</f>
        <v>0</v>
      </c>
      <c r="FV2" s="28" cm="1">
        <f t="array" ref="FV2">INDEX('AEG Inputs'!$E$2:$BC$95,MATCH(FV$1,'AEG Inputs'!$F$2:$F$95,0),MATCH($A2,'AEG Inputs'!$E$2:$AI$2,0)+20)/'AEG Inputs'!$G$1</f>
        <v>0</v>
      </c>
      <c r="FW2" s="28" cm="1">
        <f t="array" ref="FW2">INDEX('AEG Inputs'!$E$2:$BC$95,MATCH(FW$1,'AEG Inputs'!$F$2:$F$95,0),MATCH($A2,'AEG Inputs'!$E$2:$AI$2,0)+20)/'AEG Inputs'!$G$1</f>
        <v>0</v>
      </c>
      <c r="FX2" s="28" cm="1">
        <f t="array" ref="FX2">INDEX('AEG Inputs'!$E$2:$BC$95,MATCH(FX$1,'AEG Inputs'!$F$2:$F$95,0),MATCH($A2,'AEG Inputs'!$E$2:$AI$2,0)+20)/'AEG Inputs'!$G$1</f>
        <v>0</v>
      </c>
      <c r="FY2" s="28" cm="1">
        <f t="array" ref="FY2">INDEX('AEG Inputs'!$E$2:$BC$95,MATCH(FY$1,'AEG Inputs'!$F$2:$F$95,0),MATCH($A2,'AEG Inputs'!$E$2:$AI$2,0)+20)/'AEG Inputs'!$G$1</f>
        <v>0</v>
      </c>
    </row>
    <row r="3" spans="1:181" x14ac:dyDescent="0.25">
      <c r="A3" s="28">
        <v>2022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G3" s="28">
        <v>0</v>
      </c>
      <c r="AH3" s="28">
        <v>0</v>
      </c>
      <c r="AI3" s="28">
        <v>0</v>
      </c>
      <c r="AJ3" s="28">
        <v>0</v>
      </c>
      <c r="AK3" s="28">
        <v>0</v>
      </c>
      <c r="AL3" s="28">
        <v>0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>
        <v>0</v>
      </c>
      <c r="BC3" s="28">
        <v>0</v>
      </c>
      <c r="BD3" s="28">
        <v>0</v>
      </c>
      <c r="BE3" s="28">
        <v>0</v>
      </c>
      <c r="BF3" s="28">
        <v>0</v>
      </c>
      <c r="BG3" s="28">
        <v>0</v>
      </c>
      <c r="BH3" s="28">
        <v>0</v>
      </c>
      <c r="BI3" s="28">
        <v>0</v>
      </c>
      <c r="BJ3" s="28">
        <v>0</v>
      </c>
      <c r="BK3" s="28">
        <v>0</v>
      </c>
      <c r="BL3" s="28">
        <v>0</v>
      </c>
      <c r="BM3" s="28">
        <v>0</v>
      </c>
      <c r="BN3" s="28">
        <v>0</v>
      </c>
      <c r="BO3" s="28">
        <v>0</v>
      </c>
      <c r="BP3" s="28">
        <v>0</v>
      </c>
      <c r="BQ3" s="28">
        <v>0</v>
      </c>
      <c r="BR3" s="28">
        <v>0</v>
      </c>
      <c r="BS3" s="28">
        <v>0</v>
      </c>
      <c r="BT3" s="28">
        <v>0</v>
      </c>
      <c r="BU3" s="28">
        <v>0</v>
      </c>
      <c r="BV3" s="28">
        <v>0</v>
      </c>
      <c r="BW3" s="28">
        <v>0</v>
      </c>
      <c r="BX3" s="28">
        <v>0</v>
      </c>
      <c r="BY3" s="28">
        <v>0</v>
      </c>
      <c r="BZ3" s="28">
        <v>0</v>
      </c>
      <c r="CA3" s="28">
        <v>0</v>
      </c>
      <c r="CB3" s="28">
        <v>0</v>
      </c>
      <c r="CC3" s="28">
        <v>0</v>
      </c>
      <c r="CD3" s="28">
        <v>0</v>
      </c>
      <c r="CE3" s="28">
        <v>0</v>
      </c>
      <c r="CF3" s="28">
        <v>0</v>
      </c>
      <c r="CG3" s="28">
        <v>0</v>
      </c>
      <c r="CH3" s="28">
        <v>0</v>
      </c>
      <c r="CI3" s="28">
        <v>0</v>
      </c>
      <c r="CJ3" s="28">
        <v>0</v>
      </c>
      <c r="CK3" s="28">
        <v>0</v>
      </c>
      <c r="CL3" s="28">
        <v>0</v>
      </c>
      <c r="CM3" s="28">
        <v>0</v>
      </c>
      <c r="CN3" s="28">
        <v>0</v>
      </c>
      <c r="CO3" s="28">
        <v>0</v>
      </c>
      <c r="CP3" s="28">
        <v>0</v>
      </c>
      <c r="CQ3" s="28">
        <v>0</v>
      </c>
      <c r="CR3" s="28">
        <v>0</v>
      </c>
      <c r="CS3" s="28">
        <v>0</v>
      </c>
      <c r="CT3" s="28">
        <v>0</v>
      </c>
      <c r="CU3" s="28">
        <v>0</v>
      </c>
      <c r="CV3" s="28">
        <v>0</v>
      </c>
      <c r="CW3" s="28">
        <v>0</v>
      </c>
      <c r="CX3" s="28">
        <v>0</v>
      </c>
      <c r="CY3" s="28">
        <v>0</v>
      </c>
      <c r="CZ3" s="28">
        <v>0</v>
      </c>
      <c r="DA3" s="28">
        <v>0</v>
      </c>
      <c r="DB3" s="28">
        <v>0</v>
      </c>
      <c r="DC3" s="28">
        <v>0</v>
      </c>
      <c r="DD3" s="28">
        <v>0</v>
      </c>
      <c r="DE3" s="28">
        <v>0</v>
      </c>
      <c r="DF3" s="28">
        <v>0</v>
      </c>
      <c r="DG3" s="28">
        <v>0</v>
      </c>
      <c r="DH3" s="28">
        <v>0</v>
      </c>
      <c r="DI3" s="28">
        <v>0</v>
      </c>
      <c r="DJ3" s="28">
        <v>0</v>
      </c>
      <c r="DK3" s="28">
        <v>0</v>
      </c>
      <c r="DL3" s="28">
        <v>0</v>
      </c>
      <c r="DM3" s="28">
        <v>0</v>
      </c>
      <c r="DN3" s="28">
        <v>0</v>
      </c>
      <c r="DO3" s="28">
        <v>0</v>
      </c>
      <c r="DP3" s="28">
        <v>0</v>
      </c>
      <c r="DQ3" s="28">
        <v>0</v>
      </c>
      <c r="DR3" s="28">
        <v>0</v>
      </c>
      <c r="DS3" s="28">
        <v>0</v>
      </c>
      <c r="DT3" s="28">
        <v>0</v>
      </c>
      <c r="DU3" s="28">
        <v>0</v>
      </c>
      <c r="DV3" s="28">
        <v>0</v>
      </c>
      <c r="DW3" s="28">
        <v>0</v>
      </c>
      <c r="DX3" s="28">
        <v>0</v>
      </c>
      <c r="DY3" s="28">
        <v>0</v>
      </c>
      <c r="DZ3" s="28">
        <v>0</v>
      </c>
      <c r="EA3" s="28">
        <v>0</v>
      </c>
      <c r="EB3" s="28">
        <v>0</v>
      </c>
      <c r="EC3" s="28">
        <v>0</v>
      </c>
      <c r="ED3" s="28">
        <v>0</v>
      </c>
      <c r="EE3" s="28">
        <v>0</v>
      </c>
      <c r="EF3" s="28">
        <v>0</v>
      </c>
      <c r="EG3" s="28">
        <v>0</v>
      </c>
      <c r="EH3" s="28">
        <v>0</v>
      </c>
      <c r="EI3" s="28">
        <v>0</v>
      </c>
      <c r="EJ3" s="28">
        <v>0</v>
      </c>
      <c r="EK3" s="28">
        <v>0</v>
      </c>
      <c r="EL3" s="28">
        <v>0</v>
      </c>
      <c r="EM3" s="28">
        <v>0</v>
      </c>
      <c r="EN3" s="28">
        <v>0</v>
      </c>
      <c r="EO3" s="28">
        <v>0</v>
      </c>
      <c r="EP3" s="28">
        <v>0</v>
      </c>
      <c r="EQ3" s="28">
        <v>0</v>
      </c>
      <c r="ER3" s="28">
        <v>0</v>
      </c>
      <c r="ES3" s="28">
        <v>0</v>
      </c>
      <c r="ET3" s="28">
        <v>0</v>
      </c>
      <c r="EU3" s="28">
        <v>0</v>
      </c>
      <c r="EV3" s="28">
        <v>0</v>
      </c>
      <c r="EW3" s="28">
        <v>0</v>
      </c>
      <c r="EX3" s="28">
        <v>0</v>
      </c>
      <c r="EY3" s="28">
        <v>0</v>
      </c>
      <c r="EZ3" s="28">
        <v>0</v>
      </c>
      <c r="FA3" s="28">
        <v>0</v>
      </c>
      <c r="FB3" s="28">
        <v>0</v>
      </c>
      <c r="FC3" s="28">
        <v>0</v>
      </c>
      <c r="FD3" s="28">
        <v>0</v>
      </c>
      <c r="FE3" s="28">
        <v>0</v>
      </c>
      <c r="FF3" s="28">
        <v>0</v>
      </c>
      <c r="FG3" s="28">
        <v>0</v>
      </c>
      <c r="FH3" s="28">
        <v>0</v>
      </c>
      <c r="FI3" s="28">
        <v>0</v>
      </c>
      <c r="FJ3" s="28">
        <v>0</v>
      </c>
      <c r="FK3" s="28">
        <v>0</v>
      </c>
      <c r="FL3" s="28">
        <v>0</v>
      </c>
      <c r="FM3" s="28">
        <v>0</v>
      </c>
      <c r="FN3" s="28">
        <v>0</v>
      </c>
      <c r="FO3" s="28">
        <v>0</v>
      </c>
      <c r="FP3" s="28">
        <v>0</v>
      </c>
      <c r="FQ3" s="28">
        <v>0</v>
      </c>
      <c r="FR3" s="28">
        <v>0</v>
      </c>
      <c r="FS3" s="28">
        <v>0</v>
      </c>
      <c r="FT3" s="28">
        <v>0</v>
      </c>
      <c r="FU3" s="28">
        <v>0</v>
      </c>
      <c r="FV3" s="28">
        <v>0</v>
      </c>
      <c r="FW3" s="28">
        <v>0</v>
      </c>
      <c r="FX3" s="28">
        <v>0</v>
      </c>
      <c r="FY3" s="28">
        <v>0</v>
      </c>
    </row>
    <row r="4" spans="1:181" x14ac:dyDescent="0.25">
      <c r="A4" s="28">
        <v>2023</v>
      </c>
      <c r="B4" s="28">
        <f>INDEX('AEG Inputs'!$E$2:$BC$95,MATCH(B$1,'AEG Inputs'!$E$2:$E$95,0),MATCH($A4,'AEG Inputs'!$E$2:$AI$2,0))/'AEG Inputs'!$G$1+B3</f>
        <v>0</v>
      </c>
      <c r="C4" s="28">
        <f>INDEX('AEG Inputs'!$E$2:$BC$95,MATCH(C$1,'AEG Inputs'!$E$2:$E$95,0),MATCH($A4,'AEG Inputs'!$E$2:$AI$2,0))/'AEG Inputs'!$G$1+C3</f>
        <v>1</v>
      </c>
      <c r="D4" s="28">
        <f>INDEX('AEG Inputs'!$E$2:$BC$95,MATCH(D$1,'AEG Inputs'!$E$2:$E$95,0),MATCH($A4,'AEG Inputs'!$E$2:$AI$2,0))/'AEG Inputs'!$G$1+D3</f>
        <v>5</v>
      </c>
      <c r="E4" s="28">
        <f>INDEX('AEG Inputs'!$E$2:$BC$95,MATCH(E$1,'AEG Inputs'!$E$2:$E$95,0),MATCH($A4,'AEG Inputs'!$E$2:$AI$2,0))/'AEG Inputs'!$G$1+E3</f>
        <v>2</v>
      </c>
      <c r="F4" s="28">
        <f>INDEX('AEG Inputs'!$E$2:$BC$95,MATCH(F$1,'AEG Inputs'!$E$2:$E$95,0),MATCH($A4,'AEG Inputs'!$E$2:$AI$2,0))/'AEG Inputs'!$G$1+F3</f>
        <v>42</v>
      </c>
      <c r="G4" s="28">
        <f>INDEX('AEG Inputs'!$E$2:$BC$95,MATCH(G$1,'AEG Inputs'!$E$2:$E$95,0),MATCH($A4,'AEG Inputs'!$E$2:$AI$2,0))/'AEG Inputs'!$G$1+G3</f>
        <v>0</v>
      </c>
      <c r="H4" s="28">
        <f>INDEX('AEG Inputs'!$E$2:$BC$95,MATCH(H$1,'AEG Inputs'!$E$2:$E$95,0),MATCH($A4,'AEG Inputs'!$E$2:$AI$2,0))/'AEG Inputs'!$G$1+H3</f>
        <v>0</v>
      </c>
      <c r="I4" s="28">
        <f>INDEX('AEG Inputs'!$E$2:$BC$95,MATCH(I$1,'AEG Inputs'!$E$2:$E$95,0),MATCH($A4,'AEG Inputs'!$E$2:$AI$2,0))/'AEG Inputs'!$G$1+I3</f>
        <v>34</v>
      </c>
      <c r="J4" s="28">
        <f>INDEX('AEG Inputs'!$E$2:$BC$95,MATCH(J$1,'AEG Inputs'!$E$2:$E$95,0),MATCH($A4,'AEG Inputs'!$E$2:$AI$2,0))/'AEG Inputs'!$G$1+J3</f>
        <v>50</v>
      </c>
      <c r="K4" s="28">
        <f>INDEX('AEG Inputs'!$E$2:$BC$95,MATCH(K$1,'AEG Inputs'!$E$2:$E$95,0),MATCH($A4,'AEG Inputs'!$E$2:$AI$2,0))/'AEG Inputs'!$G$1+K3</f>
        <v>0</v>
      </c>
      <c r="L4" s="28">
        <f>INDEX('AEG Inputs'!$E$2:$BC$95,MATCH(L$1,'AEG Inputs'!$E$2:$E$95,0),MATCH($A4,'AEG Inputs'!$E$2:$AI$2,0))/'AEG Inputs'!$G$1+L3</f>
        <v>10</v>
      </c>
      <c r="M4" s="28">
        <f>INDEX('AEG Inputs'!$E$2:$BC$95,MATCH(M$1,'AEG Inputs'!$E$2:$E$95,0),MATCH($A4,'AEG Inputs'!$E$2:$AI$2,0))/'AEG Inputs'!$G$1+M3</f>
        <v>0</v>
      </c>
      <c r="N4" s="28">
        <f>INDEX('AEG Inputs'!$E$2:$BC$95,MATCH(N$1,'AEG Inputs'!$E$2:$E$95,0),MATCH($A4,'AEG Inputs'!$E$2:$AI$2,0))/'AEG Inputs'!$G$1+N3</f>
        <v>14.000000000000002</v>
      </c>
      <c r="O4" s="28">
        <f>INDEX('AEG Inputs'!$E$2:$BC$95,MATCH(O$1,'AEG Inputs'!$E$2:$E$95,0),MATCH($A4,'AEG Inputs'!$E$2:$AI$2,0))/'AEG Inputs'!$G$1+O3</f>
        <v>0</v>
      </c>
      <c r="P4" s="28">
        <f>INDEX('AEG Inputs'!$E$2:$BC$95,MATCH(P$1,'AEG Inputs'!$E$2:$E$95,0),MATCH($A4,'AEG Inputs'!$E$2:$AI$2,0))/'AEG Inputs'!$G$1+P3</f>
        <v>4</v>
      </c>
      <c r="Q4" s="28">
        <f>INDEX('AEG Inputs'!$E$2:$BC$95,MATCH(Q$1,'AEG Inputs'!$E$2:$E$95,0),MATCH($A4,'AEG Inputs'!$E$2:$AI$2,0))/'AEG Inputs'!$G$1+Q3</f>
        <v>49</v>
      </c>
      <c r="R4" s="28">
        <f>INDEX('AEG Inputs'!$E$2:$BC$95,MATCH(R$1,'AEG Inputs'!$E$2:$E$95,0),MATCH($A4,'AEG Inputs'!$E$2:$AI$2,0))/'AEG Inputs'!$G$1+R3</f>
        <v>0</v>
      </c>
      <c r="S4" s="28">
        <f>INDEX('AEG Inputs'!$E$2:$BC$95,MATCH(S$1,'AEG Inputs'!$E$2:$E$95,0),MATCH($A4,'AEG Inputs'!$E$2:$AI$2,0))/'AEG Inputs'!$G$1+S3</f>
        <v>2</v>
      </c>
      <c r="T4" s="28">
        <f>INDEX('AEG Inputs'!$E$2:$BC$95,MATCH(T$1,'AEG Inputs'!$E$2:$E$95,0),MATCH($A4,'AEG Inputs'!$E$2:$AI$2,0))/'AEG Inputs'!$G$1+T3</f>
        <v>6</v>
      </c>
      <c r="U4" s="28">
        <f>INDEX('AEG Inputs'!$E$2:$BC$95,MATCH(U$1,'AEG Inputs'!$E$2:$E$95,0),MATCH($A4,'AEG Inputs'!$E$2:$AI$2,0))/'AEG Inputs'!$G$1+U3</f>
        <v>1</v>
      </c>
      <c r="V4" s="28">
        <f>INDEX('AEG Inputs'!$E$2:$BC$95,MATCH(V$1,'AEG Inputs'!$E$2:$E$95,0),MATCH($A4,'AEG Inputs'!$E$2:$AI$2,0))/'AEG Inputs'!$G$1+V3</f>
        <v>78</v>
      </c>
      <c r="W4" s="28">
        <f>INDEX('AEG Inputs'!$E$2:$BC$95,MATCH(W$1,'AEG Inputs'!$E$2:$E$95,0),MATCH($A4,'AEG Inputs'!$E$2:$AI$2,0))/'AEG Inputs'!$G$1+W3</f>
        <v>0</v>
      </c>
      <c r="X4" s="28">
        <f>INDEX('AEG Inputs'!$E$2:$BC$95,MATCH(X$1,'AEG Inputs'!$E$2:$E$95,0),MATCH($A4,'AEG Inputs'!$E$2:$AI$2,0))/'AEG Inputs'!$G$1+X3</f>
        <v>37</v>
      </c>
      <c r="Y4" s="28">
        <f>INDEX('AEG Inputs'!$E$2:$BC$95,MATCH(Y$1,'AEG Inputs'!$E$2:$E$95,0),MATCH($A4,'AEG Inputs'!$E$2:$AI$2,0))/'AEG Inputs'!$G$1+Y3</f>
        <v>20</v>
      </c>
      <c r="Z4" s="28">
        <f>INDEX('AEG Inputs'!$E$2:$BC$95,MATCH(Z$1,'AEG Inputs'!$E$2:$E$95,0),MATCH($A4,'AEG Inputs'!$E$2:$AI$2,0))/'AEG Inputs'!$G$1+Z3</f>
        <v>1</v>
      </c>
      <c r="AA4" s="28">
        <f>INDEX('AEG Inputs'!$E$2:$BC$95,MATCH(AA$1,'AEG Inputs'!$E$2:$E$95,0),MATCH($A4,'AEG Inputs'!$E$2:$AI$2,0))/'AEG Inputs'!$G$1+AA3</f>
        <v>18</v>
      </c>
      <c r="AB4" s="28">
        <f>INDEX('AEG Inputs'!$E$2:$BC$95,MATCH(AB$1,'AEG Inputs'!$E$2:$E$95,0),MATCH($A4,'AEG Inputs'!$E$2:$AI$2,0))/'AEG Inputs'!$G$1+AB3</f>
        <v>0</v>
      </c>
      <c r="AC4" s="28">
        <f>INDEX('AEG Inputs'!$E$2:$BC$95,MATCH(AC$1,'AEG Inputs'!$E$2:$E$95,0),MATCH($A4,'AEG Inputs'!$E$2:$AI$2,0))/'AEG Inputs'!$G$1+AC3</f>
        <v>38</v>
      </c>
      <c r="AD4" s="28">
        <f>INDEX('AEG Inputs'!$E$2:$BC$95,MATCH(AD$1,'AEG Inputs'!$E$2:$E$95,0),MATCH($A4,'AEG Inputs'!$E$2:$AI$2,0))/'AEG Inputs'!$G$1+AD3</f>
        <v>0</v>
      </c>
      <c r="AE4" s="28">
        <f>INDEX('AEG Inputs'!$E$2:$BC$95,MATCH(AE$1,'AEG Inputs'!$E$2:$E$95,0),MATCH($A4,'AEG Inputs'!$E$2:$AI$2,0))/'AEG Inputs'!$G$1+AE3</f>
        <v>6</v>
      </c>
      <c r="AF4" s="28">
        <f>INDEX('AEG Inputs'!$E$2:$BC$95,MATCH(AF$1,'AEG Inputs'!$E$2:$E$95,0),MATCH($A4,'AEG Inputs'!$E$2:$AI$2,0))/'AEG Inputs'!$G$1+AF3</f>
        <v>0</v>
      </c>
      <c r="AG4" s="28">
        <f>INDEX('AEG Inputs'!$E$2:$BC$95,MATCH(AG$1,'AEG Inputs'!$E$2:$E$95,0),MATCH($A4,'AEG Inputs'!$E$2:$AI$2,0))/'AEG Inputs'!$G$1+AG3</f>
        <v>0</v>
      </c>
      <c r="AH4" s="28">
        <f>INDEX('AEG Inputs'!$E$2:$BC$95,MATCH(AH$1,'AEG Inputs'!$E$2:$E$95,0),MATCH($A4,'AEG Inputs'!$E$2:$AI$2,0))/'AEG Inputs'!$G$1+AH3</f>
        <v>21</v>
      </c>
      <c r="AI4" s="28">
        <f>INDEX('AEG Inputs'!$E$2:$BC$95,MATCH(AI$1,'AEG Inputs'!$E$2:$E$95,0),MATCH($A4,'AEG Inputs'!$E$2:$AI$2,0))/'AEG Inputs'!$G$1+AI3</f>
        <v>316</v>
      </c>
      <c r="AJ4" s="28">
        <f>INDEX('AEG Inputs'!$E$2:$BC$95,MATCH(AJ$1,'AEG Inputs'!$E$2:$E$95,0),MATCH($A4,'AEG Inputs'!$E$2:$AI$2,0))/'AEG Inputs'!$G$1+AJ3</f>
        <v>80</v>
      </c>
      <c r="AK4" s="28">
        <f>INDEX('AEG Inputs'!$E$2:$BC$95,MATCH(AK$1,'AEG Inputs'!$E$2:$E$95,0),MATCH($A4,'AEG Inputs'!$E$2:$AI$2,0))/'AEG Inputs'!$G$1+AK3</f>
        <v>753</v>
      </c>
      <c r="AL4" s="28">
        <f>INDEX('AEG Inputs'!$E$2:$BC$95,MATCH(AL$1,'AEG Inputs'!$E$2:$E$95,0),MATCH($A4,'AEG Inputs'!$E$2:$AI$2,0))/'AEG Inputs'!$G$1+AL3</f>
        <v>4</v>
      </c>
      <c r="AM4" s="28">
        <f>INDEX('AEG Inputs'!$E$2:$BC$95,MATCH(AM$1,'AEG Inputs'!$E$2:$E$95,0),MATCH($A4,'AEG Inputs'!$E$2:$AI$2,0))/'AEG Inputs'!$G$1+AM3</f>
        <v>0</v>
      </c>
      <c r="AN4" s="28">
        <f>INDEX('AEG Inputs'!$E$2:$BC$95,MATCH(AN$1,'AEG Inputs'!$E$2:$E$95,0),MATCH($A4,'AEG Inputs'!$E$2:$AI$2,0))/'AEG Inputs'!$G$1+AN3</f>
        <v>0</v>
      </c>
      <c r="AO4" s="28">
        <f>INDEX('AEG Inputs'!$E$2:$BC$95,MATCH(AO$1,'AEG Inputs'!$E$2:$E$95,0),MATCH($A4,'AEG Inputs'!$E$2:$AI$2,0))/'AEG Inputs'!$G$1+AO3</f>
        <v>222.00000000000003</v>
      </c>
      <c r="AP4" s="28">
        <f>INDEX('AEG Inputs'!$E$2:$BC$95,MATCH(AP$1,'AEG Inputs'!$E$2:$E$95,0),MATCH($A4,'AEG Inputs'!$E$2:$AI$2,0))/'AEG Inputs'!$G$1+AP3</f>
        <v>49</v>
      </c>
      <c r="AQ4" s="28">
        <f>INDEX('AEG Inputs'!$E$2:$BC$95,MATCH(AQ$1,'AEG Inputs'!$E$2:$E$95,0),MATCH($A4,'AEG Inputs'!$E$2:$AI$2,0))/'AEG Inputs'!$G$1+AQ3</f>
        <v>172</v>
      </c>
      <c r="AR4" s="28">
        <f>INDEX('AEG Inputs'!$E$2:$BC$95,MATCH(AR$1,'AEG Inputs'!$E$2:$E$95,0),MATCH($A4,'AEG Inputs'!$E$2:$AI$2,0))/'AEG Inputs'!$G$1+AR3</f>
        <v>0</v>
      </c>
      <c r="AS4" s="28">
        <f>INDEX('AEG Inputs'!$E$2:$BC$95,MATCH(AS$1,'AEG Inputs'!$E$2:$E$95,0),MATCH($A4,'AEG Inputs'!$E$2:$AI$2,0))/'AEG Inputs'!$G$1+AS3</f>
        <v>214</v>
      </c>
      <c r="AT4" s="28">
        <f>INDEX('AEG Inputs'!$E$2:$BC$95,MATCH(AT$1,'AEG Inputs'!$E$2:$E$95,0),MATCH($A4,'AEG Inputs'!$E$2:$AI$2,0))/'AEG Inputs'!$G$1+AT3</f>
        <v>0</v>
      </c>
      <c r="AU4" s="28">
        <f>INDEX('AEG Inputs'!$E$2:$BC$95,MATCH(AU$1,'AEG Inputs'!$E$2:$E$95,0),MATCH($A4,'AEG Inputs'!$E$2:$AI$2,0))/'AEG Inputs'!$G$1+AU3</f>
        <v>43</v>
      </c>
      <c r="AV4" s="28">
        <f>INDEX('AEG Inputs'!$E$2:$BC$95,MATCH(AV$1,'AEG Inputs'!$E$2:$E$95,0),MATCH($A4,'AEG Inputs'!$E$2:$AI$2,0))/'AEG Inputs'!$G$1+AV3</f>
        <v>0</v>
      </c>
      <c r="AW4" s="28">
        <f>INDEX('AEG Inputs'!$E$2:$BC$95,MATCH(AW$1,'AEG Inputs'!$E$2:$E$95,0),MATCH($A4,'AEG Inputs'!$E$2:$AI$2,0))/'AEG Inputs'!$G$1+AW3</f>
        <v>0</v>
      </c>
      <c r="AX4" s="28">
        <f>INDEX('AEG Inputs'!$E$2:$BC$95,MATCH(AX$1,'AEG Inputs'!$E$2:$E$95,0),MATCH($A4,'AEG Inputs'!$E$2:$AI$2,0))/'AEG Inputs'!$G$1+AX3</f>
        <v>174</v>
      </c>
      <c r="AY4" s="28">
        <f>INDEX('AEG Inputs'!$E$2:$BC$95,MATCH(AY$1,'AEG Inputs'!$E$2:$E$95,0),MATCH($A4,'AEG Inputs'!$E$2:$AI$2,0))/'AEG Inputs'!$G$1+AY3</f>
        <v>35</v>
      </c>
      <c r="AZ4" s="28">
        <f>INDEX('AEG Inputs'!$E$2:$BC$95,MATCH(AZ$1,'AEG Inputs'!$E$2:$E$95,0),MATCH($A4,'AEG Inputs'!$E$2:$AI$2,0))/'AEG Inputs'!$G$1+AZ3</f>
        <v>11</v>
      </c>
      <c r="BA4" s="28">
        <f>INDEX('AEG Inputs'!$E$2:$BC$95,MATCH(BA$1,'AEG Inputs'!$E$2:$E$95,0),MATCH($A4,'AEG Inputs'!$E$2:$AI$2,0))/'AEG Inputs'!$G$1+BA3</f>
        <v>33</v>
      </c>
      <c r="BB4" s="28">
        <f>INDEX('AEG Inputs'!$E$2:$BC$95,MATCH(BB$1,'AEG Inputs'!$E$2:$E$95,0),MATCH($A4,'AEG Inputs'!$E$2:$AI$2,0))/'AEG Inputs'!$G$1+BB3</f>
        <v>4</v>
      </c>
      <c r="BC4" s="28">
        <f>INDEX('AEG Inputs'!$E$2:$BC$95,MATCH(BC$1,'AEG Inputs'!$E$2:$E$95,0),MATCH($A4,'AEG Inputs'!$E$2:$AI$2,0))/'AEG Inputs'!$G$1+BC3</f>
        <v>185</v>
      </c>
      <c r="BD4" s="28">
        <f>INDEX('AEG Inputs'!$E$2:$BC$95,MATCH(BD$1,'AEG Inputs'!$E$2:$E$95,0),MATCH($A4,'AEG Inputs'!$E$2:$AI$2,0))/'AEG Inputs'!$G$1+BD3</f>
        <v>289</v>
      </c>
      <c r="BE4" s="28">
        <f>INDEX('AEG Inputs'!$E$2:$BC$95,MATCH(BE$1,'AEG Inputs'!$E$2:$E$95,0),MATCH($A4,'AEG Inputs'!$E$2:$AI$2,0))/'AEG Inputs'!$G$1+BE3</f>
        <v>17</v>
      </c>
      <c r="BF4" s="28">
        <f>INDEX('AEG Inputs'!$E$2:$BC$95,MATCH(BF$1,'AEG Inputs'!$E$2:$E$95,0),MATCH($A4,'AEG Inputs'!$E$2:$AI$2,0))/'AEG Inputs'!$G$1+BF3</f>
        <v>500.99999999999994</v>
      </c>
      <c r="BG4" s="28">
        <f>INDEX('AEG Inputs'!$E$2:$BC$95,MATCH(BG$1,'AEG Inputs'!$E$2:$E$95,0),MATCH($A4,'AEG Inputs'!$E$2:$AI$2,0))/'AEG Inputs'!$G$1+BG3</f>
        <v>1</v>
      </c>
      <c r="BH4" s="28">
        <f>INDEX('AEG Inputs'!$E$2:$BC$95,MATCH(BH$1,'AEG Inputs'!$E$2:$E$95,0),MATCH($A4,'AEG Inputs'!$E$2:$AI$2,0))/'AEG Inputs'!$G$1+BH3</f>
        <v>252.99999999999997</v>
      </c>
      <c r="BI4" s="28">
        <f>INDEX('AEG Inputs'!$E$2:$BC$95,MATCH(BI$1,'AEG Inputs'!$E$2:$E$95,0),MATCH($A4,'AEG Inputs'!$E$2:$AI$2,0))/'AEG Inputs'!$G$1+BI3</f>
        <v>0</v>
      </c>
      <c r="BJ4" s="28">
        <f>INDEX('AEG Inputs'!$E$2:$BC$95,MATCH(BJ$1,'AEG Inputs'!$E$2:$E$95,0),MATCH($A4,'AEG Inputs'!$E$2:$AI$2,0))/'AEG Inputs'!$G$1+BJ3</f>
        <v>121</v>
      </c>
      <c r="BK4" s="28">
        <f>INDEX('AEG Inputs'!$E$2:$BC$95,MATCH(BK$1,'AEG Inputs'!$E$2:$E$95,0),MATCH($A4,'AEG Inputs'!$E$2:$AI$2,0))/'AEG Inputs'!$G$1+BK3</f>
        <v>618</v>
      </c>
      <c r="BL4" s="28">
        <f>INDEX('AEG Inputs'!$E$2:$BC$95,MATCH(BL$1,'AEG Inputs'!$E$2:$E$95,0),MATCH($A4,'AEG Inputs'!$E$2:$AI$2,0))/'AEG Inputs'!$G$1+BL3</f>
        <v>0</v>
      </c>
      <c r="BM4" s="28">
        <f>INDEX('AEG Inputs'!$E$2:$BC$95,MATCH(BM$1,'AEG Inputs'!$E$2:$E$95,0),MATCH($A4,'AEG Inputs'!$E$2:$AI$2,0))/'AEG Inputs'!$G$1+BM3</f>
        <v>4</v>
      </c>
      <c r="BN4" s="28">
        <f>INDEX('AEG Inputs'!$E$2:$BC$95,MATCH(BN$1,'AEG Inputs'!$E$2:$E$95,0),MATCH($A4,'AEG Inputs'!$E$2:$AI$2,0))/'AEG Inputs'!$G$1+BN3</f>
        <v>95</v>
      </c>
      <c r="BO4" s="28">
        <f>INDEX('AEG Inputs'!$E$2:$BC$95,MATCH(BO$1,'AEG Inputs'!$E$2:$E$95,0),MATCH($A4,'AEG Inputs'!$E$2:$AI$2,0))/'AEG Inputs'!$G$1+BO3</f>
        <v>27</v>
      </c>
      <c r="BP4" s="28">
        <f>INDEX('AEG Inputs'!$E$2:$BC$95,MATCH(BP$1,'AEG Inputs'!$E$2:$E$95,0),MATCH($A4,'AEG Inputs'!$E$2:$AI$2,0))/'AEG Inputs'!$G$1+BP3</f>
        <v>233.99999999999997</v>
      </c>
      <c r="BQ4" s="28">
        <f>INDEX('AEG Inputs'!$E$2:$BC$95,MATCH(BQ$1,'AEG Inputs'!$E$2:$E$95,0),MATCH($A4,'AEG Inputs'!$E$2:$AI$2,0))/'AEG Inputs'!$G$1+BQ3</f>
        <v>1</v>
      </c>
      <c r="BR4" s="28">
        <f>INDEX('AEG Inputs'!$E$2:$BC$95,MATCH(BR$1,'AEG Inputs'!$E$2:$E$95,0),MATCH($A4,'AEG Inputs'!$E$2:$AI$2,0))/'AEG Inputs'!$G$1+BR3</f>
        <v>0</v>
      </c>
      <c r="BS4" s="28">
        <f>INDEX('AEG Inputs'!$E$2:$BC$95,MATCH(BS$1,'AEG Inputs'!$E$2:$E$95,0),MATCH($A4,'AEG Inputs'!$E$2:$AI$2,0))/'AEG Inputs'!$G$1+BS3</f>
        <v>0</v>
      </c>
      <c r="BT4" s="28">
        <f>INDEX('AEG Inputs'!$E$2:$BC$95,MATCH(BT$1,'AEG Inputs'!$E$2:$E$95,0),MATCH($A4,'AEG Inputs'!$E$2:$AI$2,0))/'AEG Inputs'!$G$1+BT3</f>
        <v>31</v>
      </c>
      <c r="BU4" s="28">
        <f>INDEX('AEG Inputs'!$E$2:$BC$95,MATCH(BU$1,'AEG Inputs'!$E$2:$E$95,0),MATCH($A4,'AEG Inputs'!$E$2:$AI$2,0))/'AEG Inputs'!$G$1+BU3</f>
        <v>12</v>
      </c>
      <c r="BV4" s="28">
        <f>INDEX('AEG Inputs'!$E$2:$BC$95,MATCH(BV$1,'AEG Inputs'!$E$2:$E$95,0),MATCH($A4,'AEG Inputs'!$E$2:$AI$2,0))/'AEG Inputs'!$G$1+BV3</f>
        <v>43</v>
      </c>
      <c r="BW4" s="28">
        <f>INDEX('AEG Inputs'!$E$2:$BC$95,MATCH(BW$1,'AEG Inputs'!$E$2:$E$95,0),MATCH($A4,'AEG Inputs'!$E$2:$AI$2,0))/'AEG Inputs'!$G$1+BW3</f>
        <v>0</v>
      </c>
      <c r="BX4" s="28">
        <f>INDEX('AEG Inputs'!$E$2:$BC$95,MATCH(BX$1,'AEG Inputs'!$E$2:$E$95,0),MATCH($A4,'AEG Inputs'!$E$2:$AI$2,0))/'AEG Inputs'!$G$1+BX3</f>
        <v>64</v>
      </c>
      <c r="BY4" s="28">
        <f>INDEX('AEG Inputs'!$E$2:$BC$95,MATCH(BY$1,'AEG Inputs'!$E$2:$E$95,0),MATCH($A4,'AEG Inputs'!$E$2:$AI$2,0))/'AEG Inputs'!$G$1+BY3</f>
        <v>0</v>
      </c>
      <c r="BZ4" s="28">
        <f>INDEX('AEG Inputs'!$E$2:$BC$95,MATCH(BZ$1,'AEG Inputs'!$E$2:$E$95,0),MATCH($A4,'AEG Inputs'!$E$2:$AI$2,0))/'AEG Inputs'!$G$1+BZ3</f>
        <v>11</v>
      </c>
      <c r="CA4" s="28">
        <f>INDEX('AEG Inputs'!$E$2:$BC$95,MATCH(CA$1,'AEG Inputs'!$E$2:$E$95,0),MATCH($A4,'AEG Inputs'!$E$2:$AI$2,0))/'AEG Inputs'!$G$1+CA3</f>
        <v>0</v>
      </c>
      <c r="CB4" s="28">
        <f>INDEX('AEG Inputs'!$E$2:$BC$95,MATCH(CB$1,'AEG Inputs'!$E$2:$E$95,0),MATCH($A4,'AEG Inputs'!$E$2:$AI$2,0))/'AEG Inputs'!$G$1+CB3</f>
        <v>0</v>
      </c>
      <c r="CC4" s="28">
        <f>INDEX('AEG Inputs'!$E$2:$BC$95,MATCH(CC$1,'AEG Inputs'!$E$2:$E$95,0),MATCH($A4,'AEG Inputs'!$E$2:$AI$2,0))/'AEG Inputs'!$G$1+CC3</f>
        <v>3</v>
      </c>
      <c r="CD4" s="28">
        <f>INDEX('AEG Inputs'!$E$2:$BC$95,MATCH(CD$1,'AEG Inputs'!$E$2:$E$95,0),MATCH($A4,'AEG Inputs'!$E$2:$AI$2,0))/'AEG Inputs'!$G$1+CD3</f>
        <v>7.0000000000000009</v>
      </c>
      <c r="CE4" s="28">
        <f>INDEX('AEG Inputs'!$E$2:$BC$95,MATCH(CE$1,'AEG Inputs'!$E$2:$E$95,0),MATCH($A4,'AEG Inputs'!$E$2:$AI$2,0))/'AEG Inputs'!$G$1+CE3</f>
        <v>1</v>
      </c>
      <c r="CF4" s="28">
        <f>INDEX('AEG Inputs'!$E$2:$BC$95,MATCH(CF$1,'AEG Inputs'!$E$2:$E$95,0),MATCH($A4,'AEG Inputs'!$E$2:$AI$2,0))/'AEG Inputs'!$G$1+CF3</f>
        <v>91</v>
      </c>
      <c r="CG4" s="28">
        <f>INDEX('AEG Inputs'!$E$2:$BC$95,MATCH(CG$1,'AEG Inputs'!$E$2:$E$95,0),MATCH($A4,'AEG Inputs'!$E$2:$AI$2,0))/'AEG Inputs'!$G$1+CG3</f>
        <v>0</v>
      </c>
      <c r="CH4" s="28">
        <f>INDEX('AEG Inputs'!$E$2:$BC$95,MATCH(CH$1,'AEG Inputs'!$E$2:$E$95,0),MATCH($A4,'AEG Inputs'!$E$2:$AI$2,0))/'AEG Inputs'!$G$1+CH3</f>
        <v>46.999999999999993</v>
      </c>
      <c r="CI4" s="28">
        <f>INDEX('AEG Inputs'!$E$2:$BC$95,MATCH(CI$1,'AEG Inputs'!$E$2:$E$95,0),MATCH($A4,'AEG Inputs'!$E$2:$AI$2,0))/'AEG Inputs'!$G$1+CI3</f>
        <v>23</v>
      </c>
      <c r="CJ4" s="28">
        <f>INDEX('AEG Inputs'!$E$2:$BC$95,MATCH(CJ$1,'AEG Inputs'!$E$2:$E$95,0),MATCH($A4,'AEG Inputs'!$E$2:$AI$2,0))/'AEG Inputs'!$G$1+CJ3</f>
        <v>2</v>
      </c>
      <c r="CK4" s="28">
        <f>INDEX('AEG Inputs'!$E$2:$BC$95,MATCH(CK$1,'AEG Inputs'!$E$2:$E$95,0),MATCH($A4,'AEG Inputs'!$E$2:$AI$2,0))/'AEG Inputs'!$G$1+CK3</f>
        <v>52</v>
      </c>
      <c r="CL4" s="28">
        <f>INDEX('AEG Inputs'!$E$2:$BC$95,MATCH(CL$1,'AEG Inputs'!$E$2:$E$95,0),MATCH($A4,'AEG Inputs'!$E$2:$AI$2,0))/'AEG Inputs'!$G$1+CL3</f>
        <v>0</v>
      </c>
      <c r="CM4" s="28">
        <f>INDEX('AEG Inputs'!$E$2:$BC$95,MATCH(CM$1,'AEG Inputs'!$E$2:$E$95,0),MATCH($A4,'AEG Inputs'!$E$2:$AI$2,0))/'AEG Inputs'!$G$1+CM3</f>
        <v>79</v>
      </c>
      <c r="CN4" s="28">
        <f>INDEX('AEG Inputs'!$E$2:$BC$95,MATCH(CN$1,'AEG Inputs'!$E$2:$E$95,0),MATCH($A4,'AEG Inputs'!$E$2:$AI$2,0))/'AEG Inputs'!$G$1+CN3</f>
        <v>0</v>
      </c>
      <c r="CO4" s="28">
        <f>INDEX('AEG Inputs'!$E$2:$BC$95,MATCH(CO$1,'AEG Inputs'!$E$2:$E$95,0),MATCH($A4,'AEG Inputs'!$E$2:$AI$2,0))/'AEG Inputs'!$G$1+CO3</f>
        <v>16</v>
      </c>
      <c r="CP4" s="28">
        <f>INDEX('AEG Inputs'!$E$2:$BC$95,MATCH(CP$1,'AEG Inputs'!$E$2:$E$95,0),MATCH($A4,'AEG Inputs'!$E$2:$AI$2,0))/'AEG Inputs'!$G$1+CP3</f>
        <v>18</v>
      </c>
      <c r="CQ4" s="28" cm="1">
        <f t="array" ref="CQ4">INDEX('AEG Inputs'!$E$2:$BC$95,MATCH(CQ$1,'AEG Inputs'!$F$2:$F$95,0),MATCH($A4,'AEG Inputs'!$E$2:$AI$2,0)+20)/'AEG Inputs'!$G$1+CQ3</f>
        <v>0</v>
      </c>
      <c r="CR4" s="28" cm="1">
        <f t="array" ref="CR4">INDEX('AEG Inputs'!$E$2:$BC$95,MATCH(CR$1,'AEG Inputs'!$F$2:$F$95,0),MATCH($A4,'AEG Inputs'!$E$2:$AI$2,0)+20)/'AEG Inputs'!$G$1+CR3</f>
        <v>1</v>
      </c>
      <c r="CS4" s="28" cm="1">
        <f t="array" ref="CS4">INDEX('AEG Inputs'!$E$2:$BC$95,MATCH(CS$1,'AEG Inputs'!$F$2:$F$95,0),MATCH($A4,'AEG Inputs'!$E$2:$AI$2,0)+20)/'AEG Inputs'!$G$1+CS3</f>
        <v>11</v>
      </c>
      <c r="CT4" s="28" cm="1">
        <f t="array" ref="CT4">INDEX('AEG Inputs'!$E$2:$BC$95,MATCH(CT$1,'AEG Inputs'!$F$2:$F$95,0),MATCH($A4,'AEG Inputs'!$E$2:$AI$2,0)+20)/'AEG Inputs'!$G$1+CT3</f>
        <v>1</v>
      </c>
      <c r="CU4" s="28" cm="1">
        <f t="array" ref="CU4">INDEX('AEG Inputs'!$E$2:$BC$95,MATCH(CU$1,'AEG Inputs'!$F$2:$F$95,0),MATCH($A4,'AEG Inputs'!$E$2:$AI$2,0)+20)/'AEG Inputs'!$G$1+CU3</f>
        <v>105</v>
      </c>
      <c r="CV4" s="28" cm="1">
        <f t="array" ref="CV4">INDEX('AEG Inputs'!$E$2:$BC$95,MATCH(CV$1,'AEG Inputs'!$F$2:$F$95,0),MATCH($A4,'AEG Inputs'!$E$2:$AI$2,0)+20)/'AEG Inputs'!$G$1+CV3</f>
        <v>0</v>
      </c>
      <c r="CW4" s="28" cm="1">
        <f t="array" ref="CW4">INDEX('AEG Inputs'!$E$2:$BC$95,MATCH(CW$1,'AEG Inputs'!$F$2:$F$95,0),MATCH($A4,'AEG Inputs'!$E$2:$AI$2,0)+20)/'AEG Inputs'!$G$1+CW3</f>
        <v>0</v>
      </c>
      <c r="CX4" s="28" cm="1">
        <f t="array" ref="CX4">INDEX('AEG Inputs'!$E$2:$BC$95,MATCH(CX$1,'AEG Inputs'!$F$2:$F$95,0),MATCH($A4,'AEG Inputs'!$E$2:$AI$2,0)+20)/'AEG Inputs'!$G$1+CX3</f>
        <v>77</v>
      </c>
      <c r="CY4" s="28" cm="1">
        <f t="array" ref="CY4">INDEX('AEG Inputs'!$E$2:$BC$95,MATCH(CY$1,'AEG Inputs'!$F$2:$F$95,0),MATCH($A4,'AEG Inputs'!$E$2:$AI$2,0)+20)/'AEG Inputs'!$G$1+CY3</f>
        <v>50</v>
      </c>
      <c r="CZ4" s="28" cm="1">
        <f t="array" ref="CZ4">INDEX('AEG Inputs'!$E$2:$BC$95,MATCH(CZ$1,'AEG Inputs'!$F$2:$F$95,0),MATCH($A4,'AEG Inputs'!$E$2:$AI$2,0)+20)/'AEG Inputs'!$G$1+CZ3</f>
        <v>1</v>
      </c>
      <c r="DA4" s="28" cm="1">
        <f t="array" ref="DA4">INDEX('AEG Inputs'!$E$2:$BC$95,MATCH(DA$1,'AEG Inputs'!$F$2:$F$95,0),MATCH($A4,'AEG Inputs'!$E$2:$AI$2,0)+20)/'AEG Inputs'!$G$1+DA3</f>
        <v>2</v>
      </c>
      <c r="DB4" s="28" cm="1">
        <f t="array" ref="DB4">INDEX('AEG Inputs'!$E$2:$BC$95,MATCH(DB$1,'AEG Inputs'!$F$2:$F$95,0),MATCH($A4,'AEG Inputs'!$E$2:$AI$2,0)+20)/'AEG Inputs'!$G$1+DB3</f>
        <v>0</v>
      </c>
      <c r="DC4" s="28" cm="1">
        <f t="array" ref="DC4">INDEX('AEG Inputs'!$E$2:$BC$95,MATCH(DC$1,'AEG Inputs'!$F$2:$F$95,0),MATCH($A4,'AEG Inputs'!$E$2:$AI$2,0)+20)/'AEG Inputs'!$G$1+DC3</f>
        <v>4</v>
      </c>
      <c r="DD4" s="28" cm="1">
        <f t="array" ref="DD4">INDEX('AEG Inputs'!$E$2:$BC$95,MATCH(DD$1,'AEG Inputs'!$F$2:$F$95,0),MATCH($A4,'AEG Inputs'!$E$2:$AI$2,0)+20)/'AEG Inputs'!$G$1+DD3</f>
        <v>0</v>
      </c>
      <c r="DE4" s="28" cm="1">
        <f t="array" ref="DE4">INDEX('AEG Inputs'!$E$2:$BC$95,MATCH(DE$1,'AEG Inputs'!$F$2:$F$95,0),MATCH($A4,'AEG Inputs'!$E$2:$AI$2,0)+20)/'AEG Inputs'!$G$1+DE3</f>
        <v>6</v>
      </c>
      <c r="DF4" s="28" cm="1">
        <f t="array" ref="DF4">INDEX('AEG Inputs'!$E$2:$BC$95,MATCH(DF$1,'AEG Inputs'!$F$2:$F$95,0),MATCH($A4,'AEG Inputs'!$E$2:$AI$2,0)+20)/'AEG Inputs'!$G$1+DF3</f>
        <v>0</v>
      </c>
      <c r="DG4" s="28" cm="1">
        <f t="array" ref="DG4">INDEX('AEG Inputs'!$E$2:$BC$95,MATCH(DG$1,'AEG Inputs'!$F$2:$F$95,0),MATCH($A4,'AEG Inputs'!$E$2:$AI$2,0)+20)/'AEG Inputs'!$G$1+DG3</f>
        <v>2</v>
      </c>
      <c r="DH4" s="28" cm="1">
        <f t="array" ref="DH4">INDEX('AEG Inputs'!$E$2:$BC$95,MATCH(DH$1,'AEG Inputs'!$F$2:$F$95,0),MATCH($A4,'AEG Inputs'!$E$2:$AI$2,0)+20)/'AEG Inputs'!$G$1+DH3</f>
        <v>14.000000000000002</v>
      </c>
      <c r="DI4" s="28" cm="1">
        <f t="array" ref="DI4">INDEX('AEG Inputs'!$E$2:$BC$95,MATCH(DI$1,'AEG Inputs'!$F$2:$F$95,0),MATCH($A4,'AEG Inputs'!$E$2:$AI$2,0)+20)/'AEG Inputs'!$G$1+DI3</f>
        <v>1</v>
      </c>
      <c r="DJ4" s="28" cm="1">
        <f t="array" ref="DJ4">INDEX('AEG Inputs'!$E$2:$BC$95,MATCH(DJ$1,'AEG Inputs'!$F$2:$F$95,0),MATCH($A4,'AEG Inputs'!$E$2:$AI$2,0)+20)/'AEG Inputs'!$G$1+DJ3</f>
        <v>204</v>
      </c>
      <c r="DK4" s="28" cm="1">
        <f t="array" ref="DK4">INDEX('AEG Inputs'!$E$2:$BC$95,MATCH(DK$1,'AEG Inputs'!$F$2:$F$95,0),MATCH($A4,'AEG Inputs'!$E$2:$AI$2,0)+20)/'AEG Inputs'!$G$1+DK3</f>
        <v>0</v>
      </c>
      <c r="DL4" s="28" cm="1">
        <f t="array" ref="DL4">INDEX('AEG Inputs'!$E$2:$BC$95,MATCH(DL$1,'AEG Inputs'!$F$2:$F$95,0),MATCH($A4,'AEG Inputs'!$E$2:$AI$2,0)+20)/'AEG Inputs'!$G$1+DL3</f>
        <v>84</v>
      </c>
      <c r="DM4" s="28" cm="1">
        <f t="array" ref="DM4">INDEX('AEG Inputs'!$E$2:$BC$95,MATCH(DM$1,'AEG Inputs'!$F$2:$F$95,0),MATCH($A4,'AEG Inputs'!$E$2:$AI$2,0)+20)/'AEG Inputs'!$G$1+DM3</f>
        <v>20</v>
      </c>
      <c r="DN4" s="28" cm="1">
        <f t="array" ref="DN4">INDEX('AEG Inputs'!$E$2:$BC$95,MATCH(DN$1,'AEG Inputs'!$F$2:$F$95,0),MATCH($A4,'AEG Inputs'!$E$2:$AI$2,0)+20)/'AEG Inputs'!$G$1+DN3</f>
        <v>2</v>
      </c>
      <c r="DO4" s="28" cm="1">
        <f t="array" ref="DO4">INDEX('AEG Inputs'!$E$2:$BC$95,MATCH(DO$1,'AEG Inputs'!$F$2:$F$95,0),MATCH($A4,'AEG Inputs'!$E$2:$AI$2,0)+20)/'AEG Inputs'!$G$1+DO3</f>
        <v>16</v>
      </c>
      <c r="DP4" s="28" cm="1">
        <f t="array" ref="DP4">INDEX('AEG Inputs'!$E$2:$BC$95,MATCH(DP$1,'AEG Inputs'!$F$2:$F$95,0),MATCH($A4,'AEG Inputs'!$E$2:$AI$2,0)+20)/'AEG Inputs'!$G$1+DP3</f>
        <v>0</v>
      </c>
      <c r="DQ4" s="28" cm="1">
        <f t="array" ref="DQ4">INDEX('AEG Inputs'!$E$2:$BC$95,MATCH(DQ$1,'AEG Inputs'!$F$2:$F$95,0),MATCH($A4,'AEG Inputs'!$E$2:$AI$2,0)+20)/'AEG Inputs'!$G$1+DQ3</f>
        <v>6</v>
      </c>
      <c r="DR4" s="28" cm="1">
        <f t="array" ref="DR4">INDEX('AEG Inputs'!$E$2:$BC$95,MATCH(DR$1,'AEG Inputs'!$F$2:$F$95,0),MATCH($A4,'AEG Inputs'!$E$2:$AI$2,0)+20)/'AEG Inputs'!$G$1+DR3</f>
        <v>0</v>
      </c>
      <c r="DS4" s="28" cm="1">
        <f t="array" ref="DS4">INDEX('AEG Inputs'!$E$2:$BC$95,MATCH(DS$1,'AEG Inputs'!$F$2:$F$95,0),MATCH($A4,'AEG Inputs'!$E$2:$AI$2,0)+20)/'AEG Inputs'!$G$1+DS3</f>
        <v>12</v>
      </c>
      <c r="DT4" s="28" cm="1">
        <f t="array" ref="DT4">INDEX('AEG Inputs'!$E$2:$BC$95,MATCH(DT$1,'AEG Inputs'!$F$2:$F$95,0),MATCH($A4,'AEG Inputs'!$E$2:$AI$2,0)+20)/'AEG Inputs'!$G$1+DT3</f>
        <v>0</v>
      </c>
      <c r="DU4" s="28" cm="1">
        <f t="array" ref="DU4">INDEX('AEG Inputs'!$E$2:$BC$95,MATCH(DU$1,'AEG Inputs'!$F$2:$F$95,0),MATCH($A4,'AEG Inputs'!$E$2:$AI$2,0)+20)/'AEG Inputs'!$G$1+DU3</f>
        <v>22</v>
      </c>
      <c r="DV4" s="28" cm="1">
        <f t="array" ref="DV4">INDEX('AEG Inputs'!$E$2:$BC$95,MATCH(DV$1,'AEG Inputs'!$F$2:$F$95,0),MATCH($A4,'AEG Inputs'!$E$2:$AI$2,0)+20)/'AEG Inputs'!$G$1+DV3</f>
        <v>732</v>
      </c>
      <c r="DW4" s="28" cm="1">
        <f t="array" ref="DW4">INDEX('AEG Inputs'!$E$2:$BC$95,MATCH(DW$1,'AEG Inputs'!$F$2:$F$95,0),MATCH($A4,'AEG Inputs'!$E$2:$AI$2,0)+20)/'AEG Inputs'!$G$1+DW3</f>
        <v>40</v>
      </c>
      <c r="DX4" s="28" cm="1">
        <f t="array" ref="DX4">INDEX('AEG Inputs'!$E$2:$BC$95,MATCH(DX$1,'AEG Inputs'!$F$2:$F$95,0),MATCH($A4,'AEG Inputs'!$E$2:$AI$2,0)+20)/'AEG Inputs'!$G$1+DX3</f>
        <v>1864</v>
      </c>
      <c r="DY4" s="28" cm="1">
        <f t="array" ref="DY4">INDEX('AEG Inputs'!$E$2:$BC$95,MATCH(DY$1,'AEG Inputs'!$F$2:$F$95,0),MATCH($A4,'AEG Inputs'!$E$2:$AI$2,0)+20)/'AEG Inputs'!$G$1+DY3</f>
        <v>4</v>
      </c>
      <c r="DZ4" s="28" cm="1">
        <f t="array" ref="DZ4">INDEX('AEG Inputs'!$E$2:$BC$95,MATCH(DZ$1,'AEG Inputs'!$F$2:$F$95,0),MATCH($A4,'AEG Inputs'!$E$2:$AI$2,0)+20)/'AEG Inputs'!$G$1+DZ3</f>
        <v>0</v>
      </c>
      <c r="EA4" s="28" cm="1">
        <f t="array" ref="EA4">INDEX('AEG Inputs'!$E$2:$BC$95,MATCH(EA$1,'AEG Inputs'!$F$2:$F$95,0),MATCH($A4,'AEG Inputs'!$E$2:$AI$2,0)+20)/'AEG Inputs'!$G$1+EA3</f>
        <v>0</v>
      </c>
      <c r="EB4" s="28" cm="1">
        <f t="array" ref="EB4">INDEX('AEG Inputs'!$E$2:$BC$95,MATCH(EB$1,'AEG Inputs'!$F$2:$F$95,0),MATCH($A4,'AEG Inputs'!$E$2:$AI$2,0)+20)/'AEG Inputs'!$G$1+EB3</f>
        <v>222.00000000000003</v>
      </c>
      <c r="EC4" s="28" cm="1">
        <f t="array" ref="EC4">INDEX('AEG Inputs'!$E$2:$BC$95,MATCH(EC$1,'AEG Inputs'!$F$2:$F$95,0),MATCH($A4,'AEG Inputs'!$E$2:$AI$2,0)+20)/'AEG Inputs'!$G$1+EC3</f>
        <v>90</v>
      </c>
      <c r="ED4" s="28" cm="1">
        <f t="array" ref="ED4">INDEX('AEG Inputs'!$E$2:$BC$95,MATCH(ED$1,'AEG Inputs'!$F$2:$F$95,0),MATCH($A4,'AEG Inputs'!$E$2:$AI$2,0)+20)/'AEG Inputs'!$G$1+ED3</f>
        <v>68</v>
      </c>
      <c r="EE4" s="28" cm="1">
        <f t="array" ref="EE4">INDEX('AEG Inputs'!$E$2:$BC$95,MATCH(EE$1,'AEG Inputs'!$F$2:$F$95,0),MATCH($A4,'AEG Inputs'!$E$2:$AI$2,0)+20)/'AEG Inputs'!$G$1+EE3</f>
        <v>0</v>
      </c>
      <c r="EF4" s="28" cm="1">
        <f t="array" ref="EF4">INDEX('AEG Inputs'!$E$2:$BC$95,MATCH(EF$1,'AEG Inputs'!$F$2:$F$95,0),MATCH($A4,'AEG Inputs'!$E$2:$AI$2,0)+20)/'AEG Inputs'!$G$1+EF3</f>
        <v>109</v>
      </c>
      <c r="EG4" s="28" cm="1">
        <f t="array" ref="EG4">INDEX('AEG Inputs'!$E$2:$BC$95,MATCH(EG$1,'AEG Inputs'!$F$2:$F$95,0),MATCH($A4,'AEG Inputs'!$E$2:$AI$2,0)+20)/'AEG Inputs'!$G$1+EG3</f>
        <v>0</v>
      </c>
      <c r="EH4" s="28" cm="1">
        <f t="array" ref="EH4">INDEX('AEG Inputs'!$E$2:$BC$95,MATCH(EH$1,'AEG Inputs'!$F$2:$F$95,0),MATCH($A4,'AEG Inputs'!$E$2:$AI$2,0)+20)/'AEG Inputs'!$G$1+EH3</f>
        <v>83</v>
      </c>
      <c r="EI4" s="28" cm="1">
        <f t="array" ref="EI4">INDEX('AEG Inputs'!$E$2:$BC$95,MATCH(EI$1,'AEG Inputs'!$F$2:$F$95,0),MATCH($A4,'AEG Inputs'!$E$2:$AI$2,0)+20)/'AEG Inputs'!$G$1+EI3</f>
        <v>0</v>
      </c>
      <c r="EJ4" s="28" cm="1">
        <f t="array" ref="EJ4">INDEX('AEG Inputs'!$E$2:$BC$95,MATCH(EJ$1,'AEG Inputs'!$F$2:$F$95,0),MATCH($A4,'AEG Inputs'!$E$2:$AI$2,0)+20)/'AEG Inputs'!$G$1+EJ3</f>
        <v>183</v>
      </c>
      <c r="EK4" s="28" cm="1">
        <f t="array" ref="EK4">INDEX('AEG Inputs'!$E$2:$BC$95,MATCH(EK$1,'AEG Inputs'!$F$2:$F$95,0),MATCH($A4,'AEG Inputs'!$E$2:$AI$2,0)+20)/'AEG Inputs'!$G$1+EK3</f>
        <v>80</v>
      </c>
      <c r="EL4" s="28" cm="1">
        <f t="array" ref="EL4">INDEX('AEG Inputs'!$E$2:$BC$95,MATCH(EL$1,'AEG Inputs'!$F$2:$F$95,0),MATCH($A4,'AEG Inputs'!$E$2:$AI$2,0)+20)/'AEG Inputs'!$G$1+EL3</f>
        <v>10</v>
      </c>
      <c r="EM4" s="28" cm="1">
        <f t="array" ref="EM4">INDEX('AEG Inputs'!$E$2:$BC$95,MATCH(EM$1,'AEG Inputs'!$F$2:$F$95,0),MATCH($A4,'AEG Inputs'!$E$2:$AI$2,0)+20)/'AEG Inputs'!$G$1+EM3</f>
        <v>1595</v>
      </c>
      <c r="EN4" s="28" cm="1">
        <f t="array" ref="EN4">INDEX('AEG Inputs'!$E$2:$BC$95,MATCH(EN$1,'AEG Inputs'!$F$2:$F$95,0),MATCH($A4,'AEG Inputs'!$E$2:$AI$2,0)+20)/'AEG Inputs'!$G$1+EN3</f>
        <v>4</v>
      </c>
      <c r="EO4" s="28" cm="1">
        <f t="array" ref="EO4">INDEX('AEG Inputs'!$E$2:$BC$95,MATCH(EO$1,'AEG Inputs'!$F$2:$F$95,0),MATCH($A4,'AEG Inputs'!$E$2:$AI$2,0)+20)/'AEG Inputs'!$G$1+EO3</f>
        <v>420</v>
      </c>
      <c r="EP4" s="28" cm="1">
        <f t="array" ref="EP4">INDEX('AEG Inputs'!$E$2:$BC$95,MATCH(EP$1,'AEG Inputs'!$F$2:$F$95,0),MATCH($A4,'AEG Inputs'!$E$2:$AI$2,0)+20)/'AEG Inputs'!$G$1+EP3</f>
        <v>289</v>
      </c>
      <c r="EQ4" s="28" cm="1">
        <f t="array" ref="EQ4">INDEX('AEG Inputs'!$E$2:$BC$95,MATCH(EQ$1,'AEG Inputs'!$F$2:$F$95,0),MATCH($A4,'AEG Inputs'!$E$2:$AI$2,0)+20)/'AEG Inputs'!$G$1+EQ3</f>
        <v>23</v>
      </c>
      <c r="ER4" s="28" cm="1">
        <f t="array" ref="ER4">INDEX('AEG Inputs'!$E$2:$BC$95,MATCH(ER$1,'AEG Inputs'!$F$2:$F$95,0),MATCH($A4,'AEG Inputs'!$E$2:$AI$2,0)+20)/'AEG Inputs'!$G$1+ER3</f>
        <v>270</v>
      </c>
      <c r="ES4" s="28" cm="1">
        <f t="array" ref="ES4">INDEX('AEG Inputs'!$E$2:$BC$95,MATCH(ES$1,'AEG Inputs'!$F$2:$F$95,0),MATCH($A4,'AEG Inputs'!$E$2:$AI$2,0)+20)/'AEG Inputs'!$G$1+ES3</f>
        <v>1</v>
      </c>
      <c r="ET4" s="28" cm="1">
        <f t="array" ref="ET4">INDEX('AEG Inputs'!$E$2:$BC$95,MATCH(ET$1,'AEG Inputs'!$F$2:$F$95,0),MATCH($A4,'AEG Inputs'!$E$2:$AI$2,0)+20)/'AEG Inputs'!$G$1+ET3</f>
        <v>92</v>
      </c>
      <c r="EU4" s="28" cm="1">
        <f t="array" ref="EU4">INDEX('AEG Inputs'!$E$2:$BC$95,MATCH(EU$1,'AEG Inputs'!$F$2:$F$95,0),MATCH($A4,'AEG Inputs'!$E$2:$AI$2,0)+20)/'AEG Inputs'!$G$1+EU3</f>
        <v>0</v>
      </c>
      <c r="EV4" s="28" cm="1">
        <f t="array" ref="EV4">INDEX('AEG Inputs'!$E$2:$BC$95,MATCH(EV$1,'AEG Inputs'!$F$2:$F$95,0),MATCH($A4,'AEG Inputs'!$E$2:$AI$2,0)+20)/'AEG Inputs'!$G$1+EV3</f>
        <v>176</v>
      </c>
      <c r="EW4" s="28" cm="1">
        <f t="array" ref="EW4">INDEX('AEG Inputs'!$E$2:$BC$95,MATCH(EW$1,'AEG Inputs'!$F$2:$F$95,0),MATCH($A4,'AEG Inputs'!$E$2:$AI$2,0)+20)/'AEG Inputs'!$G$1+EW3</f>
        <v>0</v>
      </c>
      <c r="EX4" s="28" cm="1">
        <f t="array" ref="EX4">INDEX('AEG Inputs'!$E$2:$BC$95,MATCH(EX$1,'AEG Inputs'!$F$2:$F$95,0),MATCH($A4,'AEG Inputs'!$E$2:$AI$2,0)+20)/'AEG Inputs'!$G$1+EX3</f>
        <v>5</v>
      </c>
      <c r="EY4" s="28" cm="1">
        <f t="array" ref="EY4">INDEX('AEG Inputs'!$E$2:$BC$95,MATCH(EY$1,'AEG Inputs'!$F$2:$F$95,0),MATCH($A4,'AEG Inputs'!$E$2:$AI$2,0)+20)/'AEG Inputs'!$G$1+EY3</f>
        <v>219</v>
      </c>
      <c r="EZ4" s="28" cm="1">
        <f t="array" ref="EZ4">INDEX('AEG Inputs'!$E$2:$BC$95,MATCH(EZ$1,'AEG Inputs'!$F$2:$F$95,0),MATCH($A4,'AEG Inputs'!$E$2:$AI$2,0)+20)/'AEG Inputs'!$G$1+EZ3</f>
        <v>12</v>
      </c>
      <c r="FA4" s="28" cm="1">
        <f t="array" ref="FA4">INDEX('AEG Inputs'!$E$2:$BC$95,MATCH(FA$1,'AEG Inputs'!$F$2:$F$95,0),MATCH($A4,'AEG Inputs'!$E$2:$AI$2,0)+20)/'AEG Inputs'!$G$1+FA3</f>
        <v>896.00000000000011</v>
      </c>
      <c r="FB4" s="28" cm="1">
        <f t="array" ref="FB4">INDEX('AEG Inputs'!$E$2:$BC$95,MATCH(FB$1,'AEG Inputs'!$F$2:$F$95,0),MATCH($A4,'AEG Inputs'!$E$2:$AI$2,0)+20)/'AEG Inputs'!$G$1+FB3</f>
        <v>1</v>
      </c>
      <c r="FC4" s="28" cm="1">
        <f t="array" ref="FC4">INDEX('AEG Inputs'!$E$2:$BC$95,MATCH(FC$1,'AEG Inputs'!$F$2:$F$95,0),MATCH($A4,'AEG Inputs'!$E$2:$AI$2,0)+20)/'AEG Inputs'!$G$1+FC3</f>
        <v>0</v>
      </c>
      <c r="FD4" s="28" cm="1">
        <f t="array" ref="FD4">INDEX('AEG Inputs'!$E$2:$BC$95,MATCH(FD$1,'AEG Inputs'!$F$2:$F$95,0),MATCH($A4,'AEG Inputs'!$E$2:$AI$2,0)+20)/'AEG Inputs'!$G$1+FD3</f>
        <v>0</v>
      </c>
      <c r="FE4" s="28" cm="1">
        <f t="array" ref="FE4">INDEX('AEG Inputs'!$E$2:$BC$95,MATCH(FE$1,'AEG Inputs'!$F$2:$F$95,0),MATCH($A4,'AEG Inputs'!$E$2:$AI$2,0)+20)/'AEG Inputs'!$G$1+FE3</f>
        <v>31</v>
      </c>
      <c r="FF4" s="28" cm="1">
        <f t="array" ref="FF4">INDEX('AEG Inputs'!$E$2:$BC$95,MATCH(FF$1,'AEG Inputs'!$F$2:$F$95,0),MATCH($A4,'AEG Inputs'!$E$2:$AI$2,0)+20)/'AEG Inputs'!$G$1+FF3</f>
        <v>24</v>
      </c>
      <c r="FG4" s="28" cm="1">
        <f t="array" ref="FG4">INDEX('AEG Inputs'!$E$2:$BC$95,MATCH(FG$1,'AEG Inputs'!$F$2:$F$95,0),MATCH($A4,'AEG Inputs'!$E$2:$AI$2,0)+20)/'AEG Inputs'!$G$1+FG3</f>
        <v>16</v>
      </c>
      <c r="FH4" s="28" cm="1">
        <f t="array" ref="FH4">INDEX('AEG Inputs'!$E$2:$BC$95,MATCH(FH$1,'AEG Inputs'!$F$2:$F$95,0),MATCH($A4,'AEG Inputs'!$E$2:$AI$2,0)+20)/'AEG Inputs'!$G$1+FH3</f>
        <v>0</v>
      </c>
      <c r="FI4" s="28" cm="1">
        <f t="array" ref="FI4">INDEX('AEG Inputs'!$E$2:$BC$95,MATCH(FI$1,'AEG Inputs'!$F$2:$F$95,0),MATCH($A4,'AEG Inputs'!$E$2:$AI$2,0)+20)/'AEG Inputs'!$G$1+FI3</f>
        <v>20</v>
      </c>
      <c r="FJ4" s="28" cm="1">
        <f t="array" ref="FJ4">INDEX('AEG Inputs'!$E$2:$BC$95,MATCH(FJ$1,'AEG Inputs'!$F$2:$F$95,0),MATCH($A4,'AEG Inputs'!$E$2:$AI$2,0)+20)/'AEG Inputs'!$G$1+FJ3</f>
        <v>0</v>
      </c>
      <c r="FK4" s="28" cm="1">
        <f t="array" ref="FK4">INDEX('AEG Inputs'!$E$2:$BC$95,MATCH(FK$1,'AEG Inputs'!$F$2:$F$95,0),MATCH($A4,'AEG Inputs'!$E$2:$AI$2,0)+20)/'AEG Inputs'!$G$1+FK3</f>
        <v>22</v>
      </c>
      <c r="FL4" s="28" cm="1">
        <f t="array" ref="FL4">INDEX('AEG Inputs'!$E$2:$BC$95,MATCH(FL$1,'AEG Inputs'!$F$2:$F$95,0),MATCH($A4,'AEG Inputs'!$E$2:$AI$2,0)+20)/'AEG Inputs'!$G$1+FL3</f>
        <v>0</v>
      </c>
      <c r="FM4" s="28" cm="1">
        <f t="array" ref="FM4">INDEX('AEG Inputs'!$E$2:$BC$95,MATCH(FM$1,'AEG Inputs'!$F$2:$F$95,0),MATCH($A4,'AEG Inputs'!$E$2:$AI$2,0)+20)/'AEG Inputs'!$G$1+FM3</f>
        <v>3</v>
      </c>
      <c r="FN4" s="28" cm="1">
        <f t="array" ref="FN4">INDEX('AEG Inputs'!$E$2:$BC$95,MATCH(FN$1,'AEG Inputs'!$F$2:$F$95,0),MATCH($A4,'AEG Inputs'!$E$2:$AI$2,0)+20)/'AEG Inputs'!$G$1+FN3</f>
        <v>16</v>
      </c>
      <c r="FO4" s="28" cm="1">
        <f t="array" ref="FO4">INDEX('AEG Inputs'!$E$2:$BC$95,MATCH(FO$1,'AEG Inputs'!$F$2:$F$95,0),MATCH($A4,'AEG Inputs'!$E$2:$AI$2,0)+20)/'AEG Inputs'!$G$1+FO3</f>
        <v>1</v>
      </c>
      <c r="FP4" s="28" cm="1">
        <f t="array" ref="FP4">INDEX('AEG Inputs'!$E$2:$BC$95,MATCH(FP$1,'AEG Inputs'!$F$2:$F$95,0),MATCH($A4,'AEG Inputs'!$E$2:$AI$2,0)+20)/'AEG Inputs'!$G$1+FP3</f>
        <v>198</v>
      </c>
      <c r="FQ4" s="28" cm="1">
        <f t="array" ref="FQ4">INDEX('AEG Inputs'!$E$2:$BC$95,MATCH(FQ$1,'AEG Inputs'!$F$2:$F$95,0),MATCH($A4,'AEG Inputs'!$E$2:$AI$2,0)+20)/'AEG Inputs'!$G$1+FQ3</f>
        <v>0</v>
      </c>
      <c r="FR4" s="28" cm="1">
        <f t="array" ref="FR4">INDEX('AEG Inputs'!$E$2:$BC$95,MATCH(FR$1,'AEG Inputs'!$F$2:$F$95,0),MATCH($A4,'AEG Inputs'!$E$2:$AI$2,0)+20)/'AEG Inputs'!$G$1+FR3</f>
        <v>105</v>
      </c>
      <c r="FS4" s="28" cm="1">
        <f t="array" ref="FS4">INDEX('AEG Inputs'!$E$2:$BC$95,MATCH(FS$1,'AEG Inputs'!$F$2:$F$95,0),MATCH($A4,'AEG Inputs'!$E$2:$AI$2,0)+20)/'AEG Inputs'!$G$1+FS3</f>
        <v>23</v>
      </c>
      <c r="FT4" s="28" cm="1">
        <f t="array" ref="FT4">INDEX('AEG Inputs'!$E$2:$BC$95,MATCH(FT$1,'AEG Inputs'!$F$2:$F$95,0),MATCH($A4,'AEG Inputs'!$E$2:$AI$2,0)+20)/'AEG Inputs'!$G$1+FT3</f>
        <v>3</v>
      </c>
      <c r="FU4" s="28" cm="1">
        <f t="array" ref="FU4">INDEX('AEG Inputs'!$E$2:$BC$95,MATCH(FU$1,'AEG Inputs'!$F$2:$F$95,0),MATCH($A4,'AEG Inputs'!$E$2:$AI$2,0)+20)/'AEG Inputs'!$G$1+FU3</f>
        <v>46</v>
      </c>
      <c r="FV4" s="28" cm="1">
        <f t="array" ref="FV4">INDEX('AEG Inputs'!$E$2:$BC$95,MATCH(FV$1,'AEG Inputs'!$F$2:$F$95,0),MATCH($A4,'AEG Inputs'!$E$2:$AI$2,0)+20)/'AEG Inputs'!$G$1+FV3</f>
        <v>0</v>
      </c>
      <c r="FW4" s="28" cm="1">
        <f t="array" ref="FW4">INDEX('AEG Inputs'!$E$2:$BC$95,MATCH(FW$1,'AEG Inputs'!$F$2:$F$95,0),MATCH($A4,'AEG Inputs'!$E$2:$AI$2,0)+20)/'AEG Inputs'!$G$1+FW3</f>
        <v>16</v>
      </c>
      <c r="FX4" s="28" cm="1">
        <f t="array" ref="FX4">INDEX('AEG Inputs'!$E$2:$BC$95,MATCH(FX$1,'AEG Inputs'!$F$2:$F$95,0),MATCH($A4,'AEG Inputs'!$E$2:$AI$2,0)+20)/'AEG Inputs'!$G$1+FX3</f>
        <v>0</v>
      </c>
      <c r="FY4" s="28" cm="1">
        <f t="array" ref="FY4">INDEX('AEG Inputs'!$E$2:$BC$95,MATCH(FY$1,'AEG Inputs'!$F$2:$F$95,0),MATCH($A4,'AEG Inputs'!$E$2:$AI$2,0)+20)/'AEG Inputs'!$G$1+FY3</f>
        <v>26</v>
      </c>
    </row>
    <row r="5" spans="1:181" x14ac:dyDescent="0.25">
      <c r="A5" s="28">
        <v>2024</v>
      </c>
      <c r="B5" s="28">
        <f>INDEX('AEG Inputs'!$E$2:$BC$95,MATCH(B$1,'AEG Inputs'!$E$2:$E$95,0),MATCH($A5,'AEG Inputs'!$E$2:$AI$2,0))/'AEG Inputs'!$G$1+B4</f>
        <v>0</v>
      </c>
      <c r="C5" s="28">
        <f>INDEX('AEG Inputs'!$E$2:$BC$95,MATCH(C$1,'AEG Inputs'!$E$2:$E$95,0),MATCH($A5,'AEG Inputs'!$E$2:$AI$2,0))/'AEG Inputs'!$G$1+C4</f>
        <v>2</v>
      </c>
      <c r="D5" s="28">
        <f>INDEX('AEG Inputs'!$E$2:$BC$95,MATCH(D$1,'AEG Inputs'!$E$2:$E$95,0),MATCH($A5,'AEG Inputs'!$E$2:$AI$2,0))/'AEG Inputs'!$G$1+D4</f>
        <v>15</v>
      </c>
      <c r="E5" s="28">
        <f>INDEX('AEG Inputs'!$E$2:$BC$95,MATCH(E$1,'AEG Inputs'!$E$2:$E$95,0),MATCH($A5,'AEG Inputs'!$E$2:$AI$2,0))/'AEG Inputs'!$G$1+E4</f>
        <v>5</v>
      </c>
      <c r="F5" s="28">
        <f>INDEX('AEG Inputs'!$E$2:$BC$95,MATCH(F$1,'AEG Inputs'!$E$2:$E$95,0),MATCH($A5,'AEG Inputs'!$E$2:$AI$2,0))/'AEG Inputs'!$G$1+F4</f>
        <v>74</v>
      </c>
      <c r="G5" s="28">
        <f>INDEX('AEG Inputs'!$E$2:$BC$95,MATCH(G$1,'AEG Inputs'!$E$2:$E$95,0),MATCH($A5,'AEG Inputs'!$E$2:$AI$2,0))/'AEG Inputs'!$G$1+G4</f>
        <v>0</v>
      </c>
      <c r="H5" s="28">
        <f>INDEX('AEG Inputs'!$E$2:$BC$95,MATCH(H$1,'AEG Inputs'!$E$2:$E$95,0),MATCH($A5,'AEG Inputs'!$E$2:$AI$2,0))/'AEG Inputs'!$G$1+H4</f>
        <v>0</v>
      </c>
      <c r="I5" s="28">
        <f>INDEX('AEG Inputs'!$E$2:$BC$95,MATCH(I$1,'AEG Inputs'!$E$2:$E$95,0),MATCH($A5,'AEG Inputs'!$E$2:$AI$2,0))/'AEG Inputs'!$G$1+I4</f>
        <v>66</v>
      </c>
      <c r="J5" s="28">
        <f>INDEX('AEG Inputs'!$E$2:$BC$95,MATCH(J$1,'AEG Inputs'!$E$2:$E$95,0),MATCH($A5,'AEG Inputs'!$E$2:$AI$2,0))/'AEG Inputs'!$G$1+J4</f>
        <v>120</v>
      </c>
      <c r="K5" s="28">
        <f>INDEX('AEG Inputs'!$E$2:$BC$95,MATCH(K$1,'AEG Inputs'!$E$2:$E$95,0),MATCH($A5,'AEG Inputs'!$E$2:$AI$2,0))/'AEG Inputs'!$G$1+K4</f>
        <v>1</v>
      </c>
      <c r="L5" s="28">
        <f>INDEX('AEG Inputs'!$E$2:$BC$95,MATCH(L$1,'AEG Inputs'!$E$2:$E$95,0),MATCH($A5,'AEG Inputs'!$E$2:$AI$2,0))/'AEG Inputs'!$G$1+L4</f>
        <v>17</v>
      </c>
      <c r="M5" s="28">
        <f>INDEX('AEG Inputs'!$E$2:$BC$95,MATCH(M$1,'AEG Inputs'!$E$2:$E$95,0),MATCH($A5,'AEG Inputs'!$E$2:$AI$2,0))/'AEG Inputs'!$G$1+M4</f>
        <v>0</v>
      </c>
      <c r="N5" s="28">
        <f>INDEX('AEG Inputs'!$E$2:$BC$95,MATCH(N$1,'AEG Inputs'!$E$2:$E$95,0),MATCH($A5,'AEG Inputs'!$E$2:$AI$2,0))/'AEG Inputs'!$G$1+N4</f>
        <v>26</v>
      </c>
      <c r="O5" s="28">
        <f>INDEX('AEG Inputs'!$E$2:$BC$95,MATCH(O$1,'AEG Inputs'!$E$2:$E$95,0),MATCH($A5,'AEG Inputs'!$E$2:$AI$2,0))/'AEG Inputs'!$G$1+O4</f>
        <v>0</v>
      </c>
      <c r="P5" s="28">
        <f>INDEX('AEG Inputs'!$E$2:$BC$95,MATCH(P$1,'AEG Inputs'!$E$2:$E$95,0),MATCH($A5,'AEG Inputs'!$E$2:$AI$2,0))/'AEG Inputs'!$G$1+P4</f>
        <v>6</v>
      </c>
      <c r="Q5" s="28">
        <f>INDEX('AEG Inputs'!$E$2:$BC$95,MATCH(Q$1,'AEG Inputs'!$E$2:$E$95,0),MATCH($A5,'AEG Inputs'!$E$2:$AI$2,0))/'AEG Inputs'!$G$1+Q4</f>
        <v>108</v>
      </c>
      <c r="R5" s="28">
        <f>INDEX('AEG Inputs'!$E$2:$BC$95,MATCH(R$1,'AEG Inputs'!$E$2:$E$95,0),MATCH($A5,'AEG Inputs'!$E$2:$AI$2,0))/'AEG Inputs'!$G$1+R4</f>
        <v>0</v>
      </c>
      <c r="S5" s="28">
        <f>INDEX('AEG Inputs'!$E$2:$BC$95,MATCH(S$1,'AEG Inputs'!$E$2:$E$95,0),MATCH($A5,'AEG Inputs'!$E$2:$AI$2,0))/'AEG Inputs'!$G$1+S4</f>
        <v>5</v>
      </c>
      <c r="T5" s="28">
        <f>INDEX('AEG Inputs'!$E$2:$BC$95,MATCH(T$1,'AEG Inputs'!$E$2:$E$95,0),MATCH($A5,'AEG Inputs'!$E$2:$AI$2,0))/'AEG Inputs'!$G$1+T4</f>
        <v>19</v>
      </c>
      <c r="U5" s="28">
        <f>INDEX('AEG Inputs'!$E$2:$BC$95,MATCH(U$1,'AEG Inputs'!$E$2:$E$95,0),MATCH($A5,'AEG Inputs'!$E$2:$AI$2,0))/'AEG Inputs'!$G$1+U4</f>
        <v>2</v>
      </c>
      <c r="V5" s="28">
        <f>INDEX('AEG Inputs'!$E$2:$BC$95,MATCH(V$1,'AEG Inputs'!$E$2:$E$95,0),MATCH($A5,'AEG Inputs'!$E$2:$AI$2,0))/'AEG Inputs'!$G$1+V4</f>
        <v>173</v>
      </c>
      <c r="W5" s="28">
        <f>INDEX('AEG Inputs'!$E$2:$BC$95,MATCH(W$1,'AEG Inputs'!$E$2:$E$95,0),MATCH($A5,'AEG Inputs'!$E$2:$AI$2,0))/'AEG Inputs'!$G$1+W4</f>
        <v>0</v>
      </c>
      <c r="X5" s="28">
        <f>INDEX('AEG Inputs'!$E$2:$BC$95,MATCH(X$1,'AEG Inputs'!$E$2:$E$95,0),MATCH($A5,'AEG Inputs'!$E$2:$AI$2,0))/'AEG Inputs'!$G$1+X4</f>
        <v>72</v>
      </c>
      <c r="Y5" s="28">
        <f>INDEX('AEG Inputs'!$E$2:$BC$95,MATCH(Y$1,'AEG Inputs'!$E$2:$E$95,0),MATCH($A5,'AEG Inputs'!$E$2:$AI$2,0))/'AEG Inputs'!$G$1+Y4</f>
        <v>61</v>
      </c>
      <c r="Z5" s="28">
        <f>INDEX('AEG Inputs'!$E$2:$BC$95,MATCH(Z$1,'AEG Inputs'!$E$2:$E$95,0),MATCH($A5,'AEG Inputs'!$E$2:$AI$2,0))/'AEG Inputs'!$G$1+Z4</f>
        <v>3</v>
      </c>
      <c r="AA5" s="28">
        <f>INDEX('AEG Inputs'!$E$2:$BC$95,MATCH(AA$1,'AEG Inputs'!$E$2:$E$95,0),MATCH($A5,'AEG Inputs'!$E$2:$AI$2,0))/'AEG Inputs'!$G$1+AA4</f>
        <v>30</v>
      </c>
      <c r="AB5" s="28">
        <f>INDEX('AEG Inputs'!$E$2:$BC$95,MATCH(AB$1,'AEG Inputs'!$E$2:$E$95,0),MATCH($A5,'AEG Inputs'!$E$2:$AI$2,0))/'AEG Inputs'!$G$1+AB4</f>
        <v>0</v>
      </c>
      <c r="AC5" s="28">
        <f>INDEX('AEG Inputs'!$E$2:$BC$95,MATCH(AC$1,'AEG Inputs'!$E$2:$E$95,0),MATCH($A5,'AEG Inputs'!$E$2:$AI$2,0))/'AEG Inputs'!$G$1+AC4</f>
        <v>68</v>
      </c>
      <c r="AD5" s="28">
        <f>INDEX('AEG Inputs'!$E$2:$BC$95,MATCH(AD$1,'AEG Inputs'!$E$2:$E$95,0),MATCH($A5,'AEG Inputs'!$E$2:$AI$2,0))/'AEG Inputs'!$G$1+AD4</f>
        <v>0</v>
      </c>
      <c r="AE5" s="28">
        <f>INDEX('AEG Inputs'!$E$2:$BC$95,MATCH(AE$1,'AEG Inputs'!$E$2:$E$95,0),MATCH($A5,'AEG Inputs'!$E$2:$AI$2,0))/'AEG Inputs'!$G$1+AE4</f>
        <v>9</v>
      </c>
      <c r="AF5" s="28">
        <f>INDEX('AEG Inputs'!$E$2:$BC$95,MATCH(AF$1,'AEG Inputs'!$E$2:$E$95,0),MATCH($A5,'AEG Inputs'!$E$2:$AI$2,0))/'AEG Inputs'!$G$1+AF4</f>
        <v>857</v>
      </c>
      <c r="AG5" s="28">
        <f>INDEX('AEG Inputs'!$E$2:$BC$95,MATCH(AG$1,'AEG Inputs'!$E$2:$E$95,0),MATCH($A5,'AEG Inputs'!$E$2:$AI$2,0))/'AEG Inputs'!$G$1+AG4</f>
        <v>0</v>
      </c>
      <c r="AH5" s="28">
        <f>INDEX('AEG Inputs'!$E$2:$BC$95,MATCH(AH$1,'AEG Inputs'!$E$2:$E$95,0),MATCH($A5,'AEG Inputs'!$E$2:$AI$2,0))/'AEG Inputs'!$G$1+AH4</f>
        <v>59</v>
      </c>
      <c r="AI5" s="28">
        <f>INDEX('AEG Inputs'!$E$2:$BC$95,MATCH(AI$1,'AEG Inputs'!$E$2:$E$95,0),MATCH($A5,'AEG Inputs'!$E$2:$AI$2,0))/'AEG Inputs'!$G$1+AI4</f>
        <v>737</v>
      </c>
      <c r="AJ5" s="28">
        <f>INDEX('AEG Inputs'!$E$2:$BC$95,MATCH(AJ$1,'AEG Inputs'!$E$2:$E$95,0),MATCH($A5,'AEG Inputs'!$E$2:$AI$2,0))/'AEG Inputs'!$G$1+AJ4</f>
        <v>185</v>
      </c>
      <c r="AK5" s="28">
        <f>INDEX('AEG Inputs'!$E$2:$BC$95,MATCH(AK$1,'AEG Inputs'!$E$2:$E$95,0),MATCH($A5,'AEG Inputs'!$E$2:$AI$2,0))/'AEG Inputs'!$G$1+AK4</f>
        <v>1289</v>
      </c>
      <c r="AL5" s="28">
        <f>INDEX('AEG Inputs'!$E$2:$BC$95,MATCH(AL$1,'AEG Inputs'!$E$2:$E$95,0),MATCH($A5,'AEG Inputs'!$E$2:$AI$2,0))/'AEG Inputs'!$G$1+AL4</f>
        <v>10</v>
      </c>
      <c r="AM5" s="28">
        <f>INDEX('AEG Inputs'!$E$2:$BC$95,MATCH(AM$1,'AEG Inputs'!$E$2:$E$95,0),MATCH($A5,'AEG Inputs'!$E$2:$AI$2,0))/'AEG Inputs'!$G$1+AM4</f>
        <v>0</v>
      </c>
      <c r="AN5" s="28">
        <f>INDEX('AEG Inputs'!$E$2:$BC$95,MATCH(AN$1,'AEG Inputs'!$E$2:$E$95,0),MATCH($A5,'AEG Inputs'!$E$2:$AI$2,0))/'AEG Inputs'!$G$1+AN4</f>
        <v>0</v>
      </c>
      <c r="AO5" s="28">
        <f>INDEX('AEG Inputs'!$E$2:$BC$95,MATCH(AO$1,'AEG Inputs'!$E$2:$E$95,0),MATCH($A5,'AEG Inputs'!$E$2:$AI$2,0))/'AEG Inputs'!$G$1+AO4</f>
        <v>488</v>
      </c>
      <c r="AP5" s="28">
        <f>INDEX('AEG Inputs'!$E$2:$BC$95,MATCH(AP$1,'AEG Inputs'!$E$2:$E$95,0),MATCH($A5,'AEG Inputs'!$E$2:$AI$2,0))/'AEG Inputs'!$G$1+AP4</f>
        <v>97</v>
      </c>
      <c r="AQ5" s="28">
        <f>INDEX('AEG Inputs'!$E$2:$BC$95,MATCH(AQ$1,'AEG Inputs'!$E$2:$E$95,0),MATCH($A5,'AEG Inputs'!$E$2:$AI$2,0))/'AEG Inputs'!$G$1+AQ4</f>
        <v>299</v>
      </c>
      <c r="AR5" s="28">
        <f>INDEX('AEG Inputs'!$E$2:$BC$95,MATCH(AR$1,'AEG Inputs'!$E$2:$E$95,0),MATCH($A5,'AEG Inputs'!$E$2:$AI$2,0))/'AEG Inputs'!$G$1+AR4</f>
        <v>1</v>
      </c>
      <c r="AS5" s="28">
        <f>INDEX('AEG Inputs'!$E$2:$BC$95,MATCH(AS$1,'AEG Inputs'!$E$2:$E$95,0),MATCH($A5,'AEG Inputs'!$E$2:$AI$2,0))/'AEG Inputs'!$G$1+AS4</f>
        <v>409</v>
      </c>
      <c r="AT5" s="28">
        <f>INDEX('AEG Inputs'!$E$2:$BC$95,MATCH(AT$1,'AEG Inputs'!$E$2:$E$95,0),MATCH($A5,'AEG Inputs'!$E$2:$AI$2,0))/'AEG Inputs'!$G$1+AT4</f>
        <v>0</v>
      </c>
      <c r="AU5" s="28">
        <f>INDEX('AEG Inputs'!$E$2:$BC$95,MATCH(AU$1,'AEG Inputs'!$E$2:$E$95,0),MATCH($A5,'AEG Inputs'!$E$2:$AI$2,0))/'AEG Inputs'!$G$1+AU4</f>
        <v>61</v>
      </c>
      <c r="AV5" s="28">
        <f>INDEX('AEG Inputs'!$E$2:$BC$95,MATCH(AV$1,'AEG Inputs'!$E$2:$E$95,0),MATCH($A5,'AEG Inputs'!$E$2:$AI$2,0))/'AEG Inputs'!$G$1+AV4</f>
        <v>0</v>
      </c>
      <c r="AW5" s="28">
        <f>INDEX('AEG Inputs'!$E$2:$BC$95,MATCH(AW$1,'AEG Inputs'!$E$2:$E$95,0),MATCH($A5,'AEG Inputs'!$E$2:$AI$2,0))/'AEG Inputs'!$G$1+AW4</f>
        <v>0</v>
      </c>
      <c r="AX5" s="28">
        <f>INDEX('AEG Inputs'!$E$2:$BC$95,MATCH(AX$1,'AEG Inputs'!$E$2:$E$95,0),MATCH($A5,'AEG Inputs'!$E$2:$AI$2,0))/'AEG Inputs'!$G$1+AX4</f>
        <v>480</v>
      </c>
      <c r="AY5" s="28">
        <f>INDEX('AEG Inputs'!$E$2:$BC$95,MATCH(AY$1,'AEG Inputs'!$E$2:$E$95,0),MATCH($A5,'AEG Inputs'!$E$2:$AI$2,0))/'AEG Inputs'!$G$1+AY4</f>
        <v>111</v>
      </c>
      <c r="AZ5" s="28">
        <f>INDEX('AEG Inputs'!$E$2:$BC$95,MATCH(AZ$1,'AEG Inputs'!$E$2:$E$95,0),MATCH($A5,'AEG Inputs'!$E$2:$AI$2,0))/'AEG Inputs'!$G$1+AZ4</f>
        <v>26</v>
      </c>
      <c r="BA5" s="28">
        <f>INDEX('AEG Inputs'!$E$2:$BC$95,MATCH(BA$1,'AEG Inputs'!$E$2:$E$95,0),MATCH($A5,'AEG Inputs'!$E$2:$AI$2,0))/'AEG Inputs'!$G$1+BA4</f>
        <v>660</v>
      </c>
      <c r="BB5" s="28">
        <f>INDEX('AEG Inputs'!$E$2:$BC$95,MATCH(BB$1,'AEG Inputs'!$E$2:$E$95,0),MATCH($A5,'AEG Inputs'!$E$2:$AI$2,0))/'AEG Inputs'!$G$1+BB4</f>
        <v>10</v>
      </c>
      <c r="BC5" s="28">
        <f>INDEX('AEG Inputs'!$E$2:$BC$95,MATCH(BC$1,'AEG Inputs'!$E$2:$E$95,0),MATCH($A5,'AEG Inputs'!$E$2:$AI$2,0))/'AEG Inputs'!$G$1+BC4</f>
        <v>374</v>
      </c>
      <c r="BD5" s="28">
        <f>INDEX('AEG Inputs'!$E$2:$BC$95,MATCH(BD$1,'AEG Inputs'!$E$2:$E$95,0),MATCH($A5,'AEG Inputs'!$E$2:$AI$2,0))/'AEG Inputs'!$G$1+BD4</f>
        <v>694</v>
      </c>
      <c r="BE5" s="28">
        <f>INDEX('AEG Inputs'!$E$2:$BC$95,MATCH(BE$1,'AEG Inputs'!$E$2:$E$95,0),MATCH($A5,'AEG Inputs'!$E$2:$AI$2,0))/'AEG Inputs'!$G$1+BE4</f>
        <v>46</v>
      </c>
      <c r="BF5" s="28">
        <f>INDEX('AEG Inputs'!$E$2:$BC$95,MATCH(BF$1,'AEG Inputs'!$E$2:$E$95,0),MATCH($A5,'AEG Inputs'!$E$2:$AI$2,0))/'AEG Inputs'!$G$1+BF4</f>
        <v>500.99999999999994</v>
      </c>
      <c r="BG5" s="28">
        <f>INDEX('AEG Inputs'!$E$2:$BC$95,MATCH(BG$1,'AEG Inputs'!$E$2:$E$95,0),MATCH($A5,'AEG Inputs'!$E$2:$AI$2,0))/'AEG Inputs'!$G$1+BG4</f>
        <v>3</v>
      </c>
      <c r="BH5" s="28">
        <f>INDEX('AEG Inputs'!$E$2:$BC$95,MATCH(BH$1,'AEG Inputs'!$E$2:$E$95,0),MATCH($A5,'AEG Inputs'!$E$2:$AI$2,0))/'AEG Inputs'!$G$1+BH4</f>
        <v>492</v>
      </c>
      <c r="BI5" s="28">
        <f>INDEX('AEG Inputs'!$E$2:$BC$95,MATCH(BI$1,'AEG Inputs'!$E$2:$E$95,0),MATCH($A5,'AEG Inputs'!$E$2:$AI$2,0))/'AEG Inputs'!$G$1+BI4</f>
        <v>0</v>
      </c>
      <c r="BJ5" s="28">
        <f>INDEX('AEG Inputs'!$E$2:$BC$95,MATCH(BJ$1,'AEG Inputs'!$E$2:$E$95,0),MATCH($A5,'AEG Inputs'!$E$2:$AI$2,0))/'AEG Inputs'!$G$1+BJ4</f>
        <v>175</v>
      </c>
      <c r="BK5" s="28">
        <f>INDEX('AEG Inputs'!$E$2:$BC$95,MATCH(BK$1,'AEG Inputs'!$E$2:$E$95,0),MATCH($A5,'AEG Inputs'!$E$2:$AI$2,0))/'AEG Inputs'!$G$1+BK4</f>
        <v>691</v>
      </c>
      <c r="BL5" s="28">
        <f>INDEX('AEG Inputs'!$E$2:$BC$95,MATCH(BL$1,'AEG Inputs'!$E$2:$E$95,0),MATCH($A5,'AEG Inputs'!$E$2:$AI$2,0))/'AEG Inputs'!$G$1+BL4</f>
        <v>0</v>
      </c>
      <c r="BM5" s="28">
        <f>INDEX('AEG Inputs'!$E$2:$BC$95,MATCH(BM$1,'AEG Inputs'!$E$2:$E$95,0),MATCH($A5,'AEG Inputs'!$E$2:$AI$2,0))/'AEG Inputs'!$G$1+BM4</f>
        <v>12</v>
      </c>
      <c r="BN5" s="28">
        <f>INDEX('AEG Inputs'!$E$2:$BC$95,MATCH(BN$1,'AEG Inputs'!$E$2:$E$95,0),MATCH($A5,'AEG Inputs'!$E$2:$AI$2,0))/'AEG Inputs'!$G$1+BN4</f>
        <v>221</v>
      </c>
      <c r="BO5" s="28">
        <f>INDEX('AEG Inputs'!$E$2:$BC$95,MATCH(BO$1,'AEG Inputs'!$E$2:$E$95,0),MATCH($A5,'AEG Inputs'!$E$2:$AI$2,0))/'AEG Inputs'!$G$1+BO4</f>
        <v>63</v>
      </c>
      <c r="BP5" s="28">
        <f>INDEX('AEG Inputs'!$E$2:$BC$95,MATCH(BP$1,'AEG Inputs'!$E$2:$E$95,0),MATCH($A5,'AEG Inputs'!$E$2:$AI$2,0))/'AEG Inputs'!$G$1+BP4</f>
        <v>415</v>
      </c>
      <c r="BQ5" s="28">
        <f>INDEX('AEG Inputs'!$E$2:$BC$95,MATCH(BQ$1,'AEG Inputs'!$E$2:$E$95,0),MATCH($A5,'AEG Inputs'!$E$2:$AI$2,0))/'AEG Inputs'!$G$1+BQ4</f>
        <v>2</v>
      </c>
      <c r="BR5" s="28">
        <f>INDEX('AEG Inputs'!$E$2:$BC$95,MATCH(BR$1,'AEG Inputs'!$E$2:$E$95,0),MATCH($A5,'AEG Inputs'!$E$2:$AI$2,0))/'AEG Inputs'!$G$1+BR4</f>
        <v>0</v>
      </c>
      <c r="BS5" s="28">
        <f>INDEX('AEG Inputs'!$E$2:$BC$95,MATCH(BS$1,'AEG Inputs'!$E$2:$E$95,0),MATCH($A5,'AEG Inputs'!$E$2:$AI$2,0))/'AEG Inputs'!$G$1+BS4</f>
        <v>0</v>
      </c>
      <c r="BT5" s="28">
        <f>INDEX('AEG Inputs'!$E$2:$BC$95,MATCH(BT$1,'AEG Inputs'!$E$2:$E$95,0),MATCH($A5,'AEG Inputs'!$E$2:$AI$2,0))/'AEG Inputs'!$G$1+BT4</f>
        <v>63</v>
      </c>
      <c r="BU5" s="28">
        <f>INDEX('AEG Inputs'!$E$2:$BC$95,MATCH(BU$1,'AEG Inputs'!$E$2:$E$95,0),MATCH($A5,'AEG Inputs'!$E$2:$AI$2,0))/'AEG Inputs'!$G$1+BU4</f>
        <v>23</v>
      </c>
      <c r="BV5" s="28">
        <f>INDEX('AEG Inputs'!$E$2:$BC$95,MATCH(BV$1,'AEG Inputs'!$E$2:$E$95,0),MATCH($A5,'AEG Inputs'!$E$2:$AI$2,0))/'AEG Inputs'!$G$1+BV4</f>
        <v>68</v>
      </c>
      <c r="BW5" s="28">
        <f>INDEX('AEG Inputs'!$E$2:$BC$95,MATCH(BW$1,'AEG Inputs'!$E$2:$E$95,0),MATCH($A5,'AEG Inputs'!$E$2:$AI$2,0))/'AEG Inputs'!$G$1+BW4</f>
        <v>0</v>
      </c>
      <c r="BX5" s="28">
        <f>INDEX('AEG Inputs'!$E$2:$BC$95,MATCH(BX$1,'AEG Inputs'!$E$2:$E$95,0),MATCH($A5,'AEG Inputs'!$E$2:$AI$2,0))/'AEG Inputs'!$G$1+BX4</f>
        <v>113</v>
      </c>
      <c r="BY5" s="28">
        <f>INDEX('AEG Inputs'!$E$2:$BC$95,MATCH(BY$1,'AEG Inputs'!$E$2:$E$95,0),MATCH($A5,'AEG Inputs'!$E$2:$AI$2,0))/'AEG Inputs'!$G$1+BY4</f>
        <v>0</v>
      </c>
      <c r="BZ5" s="28">
        <f>INDEX('AEG Inputs'!$E$2:$BC$95,MATCH(BZ$1,'AEG Inputs'!$E$2:$E$95,0),MATCH($A5,'AEG Inputs'!$E$2:$AI$2,0))/'AEG Inputs'!$G$1+BZ4</f>
        <v>15</v>
      </c>
      <c r="CA5" s="28">
        <f>INDEX('AEG Inputs'!$E$2:$BC$95,MATCH(CA$1,'AEG Inputs'!$E$2:$E$95,0),MATCH($A5,'AEG Inputs'!$E$2:$AI$2,0))/'AEG Inputs'!$G$1+CA4</f>
        <v>0</v>
      </c>
      <c r="CB5" s="28">
        <f>INDEX('AEG Inputs'!$E$2:$BC$95,MATCH(CB$1,'AEG Inputs'!$E$2:$E$95,0),MATCH($A5,'AEG Inputs'!$E$2:$AI$2,0))/'AEG Inputs'!$G$1+CB4</f>
        <v>0</v>
      </c>
      <c r="CC5" s="28">
        <f>INDEX('AEG Inputs'!$E$2:$BC$95,MATCH(CC$1,'AEG Inputs'!$E$2:$E$95,0),MATCH($A5,'AEG Inputs'!$E$2:$AI$2,0))/'AEG Inputs'!$G$1+CC4</f>
        <v>8</v>
      </c>
      <c r="CD5" s="28">
        <f>INDEX('AEG Inputs'!$E$2:$BC$95,MATCH(CD$1,'AEG Inputs'!$E$2:$E$95,0),MATCH($A5,'AEG Inputs'!$E$2:$AI$2,0))/'AEG Inputs'!$G$1+CD4</f>
        <v>21.000000000000004</v>
      </c>
      <c r="CE5" s="28">
        <f>INDEX('AEG Inputs'!$E$2:$BC$95,MATCH(CE$1,'AEG Inputs'!$E$2:$E$95,0),MATCH($A5,'AEG Inputs'!$E$2:$AI$2,0))/'AEG Inputs'!$G$1+CE4</f>
        <v>3</v>
      </c>
      <c r="CF5" s="28">
        <f>INDEX('AEG Inputs'!$E$2:$BC$95,MATCH(CF$1,'AEG Inputs'!$E$2:$E$95,0),MATCH($A5,'AEG Inputs'!$E$2:$AI$2,0))/'AEG Inputs'!$G$1+CF4</f>
        <v>175</v>
      </c>
      <c r="CG5" s="28">
        <f>INDEX('AEG Inputs'!$E$2:$BC$95,MATCH(CG$1,'AEG Inputs'!$E$2:$E$95,0),MATCH($A5,'AEG Inputs'!$E$2:$AI$2,0))/'AEG Inputs'!$G$1+CG4</f>
        <v>0</v>
      </c>
      <c r="CH5" s="28">
        <f>INDEX('AEG Inputs'!$E$2:$BC$95,MATCH(CH$1,'AEG Inputs'!$E$2:$E$95,0),MATCH($A5,'AEG Inputs'!$E$2:$AI$2,0))/'AEG Inputs'!$G$1+CH4</f>
        <v>89</v>
      </c>
      <c r="CI5" s="28">
        <f>INDEX('AEG Inputs'!$E$2:$BC$95,MATCH(CI$1,'AEG Inputs'!$E$2:$E$95,0),MATCH($A5,'AEG Inputs'!$E$2:$AI$2,0))/'AEG Inputs'!$G$1+CI4</f>
        <v>59</v>
      </c>
      <c r="CJ5" s="28">
        <f>INDEX('AEG Inputs'!$E$2:$BC$95,MATCH(CJ$1,'AEG Inputs'!$E$2:$E$95,0),MATCH($A5,'AEG Inputs'!$E$2:$AI$2,0))/'AEG Inputs'!$G$1+CJ4</f>
        <v>6</v>
      </c>
      <c r="CK5" s="28">
        <f>INDEX('AEG Inputs'!$E$2:$BC$95,MATCH(CK$1,'AEG Inputs'!$E$2:$E$95,0),MATCH($A5,'AEG Inputs'!$E$2:$AI$2,0))/'AEG Inputs'!$G$1+CK4</f>
        <v>80</v>
      </c>
      <c r="CL5" s="28">
        <f>INDEX('AEG Inputs'!$E$2:$BC$95,MATCH(CL$1,'AEG Inputs'!$E$2:$E$95,0),MATCH($A5,'AEG Inputs'!$E$2:$AI$2,0))/'AEG Inputs'!$G$1+CL4</f>
        <v>0</v>
      </c>
      <c r="CM5" s="28">
        <f>INDEX('AEG Inputs'!$E$2:$BC$95,MATCH(CM$1,'AEG Inputs'!$E$2:$E$95,0),MATCH($A5,'AEG Inputs'!$E$2:$AI$2,0))/'AEG Inputs'!$G$1+CM4</f>
        <v>128</v>
      </c>
      <c r="CN5" s="28">
        <f>INDEX('AEG Inputs'!$E$2:$BC$95,MATCH(CN$1,'AEG Inputs'!$E$2:$E$95,0),MATCH($A5,'AEG Inputs'!$E$2:$AI$2,0))/'AEG Inputs'!$G$1+CN4</f>
        <v>0</v>
      </c>
      <c r="CO5" s="28">
        <f>INDEX('AEG Inputs'!$E$2:$BC$95,MATCH(CO$1,'AEG Inputs'!$E$2:$E$95,0),MATCH($A5,'AEG Inputs'!$E$2:$AI$2,0))/'AEG Inputs'!$G$1+CO4</f>
        <v>24</v>
      </c>
      <c r="CP5" s="28">
        <f>INDEX('AEG Inputs'!$E$2:$BC$95,MATCH(CP$1,'AEG Inputs'!$E$2:$E$95,0),MATCH($A5,'AEG Inputs'!$E$2:$AI$2,0))/'AEG Inputs'!$G$1+CP4</f>
        <v>34</v>
      </c>
      <c r="CQ5" s="28" cm="1">
        <f t="array" ref="CQ5">INDEX('AEG Inputs'!$E$2:$BC$95,MATCH(CQ$1,'AEG Inputs'!$F$2:$F$95,0),MATCH($A5,'AEG Inputs'!$E$2:$AI$2,0)+20)/'AEG Inputs'!$G$1+CQ4</f>
        <v>0</v>
      </c>
      <c r="CR5" s="28" cm="1">
        <f t="array" ref="CR5">INDEX('AEG Inputs'!$E$2:$BC$95,MATCH(CR$1,'AEG Inputs'!$F$2:$F$95,0),MATCH($A5,'AEG Inputs'!$E$2:$AI$2,0)+20)/'AEG Inputs'!$G$1+CR4</f>
        <v>2</v>
      </c>
      <c r="CS5" s="28" cm="1">
        <f t="array" ref="CS5">INDEX('AEG Inputs'!$E$2:$BC$95,MATCH(CS$1,'AEG Inputs'!$F$2:$F$95,0),MATCH($A5,'AEG Inputs'!$E$2:$AI$2,0)+20)/'AEG Inputs'!$G$1+CS4</f>
        <v>34</v>
      </c>
      <c r="CT5" s="28" cm="1">
        <f t="array" ref="CT5">INDEX('AEG Inputs'!$E$2:$BC$95,MATCH(CT$1,'AEG Inputs'!$F$2:$F$95,0),MATCH($A5,'AEG Inputs'!$E$2:$AI$2,0)+20)/'AEG Inputs'!$G$1+CT4</f>
        <v>3</v>
      </c>
      <c r="CU5" s="28" cm="1">
        <f t="array" ref="CU5">INDEX('AEG Inputs'!$E$2:$BC$95,MATCH(CU$1,'AEG Inputs'!$F$2:$F$95,0),MATCH($A5,'AEG Inputs'!$E$2:$AI$2,0)+20)/'AEG Inputs'!$G$1+CU4</f>
        <v>224</v>
      </c>
      <c r="CV5" s="28" cm="1">
        <f t="array" ref="CV5">INDEX('AEG Inputs'!$E$2:$BC$95,MATCH(CV$1,'AEG Inputs'!$F$2:$F$95,0),MATCH($A5,'AEG Inputs'!$E$2:$AI$2,0)+20)/'AEG Inputs'!$G$1+CV4</f>
        <v>0</v>
      </c>
      <c r="CW5" s="28" cm="1">
        <f t="array" ref="CW5">INDEX('AEG Inputs'!$E$2:$BC$95,MATCH(CW$1,'AEG Inputs'!$F$2:$F$95,0),MATCH($A5,'AEG Inputs'!$E$2:$AI$2,0)+20)/'AEG Inputs'!$G$1+CW4</f>
        <v>0</v>
      </c>
      <c r="CX5" s="28" cm="1">
        <f t="array" ref="CX5">INDEX('AEG Inputs'!$E$2:$BC$95,MATCH(CX$1,'AEG Inputs'!$F$2:$F$95,0),MATCH($A5,'AEG Inputs'!$E$2:$AI$2,0)+20)/'AEG Inputs'!$G$1+CX4</f>
        <v>138</v>
      </c>
      <c r="CY5" s="28" cm="1">
        <f t="array" ref="CY5">INDEX('AEG Inputs'!$E$2:$BC$95,MATCH(CY$1,'AEG Inputs'!$F$2:$F$95,0),MATCH($A5,'AEG Inputs'!$E$2:$AI$2,0)+20)/'AEG Inputs'!$G$1+CY4</f>
        <v>120</v>
      </c>
      <c r="CZ5" s="28" cm="1">
        <f t="array" ref="CZ5">INDEX('AEG Inputs'!$E$2:$BC$95,MATCH(CZ$1,'AEG Inputs'!$F$2:$F$95,0),MATCH($A5,'AEG Inputs'!$E$2:$AI$2,0)+20)/'AEG Inputs'!$G$1+CZ4</f>
        <v>2</v>
      </c>
      <c r="DA5" s="28" cm="1">
        <f t="array" ref="DA5">INDEX('AEG Inputs'!$E$2:$BC$95,MATCH(DA$1,'AEG Inputs'!$F$2:$F$95,0),MATCH($A5,'AEG Inputs'!$E$2:$AI$2,0)+20)/'AEG Inputs'!$G$1+DA4</f>
        <v>4</v>
      </c>
      <c r="DB5" s="28" cm="1">
        <f t="array" ref="DB5">INDEX('AEG Inputs'!$E$2:$BC$95,MATCH(DB$1,'AEG Inputs'!$F$2:$F$95,0),MATCH($A5,'AEG Inputs'!$E$2:$AI$2,0)+20)/'AEG Inputs'!$G$1+DB4</f>
        <v>0</v>
      </c>
      <c r="DC5" s="28" cm="1">
        <f t="array" ref="DC5">INDEX('AEG Inputs'!$E$2:$BC$95,MATCH(DC$1,'AEG Inputs'!$F$2:$F$95,0),MATCH($A5,'AEG Inputs'!$E$2:$AI$2,0)+20)/'AEG Inputs'!$G$1+DC4</f>
        <v>9</v>
      </c>
      <c r="DD5" s="28" cm="1">
        <f t="array" ref="DD5">INDEX('AEG Inputs'!$E$2:$BC$95,MATCH(DD$1,'AEG Inputs'!$F$2:$F$95,0),MATCH($A5,'AEG Inputs'!$E$2:$AI$2,0)+20)/'AEG Inputs'!$G$1+DD4</f>
        <v>0</v>
      </c>
      <c r="DE5" s="28" cm="1">
        <f t="array" ref="DE5">INDEX('AEG Inputs'!$E$2:$BC$95,MATCH(DE$1,'AEG Inputs'!$F$2:$F$95,0),MATCH($A5,'AEG Inputs'!$E$2:$AI$2,0)+20)/'AEG Inputs'!$G$1+DE4</f>
        <v>11</v>
      </c>
      <c r="DF5" s="28" cm="1">
        <f t="array" ref="DF5">INDEX('AEG Inputs'!$E$2:$BC$95,MATCH(DF$1,'AEG Inputs'!$F$2:$F$95,0),MATCH($A5,'AEG Inputs'!$E$2:$AI$2,0)+20)/'AEG Inputs'!$G$1+DF4</f>
        <v>0</v>
      </c>
      <c r="DG5" s="28" cm="1">
        <f t="array" ref="DG5">INDEX('AEG Inputs'!$E$2:$BC$95,MATCH(DG$1,'AEG Inputs'!$F$2:$F$95,0),MATCH($A5,'AEG Inputs'!$E$2:$AI$2,0)+20)/'AEG Inputs'!$G$1+DG4</f>
        <v>5</v>
      </c>
      <c r="DH5" s="28" cm="1">
        <f t="array" ref="DH5">INDEX('AEG Inputs'!$E$2:$BC$95,MATCH(DH$1,'AEG Inputs'!$F$2:$F$95,0),MATCH($A5,'AEG Inputs'!$E$2:$AI$2,0)+20)/'AEG Inputs'!$G$1+DH4</f>
        <v>42.000000000000007</v>
      </c>
      <c r="DI5" s="28" cm="1">
        <f t="array" ref="DI5">INDEX('AEG Inputs'!$E$2:$BC$95,MATCH(DI$1,'AEG Inputs'!$F$2:$F$95,0),MATCH($A5,'AEG Inputs'!$E$2:$AI$2,0)+20)/'AEG Inputs'!$G$1+DI4</f>
        <v>2</v>
      </c>
      <c r="DJ5" s="28" cm="1">
        <f t="array" ref="DJ5">INDEX('AEG Inputs'!$E$2:$BC$95,MATCH(DJ$1,'AEG Inputs'!$F$2:$F$95,0),MATCH($A5,'AEG Inputs'!$E$2:$AI$2,0)+20)/'AEG Inputs'!$G$1+DJ4</f>
        <v>412</v>
      </c>
      <c r="DK5" s="28" cm="1">
        <f t="array" ref="DK5">INDEX('AEG Inputs'!$E$2:$BC$95,MATCH(DK$1,'AEG Inputs'!$F$2:$F$95,0),MATCH($A5,'AEG Inputs'!$E$2:$AI$2,0)+20)/'AEG Inputs'!$G$1+DK4</f>
        <v>0</v>
      </c>
      <c r="DL5" s="28" cm="1">
        <f t="array" ref="DL5">INDEX('AEG Inputs'!$E$2:$BC$95,MATCH(DL$1,'AEG Inputs'!$F$2:$F$95,0),MATCH($A5,'AEG Inputs'!$E$2:$AI$2,0)+20)/'AEG Inputs'!$G$1+DL4</f>
        <v>152</v>
      </c>
      <c r="DM5" s="28" cm="1">
        <f t="array" ref="DM5">INDEX('AEG Inputs'!$E$2:$BC$95,MATCH(DM$1,'AEG Inputs'!$F$2:$F$95,0),MATCH($A5,'AEG Inputs'!$E$2:$AI$2,0)+20)/'AEG Inputs'!$G$1+DM4</f>
        <v>61</v>
      </c>
      <c r="DN5" s="28" cm="1">
        <f t="array" ref="DN5">INDEX('AEG Inputs'!$E$2:$BC$95,MATCH(DN$1,'AEG Inputs'!$F$2:$F$95,0),MATCH($A5,'AEG Inputs'!$E$2:$AI$2,0)+20)/'AEG Inputs'!$G$1+DN4</f>
        <v>5</v>
      </c>
      <c r="DO5" s="28" cm="1">
        <f t="array" ref="DO5">INDEX('AEG Inputs'!$E$2:$BC$95,MATCH(DO$1,'AEG Inputs'!$F$2:$F$95,0),MATCH($A5,'AEG Inputs'!$E$2:$AI$2,0)+20)/'AEG Inputs'!$G$1+DO4</f>
        <v>31</v>
      </c>
      <c r="DP5" s="28" cm="1">
        <f t="array" ref="DP5">INDEX('AEG Inputs'!$E$2:$BC$95,MATCH(DP$1,'AEG Inputs'!$F$2:$F$95,0),MATCH($A5,'AEG Inputs'!$E$2:$AI$2,0)+20)/'AEG Inputs'!$G$1+DP4</f>
        <v>0</v>
      </c>
      <c r="DQ5" s="28" cm="1">
        <f t="array" ref="DQ5">INDEX('AEG Inputs'!$E$2:$BC$95,MATCH(DQ$1,'AEG Inputs'!$F$2:$F$95,0),MATCH($A5,'AEG Inputs'!$E$2:$AI$2,0)+20)/'AEG Inputs'!$G$1+DQ4</f>
        <v>13</v>
      </c>
      <c r="DR5" s="28" cm="1">
        <f t="array" ref="DR5">INDEX('AEG Inputs'!$E$2:$BC$95,MATCH(DR$1,'AEG Inputs'!$F$2:$F$95,0),MATCH($A5,'AEG Inputs'!$E$2:$AI$2,0)+20)/'AEG Inputs'!$G$1+DR4</f>
        <v>0</v>
      </c>
      <c r="DS5" s="28" cm="1">
        <f t="array" ref="DS5">INDEX('AEG Inputs'!$E$2:$BC$95,MATCH(DS$1,'AEG Inputs'!$F$2:$F$95,0),MATCH($A5,'AEG Inputs'!$E$2:$AI$2,0)+20)/'AEG Inputs'!$G$1+DS4</f>
        <v>21</v>
      </c>
      <c r="DT5" s="28" cm="1">
        <f t="array" ref="DT5">INDEX('AEG Inputs'!$E$2:$BC$95,MATCH(DT$1,'AEG Inputs'!$F$2:$F$95,0),MATCH($A5,'AEG Inputs'!$E$2:$AI$2,0)+20)/'AEG Inputs'!$G$1+DT4</f>
        <v>0</v>
      </c>
      <c r="DU5" s="28" cm="1">
        <f t="array" ref="DU5">INDEX('AEG Inputs'!$E$2:$BC$95,MATCH(DU$1,'AEG Inputs'!$F$2:$F$95,0),MATCH($A5,'AEG Inputs'!$E$2:$AI$2,0)+20)/'AEG Inputs'!$G$1+DU4</f>
        <v>56</v>
      </c>
      <c r="DV5" s="28" cm="1">
        <f t="array" ref="DV5">INDEX('AEG Inputs'!$E$2:$BC$95,MATCH(DV$1,'AEG Inputs'!$F$2:$F$95,0),MATCH($A5,'AEG Inputs'!$E$2:$AI$2,0)+20)/'AEG Inputs'!$G$1+DV4</f>
        <v>1611</v>
      </c>
      <c r="DW5" s="28" cm="1">
        <f t="array" ref="DW5">INDEX('AEG Inputs'!$E$2:$BC$95,MATCH(DW$1,'AEG Inputs'!$F$2:$F$95,0),MATCH($A5,'AEG Inputs'!$E$2:$AI$2,0)+20)/'AEG Inputs'!$G$1+DW4</f>
        <v>106</v>
      </c>
      <c r="DX5" s="28" cm="1">
        <f t="array" ref="DX5">INDEX('AEG Inputs'!$E$2:$BC$95,MATCH(DX$1,'AEG Inputs'!$F$2:$F$95,0),MATCH($A5,'AEG Inputs'!$E$2:$AI$2,0)+20)/'AEG Inputs'!$G$1+DX4</f>
        <v>3917</v>
      </c>
      <c r="DY5" s="28" cm="1">
        <f t="array" ref="DY5">INDEX('AEG Inputs'!$E$2:$BC$95,MATCH(DY$1,'AEG Inputs'!$F$2:$F$95,0),MATCH($A5,'AEG Inputs'!$E$2:$AI$2,0)+20)/'AEG Inputs'!$G$1+DY4</f>
        <v>9</v>
      </c>
      <c r="DZ5" s="28" cm="1">
        <f t="array" ref="DZ5">INDEX('AEG Inputs'!$E$2:$BC$95,MATCH(DZ$1,'AEG Inputs'!$F$2:$F$95,0),MATCH($A5,'AEG Inputs'!$E$2:$AI$2,0)+20)/'AEG Inputs'!$G$1+DZ4</f>
        <v>0</v>
      </c>
      <c r="EA5" s="28" cm="1">
        <f t="array" ref="EA5">INDEX('AEG Inputs'!$E$2:$BC$95,MATCH(EA$1,'AEG Inputs'!$F$2:$F$95,0),MATCH($A5,'AEG Inputs'!$E$2:$AI$2,0)+20)/'AEG Inputs'!$G$1+EA4</f>
        <v>0</v>
      </c>
      <c r="EB5" s="28" cm="1">
        <f t="array" ref="EB5">INDEX('AEG Inputs'!$E$2:$BC$95,MATCH(EB$1,'AEG Inputs'!$F$2:$F$95,0),MATCH($A5,'AEG Inputs'!$E$2:$AI$2,0)+20)/'AEG Inputs'!$G$1+EB4</f>
        <v>488</v>
      </c>
      <c r="EC5" s="28" cm="1">
        <f t="array" ref="EC5">INDEX('AEG Inputs'!$E$2:$BC$95,MATCH(EC$1,'AEG Inputs'!$F$2:$F$95,0),MATCH($A5,'AEG Inputs'!$E$2:$AI$2,0)+20)/'AEG Inputs'!$G$1+EC4</f>
        <v>203</v>
      </c>
      <c r="ED5" s="28" cm="1">
        <f t="array" ref="ED5">INDEX('AEG Inputs'!$E$2:$BC$95,MATCH(ED$1,'AEG Inputs'!$F$2:$F$95,0),MATCH($A5,'AEG Inputs'!$E$2:$AI$2,0)+20)/'AEG Inputs'!$G$1+ED4</f>
        <v>140</v>
      </c>
      <c r="EE5" s="28" cm="1">
        <f t="array" ref="EE5">INDEX('AEG Inputs'!$E$2:$BC$95,MATCH(EE$1,'AEG Inputs'!$F$2:$F$95,0),MATCH($A5,'AEG Inputs'!$E$2:$AI$2,0)+20)/'AEG Inputs'!$G$1+EE4</f>
        <v>1</v>
      </c>
      <c r="EF5" s="28" cm="1">
        <f t="array" ref="EF5">INDEX('AEG Inputs'!$E$2:$BC$95,MATCH(EF$1,'AEG Inputs'!$F$2:$F$95,0),MATCH($A5,'AEG Inputs'!$E$2:$AI$2,0)+20)/'AEG Inputs'!$G$1+EF4</f>
        <v>240</v>
      </c>
      <c r="EG5" s="28" cm="1">
        <f t="array" ref="EG5">INDEX('AEG Inputs'!$E$2:$BC$95,MATCH(EG$1,'AEG Inputs'!$F$2:$F$95,0),MATCH($A5,'AEG Inputs'!$E$2:$AI$2,0)+20)/'AEG Inputs'!$G$1+EG4</f>
        <v>0</v>
      </c>
      <c r="EH5" s="28" cm="1">
        <f t="array" ref="EH5">INDEX('AEG Inputs'!$E$2:$BC$95,MATCH(EH$1,'AEG Inputs'!$F$2:$F$95,0),MATCH($A5,'AEG Inputs'!$E$2:$AI$2,0)+20)/'AEG Inputs'!$G$1+EH4</f>
        <v>143</v>
      </c>
      <c r="EI5" s="28" cm="1">
        <f t="array" ref="EI5">INDEX('AEG Inputs'!$E$2:$BC$95,MATCH(EI$1,'AEG Inputs'!$F$2:$F$95,0),MATCH($A5,'AEG Inputs'!$E$2:$AI$2,0)+20)/'AEG Inputs'!$G$1+EI4</f>
        <v>0</v>
      </c>
      <c r="EJ5" s="28" cm="1">
        <f t="array" ref="EJ5">INDEX('AEG Inputs'!$E$2:$BC$95,MATCH(EJ$1,'AEG Inputs'!$F$2:$F$95,0),MATCH($A5,'AEG Inputs'!$E$2:$AI$2,0)+20)/'AEG Inputs'!$G$1+EJ4</f>
        <v>462</v>
      </c>
      <c r="EK5" s="28" cm="1">
        <f t="array" ref="EK5">INDEX('AEG Inputs'!$E$2:$BC$95,MATCH(EK$1,'AEG Inputs'!$F$2:$F$95,0),MATCH($A5,'AEG Inputs'!$E$2:$AI$2,0)+20)/'AEG Inputs'!$G$1+EK4</f>
        <v>245</v>
      </c>
      <c r="EL5" s="28" cm="1">
        <f t="array" ref="EL5">INDEX('AEG Inputs'!$E$2:$BC$95,MATCH(EL$1,'AEG Inputs'!$F$2:$F$95,0),MATCH($A5,'AEG Inputs'!$E$2:$AI$2,0)+20)/'AEG Inputs'!$G$1+EL4</f>
        <v>25</v>
      </c>
      <c r="EM5" s="28" cm="1">
        <f t="array" ref="EM5">INDEX('AEG Inputs'!$E$2:$BC$95,MATCH(EM$1,'AEG Inputs'!$F$2:$F$95,0),MATCH($A5,'AEG Inputs'!$E$2:$AI$2,0)+20)/'AEG Inputs'!$G$1+EM4</f>
        <v>3475</v>
      </c>
      <c r="EN5" s="28" cm="1">
        <f t="array" ref="EN5">INDEX('AEG Inputs'!$E$2:$BC$95,MATCH(EN$1,'AEG Inputs'!$F$2:$F$95,0),MATCH($A5,'AEG Inputs'!$E$2:$AI$2,0)+20)/'AEG Inputs'!$G$1+EN4</f>
        <v>9</v>
      </c>
      <c r="EO5" s="28" cm="1">
        <f t="array" ref="EO5">INDEX('AEG Inputs'!$E$2:$BC$95,MATCH(EO$1,'AEG Inputs'!$F$2:$F$95,0),MATCH($A5,'AEG Inputs'!$E$2:$AI$2,0)+20)/'AEG Inputs'!$G$1+EO4</f>
        <v>798</v>
      </c>
      <c r="EP5" s="28" cm="1">
        <f t="array" ref="EP5">INDEX('AEG Inputs'!$E$2:$BC$95,MATCH(EP$1,'AEG Inputs'!$F$2:$F$95,0),MATCH($A5,'AEG Inputs'!$E$2:$AI$2,0)+20)/'AEG Inputs'!$G$1+EP4</f>
        <v>694</v>
      </c>
      <c r="EQ5" s="28" cm="1">
        <f t="array" ref="EQ5">INDEX('AEG Inputs'!$E$2:$BC$95,MATCH(EQ$1,'AEG Inputs'!$F$2:$F$95,0),MATCH($A5,'AEG Inputs'!$E$2:$AI$2,0)+20)/'AEG Inputs'!$G$1+EQ4</f>
        <v>74</v>
      </c>
      <c r="ER5" s="28" cm="1">
        <f t="array" ref="ER5">INDEX('AEG Inputs'!$E$2:$BC$95,MATCH(ER$1,'AEG Inputs'!$F$2:$F$95,0),MATCH($A5,'AEG Inputs'!$E$2:$AI$2,0)+20)/'AEG Inputs'!$G$1+ER4</f>
        <v>556</v>
      </c>
      <c r="ES5" s="28" cm="1">
        <f t="array" ref="ES5">INDEX('AEG Inputs'!$E$2:$BC$95,MATCH(ES$1,'AEG Inputs'!$F$2:$F$95,0),MATCH($A5,'AEG Inputs'!$E$2:$AI$2,0)+20)/'AEG Inputs'!$G$1+ES4</f>
        <v>3</v>
      </c>
      <c r="ET5" s="28" cm="1">
        <f t="array" ref="ET5">INDEX('AEG Inputs'!$E$2:$BC$95,MATCH(ET$1,'AEG Inputs'!$F$2:$F$95,0),MATCH($A5,'AEG Inputs'!$E$2:$AI$2,0)+20)/'AEG Inputs'!$G$1+ET4</f>
        <v>221</v>
      </c>
      <c r="EU5" s="28" cm="1">
        <f t="array" ref="EU5">INDEX('AEG Inputs'!$E$2:$BC$95,MATCH(EU$1,'AEG Inputs'!$F$2:$F$95,0),MATCH($A5,'AEG Inputs'!$E$2:$AI$2,0)+20)/'AEG Inputs'!$G$1+EU4</f>
        <v>0</v>
      </c>
      <c r="EV5" s="28" cm="1">
        <f t="array" ref="EV5">INDEX('AEG Inputs'!$E$2:$BC$95,MATCH(EV$1,'AEG Inputs'!$F$2:$F$95,0),MATCH($A5,'AEG Inputs'!$E$2:$AI$2,0)+20)/'AEG Inputs'!$G$1+EV4</f>
        <v>327</v>
      </c>
      <c r="EW5" s="28" cm="1">
        <f t="array" ref="EW5">INDEX('AEG Inputs'!$E$2:$BC$95,MATCH(EW$1,'AEG Inputs'!$F$2:$F$95,0),MATCH($A5,'AEG Inputs'!$E$2:$AI$2,0)+20)/'AEG Inputs'!$G$1+EW4</f>
        <v>0</v>
      </c>
      <c r="EX5" s="28" cm="1">
        <f t="array" ref="EX5">INDEX('AEG Inputs'!$E$2:$BC$95,MATCH(EX$1,'AEG Inputs'!$F$2:$F$95,0),MATCH($A5,'AEG Inputs'!$E$2:$AI$2,0)+20)/'AEG Inputs'!$G$1+EX4</f>
        <v>12</v>
      </c>
      <c r="EY5" s="28" cm="1">
        <f t="array" ref="EY5">INDEX('AEG Inputs'!$E$2:$BC$95,MATCH(EY$1,'AEG Inputs'!$F$2:$F$95,0),MATCH($A5,'AEG Inputs'!$E$2:$AI$2,0)+20)/'AEG Inputs'!$G$1+EY4</f>
        <v>482</v>
      </c>
      <c r="EZ5" s="28" cm="1">
        <f t="array" ref="EZ5">INDEX('AEG Inputs'!$E$2:$BC$95,MATCH(EZ$1,'AEG Inputs'!$F$2:$F$95,0),MATCH($A5,'AEG Inputs'!$E$2:$AI$2,0)+20)/'AEG Inputs'!$G$1+EZ4</f>
        <v>31</v>
      </c>
      <c r="FA5" s="28" cm="1">
        <f t="array" ref="FA5">INDEX('AEG Inputs'!$E$2:$BC$95,MATCH(FA$1,'AEG Inputs'!$F$2:$F$95,0),MATCH($A5,'AEG Inputs'!$E$2:$AI$2,0)+20)/'AEG Inputs'!$G$1+FA4</f>
        <v>1878</v>
      </c>
      <c r="FB5" s="28" cm="1">
        <f t="array" ref="FB5">INDEX('AEG Inputs'!$E$2:$BC$95,MATCH(FB$1,'AEG Inputs'!$F$2:$F$95,0),MATCH($A5,'AEG Inputs'!$E$2:$AI$2,0)+20)/'AEG Inputs'!$G$1+FB4</f>
        <v>2</v>
      </c>
      <c r="FC5" s="28" cm="1">
        <f t="array" ref="FC5">INDEX('AEG Inputs'!$E$2:$BC$95,MATCH(FC$1,'AEG Inputs'!$F$2:$F$95,0),MATCH($A5,'AEG Inputs'!$E$2:$AI$2,0)+20)/'AEG Inputs'!$G$1+FC4</f>
        <v>0</v>
      </c>
      <c r="FD5" s="28" cm="1">
        <f t="array" ref="FD5">INDEX('AEG Inputs'!$E$2:$BC$95,MATCH(FD$1,'AEG Inputs'!$F$2:$F$95,0),MATCH($A5,'AEG Inputs'!$E$2:$AI$2,0)+20)/'AEG Inputs'!$G$1+FD4</f>
        <v>0</v>
      </c>
      <c r="FE5" s="28" cm="1">
        <f t="array" ref="FE5">INDEX('AEG Inputs'!$E$2:$BC$95,MATCH(FE$1,'AEG Inputs'!$F$2:$F$95,0),MATCH($A5,'AEG Inputs'!$E$2:$AI$2,0)+20)/'AEG Inputs'!$G$1+FE4</f>
        <v>63</v>
      </c>
      <c r="FF5" s="28" cm="1">
        <f t="array" ref="FF5">INDEX('AEG Inputs'!$E$2:$BC$95,MATCH(FF$1,'AEG Inputs'!$F$2:$F$95,0),MATCH($A5,'AEG Inputs'!$E$2:$AI$2,0)+20)/'AEG Inputs'!$G$1+FF4</f>
        <v>54</v>
      </c>
      <c r="FG5" s="28" cm="1">
        <f t="array" ref="FG5">INDEX('AEG Inputs'!$E$2:$BC$95,MATCH(FG$1,'AEG Inputs'!$F$2:$F$95,0),MATCH($A5,'AEG Inputs'!$E$2:$AI$2,0)+20)/'AEG Inputs'!$G$1+FG4</f>
        <v>33</v>
      </c>
      <c r="FH5" s="28" cm="1">
        <f t="array" ref="FH5">INDEX('AEG Inputs'!$E$2:$BC$95,MATCH(FH$1,'AEG Inputs'!$F$2:$F$95,0),MATCH($A5,'AEG Inputs'!$E$2:$AI$2,0)+20)/'AEG Inputs'!$G$1+FH4</f>
        <v>0</v>
      </c>
      <c r="FI5" s="28" cm="1">
        <f t="array" ref="FI5">INDEX('AEG Inputs'!$E$2:$BC$95,MATCH(FI$1,'AEG Inputs'!$F$2:$F$95,0),MATCH($A5,'AEG Inputs'!$E$2:$AI$2,0)+20)/'AEG Inputs'!$G$1+FI4</f>
        <v>44</v>
      </c>
      <c r="FJ5" s="28" cm="1">
        <f t="array" ref="FJ5">INDEX('AEG Inputs'!$E$2:$BC$95,MATCH(FJ$1,'AEG Inputs'!$F$2:$F$95,0),MATCH($A5,'AEG Inputs'!$E$2:$AI$2,0)+20)/'AEG Inputs'!$G$1+FJ4</f>
        <v>0</v>
      </c>
      <c r="FK5" s="28" cm="1">
        <f t="array" ref="FK5">INDEX('AEG Inputs'!$E$2:$BC$95,MATCH(FK$1,'AEG Inputs'!$F$2:$F$95,0),MATCH($A5,'AEG Inputs'!$E$2:$AI$2,0)+20)/'AEG Inputs'!$G$1+FK4</f>
        <v>38</v>
      </c>
      <c r="FL5" s="28" cm="1">
        <f t="array" ref="FL5">INDEX('AEG Inputs'!$E$2:$BC$95,MATCH(FL$1,'AEG Inputs'!$F$2:$F$95,0),MATCH($A5,'AEG Inputs'!$E$2:$AI$2,0)+20)/'AEG Inputs'!$G$1+FL4</f>
        <v>0</v>
      </c>
      <c r="FM5" s="28" cm="1">
        <f t="array" ref="FM5">INDEX('AEG Inputs'!$E$2:$BC$95,MATCH(FM$1,'AEG Inputs'!$F$2:$F$95,0),MATCH($A5,'AEG Inputs'!$E$2:$AI$2,0)+20)/'AEG Inputs'!$G$1+FM4</f>
        <v>8</v>
      </c>
      <c r="FN5" s="28" cm="1">
        <f t="array" ref="FN5">INDEX('AEG Inputs'!$E$2:$BC$95,MATCH(FN$1,'AEG Inputs'!$F$2:$F$95,0),MATCH($A5,'AEG Inputs'!$E$2:$AI$2,0)+20)/'AEG Inputs'!$G$1+FN4</f>
        <v>47</v>
      </c>
      <c r="FO5" s="28" cm="1">
        <f t="array" ref="FO5">INDEX('AEG Inputs'!$E$2:$BC$95,MATCH(FO$1,'AEG Inputs'!$F$2:$F$95,0),MATCH($A5,'AEG Inputs'!$E$2:$AI$2,0)+20)/'AEG Inputs'!$G$1+FO4</f>
        <v>3</v>
      </c>
      <c r="FP5" s="28" cm="1">
        <f t="array" ref="FP5">INDEX('AEG Inputs'!$E$2:$BC$95,MATCH(FP$1,'AEG Inputs'!$F$2:$F$95,0),MATCH($A5,'AEG Inputs'!$E$2:$AI$2,0)+20)/'AEG Inputs'!$G$1+FP4</f>
        <v>407</v>
      </c>
      <c r="FQ5" s="28" cm="1">
        <f t="array" ref="FQ5">INDEX('AEG Inputs'!$E$2:$BC$95,MATCH(FQ$1,'AEG Inputs'!$F$2:$F$95,0),MATCH($A5,'AEG Inputs'!$E$2:$AI$2,0)+20)/'AEG Inputs'!$G$1+FQ4</f>
        <v>0</v>
      </c>
      <c r="FR5" s="28" cm="1">
        <f t="array" ref="FR5">INDEX('AEG Inputs'!$E$2:$BC$95,MATCH(FR$1,'AEG Inputs'!$F$2:$F$95,0),MATCH($A5,'AEG Inputs'!$E$2:$AI$2,0)+20)/'AEG Inputs'!$G$1+FR4</f>
        <v>187</v>
      </c>
      <c r="FS5" s="28" cm="1">
        <f t="array" ref="FS5">INDEX('AEG Inputs'!$E$2:$BC$95,MATCH(FS$1,'AEG Inputs'!$F$2:$F$95,0),MATCH($A5,'AEG Inputs'!$E$2:$AI$2,0)+20)/'AEG Inputs'!$G$1+FS4</f>
        <v>59</v>
      </c>
      <c r="FT5" s="28" cm="1">
        <f t="array" ref="FT5">INDEX('AEG Inputs'!$E$2:$BC$95,MATCH(FT$1,'AEG Inputs'!$F$2:$F$95,0),MATCH($A5,'AEG Inputs'!$E$2:$AI$2,0)+20)/'AEG Inputs'!$G$1+FT4</f>
        <v>9</v>
      </c>
      <c r="FU5" s="28" cm="1">
        <f t="array" ref="FU5">INDEX('AEG Inputs'!$E$2:$BC$95,MATCH(FU$1,'AEG Inputs'!$F$2:$F$95,0),MATCH($A5,'AEG Inputs'!$E$2:$AI$2,0)+20)/'AEG Inputs'!$G$1+FU4</f>
        <v>89</v>
      </c>
      <c r="FV5" s="28" cm="1">
        <f t="array" ref="FV5">INDEX('AEG Inputs'!$E$2:$BC$95,MATCH(FV$1,'AEG Inputs'!$F$2:$F$95,0),MATCH($A5,'AEG Inputs'!$E$2:$AI$2,0)+20)/'AEG Inputs'!$G$1+FV4</f>
        <v>1</v>
      </c>
      <c r="FW5" s="28" cm="1">
        <f t="array" ref="FW5">INDEX('AEG Inputs'!$E$2:$BC$95,MATCH(FW$1,'AEG Inputs'!$F$2:$F$95,0),MATCH($A5,'AEG Inputs'!$E$2:$AI$2,0)+20)/'AEG Inputs'!$G$1+FW4</f>
        <v>33</v>
      </c>
      <c r="FX5" s="28" cm="1">
        <f t="array" ref="FX5">INDEX('AEG Inputs'!$E$2:$BC$95,MATCH(FX$1,'AEG Inputs'!$F$2:$F$95,0),MATCH($A5,'AEG Inputs'!$E$2:$AI$2,0)+20)/'AEG Inputs'!$G$1+FX4</f>
        <v>0</v>
      </c>
      <c r="FY5" s="28" cm="1">
        <f t="array" ref="FY5">INDEX('AEG Inputs'!$E$2:$BC$95,MATCH(FY$1,'AEG Inputs'!$F$2:$F$95,0),MATCH($A5,'AEG Inputs'!$E$2:$AI$2,0)+20)/'AEG Inputs'!$G$1+FY4</f>
        <v>45</v>
      </c>
    </row>
    <row r="6" spans="1:181" x14ac:dyDescent="0.25">
      <c r="A6" s="28">
        <v>2025</v>
      </c>
      <c r="B6" s="28">
        <f>INDEX('AEG Inputs'!$E$2:$BC$95,MATCH(B$1,'AEG Inputs'!$E$2:$E$95,0),MATCH($A6,'AEG Inputs'!$E$2:$AI$2,0))/'AEG Inputs'!$G$1+B5</f>
        <v>0</v>
      </c>
      <c r="C6" s="28">
        <f>INDEX('AEG Inputs'!$E$2:$BC$95,MATCH(C$1,'AEG Inputs'!$E$2:$E$95,0),MATCH($A6,'AEG Inputs'!$E$2:$AI$2,0))/'AEG Inputs'!$G$1+C5</f>
        <v>2</v>
      </c>
      <c r="D6" s="28">
        <f>INDEX('AEG Inputs'!$E$2:$BC$95,MATCH(D$1,'AEG Inputs'!$E$2:$E$95,0),MATCH($A6,'AEG Inputs'!$E$2:$AI$2,0))/'AEG Inputs'!$G$1+D5</f>
        <v>23</v>
      </c>
      <c r="E6" s="28">
        <f>INDEX('AEG Inputs'!$E$2:$BC$95,MATCH(E$1,'AEG Inputs'!$E$2:$E$95,0),MATCH($A6,'AEG Inputs'!$E$2:$AI$2,0))/'AEG Inputs'!$G$1+E5</f>
        <v>6</v>
      </c>
      <c r="F6" s="28">
        <f>INDEX('AEG Inputs'!$E$2:$BC$95,MATCH(F$1,'AEG Inputs'!$E$2:$E$95,0),MATCH($A6,'AEG Inputs'!$E$2:$AI$2,0))/'AEG Inputs'!$G$1+F5</f>
        <v>74</v>
      </c>
      <c r="G6" s="28">
        <f>INDEX('AEG Inputs'!$E$2:$BC$95,MATCH(G$1,'AEG Inputs'!$E$2:$E$95,0),MATCH($A6,'AEG Inputs'!$E$2:$AI$2,0))/'AEG Inputs'!$G$1+G5</f>
        <v>0</v>
      </c>
      <c r="H6" s="28">
        <f>INDEX('AEG Inputs'!$E$2:$BC$95,MATCH(H$1,'AEG Inputs'!$E$2:$E$95,0),MATCH($A6,'AEG Inputs'!$E$2:$AI$2,0))/'AEG Inputs'!$G$1+H5</f>
        <v>0</v>
      </c>
      <c r="I6" s="28">
        <f>INDEX('AEG Inputs'!$E$2:$BC$95,MATCH(I$1,'AEG Inputs'!$E$2:$E$95,0),MATCH($A6,'AEG Inputs'!$E$2:$AI$2,0))/'AEG Inputs'!$G$1+I5</f>
        <v>66</v>
      </c>
      <c r="J6" s="28">
        <f>INDEX('AEG Inputs'!$E$2:$BC$95,MATCH(J$1,'AEG Inputs'!$E$2:$E$95,0),MATCH($A6,'AEG Inputs'!$E$2:$AI$2,0))/'AEG Inputs'!$G$1+J5</f>
        <v>158</v>
      </c>
      <c r="K6" s="28">
        <f>INDEX('AEG Inputs'!$E$2:$BC$95,MATCH(K$1,'AEG Inputs'!$E$2:$E$95,0),MATCH($A6,'AEG Inputs'!$E$2:$AI$2,0))/'AEG Inputs'!$G$1+K5</f>
        <v>2</v>
      </c>
      <c r="L6" s="28">
        <f>INDEX('AEG Inputs'!$E$2:$BC$95,MATCH(L$1,'AEG Inputs'!$E$2:$E$95,0),MATCH($A6,'AEG Inputs'!$E$2:$AI$2,0))/'AEG Inputs'!$G$1+L5</f>
        <v>18</v>
      </c>
      <c r="M6" s="28">
        <f>INDEX('AEG Inputs'!$E$2:$BC$95,MATCH(M$1,'AEG Inputs'!$E$2:$E$95,0),MATCH($A6,'AEG Inputs'!$E$2:$AI$2,0))/'AEG Inputs'!$G$1+M5</f>
        <v>0</v>
      </c>
      <c r="N6" s="28">
        <f>INDEX('AEG Inputs'!$E$2:$BC$95,MATCH(N$1,'AEG Inputs'!$E$2:$E$95,0),MATCH($A6,'AEG Inputs'!$E$2:$AI$2,0))/'AEG Inputs'!$G$1+N5</f>
        <v>32</v>
      </c>
      <c r="O6" s="28">
        <f>INDEX('AEG Inputs'!$E$2:$BC$95,MATCH(O$1,'AEG Inputs'!$E$2:$E$95,0),MATCH($A6,'AEG Inputs'!$E$2:$AI$2,0))/'AEG Inputs'!$G$1+O5</f>
        <v>0</v>
      </c>
      <c r="P6" s="28">
        <f>INDEX('AEG Inputs'!$E$2:$BC$95,MATCH(P$1,'AEG Inputs'!$E$2:$E$95,0),MATCH($A6,'AEG Inputs'!$E$2:$AI$2,0))/'AEG Inputs'!$G$1+P5</f>
        <v>7</v>
      </c>
      <c r="Q6" s="28">
        <f>INDEX('AEG Inputs'!$E$2:$BC$95,MATCH(Q$1,'AEG Inputs'!$E$2:$E$95,0),MATCH($A6,'AEG Inputs'!$E$2:$AI$2,0))/'AEG Inputs'!$G$1+Q5</f>
        <v>109</v>
      </c>
      <c r="R6" s="28">
        <f>INDEX('AEG Inputs'!$E$2:$BC$95,MATCH(R$1,'AEG Inputs'!$E$2:$E$95,0),MATCH($A6,'AEG Inputs'!$E$2:$AI$2,0))/'AEG Inputs'!$G$1+R5</f>
        <v>0</v>
      </c>
      <c r="S6" s="28">
        <f>INDEX('AEG Inputs'!$E$2:$BC$95,MATCH(S$1,'AEG Inputs'!$E$2:$E$95,0),MATCH($A6,'AEG Inputs'!$E$2:$AI$2,0))/'AEG Inputs'!$G$1+S5</f>
        <v>6</v>
      </c>
      <c r="T6" s="28">
        <f>INDEX('AEG Inputs'!$E$2:$BC$95,MATCH(T$1,'AEG Inputs'!$E$2:$E$95,0),MATCH($A6,'AEG Inputs'!$E$2:$AI$2,0))/'AEG Inputs'!$G$1+T5</f>
        <v>28</v>
      </c>
      <c r="U6" s="28">
        <f>INDEX('AEG Inputs'!$E$2:$BC$95,MATCH(U$1,'AEG Inputs'!$E$2:$E$95,0),MATCH($A6,'AEG Inputs'!$E$2:$AI$2,0))/'AEG Inputs'!$G$1+U5</f>
        <v>3</v>
      </c>
      <c r="V6" s="28">
        <f>INDEX('AEG Inputs'!$E$2:$BC$95,MATCH(V$1,'AEG Inputs'!$E$2:$E$95,0),MATCH($A6,'AEG Inputs'!$E$2:$AI$2,0))/'AEG Inputs'!$G$1+V5</f>
        <v>173</v>
      </c>
      <c r="W6" s="28">
        <f>INDEX('AEG Inputs'!$E$2:$BC$95,MATCH(W$1,'AEG Inputs'!$E$2:$E$95,0),MATCH($A6,'AEG Inputs'!$E$2:$AI$2,0))/'AEG Inputs'!$G$1+W5</f>
        <v>0</v>
      </c>
      <c r="X6" s="28">
        <f>INDEX('AEG Inputs'!$E$2:$BC$95,MATCH(X$1,'AEG Inputs'!$E$2:$E$95,0),MATCH($A6,'AEG Inputs'!$E$2:$AI$2,0))/'AEG Inputs'!$G$1+X5</f>
        <v>72</v>
      </c>
      <c r="Y6" s="28">
        <f>INDEX('AEG Inputs'!$E$2:$BC$95,MATCH(Y$1,'AEG Inputs'!$E$2:$E$95,0),MATCH($A6,'AEG Inputs'!$E$2:$AI$2,0))/'AEG Inputs'!$G$1+Y5</f>
        <v>85</v>
      </c>
      <c r="Z6" s="28">
        <f>INDEX('AEG Inputs'!$E$2:$BC$95,MATCH(Z$1,'AEG Inputs'!$E$2:$E$95,0),MATCH($A6,'AEG Inputs'!$E$2:$AI$2,0))/'AEG Inputs'!$G$1+Z5</f>
        <v>5</v>
      </c>
      <c r="AA6" s="28">
        <f>INDEX('AEG Inputs'!$E$2:$BC$95,MATCH(AA$1,'AEG Inputs'!$E$2:$E$95,0),MATCH($A6,'AEG Inputs'!$E$2:$AI$2,0))/'AEG Inputs'!$G$1+AA5</f>
        <v>36</v>
      </c>
      <c r="AB6" s="28">
        <f>INDEX('AEG Inputs'!$E$2:$BC$95,MATCH(AB$1,'AEG Inputs'!$E$2:$E$95,0),MATCH($A6,'AEG Inputs'!$E$2:$AI$2,0))/'AEG Inputs'!$G$1+AB5</f>
        <v>0</v>
      </c>
      <c r="AC6" s="28">
        <f>INDEX('AEG Inputs'!$E$2:$BC$95,MATCH(AC$1,'AEG Inputs'!$E$2:$E$95,0),MATCH($A6,'AEG Inputs'!$E$2:$AI$2,0))/'AEG Inputs'!$G$1+AC5</f>
        <v>90</v>
      </c>
      <c r="AD6" s="28">
        <f>INDEX('AEG Inputs'!$E$2:$BC$95,MATCH(AD$1,'AEG Inputs'!$E$2:$E$95,0),MATCH($A6,'AEG Inputs'!$E$2:$AI$2,0))/'AEG Inputs'!$G$1+AD5</f>
        <v>0</v>
      </c>
      <c r="AE6" s="28">
        <f>INDEX('AEG Inputs'!$E$2:$BC$95,MATCH(AE$1,'AEG Inputs'!$E$2:$E$95,0),MATCH($A6,'AEG Inputs'!$E$2:$AI$2,0))/'AEG Inputs'!$G$1+AE5</f>
        <v>11</v>
      </c>
      <c r="AF6" s="28">
        <f>INDEX('AEG Inputs'!$E$2:$BC$95,MATCH(AF$1,'AEG Inputs'!$E$2:$E$95,0),MATCH($A6,'AEG Inputs'!$E$2:$AI$2,0))/'AEG Inputs'!$G$1+AF5</f>
        <v>1014</v>
      </c>
      <c r="AG6" s="28">
        <f>INDEX('AEG Inputs'!$E$2:$BC$95,MATCH(AG$1,'AEG Inputs'!$E$2:$E$95,0),MATCH($A6,'AEG Inputs'!$E$2:$AI$2,0))/'AEG Inputs'!$G$1+AG5</f>
        <v>0</v>
      </c>
      <c r="AH6" s="28">
        <f>INDEX('AEG Inputs'!$E$2:$BC$95,MATCH(AH$1,'AEG Inputs'!$E$2:$E$95,0),MATCH($A6,'AEG Inputs'!$E$2:$AI$2,0))/'AEG Inputs'!$G$1+AH5</f>
        <v>78</v>
      </c>
      <c r="AI6" s="28">
        <f>INDEX('AEG Inputs'!$E$2:$BC$95,MATCH(AI$1,'AEG Inputs'!$E$2:$E$95,0),MATCH($A6,'AEG Inputs'!$E$2:$AI$2,0))/'AEG Inputs'!$G$1+AI5</f>
        <v>824</v>
      </c>
      <c r="AJ6" s="28">
        <f>INDEX('AEG Inputs'!$E$2:$BC$95,MATCH(AJ$1,'AEG Inputs'!$E$2:$E$95,0),MATCH($A6,'AEG Inputs'!$E$2:$AI$2,0))/'AEG Inputs'!$G$1+AJ5</f>
        <v>244</v>
      </c>
      <c r="AK6" s="28">
        <f>INDEX('AEG Inputs'!$E$2:$BC$95,MATCH(AK$1,'AEG Inputs'!$E$2:$E$95,0),MATCH($A6,'AEG Inputs'!$E$2:$AI$2,0))/'AEG Inputs'!$G$1+AK5</f>
        <v>1289</v>
      </c>
      <c r="AL6" s="28">
        <f>INDEX('AEG Inputs'!$E$2:$BC$95,MATCH(AL$1,'AEG Inputs'!$E$2:$E$95,0),MATCH($A6,'AEG Inputs'!$E$2:$AI$2,0))/'AEG Inputs'!$G$1+AL5</f>
        <v>12</v>
      </c>
      <c r="AM6" s="28">
        <f>INDEX('AEG Inputs'!$E$2:$BC$95,MATCH(AM$1,'AEG Inputs'!$E$2:$E$95,0),MATCH($A6,'AEG Inputs'!$E$2:$AI$2,0))/'AEG Inputs'!$G$1+AM5</f>
        <v>0</v>
      </c>
      <c r="AN6" s="28">
        <f>INDEX('AEG Inputs'!$E$2:$BC$95,MATCH(AN$1,'AEG Inputs'!$E$2:$E$95,0),MATCH($A6,'AEG Inputs'!$E$2:$AI$2,0))/'AEG Inputs'!$G$1+AN5</f>
        <v>0</v>
      </c>
      <c r="AO6" s="28">
        <f>INDEX('AEG Inputs'!$E$2:$BC$95,MATCH(AO$1,'AEG Inputs'!$E$2:$E$95,0),MATCH($A6,'AEG Inputs'!$E$2:$AI$2,0))/'AEG Inputs'!$G$1+AO5</f>
        <v>537</v>
      </c>
      <c r="AP6" s="28">
        <f>INDEX('AEG Inputs'!$E$2:$BC$95,MATCH(AP$1,'AEG Inputs'!$E$2:$E$95,0),MATCH($A6,'AEG Inputs'!$E$2:$AI$2,0))/'AEG Inputs'!$G$1+AP5</f>
        <v>148</v>
      </c>
      <c r="AQ6" s="28">
        <f>INDEX('AEG Inputs'!$E$2:$BC$95,MATCH(AQ$1,'AEG Inputs'!$E$2:$E$95,0),MATCH($A6,'AEG Inputs'!$E$2:$AI$2,0))/'AEG Inputs'!$G$1+AQ5</f>
        <v>333</v>
      </c>
      <c r="AR6" s="28">
        <f>INDEX('AEG Inputs'!$E$2:$BC$95,MATCH(AR$1,'AEG Inputs'!$E$2:$E$95,0),MATCH($A6,'AEG Inputs'!$E$2:$AI$2,0))/'AEG Inputs'!$G$1+AR5</f>
        <v>2</v>
      </c>
      <c r="AS6" s="28">
        <f>INDEX('AEG Inputs'!$E$2:$BC$95,MATCH(AS$1,'AEG Inputs'!$E$2:$E$95,0),MATCH($A6,'AEG Inputs'!$E$2:$AI$2,0))/'AEG Inputs'!$G$1+AS5</f>
        <v>510</v>
      </c>
      <c r="AT6" s="28">
        <f>INDEX('AEG Inputs'!$E$2:$BC$95,MATCH(AT$1,'AEG Inputs'!$E$2:$E$95,0),MATCH($A6,'AEG Inputs'!$E$2:$AI$2,0))/'AEG Inputs'!$G$1+AT5</f>
        <v>0</v>
      </c>
      <c r="AU6" s="28">
        <f>INDEX('AEG Inputs'!$E$2:$BC$95,MATCH(AU$1,'AEG Inputs'!$E$2:$E$95,0),MATCH($A6,'AEG Inputs'!$E$2:$AI$2,0))/'AEG Inputs'!$G$1+AU5</f>
        <v>69</v>
      </c>
      <c r="AV6" s="28">
        <f>INDEX('AEG Inputs'!$E$2:$BC$95,MATCH(AV$1,'AEG Inputs'!$E$2:$E$95,0),MATCH($A6,'AEG Inputs'!$E$2:$AI$2,0))/'AEG Inputs'!$G$1+AV5</f>
        <v>0</v>
      </c>
      <c r="AW6" s="28">
        <f>INDEX('AEG Inputs'!$E$2:$BC$95,MATCH(AW$1,'AEG Inputs'!$E$2:$E$95,0),MATCH($A6,'AEG Inputs'!$E$2:$AI$2,0))/'AEG Inputs'!$G$1+AW5</f>
        <v>0</v>
      </c>
      <c r="AX6" s="28">
        <f>INDEX('AEG Inputs'!$E$2:$BC$95,MATCH(AX$1,'AEG Inputs'!$E$2:$E$95,0),MATCH($A6,'AEG Inputs'!$E$2:$AI$2,0))/'AEG Inputs'!$G$1+AX5</f>
        <v>656</v>
      </c>
      <c r="AY6" s="28">
        <f>INDEX('AEG Inputs'!$E$2:$BC$95,MATCH(AY$1,'AEG Inputs'!$E$2:$E$95,0),MATCH($A6,'AEG Inputs'!$E$2:$AI$2,0))/'AEG Inputs'!$G$1+AY5</f>
        <v>171</v>
      </c>
      <c r="AZ6" s="28">
        <f>INDEX('AEG Inputs'!$E$2:$BC$95,MATCH(AZ$1,'AEG Inputs'!$E$2:$E$95,0),MATCH($A6,'AEG Inputs'!$E$2:$AI$2,0))/'AEG Inputs'!$G$1+AZ5</f>
        <v>33</v>
      </c>
      <c r="BA6" s="28">
        <f>INDEX('AEG Inputs'!$E$2:$BC$95,MATCH(BA$1,'AEG Inputs'!$E$2:$E$95,0),MATCH($A6,'AEG Inputs'!$E$2:$AI$2,0))/'AEG Inputs'!$G$1+BA5</f>
        <v>878</v>
      </c>
      <c r="BB6" s="28">
        <f>INDEX('AEG Inputs'!$E$2:$BC$95,MATCH(BB$1,'AEG Inputs'!$E$2:$E$95,0),MATCH($A6,'AEG Inputs'!$E$2:$AI$2,0))/'AEG Inputs'!$G$1+BB5</f>
        <v>12</v>
      </c>
      <c r="BC6" s="28">
        <f>INDEX('AEG Inputs'!$E$2:$BC$95,MATCH(BC$1,'AEG Inputs'!$E$2:$E$95,0),MATCH($A6,'AEG Inputs'!$E$2:$AI$2,0))/'AEG Inputs'!$G$1+BC5</f>
        <v>374</v>
      </c>
      <c r="BD6" s="28">
        <f>INDEX('AEG Inputs'!$E$2:$BC$95,MATCH(BD$1,'AEG Inputs'!$E$2:$E$95,0),MATCH($A6,'AEG Inputs'!$E$2:$AI$2,0))/'AEG Inputs'!$G$1+BD5</f>
        <v>840</v>
      </c>
      <c r="BE6" s="28">
        <f>INDEX('AEG Inputs'!$E$2:$BC$95,MATCH(BE$1,'AEG Inputs'!$E$2:$E$95,0),MATCH($A6,'AEG Inputs'!$E$2:$AI$2,0))/'AEG Inputs'!$G$1+BE5</f>
        <v>93</v>
      </c>
      <c r="BF6" s="28">
        <f>INDEX('AEG Inputs'!$E$2:$BC$95,MATCH(BF$1,'AEG Inputs'!$E$2:$E$95,0),MATCH($A6,'AEG Inputs'!$E$2:$AI$2,0))/'AEG Inputs'!$G$1+BF5</f>
        <v>616.99999999999989</v>
      </c>
      <c r="BG6" s="28">
        <f>INDEX('AEG Inputs'!$E$2:$BC$95,MATCH(BG$1,'AEG Inputs'!$E$2:$E$95,0),MATCH($A6,'AEG Inputs'!$E$2:$AI$2,0))/'AEG Inputs'!$G$1+BG5</f>
        <v>5</v>
      </c>
      <c r="BH6" s="28">
        <f>INDEX('AEG Inputs'!$E$2:$BC$95,MATCH(BH$1,'AEG Inputs'!$E$2:$E$95,0),MATCH($A6,'AEG Inputs'!$E$2:$AI$2,0))/'AEG Inputs'!$G$1+BH5</f>
        <v>615</v>
      </c>
      <c r="BI6" s="28">
        <f>INDEX('AEG Inputs'!$E$2:$BC$95,MATCH(BI$1,'AEG Inputs'!$E$2:$E$95,0),MATCH($A6,'AEG Inputs'!$E$2:$AI$2,0))/'AEG Inputs'!$G$1+BI5</f>
        <v>0</v>
      </c>
      <c r="BJ6" s="28">
        <f>INDEX('AEG Inputs'!$E$2:$BC$95,MATCH(BJ$1,'AEG Inputs'!$E$2:$E$95,0),MATCH($A6,'AEG Inputs'!$E$2:$AI$2,0))/'AEG Inputs'!$G$1+BJ5</f>
        <v>219</v>
      </c>
      <c r="BK6" s="28">
        <f>INDEX('AEG Inputs'!$E$2:$BC$95,MATCH(BK$1,'AEG Inputs'!$E$2:$E$95,0),MATCH($A6,'AEG Inputs'!$E$2:$AI$2,0))/'AEG Inputs'!$G$1+BK5</f>
        <v>712</v>
      </c>
      <c r="BL6" s="28">
        <f>INDEX('AEG Inputs'!$E$2:$BC$95,MATCH(BL$1,'AEG Inputs'!$E$2:$E$95,0),MATCH($A6,'AEG Inputs'!$E$2:$AI$2,0))/'AEG Inputs'!$G$1+BL5</f>
        <v>0</v>
      </c>
      <c r="BM6" s="28">
        <f>INDEX('AEG Inputs'!$E$2:$BC$95,MATCH(BM$1,'AEG Inputs'!$E$2:$E$95,0),MATCH($A6,'AEG Inputs'!$E$2:$AI$2,0))/'AEG Inputs'!$G$1+BM5</f>
        <v>16</v>
      </c>
      <c r="BN6" s="28">
        <f>INDEX('AEG Inputs'!$E$2:$BC$95,MATCH(BN$1,'AEG Inputs'!$E$2:$E$95,0),MATCH($A6,'AEG Inputs'!$E$2:$AI$2,0))/'AEG Inputs'!$G$1+BN5</f>
        <v>247</v>
      </c>
      <c r="BO6" s="28">
        <f>INDEX('AEG Inputs'!$E$2:$BC$95,MATCH(BO$1,'AEG Inputs'!$E$2:$E$95,0),MATCH($A6,'AEG Inputs'!$E$2:$AI$2,0))/'AEG Inputs'!$G$1+BO5</f>
        <v>85</v>
      </c>
      <c r="BP6" s="28">
        <f>INDEX('AEG Inputs'!$E$2:$BC$95,MATCH(BP$1,'AEG Inputs'!$E$2:$E$95,0),MATCH($A6,'AEG Inputs'!$E$2:$AI$2,0))/'AEG Inputs'!$G$1+BP5</f>
        <v>415</v>
      </c>
      <c r="BQ6" s="28">
        <f>INDEX('AEG Inputs'!$E$2:$BC$95,MATCH(BQ$1,'AEG Inputs'!$E$2:$E$95,0),MATCH($A6,'AEG Inputs'!$E$2:$AI$2,0))/'AEG Inputs'!$G$1+BQ5</f>
        <v>2</v>
      </c>
      <c r="BR6" s="28">
        <f>INDEX('AEG Inputs'!$E$2:$BC$95,MATCH(BR$1,'AEG Inputs'!$E$2:$E$95,0),MATCH($A6,'AEG Inputs'!$E$2:$AI$2,0))/'AEG Inputs'!$G$1+BR5</f>
        <v>0</v>
      </c>
      <c r="BS6" s="28">
        <f>INDEX('AEG Inputs'!$E$2:$BC$95,MATCH(BS$1,'AEG Inputs'!$E$2:$E$95,0),MATCH($A6,'AEG Inputs'!$E$2:$AI$2,0))/'AEG Inputs'!$G$1+BS5</f>
        <v>0</v>
      </c>
      <c r="BT6" s="28">
        <f>INDEX('AEG Inputs'!$E$2:$BC$95,MATCH(BT$1,'AEG Inputs'!$E$2:$E$95,0),MATCH($A6,'AEG Inputs'!$E$2:$AI$2,0))/'AEG Inputs'!$G$1+BT5</f>
        <v>64</v>
      </c>
      <c r="BU6" s="28">
        <f>INDEX('AEG Inputs'!$E$2:$BC$95,MATCH(BU$1,'AEG Inputs'!$E$2:$E$95,0),MATCH($A6,'AEG Inputs'!$E$2:$AI$2,0))/'AEG Inputs'!$G$1+BU5</f>
        <v>37</v>
      </c>
      <c r="BV6" s="28">
        <f>INDEX('AEG Inputs'!$E$2:$BC$95,MATCH(BV$1,'AEG Inputs'!$E$2:$E$95,0),MATCH($A6,'AEG Inputs'!$E$2:$AI$2,0))/'AEG Inputs'!$G$1+BV5</f>
        <v>82</v>
      </c>
      <c r="BW6" s="28">
        <f>INDEX('AEG Inputs'!$E$2:$BC$95,MATCH(BW$1,'AEG Inputs'!$E$2:$E$95,0),MATCH($A6,'AEG Inputs'!$E$2:$AI$2,0))/'AEG Inputs'!$G$1+BW5</f>
        <v>0</v>
      </c>
      <c r="BX6" s="28">
        <f>INDEX('AEG Inputs'!$E$2:$BC$95,MATCH(BX$1,'AEG Inputs'!$E$2:$E$95,0),MATCH($A6,'AEG Inputs'!$E$2:$AI$2,0))/'AEG Inputs'!$G$1+BX5</f>
        <v>151</v>
      </c>
      <c r="BY6" s="28">
        <f>INDEX('AEG Inputs'!$E$2:$BC$95,MATCH(BY$1,'AEG Inputs'!$E$2:$E$95,0),MATCH($A6,'AEG Inputs'!$E$2:$AI$2,0))/'AEG Inputs'!$G$1+BY5</f>
        <v>0</v>
      </c>
      <c r="BZ6" s="28">
        <f>INDEX('AEG Inputs'!$E$2:$BC$95,MATCH(BZ$1,'AEG Inputs'!$E$2:$E$95,0),MATCH($A6,'AEG Inputs'!$E$2:$AI$2,0))/'AEG Inputs'!$G$1+BZ5</f>
        <v>18</v>
      </c>
      <c r="CA6" s="28">
        <f>INDEX('AEG Inputs'!$E$2:$BC$95,MATCH(CA$1,'AEG Inputs'!$E$2:$E$95,0),MATCH($A6,'AEG Inputs'!$E$2:$AI$2,0))/'AEG Inputs'!$G$1+CA5</f>
        <v>0</v>
      </c>
      <c r="CB6" s="28">
        <f>INDEX('AEG Inputs'!$E$2:$BC$95,MATCH(CB$1,'AEG Inputs'!$E$2:$E$95,0),MATCH($A6,'AEG Inputs'!$E$2:$AI$2,0))/'AEG Inputs'!$G$1+CB5</f>
        <v>0</v>
      </c>
      <c r="CC6" s="28">
        <f>INDEX('AEG Inputs'!$E$2:$BC$95,MATCH(CC$1,'AEG Inputs'!$E$2:$E$95,0),MATCH($A6,'AEG Inputs'!$E$2:$AI$2,0))/'AEG Inputs'!$G$1+CC5</f>
        <v>10</v>
      </c>
      <c r="CD6" s="28">
        <f>INDEX('AEG Inputs'!$E$2:$BC$95,MATCH(CD$1,'AEG Inputs'!$E$2:$E$95,0),MATCH($A6,'AEG Inputs'!$E$2:$AI$2,0))/'AEG Inputs'!$G$1+CD5</f>
        <v>31.000000000000004</v>
      </c>
      <c r="CE6" s="28">
        <f>INDEX('AEG Inputs'!$E$2:$BC$95,MATCH(CE$1,'AEG Inputs'!$E$2:$E$95,0),MATCH($A6,'AEG Inputs'!$E$2:$AI$2,0))/'AEG Inputs'!$G$1+CE5</f>
        <v>4</v>
      </c>
      <c r="CF6" s="28">
        <f>INDEX('AEG Inputs'!$E$2:$BC$95,MATCH(CF$1,'AEG Inputs'!$E$2:$E$95,0),MATCH($A6,'AEG Inputs'!$E$2:$AI$2,0))/'AEG Inputs'!$G$1+CF5</f>
        <v>184</v>
      </c>
      <c r="CG6" s="28">
        <f>INDEX('AEG Inputs'!$E$2:$BC$95,MATCH(CG$1,'AEG Inputs'!$E$2:$E$95,0),MATCH($A6,'AEG Inputs'!$E$2:$AI$2,0))/'AEG Inputs'!$G$1+CG5</f>
        <v>0</v>
      </c>
      <c r="CH6" s="28">
        <f>INDEX('AEG Inputs'!$E$2:$BC$95,MATCH(CH$1,'AEG Inputs'!$E$2:$E$95,0),MATCH($A6,'AEG Inputs'!$E$2:$AI$2,0))/'AEG Inputs'!$G$1+CH5</f>
        <v>89</v>
      </c>
      <c r="CI6" s="28">
        <f>INDEX('AEG Inputs'!$E$2:$BC$95,MATCH(CI$1,'AEG Inputs'!$E$2:$E$95,0),MATCH($A6,'AEG Inputs'!$E$2:$AI$2,0))/'AEG Inputs'!$G$1+CI5</f>
        <v>89</v>
      </c>
      <c r="CJ6" s="28">
        <f>INDEX('AEG Inputs'!$E$2:$BC$95,MATCH(CJ$1,'AEG Inputs'!$E$2:$E$95,0),MATCH($A6,'AEG Inputs'!$E$2:$AI$2,0))/'AEG Inputs'!$G$1+CJ5</f>
        <v>11</v>
      </c>
      <c r="CK6" s="28">
        <f>INDEX('AEG Inputs'!$E$2:$BC$95,MATCH(CK$1,'AEG Inputs'!$E$2:$E$95,0),MATCH($A6,'AEG Inputs'!$E$2:$AI$2,0))/'AEG Inputs'!$G$1+CK5</f>
        <v>98</v>
      </c>
      <c r="CL6" s="28">
        <f>INDEX('AEG Inputs'!$E$2:$BC$95,MATCH(CL$1,'AEG Inputs'!$E$2:$E$95,0),MATCH($A6,'AEG Inputs'!$E$2:$AI$2,0))/'AEG Inputs'!$G$1+CL5</f>
        <v>0</v>
      </c>
      <c r="CM6" s="28">
        <f>INDEX('AEG Inputs'!$E$2:$BC$95,MATCH(CM$1,'AEG Inputs'!$E$2:$E$95,0),MATCH($A6,'AEG Inputs'!$E$2:$AI$2,0))/'AEG Inputs'!$G$1+CM5</f>
        <v>178</v>
      </c>
      <c r="CN6" s="28">
        <f>INDEX('AEG Inputs'!$E$2:$BC$95,MATCH(CN$1,'AEG Inputs'!$E$2:$E$95,0),MATCH($A6,'AEG Inputs'!$E$2:$AI$2,0))/'AEG Inputs'!$G$1+CN5</f>
        <v>0</v>
      </c>
      <c r="CO6" s="28">
        <f>INDEX('AEG Inputs'!$E$2:$BC$95,MATCH(CO$1,'AEG Inputs'!$E$2:$E$95,0),MATCH($A6,'AEG Inputs'!$E$2:$AI$2,0))/'AEG Inputs'!$G$1+CO5</f>
        <v>28</v>
      </c>
      <c r="CP6" s="28">
        <f>INDEX('AEG Inputs'!$E$2:$BC$95,MATCH(CP$1,'AEG Inputs'!$E$2:$E$95,0),MATCH($A6,'AEG Inputs'!$E$2:$AI$2,0))/'AEG Inputs'!$G$1+CP5</f>
        <v>36</v>
      </c>
      <c r="CQ6" s="28" cm="1">
        <f t="array" ref="CQ6">INDEX('AEG Inputs'!$E$2:$BC$95,MATCH(CQ$1,'AEG Inputs'!$F$2:$F$95,0),MATCH($A6,'AEG Inputs'!$E$2:$AI$2,0)+20)/'AEG Inputs'!$G$1+CQ5</f>
        <v>0</v>
      </c>
      <c r="CR6" s="28" cm="1">
        <f t="array" ref="CR6">INDEX('AEG Inputs'!$E$2:$BC$95,MATCH(CR$1,'AEG Inputs'!$F$2:$F$95,0),MATCH($A6,'AEG Inputs'!$E$2:$AI$2,0)+20)/'AEG Inputs'!$G$1+CR5</f>
        <v>2</v>
      </c>
      <c r="CS6" s="28" cm="1">
        <f t="array" ref="CS6">INDEX('AEG Inputs'!$E$2:$BC$95,MATCH(CS$1,'AEG Inputs'!$F$2:$F$95,0),MATCH($A6,'AEG Inputs'!$E$2:$AI$2,0)+20)/'AEG Inputs'!$G$1+CS5</f>
        <v>54</v>
      </c>
      <c r="CT6" s="28" cm="1">
        <f t="array" ref="CT6">INDEX('AEG Inputs'!$E$2:$BC$95,MATCH(CT$1,'AEG Inputs'!$F$2:$F$95,0),MATCH($A6,'AEG Inputs'!$E$2:$AI$2,0)+20)/'AEG Inputs'!$G$1+CT5</f>
        <v>4</v>
      </c>
      <c r="CU6" s="28" cm="1">
        <f t="array" ref="CU6">INDEX('AEG Inputs'!$E$2:$BC$95,MATCH(CU$1,'AEG Inputs'!$F$2:$F$95,0),MATCH($A6,'AEG Inputs'!$E$2:$AI$2,0)+20)/'AEG Inputs'!$G$1+CU5</f>
        <v>224</v>
      </c>
      <c r="CV6" s="28" cm="1">
        <f t="array" ref="CV6">INDEX('AEG Inputs'!$E$2:$BC$95,MATCH(CV$1,'AEG Inputs'!$F$2:$F$95,0),MATCH($A6,'AEG Inputs'!$E$2:$AI$2,0)+20)/'AEG Inputs'!$G$1+CV5</f>
        <v>0</v>
      </c>
      <c r="CW6" s="28" cm="1">
        <f t="array" ref="CW6">INDEX('AEG Inputs'!$E$2:$BC$95,MATCH(CW$1,'AEG Inputs'!$F$2:$F$95,0),MATCH($A6,'AEG Inputs'!$E$2:$AI$2,0)+20)/'AEG Inputs'!$G$1+CW5</f>
        <v>0</v>
      </c>
      <c r="CX6" s="28" cm="1">
        <f t="array" ref="CX6">INDEX('AEG Inputs'!$E$2:$BC$95,MATCH(CX$1,'AEG Inputs'!$F$2:$F$95,0),MATCH($A6,'AEG Inputs'!$E$2:$AI$2,0)+20)/'AEG Inputs'!$G$1+CX5</f>
        <v>138</v>
      </c>
      <c r="CY6" s="28" cm="1">
        <f t="array" ref="CY6">INDEX('AEG Inputs'!$E$2:$BC$95,MATCH(CY$1,'AEG Inputs'!$F$2:$F$95,0),MATCH($A6,'AEG Inputs'!$E$2:$AI$2,0)+20)/'AEG Inputs'!$G$1+CY5</f>
        <v>158</v>
      </c>
      <c r="CZ6" s="28" cm="1">
        <f t="array" ref="CZ6">INDEX('AEG Inputs'!$E$2:$BC$95,MATCH(CZ$1,'AEG Inputs'!$F$2:$F$95,0),MATCH($A6,'AEG Inputs'!$E$2:$AI$2,0)+20)/'AEG Inputs'!$G$1+CZ5</f>
        <v>3</v>
      </c>
      <c r="DA6" s="28" cm="1">
        <f t="array" ref="DA6">INDEX('AEG Inputs'!$E$2:$BC$95,MATCH(DA$1,'AEG Inputs'!$F$2:$F$95,0),MATCH($A6,'AEG Inputs'!$E$2:$AI$2,0)+20)/'AEG Inputs'!$G$1+DA5</f>
        <v>4</v>
      </c>
      <c r="DB6" s="28" cm="1">
        <f t="array" ref="DB6">INDEX('AEG Inputs'!$E$2:$BC$95,MATCH(DB$1,'AEG Inputs'!$F$2:$F$95,0),MATCH($A6,'AEG Inputs'!$E$2:$AI$2,0)+20)/'AEG Inputs'!$G$1+DB5</f>
        <v>0</v>
      </c>
      <c r="DC6" s="28" cm="1">
        <f t="array" ref="DC6">INDEX('AEG Inputs'!$E$2:$BC$95,MATCH(DC$1,'AEG Inputs'!$F$2:$F$95,0),MATCH($A6,'AEG Inputs'!$E$2:$AI$2,0)+20)/'AEG Inputs'!$G$1+DC5</f>
        <v>10</v>
      </c>
      <c r="DD6" s="28" cm="1">
        <f t="array" ref="DD6">INDEX('AEG Inputs'!$E$2:$BC$95,MATCH(DD$1,'AEG Inputs'!$F$2:$F$95,0),MATCH($A6,'AEG Inputs'!$E$2:$AI$2,0)+20)/'AEG Inputs'!$G$1+DD5</f>
        <v>0</v>
      </c>
      <c r="DE6" s="28" cm="1">
        <f t="array" ref="DE6">INDEX('AEG Inputs'!$E$2:$BC$95,MATCH(DE$1,'AEG Inputs'!$F$2:$F$95,0),MATCH($A6,'AEG Inputs'!$E$2:$AI$2,0)+20)/'AEG Inputs'!$G$1+DE5</f>
        <v>11</v>
      </c>
      <c r="DF6" s="28" cm="1">
        <f t="array" ref="DF6">INDEX('AEG Inputs'!$E$2:$BC$95,MATCH(DF$1,'AEG Inputs'!$F$2:$F$95,0),MATCH($A6,'AEG Inputs'!$E$2:$AI$2,0)+20)/'AEG Inputs'!$G$1+DF5</f>
        <v>0</v>
      </c>
      <c r="DG6" s="28" cm="1">
        <f t="array" ref="DG6">INDEX('AEG Inputs'!$E$2:$BC$95,MATCH(DG$1,'AEG Inputs'!$F$2:$F$95,0),MATCH($A6,'AEG Inputs'!$E$2:$AI$2,0)+20)/'AEG Inputs'!$G$1+DG5</f>
        <v>6</v>
      </c>
      <c r="DH6" s="28" cm="1">
        <f t="array" ref="DH6">INDEX('AEG Inputs'!$E$2:$BC$95,MATCH(DH$1,'AEG Inputs'!$F$2:$F$95,0),MATCH($A6,'AEG Inputs'!$E$2:$AI$2,0)+20)/'AEG Inputs'!$G$1+DH5</f>
        <v>67</v>
      </c>
      <c r="DI6" s="28" cm="1">
        <f t="array" ref="DI6">INDEX('AEG Inputs'!$E$2:$BC$95,MATCH(DI$1,'AEG Inputs'!$F$2:$F$95,0),MATCH($A6,'AEG Inputs'!$E$2:$AI$2,0)+20)/'AEG Inputs'!$G$1+DI5</f>
        <v>2</v>
      </c>
      <c r="DJ6" s="28" cm="1">
        <f t="array" ref="DJ6">INDEX('AEG Inputs'!$E$2:$BC$95,MATCH(DJ$1,'AEG Inputs'!$F$2:$F$95,0),MATCH($A6,'AEG Inputs'!$E$2:$AI$2,0)+20)/'AEG Inputs'!$G$1+DJ5</f>
        <v>412</v>
      </c>
      <c r="DK6" s="28" cm="1">
        <f t="array" ref="DK6">INDEX('AEG Inputs'!$E$2:$BC$95,MATCH(DK$1,'AEG Inputs'!$F$2:$F$95,0),MATCH($A6,'AEG Inputs'!$E$2:$AI$2,0)+20)/'AEG Inputs'!$G$1+DK5</f>
        <v>0</v>
      </c>
      <c r="DL6" s="28" cm="1">
        <f t="array" ref="DL6">INDEX('AEG Inputs'!$E$2:$BC$95,MATCH(DL$1,'AEG Inputs'!$F$2:$F$95,0),MATCH($A6,'AEG Inputs'!$E$2:$AI$2,0)+20)/'AEG Inputs'!$G$1+DL5</f>
        <v>152</v>
      </c>
      <c r="DM6" s="28" cm="1">
        <f t="array" ref="DM6">INDEX('AEG Inputs'!$E$2:$BC$95,MATCH(DM$1,'AEG Inputs'!$F$2:$F$95,0),MATCH($A6,'AEG Inputs'!$E$2:$AI$2,0)+20)/'AEG Inputs'!$G$1+DM5</f>
        <v>85</v>
      </c>
      <c r="DN6" s="28" cm="1">
        <f t="array" ref="DN6">INDEX('AEG Inputs'!$E$2:$BC$95,MATCH(DN$1,'AEG Inputs'!$F$2:$F$95,0),MATCH($A6,'AEG Inputs'!$E$2:$AI$2,0)+20)/'AEG Inputs'!$G$1+DN5</f>
        <v>9</v>
      </c>
      <c r="DO6" s="28" cm="1">
        <f t="array" ref="DO6">INDEX('AEG Inputs'!$E$2:$BC$95,MATCH(DO$1,'AEG Inputs'!$F$2:$F$95,0),MATCH($A6,'AEG Inputs'!$E$2:$AI$2,0)+20)/'AEG Inputs'!$G$1+DO5</f>
        <v>33</v>
      </c>
      <c r="DP6" s="28" cm="1">
        <f t="array" ref="DP6">INDEX('AEG Inputs'!$E$2:$BC$95,MATCH(DP$1,'AEG Inputs'!$F$2:$F$95,0),MATCH($A6,'AEG Inputs'!$E$2:$AI$2,0)+20)/'AEG Inputs'!$G$1+DP5</f>
        <v>0</v>
      </c>
      <c r="DQ6" s="28" cm="1">
        <f t="array" ref="DQ6">INDEX('AEG Inputs'!$E$2:$BC$95,MATCH(DQ$1,'AEG Inputs'!$F$2:$F$95,0),MATCH($A6,'AEG Inputs'!$E$2:$AI$2,0)+20)/'AEG Inputs'!$G$1+DQ5</f>
        <v>15</v>
      </c>
      <c r="DR6" s="28" cm="1">
        <f t="array" ref="DR6">INDEX('AEG Inputs'!$E$2:$BC$95,MATCH(DR$1,'AEG Inputs'!$F$2:$F$95,0),MATCH($A6,'AEG Inputs'!$E$2:$AI$2,0)+20)/'AEG Inputs'!$G$1+DR5</f>
        <v>0</v>
      </c>
      <c r="DS6" s="28" cm="1">
        <f t="array" ref="DS6">INDEX('AEG Inputs'!$E$2:$BC$95,MATCH(DS$1,'AEG Inputs'!$F$2:$F$95,0),MATCH($A6,'AEG Inputs'!$E$2:$AI$2,0)+20)/'AEG Inputs'!$G$1+DS5</f>
        <v>21</v>
      </c>
      <c r="DT6" s="28" cm="1">
        <f t="array" ref="DT6">INDEX('AEG Inputs'!$E$2:$BC$95,MATCH(DT$1,'AEG Inputs'!$F$2:$F$95,0),MATCH($A6,'AEG Inputs'!$E$2:$AI$2,0)+20)/'AEG Inputs'!$G$1+DT5</f>
        <v>0</v>
      </c>
      <c r="DU6" s="28" cm="1">
        <f t="array" ref="DU6">INDEX('AEG Inputs'!$E$2:$BC$95,MATCH(DU$1,'AEG Inputs'!$F$2:$F$95,0),MATCH($A6,'AEG Inputs'!$E$2:$AI$2,0)+20)/'AEG Inputs'!$G$1+DU5</f>
        <v>76</v>
      </c>
      <c r="DV6" s="28" cm="1">
        <f t="array" ref="DV6">INDEX('AEG Inputs'!$E$2:$BC$95,MATCH(DV$1,'AEG Inputs'!$F$2:$F$95,0),MATCH($A6,'AEG Inputs'!$E$2:$AI$2,0)+20)/'AEG Inputs'!$G$1+DV5</f>
        <v>1936</v>
      </c>
      <c r="DW6" s="28" cm="1">
        <f t="array" ref="DW6">INDEX('AEG Inputs'!$E$2:$BC$95,MATCH(DW$1,'AEG Inputs'!$F$2:$F$95,0),MATCH($A6,'AEG Inputs'!$E$2:$AI$2,0)+20)/'AEG Inputs'!$G$1+DW5</f>
        <v>128</v>
      </c>
      <c r="DX6" s="28" cm="1">
        <f t="array" ref="DX6">INDEX('AEG Inputs'!$E$2:$BC$95,MATCH(DX$1,'AEG Inputs'!$F$2:$F$95,0),MATCH($A6,'AEG Inputs'!$E$2:$AI$2,0)+20)/'AEG Inputs'!$G$1+DX5</f>
        <v>3917</v>
      </c>
      <c r="DY6" s="28" cm="1">
        <f t="array" ref="DY6">INDEX('AEG Inputs'!$E$2:$BC$95,MATCH(DY$1,'AEG Inputs'!$F$2:$F$95,0),MATCH($A6,'AEG Inputs'!$E$2:$AI$2,0)+20)/'AEG Inputs'!$G$1+DY5</f>
        <v>11</v>
      </c>
      <c r="DZ6" s="28" cm="1">
        <f t="array" ref="DZ6">INDEX('AEG Inputs'!$E$2:$BC$95,MATCH(DZ$1,'AEG Inputs'!$F$2:$F$95,0),MATCH($A6,'AEG Inputs'!$E$2:$AI$2,0)+20)/'AEG Inputs'!$G$1+DZ5</f>
        <v>0</v>
      </c>
      <c r="EA6" s="28" cm="1">
        <f t="array" ref="EA6">INDEX('AEG Inputs'!$E$2:$BC$95,MATCH(EA$1,'AEG Inputs'!$F$2:$F$95,0),MATCH($A6,'AEG Inputs'!$E$2:$AI$2,0)+20)/'AEG Inputs'!$G$1+EA5</f>
        <v>0</v>
      </c>
      <c r="EB6" s="28" cm="1">
        <f t="array" ref="EB6">INDEX('AEG Inputs'!$E$2:$BC$95,MATCH(EB$1,'AEG Inputs'!$F$2:$F$95,0),MATCH($A6,'AEG Inputs'!$E$2:$AI$2,0)+20)/'AEG Inputs'!$G$1+EB5</f>
        <v>537</v>
      </c>
      <c r="EC6" s="28" cm="1">
        <f t="array" ref="EC6">INDEX('AEG Inputs'!$E$2:$BC$95,MATCH(EC$1,'AEG Inputs'!$F$2:$F$95,0),MATCH($A6,'AEG Inputs'!$E$2:$AI$2,0)+20)/'AEG Inputs'!$G$1+EC5</f>
        <v>261</v>
      </c>
      <c r="ED6" s="28" cm="1">
        <f t="array" ref="ED6">INDEX('AEG Inputs'!$E$2:$BC$95,MATCH(ED$1,'AEG Inputs'!$F$2:$F$95,0),MATCH($A6,'AEG Inputs'!$E$2:$AI$2,0)+20)/'AEG Inputs'!$G$1+ED5</f>
        <v>143</v>
      </c>
      <c r="EE6" s="28" cm="1">
        <f t="array" ref="EE6">INDEX('AEG Inputs'!$E$2:$BC$95,MATCH(EE$1,'AEG Inputs'!$F$2:$F$95,0),MATCH($A6,'AEG Inputs'!$E$2:$AI$2,0)+20)/'AEG Inputs'!$G$1+EE5</f>
        <v>1</v>
      </c>
      <c r="EF6" s="28" cm="1">
        <f t="array" ref="EF6">INDEX('AEG Inputs'!$E$2:$BC$95,MATCH(EF$1,'AEG Inputs'!$F$2:$F$95,0),MATCH($A6,'AEG Inputs'!$E$2:$AI$2,0)+20)/'AEG Inputs'!$G$1+EF5</f>
        <v>269</v>
      </c>
      <c r="EG6" s="28" cm="1">
        <f t="array" ref="EG6">INDEX('AEG Inputs'!$E$2:$BC$95,MATCH(EG$1,'AEG Inputs'!$F$2:$F$95,0),MATCH($A6,'AEG Inputs'!$E$2:$AI$2,0)+20)/'AEG Inputs'!$G$1+EG5</f>
        <v>0</v>
      </c>
      <c r="EH6" s="28" cm="1">
        <f t="array" ref="EH6">INDEX('AEG Inputs'!$E$2:$BC$95,MATCH(EH$1,'AEG Inputs'!$F$2:$F$95,0),MATCH($A6,'AEG Inputs'!$E$2:$AI$2,0)+20)/'AEG Inputs'!$G$1+EH5</f>
        <v>143</v>
      </c>
      <c r="EI6" s="28" cm="1">
        <f t="array" ref="EI6">INDEX('AEG Inputs'!$E$2:$BC$95,MATCH(EI$1,'AEG Inputs'!$F$2:$F$95,0),MATCH($A6,'AEG Inputs'!$E$2:$AI$2,0)+20)/'AEG Inputs'!$G$1+EI5</f>
        <v>0</v>
      </c>
      <c r="EJ6" s="28" cm="1">
        <f t="array" ref="EJ6">INDEX('AEG Inputs'!$E$2:$BC$95,MATCH(EJ$1,'AEG Inputs'!$F$2:$F$95,0),MATCH($A6,'AEG Inputs'!$E$2:$AI$2,0)+20)/'AEG Inputs'!$G$1+EJ5</f>
        <v>643</v>
      </c>
      <c r="EK6" s="28" cm="1">
        <f t="array" ref="EK6">INDEX('AEG Inputs'!$E$2:$BC$95,MATCH(EK$1,'AEG Inputs'!$F$2:$F$95,0),MATCH($A6,'AEG Inputs'!$E$2:$AI$2,0)+20)/'AEG Inputs'!$G$1+EK5</f>
        <v>401</v>
      </c>
      <c r="EL6" s="28" cm="1">
        <f t="array" ref="EL6">INDEX('AEG Inputs'!$E$2:$BC$95,MATCH(EL$1,'AEG Inputs'!$F$2:$F$95,0),MATCH($A6,'AEG Inputs'!$E$2:$AI$2,0)+20)/'AEG Inputs'!$G$1+EL5</f>
        <v>32</v>
      </c>
      <c r="EM6" s="28" cm="1">
        <f t="array" ref="EM6">INDEX('AEG Inputs'!$E$2:$BC$95,MATCH(EM$1,'AEG Inputs'!$F$2:$F$95,0),MATCH($A6,'AEG Inputs'!$E$2:$AI$2,0)+20)/'AEG Inputs'!$G$1+EM5</f>
        <v>3475</v>
      </c>
      <c r="EN6" s="28" cm="1">
        <f t="array" ref="EN6">INDEX('AEG Inputs'!$E$2:$BC$95,MATCH(EN$1,'AEG Inputs'!$F$2:$F$95,0),MATCH($A6,'AEG Inputs'!$E$2:$AI$2,0)+20)/'AEG Inputs'!$G$1+EN5</f>
        <v>11</v>
      </c>
      <c r="EO6" s="28" cm="1">
        <f t="array" ref="EO6">INDEX('AEG Inputs'!$E$2:$BC$95,MATCH(EO$1,'AEG Inputs'!$F$2:$F$95,0),MATCH($A6,'AEG Inputs'!$E$2:$AI$2,0)+20)/'AEG Inputs'!$G$1+EO5</f>
        <v>798</v>
      </c>
      <c r="EP6" s="28" cm="1">
        <f t="array" ref="EP6">INDEX('AEG Inputs'!$E$2:$BC$95,MATCH(EP$1,'AEG Inputs'!$F$2:$F$95,0),MATCH($A6,'AEG Inputs'!$E$2:$AI$2,0)+20)/'AEG Inputs'!$G$1+EP5</f>
        <v>840</v>
      </c>
      <c r="EQ6" s="28" cm="1">
        <f t="array" ref="EQ6">INDEX('AEG Inputs'!$E$2:$BC$95,MATCH(EQ$1,'AEG Inputs'!$F$2:$F$95,0),MATCH($A6,'AEG Inputs'!$E$2:$AI$2,0)+20)/'AEG Inputs'!$G$1+EQ5</f>
        <v>126</v>
      </c>
      <c r="ER6" s="28" cm="1">
        <f t="array" ref="ER6">INDEX('AEG Inputs'!$E$2:$BC$95,MATCH(ER$1,'AEG Inputs'!$F$2:$F$95,0),MATCH($A6,'AEG Inputs'!$E$2:$AI$2,0)+20)/'AEG Inputs'!$G$1+ER5</f>
        <v>556</v>
      </c>
      <c r="ES6" s="28" cm="1">
        <f t="array" ref="ES6">INDEX('AEG Inputs'!$E$2:$BC$95,MATCH(ES$1,'AEG Inputs'!$F$2:$F$95,0),MATCH($A6,'AEG Inputs'!$E$2:$AI$2,0)+20)/'AEG Inputs'!$G$1+ES5</f>
        <v>5</v>
      </c>
      <c r="ET6" s="28" cm="1">
        <f t="array" ref="ET6">INDEX('AEG Inputs'!$E$2:$BC$95,MATCH(ET$1,'AEG Inputs'!$F$2:$F$95,0),MATCH($A6,'AEG Inputs'!$E$2:$AI$2,0)+20)/'AEG Inputs'!$G$1+ET5</f>
        <v>230</v>
      </c>
      <c r="EU6" s="28" cm="1">
        <f t="array" ref="EU6">INDEX('AEG Inputs'!$E$2:$BC$95,MATCH(EU$1,'AEG Inputs'!$F$2:$F$95,0),MATCH($A6,'AEG Inputs'!$E$2:$AI$2,0)+20)/'AEG Inputs'!$G$1+EU5</f>
        <v>0</v>
      </c>
      <c r="EV6" s="28" cm="1">
        <f t="array" ref="EV6">INDEX('AEG Inputs'!$E$2:$BC$95,MATCH(EV$1,'AEG Inputs'!$F$2:$F$95,0),MATCH($A6,'AEG Inputs'!$E$2:$AI$2,0)+20)/'AEG Inputs'!$G$1+EV5</f>
        <v>327</v>
      </c>
      <c r="EW6" s="28" cm="1">
        <f t="array" ref="EW6">INDEX('AEG Inputs'!$E$2:$BC$95,MATCH(EW$1,'AEG Inputs'!$F$2:$F$95,0),MATCH($A6,'AEG Inputs'!$E$2:$AI$2,0)+20)/'AEG Inputs'!$G$1+EW5</f>
        <v>0</v>
      </c>
      <c r="EX6" s="28" cm="1">
        <f t="array" ref="EX6">INDEX('AEG Inputs'!$E$2:$BC$95,MATCH(EX$1,'AEG Inputs'!$F$2:$F$95,0),MATCH($A6,'AEG Inputs'!$E$2:$AI$2,0)+20)/'AEG Inputs'!$G$1+EX5</f>
        <v>16</v>
      </c>
      <c r="EY6" s="28" cm="1">
        <f t="array" ref="EY6">INDEX('AEG Inputs'!$E$2:$BC$95,MATCH(EY$1,'AEG Inputs'!$F$2:$F$95,0),MATCH($A6,'AEG Inputs'!$E$2:$AI$2,0)+20)/'AEG Inputs'!$G$1+EY5</f>
        <v>579</v>
      </c>
      <c r="EZ6" s="28" cm="1">
        <f t="array" ref="EZ6">INDEX('AEG Inputs'!$E$2:$BC$95,MATCH(EZ$1,'AEG Inputs'!$F$2:$F$95,0),MATCH($A6,'AEG Inputs'!$E$2:$AI$2,0)+20)/'AEG Inputs'!$G$1+EZ5</f>
        <v>39</v>
      </c>
      <c r="FA6" s="28" cm="1">
        <f t="array" ref="FA6">INDEX('AEG Inputs'!$E$2:$BC$95,MATCH(FA$1,'AEG Inputs'!$F$2:$F$95,0),MATCH($A6,'AEG Inputs'!$E$2:$AI$2,0)+20)/'AEG Inputs'!$G$1+FA5</f>
        <v>1878</v>
      </c>
      <c r="FB6" s="28" cm="1">
        <f t="array" ref="FB6">INDEX('AEG Inputs'!$E$2:$BC$95,MATCH(FB$1,'AEG Inputs'!$F$2:$F$95,0),MATCH($A6,'AEG Inputs'!$E$2:$AI$2,0)+20)/'AEG Inputs'!$G$1+FB5</f>
        <v>2</v>
      </c>
      <c r="FC6" s="28" cm="1">
        <f t="array" ref="FC6">INDEX('AEG Inputs'!$E$2:$BC$95,MATCH(FC$1,'AEG Inputs'!$F$2:$F$95,0),MATCH($A6,'AEG Inputs'!$E$2:$AI$2,0)+20)/'AEG Inputs'!$G$1+FC5</f>
        <v>0</v>
      </c>
      <c r="FD6" s="28" cm="1">
        <f t="array" ref="FD6">INDEX('AEG Inputs'!$E$2:$BC$95,MATCH(FD$1,'AEG Inputs'!$F$2:$F$95,0),MATCH($A6,'AEG Inputs'!$E$2:$AI$2,0)+20)/'AEG Inputs'!$G$1+FD5</f>
        <v>0</v>
      </c>
      <c r="FE6" s="28" cm="1">
        <f t="array" ref="FE6">INDEX('AEG Inputs'!$E$2:$BC$95,MATCH(FE$1,'AEG Inputs'!$F$2:$F$95,0),MATCH($A6,'AEG Inputs'!$E$2:$AI$2,0)+20)/'AEG Inputs'!$G$1+FE5</f>
        <v>64</v>
      </c>
      <c r="FF6" s="28" cm="1">
        <f t="array" ref="FF6">INDEX('AEG Inputs'!$E$2:$BC$95,MATCH(FF$1,'AEG Inputs'!$F$2:$F$95,0),MATCH($A6,'AEG Inputs'!$E$2:$AI$2,0)+20)/'AEG Inputs'!$G$1+FF5</f>
        <v>70</v>
      </c>
      <c r="FG6" s="28" cm="1">
        <f t="array" ref="FG6">INDEX('AEG Inputs'!$E$2:$BC$95,MATCH(FG$1,'AEG Inputs'!$F$2:$F$95,0),MATCH($A6,'AEG Inputs'!$E$2:$AI$2,0)+20)/'AEG Inputs'!$G$1+FG5</f>
        <v>33</v>
      </c>
      <c r="FH6" s="28" cm="1">
        <f t="array" ref="FH6">INDEX('AEG Inputs'!$E$2:$BC$95,MATCH(FH$1,'AEG Inputs'!$F$2:$F$95,0),MATCH($A6,'AEG Inputs'!$E$2:$AI$2,0)+20)/'AEG Inputs'!$G$1+FH5</f>
        <v>0</v>
      </c>
      <c r="FI6" s="28" cm="1">
        <f t="array" ref="FI6">INDEX('AEG Inputs'!$E$2:$BC$95,MATCH(FI$1,'AEG Inputs'!$F$2:$F$95,0),MATCH($A6,'AEG Inputs'!$E$2:$AI$2,0)+20)/'AEG Inputs'!$G$1+FI5</f>
        <v>48</v>
      </c>
      <c r="FJ6" s="28" cm="1">
        <f t="array" ref="FJ6">INDEX('AEG Inputs'!$E$2:$BC$95,MATCH(FJ$1,'AEG Inputs'!$F$2:$F$95,0),MATCH($A6,'AEG Inputs'!$E$2:$AI$2,0)+20)/'AEG Inputs'!$G$1+FJ5</f>
        <v>0</v>
      </c>
      <c r="FK6" s="28" cm="1">
        <f t="array" ref="FK6">INDEX('AEG Inputs'!$E$2:$BC$95,MATCH(FK$1,'AEG Inputs'!$F$2:$F$95,0),MATCH($A6,'AEG Inputs'!$E$2:$AI$2,0)+20)/'AEG Inputs'!$G$1+FK5</f>
        <v>38</v>
      </c>
      <c r="FL6" s="28" cm="1">
        <f t="array" ref="FL6">INDEX('AEG Inputs'!$E$2:$BC$95,MATCH(FL$1,'AEG Inputs'!$F$2:$F$95,0),MATCH($A6,'AEG Inputs'!$E$2:$AI$2,0)+20)/'AEG Inputs'!$G$1+FL5</f>
        <v>0</v>
      </c>
      <c r="FM6" s="28" cm="1">
        <f t="array" ref="FM6">INDEX('AEG Inputs'!$E$2:$BC$95,MATCH(FM$1,'AEG Inputs'!$F$2:$F$95,0),MATCH($A6,'AEG Inputs'!$E$2:$AI$2,0)+20)/'AEG Inputs'!$G$1+FM5</f>
        <v>10</v>
      </c>
      <c r="FN6" s="28" cm="1">
        <f t="array" ref="FN6">INDEX('AEG Inputs'!$E$2:$BC$95,MATCH(FN$1,'AEG Inputs'!$F$2:$F$95,0),MATCH($A6,'AEG Inputs'!$E$2:$AI$2,0)+20)/'AEG Inputs'!$G$1+FN5</f>
        <v>74</v>
      </c>
      <c r="FO6" s="28" cm="1">
        <f t="array" ref="FO6">INDEX('AEG Inputs'!$E$2:$BC$95,MATCH(FO$1,'AEG Inputs'!$F$2:$F$95,0),MATCH($A6,'AEG Inputs'!$E$2:$AI$2,0)+20)/'AEG Inputs'!$G$1+FO5</f>
        <v>4</v>
      </c>
      <c r="FP6" s="28" cm="1">
        <f t="array" ref="FP6">INDEX('AEG Inputs'!$E$2:$BC$95,MATCH(FP$1,'AEG Inputs'!$F$2:$F$95,0),MATCH($A6,'AEG Inputs'!$E$2:$AI$2,0)+20)/'AEG Inputs'!$G$1+FP5</f>
        <v>407</v>
      </c>
      <c r="FQ6" s="28" cm="1">
        <f t="array" ref="FQ6">INDEX('AEG Inputs'!$E$2:$BC$95,MATCH(FQ$1,'AEG Inputs'!$F$2:$F$95,0),MATCH($A6,'AEG Inputs'!$E$2:$AI$2,0)+20)/'AEG Inputs'!$G$1+FQ5</f>
        <v>0</v>
      </c>
      <c r="FR6" s="28" cm="1">
        <f t="array" ref="FR6">INDEX('AEG Inputs'!$E$2:$BC$95,MATCH(FR$1,'AEG Inputs'!$F$2:$F$95,0),MATCH($A6,'AEG Inputs'!$E$2:$AI$2,0)+20)/'AEG Inputs'!$G$1+FR5</f>
        <v>187</v>
      </c>
      <c r="FS6" s="28" cm="1">
        <f t="array" ref="FS6">INDEX('AEG Inputs'!$E$2:$BC$95,MATCH(FS$1,'AEG Inputs'!$F$2:$F$95,0),MATCH($A6,'AEG Inputs'!$E$2:$AI$2,0)+20)/'AEG Inputs'!$G$1+FS5</f>
        <v>89</v>
      </c>
      <c r="FT6" s="28" cm="1">
        <f t="array" ref="FT6">INDEX('AEG Inputs'!$E$2:$BC$95,MATCH(FT$1,'AEG Inputs'!$F$2:$F$95,0),MATCH($A6,'AEG Inputs'!$E$2:$AI$2,0)+20)/'AEG Inputs'!$G$1+FT5</f>
        <v>16</v>
      </c>
      <c r="FU6" s="28" cm="1">
        <f t="array" ref="FU6">INDEX('AEG Inputs'!$E$2:$BC$95,MATCH(FU$1,'AEG Inputs'!$F$2:$F$95,0),MATCH($A6,'AEG Inputs'!$E$2:$AI$2,0)+20)/'AEG Inputs'!$G$1+FU5</f>
        <v>93</v>
      </c>
      <c r="FV6" s="28" cm="1">
        <f t="array" ref="FV6">INDEX('AEG Inputs'!$E$2:$BC$95,MATCH(FV$1,'AEG Inputs'!$F$2:$F$95,0),MATCH($A6,'AEG Inputs'!$E$2:$AI$2,0)+20)/'AEG Inputs'!$G$1+FV5</f>
        <v>1</v>
      </c>
      <c r="FW6" s="28" cm="1">
        <f t="array" ref="FW6">INDEX('AEG Inputs'!$E$2:$BC$95,MATCH(FW$1,'AEG Inputs'!$F$2:$F$95,0),MATCH($A6,'AEG Inputs'!$E$2:$AI$2,0)+20)/'AEG Inputs'!$G$1+FW5</f>
        <v>38</v>
      </c>
      <c r="FX6" s="28" cm="1">
        <f t="array" ref="FX6">INDEX('AEG Inputs'!$E$2:$BC$95,MATCH(FX$1,'AEG Inputs'!$F$2:$F$95,0),MATCH($A6,'AEG Inputs'!$E$2:$AI$2,0)+20)/'AEG Inputs'!$G$1+FX5</f>
        <v>0</v>
      </c>
      <c r="FY6" s="28" cm="1">
        <f t="array" ref="FY6">INDEX('AEG Inputs'!$E$2:$BC$95,MATCH(FY$1,'AEG Inputs'!$F$2:$F$95,0),MATCH($A6,'AEG Inputs'!$E$2:$AI$2,0)+20)/'AEG Inputs'!$G$1+FY5</f>
        <v>45</v>
      </c>
    </row>
    <row r="7" spans="1:181" x14ac:dyDescent="0.25">
      <c r="A7" s="28">
        <v>2026</v>
      </c>
      <c r="B7" s="28">
        <f>INDEX('AEG Inputs'!$E$2:$BC$95,MATCH(B$1,'AEG Inputs'!$E$2:$E$95,0),MATCH($A7,'AEG Inputs'!$E$2:$AI$2,0))/'AEG Inputs'!$G$1+B6</f>
        <v>0</v>
      </c>
      <c r="C7" s="28">
        <f>INDEX('AEG Inputs'!$E$2:$BC$95,MATCH(C$1,'AEG Inputs'!$E$2:$E$95,0),MATCH($A7,'AEG Inputs'!$E$2:$AI$2,0))/'AEG Inputs'!$G$1+C6</f>
        <v>2</v>
      </c>
      <c r="D7" s="28">
        <f>INDEX('AEG Inputs'!$E$2:$BC$95,MATCH(D$1,'AEG Inputs'!$E$2:$E$95,0),MATCH($A7,'AEG Inputs'!$E$2:$AI$2,0))/'AEG Inputs'!$G$1+D6</f>
        <v>32</v>
      </c>
      <c r="E7" s="28">
        <f>INDEX('AEG Inputs'!$E$2:$BC$95,MATCH(E$1,'AEG Inputs'!$E$2:$E$95,0),MATCH($A7,'AEG Inputs'!$E$2:$AI$2,0))/'AEG Inputs'!$G$1+E6</f>
        <v>8</v>
      </c>
      <c r="F7" s="28">
        <f>INDEX('AEG Inputs'!$E$2:$BC$95,MATCH(F$1,'AEG Inputs'!$E$2:$E$95,0),MATCH($A7,'AEG Inputs'!$E$2:$AI$2,0))/'AEG Inputs'!$G$1+F6</f>
        <v>74</v>
      </c>
      <c r="G7" s="28">
        <f>INDEX('AEG Inputs'!$E$2:$BC$95,MATCH(G$1,'AEG Inputs'!$E$2:$E$95,0),MATCH($A7,'AEG Inputs'!$E$2:$AI$2,0))/'AEG Inputs'!$G$1+G6</f>
        <v>0</v>
      </c>
      <c r="H7" s="28">
        <f>INDEX('AEG Inputs'!$E$2:$BC$95,MATCH(H$1,'AEG Inputs'!$E$2:$E$95,0),MATCH($A7,'AEG Inputs'!$E$2:$AI$2,0))/'AEG Inputs'!$G$1+H6</f>
        <v>0</v>
      </c>
      <c r="I7" s="28">
        <f>INDEX('AEG Inputs'!$E$2:$BC$95,MATCH(I$1,'AEG Inputs'!$E$2:$E$95,0),MATCH($A7,'AEG Inputs'!$E$2:$AI$2,0))/'AEG Inputs'!$G$1+I6</f>
        <v>66</v>
      </c>
      <c r="J7" s="28">
        <f>INDEX('AEG Inputs'!$E$2:$BC$95,MATCH(J$1,'AEG Inputs'!$E$2:$E$95,0),MATCH($A7,'AEG Inputs'!$E$2:$AI$2,0))/'AEG Inputs'!$G$1+J6</f>
        <v>189</v>
      </c>
      <c r="K7" s="28">
        <f>INDEX('AEG Inputs'!$E$2:$BC$95,MATCH(K$1,'AEG Inputs'!$E$2:$E$95,0),MATCH($A7,'AEG Inputs'!$E$2:$AI$2,0))/'AEG Inputs'!$G$1+K6</f>
        <v>3</v>
      </c>
      <c r="L7" s="28">
        <f>INDEX('AEG Inputs'!$E$2:$BC$95,MATCH(L$1,'AEG Inputs'!$E$2:$E$95,0),MATCH($A7,'AEG Inputs'!$E$2:$AI$2,0))/'AEG Inputs'!$G$1+L6</f>
        <v>18</v>
      </c>
      <c r="M7" s="28">
        <f>INDEX('AEG Inputs'!$E$2:$BC$95,MATCH(M$1,'AEG Inputs'!$E$2:$E$95,0),MATCH($A7,'AEG Inputs'!$E$2:$AI$2,0))/'AEG Inputs'!$G$1+M6</f>
        <v>0</v>
      </c>
      <c r="N7" s="28">
        <f>INDEX('AEG Inputs'!$E$2:$BC$95,MATCH(N$1,'AEG Inputs'!$E$2:$E$95,0),MATCH($A7,'AEG Inputs'!$E$2:$AI$2,0))/'AEG Inputs'!$G$1+N6</f>
        <v>32</v>
      </c>
      <c r="O7" s="28">
        <f>INDEX('AEG Inputs'!$E$2:$BC$95,MATCH(O$1,'AEG Inputs'!$E$2:$E$95,0),MATCH($A7,'AEG Inputs'!$E$2:$AI$2,0))/'AEG Inputs'!$G$1+O6</f>
        <v>0</v>
      </c>
      <c r="P7" s="28">
        <f>INDEX('AEG Inputs'!$E$2:$BC$95,MATCH(P$1,'AEG Inputs'!$E$2:$E$95,0),MATCH($A7,'AEG Inputs'!$E$2:$AI$2,0))/'AEG Inputs'!$G$1+P6</f>
        <v>7</v>
      </c>
      <c r="Q7" s="28">
        <f>INDEX('AEG Inputs'!$E$2:$BC$95,MATCH(Q$1,'AEG Inputs'!$E$2:$E$95,0),MATCH($A7,'AEG Inputs'!$E$2:$AI$2,0))/'AEG Inputs'!$G$1+Q6</f>
        <v>109</v>
      </c>
      <c r="R7" s="28">
        <f>INDEX('AEG Inputs'!$E$2:$BC$95,MATCH(R$1,'AEG Inputs'!$E$2:$E$95,0),MATCH($A7,'AEG Inputs'!$E$2:$AI$2,0))/'AEG Inputs'!$G$1+R6</f>
        <v>0</v>
      </c>
      <c r="S7" s="28">
        <f>INDEX('AEG Inputs'!$E$2:$BC$95,MATCH(S$1,'AEG Inputs'!$E$2:$E$95,0),MATCH($A7,'AEG Inputs'!$E$2:$AI$2,0))/'AEG Inputs'!$G$1+S6</f>
        <v>7</v>
      </c>
      <c r="T7" s="28">
        <f>INDEX('AEG Inputs'!$E$2:$BC$95,MATCH(T$1,'AEG Inputs'!$E$2:$E$95,0),MATCH($A7,'AEG Inputs'!$E$2:$AI$2,0))/'AEG Inputs'!$G$1+T6</f>
        <v>39</v>
      </c>
      <c r="U7" s="28">
        <f>INDEX('AEG Inputs'!$E$2:$BC$95,MATCH(U$1,'AEG Inputs'!$E$2:$E$95,0),MATCH($A7,'AEG Inputs'!$E$2:$AI$2,0))/'AEG Inputs'!$G$1+U6</f>
        <v>4</v>
      </c>
      <c r="V7" s="28">
        <f>INDEX('AEG Inputs'!$E$2:$BC$95,MATCH(V$1,'AEG Inputs'!$E$2:$E$95,0),MATCH($A7,'AEG Inputs'!$E$2:$AI$2,0))/'AEG Inputs'!$G$1+V6</f>
        <v>173</v>
      </c>
      <c r="W7" s="28">
        <f>INDEX('AEG Inputs'!$E$2:$BC$95,MATCH(W$1,'AEG Inputs'!$E$2:$E$95,0),MATCH($A7,'AEG Inputs'!$E$2:$AI$2,0))/'AEG Inputs'!$G$1+W6</f>
        <v>0</v>
      </c>
      <c r="X7" s="28">
        <f>INDEX('AEG Inputs'!$E$2:$BC$95,MATCH(X$1,'AEG Inputs'!$E$2:$E$95,0),MATCH($A7,'AEG Inputs'!$E$2:$AI$2,0))/'AEG Inputs'!$G$1+X6</f>
        <v>72</v>
      </c>
      <c r="Y7" s="28">
        <f>INDEX('AEG Inputs'!$E$2:$BC$95,MATCH(Y$1,'AEG Inputs'!$E$2:$E$95,0),MATCH($A7,'AEG Inputs'!$E$2:$AI$2,0))/'AEG Inputs'!$G$1+Y6</f>
        <v>132</v>
      </c>
      <c r="Z7" s="28">
        <f>INDEX('AEG Inputs'!$E$2:$BC$95,MATCH(Z$1,'AEG Inputs'!$E$2:$E$95,0),MATCH($A7,'AEG Inputs'!$E$2:$AI$2,0))/'AEG Inputs'!$G$1+Z6</f>
        <v>7</v>
      </c>
      <c r="AA7" s="28">
        <f>INDEX('AEG Inputs'!$E$2:$BC$95,MATCH(AA$1,'AEG Inputs'!$E$2:$E$95,0),MATCH($A7,'AEG Inputs'!$E$2:$AI$2,0))/'AEG Inputs'!$G$1+AA6</f>
        <v>36</v>
      </c>
      <c r="AB7" s="28">
        <f>INDEX('AEG Inputs'!$E$2:$BC$95,MATCH(AB$1,'AEG Inputs'!$E$2:$E$95,0),MATCH($A7,'AEG Inputs'!$E$2:$AI$2,0))/'AEG Inputs'!$G$1+AB6</f>
        <v>0</v>
      </c>
      <c r="AC7" s="28">
        <f>INDEX('AEG Inputs'!$E$2:$BC$95,MATCH(AC$1,'AEG Inputs'!$E$2:$E$95,0),MATCH($A7,'AEG Inputs'!$E$2:$AI$2,0))/'AEG Inputs'!$G$1+AC6</f>
        <v>90</v>
      </c>
      <c r="AD7" s="28">
        <f>INDEX('AEG Inputs'!$E$2:$BC$95,MATCH(AD$1,'AEG Inputs'!$E$2:$E$95,0),MATCH($A7,'AEG Inputs'!$E$2:$AI$2,0))/'AEG Inputs'!$G$1+AD6</f>
        <v>0</v>
      </c>
      <c r="AE7" s="28">
        <f>INDEX('AEG Inputs'!$E$2:$BC$95,MATCH(AE$1,'AEG Inputs'!$E$2:$E$95,0),MATCH($A7,'AEG Inputs'!$E$2:$AI$2,0))/'AEG Inputs'!$G$1+AE6</f>
        <v>11</v>
      </c>
      <c r="AF7" s="28">
        <f>INDEX('AEG Inputs'!$E$2:$BC$95,MATCH(AF$1,'AEG Inputs'!$E$2:$E$95,0),MATCH($A7,'AEG Inputs'!$E$2:$AI$2,0))/'AEG Inputs'!$G$1+AF6</f>
        <v>1014</v>
      </c>
      <c r="AG7" s="28">
        <f>INDEX('AEG Inputs'!$E$2:$BC$95,MATCH(AG$1,'AEG Inputs'!$E$2:$E$95,0),MATCH($A7,'AEG Inputs'!$E$2:$AI$2,0))/'AEG Inputs'!$G$1+AG6</f>
        <v>0</v>
      </c>
      <c r="AH7" s="28">
        <f>INDEX('AEG Inputs'!$E$2:$BC$95,MATCH(AH$1,'AEG Inputs'!$E$2:$E$95,0),MATCH($A7,'AEG Inputs'!$E$2:$AI$2,0))/'AEG Inputs'!$G$1+AH6</f>
        <v>100</v>
      </c>
      <c r="AI7" s="28">
        <f>INDEX('AEG Inputs'!$E$2:$BC$95,MATCH(AI$1,'AEG Inputs'!$E$2:$E$95,0),MATCH($A7,'AEG Inputs'!$E$2:$AI$2,0))/'AEG Inputs'!$G$1+AI6</f>
        <v>927</v>
      </c>
      <c r="AJ7" s="28">
        <f>INDEX('AEG Inputs'!$E$2:$BC$95,MATCH(AJ$1,'AEG Inputs'!$E$2:$E$95,0),MATCH($A7,'AEG Inputs'!$E$2:$AI$2,0))/'AEG Inputs'!$G$1+AJ6</f>
        <v>316</v>
      </c>
      <c r="AK7" s="28">
        <f>INDEX('AEG Inputs'!$E$2:$BC$95,MATCH(AK$1,'AEG Inputs'!$E$2:$E$95,0),MATCH($A7,'AEG Inputs'!$E$2:$AI$2,0))/'AEG Inputs'!$G$1+AK6</f>
        <v>1289</v>
      </c>
      <c r="AL7" s="28">
        <f>INDEX('AEG Inputs'!$E$2:$BC$95,MATCH(AL$1,'AEG Inputs'!$E$2:$E$95,0),MATCH($A7,'AEG Inputs'!$E$2:$AI$2,0))/'AEG Inputs'!$G$1+AL6</f>
        <v>14</v>
      </c>
      <c r="AM7" s="28">
        <f>INDEX('AEG Inputs'!$E$2:$BC$95,MATCH(AM$1,'AEG Inputs'!$E$2:$E$95,0),MATCH($A7,'AEG Inputs'!$E$2:$AI$2,0))/'AEG Inputs'!$G$1+AM6</f>
        <v>0</v>
      </c>
      <c r="AN7" s="28">
        <f>INDEX('AEG Inputs'!$E$2:$BC$95,MATCH(AN$1,'AEG Inputs'!$E$2:$E$95,0),MATCH($A7,'AEG Inputs'!$E$2:$AI$2,0))/'AEG Inputs'!$G$1+AN6</f>
        <v>0</v>
      </c>
      <c r="AO7" s="28">
        <f>INDEX('AEG Inputs'!$E$2:$BC$95,MATCH(AO$1,'AEG Inputs'!$E$2:$E$95,0),MATCH($A7,'AEG Inputs'!$E$2:$AI$2,0))/'AEG Inputs'!$G$1+AO6</f>
        <v>583</v>
      </c>
      <c r="AP7" s="28">
        <f>INDEX('AEG Inputs'!$E$2:$BC$95,MATCH(AP$1,'AEG Inputs'!$E$2:$E$95,0),MATCH($A7,'AEG Inputs'!$E$2:$AI$2,0))/'AEG Inputs'!$G$1+AP6</f>
        <v>168</v>
      </c>
      <c r="AQ7" s="28">
        <f>INDEX('AEG Inputs'!$E$2:$BC$95,MATCH(AQ$1,'AEG Inputs'!$E$2:$E$95,0),MATCH($A7,'AEG Inputs'!$E$2:$AI$2,0))/'AEG Inputs'!$G$1+AQ6</f>
        <v>333</v>
      </c>
      <c r="AR7" s="28">
        <f>INDEX('AEG Inputs'!$E$2:$BC$95,MATCH(AR$1,'AEG Inputs'!$E$2:$E$95,0),MATCH($A7,'AEG Inputs'!$E$2:$AI$2,0))/'AEG Inputs'!$G$1+AR6</f>
        <v>2</v>
      </c>
      <c r="AS7" s="28">
        <f>INDEX('AEG Inputs'!$E$2:$BC$95,MATCH(AS$1,'AEG Inputs'!$E$2:$E$95,0),MATCH($A7,'AEG Inputs'!$E$2:$AI$2,0))/'AEG Inputs'!$G$1+AS6</f>
        <v>510</v>
      </c>
      <c r="AT7" s="28">
        <f>INDEX('AEG Inputs'!$E$2:$BC$95,MATCH(AT$1,'AEG Inputs'!$E$2:$E$95,0),MATCH($A7,'AEG Inputs'!$E$2:$AI$2,0))/'AEG Inputs'!$G$1+AT6</f>
        <v>0</v>
      </c>
      <c r="AU7" s="28">
        <f>INDEX('AEG Inputs'!$E$2:$BC$95,MATCH(AU$1,'AEG Inputs'!$E$2:$E$95,0),MATCH($A7,'AEG Inputs'!$E$2:$AI$2,0))/'AEG Inputs'!$G$1+AU6</f>
        <v>69</v>
      </c>
      <c r="AV7" s="28">
        <f>INDEX('AEG Inputs'!$E$2:$BC$95,MATCH(AV$1,'AEG Inputs'!$E$2:$E$95,0),MATCH($A7,'AEG Inputs'!$E$2:$AI$2,0))/'AEG Inputs'!$G$1+AV6</f>
        <v>0</v>
      </c>
      <c r="AW7" s="28">
        <f>INDEX('AEG Inputs'!$E$2:$BC$95,MATCH(AW$1,'AEG Inputs'!$E$2:$E$95,0),MATCH($A7,'AEG Inputs'!$E$2:$AI$2,0))/'AEG Inputs'!$G$1+AW6</f>
        <v>0</v>
      </c>
      <c r="AX7" s="28">
        <f>INDEX('AEG Inputs'!$E$2:$BC$95,MATCH(AX$1,'AEG Inputs'!$E$2:$E$95,0),MATCH($A7,'AEG Inputs'!$E$2:$AI$2,0))/'AEG Inputs'!$G$1+AX6</f>
        <v>876</v>
      </c>
      <c r="AY7" s="28">
        <f>INDEX('AEG Inputs'!$E$2:$BC$95,MATCH(AY$1,'AEG Inputs'!$E$2:$E$95,0),MATCH($A7,'AEG Inputs'!$E$2:$AI$2,0))/'AEG Inputs'!$G$1+AY6</f>
        <v>245</v>
      </c>
      <c r="AZ7" s="28">
        <f>INDEX('AEG Inputs'!$E$2:$BC$95,MATCH(AZ$1,'AEG Inputs'!$E$2:$E$95,0),MATCH($A7,'AEG Inputs'!$E$2:$AI$2,0))/'AEG Inputs'!$G$1+AZ6</f>
        <v>42</v>
      </c>
      <c r="BA7" s="28">
        <f>INDEX('AEG Inputs'!$E$2:$BC$95,MATCH(BA$1,'AEG Inputs'!$E$2:$E$95,0),MATCH($A7,'AEG Inputs'!$E$2:$AI$2,0))/'AEG Inputs'!$G$1+BA6</f>
        <v>934</v>
      </c>
      <c r="BB7" s="28">
        <f>INDEX('AEG Inputs'!$E$2:$BC$95,MATCH(BB$1,'AEG Inputs'!$E$2:$E$95,0),MATCH($A7,'AEG Inputs'!$E$2:$AI$2,0))/'AEG Inputs'!$G$1+BB6</f>
        <v>13</v>
      </c>
      <c r="BC7" s="28">
        <f>INDEX('AEG Inputs'!$E$2:$BC$95,MATCH(BC$1,'AEG Inputs'!$E$2:$E$95,0),MATCH($A7,'AEG Inputs'!$E$2:$AI$2,0))/'AEG Inputs'!$G$1+BC6</f>
        <v>374</v>
      </c>
      <c r="BD7" s="28">
        <f>INDEX('AEG Inputs'!$E$2:$BC$95,MATCH(BD$1,'AEG Inputs'!$E$2:$E$95,0),MATCH($A7,'AEG Inputs'!$E$2:$AI$2,0))/'AEG Inputs'!$G$1+BD6</f>
        <v>996</v>
      </c>
      <c r="BE7" s="28">
        <f>INDEX('AEG Inputs'!$E$2:$BC$95,MATCH(BE$1,'AEG Inputs'!$E$2:$E$95,0),MATCH($A7,'AEG Inputs'!$E$2:$AI$2,0))/'AEG Inputs'!$G$1+BE6</f>
        <v>132</v>
      </c>
      <c r="BF7" s="28">
        <f>INDEX('AEG Inputs'!$E$2:$BC$95,MATCH(BF$1,'AEG Inputs'!$E$2:$E$95,0),MATCH($A7,'AEG Inputs'!$E$2:$AI$2,0))/'AEG Inputs'!$G$1+BF6</f>
        <v>616.99999999999989</v>
      </c>
      <c r="BG7" s="28">
        <f>INDEX('AEG Inputs'!$E$2:$BC$95,MATCH(BG$1,'AEG Inputs'!$E$2:$E$95,0),MATCH($A7,'AEG Inputs'!$E$2:$AI$2,0))/'AEG Inputs'!$G$1+BG6</f>
        <v>6</v>
      </c>
      <c r="BH7" s="28">
        <f>INDEX('AEG Inputs'!$E$2:$BC$95,MATCH(BH$1,'AEG Inputs'!$E$2:$E$95,0),MATCH($A7,'AEG Inputs'!$E$2:$AI$2,0))/'AEG Inputs'!$G$1+BH6</f>
        <v>651</v>
      </c>
      <c r="BI7" s="28">
        <f>INDEX('AEG Inputs'!$E$2:$BC$95,MATCH(BI$1,'AEG Inputs'!$E$2:$E$95,0),MATCH($A7,'AEG Inputs'!$E$2:$AI$2,0))/'AEG Inputs'!$G$1+BI6</f>
        <v>0</v>
      </c>
      <c r="BJ7" s="28">
        <f>INDEX('AEG Inputs'!$E$2:$BC$95,MATCH(BJ$1,'AEG Inputs'!$E$2:$E$95,0),MATCH($A7,'AEG Inputs'!$E$2:$AI$2,0))/'AEG Inputs'!$G$1+BJ6</f>
        <v>219</v>
      </c>
      <c r="BK7" s="28">
        <f>INDEX('AEG Inputs'!$E$2:$BC$95,MATCH(BK$1,'AEG Inputs'!$E$2:$E$95,0),MATCH($A7,'AEG Inputs'!$E$2:$AI$2,0))/'AEG Inputs'!$G$1+BK6</f>
        <v>712</v>
      </c>
      <c r="BL7" s="28">
        <f>INDEX('AEG Inputs'!$E$2:$BC$95,MATCH(BL$1,'AEG Inputs'!$E$2:$E$95,0),MATCH($A7,'AEG Inputs'!$E$2:$AI$2,0))/'AEG Inputs'!$G$1+BL6</f>
        <v>0</v>
      </c>
      <c r="BM7" s="28">
        <f>INDEX('AEG Inputs'!$E$2:$BC$95,MATCH(BM$1,'AEG Inputs'!$E$2:$E$95,0),MATCH($A7,'AEG Inputs'!$E$2:$AI$2,0))/'AEG Inputs'!$G$1+BM6</f>
        <v>21</v>
      </c>
      <c r="BN7" s="28">
        <f>INDEX('AEG Inputs'!$E$2:$BC$95,MATCH(BN$1,'AEG Inputs'!$E$2:$E$95,0),MATCH($A7,'AEG Inputs'!$E$2:$AI$2,0))/'AEG Inputs'!$G$1+BN6</f>
        <v>278</v>
      </c>
      <c r="BO7" s="28">
        <f>INDEX('AEG Inputs'!$E$2:$BC$95,MATCH(BO$1,'AEG Inputs'!$E$2:$E$95,0),MATCH($A7,'AEG Inputs'!$E$2:$AI$2,0))/'AEG Inputs'!$G$1+BO6</f>
        <v>105</v>
      </c>
      <c r="BP7" s="28">
        <f>INDEX('AEG Inputs'!$E$2:$BC$95,MATCH(BP$1,'AEG Inputs'!$E$2:$E$95,0),MATCH($A7,'AEG Inputs'!$E$2:$AI$2,0))/'AEG Inputs'!$G$1+BP6</f>
        <v>415</v>
      </c>
      <c r="BQ7" s="28">
        <f>INDEX('AEG Inputs'!$E$2:$BC$95,MATCH(BQ$1,'AEG Inputs'!$E$2:$E$95,0),MATCH($A7,'AEG Inputs'!$E$2:$AI$2,0))/'AEG Inputs'!$G$1+BQ6</f>
        <v>2</v>
      </c>
      <c r="BR7" s="28">
        <f>INDEX('AEG Inputs'!$E$2:$BC$95,MATCH(BR$1,'AEG Inputs'!$E$2:$E$95,0),MATCH($A7,'AEG Inputs'!$E$2:$AI$2,0))/'AEG Inputs'!$G$1+BR6</f>
        <v>0</v>
      </c>
      <c r="BS7" s="28">
        <f>INDEX('AEG Inputs'!$E$2:$BC$95,MATCH(BS$1,'AEG Inputs'!$E$2:$E$95,0),MATCH($A7,'AEG Inputs'!$E$2:$AI$2,0))/'AEG Inputs'!$G$1+BS6</f>
        <v>0</v>
      </c>
      <c r="BT7" s="28">
        <f>INDEX('AEG Inputs'!$E$2:$BC$95,MATCH(BT$1,'AEG Inputs'!$E$2:$E$95,0),MATCH($A7,'AEG Inputs'!$E$2:$AI$2,0))/'AEG Inputs'!$G$1+BT6</f>
        <v>66</v>
      </c>
      <c r="BU7" s="28">
        <f>INDEX('AEG Inputs'!$E$2:$BC$95,MATCH(BU$1,'AEG Inputs'!$E$2:$E$95,0),MATCH($A7,'AEG Inputs'!$E$2:$AI$2,0))/'AEG Inputs'!$G$1+BU6</f>
        <v>42</v>
      </c>
      <c r="BV7" s="28">
        <f>INDEX('AEG Inputs'!$E$2:$BC$95,MATCH(BV$1,'AEG Inputs'!$E$2:$E$95,0),MATCH($A7,'AEG Inputs'!$E$2:$AI$2,0))/'AEG Inputs'!$G$1+BV6</f>
        <v>82</v>
      </c>
      <c r="BW7" s="28">
        <f>INDEX('AEG Inputs'!$E$2:$BC$95,MATCH(BW$1,'AEG Inputs'!$E$2:$E$95,0),MATCH($A7,'AEG Inputs'!$E$2:$AI$2,0))/'AEG Inputs'!$G$1+BW6</f>
        <v>0</v>
      </c>
      <c r="BX7" s="28">
        <f>INDEX('AEG Inputs'!$E$2:$BC$95,MATCH(BX$1,'AEG Inputs'!$E$2:$E$95,0),MATCH($A7,'AEG Inputs'!$E$2:$AI$2,0))/'AEG Inputs'!$G$1+BX6</f>
        <v>151</v>
      </c>
      <c r="BY7" s="28">
        <f>INDEX('AEG Inputs'!$E$2:$BC$95,MATCH(BY$1,'AEG Inputs'!$E$2:$E$95,0),MATCH($A7,'AEG Inputs'!$E$2:$AI$2,0))/'AEG Inputs'!$G$1+BY6</f>
        <v>0</v>
      </c>
      <c r="BZ7" s="28">
        <f>INDEX('AEG Inputs'!$E$2:$BC$95,MATCH(BZ$1,'AEG Inputs'!$E$2:$E$95,0),MATCH($A7,'AEG Inputs'!$E$2:$AI$2,0))/'AEG Inputs'!$G$1+BZ6</f>
        <v>18</v>
      </c>
      <c r="CA7" s="28">
        <f>INDEX('AEG Inputs'!$E$2:$BC$95,MATCH(CA$1,'AEG Inputs'!$E$2:$E$95,0),MATCH($A7,'AEG Inputs'!$E$2:$AI$2,0))/'AEG Inputs'!$G$1+CA6</f>
        <v>0</v>
      </c>
      <c r="CB7" s="28">
        <f>INDEX('AEG Inputs'!$E$2:$BC$95,MATCH(CB$1,'AEG Inputs'!$E$2:$E$95,0),MATCH($A7,'AEG Inputs'!$E$2:$AI$2,0))/'AEG Inputs'!$G$1+CB6</f>
        <v>0</v>
      </c>
      <c r="CC7" s="28">
        <f>INDEX('AEG Inputs'!$E$2:$BC$95,MATCH(CC$1,'AEG Inputs'!$E$2:$E$95,0),MATCH($A7,'AEG Inputs'!$E$2:$AI$2,0))/'AEG Inputs'!$G$1+CC6</f>
        <v>12</v>
      </c>
      <c r="CD7" s="28">
        <f>INDEX('AEG Inputs'!$E$2:$BC$95,MATCH(CD$1,'AEG Inputs'!$E$2:$E$95,0),MATCH($A7,'AEG Inputs'!$E$2:$AI$2,0))/'AEG Inputs'!$G$1+CD6</f>
        <v>43</v>
      </c>
      <c r="CE7" s="28">
        <f>INDEX('AEG Inputs'!$E$2:$BC$95,MATCH(CE$1,'AEG Inputs'!$E$2:$E$95,0),MATCH($A7,'AEG Inputs'!$E$2:$AI$2,0))/'AEG Inputs'!$G$1+CE6</f>
        <v>5</v>
      </c>
      <c r="CF7" s="28">
        <f>INDEX('AEG Inputs'!$E$2:$BC$95,MATCH(CF$1,'AEG Inputs'!$E$2:$E$95,0),MATCH($A7,'AEG Inputs'!$E$2:$AI$2,0))/'AEG Inputs'!$G$1+CF6</f>
        <v>184</v>
      </c>
      <c r="CG7" s="28">
        <f>INDEX('AEG Inputs'!$E$2:$BC$95,MATCH(CG$1,'AEG Inputs'!$E$2:$E$95,0),MATCH($A7,'AEG Inputs'!$E$2:$AI$2,0))/'AEG Inputs'!$G$1+CG6</f>
        <v>0</v>
      </c>
      <c r="CH7" s="28">
        <f>INDEX('AEG Inputs'!$E$2:$BC$95,MATCH(CH$1,'AEG Inputs'!$E$2:$E$95,0),MATCH($A7,'AEG Inputs'!$E$2:$AI$2,0))/'AEG Inputs'!$G$1+CH6</f>
        <v>89</v>
      </c>
      <c r="CI7" s="28">
        <f>INDEX('AEG Inputs'!$E$2:$BC$95,MATCH(CI$1,'AEG Inputs'!$E$2:$E$95,0),MATCH($A7,'AEG Inputs'!$E$2:$AI$2,0))/'AEG Inputs'!$G$1+CI6</f>
        <v>145</v>
      </c>
      <c r="CJ7" s="28">
        <f>INDEX('AEG Inputs'!$E$2:$BC$95,MATCH(CJ$1,'AEG Inputs'!$E$2:$E$95,0),MATCH($A7,'AEG Inputs'!$E$2:$AI$2,0))/'AEG Inputs'!$G$1+CJ6</f>
        <v>15</v>
      </c>
      <c r="CK7" s="28">
        <f>INDEX('AEG Inputs'!$E$2:$BC$95,MATCH(CK$1,'AEG Inputs'!$E$2:$E$95,0),MATCH($A7,'AEG Inputs'!$E$2:$AI$2,0))/'AEG Inputs'!$G$1+CK6</f>
        <v>98</v>
      </c>
      <c r="CL7" s="28">
        <f>INDEX('AEG Inputs'!$E$2:$BC$95,MATCH(CL$1,'AEG Inputs'!$E$2:$E$95,0),MATCH($A7,'AEG Inputs'!$E$2:$AI$2,0))/'AEG Inputs'!$G$1+CL6</f>
        <v>0</v>
      </c>
      <c r="CM7" s="28">
        <f>INDEX('AEG Inputs'!$E$2:$BC$95,MATCH(CM$1,'AEG Inputs'!$E$2:$E$95,0),MATCH($A7,'AEG Inputs'!$E$2:$AI$2,0))/'AEG Inputs'!$G$1+CM6</f>
        <v>179</v>
      </c>
      <c r="CN7" s="28">
        <f>INDEX('AEG Inputs'!$E$2:$BC$95,MATCH(CN$1,'AEG Inputs'!$E$2:$E$95,0),MATCH($A7,'AEG Inputs'!$E$2:$AI$2,0))/'AEG Inputs'!$G$1+CN6</f>
        <v>0</v>
      </c>
      <c r="CO7" s="28">
        <f>INDEX('AEG Inputs'!$E$2:$BC$95,MATCH(CO$1,'AEG Inputs'!$E$2:$E$95,0),MATCH($A7,'AEG Inputs'!$E$2:$AI$2,0))/'AEG Inputs'!$G$1+CO6</f>
        <v>28</v>
      </c>
      <c r="CP7" s="28">
        <f>INDEX('AEG Inputs'!$E$2:$BC$95,MATCH(CP$1,'AEG Inputs'!$E$2:$E$95,0),MATCH($A7,'AEG Inputs'!$E$2:$AI$2,0))/'AEG Inputs'!$G$1+CP6</f>
        <v>36</v>
      </c>
      <c r="CQ7" s="28" cm="1">
        <f t="array" ref="CQ7">INDEX('AEG Inputs'!$E$2:$BC$95,MATCH(CQ$1,'AEG Inputs'!$F$2:$F$95,0),MATCH($A7,'AEG Inputs'!$E$2:$AI$2,0)+20)/'AEG Inputs'!$G$1+CQ6</f>
        <v>0</v>
      </c>
      <c r="CR7" s="28" cm="1">
        <f t="array" ref="CR7">INDEX('AEG Inputs'!$E$2:$BC$95,MATCH(CR$1,'AEG Inputs'!$F$2:$F$95,0),MATCH($A7,'AEG Inputs'!$E$2:$AI$2,0)+20)/'AEG Inputs'!$G$1+CR6</f>
        <v>2</v>
      </c>
      <c r="CS7" s="28" cm="1">
        <f t="array" ref="CS7">INDEX('AEG Inputs'!$E$2:$BC$95,MATCH(CS$1,'AEG Inputs'!$F$2:$F$95,0),MATCH($A7,'AEG Inputs'!$E$2:$AI$2,0)+20)/'AEG Inputs'!$G$1+CS6</f>
        <v>76</v>
      </c>
      <c r="CT7" s="28" cm="1">
        <f t="array" ref="CT7">INDEX('AEG Inputs'!$E$2:$BC$95,MATCH(CT$1,'AEG Inputs'!$F$2:$F$95,0),MATCH($A7,'AEG Inputs'!$E$2:$AI$2,0)+20)/'AEG Inputs'!$G$1+CT6</f>
        <v>5</v>
      </c>
      <c r="CU7" s="28" cm="1">
        <f t="array" ref="CU7">INDEX('AEG Inputs'!$E$2:$BC$95,MATCH(CU$1,'AEG Inputs'!$F$2:$F$95,0),MATCH($A7,'AEG Inputs'!$E$2:$AI$2,0)+20)/'AEG Inputs'!$G$1+CU6</f>
        <v>224</v>
      </c>
      <c r="CV7" s="28" cm="1">
        <f t="array" ref="CV7">INDEX('AEG Inputs'!$E$2:$BC$95,MATCH(CV$1,'AEG Inputs'!$F$2:$F$95,0),MATCH($A7,'AEG Inputs'!$E$2:$AI$2,0)+20)/'AEG Inputs'!$G$1+CV6</f>
        <v>0</v>
      </c>
      <c r="CW7" s="28" cm="1">
        <f t="array" ref="CW7">INDEX('AEG Inputs'!$E$2:$BC$95,MATCH(CW$1,'AEG Inputs'!$F$2:$F$95,0),MATCH($A7,'AEG Inputs'!$E$2:$AI$2,0)+20)/'AEG Inputs'!$G$1+CW6</f>
        <v>0</v>
      </c>
      <c r="CX7" s="28" cm="1">
        <f t="array" ref="CX7">INDEX('AEG Inputs'!$E$2:$BC$95,MATCH(CX$1,'AEG Inputs'!$F$2:$F$95,0),MATCH($A7,'AEG Inputs'!$E$2:$AI$2,0)+20)/'AEG Inputs'!$G$1+CX6</f>
        <v>138</v>
      </c>
      <c r="CY7" s="28" cm="1">
        <f t="array" ref="CY7">INDEX('AEG Inputs'!$E$2:$BC$95,MATCH(CY$1,'AEG Inputs'!$F$2:$F$95,0),MATCH($A7,'AEG Inputs'!$E$2:$AI$2,0)+20)/'AEG Inputs'!$G$1+CY6</f>
        <v>189</v>
      </c>
      <c r="CZ7" s="28" cm="1">
        <f t="array" ref="CZ7">INDEX('AEG Inputs'!$E$2:$BC$95,MATCH(CZ$1,'AEG Inputs'!$F$2:$F$95,0),MATCH($A7,'AEG Inputs'!$E$2:$AI$2,0)+20)/'AEG Inputs'!$G$1+CZ6</f>
        <v>5</v>
      </c>
      <c r="DA7" s="28" cm="1">
        <f t="array" ref="DA7">INDEX('AEG Inputs'!$E$2:$BC$95,MATCH(DA$1,'AEG Inputs'!$F$2:$F$95,0),MATCH($A7,'AEG Inputs'!$E$2:$AI$2,0)+20)/'AEG Inputs'!$G$1+DA6</f>
        <v>4</v>
      </c>
      <c r="DB7" s="28" cm="1">
        <f t="array" ref="DB7">INDEX('AEG Inputs'!$E$2:$BC$95,MATCH(DB$1,'AEG Inputs'!$F$2:$F$95,0),MATCH($A7,'AEG Inputs'!$E$2:$AI$2,0)+20)/'AEG Inputs'!$G$1+DB6</f>
        <v>0</v>
      </c>
      <c r="DC7" s="28" cm="1">
        <f t="array" ref="DC7">INDEX('AEG Inputs'!$E$2:$BC$95,MATCH(DC$1,'AEG Inputs'!$F$2:$F$95,0),MATCH($A7,'AEG Inputs'!$E$2:$AI$2,0)+20)/'AEG Inputs'!$G$1+DC6</f>
        <v>10</v>
      </c>
      <c r="DD7" s="28" cm="1">
        <f t="array" ref="DD7">INDEX('AEG Inputs'!$E$2:$BC$95,MATCH(DD$1,'AEG Inputs'!$F$2:$F$95,0),MATCH($A7,'AEG Inputs'!$E$2:$AI$2,0)+20)/'AEG Inputs'!$G$1+DD6</f>
        <v>0</v>
      </c>
      <c r="DE7" s="28" cm="1">
        <f t="array" ref="DE7">INDEX('AEG Inputs'!$E$2:$BC$95,MATCH(DE$1,'AEG Inputs'!$F$2:$F$95,0),MATCH($A7,'AEG Inputs'!$E$2:$AI$2,0)+20)/'AEG Inputs'!$G$1+DE6</f>
        <v>11</v>
      </c>
      <c r="DF7" s="28" cm="1">
        <f t="array" ref="DF7">INDEX('AEG Inputs'!$E$2:$BC$95,MATCH(DF$1,'AEG Inputs'!$F$2:$F$95,0),MATCH($A7,'AEG Inputs'!$E$2:$AI$2,0)+20)/'AEG Inputs'!$G$1+DF6</f>
        <v>0</v>
      </c>
      <c r="DG7" s="28" cm="1">
        <f t="array" ref="DG7">INDEX('AEG Inputs'!$E$2:$BC$95,MATCH(DG$1,'AEG Inputs'!$F$2:$F$95,0),MATCH($A7,'AEG Inputs'!$E$2:$AI$2,0)+20)/'AEG Inputs'!$G$1+DG6</f>
        <v>7</v>
      </c>
      <c r="DH7" s="28" cm="1">
        <f t="array" ref="DH7">INDEX('AEG Inputs'!$E$2:$BC$95,MATCH(DH$1,'AEG Inputs'!$F$2:$F$95,0),MATCH($A7,'AEG Inputs'!$E$2:$AI$2,0)+20)/'AEG Inputs'!$G$1+DH6</f>
        <v>94</v>
      </c>
      <c r="DI7" s="28" cm="1">
        <f t="array" ref="DI7">INDEX('AEG Inputs'!$E$2:$BC$95,MATCH(DI$1,'AEG Inputs'!$F$2:$F$95,0),MATCH($A7,'AEG Inputs'!$E$2:$AI$2,0)+20)/'AEG Inputs'!$G$1+DI6</f>
        <v>2</v>
      </c>
      <c r="DJ7" s="28" cm="1">
        <f t="array" ref="DJ7">INDEX('AEG Inputs'!$E$2:$BC$95,MATCH(DJ$1,'AEG Inputs'!$F$2:$F$95,0),MATCH($A7,'AEG Inputs'!$E$2:$AI$2,0)+20)/'AEG Inputs'!$G$1+DJ6</f>
        <v>412</v>
      </c>
      <c r="DK7" s="28" cm="1">
        <f t="array" ref="DK7">INDEX('AEG Inputs'!$E$2:$BC$95,MATCH(DK$1,'AEG Inputs'!$F$2:$F$95,0),MATCH($A7,'AEG Inputs'!$E$2:$AI$2,0)+20)/'AEG Inputs'!$G$1+DK6</f>
        <v>0</v>
      </c>
      <c r="DL7" s="28" cm="1">
        <f t="array" ref="DL7">INDEX('AEG Inputs'!$E$2:$BC$95,MATCH(DL$1,'AEG Inputs'!$F$2:$F$95,0),MATCH($A7,'AEG Inputs'!$E$2:$AI$2,0)+20)/'AEG Inputs'!$G$1+DL6</f>
        <v>152</v>
      </c>
      <c r="DM7" s="28" cm="1">
        <f t="array" ref="DM7">INDEX('AEG Inputs'!$E$2:$BC$95,MATCH(DM$1,'AEG Inputs'!$F$2:$F$95,0),MATCH($A7,'AEG Inputs'!$E$2:$AI$2,0)+20)/'AEG Inputs'!$G$1+DM6</f>
        <v>132</v>
      </c>
      <c r="DN7" s="28" cm="1">
        <f t="array" ref="DN7">INDEX('AEG Inputs'!$E$2:$BC$95,MATCH(DN$1,'AEG Inputs'!$F$2:$F$95,0),MATCH($A7,'AEG Inputs'!$E$2:$AI$2,0)+20)/'AEG Inputs'!$G$1+DN6</f>
        <v>13</v>
      </c>
      <c r="DO7" s="28" cm="1">
        <f t="array" ref="DO7">INDEX('AEG Inputs'!$E$2:$BC$95,MATCH(DO$1,'AEG Inputs'!$F$2:$F$95,0),MATCH($A7,'AEG Inputs'!$E$2:$AI$2,0)+20)/'AEG Inputs'!$G$1+DO6</f>
        <v>33</v>
      </c>
      <c r="DP7" s="28" cm="1">
        <f t="array" ref="DP7">INDEX('AEG Inputs'!$E$2:$BC$95,MATCH(DP$1,'AEG Inputs'!$F$2:$F$95,0),MATCH($A7,'AEG Inputs'!$E$2:$AI$2,0)+20)/'AEG Inputs'!$G$1+DP6</f>
        <v>0</v>
      </c>
      <c r="DQ7" s="28" cm="1">
        <f t="array" ref="DQ7">INDEX('AEG Inputs'!$E$2:$BC$95,MATCH(DQ$1,'AEG Inputs'!$F$2:$F$95,0),MATCH($A7,'AEG Inputs'!$E$2:$AI$2,0)+20)/'AEG Inputs'!$G$1+DQ6</f>
        <v>15</v>
      </c>
      <c r="DR7" s="28" cm="1">
        <f t="array" ref="DR7">INDEX('AEG Inputs'!$E$2:$BC$95,MATCH(DR$1,'AEG Inputs'!$F$2:$F$95,0),MATCH($A7,'AEG Inputs'!$E$2:$AI$2,0)+20)/'AEG Inputs'!$G$1+DR6</f>
        <v>0</v>
      </c>
      <c r="DS7" s="28" cm="1">
        <f t="array" ref="DS7">INDEX('AEG Inputs'!$E$2:$BC$95,MATCH(DS$1,'AEG Inputs'!$F$2:$F$95,0),MATCH($A7,'AEG Inputs'!$E$2:$AI$2,0)+20)/'AEG Inputs'!$G$1+DS6</f>
        <v>21</v>
      </c>
      <c r="DT7" s="28" cm="1">
        <f t="array" ref="DT7">INDEX('AEG Inputs'!$E$2:$BC$95,MATCH(DT$1,'AEG Inputs'!$F$2:$F$95,0),MATCH($A7,'AEG Inputs'!$E$2:$AI$2,0)+20)/'AEG Inputs'!$G$1+DT6</f>
        <v>0</v>
      </c>
      <c r="DU7" s="28" cm="1">
        <f t="array" ref="DU7">INDEX('AEG Inputs'!$E$2:$BC$95,MATCH(DU$1,'AEG Inputs'!$F$2:$F$95,0),MATCH($A7,'AEG Inputs'!$E$2:$AI$2,0)+20)/'AEG Inputs'!$G$1+DU6</f>
        <v>100</v>
      </c>
      <c r="DV7" s="28" cm="1">
        <f t="array" ref="DV7">INDEX('AEG Inputs'!$E$2:$BC$95,MATCH(DV$1,'AEG Inputs'!$F$2:$F$95,0),MATCH($A7,'AEG Inputs'!$E$2:$AI$2,0)+20)/'AEG Inputs'!$G$1+DV6</f>
        <v>2206</v>
      </c>
      <c r="DW7" s="28" cm="1">
        <f t="array" ref="DW7">INDEX('AEG Inputs'!$E$2:$BC$95,MATCH(DW$1,'AEG Inputs'!$F$2:$F$95,0),MATCH($A7,'AEG Inputs'!$E$2:$AI$2,0)+20)/'AEG Inputs'!$G$1+DW6</f>
        <v>162</v>
      </c>
      <c r="DX7" s="28" cm="1">
        <f t="array" ref="DX7">INDEX('AEG Inputs'!$E$2:$BC$95,MATCH(DX$1,'AEG Inputs'!$F$2:$F$95,0),MATCH($A7,'AEG Inputs'!$E$2:$AI$2,0)+20)/'AEG Inputs'!$G$1+DX6</f>
        <v>3917</v>
      </c>
      <c r="DY7" s="28" cm="1">
        <f t="array" ref="DY7">INDEX('AEG Inputs'!$E$2:$BC$95,MATCH(DY$1,'AEG Inputs'!$F$2:$F$95,0),MATCH($A7,'AEG Inputs'!$E$2:$AI$2,0)+20)/'AEG Inputs'!$G$1+DY6</f>
        <v>13</v>
      </c>
      <c r="DZ7" s="28" cm="1">
        <f t="array" ref="DZ7">INDEX('AEG Inputs'!$E$2:$BC$95,MATCH(DZ$1,'AEG Inputs'!$F$2:$F$95,0),MATCH($A7,'AEG Inputs'!$E$2:$AI$2,0)+20)/'AEG Inputs'!$G$1+DZ6</f>
        <v>0</v>
      </c>
      <c r="EA7" s="28" cm="1">
        <f t="array" ref="EA7">INDEX('AEG Inputs'!$E$2:$BC$95,MATCH(EA$1,'AEG Inputs'!$F$2:$F$95,0),MATCH($A7,'AEG Inputs'!$E$2:$AI$2,0)+20)/'AEG Inputs'!$G$1+EA6</f>
        <v>0</v>
      </c>
      <c r="EB7" s="28" cm="1">
        <f t="array" ref="EB7">INDEX('AEG Inputs'!$E$2:$BC$95,MATCH(EB$1,'AEG Inputs'!$F$2:$F$95,0),MATCH($A7,'AEG Inputs'!$E$2:$AI$2,0)+20)/'AEG Inputs'!$G$1+EB6</f>
        <v>583</v>
      </c>
      <c r="EC7" s="28" cm="1">
        <f t="array" ref="EC7">INDEX('AEG Inputs'!$E$2:$BC$95,MATCH(EC$1,'AEG Inputs'!$F$2:$F$95,0),MATCH($A7,'AEG Inputs'!$E$2:$AI$2,0)+20)/'AEG Inputs'!$G$1+EC6</f>
        <v>309</v>
      </c>
      <c r="ED7" s="28" cm="1">
        <f t="array" ref="ED7">INDEX('AEG Inputs'!$E$2:$BC$95,MATCH(ED$1,'AEG Inputs'!$F$2:$F$95,0),MATCH($A7,'AEG Inputs'!$E$2:$AI$2,0)+20)/'AEG Inputs'!$G$1+ED6</f>
        <v>143</v>
      </c>
      <c r="EE7" s="28" cm="1">
        <f t="array" ref="EE7">INDEX('AEG Inputs'!$E$2:$BC$95,MATCH(EE$1,'AEG Inputs'!$F$2:$F$95,0),MATCH($A7,'AEG Inputs'!$E$2:$AI$2,0)+20)/'AEG Inputs'!$G$1+EE6</f>
        <v>1</v>
      </c>
      <c r="EF7" s="28" cm="1">
        <f t="array" ref="EF7">INDEX('AEG Inputs'!$E$2:$BC$95,MATCH(EF$1,'AEG Inputs'!$F$2:$F$95,0),MATCH($A7,'AEG Inputs'!$E$2:$AI$2,0)+20)/'AEG Inputs'!$G$1+EF6</f>
        <v>271</v>
      </c>
      <c r="EG7" s="28" cm="1">
        <f t="array" ref="EG7">INDEX('AEG Inputs'!$E$2:$BC$95,MATCH(EG$1,'AEG Inputs'!$F$2:$F$95,0),MATCH($A7,'AEG Inputs'!$E$2:$AI$2,0)+20)/'AEG Inputs'!$G$1+EG6</f>
        <v>0</v>
      </c>
      <c r="EH7" s="28" cm="1">
        <f t="array" ref="EH7">INDEX('AEG Inputs'!$E$2:$BC$95,MATCH(EH$1,'AEG Inputs'!$F$2:$F$95,0),MATCH($A7,'AEG Inputs'!$E$2:$AI$2,0)+20)/'AEG Inputs'!$G$1+EH6</f>
        <v>143</v>
      </c>
      <c r="EI7" s="28" cm="1">
        <f t="array" ref="EI7">INDEX('AEG Inputs'!$E$2:$BC$95,MATCH(EI$1,'AEG Inputs'!$F$2:$F$95,0),MATCH($A7,'AEG Inputs'!$E$2:$AI$2,0)+20)/'AEG Inputs'!$G$1+EI6</f>
        <v>0</v>
      </c>
      <c r="EJ7" s="28" cm="1">
        <f t="array" ref="EJ7">INDEX('AEG Inputs'!$E$2:$BC$95,MATCH(EJ$1,'AEG Inputs'!$F$2:$F$95,0),MATCH($A7,'AEG Inputs'!$E$2:$AI$2,0)+20)/'AEG Inputs'!$G$1+EJ6</f>
        <v>879</v>
      </c>
      <c r="EK7" s="28" cm="1">
        <f t="array" ref="EK7">INDEX('AEG Inputs'!$E$2:$BC$95,MATCH(EK$1,'AEG Inputs'!$F$2:$F$95,0),MATCH($A7,'AEG Inputs'!$E$2:$AI$2,0)+20)/'AEG Inputs'!$G$1+EK6</f>
        <v>582</v>
      </c>
      <c r="EL7" s="28" cm="1">
        <f t="array" ref="EL7">INDEX('AEG Inputs'!$E$2:$BC$95,MATCH(EL$1,'AEG Inputs'!$F$2:$F$95,0),MATCH($A7,'AEG Inputs'!$E$2:$AI$2,0)+20)/'AEG Inputs'!$G$1+EL6</f>
        <v>40</v>
      </c>
      <c r="EM7" s="28" cm="1">
        <f t="array" ref="EM7">INDEX('AEG Inputs'!$E$2:$BC$95,MATCH(EM$1,'AEG Inputs'!$F$2:$F$95,0),MATCH($A7,'AEG Inputs'!$E$2:$AI$2,0)+20)/'AEG Inputs'!$G$1+EM6</f>
        <v>3475</v>
      </c>
      <c r="EN7" s="28" cm="1">
        <f t="array" ref="EN7">INDEX('AEG Inputs'!$E$2:$BC$95,MATCH(EN$1,'AEG Inputs'!$F$2:$F$95,0),MATCH($A7,'AEG Inputs'!$E$2:$AI$2,0)+20)/'AEG Inputs'!$G$1+EN6</f>
        <v>13</v>
      </c>
      <c r="EO7" s="28" cm="1">
        <f t="array" ref="EO7">INDEX('AEG Inputs'!$E$2:$BC$95,MATCH(EO$1,'AEG Inputs'!$F$2:$F$95,0),MATCH($A7,'AEG Inputs'!$E$2:$AI$2,0)+20)/'AEG Inputs'!$G$1+EO6</f>
        <v>798</v>
      </c>
      <c r="EP7" s="28" cm="1">
        <f t="array" ref="EP7">INDEX('AEG Inputs'!$E$2:$BC$95,MATCH(EP$1,'AEG Inputs'!$F$2:$F$95,0),MATCH($A7,'AEG Inputs'!$E$2:$AI$2,0)+20)/'AEG Inputs'!$G$1+EP6</f>
        <v>996</v>
      </c>
      <c r="EQ7" s="28" cm="1">
        <f t="array" ref="EQ7">INDEX('AEG Inputs'!$E$2:$BC$95,MATCH(EQ$1,'AEG Inputs'!$F$2:$F$95,0),MATCH($A7,'AEG Inputs'!$E$2:$AI$2,0)+20)/'AEG Inputs'!$G$1+EQ6</f>
        <v>185</v>
      </c>
      <c r="ER7" s="28" cm="1">
        <f t="array" ref="ER7">INDEX('AEG Inputs'!$E$2:$BC$95,MATCH(ER$1,'AEG Inputs'!$F$2:$F$95,0),MATCH($A7,'AEG Inputs'!$E$2:$AI$2,0)+20)/'AEG Inputs'!$G$1+ER6</f>
        <v>556</v>
      </c>
      <c r="ES7" s="28" cm="1">
        <f t="array" ref="ES7">INDEX('AEG Inputs'!$E$2:$BC$95,MATCH(ES$1,'AEG Inputs'!$F$2:$F$95,0),MATCH($A7,'AEG Inputs'!$E$2:$AI$2,0)+20)/'AEG Inputs'!$G$1+ES6</f>
        <v>7</v>
      </c>
      <c r="ET7" s="28" cm="1">
        <f t="array" ref="ET7">INDEX('AEG Inputs'!$E$2:$BC$95,MATCH(ET$1,'AEG Inputs'!$F$2:$F$95,0),MATCH($A7,'AEG Inputs'!$E$2:$AI$2,0)+20)/'AEG Inputs'!$G$1+ET6</f>
        <v>230</v>
      </c>
      <c r="EU7" s="28" cm="1">
        <f t="array" ref="EU7">INDEX('AEG Inputs'!$E$2:$BC$95,MATCH(EU$1,'AEG Inputs'!$F$2:$F$95,0),MATCH($A7,'AEG Inputs'!$E$2:$AI$2,0)+20)/'AEG Inputs'!$G$1+EU6</f>
        <v>0</v>
      </c>
      <c r="EV7" s="28" cm="1">
        <f t="array" ref="EV7">INDEX('AEG Inputs'!$E$2:$BC$95,MATCH(EV$1,'AEG Inputs'!$F$2:$F$95,0),MATCH($A7,'AEG Inputs'!$E$2:$AI$2,0)+20)/'AEG Inputs'!$G$1+EV6</f>
        <v>327</v>
      </c>
      <c r="EW7" s="28" cm="1">
        <f t="array" ref="EW7">INDEX('AEG Inputs'!$E$2:$BC$95,MATCH(EW$1,'AEG Inputs'!$F$2:$F$95,0),MATCH($A7,'AEG Inputs'!$E$2:$AI$2,0)+20)/'AEG Inputs'!$G$1+EW6</f>
        <v>0</v>
      </c>
      <c r="EX7" s="28" cm="1">
        <f t="array" ref="EX7">INDEX('AEG Inputs'!$E$2:$BC$95,MATCH(EX$1,'AEG Inputs'!$F$2:$F$95,0),MATCH($A7,'AEG Inputs'!$E$2:$AI$2,0)+20)/'AEG Inputs'!$G$1+EX6</f>
        <v>21</v>
      </c>
      <c r="EY7" s="28" cm="1">
        <f t="array" ref="EY7">INDEX('AEG Inputs'!$E$2:$BC$95,MATCH(EY$1,'AEG Inputs'!$F$2:$F$95,0),MATCH($A7,'AEG Inputs'!$E$2:$AI$2,0)+20)/'AEG Inputs'!$G$1+EY6</f>
        <v>660</v>
      </c>
      <c r="EZ7" s="28" cm="1">
        <f t="array" ref="EZ7">INDEX('AEG Inputs'!$E$2:$BC$95,MATCH(EZ$1,'AEG Inputs'!$F$2:$F$95,0),MATCH($A7,'AEG Inputs'!$E$2:$AI$2,0)+20)/'AEG Inputs'!$G$1+EZ6</f>
        <v>49</v>
      </c>
      <c r="FA7" s="28" cm="1">
        <f t="array" ref="FA7">INDEX('AEG Inputs'!$E$2:$BC$95,MATCH(FA$1,'AEG Inputs'!$F$2:$F$95,0),MATCH($A7,'AEG Inputs'!$E$2:$AI$2,0)+20)/'AEG Inputs'!$G$1+FA6</f>
        <v>1878</v>
      </c>
      <c r="FB7" s="28" cm="1">
        <f t="array" ref="FB7">INDEX('AEG Inputs'!$E$2:$BC$95,MATCH(FB$1,'AEG Inputs'!$F$2:$F$95,0),MATCH($A7,'AEG Inputs'!$E$2:$AI$2,0)+20)/'AEG Inputs'!$G$1+FB6</f>
        <v>2</v>
      </c>
      <c r="FC7" s="28" cm="1">
        <f t="array" ref="FC7">INDEX('AEG Inputs'!$E$2:$BC$95,MATCH(FC$1,'AEG Inputs'!$F$2:$F$95,0),MATCH($A7,'AEG Inputs'!$E$2:$AI$2,0)+20)/'AEG Inputs'!$G$1+FC6</f>
        <v>0</v>
      </c>
      <c r="FD7" s="28" cm="1">
        <f t="array" ref="FD7">INDEX('AEG Inputs'!$E$2:$BC$95,MATCH(FD$1,'AEG Inputs'!$F$2:$F$95,0),MATCH($A7,'AEG Inputs'!$E$2:$AI$2,0)+20)/'AEG Inputs'!$G$1+FD6</f>
        <v>0</v>
      </c>
      <c r="FE7" s="28" cm="1">
        <f t="array" ref="FE7">INDEX('AEG Inputs'!$E$2:$BC$95,MATCH(FE$1,'AEG Inputs'!$F$2:$F$95,0),MATCH($A7,'AEG Inputs'!$E$2:$AI$2,0)+20)/'AEG Inputs'!$G$1+FE6</f>
        <v>66</v>
      </c>
      <c r="FF7" s="28" cm="1">
        <f t="array" ref="FF7">INDEX('AEG Inputs'!$E$2:$BC$95,MATCH(FF$1,'AEG Inputs'!$F$2:$F$95,0),MATCH($A7,'AEG Inputs'!$E$2:$AI$2,0)+20)/'AEG Inputs'!$G$1+FF6</f>
        <v>83</v>
      </c>
      <c r="FG7" s="28" cm="1">
        <f t="array" ref="FG7">INDEX('AEG Inputs'!$E$2:$BC$95,MATCH(FG$1,'AEG Inputs'!$F$2:$F$95,0),MATCH($A7,'AEG Inputs'!$E$2:$AI$2,0)+20)/'AEG Inputs'!$G$1+FG6</f>
        <v>33</v>
      </c>
      <c r="FH7" s="28" cm="1">
        <f t="array" ref="FH7">INDEX('AEG Inputs'!$E$2:$BC$95,MATCH(FH$1,'AEG Inputs'!$F$2:$F$95,0),MATCH($A7,'AEG Inputs'!$E$2:$AI$2,0)+20)/'AEG Inputs'!$G$1+FH6</f>
        <v>0</v>
      </c>
      <c r="FI7" s="28" cm="1">
        <f t="array" ref="FI7">INDEX('AEG Inputs'!$E$2:$BC$95,MATCH(FI$1,'AEG Inputs'!$F$2:$F$95,0),MATCH($A7,'AEG Inputs'!$E$2:$AI$2,0)+20)/'AEG Inputs'!$G$1+FI6</f>
        <v>51</v>
      </c>
      <c r="FJ7" s="28" cm="1">
        <f t="array" ref="FJ7">INDEX('AEG Inputs'!$E$2:$BC$95,MATCH(FJ$1,'AEG Inputs'!$F$2:$F$95,0),MATCH($A7,'AEG Inputs'!$E$2:$AI$2,0)+20)/'AEG Inputs'!$G$1+FJ6</f>
        <v>0</v>
      </c>
      <c r="FK7" s="28" cm="1">
        <f t="array" ref="FK7">INDEX('AEG Inputs'!$E$2:$BC$95,MATCH(FK$1,'AEG Inputs'!$F$2:$F$95,0),MATCH($A7,'AEG Inputs'!$E$2:$AI$2,0)+20)/'AEG Inputs'!$G$1+FK6</f>
        <v>38</v>
      </c>
      <c r="FL7" s="28" cm="1">
        <f t="array" ref="FL7">INDEX('AEG Inputs'!$E$2:$BC$95,MATCH(FL$1,'AEG Inputs'!$F$2:$F$95,0),MATCH($A7,'AEG Inputs'!$E$2:$AI$2,0)+20)/'AEG Inputs'!$G$1+FL6</f>
        <v>0</v>
      </c>
      <c r="FM7" s="28" cm="1">
        <f t="array" ref="FM7">INDEX('AEG Inputs'!$E$2:$BC$95,MATCH(FM$1,'AEG Inputs'!$F$2:$F$95,0),MATCH($A7,'AEG Inputs'!$E$2:$AI$2,0)+20)/'AEG Inputs'!$G$1+FM6</f>
        <v>12</v>
      </c>
      <c r="FN7" s="28" cm="1">
        <f t="array" ref="FN7">INDEX('AEG Inputs'!$E$2:$BC$95,MATCH(FN$1,'AEG Inputs'!$F$2:$F$95,0),MATCH($A7,'AEG Inputs'!$E$2:$AI$2,0)+20)/'AEG Inputs'!$G$1+FN6</f>
        <v>104</v>
      </c>
      <c r="FO7" s="28" cm="1">
        <f t="array" ref="FO7">INDEX('AEG Inputs'!$E$2:$BC$95,MATCH(FO$1,'AEG Inputs'!$F$2:$F$95,0),MATCH($A7,'AEG Inputs'!$E$2:$AI$2,0)+20)/'AEG Inputs'!$G$1+FO6</f>
        <v>5</v>
      </c>
      <c r="FP7" s="28" cm="1">
        <f t="array" ref="FP7">INDEX('AEG Inputs'!$E$2:$BC$95,MATCH(FP$1,'AEG Inputs'!$F$2:$F$95,0),MATCH($A7,'AEG Inputs'!$E$2:$AI$2,0)+20)/'AEG Inputs'!$G$1+FP6</f>
        <v>407</v>
      </c>
      <c r="FQ7" s="28" cm="1">
        <f t="array" ref="FQ7">INDEX('AEG Inputs'!$E$2:$BC$95,MATCH(FQ$1,'AEG Inputs'!$F$2:$F$95,0),MATCH($A7,'AEG Inputs'!$E$2:$AI$2,0)+20)/'AEG Inputs'!$G$1+FQ6</f>
        <v>0</v>
      </c>
      <c r="FR7" s="28" cm="1">
        <f t="array" ref="FR7">INDEX('AEG Inputs'!$E$2:$BC$95,MATCH(FR$1,'AEG Inputs'!$F$2:$F$95,0),MATCH($A7,'AEG Inputs'!$E$2:$AI$2,0)+20)/'AEG Inputs'!$G$1+FR6</f>
        <v>187</v>
      </c>
      <c r="FS7" s="28" cm="1">
        <f t="array" ref="FS7">INDEX('AEG Inputs'!$E$2:$BC$95,MATCH(FS$1,'AEG Inputs'!$F$2:$F$95,0),MATCH($A7,'AEG Inputs'!$E$2:$AI$2,0)+20)/'AEG Inputs'!$G$1+FS6</f>
        <v>145</v>
      </c>
      <c r="FT7" s="28" cm="1">
        <f t="array" ref="FT7">INDEX('AEG Inputs'!$E$2:$BC$95,MATCH(FT$1,'AEG Inputs'!$F$2:$F$95,0),MATCH($A7,'AEG Inputs'!$E$2:$AI$2,0)+20)/'AEG Inputs'!$G$1+FT6</f>
        <v>24</v>
      </c>
      <c r="FU7" s="28" cm="1">
        <f t="array" ref="FU7">INDEX('AEG Inputs'!$E$2:$BC$95,MATCH(FU$1,'AEG Inputs'!$F$2:$F$95,0),MATCH($A7,'AEG Inputs'!$E$2:$AI$2,0)+20)/'AEG Inputs'!$G$1+FU6</f>
        <v>93</v>
      </c>
      <c r="FV7" s="28" cm="1">
        <f t="array" ref="FV7">INDEX('AEG Inputs'!$E$2:$BC$95,MATCH(FV$1,'AEG Inputs'!$F$2:$F$95,0),MATCH($A7,'AEG Inputs'!$E$2:$AI$2,0)+20)/'AEG Inputs'!$G$1+FV6</f>
        <v>1</v>
      </c>
      <c r="FW7" s="28" cm="1">
        <f t="array" ref="FW7">INDEX('AEG Inputs'!$E$2:$BC$95,MATCH(FW$1,'AEG Inputs'!$F$2:$F$95,0),MATCH($A7,'AEG Inputs'!$E$2:$AI$2,0)+20)/'AEG Inputs'!$G$1+FW6</f>
        <v>41</v>
      </c>
      <c r="FX7" s="28" cm="1">
        <f t="array" ref="FX7">INDEX('AEG Inputs'!$E$2:$BC$95,MATCH(FX$1,'AEG Inputs'!$F$2:$F$95,0),MATCH($A7,'AEG Inputs'!$E$2:$AI$2,0)+20)/'AEG Inputs'!$G$1+FX6</f>
        <v>0</v>
      </c>
      <c r="FY7" s="28" cm="1">
        <f t="array" ref="FY7">INDEX('AEG Inputs'!$E$2:$BC$95,MATCH(FY$1,'AEG Inputs'!$F$2:$F$95,0),MATCH($A7,'AEG Inputs'!$E$2:$AI$2,0)+20)/'AEG Inputs'!$G$1+FY6</f>
        <v>45</v>
      </c>
    </row>
    <row r="8" spans="1:181" x14ac:dyDescent="0.25">
      <c r="A8" s="28">
        <v>2027</v>
      </c>
      <c r="B8" s="28">
        <f>INDEX('AEG Inputs'!$E$2:$BC$95,MATCH(B$1,'AEG Inputs'!$E$2:$E$95,0),MATCH($A8,'AEG Inputs'!$E$2:$AI$2,0))/'AEG Inputs'!$G$1+B7</f>
        <v>0</v>
      </c>
      <c r="C8" s="28">
        <f>INDEX('AEG Inputs'!$E$2:$BC$95,MATCH(C$1,'AEG Inputs'!$E$2:$E$95,0),MATCH($A8,'AEG Inputs'!$E$2:$AI$2,0))/'AEG Inputs'!$G$1+C7</f>
        <v>2</v>
      </c>
      <c r="D8" s="28">
        <f>INDEX('AEG Inputs'!$E$2:$BC$95,MATCH(D$1,'AEG Inputs'!$E$2:$E$95,0),MATCH($A8,'AEG Inputs'!$E$2:$AI$2,0))/'AEG Inputs'!$G$1+D7</f>
        <v>42</v>
      </c>
      <c r="E8" s="28">
        <f>INDEX('AEG Inputs'!$E$2:$BC$95,MATCH(E$1,'AEG Inputs'!$E$2:$E$95,0),MATCH($A8,'AEG Inputs'!$E$2:$AI$2,0))/'AEG Inputs'!$G$1+E7</f>
        <v>10</v>
      </c>
      <c r="F8" s="28">
        <f>INDEX('AEG Inputs'!$E$2:$BC$95,MATCH(F$1,'AEG Inputs'!$E$2:$E$95,0),MATCH($A8,'AEG Inputs'!$E$2:$AI$2,0))/'AEG Inputs'!$G$1+F7</f>
        <v>74</v>
      </c>
      <c r="G8" s="28">
        <f>INDEX('AEG Inputs'!$E$2:$BC$95,MATCH(G$1,'AEG Inputs'!$E$2:$E$95,0),MATCH($A8,'AEG Inputs'!$E$2:$AI$2,0))/'AEG Inputs'!$G$1+G7</f>
        <v>0</v>
      </c>
      <c r="H8" s="28">
        <f>INDEX('AEG Inputs'!$E$2:$BC$95,MATCH(H$1,'AEG Inputs'!$E$2:$E$95,0),MATCH($A8,'AEG Inputs'!$E$2:$AI$2,0))/'AEG Inputs'!$G$1+H7</f>
        <v>0</v>
      </c>
      <c r="I8" s="28">
        <f>INDEX('AEG Inputs'!$E$2:$BC$95,MATCH(I$1,'AEG Inputs'!$E$2:$E$95,0),MATCH($A8,'AEG Inputs'!$E$2:$AI$2,0))/'AEG Inputs'!$G$1+I7</f>
        <v>66</v>
      </c>
      <c r="J8" s="28">
        <f>INDEX('AEG Inputs'!$E$2:$BC$95,MATCH(J$1,'AEG Inputs'!$E$2:$E$95,0),MATCH($A8,'AEG Inputs'!$E$2:$AI$2,0))/'AEG Inputs'!$G$1+J7</f>
        <v>227</v>
      </c>
      <c r="K8" s="28">
        <f>INDEX('AEG Inputs'!$E$2:$BC$95,MATCH(K$1,'AEG Inputs'!$E$2:$E$95,0),MATCH($A8,'AEG Inputs'!$E$2:$AI$2,0))/'AEG Inputs'!$G$1+K7</f>
        <v>5</v>
      </c>
      <c r="L8" s="28">
        <f>INDEX('AEG Inputs'!$E$2:$BC$95,MATCH(L$1,'AEG Inputs'!$E$2:$E$95,0),MATCH($A8,'AEG Inputs'!$E$2:$AI$2,0))/'AEG Inputs'!$G$1+L7</f>
        <v>18</v>
      </c>
      <c r="M8" s="28">
        <f>INDEX('AEG Inputs'!$E$2:$BC$95,MATCH(M$1,'AEG Inputs'!$E$2:$E$95,0),MATCH($A8,'AEG Inputs'!$E$2:$AI$2,0))/'AEG Inputs'!$G$1+M7</f>
        <v>0</v>
      </c>
      <c r="N8" s="28">
        <f>INDEX('AEG Inputs'!$E$2:$BC$95,MATCH(N$1,'AEG Inputs'!$E$2:$E$95,0),MATCH($A8,'AEG Inputs'!$E$2:$AI$2,0))/'AEG Inputs'!$G$1+N7</f>
        <v>36</v>
      </c>
      <c r="O8" s="28">
        <f>INDEX('AEG Inputs'!$E$2:$BC$95,MATCH(O$1,'AEG Inputs'!$E$2:$E$95,0),MATCH($A8,'AEG Inputs'!$E$2:$AI$2,0))/'AEG Inputs'!$G$1+O7</f>
        <v>0</v>
      </c>
      <c r="P8" s="28">
        <f>INDEX('AEG Inputs'!$E$2:$BC$95,MATCH(P$1,'AEG Inputs'!$E$2:$E$95,0),MATCH($A8,'AEG Inputs'!$E$2:$AI$2,0))/'AEG Inputs'!$G$1+P7</f>
        <v>7</v>
      </c>
      <c r="Q8" s="28">
        <f>INDEX('AEG Inputs'!$E$2:$BC$95,MATCH(Q$1,'AEG Inputs'!$E$2:$E$95,0),MATCH($A8,'AEG Inputs'!$E$2:$AI$2,0))/'AEG Inputs'!$G$1+Q7</f>
        <v>109</v>
      </c>
      <c r="R8" s="28">
        <f>INDEX('AEG Inputs'!$E$2:$BC$95,MATCH(R$1,'AEG Inputs'!$E$2:$E$95,0),MATCH($A8,'AEG Inputs'!$E$2:$AI$2,0))/'AEG Inputs'!$G$1+R7</f>
        <v>0</v>
      </c>
      <c r="S8" s="28">
        <f>INDEX('AEG Inputs'!$E$2:$BC$95,MATCH(S$1,'AEG Inputs'!$E$2:$E$95,0),MATCH($A8,'AEG Inputs'!$E$2:$AI$2,0))/'AEG Inputs'!$G$1+S7</f>
        <v>8</v>
      </c>
      <c r="T8" s="28">
        <f>INDEX('AEG Inputs'!$E$2:$BC$95,MATCH(T$1,'AEG Inputs'!$E$2:$E$95,0),MATCH($A8,'AEG Inputs'!$E$2:$AI$2,0))/'AEG Inputs'!$G$1+T7</f>
        <v>51</v>
      </c>
      <c r="U8" s="28">
        <f>INDEX('AEG Inputs'!$E$2:$BC$95,MATCH(U$1,'AEG Inputs'!$E$2:$E$95,0),MATCH($A8,'AEG Inputs'!$E$2:$AI$2,0))/'AEG Inputs'!$G$1+U7</f>
        <v>5</v>
      </c>
      <c r="V8" s="28">
        <f>INDEX('AEG Inputs'!$E$2:$BC$95,MATCH(V$1,'AEG Inputs'!$E$2:$E$95,0),MATCH($A8,'AEG Inputs'!$E$2:$AI$2,0))/'AEG Inputs'!$G$1+V7</f>
        <v>177</v>
      </c>
      <c r="W8" s="28">
        <f>INDEX('AEG Inputs'!$E$2:$BC$95,MATCH(W$1,'AEG Inputs'!$E$2:$E$95,0),MATCH($A8,'AEG Inputs'!$E$2:$AI$2,0))/'AEG Inputs'!$G$1+W7</f>
        <v>0</v>
      </c>
      <c r="X8" s="28">
        <f>INDEX('AEG Inputs'!$E$2:$BC$95,MATCH(X$1,'AEG Inputs'!$E$2:$E$95,0),MATCH($A8,'AEG Inputs'!$E$2:$AI$2,0))/'AEG Inputs'!$G$1+X7</f>
        <v>72</v>
      </c>
      <c r="Y8" s="28">
        <f>INDEX('AEG Inputs'!$E$2:$BC$95,MATCH(Y$1,'AEG Inputs'!$E$2:$E$95,0),MATCH($A8,'AEG Inputs'!$E$2:$AI$2,0))/'AEG Inputs'!$G$1+Y7</f>
        <v>194</v>
      </c>
      <c r="Z8" s="28">
        <f>INDEX('AEG Inputs'!$E$2:$BC$95,MATCH(Z$1,'AEG Inputs'!$E$2:$E$95,0),MATCH($A8,'AEG Inputs'!$E$2:$AI$2,0))/'AEG Inputs'!$G$1+Z7</f>
        <v>10</v>
      </c>
      <c r="AA8" s="28">
        <f>INDEX('AEG Inputs'!$E$2:$BC$95,MATCH(AA$1,'AEG Inputs'!$E$2:$E$95,0),MATCH($A8,'AEG Inputs'!$E$2:$AI$2,0))/'AEG Inputs'!$G$1+AA7</f>
        <v>38</v>
      </c>
      <c r="AB8" s="28">
        <f>INDEX('AEG Inputs'!$E$2:$BC$95,MATCH(AB$1,'AEG Inputs'!$E$2:$E$95,0),MATCH($A8,'AEG Inputs'!$E$2:$AI$2,0))/'AEG Inputs'!$G$1+AB7</f>
        <v>0</v>
      </c>
      <c r="AC8" s="28">
        <f>INDEX('AEG Inputs'!$E$2:$BC$95,MATCH(AC$1,'AEG Inputs'!$E$2:$E$95,0),MATCH($A8,'AEG Inputs'!$E$2:$AI$2,0))/'AEG Inputs'!$G$1+AC7</f>
        <v>101</v>
      </c>
      <c r="AD8" s="28">
        <f>INDEX('AEG Inputs'!$E$2:$BC$95,MATCH(AD$1,'AEG Inputs'!$E$2:$E$95,0),MATCH($A8,'AEG Inputs'!$E$2:$AI$2,0))/'AEG Inputs'!$G$1+AD7</f>
        <v>0</v>
      </c>
      <c r="AE8" s="28">
        <f>INDEX('AEG Inputs'!$E$2:$BC$95,MATCH(AE$1,'AEG Inputs'!$E$2:$E$95,0),MATCH($A8,'AEG Inputs'!$E$2:$AI$2,0))/'AEG Inputs'!$G$1+AE7</f>
        <v>11</v>
      </c>
      <c r="AF8" s="28">
        <f>INDEX('AEG Inputs'!$E$2:$BC$95,MATCH(AF$1,'AEG Inputs'!$E$2:$E$95,0),MATCH($A8,'AEG Inputs'!$E$2:$AI$2,0))/'AEG Inputs'!$G$1+AF7</f>
        <v>1015</v>
      </c>
      <c r="AG8" s="28">
        <f>INDEX('AEG Inputs'!$E$2:$BC$95,MATCH(AG$1,'AEG Inputs'!$E$2:$E$95,0),MATCH($A8,'AEG Inputs'!$E$2:$AI$2,0))/'AEG Inputs'!$G$1+AG7</f>
        <v>0</v>
      </c>
      <c r="AH8" s="28">
        <f>INDEX('AEG Inputs'!$E$2:$BC$95,MATCH(AH$1,'AEG Inputs'!$E$2:$E$95,0),MATCH($A8,'AEG Inputs'!$E$2:$AI$2,0))/'AEG Inputs'!$G$1+AH7</f>
        <v>128</v>
      </c>
      <c r="AI8" s="28">
        <f>INDEX('AEG Inputs'!$E$2:$BC$95,MATCH(AI$1,'AEG Inputs'!$E$2:$E$95,0),MATCH($A8,'AEG Inputs'!$E$2:$AI$2,0))/'AEG Inputs'!$G$1+AI7</f>
        <v>1007</v>
      </c>
      <c r="AJ8" s="28">
        <f>INDEX('AEG Inputs'!$E$2:$BC$95,MATCH(AJ$1,'AEG Inputs'!$E$2:$E$95,0),MATCH($A8,'AEG Inputs'!$E$2:$AI$2,0))/'AEG Inputs'!$G$1+AJ7</f>
        <v>405</v>
      </c>
      <c r="AK8" s="28">
        <f>INDEX('AEG Inputs'!$E$2:$BC$95,MATCH(AK$1,'AEG Inputs'!$E$2:$E$95,0),MATCH($A8,'AEG Inputs'!$E$2:$AI$2,0))/'AEG Inputs'!$G$1+AK7</f>
        <v>1289</v>
      </c>
      <c r="AL8" s="28">
        <f>INDEX('AEG Inputs'!$E$2:$BC$95,MATCH(AL$1,'AEG Inputs'!$E$2:$E$95,0),MATCH($A8,'AEG Inputs'!$E$2:$AI$2,0))/'AEG Inputs'!$G$1+AL7</f>
        <v>16</v>
      </c>
      <c r="AM8" s="28">
        <f>INDEX('AEG Inputs'!$E$2:$BC$95,MATCH(AM$1,'AEG Inputs'!$E$2:$E$95,0),MATCH($A8,'AEG Inputs'!$E$2:$AI$2,0))/'AEG Inputs'!$G$1+AM7</f>
        <v>0</v>
      </c>
      <c r="AN8" s="28">
        <f>INDEX('AEG Inputs'!$E$2:$BC$95,MATCH(AN$1,'AEG Inputs'!$E$2:$E$95,0),MATCH($A8,'AEG Inputs'!$E$2:$AI$2,0))/'AEG Inputs'!$G$1+AN7</f>
        <v>0</v>
      </c>
      <c r="AO8" s="28">
        <f>INDEX('AEG Inputs'!$E$2:$BC$95,MATCH(AO$1,'AEG Inputs'!$E$2:$E$95,0),MATCH($A8,'AEG Inputs'!$E$2:$AI$2,0))/'AEG Inputs'!$G$1+AO7</f>
        <v>638</v>
      </c>
      <c r="AP8" s="28">
        <f>INDEX('AEG Inputs'!$E$2:$BC$95,MATCH(AP$1,'AEG Inputs'!$E$2:$E$95,0),MATCH($A8,'AEG Inputs'!$E$2:$AI$2,0))/'AEG Inputs'!$G$1+AP7</f>
        <v>211</v>
      </c>
      <c r="AQ8" s="28">
        <f>INDEX('AEG Inputs'!$E$2:$BC$95,MATCH(AQ$1,'AEG Inputs'!$E$2:$E$95,0),MATCH($A8,'AEG Inputs'!$E$2:$AI$2,0))/'AEG Inputs'!$G$1+AQ7</f>
        <v>343</v>
      </c>
      <c r="AR8" s="28">
        <f>INDEX('AEG Inputs'!$E$2:$BC$95,MATCH(AR$1,'AEG Inputs'!$E$2:$E$95,0),MATCH($A8,'AEG Inputs'!$E$2:$AI$2,0))/'AEG Inputs'!$G$1+AR7</f>
        <v>2</v>
      </c>
      <c r="AS8" s="28">
        <f>INDEX('AEG Inputs'!$E$2:$BC$95,MATCH(AS$1,'AEG Inputs'!$E$2:$E$95,0),MATCH($A8,'AEG Inputs'!$E$2:$AI$2,0))/'AEG Inputs'!$G$1+AS7</f>
        <v>573</v>
      </c>
      <c r="AT8" s="28">
        <f>INDEX('AEG Inputs'!$E$2:$BC$95,MATCH(AT$1,'AEG Inputs'!$E$2:$E$95,0),MATCH($A8,'AEG Inputs'!$E$2:$AI$2,0))/'AEG Inputs'!$G$1+AT7</f>
        <v>0</v>
      </c>
      <c r="AU8" s="28">
        <f>INDEX('AEG Inputs'!$E$2:$BC$95,MATCH(AU$1,'AEG Inputs'!$E$2:$E$95,0),MATCH($A8,'AEG Inputs'!$E$2:$AI$2,0))/'AEG Inputs'!$G$1+AU7</f>
        <v>69</v>
      </c>
      <c r="AV8" s="28">
        <f>INDEX('AEG Inputs'!$E$2:$BC$95,MATCH(AV$1,'AEG Inputs'!$E$2:$E$95,0),MATCH($A8,'AEG Inputs'!$E$2:$AI$2,0))/'AEG Inputs'!$G$1+AV7</f>
        <v>0</v>
      </c>
      <c r="AW8" s="28">
        <f>INDEX('AEG Inputs'!$E$2:$BC$95,MATCH(AW$1,'AEG Inputs'!$E$2:$E$95,0),MATCH($A8,'AEG Inputs'!$E$2:$AI$2,0))/'AEG Inputs'!$G$1+AW7</f>
        <v>0</v>
      </c>
      <c r="AX8" s="28">
        <f>INDEX('AEG Inputs'!$E$2:$BC$95,MATCH(AX$1,'AEG Inputs'!$E$2:$E$95,0),MATCH($A8,'AEG Inputs'!$E$2:$AI$2,0))/'AEG Inputs'!$G$1+AX7</f>
        <v>1144</v>
      </c>
      <c r="AY8" s="28">
        <f>INDEX('AEG Inputs'!$E$2:$BC$95,MATCH(AY$1,'AEG Inputs'!$E$2:$E$95,0),MATCH($A8,'AEG Inputs'!$E$2:$AI$2,0))/'AEG Inputs'!$G$1+AY7</f>
        <v>326</v>
      </c>
      <c r="AZ8" s="28">
        <f>INDEX('AEG Inputs'!$E$2:$BC$95,MATCH(AZ$1,'AEG Inputs'!$E$2:$E$95,0),MATCH($A8,'AEG Inputs'!$E$2:$AI$2,0))/'AEG Inputs'!$G$1+AZ7</f>
        <v>51</v>
      </c>
      <c r="BA8" s="28">
        <f>INDEX('AEG Inputs'!$E$2:$BC$95,MATCH(BA$1,'AEG Inputs'!$E$2:$E$95,0),MATCH($A8,'AEG Inputs'!$E$2:$AI$2,0))/'AEG Inputs'!$G$1+BA7</f>
        <v>1028</v>
      </c>
      <c r="BB8" s="28">
        <f>INDEX('AEG Inputs'!$E$2:$BC$95,MATCH(BB$1,'AEG Inputs'!$E$2:$E$95,0),MATCH($A8,'AEG Inputs'!$E$2:$AI$2,0))/'AEG Inputs'!$G$1+BB7</f>
        <v>14</v>
      </c>
      <c r="BC8" s="28">
        <f>INDEX('AEG Inputs'!$E$2:$BC$95,MATCH(BC$1,'AEG Inputs'!$E$2:$E$95,0),MATCH($A8,'AEG Inputs'!$E$2:$AI$2,0))/'AEG Inputs'!$G$1+BC7</f>
        <v>374</v>
      </c>
      <c r="BD8" s="28">
        <f>INDEX('AEG Inputs'!$E$2:$BC$95,MATCH(BD$1,'AEG Inputs'!$E$2:$E$95,0),MATCH($A8,'AEG Inputs'!$E$2:$AI$2,0))/'AEG Inputs'!$G$1+BD7</f>
        <v>1204</v>
      </c>
      <c r="BE8" s="28">
        <f>INDEX('AEG Inputs'!$E$2:$BC$95,MATCH(BE$1,'AEG Inputs'!$E$2:$E$95,0),MATCH($A8,'AEG Inputs'!$E$2:$AI$2,0))/'AEG Inputs'!$G$1+BE7</f>
        <v>197</v>
      </c>
      <c r="BF8" s="28">
        <f>INDEX('AEG Inputs'!$E$2:$BC$95,MATCH(BF$1,'AEG Inputs'!$E$2:$E$95,0),MATCH($A8,'AEG Inputs'!$E$2:$AI$2,0))/'AEG Inputs'!$G$1+BF7</f>
        <v>649.99999999999989</v>
      </c>
      <c r="BG8" s="28">
        <f>INDEX('AEG Inputs'!$E$2:$BC$95,MATCH(BG$1,'AEG Inputs'!$E$2:$E$95,0),MATCH($A8,'AEG Inputs'!$E$2:$AI$2,0))/'AEG Inputs'!$G$1+BG7</f>
        <v>8</v>
      </c>
      <c r="BH8" s="28">
        <f>INDEX('AEG Inputs'!$E$2:$BC$95,MATCH(BH$1,'AEG Inputs'!$E$2:$E$95,0),MATCH($A8,'AEG Inputs'!$E$2:$AI$2,0))/'AEG Inputs'!$G$1+BH7</f>
        <v>730</v>
      </c>
      <c r="BI8" s="28">
        <f>INDEX('AEG Inputs'!$E$2:$BC$95,MATCH(BI$1,'AEG Inputs'!$E$2:$E$95,0),MATCH($A8,'AEG Inputs'!$E$2:$AI$2,0))/'AEG Inputs'!$G$1+BI7</f>
        <v>0</v>
      </c>
      <c r="BJ8" s="28">
        <f>INDEX('AEG Inputs'!$E$2:$BC$95,MATCH(BJ$1,'AEG Inputs'!$E$2:$E$95,0),MATCH($A8,'AEG Inputs'!$E$2:$AI$2,0))/'AEG Inputs'!$G$1+BJ7</f>
        <v>220</v>
      </c>
      <c r="BK8" s="28">
        <f>INDEX('AEG Inputs'!$E$2:$BC$95,MATCH(BK$1,'AEG Inputs'!$E$2:$E$95,0),MATCH($A8,'AEG Inputs'!$E$2:$AI$2,0))/'AEG Inputs'!$G$1+BK7</f>
        <v>714</v>
      </c>
      <c r="BL8" s="28">
        <f>INDEX('AEG Inputs'!$E$2:$BC$95,MATCH(BL$1,'AEG Inputs'!$E$2:$E$95,0),MATCH($A8,'AEG Inputs'!$E$2:$AI$2,0))/'AEG Inputs'!$G$1+BL7</f>
        <v>0</v>
      </c>
      <c r="BM8" s="28">
        <f>INDEX('AEG Inputs'!$E$2:$BC$95,MATCH(BM$1,'AEG Inputs'!$E$2:$E$95,0),MATCH($A8,'AEG Inputs'!$E$2:$AI$2,0))/'AEG Inputs'!$G$1+BM7</f>
        <v>27</v>
      </c>
      <c r="BN8" s="28">
        <f>INDEX('AEG Inputs'!$E$2:$BC$95,MATCH(BN$1,'AEG Inputs'!$E$2:$E$95,0),MATCH($A8,'AEG Inputs'!$E$2:$AI$2,0))/'AEG Inputs'!$G$1+BN7</f>
        <v>302</v>
      </c>
      <c r="BO8" s="28">
        <f>INDEX('AEG Inputs'!$E$2:$BC$95,MATCH(BO$1,'AEG Inputs'!$E$2:$E$95,0),MATCH($A8,'AEG Inputs'!$E$2:$AI$2,0))/'AEG Inputs'!$G$1+BO7</f>
        <v>133</v>
      </c>
      <c r="BP8" s="28">
        <f>INDEX('AEG Inputs'!$E$2:$BC$95,MATCH(BP$1,'AEG Inputs'!$E$2:$E$95,0),MATCH($A8,'AEG Inputs'!$E$2:$AI$2,0))/'AEG Inputs'!$G$1+BP7</f>
        <v>415</v>
      </c>
      <c r="BQ8" s="28">
        <f>INDEX('AEG Inputs'!$E$2:$BC$95,MATCH(BQ$1,'AEG Inputs'!$E$2:$E$95,0),MATCH($A8,'AEG Inputs'!$E$2:$AI$2,0))/'AEG Inputs'!$G$1+BQ7</f>
        <v>2</v>
      </c>
      <c r="BR8" s="28">
        <f>INDEX('AEG Inputs'!$E$2:$BC$95,MATCH(BR$1,'AEG Inputs'!$E$2:$E$95,0),MATCH($A8,'AEG Inputs'!$E$2:$AI$2,0))/'AEG Inputs'!$G$1+BR7</f>
        <v>0</v>
      </c>
      <c r="BS8" s="28">
        <f>INDEX('AEG Inputs'!$E$2:$BC$95,MATCH(BS$1,'AEG Inputs'!$E$2:$E$95,0),MATCH($A8,'AEG Inputs'!$E$2:$AI$2,0))/'AEG Inputs'!$G$1+BS7</f>
        <v>0</v>
      </c>
      <c r="BT8" s="28">
        <f>INDEX('AEG Inputs'!$E$2:$BC$95,MATCH(BT$1,'AEG Inputs'!$E$2:$E$95,0),MATCH($A8,'AEG Inputs'!$E$2:$AI$2,0))/'AEG Inputs'!$G$1+BT7</f>
        <v>68</v>
      </c>
      <c r="BU8" s="28">
        <f>INDEX('AEG Inputs'!$E$2:$BC$95,MATCH(BU$1,'AEG Inputs'!$E$2:$E$95,0),MATCH($A8,'AEG Inputs'!$E$2:$AI$2,0))/'AEG Inputs'!$G$1+BU7</f>
        <v>54</v>
      </c>
      <c r="BV8" s="28">
        <f>INDEX('AEG Inputs'!$E$2:$BC$95,MATCH(BV$1,'AEG Inputs'!$E$2:$E$95,0),MATCH($A8,'AEG Inputs'!$E$2:$AI$2,0))/'AEG Inputs'!$G$1+BV7</f>
        <v>82</v>
      </c>
      <c r="BW8" s="28">
        <f>INDEX('AEG Inputs'!$E$2:$BC$95,MATCH(BW$1,'AEG Inputs'!$E$2:$E$95,0),MATCH($A8,'AEG Inputs'!$E$2:$AI$2,0))/'AEG Inputs'!$G$1+BW7</f>
        <v>0</v>
      </c>
      <c r="BX8" s="28">
        <f>INDEX('AEG Inputs'!$E$2:$BC$95,MATCH(BX$1,'AEG Inputs'!$E$2:$E$95,0),MATCH($A8,'AEG Inputs'!$E$2:$AI$2,0))/'AEG Inputs'!$G$1+BX7</f>
        <v>166</v>
      </c>
      <c r="BY8" s="28">
        <f>INDEX('AEG Inputs'!$E$2:$BC$95,MATCH(BY$1,'AEG Inputs'!$E$2:$E$95,0),MATCH($A8,'AEG Inputs'!$E$2:$AI$2,0))/'AEG Inputs'!$G$1+BY7</f>
        <v>0</v>
      </c>
      <c r="BZ8" s="28">
        <f>INDEX('AEG Inputs'!$E$2:$BC$95,MATCH(BZ$1,'AEG Inputs'!$E$2:$E$95,0),MATCH($A8,'AEG Inputs'!$E$2:$AI$2,0))/'AEG Inputs'!$G$1+BZ7</f>
        <v>18</v>
      </c>
      <c r="CA8" s="28">
        <f>INDEX('AEG Inputs'!$E$2:$BC$95,MATCH(CA$1,'AEG Inputs'!$E$2:$E$95,0),MATCH($A8,'AEG Inputs'!$E$2:$AI$2,0))/'AEG Inputs'!$G$1+CA7</f>
        <v>0</v>
      </c>
      <c r="CB8" s="28">
        <f>INDEX('AEG Inputs'!$E$2:$BC$95,MATCH(CB$1,'AEG Inputs'!$E$2:$E$95,0),MATCH($A8,'AEG Inputs'!$E$2:$AI$2,0))/'AEG Inputs'!$G$1+CB7</f>
        <v>0</v>
      </c>
      <c r="CC8" s="28">
        <f>INDEX('AEG Inputs'!$E$2:$BC$95,MATCH(CC$1,'AEG Inputs'!$E$2:$E$95,0),MATCH($A8,'AEG Inputs'!$E$2:$AI$2,0))/'AEG Inputs'!$G$1+CC7</f>
        <v>14</v>
      </c>
      <c r="CD8" s="28">
        <f>INDEX('AEG Inputs'!$E$2:$BC$95,MATCH(CD$1,'AEG Inputs'!$E$2:$E$95,0),MATCH($A8,'AEG Inputs'!$E$2:$AI$2,0))/'AEG Inputs'!$G$1+CD7</f>
        <v>56</v>
      </c>
      <c r="CE8" s="28">
        <f>INDEX('AEG Inputs'!$E$2:$BC$95,MATCH(CE$1,'AEG Inputs'!$E$2:$E$95,0),MATCH($A8,'AEG Inputs'!$E$2:$AI$2,0))/'AEG Inputs'!$G$1+CE7</f>
        <v>6</v>
      </c>
      <c r="CF8" s="28">
        <f>INDEX('AEG Inputs'!$E$2:$BC$95,MATCH(CF$1,'AEG Inputs'!$E$2:$E$95,0),MATCH($A8,'AEG Inputs'!$E$2:$AI$2,0))/'AEG Inputs'!$G$1+CF7</f>
        <v>195</v>
      </c>
      <c r="CG8" s="28">
        <f>INDEX('AEG Inputs'!$E$2:$BC$95,MATCH(CG$1,'AEG Inputs'!$E$2:$E$95,0),MATCH($A8,'AEG Inputs'!$E$2:$AI$2,0))/'AEG Inputs'!$G$1+CG7</f>
        <v>0</v>
      </c>
      <c r="CH8" s="28">
        <f>INDEX('AEG Inputs'!$E$2:$BC$95,MATCH(CH$1,'AEG Inputs'!$E$2:$E$95,0),MATCH($A8,'AEG Inputs'!$E$2:$AI$2,0))/'AEG Inputs'!$G$1+CH7</f>
        <v>89</v>
      </c>
      <c r="CI8" s="28">
        <f>INDEX('AEG Inputs'!$E$2:$BC$95,MATCH(CI$1,'AEG Inputs'!$E$2:$E$95,0),MATCH($A8,'AEG Inputs'!$E$2:$AI$2,0))/'AEG Inputs'!$G$1+CI7</f>
        <v>201</v>
      </c>
      <c r="CJ8" s="28">
        <f>INDEX('AEG Inputs'!$E$2:$BC$95,MATCH(CJ$1,'AEG Inputs'!$E$2:$E$95,0),MATCH($A8,'AEG Inputs'!$E$2:$AI$2,0))/'AEG Inputs'!$G$1+CJ7</f>
        <v>22</v>
      </c>
      <c r="CK8" s="28">
        <f>INDEX('AEG Inputs'!$E$2:$BC$95,MATCH(CK$1,'AEG Inputs'!$E$2:$E$95,0),MATCH($A8,'AEG Inputs'!$E$2:$AI$2,0))/'AEG Inputs'!$G$1+CK7</f>
        <v>101</v>
      </c>
      <c r="CL8" s="28">
        <f>INDEX('AEG Inputs'!$E$2:$BC$95,MATCH(CL$1,'AEG Inputs'!$E$2:$E$95,0),MATCH($A8,'AEG Inputs'!$E$2:$AI$2,0))/'AEG Inputs'!$G$1+CL7</f>
        <v>0</v>
      </c>
      <c r="CM8" s="28">
        <f>INDEX('AEG Inputs'!$E$2:$BC$95,MATCH(CM$1,'AEG Inputs'!$E$2:$E$95,0),MATCH($A8,'AEG Inputs'!$E$2:$AI$2,0))/'AEG Inputs'!$G$1+CM7</f>
        <v>199</v>
      </c>
      <c r="CN8" s="28">
        <f>INDEX('AEG Inputs'!$E$2:$BC$95,MATCH(CN$1,'AEG Inputs'!$E$2:$E$95,0),MATCH($A8,'AEG Inputs'!$E$2:$AI$2,0))/'AEG Inputs'!$G$1+CN7</f>
        <v>0</v>
      </c>
      <c r="CO8" s="28">
        <f>INDEX('AEG Inputs'!$E$2:$BC$95,MATCH(CO$1,'AEG Inputs'!$E$2:$E$95,0),MATCH($A8,'AEG Inputs'!$E$2:$AI$2,0))/'AEG Inputs'!$G$1+CO7</f>
        <v>28</v>
      </c>
      <c r="CP8" s="28">
        <f>INDEX('AEG Inputs'!$E$2:$BC$95,MATCH(CP$1,'AEG Inputs'!$E$2:$E$95,0),MATCH($A8,'AEG Inputs'!$E$2:$AI$2,0))/'AEG Inputs'!$G$1+CP7</f>
        <v>37</v>
      </c>
      <c r="CQ8" s="28" cm="1">
        <f t="array" ref="CQ8">INDEX('AEG Inputs'!$E$2:$BC$95,MATCH(CQ$1,'AEG Inputs'!$F$2:$F$95,0),MATCH($A8,'AEG Inputs'!$E$2:$AI$2,0)+20)/'AEG Inputs'!$G$1+CQ7</f>
        <v>0</v>
      </c>
      <c r="CR8" s="28" cm="1">
        <f t="array" ref="CR8">INDEX('AEG Inputs'!$E$2:$BC$95,MATCH(CR$1,'AEG Inputs'!$F$2:$F$95,0),MATCH($A8,'AEG Inputs'!$E$2:$AI$2,0)+20)/'AEG Inputs'!$G$1+CR7</f>
        <v>2</v>
      </c>
      <c r="CS8" s="28" cm="1">
        <f t="array" ref="CS8">INDEX('AEG Inputs'!$E$2:$BC$95,MATCH(CS$1,'AEG Inputs'!$F$2:$F$95,0),MATCH($A8,'AEG Inputs'!$E$2:$AI$2,0)+20)/'AEG Inputs'!$G$1+CS7</f>
        <v>101</v>
      </c>
      <c r="CT8" s="28" cm="1">
        <f t="array" ref="CT8">INDEX('AEG Inputs'!$E$2:$BC$95,MATCH(CT$1,'AEG Inputs'!$F$2:$F$95,0),MATCH($A8,'AEG Inputs'!$E$2:$AI$2,0)+20)/'AEG Inputs'!$G$1+CT7</f>
        <v>6</v>
      </c>
      <c r="CU8" s="28" cm="1">
        <f t="array" ref="CU8">INDEX('AEG Inputs'!$E$2:$BC$95,MATCH(CU$1,'AEG Inputs'!$F$2:$F$95,0),MATCH($A8,'AEG Inputs'!$E$2:$AI$2,0)+20)/'AEG Inputs'!$G$1+CU7</f>
        <v>224</v>
      </c>
      <c r="CV8" s="28" cm="1">
        <f t="array" ref="CV8">INDEX('AEG Inputs'!$E$2:$BC$95,MATCH(CV$1,'AEG Inputs'!$F$2:$F$95,0),MATCH($A8,'AEG Inputs'!$E$2:$AI$2,0)+20)/'AEG Inputs'!$G$1+CV7</f>
        <v>0</v>
      </c>
      <c r="CW8" s="28" cm="1">
        <f t="array" ref="CW8">INDEX('AEG Inputs'!$E$2:$BC$95,MATCH(CW$1,'AEG Inputs'!$F$2:$F$95,0),MATCH($A8,'AEG Inputs'!$E$2:$AI$2,0)+20)/'AEG Inputs'!$G$1+CW7</f>
        <v>0</v>
      </c>
      <c r="CX8" s="28" cm="1">
        <f t="array" ref="CX8">INDEX('AEG Inputs'!$E$2:$BC$95,MATCH(CX$1,'AEG Inputs'!$F$2:$F$95,0),MATCH($A8,'AEG Inputs'!$E$2:$AI$2,0)+20)/'AEG Inputs'!$G$1+CX7</f>
        <v>138</v>
      </c>
      <c r="CY8" s="28" cm="1">
        <f t="array" ref="CY8">INDEX('AEG Inputs'!$E$2:$BC$95,MATCH(CY$1,'AEG Inputs'!$F$2:$F$95,0),MATCH($A8,'AEG Inputs'!$E$2:$AI$2,0)+20)/'AEG Inputs'!$G$1+CY7</f>
        <v>227</v>
      </c>
      <c r="CZ8" s="28" cm="1">
        <f t="array" ref="CZ8">INDEX('AEG Inputs'!$E$2:$BC$95,MATCH(CZ$1,'AEG Inputs'!$F$2:$F$95,0),MATCH($A8,'AEG Inputs'!$E$2:$AI$2,0)+20)/'AEG Inputs'!$G$1+CZ7</f>
        <v>7</v>
      </c>
      <c r="DA8" s="28" cm="1">
        <f t="array" ref="DA8">INDEX('AEG Inputs'!$E$2:$BC$95,MATCH(DA$1,'AEG Inputs'!$F$2:$F$95,0),MATCH($A8,'AEG Inputs'!$E$2:$AI$2,0)+20)/'AEG Inputs'!$G$1+DA7</f>
        <v>4</v>
      </c>
      <c r="DB8" s="28" cm="1">
        <f t="array" ref="DB8">INDEX('AEG Inputs'!$E$2:$BC$95,MATCH(DB$1,'AEG Inputs'!$F$2:$F$95,0),MATCH($A8,'AEG Inputs'!$E$2:$AI$2,0)+20)/'AEG Inputs'!$G$1+DB7</f>
        <v>0</v>
      </c>
      <c r="DC8" s="28" cm="1">
        <f t="array" ref="DC8">INDEX('AEG Inputs'!$E$2:$BC$95,MATCH(DC$1,'AEG Inputs'!$F$2:$F$95,0),MATCH($A8,'AEG Inputs'!$E$2:$AI$2,0)+20)/'AEG Inputs'!$G$1+DC7</f>
        <v>10</v>
      </c>
      <c r="DD8" s="28" cm="1">
        <f t="array" ref="DD8">INDEX('AEG Inputs'!$E$2:$BC$95,MATCH(DD$1,'AEG Inputs'!$F$2:$F$95,0),MATCH($A8,'AEG Inputs'!$E$2:$AI$2,0)+20)/'AEG Inputs'!$G$1+DD7</f>
        <v>0</v>
      </c>
      <c r="DE8" s="28" cm="1">
        <f t="array" ref="DE8">INDEX('AEG Inputs'!$E$2:$BC$95,MATCH(DE$1,'AEG Inputs'!$F$2:$F$95,0),MATCH($A8,'AEG Inputs'!$E$2:$AI$2,0)+20)/'AEG Inputs'!$G$1+DE7</f>
        <v>11</v>
      </c>
      <c r="DF8" s="28" cm="1">
        <f t="array" ref="DF8">INDEX('AEG Inputs'!$E$2:$BC$95,MATCH(DF$1,'AEG Inputs'!$F$2:$F$95,0),MATCH($A8,'AEG Inputs'!$E$2:$AI$2,0)+20)/'AEG Inputs'!$G$1+DF7</f>
        <v>0</v>
      </c>
      <c r="DG8" s="28" cm="1">
        <f t="array" ref="DG8">INDEX('AEG Inputs'!$E$2:$BC$95,MATCH(DG$1,'AEG Inputs'!$F$2:$F$95,0),MATCH($A8,'AEG Inputs'!$E$2:$AI$2,0)+20)/'AEG Inputs'!$G$1+DG7</f>
        <v>8</v>
      </c>
      <c r="DH8" s="28" cm="1">
        <f t="array" ref="DH8">INDEX('AEG Inputs'!$E$2:$BC$95,MATCH(DH$1,'AEG Inputs'!$F$2:$F$95,0),MATCH($A8,'AEG Inputs'!$E$2:$AI$2,0)+20)/'AEG Inputs'!$G$1+DH7</f>
        <v>124</v>
      </c>
      <c r="DI8" s="28" cm="1">
        <f t="array" ref="DI8">INDEX('AEG Inputs'!$E$2:$BC$95,MATCH(DI$1,'AEG Inputs'!$F$2:$F$95,0),MATCH($A8,'AEG Inputs'!$E$2:$AI$2,0)+20)/'AEG Inputs'!$G$1+DI7</f>
        <v>3</v>
      </c>
      <c r="DJ8" s="28" cm="1">
        <f t="array" ref="DJ8">INDEX('AEG Inputs'!$E$2:$BC$95,MATCH(DJ$1,'AEG Inputs'!$F$2:$F$95,0),MATCH($A8,'AEG Inputs'!$E$2:$AI$2,0)+20)/'AEG Inputs'!$G$1+DJ7</f>
        <v>412</v>
      </c>
      <c r="DK8" s="28" cm="1">
        <f t="array" ref="DK8">INDEX('AEG Inputs'!$E$2:$BC$95,MATCH(DK$1,'AEG Inputs'!$F$2:$F$95,0),MATCH($A8,'AEG Inputs'!$E$2:$AI$2,0)+20)/'AEG Inputs'!$G$1+DK7</f>
        <v>0</v>
      </c>
      <c r="DL8" s="28" cm="1">
        <f t="array" ref="DL8">INDEX('AEG Inputs'!$E$2:$BC$95,MATCH(DL$1,'AEG Inputs'!$F$2:$F$95,0),MATCH($A8,'AEG Inputs'!$E$2:$AI$2,0)+20)/'AEG Inputs'!$G$1+DL7</f>
        <v>152</v>
      </c>
      <c r="DM8" s="28" cm="1">
        <f t="array" ref="DM8">INDEX('AEG Inputs'!$E$2:$BC$95,MATCH(DM$1,'AEG Inputs'!$F$2:$F$95,0),MATCH($A8,'AEG Inputs'!$E$2:$AI$2,0)+20)/'AEG Inputs'!$G$1+DM7</f>
        <v>194</v>
      </c>
      <c r="DN8" s="28" cm="1">
        <f t="array" ref="DN8">INDEX('AEG Inputs'!$E$2:$BC$95,MATCH(DN$1,'AEG Inputs'!$F$2:$F$95,0),MATCH($A8,'AEG Inputs'!$E$2:$AI$2,0)+20)/'AEG Inputs'!$G$1+DN7</f>
        <v>17</v>
      </c>
      <c r="DO8" s="28" cm="1">
        <f t="array" ref="DO8">INDEX('AEG Inputs'!$E$2:$BC$95,MATCH(DO$1,'AEG Inputs'!$F$2:$F$95,0),MATCH($A8,'AEG Inputs'!$E$2:$AI$2,0)+20)/'AEG Inputs'!$G$1+DO7</f>
        <v>33</v>
      </c>
      <c r="DP8" s="28" cm="1">
        <f t="array" ref="DP8">INDEX('AEG Inputs'!$E$2:$BC$95,MATCH(DP$1,'AEG Inputs'!$F$2:$F$95,0),MATCH($A8,'AEG Inputs'!$E$2:$AI$2,0)+20)/'AEG Inputs'!$G$1+DP7</f>
        <v>0</v>
      </c>
      <c r="DQ8" s="28" cm="1">
        <f t="array" ref="DQ8">INDEX('AEG Inputs'!$E$2:$BC$95,MATCH(DQ$1,'AEG Inputs'!$F$2:$F$95,0),MATCH($A8,'AEG Inputs'!$E$2:$AI$2,0)+20)/'AEG Inputs'!$G$1+DQ7</f>
        <v>16</v>
      </c>
      <c r="DR8" s="28" cm="1">
        <f t="array" ref="DR8">INDEX('AEG Inputs'!$E$2:$BC$95,MATCH(DR$1,'AEG Inputs'!$F$2:$F$95,0),MATCH($A8,'AEG Inputs'!$E$2:$AI$2,0)+20)/'AEG Inputs'!$G$1+DR7</f>
        <v>0</v>
      </c>
      <c r="DS8" s="28" cm="1">
        <f t="array" ref="DS8">INDEX('AEG Inputs'!$E$2:$BC$95,MATCH(DS$1,'AEG Inputs'!$F$2:$F$95,0),MATCH($A8,'AEG Inputs'!$E$2:$AI$2,0)+20)/'AEG Inputs'!$G$1+DS7</f>
        <v>21</v>
      </c>
      <c r="DT8" s="28" cm="1">
        <f t="array" ref="DT8">INDEX('AEG Inputs'!$E$2:$BC$95,MATCH(DT$1,'AEG Inputs'!$F$2:$F$95,0),MATCH($A8,'AEG Inputs'!$E$2:$AI$2,0)+20)/'AEG Inputs'!$G$1+DT7</f>
        <v>0</v>
      </c>
      <c r="DU8" s="28" cm="1">
        <f t="array" ref="DU8">INDEX('AEG Inputs'!$E$2:$BC$95,MATCH(DU$1,'AEG Inputs'!$F$2:$F$95,0),MATCH($A8,'AEG Inputs'!$E$2:$AI$2,0)+20)/'AEG Inputs'!$G$1+DU7</f>
        <v>128</v>
      </c>
      <c r="DV8" s="28" cm="1">
        <f t="array" ref="DV8">INDEX('AEG Inputs'!$E$2:$BC$95,MATCH(DV$1,'AEG Inputs'!$F$2:$F$95,0),MATCH($A8,'AEG Inputs'!$E$2:$AI$2,0)+20)/'AEG Inputs'!$G$1+DV7</f>
        <v>2465</v>
      </c>
      <c r="DW8" s="28" cm="1">
        <f t="array" ref="DW8">INDEX('AEG Inputs'!$E$2:$BC$95,MATCH(DW$1,'AEG Inputs'!$F$2:$F$95,0),MATCH($A8,'AEG Inputs'!$E$2:$AI$2,0)+20)/'AEG Inputs'!$G$1+DW7</f>
        <v>195</v>
      </c>
      <c r="DX8" s="28" cm="1">
        <f t="array" ref="DX8">INDEX('AEG Inputs'!$E$2:$BC$95,MATCH(DX$1,'AEG Inputs'!$F$2:$F$95,0),MATCH($A8,'AEG Inputs'!$E$2:$AI$2,0)+20)/'AEG Inputs'!$G$1+DX7</f>
        <v>3917</v>
      </c>
      <c r="DY8" s="28" cm="1">
        <f t="array" ref="DY8">INDEX('AEG Inputs'!$E$2:$BC$95,MATCH(DY$1,'AEG Inputs'!$F$2:$F$95,0),MATCH($A8,'AEG Inputs'!$E$2:$AI$2,0)+20)/'AEG Inputs'!$G$1+DY7</f>
        <v>15</v>
      </c>
      <c r="DZ8" s="28" cm="1">
        <f t="array" ref="DZ8">INDEX('AEG Inputs'!$E$2:$BC$95,MATCH(DZ$1,'AEG Inputs'!$F$2:$F$95,0),MATCH($A8,'AEG Inputs'!$E$2:$AI$2,0)+20)/'AEG Inputs'!$G$1+DZ7</f>
        <v>0</v>
      </c>
      <c r="EA8" s="28" cm="1">
        <f t="array" ref="EA8">INDEX('AEG Inputs'!$E$2:$BC$95,MATCH(EA$1,'AEG Inputs'!$F$2:$F$95,0),MATCH($A8,'AEG Inputs'!$E$2:$AI$2,0)+20)/'AEG Inputs'!$G$1+EA7</f>
        <v>0</v>
      </c>
      <c r="EB8" s="28" cm="1">
        <f t="array" ref="EB8">INDEX('AEG Inputs'!$E$2:$BC$95,MATCH(EB$1,'AEG Inputs'!$F$2:$F$95,0),MATCH($A8,'AEG Inputs'!$E$2:$AI$2,0)+20)/'AEG Inputs'!$G$1+EB7</f>
        <v>638</v>
      </c>
      <c r="EC8" s="28" cm="1">
        <f t="array" ref="EC8">INDEX('AEG Inputs'!$E$2:$BC$95,MATCH(EC$1,'AEG Inputs'!$F$2:$F$95,0),MATCH($A8,'AEG Inputs'!$E$2:$AI$2,0)+20)/'AEG Inputs'!$G$1+EC7</f>
        <v>355</v>
      </c>
      <c r="ED8" s="28" cm="1">
        <f t="array" ref="ED8">INDEX('AEG Inputs'!$E$2:$BC$95,MATCH(ED$1,'AEG Inputs'!$F$2:$F$95,0),MATCH($A8,'AEG Inputs'!$E$2:$AI$2,0)+20)/'AEG Inputs'!$G$1+ED7</f>
        <v>143</v>
      </c>
      <c r="EE8" s="28" cm="1">
        <f t="array" ref="EE8">INDEX('AEG Inputs'!$E$2:$BC$95,MATCH(EE$1,'AEG Inputs'!$F$2:$F$95,0),MATCH($A8,'AEG Inputs'!$E$2:$AI$2,0)+20)/'AEG Inputs'!$G$1+EE7</f>
        <v>1</v>
      </c>
      <c r="EF8" s="28" cm="1">
        <f t="array" ref="EF8">INDEX('AEG Inputs'!$E$2:$BC$95,MATCH(EF$1,'AEG Inputs'!$F$2:$F$95,0),MATCH($A8,'AEG Inputs'!$E$2:$AI$2,0)+20)/'AEG Inputs'!$G$1+EF7</f>
        <v>276</v>
      </c>
      <c r="EG8" s="28" cm="1">
        <f t="array" ref="EG8">INDEX('AEG Inputs'!$E$2:$BC$95,MATCH(EG$1,'AEG Inputs'!$F$2:$F$95,0),MATCH($A8,'AEG Inputs'!$E$2:$AI$2,0)+20)/'AEG Inputs'!$G$1+EG7</f>
        <v>0</v>
      </c>
      <c r="EH8" s="28" cm="1">
        <f t="array" ref="EH8">INDEX('AEG Inputs'!$E$2:$BC$95,MATCH(EH$1,'AEG Inputs'!$F$2:$F$95,0),MATCH($A8,'AEG Inputs'!$E$2:$AI$2,0)+20)/'AEG Inputs'!$G$1+EH7</f>
        <v>143</v>
      </c>
      <c r="EI8" s="28" cm="1">
        <f t="array" ref="EI8">INDEX('AEG Inputs'!$E$2:$BC$95,MATCH(EI$1,'AEG Inputs'!$F$2:$F$95,0),MATCH($A8,'AEG Inputs'!$E$2:$AI$2,0)+20)/'AEG Inputs'!$G$1+EI7</f>
        <v>0</v>
      </c>
      <c r="EJ8" s="28" cm="1">
        <f t="array" ref="EJ8">INDEX('AEG Inputs'!$E$2:$BC$95,MATCH(EJ$1,'AEG Inputs'!$F$2:$F$95,0),MATCH($A8,'AEG Inputs'!$E$2:$AI$2,0)+20)/'AEG Inputs'!$G$1+EJ7</f>
        <v>1154</v>
      </c>
      <c r="EK8" s="28" cm="1">
        <f t="array" ref="EK8">INDEX('AEG Inputs'!$E$2:$BC$95,MATCH(EK$1,'AEG Inputs'!$F$2:$F$95,0),MATCH($A8,'AEG Inputs'!$E$2:$AI$2,0)+20)/'AEG Inputs'!$G$1+EK7</f>
        <v>794</v>
      </c>
      <c r="EL8" s="28" cm="1">
        <f t="array" ref="EL8">INDEX('AEG Inputs'!$E$2:$BC$95,MATCH(EL$1,'AEG Inputs'!$F$2:$F$95,0),MATCH($A8,'AEG Inputs'!$E$2:$AI$2,0)+20)/'AEG Inputs'!$G$1+EL7</f>
        <v>48</v>
      </c>
      <c r="EM8" s="28" cm="1">
        <f t="array" ref="EM8">INDEX('AEG Inputs'!$E$2:$BC$95,MATCH(EM$1,'AEG Inputs'!$F$2:$F$95,0),MATCH($A8,'AEG Inputs'!$E$2:$AI$2,0)+20)/'AEG Inputs'!$G$1+EM7</f>
        <v>3520</v>
      </c>
      <c r="EN8" s="28" cm="1">
        <f t="array" ref="EN8">INDEX('AEG Inputs'!$E$2:$BC$95,MATCH(EN$1,'AEG Inputs'!$F$2:$F$95,0),MATCH($A8,'AEG Inputs'!$E$2:$AI$2,0)+20)/'AEG Inputs'!$G$1+EN7</f>
        <v>15</v>
      </c>
      <c r="EO8" s="28" cm="1">
        <f t="array" ref="EO8">INDEX('AEG Inputs'!$E$2:$BC$95,MATCH(EO$1,'AEG Inputs'!$F$2:$F$95,0),MATCH($A8,'AEG Inputs'!$E$2:$AI$2,0)+20)/'AEG Inputs'!$G$1+EO7</f>
        <v>798</v>
      </c>
      <c r="EP8" s="28" cm="1">
        <f t="array" ref="EP8">INDEX('AEG Inputs'!$E$2:$BC$95,MATCH(EP$1,'AEG Inputs'!$F$2:$F$95,0),MATCH($A8,'AEG Inputs'!$E$2:$AI$2,0)+20)/'AEG Inputs'!$G$1+EP7</f>
        <v>1204</v>
      </c>
      <c r="EQ8" s="28" cm="1">
        <f t="array" ref="EQ8">INDEX('AEG Inputs'!$E$2:$BC$95,MATCH(EQ$1,'AEG Inputs'!$F$2:$F$95,0),MATCH($A8,'AEG Inputs'!$E$2:$AI$2,0)+20)/'AEG Inputs'!$G$1+EQ7</f>
        <v>253</v>
      </c>
      <c r="ER8" s="28" cm="1">
        <f t="array" ref="ER8">INDEX('AEG Inputs'!$E$2:$BC$95,MATCH(ER$1,'AEG Inputs'!$F$2:$F$95,0),MATCH($A8,'AEG Inputs'!$E$2:$AI$2,0)+20)/'AEG Inputs'!$G$1+ER7</f>
        <v>556</v>
      </c>
      <c r="ES8" s="28" cm="1">
        <f t="array" ref="ES8">INDEX('AEG Inputs'!$E$2:$BC$95,MATCH(ES$1,'AEG Inputs'!$F$2:$F$95,0),MATCH($A8,'AEG Inputs'!$E$2:$AI$2,0)+20)/'AEG Inputs'!$G$1+ES7</f>
        <v>9</v>
      </c>
      <c r="ET8" s="28" cm="1">
        <f t="array" ref="ET8">INDEX('AEG Inputs'!$E$2:$BC$95,MATCH(ET$1,'AEG Inputs'!$F$2:$F$95,0),MATCH($A8,'AEG Inputs'!$E$2:$AI$2,0)+20)/'AEG Inputs'!$G$1+ET7</f>
        <v>239</v>
      </c>
      <c r="EU8" s="28" cm="1">
        <f t="array" ref="EU8">INDEX('AEG Inputs'!$E$2:$BC$95,MATCH(EU$1,'AEG Inputs'!$F$2:$F$95,0),MATCH($A8,'AEG Inputs'!$E$2:$AI$2,0)+20)/'AEG Inputs'!$G$1+EU7</f>
        <v>0</v>
      </c>
      <c r="EV8" s="28" cm="1">
        <f t="array" ref="EV8">INDEX('AEG Inputs'!$E$2:$BC$95,MATCH(EV$1,'AEG Inputs'!$F$2:$F$95,0),MATCH($A8,'AEG Inputs'!$E$2:$AI$2,0)+20)/'AEG Inputs'!$G$1+EV7</f>
        <v>327</v>
      </c>
      <c r="EW8" s="28" cm="1">
        <f t="array" ref="EW8">INDEX('AEG Inputs'!$E$2:$BC$95,MATCH(EW$1,'AEG Inputs'!$F$2:$F$95,0),MATCH($A8,'AEG Inputs'!$E$2:$AI$2,0)+20)/'AEG Inputs'!$G$1+EW7</f>
        <v>0</v>
      </c>
      <c r="EX8" s="28" cm="1">
        <f t="array" ref="EX8">INDEX('AEG Inputs'!$E$2:$BC$95,MATCH(EX$1,'AEG Inputs'!$F$2:$F$95,0),MATCH($A8,'AEG Inputs'!$E$2:$AI$2,0)+20)/'AEG Inputs'!$G$1+EX7</f>
        <v>27</v>
      </c>
      <c r="EY8" s="28" cm="1">
        <f t="array" ref="EY8">INDEX('AEG Inputs'!$E$2:$BC$95,MATCH(EY$1,'AEG Inputs'!$F$2:$F$95,0),MATCH($A8,'AEG Inputs'!$E$2:$AI$2,0)+20)/'AEG Inputs'!$G$1+EY7</f>
        <v>737</v>
      </c>
      <c r="EZ8" s="28" cm="1">
        <f t="array" ref="EZ8">INDEX('AEG Inputs'!$E$2:$BC$95,MATCH(EZ$1,'AEG Inputs'!$F$2:$F$95,0),MATCH($A8,'AEG Inputs'!$E$2:$AI$2,0)+20)/'AEG Inputs'!$G$1+EZ7</f>
        <v>61</v>
      </c>
      <c r="FA8" s="28" cm="1">
        <f t="array" ref="FA8">INDEX('AEG Inputs'!$E$2:$BC$95,MATCH(FA$1,'AEG Inputs'!$F$2:$F$95,0),MATCH($A8,'AEG Inputs'!$E$2:$AI$2,0)+20)/'AEG Inputs'!$G$1+FA7</f>
        <v>1878</v>
      </c>
      <c r="FB8" s="28" cm="1">
        <f t="array" ref="FB8">INDEX('AEG Inputs'!$E$2:$BC$95,MATCH(FB$1,'AEG Inputs'!$F$2:$F$95,0),MATCH($A8,'AEG Inputs'!$E$2:$AI$2,0)+20)/'AEG Inputs'!$G$1+FB7</f>
        <v>2</v>
      </c>
      <c r="FC8" s="28" cm="1">
        <f t="array" ref="FC8">INDEX('AEG Inputs'!$E$2:$BC$95,MATCH(FC$1,'AEG Inputs'!$F$2:$F$95,0),MATCH($A8,'AEG Inputs'!$E$2:$AI$2,0)+20)/'AEG Inputs'!$G$1+FC7</f>
        <v>0</v>
      </c>
      <c r="FD8" s="28" cm="1">
        <f t="array" ref="FD8">INDEX('AEG Inputs'!$E$2:$BC$95,MATCH(FD$1,'AEG Inputs'!$F$2:$F$95,0),MATCH($A8,'AEG Inputs'!$E$2:$AI$2,0)+20)/'AEG Inputs'!$G$1+FD7</f>
        <v>0</v>
      </c>
      <c r="FE8" s="28" cm="1">
        <f t="array" ref="FE8">INDEX('AEG Inputs'!$E$2:$BC$95,MATCH(FE$1,'AEG Inputs'!$F$2:$F$95,0),MATCH($A8,'AEG Inputs'!$E$2:$AI$2,0)+20)/'AEG Inputs'!$G$1+FE7</f>
        <v>68</v>
      </c>
      <c r="FF8" s="28" cm="1">
        <f t="array" ref="FF8">INDEX('AEG Inputs'!$E$2:$BC$95,MATCH(FF$1,'AEG Inputs'!$F$2:$F$95,0),MATCH($A8,'AEG Inputs'!$E$2:$AI$2,0)+20)/'AEG Inputs'!$G$1+FF7</f>
        <v>96</v>
      </c>
      <c r="FG8" s="28" cm="1">
        <f t="array" ref="FG8">INDEX('AEG Inputs'!$E$2:$BC$95,MATCH(FG$1,'AEG Inputs'!$F$2:$F$95,0),MATCH($A8,'AEG Inputs'!$E$2:$AI$2,0)+20)/'AEG Inputs'!$G$1+FG7</f>
        <v>33</v>
      </c>
      <c r="FH8" s="28" cm="1">
        <f t="array" ref="FH8">INDEX('AEG Inputs'!$E$2:$BC$95,MATCH(FH$1,'AEG Inputs'!$F$2:$F$95,0),MATCH($A8,'AEG Inputs'!$E$2:$AI$2,0)+20)/'AEG Inputs'!$G$1+FH7</f>
        <v>0</v>
      </c>
      <c r="FI8" s="28" cm="1">
        <f t="array" ref="FI8">INDEX('AEG Inputs'!$E$2:$BC$95,MATCH(FI$1,'AEG Inputs'!$F$2:$F$95,0),MATCH($A8,'AEG Inputs'!$E$2:$AI$2,0)+20)/'AEG Inputs'!$G$1+FI7</f>
        <v>54</v>
      </c>
      <c r="FJ8" s="28" cm="1">
        <f t="array" ref="FJ8">INDEX('AEG Inputs'!$E$2:$BC$95,MATCH(FJ$1,'AEG Inputs'!$F$2:$F$95,0),MATCH($A8,'AEG Inputs'!$E$2:$AI$2,0)+20)/'AEG Inputs'!$G$1+FJ7</f>
        <v>0</v>
      </c>
      <c r="FK8" s="28" cm="1">
        <f t="array" ref="FK8">INDEX('AEG Inputs'!$E$2:$BC$95,MATCH(FK$1,'AEG Inputs'!$F$2:$F$95,0),MATCH($A8,'AEG Inputs'!$E$2:$AI$2,0)+20)/'AEG Inputs'!$G$1+FK7</f>
        <v>38</v>
      </c>
      <c r="FL8" s="28" cm="1">
        <f t="array" ref="FL8">INDEX('AEG Inputs'!$E$2:$BC$95,MATCH(FL$1,'AEG Inputs'!$F$2:$F$95,0),MATCH($A8,'AEG Inputs'!$E$2:$AI$2,0)+20)/'AEG Inputs'!$G$1+FL7</f>
        <v>0</v>
      </c>
      <c r="FM8" s="28" cm="1">
        <f t="array" ref="FM8">INDEX('AEG Inputs'!$E$2:$BC$95,MATCH(FM$1,'AEG Inputs'!$F$2:$F$95,0),MATCH($A8,'AEG Inputs'!$E$2:$AI$2,0)+20)/'AEG Inputs'!$G$1+FM7</f>
        <v>14</v>
      </c>
      <c r="FN8" s="28" cm="1">
        <f t="array" ref="FN8">INDEX('AEG Inputs'!$E$2:$BC$95,MATCH(FN$1,'AEG Inputs'!$F$2:$F$95,0),MATCH($A8,'AEG Inputs'!$E$2:$AI$2,0)+20)/'AEG Inputs'!$G$1+FN7</f>
        <v>137</v>
      </c>
      <c r="FO8" s="28" cm="1">
        <f t="array" ref="FO8">INDEX('AEG Inputs'!$E$2:$BC$95,MATCH(FO$1,'AEG Inputs'!$F$2:$F$95,0),MATCH($A8,'AEG Inputs'!$E$2:$AI$2,0)+20)/'AEG Inputs'!$G$1+FO7</f>
        <v>6</v>
      </c>
      <c r="FP8" s="28" cm="1">
        <f t="array" ref="FP8">INDEX('AEG Inputs'!$E$2:$BC$95,MATCH(FP$1,'AEG Inputs'!$F$2:$F$95,0),MATCH($A8,'AEG Inputs'!$E$2:$AI$2,0)+20)/'AEG Inputs'!$G$1+FP7</f>
        <v>413</v>
      </c>
      <c r="FQ8" s="28" cm="1">
        <f t="array" ref="FQ8">INDEX('AEG Inputs'!$E$2:$BC$95,MATCH(FQ$1,'AEG Inputs'!$F$2:$F$95,0),MATCH($A8,'AEG Inputs'!$E$2:$AI$2,0)+20)/'AEG Inputs'!$G$1+FQ7</f>
        <v>0</v>
      </c>
      <c r="FR8" s="28" cm="1">
        <f t="array" ref="FR8">INDEX('AEG Inputs'!$E$2:$BC$95,MATCH(FR$1,'AEG Inputs'!$F$2:$F$95,0),MATCH($A8,'AEG Inputs'!$E$2:$AI$2,0)+20)/'AEG Inputs'!$G$1+FR7</f>
        <v>187</v>
      </c>
      <c r="FS8" s="28" cm="1">
        <f t="array" ref="FS8">INDEX('AEG Inputs'!$E$2:$BC$95,MATCH(FS$1,'AEG Inputs'!$F$2:$F$95,0),MATCH($A8,'AEG Inputs'!$E$2:$AI$2,0)+20)/'AEG Inputs'!$G$1+FS7</f>
        <v>201</v>
      </c>
      <c r="FT8" s="28" cm="1">
        <f t="array" ref="FT8">INDEX('AEG Inputs'!$E$2:$BC$95,MATCH(FT$1,'AEG Inputs'!$F$2:$F$95,0),MATCH($A8,'AEG Inputs'!$E$2:$AI$2,0)+20)/'AEG Inputs'!$G$1+FT7</f>
        <v>33</v>
      </c>
      <c r="FU8" s="28" cm="1">
        <f t="array" ref="FU8">INDEX('AEG Inputs'!$E$2:$BC$95,MATCH(FU$1,'AEG Inputs'!$F$2:$F$95,0),MATCH($A8,'AEG Inputs'!$E$2:$AI$2,0)+20)/'AEG Inputs'!$G$1+FU7</f>
        <v>93</v>
      </c>
      <c r="FV8" s="28" cm="1">
        <f t="array" ref="FV8">INDEX('AEG Inputs'!$E$2:$BC$95,MATCH(FV$1,'AEG Inputs'!$F$2:$F$95,0),MATCH($A8,'AEG Inputs'!$E$2:$AI$2,0)+20)/'AEG Inputs'!$G$1+FV7</f>
        <v>1</v>
      </c>
      <c r="FW8" s="28" cm="1">
        <f t="array" ref="FW8">INDEX('AEG Inputs'!$E$2:$BC$95,MATCH(FW$1,'AEG Inputs'!$F$2:$F$95,0),MATCH($A8,'AEG Inputs'!$E$2:$AI$2,0)+20)/'AEG Inputs'!$G$1+FW7</f>
        <v>44</v>
      </c>
      <c r="FX8" s="28" cm="1">
        <f t="array" ref="FX8">INDEX('AEG Inputs'!$E$2:$BC$95,MATCH(FX$1,'AEG Inputs'!$F$2:$F$95,0),MATCH($A8,'AEG Inputs'!$E$2:$AI$2,0)+20)/'AEG Inputs'!$G$1+FX7</f>
        <v>0</v>
      </c>
      <c r="FY8" s="28" cm="1">
        <f t="array" ref="FY8">INDEX('AEG Inputs'!$E$2:$BC$95,MATCH(FY$1,'AEG Inputs'!$F$2:$F$95,0),MATCH($A8,'AEG Inputs'!$E$2:$AI$2,0)+20)/'AEG Inputs'!$G$1+FY7</f>
        <v>45</v>
      </c>
    </row>
    <row r="9" spans="1:181" x14ac:dyDescent="0.25">
      <c r="A9" s="28">
        <v>2028</v>
      </c>
      <c r="B9" s="28">
        <f>INDEX('AEG Inputs'!$E$2:$BC$95,MATCH(B$1,'AEG Inputs'!$E$2:$E$95,0),MATCH($A9,'AEG Inputs'!$E$2:$AI$2,0))/'AEG Inputs'!$G$1+B8</f>
        <v>0</v>
      </c>
      <c r="C9" s="28">
        <f>INDEX('AEG Inputs'!$E$2:$BC$95,MATCH(C$1,'AEG Inputs'!$E$2:$E$95,0),MATCH($A9,'AEG Inputs'!$E$2:$AI$2,0))/'AEG Inputs'!$G$1+C8</f>
        <v>2</v>
      </c>
      <c r="D9" s="28">
        <f>INDEX('AEG Inputs'!$E$2:$BC$95,MATCH(D$1,'AEG Inputs'!$E$2:$E$95,0),MATCH($A9,'AEG Inputs'!$E$2:$AI$2,0))/'AEG Inputs'!$G$1+D8</f>
        <v>52</v>
      </c>
      <c r="E9" s="28">
        <f>INDEX('AEG Inputs'!$E$2:$BC$95,MATCH(E$1,'AEG Inputs'!$E$2:$E$95,0),MATCH($A9,'AEG Inputs'!$E$2:$AI$2,0))/'AEG Inputs'!$G$1+E8</f>
        <v>12</v>
      </c>
      <c r="F9" s="28">
        <f>INDEX('AEG Inputs'!$E$2:$BC$95,MATCH(F$1,'AEG Inputs'!$E$2:$E$95,0),MATCH($A9,'AEG Inputs'!$E$2:$AI$2,0))/'AEG Inputs'!$G$1+F8</f>
        <v>74</v>
      </c>
      <c r="G9" s="28">
        <f>INDEX('AEG Inputs'!$E$2:$BC$95,MATCH(G$1,'AEG Inputs'!$E$2:$E$95,0),MATCH($A9,'AEG Inputs'!$E$2:$AI$2,0))/'AEG Inputs'!$G$1+G8</f>
        <v>0</v>
      </c>
      <c r="H9" s="28">
        <f>INDEX('AEG Inputs'!$E$2:$BC$95,MATCH(H$1,'AEG Inputs'!$E$2:$E$95,0),MATCH($A9,'AEG Inputs'!$E$2:$AI$2,0))/'AEG Inputs'!$G$1+H8</f>
        <v>0</v>
      </c>
      <c r="I9" s="28">
        <f>INDEX('AEG Inputs'!$E$2:$BC$95,MATCH(I$1,'AEG Inputs'!$E$2:$E$95,0),MATCH($A9,'AEG Inputs'!$E$2:$AI$2,0))/'AEG Inputs'!$G$1+I8</f>
        <v>66</v>
      </c>
      <c r="J9" s="28">
        <f>INDEX('AEG Inputs'!$E$2:$BC$95,MATCH(J$1,'AEG Inputs'!$E$2:$E$95,0),MATCH($A9,'AEG Inputs'!$E$2:$AI$2,0))/'AEG Inputs'!$G$1+J8</f>
        <v>279</v>
      </c>
      <c r="K9" s="28">
        <f>INDEX('AEG Inputs'!$E$2:$BC$95,MATCH(K$1,'AEG Inputs'!$E$2:$E$95,0),MATCH($A9,'AEG Inputs'!$E$2:$AI$2,0))/'AEG Inputs'!$G$1+K8</f>
        <v>7</v>
      </c>
      <c r="L9" s="28">
        <f>INDEX('AEG Inputs'!$E$2:$BC$95,MATCH(L$1,'AEG Inputs'!$E$2:$E$95,0),MATCH($A9,'AEG Inputs'!$E$2:$AI$2,0))/'AEG Inputs'!$G$1+L8</f>
        <v>19</v>
      </c>
      <c r="M9" s="28">
        <f>INDEX('AEG Inputs'!$E$2:$BC$95,MATCH(M$1,'AEG Inputs'!$E$2:$E$95,0),MATCH($A9,'AEG Inputs'!$E$2:$AI$2,0))/'AEG Inputs'!$G$1+M8</f>
        <v>0</v>
      </c>
      <c r="N9" s="28">
        <f>INDEX('AEG Inputs'!$E$2:$BC$95,MATCH(N$1,'AEG Inputs'!$E$2:$E$95,0),MATCH($A9,'AEG Inputs'!$E$2:$AI$2,0))/'AEG Inputs'!$G$1+N8</f>
        <v>40</v>
      </c>
      <c r="O9" s="28">
        <f>INDEX('AEG Inputs'!$E$2:$BC$95,MATCH(O$1,'AEG Inputs'!$E$2:$E$95,0),MATCH($A9,'AEG Inputs'!$E$2:$AI$2,0))/'AEG Inputs'!$G$1+O8</f>
        <v>0</v>
      </c>
      <c r="P9" s="28">
        <f>INDEX('AEG Inputs'!$E$2:$BC$95,MATCH(P$1,'AEG Inputs'!$E$2:$E$95,0),MATCH($A9,'AEG Inputs'!$E$2:$AI$2,0))/'AEG Inputs'!$G$1+P8</f>
        <v>7</v>
      </c>
      <c r="Q9" s="28">
        <f>INDEX('AEG Inputs'!$E$2:$BC$95,MATCH(Q$1,'AEG Inputs'!$E$2:$E$95,0),MATCH($A9,'AEG Inputs'!$E$2:$AI$2,0))/'AEG Inputs'!$G$1+Q8</f>
        <v>111</v>
      </c>
      <c r="R9" s="28">
        <f>INDEX('AEG Inputs'!$E$2:$BC$95,MATCH(R$1,'AEG Inputs'!$E$2:$E$95,0),MATCH($A9,'AEG Inputs'!$E$2:$AI$2,0))/'AEG Inputs'!$G$1+R8</f>
        <v>0</v>
      </c>
      <c r="S9" s="28">
        <f>INDEX('AEG Inputs'!$E$2:$BC$95,MATCH(S$1,'AEG Inputs'!$E$2:$E$95,0),MATCH($A9,'AEG Inputs'!$E$2:$AI$2,0))/'AEG Inputs'!$G$1+S8</f>
        <v>10</v>
      </c>
      <c r="T9" s="28">
        <f>INDEX('AEG Inputs'!$E$2:$BC$95,MATCH(T$1,'AEG Inputs'!$E$2:$E$95,0),MATCH($A9,'AEG Inputs'!$E$2:$AI$2,0))/'AEG Inputs'!$G$1+T8</f>
        <v>63</v>
      </c>
      <c r="U9" s="28">
        <f>INDEX('AEG Inputs'!$E$2:$BC$95,MATCH(U$1,'AEG Inputs'!$E$2:$E$95,0),MATCH($A9,'AEG Inputs'!$E$2:$AI$2,0))/'AEG Inputs'!$G$1+U8</f>
        <v>6</v>
      </c>
      <c r="V9" s="28">
        <f>INDEX('AEG Inputs'!$E$2:$BC$95,MATCH(V$1,'AEG Inputs'!$E$2:$E$95,0),MATCH($A9,'AEG Inputs'!$E$2:$AI$2,0))/'AEG Inputs'!$G$1+V8</f>
        <v>184</v>
      </c>
      <c r="W9" s="28">
        <f>INDEX('AEG Inputs'!$E$2:$BC$95,MATCH(W$1,'AEG Inputs'!$E$2:$E$95,0),MATCH($A9,'AEG Inputs'!$E$2:$AI$2,0))/'AEG Inputs'!$G$1+W8</f>
        <v>0</v>
      </c>
      <c r="X9" s="28">
        <f>INDEX('AEG Inputs'!$E$2:$BC$95,MATCH(X$1,'AEG Inputs'!$E$2:$E$95,0),MATCH($A9,'AEG Inputs'!$E$2:$AI$2,0))/'AEG Inputs'!$G$1+X8</f>
        <v>72</v>
      </c>
      <c r="Y9" s="28">
        <f>INDEX('AEG Inputs'!$E$2:$BC$95,MATCH(Y$1,'AEG Inputs'!$E$2:$E$95,0),MATCH($A9,'AEG Inputs'!$E$2:$AI$2,0))/'AEG Inputs'!$G$1+Y8</f>
        <v>266</v>
      </c>
      <c r="Z9" s="28">
        <f>INDEX('AEG Inputs'!$E$2:$BC$95,MATCH(Z$1,'AEG Inputs'!$E$2:$E$95,0),MATCH($A9,'AEG Inputs'!$E$2:$AI$2,0))/'AEG Inputs'!$G$1+Z8</f>
        <v>13</v>
      </c>
      <c r="AA9" s="28">
        <f>INDEX('AEG Inputs'!$E$2:$BC$95,MATCH(AA$1,'AEG Inputs'!$E$2:$E$95,0),MATCH($A9,'AEG Inputs'!$E$2:$AI$2,0))/'AEG Inputs'!$G$1+AA8</f>
        <v>39</v>
      </c>
      <c r="AB9" s="28">
        <f>INDEX('AEG Inputs'!$E$2:$BC$95,MATCH(AB$1,'AEG Inputs'!$E$2:$E$95,0),MATCH($A9,'AEG Inputs'!$E$2:$AI$2,0))/'AEG Inputs'!$G$1+AB8</f>
        <v>0</v>
      </c>
      <c r="AC9" s="28">
        <f>INDEX('AEG Inputs'!$E$2:$BC$95,MATCH(AC$1,'AEG Inputs'!$E$2:$E$95,0),MATCH($A9,'AEG Inputs'!$E$2:$AI$2,0))/'AEG Inputs'!$G$1+AC8</f>
        <v>112</v>
      </c>
      <c r="AD9" s="28">
        <f>INDEX('AEG Inputs'!$E$2:$BC$95,MATCH(AD$1,'AEG Inputs'!$E$2:$E$95,0),MATCH($A9,'AEG Inputs'!$E$2:$AI$2,0))/'AEG Inputs'!$G$1+AD8</f>
        <v>0</v>
      </c>
      <c r="AE9" s="28">
        <f>INDEX('AEG Inputs'!$E$2:$BC$95,MATCH(AE$1,'AEG Inputs'!$E$2:$E$95,0),MATCH($A9,'AEG Inputs'!$E$2:$AI$2,0))/'AEG Inputs'!$G$1+AE8</f>
        <v>11</v>
      </c>
      <c r="AF9" s="28">
        <f>INDEX('AEG Inputs'!$E$2:$BC$95,MATCH(AF$1,'AEG Inputs'!$E$2:$E$95,0),MATCH($A9,'AEG Inputs'!$E$2:$AI$2,0))/'AEG Inputs'!$G$1+AF8</f>
        <v>1263</v>
      </c>
      <c r="AG9" s="28">
        <f>INDEX('AEG Inputs'!$E$2:$BC$95,MATCH(AG$1,'AEG Inputs'!$E$2:$E$95,0),MATCH($A9,'AEG Inputs'!$E$2:$AI$2,0))/'AEG Inputs'!$G$1+AG8</f>
        <v>0</v>
      </c>
      <c r="AH9" s="28">
        <f>INDEX('AEG Inputs'!$E$2:$BC$95,MATCH(AH$1,'AEG Inputs'!$E$2:$E$95,0),MATCH($A9,'AEG Inputs'!$E$2:$AI$2,0))/'AEG Inputs'!$G$1+AH8</f>
        <v>166</v>
      </c>
      <c r="AI9" s="28">
        <f>INDEX('AEG Inputs'!$E$2:$BC$95,MATCH(AI$1,'AEG Inputs'!$E$2:$E$95,0),MATCH($A9,'AEG Inputs'!$E$2:$AI$2,0))/'AEG Inputs'!$G$1+AI8</f>
        <v>1078</v>
      </c>
      <c r="AJ9" s="28">
        <f>INDEX('AEG Inputs'!$E$2:$BC$95,MATCH(AJ$1,'AEG Inputs'!$E$2:$E$95,0),MATCH($A9,'AEG Inputs'!$E$2:$AI$2,0))/'AEG Inputs'!$G$1+AJ8</f>
        <v>511</v>
      </c>
      <c r="AK9" s="28">
        <f>INDEX('AEG Inputs'!$E$2:$BC$95,MATCH(AK$1,'AEG Inputs'!$E$2:$E$95,0),MATCH($A9,'AEG Inputs'!$E$2:$AI$2,0))/'AEG Inputs'!$G$1+AK8</f>
        <v>1289</v>
      </c>
      <c r="AL9" s="28">
        <f>INDEX('AEG Inputs'!$E$2:$BC$95,MATCH(AL$1,'AEG Inputs'!$E$2:$E$95,0),MATCH($A9,'AEG Inputs'!$E$2:$AI$2,0))/'AEG Inputs'!$G$1+AL8</f>
        <v>18</v>
      </c>
      <c r="AM9" s="28">
        <f>INDEX('AEG Inputs'!$E$2:$BC$95,MATCH(AM$1,'AEG Inputs'!$E$2:$E$95,0),MATCH($A9,'AEG Inputs'!$E$2:$AI$2,0))/'AEG Inputs'!$G$1+AM8</f>
        <v>0</v>
      </c>
      <c r="AN9" s="28">
        <f>INDEX('AEG Inputs'!$E$2:$BC$95,MATCH(AN$1,'AEG Inputs'!$E$2:$E$95,0),MATCH($A9,'AEG Inputs'!$E$2:$AI$2,0))/'AEG Inputs'!$G$1+AN8</f>
        <v>0</v>
      </c>
      <c r="AO9" s="28">
        <f>INDEX('AEG Inputs'!$E$2:$BC$95,MATCH(AO$1,'AEG Inputs'!$E$2:$E$95,0),MATCH($A9,'AEG Inputs'!$E$2:$AI$2,0))/'AEG Inputs'!$G$1+AO8</f>
        <v>691</v>
      </c>
      <c r="AP9" s="28">
        <f>INDEX('AEG Inputs'!$E$2:$BC$95,MATCH(AP$1,'AEG Inputs'!$E$2:$E$95,0),MATCH($A9,'AEG Inputs'!$E$2:$AI$2,0))/'AEG Inputs'!$G$1+AP8</f>
        <v>240</v>
      </c>
      <c r="AQ9" s="28">
        <f>INDEX('AEG Inputs'!$E$2:$BC$95,MATCH(AQ$1,'AEG Inputs'!$E$2:$E$95,0),MATCH($A9,'AEG Inputs'!$E$2:$AI$2,0))/'AEG Inputs'!$G$1+AQ8</f>
        <v>359</v>
      </c>
      <c r="AR9" s="28">
        <f>INDEX('AEG Inputs'!$E$2:$BC$95,MATCH(AR$1,'AEG Inputs'!$E$2:$E$95,0),MATCH($A9,'AEG Inputs'!$E$2:$AI$2,0))/'AEG Inputs'!$G$1+AR8</f>
        <v>2</v>
      </c>
      <c r="AS9" s="28">
        <f>INDEX('AEG Inputs'!$E$2:$BC$95,MATCH(AS$1,'AEG Inputs'!$E$2:$E$95,0),MATCH($A9,'AEG Inputs'!$E$2:$AI$2,0))/'AEG Inputs'!$G$1+AS8</f>
        <v>648</v>
      </c>
      <c r="AT9" s="28">
        <f>INDEX('AEG Inputs'!$E$2:$BC$95,MATCH(AT$1,'AEG Inputs'!$E$2:$E$95,0),MATCH($A9,'AEG Inputs'!$E$2:$AI$2,0))/'AEG Inputs'!$G$1+AT8</f>
        <v>0</v>
      </c>
      <c r="AU9" s="28">
        <f>INDEX('AEG Inputs'!$E$2:$BC$95,MATCH(AU$1,'AEG Inputs'!$E$2:$E$95,0),MATCH($A9,'AEG Inputs'!$E$2:$AI$2,0))/'AEG Inputs'!$G$1+AU8</f>
        <v>69</v>
      </c>
      <c r="AV9" s="28">
        <f>INDEX('AEG Inputs'!$E$2:$BC$95,MATCH(AV$1,'AEG Inputs'!$E$2:$E$95,0),MATCH($A9,'AEG Inputs'!$E$2:$AI$2,0))/'AEG Inputs'!$G$1+AV8</f>
        <v>0</v>
      </c>
      <c r="AW9" s="28">
        <f>INDEX('AEG Inputs'!$E$2:$BC$95,MATCH(AW$1,'AEG Inputs'!$E$2:$E$95,0),MATCH($A9,'AEG Inputs'!$E$2:$AI$2,0))/'AEG Inputs'!$G$1+AW8</f>
        <v>0</v>
      </c>
      <c r="AX9" s="28">
        <f>INDEX('AEG Inputs'!$E$2:$BC$95,MATCH(AX$1,'AEG Inputs'!$E$2:$E$95,0),MATCH($A9,'AEG Inputs'!$E$2:$AI$2,0))/'AEG Inputs'!$G$1+AX8</f>
        <v>1505</v>
      </c>
      <c r="AY9" s="28">
        <f>INDEX('AEG Inputs'!$E$2:$BC$95,MATCH(AY$1,'AEG Inputs'!$E$2:$E$95,0),MATCH($A9,'AEG Inputs'!$E$2:$AI$2,0))/'AEG Inputs'!$G$1+AY8</f>
        <v>412</v>
      </c>
      <c r="AZ9" s="28">
        <f>INDEX('AEG Inputs'!$E$2:$BC$95,MATCH(AZ$1,'AEG Inputs'!$E$2:$E$95,0),MATCH($A9,'AEG Inputs'!$E$2:$AI$2,0))/'AEG Inputs'!$G$1+AZ8</f>
        <v>61</v>
      </c>
      <c r="BA9" s="28">
        <f>INDEX('AEG Inputs'!$E$2:$BC$95,MATCH(BA$1,'AEG Inputs'!$E$2:$E$95,0),MATCH($A9,'AEG Inputs'!$E$2:$AI$2,0))/'AEG Inputs'!$G$1+BA8</f>
        <v>1433</v>
      </c>
      <c r="BB9" s="28">
        <f>INDEX('AEG Inputs'!$E$2:$BC$95,MATCH(BB$1,'AEG Inputs'!$E$2:$E$95,0),MATCH($A9,'AEG Inputs'!$E$2:$AI$2,0))/'AEG Inputs'!$G$1+BB8</f>
        <v>16</v>
      </c>
      <c r="BC9" s="28">
        <f>INDEX('AEG Inputs'!$E$2:$BC$95,MATCH(BC$1,'AEG Inputs'!$E$2:$E$95,0),MATCH($A9,'AEG Inputs'!$E$2:$AI$2,0))/'AEG Inputs'!$G$1+BC8</f>
        <v>374</v>
      </c>
      <c r="BD9" s="28">
        <f>INDEX('AEG Inputs'!$E$2:$BC$95,MATCH(BD$1,'AEG Inputs'!$E$2:$E$95,0),MATCH($A9,'AEG Inputs'!$E$2:$AI$2,0))/'AEG Inputs'!$G$1+BD8</f>
        <v>1568</v>
      </c>
      <c r="BE9" s="28">
        <f>INDEX('AEG Inputs'!$E$2:$BC$95,MATCH(BE$1,'AEG Inputs'!$E$2:$E$95,0),MATCH($A9,'AEG Inputs'!$E$2:$AI$2,0))/'AEG Inputs'!$G$1+BE8</f>
        <v>264</v>
      </c>
      <c r="BF9" s="28">
        <f>INDEX('AEG Inputs'!$E$2:$BC$95,MATCH(BF$1,'AEG Inputs'!$E$2:$E$95,0),MATCH($A9,'AEG Inputs'!$E$2:$AI$2,0))/'AEG Inputs'!$G$1+BF8</f>
        <v>661.99999999999989</v>
      </c>
      <c r="BG9" s="28">
        <f>INDEX('AEG Inputs'!$E$2:$BC$95,MATCH(BG$1,'AEG Inputs'!$E$2:$E$95,0),MATCH($A9,'AEG Inputs'!$E$2:$AI$2,0))/'AEG Inputs'!$G$1+BG8</f>
        <v>10</v>
      </c>
      <c r="BH9" s="28">
        <f>INDEX('AEG Inputs'!$E$2:$BC$95,MATCH(BH$1,'AEG Inputs'!$E$2:$E$95,0),MATCH($A9,'AEG Inputs'!$E$2:$AI$2,0))/'AEG Inputs'!$G$1+BH8</f>
        <v>804</v>
      </c>
      <c r="BI9" s="28">
        <f>INDEX('AEG Inputs'!$E$2:$BC$95,MATCH(BI$1,'AEG Inputs'!$E$2:$E$95,0),MATCH($A9,'AEG Inputs'!$E$2:$AI$2,0))/'AEG Inputs'!$G$1+BI8</f>
        <v>0</v>
      </c>
      <c r="BJ9" s="28">
        <f>INDEX('AEG Inputs'!$E$2:$BC$95,MATCH(BJ$1,'AEG Inputs'!$E$2:$E$95,0),MATCH($A9,'AEG Inputs'!$E$2:$AI$2,0))/'AEG Inputs'!$G$1+BJ8</f>
        <v>220</v>
      </c>
      <c r="BK9" s="28">
        <f>INDEX('AEG Inputs'!$E$2:$BC$95,MATCH(BK$1,'AEG Inputs'!$E$2:$E$95,0),MATCH($A9,'AEG Inputs'!$E$2:$AI$2,0))/'AEG Inputs'!$G$1+BK8</f>
        <v>714</v>
      </c>
      <c r="BL9" s="28">
        <f>INDEX('AEG Inputs'!$E$2:$BC$95,MATCH(BL$1,'AEG Inputs'!$E$2:$E$95,0),MATCH($A9,'AEG Inputs'!$E$2:$AI$2,0))/'AEG Inputs'!$G$1+BL8</f>
        <v>0</v>
      </c>
      <c r="BM9" s="28">
        <f>INDEX('AEG Inputs'!$E$2:$BC$95,MATCH(BM$1,'AEG Inputs'!$E$2:$E$95,0),MATCH($A9,'AEG Inputs'!$E$2:$AI$2,0))/'AEG Inputs'!$G$1+BM8</f>
        <v>35</v>
      </c>
      <c r="BN9" s="28">
        <f>INDEX('AEG Inputs'!$E$2:$BC$95,MATCH(BN$1,'AEG Inputs'!$E$2:$E$95,0),MATCH($A9,'AEG Inputs'!$E$2:$AI$2,0))/'AEG Inputs'!$G$1+BN8</f>
        <v>323</v>
      </c>
      <c r="BO9" s="28">
        <f>INDEX('AEG Inputs'!$E$2:$BC$95,MATCH(BO$1,'AEG Inputs'!$E$2:$E$95,0),MATCH($A9,'AEG Inputs'!$E$2:$AI$2,0))/'AEG Inputs'!$G$1+BO8</f>
        <v>164</v>
      </c>
      <c r="BP9" s="28">
        <f>INDEX('AEG Inputs'!$E$2:$BC$95,MATCH(BP$1,'AEG Inputs'!$E$2:$E$95,0),MATCH($A9,'AEG Inputs'!$E$2:$AI$2,0))/'AEG Inputs'!$G$1+BP8</f>
        <v>415</v>
      </c>
      <c r="BQ9" s="28">
        <f>INDEX('AEG Inputs'!$E$2:$BC$95,MATCH(BQ$1,'AEG Inputs'!$E$2:$E$95,0),MATCH($A9,'AEG Inputs'!$E$2:$AI$2,0))/'AEG Inputs'!$G$1+BQ8</f>
        <v>2</v>
      </c>
      <c r="BR9" s="28">
        <f>INDEX('AEG Inputs'!$E$2:$BC$95,MATCH(BR$1,'AEG Inputs'!$E$2:$E$95,0),MATCH($A9,'AEG Inputs'!$E$2:$AI$2,0))/'AEG Inputs'!$G$1+BR8</f>
        <v>0</v>
      </c>
      <c r="BS9" s="28">
        <f>INDEX('AEG Inputs'!$E$2:$BC$95,MATCH(BS$1,'AEG Inputs'!$E$2:$E$95,0),MATCH($A9,'AEG Inputs'!$E$2:$AI$2,0))/'AEG Inputs'!$G$1+BS8</f>
        <v>0</v>
      </c>
      <c r="BT9" s="28">
        <f>INDEX('AEG Inputs'!$E$2:$BC$95,MATCH(BT$1,'AEG Inputs'!$E$2:$E$95,0),MATCH($A9,'AEG Inputs'!$E$2:$AI$2,0))/'AEG Inputs'!$G$1+BT8</f>
        <v>77</v>
      </c>
      <c r="BU9" s="28">
        <f>INDEX('AEG Inputs'!$E$2:$BC$95,MATCH(BU$1,'AEG Inputs'!$E$2:$E$95,0),MATCH($A9,'AEG Inputs'!$E$2:$AI$2,0))/'AEG Inputs'!$G$1+BU8</f>
        <v>62</v>
      </c>
      <c r="BV9" s="28">
        <f>INDEX('AEG Inputs'!$E$2:$BC$95,MATCH(BV$1,'AEG Inputs'!$E$2:$E$95,0),MATCH($A9,'AEG Inputs'!$E$2:$AI$2,0))/'AEG Inputs'!$G$1+BV8</f>
        <v>89</v>
      </c>
      <c r="BW9" s="28">
        <f>INDEX('AEG Inputs'!$E$2:$BC$95,MATCH(BW$1,'AEG Inputs'!$E$2:$E$95,0),MATCH($A9,'AEG Inputs'!$E$2:$AI$2,0))/'AEG Inputs'!$G$1+BW8</f>
        <v>0</v>
      </c>
      <c r="BX9" s="28">
        <f>INDEX('AEG Inputs'!$E$2:$BC$95,MATCH(BX$1,'AEG Inputs'!$E$2:$E$95,0),MATCH($A9,'AEG Inputs'!$E$2:$AI$2,0))/'AEG Inputs'!$G$1+BX8</f>
        <v>196</v>
      </c>
      <c r="BY9" s="28">
        <f>INDEX('AEG Inputs'!$E$2:$BC$95,MATCH(BY$1,'AEG Inputs'!$E$2:$E$95,0),MATCH($A9,'AEG Inputs'!$E$2:$AI$2,0))/'AEG Inputs'!$G$1+BY8</f>
        <v>0</v>
      </c>
      <c r="BZ9" s="28">
        <f>INDEX('AEG Inputs'!$E$2:$BC$95,MATCH(BZ$1,'AEG Inputs'!$E$2:$E$95,0),MATCH($A9,'AEG Inputs'!$E$2:$AI$2,0))/'AEG Inputs'!$G$1+BZ8</f>
        <v>18</v>
      </c>
      <c r="CA9" s="28">
        <f>INDEX('AEG Inputs'!$E$2:$BC$95,MATCH(CA$1,'AEG Inputs'!$E$2:$E$95,0),MATCH($A9,'AEG Inputs'!$E$2:$AI$2,0))/'AEG Inputs'!$G$1+CA8</f>
        <v>0</v>
      </c>
      <c r="CB9" s="28">
        <f>INDEX('AEG Inputs'!$E$2:$BC$95,MATCH(CB$1,'AEG Inputs'!$E$2:$E$95,0),MATCH($A9,'AEG Inputs'!$E$2:$AI$2,0))/'AEG Inputs'!$G$1+CB8</f>
        <v>0</v>
      </c>
      <c r="CC9" s="28">
        <f>INDEX('AEG Inputs'!$E$2:$BC$95,MATCH(CC$1,'AEG Inputs'!$E$2:$E$95,0),MATCH($A9,'AEG Inputs'!$E$2:$AI$2,0))/'AEG Inputs'!$G$1+CC8</f>
        <v>16</v>
      </c>
      <c r="CD9" s="28">
        <f>INDEX('AEG Inputs'!$E$2:$BC$95,MATCH(CD$1,'AEG Inputs'!$E$2:$E$95,0),MATCH($A9,'AEG Inputs'!$E$2:$AI$2,0))/'AEG Inputs'!$G$1+CD8</f>
        <v>68</v>
      </c>
      <c r="CE9" s="28">
        <f>INDEX('AEG Inputs'!$E$2:$BC$95,MATCH(CE$1,'AEG Inputs'!$E$2:$E$95,0),MATCH($A9,'AEG Inputs'!$E$2:$AI$2,0))/'AEG Inputs'!$G$1+CE8</f>
        <v>7</v>
      </c>
      <c r="CF9" s="28">
        <f>INDEX('AEG Inputs'!$E$2:$BC$95,MATCH(CF$1,'AEG Inputs'!$E$2:$E$95,0),MATCH($A9,'AEG Inputs'!$E$2:$AI$2,0))/'AEG Inputs'!$G$1+CF8</f>
        <v>195</v>
      </c>
      <c r="CG9" s="28">
        <f>INDEX('AEG Inputs'!$E$2:$BC$95,MATCH(CG$1,'AEG Inputs'!$E$2:$E$95,0),MATCH($A9,'AEG Inputs'!$E$2:$AI$2,0))/'AEG Inputs'!$G$1+CG8</f>
        <v>0</v>
      </c>
      <c r="CH9" s="28">
        <f>INDEX('AEG Inputs'!$E$2:$BC$95,MATCH(CH$1,'AEG Inputs'!$E$2:$E$95,0),MATCH($A9,'AEG Inputs'!$E$2:$AI$2,0))/'AEG Inputs'!$G$1+CH8</f>
        <v>89</v>
      </c>
      <c r="CI9" s="28">
        <f>INDEX('AEG Inputs'!$E$2:$BC$95,MATCH(CI$1,'AEG Inputs'!$E$2:$E$95,0),MATCH($A9,'AEG Inputs'!$E$2:$AI$2,0))/'AEG Inputs'!$G$1+CI8</f>
        <v>257</v>
      </c>
      <c r="CJ9" s="28">
        <f>INDEX('AEG Inputs'!$E$2:$BC$95,MATCH(CJ$1,'AEG Inputs'!$E$2:$E$95,0),MATCH($A9,'AEG Inputs'!$E$2:$AI$2,0))/'AEG Inputs'!$G$1+CJ8</f>
        <v>29</v>
      </c>
      <c r="CK9" s="28">
        <f>INDEX('AEG Inputs'!$E$2:$BC$95,MATCH(CK$1,'AEG Inputs'!$E$2:$E$95,0),MATCH($A9,'AEG Inputs'!$E$2:$AI$2,0))/'AEG Inputs'!$G$1+CK8</f>
        <v>101</v>
      </c>
      <c r="CL9" s="28">
        <f>INDEX('AEG Inputs'!$E$2:$BC$95,MATCH(CL$1,'AEG Inputs'!$E$2:$E$95,0),MATCH($A9,'AEG Inputs'!$E$2:$AI$2,0))/'AEG Inputs'!$G$1+CL8</f>
        <v>0</v>
      </c>
      <c r="CM9" s="28">
        <f>INDEX('AEG Inputs'!$E$2:$BC$95,MATCH(CM$1,'AEG Inputs'!$E$2:$E$95,0),MATCH($A9,'AEG Inputs'!$E$2:$AI$2,0))/'AEG Inputs'!$G$1+CM8</f>
        <v>211</v>
      </c>
      <c r="CN9" s="28">
        <f>INDEX('AEG Inputs'!$E$2:$BC$95,MATCH(CN$1,'AEG Inputs'!$E$2:$E$95,0),MATCH($A9,'AEG Inputs'!$E$2:$AI$2,0))/'AEG Inputs'!$G$1+CN8</f>
        <v>0</v>
      </c>
      <c r="CO9" s="28">
        <f>INDEX('AEG Inputs'!$E$2:$BC$95,MATCH(CO$1,'AEG Inputs'!$E$2:$E$95,0),MATCH($A9,'AEG Inputs'!$E$2:$AI$2,0))/'AEG Inputs'!$G$1+CO8</f>
        <v>28</v>
      </c>
      <c r="CP9" s="28">
        <f>INDEX('AEG Inputs'!$E$2:$BC$95,MATCH(CP$1,'AEG Inputs'!$E$2:$E$95,0),MATCH($A9,'AEG Inputs'!$E$2:$AI$2,0))/'AEG Inputs'!$G$1+CP8</f>
        <v>37</v>
      </c>
      <c r="CQ9" s="28" cm="1">
        <f t="array" ref="CQ9">INDEX('AEG Inputs'!$E$2:$BC$95,MATCH(CQ$1,'AEG Inputs'!$F$2:$F$95,0),MATCH($A9,'AEG Inputs'!$E$2:$AI$2,0)+20)/'AEG Inputs'!$G$1+CQ8</f>
        <v>0</v>
      </c>
      <c r="CR9" s="28" cm="1">
        <f t="array" ref="CR9">INDEX('AEG Inputs'!$E$2:$BC$95,MATCH(CR$1,'AEG Inputs'!$F$2:$F$95,0),MATCH($A9,'AEG Inputs'!$E$2:$AI$2,0)+20)/'AEG Inputs'!$G$1+CR8</f>
        <v>2</v>
      </c>
      <c r="CS9" s="28" cm="1">
        <f t="array" ref="CS9">INDEX('AEG Inputs'!$E$2:$BC$95,MATCH(CS$1,'AEG Inputs'!$F$2:$F$95,0),MATCH($A9,'AEG Inputs'!$E$2:$AI$2,0)+20)/'AEG Inputs'!$G$1+CS8</f>
        <v>128</v>
      </c>
      <c r="CT9" s="28" cm="1">
        <f t="array" ref="CT9">INDEX('AEG Inputs'!$E$2:$BC$95,MATCH(CT$1,'AEG Inputs'!$F$2:$F$95,0),MATCH($A9,'AEG Inputs'!$E$2:$AI$2,0)+20)/'AEG Inputs'!$G$1+CT8</f>
        <v>7</v>
      </c>
      <c r="CU9" s="28" cm="1">
        <f t="array" ref="CU9">INDEX('AEG Inputs'!$E$2:$BC$95,MATCH(CU$1,'AEG Inputs'!$F$2:$F$95,0),MATCH($A9,'AEG Inputs'!$E$2:$AI$2,0)+20)/'AEG Inputs'!$G$1+CU8</f>
        <v>224</v>
      </c>
      <c r="CV9" s="28" cm="1">
        <f t="array" ref="CV9">INDEX('AEG Inputs'!$E$2:$BC$95,MATCH(CV$1,'AEG Inputs'!$F$2:$F$95,0),MATCH($A9,'AEG Inputs'!$E$2:$AI$2,0)+20)/'AEG Inputs'!$G$1+CV8</f>
        <v>0</v>
      </c>
      <c r="CW9" s="28" cm="1">
        <f t="array" ref="CW9">INDEX('AEG Inputs'!$E$2:$BC$95,MATCH(CW$1,'AEG Inputs'!$F$2:$F$95,0),MATCH($A9,'AEG Inputs'!$E$2:$AI$2,0)+20)/'AEG Inputs'!$G$1+CW8</f>
        <v>0</v>
      </c>
      <c r="CX9" s="28" cm="1">
        <f t="array" ref="CX9">INDEX('AEG Inputs'!$E$2:$BC$95,MATCH(CX$1,'AEG Inputs'!$F$2:$F$95,0),MATCH($A9,'AEG Inputs'!$E$2:$AI$2,0)+20)/'AEG Inputs'!$G$1+CX8</f>
        <v>138</v>
      </c>
      <c r="CY9" s="28" cm="1">
        <f t="array" ref="CY9">INDEX('AEG Inputs'!$E$2:$BC$95,MATCH(CY$1,'AEG Inputs'!$F$2:$F$95,0),MATCH($A9,'AEG Inputs'!$E$2:$AI$2,0)+20)/'AEG Inputs'!$G$1+CY8</f>
        <v>279</v>
      </c>
      <c r="CZ9" s="28" cm="1">
        <f t="array" ref="CZ9">INDEX('AEG Inputs'!$E$2:$BC$95,MATCH(CZ$1,'AEG Inputs'!$F$2:$F$95,0),MATCH($A9,'AEG Inputs'!$E$2:$AI$2,0)+20)/'AEG Inputs'!$G$1+CZ8</f>
        <v>10</v>
      </c>
      <c r="DA9" s="28" cm="1">
        <f t="array" ref="DA9">INDEX('AEG Inputs'!$E$2:$BC$95,MATCH(DA$1,'AEG Inputs'!$F$2:$F$95,0),MATCH($A9,'AEG Inputs'!$E$2:$AI$2,0)+20)/'AEG Inputs'!$G$1+DA8</f>
        <v>4</v>
      </c>
      <c r="DB9" s="28" cm="1">
        <f t="array" ref="DB9">INDEX('AEG Inputs'!$E$2:$BC$95,MATCH(DB$1,'AEG Inputs'!$F$2:$F$95,0),MATCH($A9,'AEG Inputs'!$E$2:$AI$2,0)+20)/'AEG Inputs'!$G$1+DB8</f>
        <v>0</v>
      </c>
      <c r="DC9" s="28" cm="1">
        <f t="array" ref="DC9">INDEX('AEG Inputs'!$E$2:$BC$95,MATCH(DC$1,'AEG Inputs'!$F$2:$F$95,0),MATCH($A9,'AEG Inputs'!$E$2:$AI$2,0)+20)/'AEG Inputs'!$G$1+DC8</f>
        <v>11</v>
      </c>
      <c r="DD9" s="28" cm="1">
        <f t="array" ref="DD9">INDEX('AEG Inputs'!$E$2:$BC$95,MATCH(DD$1,'AEG Inputs'!$F$2:$F$95,0),MATCH($A9,'AEG Inputs'!$E$2:$AI$2,0)+20)/'AEG Inputs'!$G$1+DD8</f>
        <v>0</v>
      </c>
      <c r="DE9" s="28" cm="1">
        <f t="array" ref="DE9">INDEX('AEG Inputs'!$E$2:$BC$95,MATCH(DE$1,'AEG Inputs'!$F$2:$F$95,0),MATCH($A9,'AEG Inputs'!$E$2:$AI$2,0)+20)/'AEG Inputs'!$G$1+DE8</f>
        <v>11</v>
      </c>
      <c r="DF9" s="28" cm="1">
        <f t="array" ref="DF9">INDEX('AEG Inputs'!$E$2:$BC$95,MATCH(DF$1,'AEG Inputs'!$F$2:$F$95,0),MATCH($A9,'AEG Inputs'!$E$2:$AI$2,0)+20)/'AEG Inputs'!$G$1+DF8</f>
        <v>0</v>
      </c>
      <c r="DG9" s="28" cm="1">
        <f t="array" ref="DG9">INDEX('AEG Inputs'!$E$2:$BC$95,MATCH(DG$1,'AEG Inputs'!$F$2:$F$95,0),MATCH($A9,'AEG Inputs'!$E$2:$AI$2,0)+20)/'AEG Inputs'!$G$1+DG8</f>
        <v>9</v>
      </c>
      <c r="DH9" s="28" cm="1">
        <f t="array" ref="DH9">INDEX('AEG Inputs'!$E$2:$BC$95,MATCH(DH$1,'AEG Inputs'!$F$2:$F$95,0),MATCH($A9,'AEG Inputs'!$E$2:$AI$2,0)+20)/'AEG Inputs'!$G$1+DH8</f>
        <v>156</v>
      </c>
      <c r="DI9" s="28" cm="1">
        <f t="array" ref="DI9">INDEX('AEG Inputs'!$E$2:$BC$95,MATCH(DI$1,'AEG Inputs'!$F$2:$F$95,0),MATCH($A9,'AEG Inputs'!$E$2:$AI$2,0)+20)/'AEG Inputs'!$G$1+DI8</f>
        <v>4</v>
      </c>
      <c r="DJ9" s="28" cm="1">
        <f t="array" ref="DJ9">INDEX('AEG Inputs'!$E$2:$BC$95,MATCH(DJ$1,'AEG Inputs'!$F$2:$F$95,0),MATCH($A9,'AEG Inputs'!$E$2:$AI$2,0)+20)/'AEG Inputs'!$G$1+DJ8</f>
        <v>413</v>
      </c>
      <c r="DK9" s="28" cm="1">
        <f t="array" ref="DK9">INDEX('AEG Inputs'!$E$2:$BC$95,MATCH(DK$1,'AEG Inputs'!$F$2:$F$95,0),MATCH($A9,'AEG Inputs'!$E$2:$AI$2,0)+20)/'AEG Inputs'!$G$1+DK8</f>
        <v>0</v>
      </c>
      <c r="DL9" s="28" cm="1">
        <f t="array" ref="DL9">INDEX('AEG Inputs'!$E$2:$BC$95,MATCH(DL$1,'AEG Inputs'!$F$2:$F$95,0),MATCH($A9,'AEG Inputs'!$E$2:$AI$2,0)+20)/'AEG Inputs'!$G$1+DL8</f>
        <v>152</v>
      </c>
      <c r="DM9" s="28" cm="1">
        <f t="array" ref="DM9">INDEX('AEG Inputs'!$E$2:$BC$95,MATCH(DM$1,'AEG Inputs'!$F$2:$F$95,0),MATCH($A9,'AEG Inputs'!$E$2:$AI$2,0)+20)/'AEG Inputs'!$G$1+DM8</f>
        <v>266</v>
      </c>
      <c r="DN9" s="28" cm="1">
        <f t="array" ref="DN9">INDEX('AEG Inputs'!$E$2:$BC$95,MATCH(DN$1,'AEG Inputs'!$F$2:$F$95,0),MATCH($A9,'AEG Inputs'!$E$2:$AI$2,0)+20)/'AEG Inputs'!$G$1+DN8</f>
        <v>23</v>
      </c>
      <c r="DO9" s="28" cm="1">
        <f t="array" ref="DO9">INDEX('AEG Inputs'!$E$2:$BC$95,MATCH(DO$1,'AEG Inputs'!$F$2:$F$95,0),MATCH($A9,'AEG Inputs'!$E$2:$AI$2,0)+20)/'AEG Inputs'!$G$1+DO8</f>
        <v>34</v>
      </c>
      <c r="DP9" s="28" cm="1">
        <f t="array" ref="DP9">INDEX('AEG Inputs'!$E$2:$BC$95,MATCH(DP$1,'AEG Inputs'!$F$2:$F$95,0),MATCH($A9,'AEG Inputs'!$E$2:$AI$2,0)+20)/'AEG Inputs'!$G$1+DP8</f>
        <v>0</v>
      </c>
      <c r="DQ9" s="28" cm="1">
        <f t="array" ref="DQ9">INDEX('AEG Inputs'!$E$2:$BC$95,MATCH(DQ$1,'AEG Inputs'!$F$2:$F$95,0),MATCH($A9,'AEG Inputs'!$E$2:$AI$2,0)+20)/'AEG Inputs'!$G$1+DQ8</f>
        <v>17</v>
      </c>
      <c r="DR9" s="28" cm="1">
        <f t="array" ref="DR9">INDEX('AEG Inputs'!$E$2:$BC$95,MATCH(DR$1,'AEG Inputs'!$F$2:$F$95,0),MATCH($A9,'AEG Inputs'!$E$2:$AI$2,0)+20)/'AEG Inputs'!$G$1+DR8</f>
        <v>0</v>
      </c>
      <c r="DS9" s="28" cm="1">
        <f t="array" ref="DS9">INDEX('AEG Inputs'!$E$2:$BC$95,MATCH(DS$1,'AEG Inputs'!$F$2:$F$95,0),MATCH($A9,'AEG Inputs'!$E$2:$AI$2,0)+20)/'AEG Inputs'!$G$1+DS8</f>
        <v>21</v>
      </c>
      <c r="DT9" s="28" cm="1">
        <f t="array" ref="DT9">INDEX('AEG Inputs'!$E$2:$BC$95,MATCH(DT$1,'AEG Inputs'!$F$2:$F$95,0),MATCH($A9,'AEG Inputs'!$E$2:$AI$2,0)+20)/'AEG Inputs'!$G$1+DT8</f>
        <v>0</v>
      </c>
      <c r="DU9" s="28" cm="1">
        <f t="array" ref="DU9">INDEX('AEG Inputs'!$E$2:$BC$95,MATCH(DU$1,'AEG Inputs'!$F$2:$F$95,0),MATCH($A9,'AEG Inputs'!$E$2:$AI$2,0)+20)/'AEG Inputs'!$G$1+DU8</f>
        <v>163</v>
      </c>
      <c r="DV9" s="28" cm="1">
        <f t="array" ref="DV9">INDEX('AEG Inputs'!$E$2:$BC$95,MATCH(DV$1,'AEG Inputs'!$F$2:$F$95,0),MATCH($A9,'AEG Inputs'!$E$2:$AI$2,0)+20)/'AEG Inputs'!$G$1+DV8</f>
        <v>2692</v>
      </c>
      <c r="DW9" s="28" cm="1">
        <f t="array" ref="DW9">INDEX('AEG Inputs'!$E$2:$BC$95,MATCH(DW$1,'AEG Inputs'!$F$2:$F$95,0),MATCH($A9,'AEG Inputs'!$E$2:$AI$2,0)+20)/'AEG Inputs'!$G$1+DW8</f>
        <v>238</v>
      </c>
      <c r="DX9" s="28" cm="1">
        <f t="array" ref="DX9">INDEX('AEG Inputs'!$E$2:$BC$95,MATCH(DX$1,'AEG Inputs'!$F$2:$F$95,0),MATCH($A9,'AEG Inputs'!$E$2:$AI$2,0)+20)/'AEG Inputs'!$G$1+DX8</f>
        <v>3917</v>
      </c>
      <c r="DY9" s="28" cm="1">
        <f t="array" ref="DY9">INDEX('AEG Inputs'!$E$2:$BC$95,MATCH(DY$1,'AEG Inputs'!$F$2:$F$95,0),MATCH($A9,'AEG Inputs'!$E$2:$AI$2,0)+20)/'AEG Inputs'!$G$1+DY8</f>
        <v>17</v>
      </c>
      <c r="DZ9" s="28" cm="1">
        <f t="array" ref="DZ9">INDEX('AEG Inputs'!$E$2:$BC$95,MATCH(DZ$1,'AEG Inputs'!$F$2:$F$95,0),MATCH($A9,'AEG Inputs'!$E$2:$AI$2,0)+20)/'AEG Inputs'!$G$1+DZ8</f>
        <v>0</v>
      </c>
      <c r="EA9" s="28" cm="1">
        <f t="array" ref="EA9">INDEX('AEG Inputs'!$E$2:$BC$95,MATCH(EA$1,'AEG Inputs'!$F$2:$F$95,0),MATCH($A9,'AEG Inputs'!$E$2:$AI$2,0)+20)/'AEG Inputs'!$G$1+EA8</f>
        <v>0</v>
      </c>
      <c r="EB9" s="28" cm="1">
        <f t="array" ref="EB9">INDEX('AEG Inputs'!$E$2:$BC$95,MATCH(EB$1,'AEG Inputs'!$F$2:$F$95,0),MATCH($A9,'AEG Inputs'!$E$2:$AI$2,0)+20)/'AEG Inputs'!$G$1+EB8</f>
        <v>691</v>
      </c>
      <c r="EC9" s="28" cm="1">
        <f t="array" ref="EC9">INDEX('AEG Inputs'!$E$2:$BC$95,MATCH(EC$1,'AEG Inputs'!$F$2:$F$95,0),MATCH($A9,'AEG Inputs'!$E$2:$AI$2,0)+20)/'AEG Inputs'!$G$1+EC8</f>
        <v>423</v>
      </c>
      <c r="ED9" s="28" cm="1">
        <f t="array" ref="ED9">INDEX('AEG Inputs'!$E$2:$BC$95,MATCH(ED$1,'AEG Inputs'!$F$2:$F$95,0),MATCH($A9,'AEG Inputs'!$E$2:$AI$2,0)+20)/'AEG Inputs'!$G$1+ED8</f>
        <v>150</v>
      </c>
      <c r="EE9" s="28" cm="1">
        <f t="array" ref="EE9">INDEX('AEG Inputs'!$E$2:$BC$95,MATCH(EE$1,'AEG Inputs'!$F$2:$F$95,0),MATCH($A9,'AEG Inputs'!$E$2:$AI$2,0)+20)/'AEG Inputs'!$G$1+EE8</f>
        <v>1</v>
      </c>
      <c r="EF9" s="28" cm="1">
        <f t="array" ref="EF9">INDEX('AEG Inputs'!$E$2:$BC$95,MATCH(EF$1,'AEG Inputs'!$F$2:$F$95,0),MATCH($A9,'AEG Inputs'!$E$2:$AI$2,0)+20)/'AEG Inputs'!$G$1+EF8</f>
        <v>304</v>
      </c>
      <c r="EG9" s="28" cm="1">
        <f t="array" ref="EG9">INDEX('AEG Inputs'!$E$2:$BC$95,MATCH(EG$1,'AEG Inputs'!$F$2:$F$95,0),MATCH($A9,'AEG Inputs'!$E$2:$AI$2,0)+20)/'AEG Inputs'!$G$1+EG8</f>
        <v>0</v>
      </c>
      <c r="EH9" s="28" cm="1">
        <f t="array" ref="EH9">INDEX('AEG Inputs'!$E$2:$BC$95,MATCH(EH$1,'AEG Inputs'!$F$2:$F$95,0),MATCH($A9,'AEG Inputs'!$E$2:$AI$2,0)+20)/'AEG Inputs'!$G$1+EH8</f>
        <v>143</v>
      </c>
      <c r="EI9" s="28" cm="1">
        <f t="array" ref="EI9">INDEX('AEG Inputs'!$E$2:$BC$95,MATCH(EI$1,'AEG Inputs'!$F$2:$F$95,0),MATCH($A9,'AEG Inputs'!$E$2:$AI$2,0)+20)/'AEG Inputs'!$G$1+EI8</f>
        <v>0</v>
      </c>
      <c r="EJ9" s="28" cm="1">
        <f t="array" ref="EJ9">INDEX('AEG Inputs'!$E$2:$BC$95,MATCH(EJ$1,'AEG Inputs'!$F$2:$F$95,0),MATCH($A9,'AEG Inputs'!$E$2:$AI$2,0)+20)/'AEG Inputs'!$G$1+EJ8</f>
        <v>1495</v>
      </c>
      <c r="EK9" s="28" cm="1">
        <f t="array" ref="EK9">INDEX('AEG Inputs'!$E$2:$BC$95,MATCH(EK$1,'AEG Inputs'!$F$2:$F$95,0),MATCH($A9,'AEG Inputs'!$E$2:$AI$2,0)+20)/'AEG Inputs'!$G$1+EK8</f>
        <v>1025</v>
      </c>
      <c r="EL9" s="28" cm="1">
        <f t="array" ref="EL9">INDEX('AEG Inputs'!$E$2:$BC$95,MATCH(EL$1,'AEG Inputs'!$F$2:$F$95,0),MATCH($A9,'AEG Inputs'!$E$2:$AI$2,0)+20)/'AEG Inputs'!$G$1+EL8</f>
        <v>56</v>
      </c>
      <c r="EM9" s="28" cm="1">
        <f t="array" ref="EM9">INDEX('AEG Inputs'!$E$2:$BC$95,MATCH(EM$1,'AEG Inputs'!$F$2:$F$95,0),MATCH($A9,'AEG Inputs'!$E$2:$AI$2,0)+20)/'AEG Inputs'!$G$1+EM8</f>
        <v>3520</v>
      </c>
      <c r="EN9" s="28" cm="1">
        <f t="array" ref="EN9">INDEX('AEG Inputs'!$E$2:$BC$95,MATCH(EN$1,'AEG Inputs'!$F$2:$F$95,0),MATCH($A9,'AEG Inputs'!$E$2:$AI$2,0)+20)/'AEG Inputs'!$G$1+EN8</f>
        <v>17</v>
      </c>
      <c r="EO9" s="28" cm="1">
        <f t="array" ref="EO9">INDEX('AEG Inputs'!$E$2:$BC$95,MATCH(EO$1,'AEG Inputs'!$F$2:$F$95,0),MATCH($A9,'AEG Inputs'!$E$2:$AI$2,0)+20)/'AEG Inputs'!$G$1+EO8</f>
        <v>798</v>
      </c>
      <c r="EP9" s="28" cm="1">
        <f t="array" ref="EP9">INDEX('AEG Inputs'!$E$2:$BC$95,MATCH(EP$1,'AEG Inputs'!$F$2:$F$95,0),MATCH($A9,'AEG Inputs'!$E$2:$AI$2,0)+20)/'AEG Inputs'!$G$1+EP8</f>
        <v>1568</v>
      </c>
      <c r="EQ9" s="28" cm="1">
        <f t="array" ref="EQ9">INDEX('AEG Inputs'!$E$2:$BC$95,MATCH(EQ$1,'AEG Inputs'!$F$2:$F$95,0),MATCH($A9,'AEG Inputs'!$E$2:$AI$2,0)+20)/'AEG Inputs'!$G$1+EQ8</f>
        <v>351</v>
      </c>
      <c r="ER9" s="28" cm="1">
        <f t="array" ref="ER9">INDEX('AEG Inputs'!$E$2:$BC$95,MATCH(ER$1,'AEG Inputs'!$F$2:$F$95,0),MATCH($A9,'AEG Inputs'!$E$2:$AI$2,0)+20)/'AEG Inputs'!$G$1+ER8</f>
        <v>588</v>
      </c>
      <c r="ES9" s="28" cm="1">
        <f t="array" ref="ES9">INDEX('AEG Inputs'!$E$2:$BC$95,MATCH(ES$1,'AEG Inputs'!$F$2:$F$95,0),MATCH($A9,'AEG Inputs'!$E$2:$AI$2,0)+20)/'AEG Inputs'!$G$1+ES8</f>
        <v>11</v>
      </c>
      <c r="ET9" s="28" cm="1">
        <f t="array" ref="ET9">INDEX('AEG Inputs'!$E$2:$BC$95,MATCH(ET$1,'AEG Inputs'!$F$2:$F$95,0),MATCH($A9,'AEG Inputs'!$E$2:$AI$2,0)+20)/'AEG Inputs'!$G$1+ET8</f>
        <v>263</v>
      </c>
      <c r="EU9" s="28" cm="1">
        <f t="array" ref="EU9">INDEX('AEG Inputs'!$E$2:$BC$95,MATCH(EU$1,'AEG Inputs'!$F$2:$F$95,0),MATCH($A9,'AEG Inputs'!$E$2:$AI$2,0)+20)/'AEG Inputs'!$G$1+EU8</f>
        <v>0</v>
      </c>
      <c r="EV9" s="28" cm="1">
        <f t="array" ref="EV9">INDEX('AEG Inputs'!$E$2:$BC$95,MATCH(EV$1,'AEG Inputs'!$F$2:$F$95,0),MATCH($A9,'AEG Inputs'!$E$2:$AI$2,0)+20)/'AEG Inputs'!$G$1+EV8</f>
        <v>327</v>
      </c>
      <c r="EW9" s="28" cm="1">
        <f t="array" ref="EW9">INDEX('AEG Inputs'!$E$2:$BC$95,MATCH(EW$1,'AEG Inputs'!$F$2:$F$95,0),MATCH($A9,'AEG Inputs'!$E$2:$AI$2,0)+20)/'AEG Inputs'!$G$1+EW8</f>
        <v>0</v>
      </c>
      <c r="EX9" s="28" cm="1">
        <f t="array" ref="EX9">INDEX('AEG Inputs'!$E$2:$BC$95,MATCH(EX$1,'AEG Inputs'!$F$2:$F$95,0),MATCH($A9,'AEG Inputs'!$E$2:$AI$2,0)+20)/'AEG Inputs'!$G$1+EX8</f>
        <v>35</v>
      </c>
      <c r="EY9" s="28" cm="1">
        <f t="array" ref="EY9">INDEX('AEG Inputs'!$E$2:$BC$95,MATCH(EY$1,'AEG Inputs'!$F$2:$F$95,0),MATCH($A9,'AEG Inputs'!$E$2:$AI$2,0)+20)/'AEG Inputs'!$G$1+EY8</f>
        <v>805</v>
      </c>
      <c r="EZ9" s="28" cm="1">
        <f t="array" ref="EZ9">INDEX('AEG Inputs'!$E$2:$BC$95,MATCH(EZ$1,'AEG Inputs'!$F$2:$F$95,0),MATCH($A9,'AEG Inputs'!$E$2:$AI$2,0)+20)/'AEG Inputs'!$G$1+EZ8</f>
        <v>72</v>
      </c>
      <c r="FA9" s="28" cm="1">
        <f t="array" ref="FA9">INDEX('AEG Inputs'!$E$2:$BC$95,MATCH(FA$1,'AEG Inputs'!$F$2:$F$95,0),MATCH($A9,'AEG Inputs'!$E$2:$AI$2,0)+20)/'AEG Inputs'!$G$1+FA8</f>
        <v>1878</v>
      </c>
      <c r="FB9" s="28" cm="1">
        <f t="array" ref="FB9">INDEX('AEG Inputs'!$E$2:$BC$95,MATCH(FB$1,'AEG Inputs'!$F$2:$F$95,0),MATCH($A9,'AEG Inputs'!$E$2:$AI$2,0)+20)/'AEG Inputs'!$G$1+FB8</f>
        <v>2</v>
      </c>
      <c r="FC9" s="28" cm="1">
        <f t="array" ref="FC9">INDEX('AEG Inputs'!$E$2:$BC$95,MATCH(FC$1,'AEG Inputs'!$F$2:$F$95,0),MATCH($A9,'AEG Inputs'!$E$2:$AI$2,0)+20)/'AEG Inputs'!$G$1+FC8</f>
        <v>0</v>
      </c>
      <c r="FD9" s="28" cm="1">
        <f t="array" ref="FD9">INDEX('AEG Inputs'!$E$2:$BC$95,MATCH(FD$1,'AEG Inputs'!$F$2:$F$95,0),MATCH($A9,'AEG Inputs'!$E$2:$AI$2,0)+20)/'AEG Inputs'!$G$1+FD8</f>
        <v>0</v>
      </c>
      <c r="FE9" s="28" cm="1">
        <f t="array" ref="FE9">INDEX('AEG Inputs'!$E$2:$BC$95,MATCH(FE$1,'AEG Inputs'!$F$2:$F$95,0),MATCH($A9,'AEG Inputs'!$E$2:$AI$2,0)+20)/'AEG Inputs'!$G$1+FE8</f>
        <v>77</v>
      </c>
      <c r="FF9" s="28" cm="1">
        <f t="array" ref="FF9">INDEX('AEG Inputs'!$E$2:$BC$95,MATCH(FF$1,'AEG Inputs'!$F$2:$F$95,0),MATCH($A9,'AEG Inputs'!$E$2:$AI$2,0)+20)/'AEG Inputs'!$G$1+FF8</f>
        <v>116</v>
      </c>
      <c r="FG9" s="28" cm="1">
        <f t="array" ref="FG9">INDEX('AEG Inputs'!$E$2:$BC$95,MATCH(FG$1,'AEG Inputs'!$F$2:$F$95,0),MATCH($A9,'AEG Inputs'!$E$2:$AI$2,0)+20)/'AEG Inputs'!$G$1+FG8</f>
        <v>33</v>
      </c>
      <c r="FH9" s="28" cm="1">
        <f t="array" ref="FH9">INDEX('AEG Inputs'!$E$2:$BC$95,MATCH(FH$1,'AEG Inputs'!$F$2:$F$95,0),MATCH($A9,'AEG Inputs'!$E$2:$AI$2,0)+20)/'AEG Inputs'!$G$1+FH8</f>
        <v>0</v>
      </c>
      <c r="FI9" s="28" cm="1">
        <f t="array" ref="FI9">INDEX('AEG Inputs'!$E$2:$BC$95,MATCH(FI$1,'AEG Inputs'!$F$2:$F$95,0),MATCH($A9,'AEG Inputs'!$E$2:$AI$2,0)+20)/'AEG Inputs'!$G$1+FI8</f>
        <v>55</v>
      </c>
      <c r="FJ9" s="28" cm="1">
        <f t="array" ref="FJ9">INDEX('AEG Inputs'!$E$2:$BC$95,MATCH(FJ$1,'AEG Inputs'!$F$2:$F$95,0),MATCH($A9,'AEG Inputs'!$E$2:$AI$2,0)+20)/'AEG Inputs'!$G$1+FJ8</f>
        <v>0</v>
      </c>
      <c r="FK9" s="28" cm="1">
        <f t="array" ref="FK9">INDEX('AEG Inputs'!$E$2:$BC$95,MATCH(FK$1,'AEG Inputs'!$F$2:$F$95,0),MATCH($A9,'AEG Inputs'!$E$2:$AI$2,0)+20)/'AEG Inputs'!$G$1+FK8</f>
        <v>38</v>
      </c>
      <c r="FL9" s="28" cm="1">
        <f t="array" ref="FL9">INDEX('AEG Inputs'!$E$2:$BC$95,MATCH(FL$1,'AEG Inputs'!$F$2:$F$95,0),MATCH($A9,'AEG Inputs'!$E$2:$AI$2,0)+20)/'AEG Inputs'!$G$1+FL8</f>
        <v>0</v>
      </c>
      <c r="FM9" s="28" cm="1">
        <f t="array" ref="FM9">INDEX('AEG Inputs'!$E$2:$BC$95,MATCH(FM$1,'AEG Inputs'!$F$2:$F$95,0),MATCH($A9,'AEG Inputs'!$E$2:$AI$2,0)+20)/'AEG Inputs'!$G$1+FM8</f>
        <v>16</v>
      </c>
      <c r="FN9" s="28" cm="1">
        <f t="array" ref="FN9">INDEX('AEG Inputs'!$E$2:$BC$95,MATCH(FN$1,'AEG Inputs'!$F$2:$F$95,0),MATCH($A9,'AEG Inputs'!$E$2:$AI$2,0)+20)/'AEG Inputs'!$G$1+FN8</f>
        <v>170</v>
      </c>
      <c r="FO9" s="28" cm="1">
        <f t="array" ref="FO9">INDEX('AEG Inputs'!$E$2:$BC$95,MATCH(FO$1,'AEG Inputs'!$F$2:$F$95,0),MATCH($A9,'AEG Inputs'!$E$2:$AI$2,0)+20)/'AEG Inputs'!$G$1+FO8</f>
        <v>7</v>
      </c>
      <c r="FP9" s="28" cm="1">
        <f t="array" ref="FP9">INDEX('AEG Inputs'!$E$2:$BC$95,MATCH(FP$1,'AEG Inputs'!$F$2:$F$95,0),MATCH($A9,'AEG Inputs'!$E$2:$AI$2,0)+20)/'AEG Inputs'!$G$1+FP8</f>
        <v>413</v>
      </c>
      <c r="FQ9" s="28" cm="1">
        <f t="array" ref="FQ9">INDEX('AEG Inputs'!$E$2:$BC$95,MATCH(FQ$1,'AEG Inputs'!$F$2:$F$95,0),MATCH($A9,'AEG Inputs'!$E$2:$AI$2,0)+20)/'AEG Inputs'!$G$1+FQ8</f>
        <v>0</v>
      </c>
      <c r="FR9" s="28" cm="1">
        <f t="array" ref="FR9">INDEX('AEG Inputs'!$E$2:$BC$95,MATCH(FR$1,'AEG Inputs'!$F$2:$F$95,0),MATCH($A9,'AEG Inputs'!$E$2:$AI$2,0)+20)/'AEG Inputs'!$G$1+FR8</f>
        <v>187</v>
      </c>
      <c r="FS9" s="28" cm="1">
        <f t="array" ref="FS9">INDEX('AEG Inputs'!$E$2:$BC$95,MATCH(FS$1,'AEG Inputs'!$F$2:$F$95,0),MATCH($A9,'AEG Inputs'!$E$2:$AI$2,0)+20)/'AEG Inputs'!$G$1+FS8</f>
        <v>257</v>
      </c>
      <c r="FT9" s="28" cm="1">
        <f t="array" ref="FT9">INDEX('AEG Inputs'!$E$2:$BC$95,MATCH(FT$1,'AEG Inputs'!$F$2:$F$95,0),MATCH($A9,'AEG Inputs'!$E$2:$AI$2,0)+20)/'AEG Inputs'!$G$1+FT8</f>
        <v>45</v>
      </c>
      <c r="FU9" s="28" cm="1">
        <f t="array" ref="FU9">INDEX('AEG Inputs'!$E$2:$BC$95,MATCH(FU$1,'AEG Inputs'!$F$2:$F$95,0),MATCH($A9,'AEG Inputs'!$E$2:$AI$2,0)+20)/'AEG Inputs'!$G$1+FU8</f>
        <v>95</v>
      </c>
      <c r="FV9" s="28" cm="1">
        <f t="array" ref="FV9">INDEX('AEG Inputs'!$E$2:$BC$95,MATCH(FV$1,'AEG Inputs'!$F$2:$F$95,0),MATCH($A9,'AEG Inputs'!$E$2:$AI$2,0)+20)/'AEG Inputs'!$G$1+FV8</f>
        <v>1</v>
      </c>
      <c r="FW9" s="28" cm="1">
        <f t="array" ref="FW9">INDEX('AEG Inputs'!$E$2:$BC$95,MATCH(FW$1,'AEG Inputs'!$F$2:$F$95,0),MATCH($A9,'AEG Inputs'!$E$2:$AI$2,0)+20)/'AEG Inputs'!$G$1+FW8</f>
        <v>47</v>
      </c>
      <c r="FX9" s="28" cm="1">
        <f t="array" ref="FX9">INDEX('AEG Inputs'!$E$2:$BC$95,MATCH(FX$1,'AEG Inputs'!$F$2:$F$95,0),MATCH($A9,'AEG Inputs'!$E$2:$AI$2,0)+20)/'AEG Inputs'!$G$1+FX8</f>
        <v>0</v>
      </c>
      <c r="FY9" s="28" cm="1">
        <f t="array" ref="FY9">INDEX('AEG Inputs'!$E$2:$BC$95,MATCH(FY$1,'AEG Inputs'!$F$2:$F$95,0),MATCH($A9,'AEG Inputs'!$E$2:$AI$2,0)+20)/'AEG Inputs'!$G$1+FY8</f>
        <v>45</v>
      </c>
    </row>
    <row r="10" spans="1:181" x14ac:dyDescent="0.25">
      <c r="A10" s="28">
        <v>2029</v>
      </c>
      <c r="B10" s="28">
        <f>INDEX('AEG Inputs'!$E$2:$BC$95,MATCH(B$1,'AEG Inputs'!$E$2:$E$95,0),MATCH($A10,'AEG Inputs'!$E$2:$AI$2,0))/'AEG Inputs'!$G$1+B9</f>
        <v>0</v>
      </c>
      <c r="C10" s="28">
        <f>INDEX('AEG Inputs'!$E$2:$BC$95,MATCH(C$1,'AEG Inputs'!$E$2:$E$95,0),MATCH($A10,'AEG Inputs'!$E$2:$AI$2,0))/'AEG Inputs'!$G$1+C9</f>
        <v>2</v>
      </c>
      <c r="D10" s="28">
        <f>INDEX('AEG Inputs'!$E$2:$BC$95,MATCH(D$1,'AEG Inputs'!$E$2:$E$95,0),MATCH($A10,'AEG Inputs'!$E$2:$AI$2,0))/'AEG Inputs'!$G$1+D9</f>
        <v>65</v>
      </c>
      <c r="E10" s="28">
        <f>INDEX('AEG Inputs'!$E$2:$BC$95,MATCH(E$1,'AEG Inputs'!$E$2:$E$95,0),MATCH($A10,'AEG Inputs'!$E$2:$AI$2,0))/'AEG Inputs'!$G$1+E9</f>
        <v>12</v>
      </c>
      <c r="F10" s="28">
        <f>INDEX('AEG Inputs'!$E$2:$BC$95,MATCH(F$1,'AEG Inputs'!$E$2:$E$95,0),MATCH($A10,'AEG Inputs'!$E$2:$AI$2,0))/'AEG Inputs'!$G$1+F9</f>
        <v>74</v>
      </c>
      <c r="G10" s="28">
        <f>INDEX('AEG Inputs'!$E$2:$BC$95,MATCH(G$1,'AEG Inputs'!$E$2:$E$95,0),MATCH($A10,'AEG Inputs'!$E$2:$AI$2,0))/'AEG Inputs'!$G$1+G9</f>
        <v>0</v>
      </c>
      <c r="H10" s="28">
        <f>INDEX('AEG Inputs'!$E$2:$BC$95,MATCH(H$1,'AEG Inputs'!$E$2:$E$95,0),MATCH($A10,'AEG Inputs'!$E$2:$AI$2,0))/'AEG Inputs'!$G$1+H9</f>
        <v>0</v>
      </c>
      <c r="I10" s="28">
        <f>INDEX('AEG Inputs'!$E$2:$BC$95,MATCH(I$1,'AEG Inputs'!$E$2:$E$95,0),MATCH($A10,'AEG Inputs'!$E$2:$AI$2,0))/'AEG Inputs'!$G$1+I9</f>
        <v>66</v>
      </c>
      <c r="J10" s="28">
        <f>INDEX('AEG Inputs'!$E$2:$BC$95,MATCH(J$1,'AEG Inputs'!$E$2:$E$95,0),MATCH($A10,'AEG Inputs'!$E$2:$AI$2,0))/'AEG Inputs'!$G$1+J9</f>
        <v>326</v>
      </c>
      <c r="K10" s="28">
        <f>INDEX('AEG Inputs'!$E$2:$BC$95,MATCH(K$1,'AEG Inputs'!$E$2:$E$95,0),MATCH($A10,'AEG Inputs'!$E$2:$AI$2,0))/'AEG Inputs'!$G$1+K9</f>
        <v>8</v>
      </c>
      <c r="L10" s="28">
        <f>INDEX('AEG Inputs'!$E$2:$BC$95,MATCH(L$1,'AEG Inputs'!$E$2:$E$95,0),MATCH($A10,'AEG Inputs'!$E$2:$AI$2,0))/'AEG Inputs'!$G$1+L9</f>
        <v>19</v>
      </c>
      <c r="M10" s="28">
        <f>INDEX('AEG Inputs'!$E$2:$BC$95,MATCH(M$1,'AEG Inputs'!$E$2:$E$95,0),MATCH($A10,'AEG Inputs'!$E$2:$AI$2,0))/'AEG Inputs'!$G$1+M9</f>
        <v>0</v>
      </c>
      <c r="N10" s="28">
        <f>INDEX('AEG Inputs'!$E$2:$BC$95,MATCH(N$1,'AEG Inputs'!$E$2:$E$95,0),MATCH($A10,'AEG Inputs'!$E$2:$AI$2,0))/'AEG Inputs'!$G$1+N9</f>
        <v>40</v>
      </c>
      <c r="O10" s="28">
        <f>INDEX('AEG Inputs'!$E$2:$BC$95,MATCH(O$1,'AEG Inputs'!$E$2:$E$95,0),MATCH($A10,'AEG Inputs'!$E$2:$AI$2,0))/'AEG Inputs'!$G$1+O9</f>
        <v>0</v>
      </c>
      <c r="P10" s="28">
        <f>INDEX('AEG Inputs'!$E$2:$BC$95,MATCH(P$1,'AEG Inputs'!$E$2:$E$95,0),MATCH($A10,'AEG Inputs'!$E$2:$AI$2,0))/'AEG Inputs'!$G$1+P9</f>
        <v>7</v>
      </c>
      <c r="Q10" s="28">
        <f>INDEX('AEG Inputs'!$E$2:$BC$95,MATCH(Q$1,'AEG Inputs'!$E$2:$E$95,0),MATCH($A10,'AEG Inputs'!$E$2:$AI$2,0))/'AEG Inputs'!$G$1+Q9</f>
        <v>115</v>
      </c>
      <c r="R10" s="28">
        <f>INDEX('AEG Inputs'!$E$2:$BC$95,MATCH(R$1,'AEG Inputs'!$E$2:$E$95,0),MATCH($A10,'AEG Inputs'!$E$2:$AI$2,0))/'AEG Inputs'!$G$1+R9</f>
        <v>0</v>
      </c>
      <c r="S10" s="28">
        <f>INDEX('AEG Inputs'!$E$2:$BC$95,MATCH(S$1,'AEG Inputs'!$E$2:$E$95,0),MATCH($A10,'AEG Inputs'!$E$2:$AI$2,0))/'AEG Inputs'!$G$1+S9</f>
        <v>12</v>
      </c>
      <c r="T10" s="28">
        <f>INDEX('AEG Inputs'!$E$2:$BC$95,MATCH(T$1,'AEG Inputs'!$E$2:$E$95,0),MATCH($A10,'AEG Inputs'!$E$2:$AI$2,0))/'AEG Inputs'!$G$1+T9</f>
        <v>78</v>
      </c>
      <c r="U10" s="28">
        <f>INDEX('AEG Inputs'!$E$2:$BC$95,MATCH(U$1,'AEG Inputs'!$E$2:$E$95,0),MATCH($A10,'AEG Inputs'!$E$2:$AI$2,0))/'AEG Inputs'!$G$1+U9</f>
        <v>7</v>
      </c>
      <c r="V10" s="28">
        <f>INDEX('AEG Inputs'!$E$2:$BC$95,MATCH(V$1,'AEG Inputs'!$E$2:$E$95,0),MATCH($A10,'AEG Inputs'!$E$2:$AI$2,0))/'AEG Inputs'!$G$1+V9</f>
        <v>193</v>
      </c>
      <c r="W10" s="28">
        <f>INDEX('AEG Inputs'!$E$2:$BC$95,MATCH(W$1,'AEG Inputs'!$E$2:$E$95,0),MATCH($A10,'AEG Inputs'!$E$2:$AI$2,0))/'AEG Inputs'!$G$1+W9</f>
        <v>0</v>
      </c>
      <c r="X10" s="28">
        <f>INDEX('AEG Inputs'!$E$2:$BC$95,MATCH(X$1,'AEG Inputs'!$E$2:$E$95,0),MATCH($A10,'AEG Inputs'!$E$2:$AI$2,0))/'AEG Inputs'!$G$1+X9</f>
        <v>72</v>
      </c>
      <c r="Y10" s="28">
        <f>INDEX('AEG Inputs'!$E$2:$BC$95,MATCH(Y$1,'AEG Inputs'!$E$2:$E$95,0),MATCH($A10,'AEG Inputs'!$E$2:$AI$2,0))/'AEG Inputs'!$G$1+Y9</f>
        <v>332</v>
      </c>
      <c r="Z10" s="28">
        <f>INDEX('AEG Inputs'!$E$2:$BC$95,MATCH(Z$1,'AEG Inputs'!$E$2:$E$95,0),MATCH($A10,'AEG Inputs'!$E$2:$AI$2,0))/'AEG Inputs'!$G$1+Z9</f>
        <v>15</v>
      </c>
      <c r="AA10" s="28">
        <f>INDEX('AEG Inputs'!$E$2:$BC$95,MATCH(AA$1,'AEG Inputs'!$E$2:$E$95,0),MATCH($A10,'AEG Inputs'!$E$2:$AI$2,0))/'AEG Inputs'!$G$1+AA9</f>
        <v>39</v>
      </c>
      <c r="AB10" s="28">
        <f>INDEX('AEG Inputs'!$E$2:$BC$95,MATCH(AB$1,'AEG Inputs'!$E$2:$E$95,0),MATCH($A10,'AEG Inputs'!$E$2:$AI$2,0))/'AEG Inputs'!$G$1+AB9</f>
        <v>0</v>
      </c>
      <c r="AC10" s="28">
        <f>INDEX('AEG Inputs'!$E$2:$BC$95,MATCH(AC$1,'AEG Inputs'!$E$2:$E$95,0),MATCH($A10,'AEG Inputs'!$E$2:$AI$2,0))/'AEG Inputs'!$G$1+AC9</f>
        <v>112</v>
      </c>
      <c r="AD10" s="28">
        <f>INDEX('AEG Inputs'!$E$2:$BC$95,MATCH(AD$1,'AEG Inputs'!$E$2:$E$95,0),MATCH($A10,'AEG Inputs'!$E$2:$AI$2,0))/'AEG Inputs'!$G$1+AD9</f>
        <v>0</v>
      </c>
      <c r="AE10" s="28">
        <f>INDEX('AEG Inputs'!$E$2:$BC$95,MATCH(AE$1,'AEG Inputs'!$E$2:$E$95,0),MATCH($A10,'AEG Inputs'!$E$2:$AI$2,0))/'AEG Inputs'!$G$1+AE9</f>
        <v>11</v>
      </c>
      <c r="AF10" s="28">
        <f>INDEX('AEG Inputs'!$E$2:$BC$95,MATCH(AF$1,'AEG Inputs'!$E$2:$E$95,0),MATCH($A10,'AEG Inputs'!$E$2:$AI$2,0))/'AEG Inputs'!$G$1+AF9</f>
        <v>1663</v>
      </c>
      <c r="AG10" s="28">
        <f>INDEX('AEG Inputs'!$E$2:$BC$95,MATCH(AG$1,'AEG Inputs'!$E$2:$E$95,0),MATCH($A10,'AEG Inputs'!$E$2:$AI$2,0))/'AEG Inputs'!$G$1+AG9</f>
        <v>0</v>
      </c>
      <c r="AH10" s="28">
        <f>INDEX('AEG Inputs'!$E$2:$BC$95,MATCH(AH$1,'AEG Inputs'!$E$2:$E$95,0),MATCH($A10,'AEG Inputs'!$E$2:$AI$2,0))/'AEG Inputs'!$G$1+AH9</f>
        <v>210</v>
      </c>
      <c r="AI10" s="28">
        <f>INDEX('AEG Inputs'!$E$2:$BC$95,MATCH(AI$1,'AEG Inputs'!$E$2:$E$95,0),MATCH($A10,'AEG Inputs'!$E$2:$AI$2,0))/'AEG Inputs'!$G$1+AI9</f>
        <v>1180</v>
      </c>
      <c r="AJ10" s="28">
        <f>INDEX('AEG Inputs'!$E$2:$BC$95,MATCH(AJ$1,'AEG Inputs'!$E$2:$E$95,0),MATCH($A10,'AEG Inputs'!$E$2:$AI$2,0))/'AEG Inputs'!$G$1+AJ9</f>
        <v>535</v>
      </c>
      <c r="AK10" s="28">
        <f>INDEX('AEG Inputs'!$E$2:$BC$95,MATCH(AK$1,'AEG Inputs'!$E$2:$E$95,0),MATCH($A10,'AEG Inputs'!$E$2:$AI$2,0))/'AEG Inputs'!$G$1+AK9</f>
        <v>1289</v>
      </c>
      <c r="AL10" s="28">
        <f>INDEX('AEG Inputs'!$E$2:$BC$95,MATCH(AL$1,'AEG Inputs'!$E$2:$E$95,0),MATCH($A10,'AEG Inputs'!$E$2:$AI$2,0))/'AEG Inputs'!$G$1+AL9</f>
        <v>20</v>
      </c>
      <c r="AM10" s="28">
        <f>INDEX('AEG Inputs'!$E$2:$BC$95,MATCH(AM$1,'AEG Inputs'!$E$2:$E$95,0),MATCH($A10,'AEG Inputs'!$E$2:$AI$2,0))/'AEG Inputs'!$G$1+AM9</f>
        <v>0</v>
      </c>
      <c r="AN10" s="28">
        <f>INDEX('AEG Inputs'!$E$2:$BC$95,MATCH(AN$1,'AEG Inputs'!$E$2:$E$95,0),MATCH($A10,'AEG Inputs'!$E$2:$AI$2,0))/'AEG Inputs'!$G$1+AN9</f>
        <v>0</v>
      </c>
      <c r="AO10" s="28">
        <f>INDEX('AEG Inputs'!$E$2:$BC$95,MATCH(AO$1,'AEG Inputs'!$E$2:$E$95,0),MATCH($A10,'AEG Inputs'!$E$2:$AI$2,0))/'AEG Inputs'!$G$1+AO9</f>
        <v>749</v>
      </c>
      <c r="AP10" s="28">
        <f>INDEX('AEG Inputs'!$E$2:$BC$95,MATCH(AP$1,'AEG Inputs'!$E$2:$E$95,0),MATCH($A10,'AEG Inputs'!$E$2:$AI$2,0))/'AEG Inputs'!$G$1+AP9</f>
        <v>240</v>
      </c>
      <c r="AQ10" s="28">
        <f>INDEX('AEG Inputs'!$E$2:$BC$95,MATCH(AQ$1,'AEG Inputs'!$E$2:$E$95,0),MATCH($A10,'AEG Inputs'!$E$2:$AI$2,0))/'AEG Inputs'!$G$1+AQ9</f>
        <v>359</v>
      </c>
      <c r="AR10" s="28">
        <f>INDEX('AEG Inputs'!$E$2:$BC$95,MATCH(AR$1,'AEG Inputs'!$E$2:$E$95,0),MATCH($A10,'AEG Inputs'!$E$2:$AI$2,0))/'AEG Inputs'!$G$1+AR9</f>
        <v>2</v>
      </c>
      <c r="AS10" s="28">
        <f>INDEX('AEG Inputs'!$E$2:$BC$95,MATCH(AS$1,'AEG Inputs'!$E$2:$E$95,0),MATCH($A10,'AEG Inputs'!$E$2:$AI$2,0))/'AEG Inputs'!$G$1+AS9</f>
        <v>648</v>
      </c>
      <c r="AT10" s="28">
        <f>INDEX('AEG Inputs'!$E$2:$BC$95,MATCH(AT$1,'AEG Inputs'!$E$2:$E$95,0),MATCH($A10,'AEG Inputs'!$E$2:$AI$2,0))/'AEG Inputs'!$G$1+AT9</f>
        <v>0</v>
      </c>
      <c r="AU10" s="28">
        <f>INDEX('AEG Inputs'!$E$2:$BC$95,MATCH(AU$1,'AEG Inputs'!$E$2:$E$95,0),MATCH($A10,'AEG Inputs'!$E$2:$AI$2,0))/'AEG Inputs'!$G$1+AU9</f>
        <v>69</v>
      </c>
      <c r="AV10" s="28">
        <f>INDEX('AEG Inputs'!$E$2:$BC$95,MATCH(AV$1,'AEG Inputs'!$E$2:$E$95,0),MATCH($A10,'AEG Inputs'!$E$2:$AI$2,0))/'AEG Inputs'!$G$1+AV9</f>
        <v>0</v>
      </c>
      <c r="AW10" s="28">
        <f>INDEX('AEG Inputs'!$E$2:$BC$95,MATCH(AW$1,'AEG Inputs'!$E$2:$E$95,0),MATCH($A10,'AEG Inputs'!$E$2:$AI$2,0))/'AEG Inputs'!$G$1+AW9</f>
        <v>0</v>
      </c>
      <c r="AX10" s="28">
        <f>INDEX('AEG Inputs'!$E$2:$BC$95,MATCH(AX$1,'AEG Inputs'!$E$2:$E$95,0),MATCH($A10,'AEG Inputs'!$E$2:$AI$2,0))/'AEG Inputs'!$G$1+AX9</f>
        <v>1702</v>
      </c>
      <c r="AY10" s="28">
        <f>INDEX('AEG Inputs'!$E$2:$BC$95,MATCH(AY$1,'AEG Inputs'!$E$2:$E$95,0),MATCH($A10,'AEG Inputs'!$E$2:$AI$2,0))/'AEG Inputs'!$G$1+AY9</f>
        <v>515</v>
      </c>
      <c r="AZ10" s="28">
        <f>INDEX('AEG Inputs'!$E$2:$BC$95,MATCH(AZ$1,'AEG Inputs'!$E$2:$E$95,0),MATCH($A10,'AEG Inputs'!$E$2:$AI$2,0))/'AEG Inputs'!$G$1+AZ9</f>
        <v>71</v>
      </c>
      <c r="BA10" s="28">
        <f>INDEX('AEG Inputs'!$E$2:$BC$95,MATCH(BA$1,'AEG Inputs'!$E$2:$E$95,0),MATCH($A10,'AEG Inputs'!$E$2:$AI$2,0))/'AEG Inputs'!$G$1+BA9</f>
        <v>1626</v>
      </c>
      <c r="BB10" s="28">
        <f>INDEX('AEG Inputs'!$E$2:$BC$95,MATCH(BB$1,'AEG Inputs'!$E$2:$E$95,0),MATCH($A10,'AEG Inputs'!$E$2:$AI$2,0))/'AEG Inputs'!$G$1+BB9</f>
        <v>18</v>
      </c>
      <c r="BC10" s="28">
        <f>INDEX('AEG Inputs'!$E$2:$BC$95,MATCH(BC$1,'AEG Inputs'!$E$2:$E$95,0),MATCH($A10,'AEG Inputs'!$E$2:$AI$2,0))/'AEG Inputs'!$G$1+BC9</f>
        <v>374</v>
      </c>
      <c r="BD10" s="28">
        <f>INDEX('AEG Inputs'!$E$2:$BC$95,MATCH(BD$1,'AEG Inputs'!$E$2:$E$95,0),MATCH($A10,'AEG Inputs'!$E$2:$AI$2,0))/'AEG Inputs'!$G$1+BD9</f>
        <v>2146</v>
      </c>
      <c r="BE10" s="28">
        <f>INDEX('AEG Inputs'!$E$2:$BC$95,MATCH(BE$1,'AEG Inputs'!$E$2:$E$95,0),MATCH($A10,'AEG Inputs'!$E$2:$AI$2,0))/'AEG Inputs'!$G$1+BE9</f>
        <v>300</v>
      </c>
      <c r="BF10" s="28">
        <f>INDEX('AEG Inputs'!$E$2:$BC$95,MATCH(BF$1,'AEG Inputs'!$E$2:$E$95,0),MATCH($A10,'AEG Inputs'!$E$2:$AI$2,0))/'AEG Inputs'!$G$1+BF9</f>
        <v>661.99999999999989</v>
      </c>
      <c r="BG10" s="28">
        <f>INDEX('AEG Inputs'!$E$2:$BC$95,MATCH(BG$1,'AEG Inputs'!$E$2:$E$95,0),MATCH($A10,'AEG Inputs'!$E$2:$AI$2,0))/'AEG Inputs'!$G$1+BG9</f>
        <v>12</v>
      </c>
      <c r="BH10" s="28">
        <f>INDEX('AEG Inputs'!$E$2:$BC$95,MATCH(BH$1,'AEG Inputs'!$E$2:$E$95,0),MATCH($A10,'AEG Inputs'!$E$2:$AI$2,0))/'AEG Inputs'!$G$1+BH9</f>
        <v>804</v>
      </c>
      <c r="BI10" s="28">
        <f>INDEX('AEG Inputs'!$E$2:$BC$95,MATCH(BI$1,'AEG Inputs'!$E$2:$E$95,0),MATCH($A10,'AEG Inputs'!$E$2:$AI$2,0))/'AEG Inputs'!$G$1+BI9</f>
        <v>0</v>
      </c>
      <c r="BJ10" s="28">
        <f>INDEX('AEG Inputs'!$E$2:$BC$95,MATCH(BJ$1,'AEG Inputs'!$E$2:$E$95,0),MATCH($A10,'AEG Inputs'!$E$2:$AI$2,0))/'AEG Inputs'!$G$1+BJ9</f>
        <v>220</v>
      </c>
      <c r="BK10" s="28">
        <f>INDEX('AEG Inputs'!$E$2:$BC$95,MATCH(BK$1,'AEG Inputs'!$E$2:$E$95,0),MATCH($A10,'AEG Inputs'!$E$2:$AI$2,0))/'AEG Inputs'!$G$1+BK9</f>
        <v>765</v>
      </c>
      <c r="BL10" s="28">
        <f>INDEX('AEG Inputs'!$E$2:$BC$95,MATCH(BL$1,'AEG Inputs'!$E$2:$E$95,0),MATCH($A10,'AEG Inputs'!$E$2:$AI$2,0))/'AEG Inputs'!$G$1+BL9</f>
        <v>0</v>
      </c>
      <c r="BM10" s="28">
        <f>INDEX('AEG Inputs'!$E$2:$BC$95,MATCH(BM$1,'AEG Inputs'!$E$2:$E$95,0),MATCH($A10,'AEG Inputs'!$E$2:$AI$2,0))/'AEG Inputs'!$G$1+BM9</f>
        <v>44</v>
      </c>
      <c r="BN10" s="28">
        <f>INDEX('AEG Inputs'!$E$2:$BC$95,MATCH(BN$1,'AEG Inputs'!$E$2:$E$95,0),MATCH($A10,'AEG Inputs'!$E$2:$AI$2,0))/'AEG Inputs'!$G$1+BN9</f>
        <v>353</v>
      </c>
      <c r="BO10" s="28">
        <f>INDEX('AEG Inputs'!$E$2:$BC$95,MATCH(BO$1,'AEG Inputs'!$E$2:$E$95,0),MATCH($A10,'AEG Inputs'!$E$2:$AI$2,0))/'AEG Inputs'!$G$1+BO9</f>
        <v>191</v>
      </c>
      <c r="BP10" s="28">
        <f>INDEX('AEG Inputs'!$E$2:$BC$95,MATCH(BP$1,'AEG Inputs'!$E$2:$E$95,0),MATCH($A10,'AEG Inputs'!$E$2:$AI$2,0))/'AEG Inputs'!$G$1+BP9</f>
        <v>415</v>
      </c>
      <c r="BQ10" s="28">
        <f>INDEX('AEG Inputs'!$E$2:$BC$95,MATCH(BQ$1,'AEG Inputs'!$E$2:$E$95,0),MATCH($A10,'AEG Inputs'!$E$2:$AI$2,0))/'AEG Inputs'!$G$1+BQ9</f>
        <v>2</v>
      </c>
      <c r="BR10" s="28">
        <f>INDEX('AEG Inputs'!$E$2:$BC$95,MATCH(BR$1,'AEG Inputs'!$E$2:$E$95,0),MATCH($A10,'AEG Inputs'!$E$2:$AI$2,0))/'AEG Inputs'!$G$1+BR9</f>
        <v>0</v>
      </c>
      <c r="BS10" s="28">
        <f>INDEX('AEG Inputs'!$E$2:$BC$95,MATCH(BS$1,'AEG Inputs'!$E$2:$E$95,0),MATCH($A10,'AEG Inputs'!$E$2:$AI$2,0))/'AEG Inputs'!$G$1+BS9</f>
        <v>0</v>
      </c>
      <c r="BT10" s="28">
        <f>INDEX('AEG Inputs'!$E$2:$BC$95,MATCH(BT$1,'AEG Inputs'!$E$2:$E$95,0),MATCH($A10,'AEG Inputs'!$E$2:$AI$2,0))/'AEG Inputs'!$G$1+BT9</f>
        <v>89</v>
      </c>
      <c r="BU10" s="28">
        <f>INDEX('AEG Inputs'!$E$2:$BC$95,MATCH(BU$1,'AEG Inputs'!$E$2:$E$95,0),MATCH($A10,'AEG Inputs'!$E$2:$AI$2,0))/'AEG Inputs'!$G$1+BU9</f>
        <v>62</v>
      </c>
      <c r="BV10" s="28">
        <f>INDEX('AEG Inputs'!$E$2:$BC$95,MATCH(BV$1,'AEG Inputs'!$E$2:$E$95,0),MATCH($A10,'AEG Inputs'!$E$2:$AI$2,0))/'AEG Inputs'!$G$1+BV9</f>
        <v>89</v>
      </c>
      <c r="BW10" s="28">
        <f>INDEX('AEG Inputs'!$E$2:$BC$95,MATCH(BW$1,'AEG Inputs'!$E$2:$E$95,0),MATCH($A10,'AEG Inputs'!$E$2:$AI$2,0))/'AEG Inputs'!$G$1+BW9</f>
        <v>0</v>
      </c>
      <c r="BX10" s="28">
        <f>INDEX('AEG Inputs'!$E$2:$BC$95,MATCH(BX$1,'AEG Inputs'!$E$2:$E$95,0),MATCH($A10,'AEG Inputs'!$E$2:$AI$2,0))/'AEG Inputs'!$G$1+BX9</f>
        <v>196</v>
      </c>
      <c r="BY10" s="28">
        <f>INDEX('AEG Inputs'!$E$2:$BC$95,MATCH(BY$1,'AEG Inputs'!$E$2:$E$95,0),MATCH($A10,'AEG Inputs'!$E$2:$AI$2,0))/'AEG Inputs'!$G$1+BY9</f>
        <v>0</v>
      </c>
      <c r="BZ10" s="28">
        <f>INDEX('AEG Inputs'!$E$2:$BC$95,MATCH(BZ$1,'AEG Inputs'!$E$2:$E$95,0),MATCH($A10,'AEG Inputs'!$E$2:$AI$2,0))/'AEG Inputs'!$G$1+BZ9</f>
        <v>18</v>
      </c>
      <c r="CA10" s="28">
        <f>INDEX('AEG Inputs'!$E$2:$BC$95,MATCH(CA$1,'AEG Inputs'!$E$2:$E$95,0),MATCH($A10,'AEG Inputs'!$E$2:$AI$2,0))/'AEG Inputs'!$G$1+CA9</f>
        <v>0</v>
      </c>
      <c r="CB10" s="28">
        <f>INDEX('AEG Inputs'!$E$2:$BC$95,MATCH(CB$1,'AEG Inputs'!$E$2:$E$95,0),MATCH($A10,'AEG Inputs'!$E$2:$AI$2,0))/'AEG Inputs'!$G$1+CB9</f>
        <v>0</v>
      </c>
      <c r="CC10" s="28">
        <f>INDEX('AEG Inputs'!$E$2:$BC$95,MATCH(CC$1,'AEG Inputs'!$E$2:$E$95,0),MATCH($A10,'AEG Inputs'!$E$2:$AI$2,0))/'AEG Inputs'!$G$1+CC9</f>
        <v>18</v>
      </c>
      <c r="CD10" s="28">
        <f>INDEX('AEG Inputs'!$E$2:$BC$95,MATCH(CD$1,'AEG Inputs'!$E$2:$E$95,0),MATCH($A10,'AEG Inputs'!$E$2:$AI$2,0))/'AEG Inputs'!$G$1+CD9</f>
        <v>82</v>
      </c>
      <c r="CE10" s="28">
        <f>INDEX('AEG Inputs'!$E$2:$BC$95,MATCH(CE$1,'AEG Inputs'!$E$2:$E$95,0),MATCH($A10,'AEG Inputs'!$E$2:$AI$2,0))/'AEG Inputs'!$G$1+CE9</f>
        <v>8</v>
      </c>
      <c r="CF10" s="28">
        <f>INDEX('AEG Inputs'!$E$2:$BC$95,MATCH(CF$1,'AEG Inputs'!$E$2:$E$95,0),MATCH($A10,'AEG Inputs'!$E$2:$AI$2,0))/'AEG Inputs'!$G$1+CF9</f>
        <v>195</v>
      </c>
      <c r="CG10" s="28">
        <f>INDEX('AEG Inputs'!$E$2:$BC$95,MATCH(CG$1,'AEG Inputs'!$E$2:$E$95,0),MATCH($A10,'AEG Inputs'!$E$2:$AI$2,0))/'AEG Inputs'!$G$1+CG9</f>
        <v>0</v>
      </c>
      <c r="CH10" s="28">
        <f>INDEX('AEG Inputs'!$E$2:$BC$95,MATCH(CH$1,'AEG Inputs'!$E$2:$E$95,0),MATCH($A10,'AEG Inputs'!$E$2:$AI$2,0))/'AEG Inputs'!$G$1+CH9</f>
        <v>89</v>
      </c>
      <c r="CI10" s="28">
        <f>INDEX('AEG Inputs'!$E$2:$BC$95,MATCH(CI$1,'AEG Inputs'!$E$2:$E$95,0),MATCH($A10,'AEG Inputs'!$E$2:$AI$2,0))/'AEG Inputs'!$G$1+CI9</f>
        <v>306</v>
      </c>
      <c r="CJ10" s="28">
        <f>INDEX('AEG Inputs'!$E$2:$BC$95,MATCH(CJ$1,'AEG Inputs'!$E$2:$E$95,0),MATCH($A10,'AEG Inputs'!$E$2:$AI$2,0))/'AEG Inputs'!$G$1+CJ9</f>
        <v>33</v>
      </c>
      <c r="CK10" s="28">
        <f>INDEX('AEG Inputs'!$E$2:$BC$95,MATCH(CK$1,'AEG Inputs'!$E$2:$E$95,0),MATCH($A10,'AEG Inputs'!$E$2:$AI$2,0))/'AEG Inputs'!$G$1+CK9</f>
        <v>101</v>
      </c>
      <c r="CL10" s="28">
        <f>INDEX('AEG Inputs'!$E$2:$BC$95,MATCH(CL$1,'AEG Inputs'!$E$2:$E$95,0),MATCH($A10,'AEG Inputs'!$E$2:$AI$2,0))/'AEG Inputs'!$G$1+CL9</f>
        <v>0</v>
      </c>
      <c r="CM10" s="28">
        <f>INDEX('AEG Inputs'!$E$2:$BC$95,MATCH(CM$1,'AEG Inputs'!$E$2:$E$95,0),MATCH($A10,'AEG Inputs'!$E$2:$AI$2,0))/'AEG Inputs'!$G$1+CM9</f>
        <v>211</v>
      </c>
      <c r="CN10" s="28">
        <f>INDEX('AEG Inputs'!$E$2:$BC$95,MATCH(CN$1,'AEG Inputs'!$E$2:$E$95,0),MATCH($A10,'AEG Inputs'!$E$2:$AI$2,0))/'AEG Inputs'!$G$1+CN9</f>
        <v>0</v>
      </c>
      <c r="CO10" s="28">
        <f>INDEX('AEG Inputs'!$E$2:$BC$95,MATCH(CO$1,'AEG Inputs'!$E$2:$E$95,0),MATCH($A10,'AEG Inputs'!$E$2:$AI$2,0))/'AEG Inputs'!$G$1+CO9</f>
        <v>28</v>
      </c>
      <c r="CP10" s="28">
        <f>INDEX('AEG Inputs'!$E$2:$BC$95,MATCH(CP$1,'AEG Inputs'!$E$2:$E$95,0),MATCH($A10,'AEG Inputs'!$E$2:$AI$2,0))/'AEG Inputs'!$G$1+CP9</f>
        <v>37</v>
      </c>
      <c r="CQ10" s="28" cm="1">
        <f t="array" ref="CQ10">INDEX('AEG Inputs'!$E$2:$BC$95,MATCH(CQ$1,'AEG Inputs'!$F$2:$F$95,0),MATCH($A10,'AEG Inputs'!$E$2:$AI$2,0)+20)/'AEG Inputs'!$G$1+CQ9</f>
        <v>0</v>
      </c>
      <c r="CR10" s="28" cm="1">
        <f t="array" ref="CR10">INDEX('AEG Inputs'!$E$2:$BC$95,MATCH(CR$1,'AEG Inputs'!$F$2:$F$95,0),MATCH($A10,'AEG Inputs'!$E$2:$AI$2,0)+20)/'AEG Inputs'!$G$1+CR9</f>
        <v>2</v>
      </c>
      <c r="CS10" s="28" cm="1">
        <f t="array" ref="CS10">INDEX('AEG Inputs'!$E$2:$BC$95,MATCH(CS$1,'AEG Inputs'!$F$2:$F$95,0),MATCH($A10,'AEG Inputs'!$E$2:$AI$2,0)+20)/'AEG Inputs'!$G$1+CS9</f>
        <v>155</v>
      </c>
      <c r="CT10" s="28" cm="1">
        <f t="array" ref="CT10">INDEX('AEG Inputs'!$E$2:$BC$95,MATCH(CT$1,'AEG Inputs'!$F$2:$F$95,0),MATCH($A10,'AEG Inputs'!$E$2:$AI$2,0)+20)/'AEG Inputs'!$G$1+CT9</f>
        <v>9</v>
      </c>
      <c r="CU10" s="28" cm="1">
        <f t="array" ref="CU10">INDEX('AEG Inputs'!$E$2:$BC$95,MATCH(CU$1,'AEG Inputs'!$F$2:$F$95,0),MATCH($A10,'AEG Inputs'!$E$2:$AI$2,0)+20)/'AEG Inputs'!$G$1+CU9</f>
        <v>235</v>
      </c>
      <c r="CV10" s="28" cm="1">
        <f t="array" ref="CV10">INDEX('AEG Inputs'!$E$2:$BC$95,MATCH(CV$1,'AEG Inputs'!$F$2:$F$95,0),MATCH($A10,'AEG Inputs'!$E$2:$AI$2,0)+20)/'AEG Inputs'!$G$1+CV9</f>
        <v>0</v>
      </c>
      <c r="CW10" s="28" cm="1">
        <f t="array" ref="CW10">INDEX('AEG Inputs'!$E$2:$BC$95,MATCH(CW$1,'AEG Inputs'!$F$2:$F$95,0),MATCH($A10,'AEG Inputs'!$E$2:$AI$2,0)+20)/'AEG Inputs'!$G$1+CW9</f>
        <v>0</v>
      </c>
      <c r="CX10" s="28" cm="1">
        <f t="array" ref="CX10">INDEX('AEG Inputs'!$E$2:$BC$95,MATCH(CX$1,'AEG Inputs'!$F$2:$F$95,0),MATCH($A10,'AEG Inputs'!$E$2:$AI$2,0)+20)/'AEG Inputs'!$G$1+CX9</f>
        <v>138</v>
      </c>
      <c r="CY10" s="28" cm="1">
        <f t="array" ref="CY10">INDEX('AEG Inputs'!$E$2:$BC$95,MATCH(CY$1,'AEG Inputs'!$F$2:$F$95,0),MATCH($A10,'AEG Inputs'!$E$2:$AI$2,0)+20)/'AEG Inputs'!$G$1+CY9</f>
        <v>326</v>
      </c>
      <c r="CZ10" s="28" cm="1">
        <f t="array" ref="CZ10">INDEX('AEG Inputs'!$E$2:$BC$95,MATCH(CZ$1,'AEG Inputs'!$F$2:$F$95,0),MATCH($A10,'AEG Inputs'!$E$2:$AI$2,0)+20)/'AEG Inputs'!$G$1+CZ9</f>
        <v>11</v>
      </c>
      <c r="DA10" s="28" cm="1">
        <f t="array" ref="DA10">INDEX('AEG Inputs'!$E$2:$BC$95,MATCH(DA$1,'AEG Inputs'!$F$2:$F$95,0),MATCH($A10,'AEG Inputs'!$E$2:$AI$2,0)+20)/'AEG Inputs'!$G$1+DA9</f>
        <v>4</v>
      </c>
      <c r="DB10" s="28" cm="1">
        <f t="array" ref="DB10">INDEX('AEG Inputs'!$E$2:$BC$95,MATCH(DB$1,'AEG Inputs'!$F$2:$F$95,0),MATCH($A10,'AEG Inputs'!$E$2:$AI$2,0)+20)/'AEG Inputs'!$G$1+DB9</f>
        <v>0</v>
      </c>
      <c r="DC10" s="28" cm="1">
        <f t="array" ref="DC10">INDEX('AEG Inputs'!$E$2:$BC$95,MATCH(DC$1,'AEG Inputs'!$F$2:$F$95,0),MATCH($A10,'AEG Inputs'!$E$2:$AI$2,0)+20)/'AEG Inputs'!$G$1+DC9</f>
        <v>11</v>
      </c>
      <c r="DD10" s="28" cm="1">
        <f t="array" ref="DD10">INDEX('AEG Inputs'!$E$2:$BC$95,MATCH(DD$1,'AEG Inputs'!$F$2:$F$95,0),MATCH($A10,'AEG Inputs'!$E$2:$AI$2,0)+20)/'AEG Inputs'!$G$1+DD9</f>
        <v>0</v>
      </c>
      <c r="DE10" s="28" cm="1">
        <f t="array" ref="DE10">INDEX('AEG Inputs'!$E$2:$BC$95,MATCH(DE$1,'AEG Inputs'!$F$2:$F$95,0),MATCH($A10,'AEG Inputs'!$E$2:$AI$2,0)+20)/'AEG Inputs'!$G$1+DE9</f>
        <v>11</v>
      </c>
      <c r="DF10" s="28" cm="1">
        <f t="array" ref="DF10">INDEX('AEG Inputs'!$E$2:$BC$95,MATCH(DF$1,'AEG Inputs'!$F$2:$F$95,0),MATCH($A10,'AEG Inputs'!$E$2:$AI$2,0)+20)/'AEG Inputs'!$G$1+DF9</f>
        <v>0</v>
      </c>
      <c r="DG10" s="28" cm="1">
        <f t="array" ref="DG10">INDEX('AEG Inputs'!$E$2:$BC$95,MATCH(DG$1,'AEG Inputs'!$F$2:$F$95,0),MATCH($A10,'AEG Inputs'!$E$2:$AI$2,0)+20)/'AEG Inputs'!$G$1+DG9</f>
        <v>10</v>
      </c>
      <c r="DH10" s="28" cm="1">
        <f t="array" ref="DH10">INDEX('AEG Inputs'!$E$2:$BC$95,MATCH(DH$1,'AEG Inputs'!$F$2:$F$95,0),MATCH($A10,'AEG Inputs'!$E$2:$AI$2,0)+20)/'AEG Inputs'!$G$1+DH9</f>
        <v>188</v>
      </c>
      <c r="DI10" s="28" cm="1">
        <f t="array" ref="DI10">INDEX('AEG Inputs'!$E$2:$BC$95,MATCH(DI$1,'AEG Inputs'!$F$2:$F$95,0),MATCH($A10,'AEG Inputs'!$E$2:$AI$2,0)+20)/'AEG Inputs'!$G$1+DI9</f>
        <v>5</v>
      </c>
      <c r="DJ10" s="28" cm="1">
        <f t="array" ref="DJ10">INDEX('AEG Inputs'!$E$2:$BC$95,MATCH(DJ$1,'AEG Inputs'!$F$2:$F$95,0),MATCH($A10,'AEG Inputs'!$E$2:$AI$2,0)+20)/'AEG Inputs'!$G$1+DJ9</f>
        <v>435</v>
      </c>
      <c r="DK10" s="28" cm="1">
        <f t="array" ref="DK10">INDEX('AEG Inputs'!$E$2:$BC$95,MATCH(DK$1,'AEG Inputs'!$F$2:$F$95,0),MATCH($A10,'AEG Inputs'!$E$2:$AI$2,0)+20)/'AEG Inputs'!$G$1+DK9</f>
        <v>0</v>
      </c>
      <c r="DL10" s="28" cm="1">
        <f t="array" ref="DL10">INDEX('AEG Inputs'!$E$2:$BC$95,MATCH(DL$1,'AEG Inputs'!$F$2:$F$95,0),MATCH($A10,'AEG Inputs'!$E$2:$AI$2,0)+20)/'AEG Inputs'!$G$1+DL9</f>
        <v>152</v>
      </c>
      <c r="DM10" s="28" cm="1">
        <f t="array" ref="DM10">INDEX('AEG Inputs'!$E$2:$BC$95,MATCH(DM$1,'AEG Inputs'!$F$2:$F$95,0),MATCH($A10,'AEG Inputs'!$E$2:$AI$2,0)+20)/'AEG Inputs'!$G$1+DM9</f>
        <v>332</v>
      </c>
      <c r="DN10" s="28" cm="1">
        <f t="array" ref="DN10">INDEX('AEG Inputs'!$E$2:$BC$95,MATCH(DN$1,'AEG Inputs'!$F$2:$F$95,0),MATCH($A10,'AEG Inputs'!$E$2:$AI$2,0)+20)/'AEG Inputs'!$G$1+DN9</f>
        <v>25</v>
      </c>
      <c r="DO10" s="28" cm="1">
        <f t="array" ref="DO10">INDEX('AEG Inputs'!$E$2:$BC$95,MATCH(DO$1,'AEG Inputs'!$F$2:$F$95,0),MATCH($A10,'AEG Inputs'!$E$2:$AI$2,0)+20)/'AEG Inputs'!$G$1+DO9</f>
        <v>34</v>
      </c>
      <c r="DP10" s="28" cm="1">
        <f t="array" ref="DP10">INDEX('AEG Inputs'!$E$2:$BC$95,MATCH(DP$1,'AEG Inputs'!$F$2:$F$95,0),MATCH($A10,'AEG Inputs'!$E$2:$AI$2,0)+20)/'AEG Inputs'!$G$1+DP9</f>
        <v>0</v>
      </c>
      <c r="DQ10" s="28" cm="1">
        <f t="array" ref="DQ10">INDEX('AEG Inputs'!$E$2:$BC$95,MATCH(DQ$1,'AEG Inputs'!$F$2:$F$95,0),MATCH($A10,'AEG Inputs'!$E$2:$AI$2,0)+20)/'AEG Inputs'!$G$1+DQ9</f>
        <v>17</v>
      </c>
      <c r="DR10" s="28" cm="1">
        <f t="array" ref="DR10">INDEX('AEG Inputs'!$E$2:$BC$95,MATCH(DR$1,'AEG Inputs'!$F$2:$F$95,0),MATCH($A10,'AEG Inputs'!$E$2:$AI$2,0)+20)/'AEG Inputs'!$G$1+DR9</f>
        <v>0</v>
      </c>
      <c r="DS10" s="28" cm="1">
        <f t="array" ref="DS10">INDEX('AEG Inputs'!$E$2:$BC$95,MATCH(DS$1,'AEG Inputs'!$F$2:$F$95,0),MATCH($A10,'AEG Inputs'!$E$2:$AI$2,0)+20)/'AEG Inputs'!$G$1+DS9</f>
        <v>21</v>
      </c>
      <c r="DT10" s="28" cm="1">
        <f t="array" ref="DT10">INDEX('AEG Inputs'!$E$2:$BC$95,MATCH(DT$1,'AEG Inputs'!$F$2:$F$95,0),MATCH($A10,'AEG Inputs'!$E$2:$AI$2,0)+20)/'AEG Inputs'!$G$1+DT9</f>
        <v>0</v>
      </c>
      <c r="DU10" s="28" cm="1">
        <f t="array" ref="DU10">INDEX('AEG Inputs'!$E$2:$BC$95,MATCH(DU$1,'AEG Inputs'!$F$2:$F$95,0),MATCH($A10,'AEG Inputs'!$E$2:$AI$2,0)+20)/'AEG Inputs'!$G$1+DU9</f>
        <v>203</v>
      </c>
      <c r="DV10" s="28" cm="1">
        <f t="array" ref="DV10">INDEX('AEG Inputs'!$E$2:$BC$95,MATCH(DV$1,'AEG Inputs'!$F$2:$F$95,0),MATCH($A10,'AEG Inputs'!$E$2:$AI$2,0)+20)/'AEG Inputs'!$G$1+DV9</f>
        <v>2859</v>
      </c>
      <c r="DW10" s="28" cm="1">
        <f t="array" ref="DW10">INDEX('AEG Inputs'!$E$2:$BC$95,MATCH(DW$1,'AEG Inputs'!$F$2:$F$95,0),MATCH($A10,'AEG Inputs'!$E$2:$AI$2,0)+20)/'AEG Inputs'!$G$1+DW9</f>
        <v>295</v>
      </c>
      <c r="DX10" s="28" cm="1">
        <f t="array" ref="DX10">INDEX('AEG Inputs'!$E$2:$BC$95,MATCH(DX$1,'AEG Inputs'!$F$2:$F$95,0),MATCH($A10,'AEG Inputs'!$E$2:$AI$2,0)+20)/'AEG Inputs'!$G$1+DX9</f>
        <v>3978</v>
      </c>
      <c r="DY10" s="28" cm="1">
        <f t="array" ref="DY10">INDEX('AEG Inputs'!$E$2:$BC$95,MATCH(DY$1,'AEG Inputs'!$F$2:$F$95,0),MATCH($A10,'AEG Inputs'!$E$2:$AI$2,0)+20)/'AEG Inputs'!$G$1+DY9</f>
        <v>18</v>
      </c>
      <c r="DZ10" s="28" cm="1">
        <f t="array" ref="DZ10">INDEX('AEG Inputs'!$E$2:$BC$95,MATCH(DZ$1,'AEG Inputs'!$F$2:$F$95,0),MATCH($A10,'AEG Inputs'!$E$2:$AI$2,0)+20)/'AEG Inputs'!$G$1+DZ9</f>
        <v>0</v>
      </c>
      <c r="EA10" s="28" cm="1">
        <f t="array" ref="EA10">INDEX('AEG Inputs'!$E$2:$BC$95,MATCH(EA$1,'AEG Inputs'!$F$2:$F$95,0),MATCH($A10,'AEG Inputs'!$E$2:$AI$2,0)+20)/'AEG Inputs'!$G$1+EA9</f>
        <v>0</v>
      </c>
      <c r="EB10" s="28" cm="1">
        <f t="array" ref="EB10">INDEX('AEG Inputs'!$E$2:$BC$95,MATCH(EB$1,'AEG Inputs'!$F$2:$F$95,0),MATCH($A10,'AEG Inputs'!$E$2:$AI$2,0)+20)/'AEG Inputs'!$G$1+EB9</f>
        <v>749</v>
      </c>
      <c r="EC10" s="28" cm="1">
        <f t="array" ref="EC10">INDEX('AEG Inputs'!$E$2:$BC$95,MATCH(EC$1,'AEG Inputs'!$F$2:$F$95,0),MATCH($A10,'AEG Inputs'!$E$2:$AI$2,0)+20)/'AEG Inputs'!$G$1+EC9</f>
        <v>423</v>
      </c>
      <c r="ED10" s="28" cm="1">
        <f t="array" ref="ED10">INDEX('AEG Inputs'!$E$2:$BC$95,MATCH(ED$1,'AEG Inputs'!$F$2:$F$95,0),MATCH($A10,'AEG Inputs'!$E$2:$AI$2,0)+20)/'AEG Inputs'!$G$1+ED9</f>
        <v>150</v>
      </c>
      <c r="EE10" s="28" cm="1">
        <f t="array" ref="EE10">INDEX('AEG Inputs'!$E$2:$BC$95,MATCH(EE$1,'AEG Inputs'!$F$2:$F$95,0),MATCH($A10,'AEG Inputs'!$E$2:$AI$2,0)+20)/'AEG Inputs'!$G$1+EE9</f>
        <v>1</v>
      </c>
      <c r="EF10" s="28" cm="1">
        <f t="array" ref="EF10">INDEX('AEG Inputs'!$E$2:$BC$95,MATCH(EF$1,'AEG Inputs'!$F$2:$F$95,0),MATCH($A10,'AEG Inputs'!$E$2:$AI$2,0)+20)/'AEG Inputs'!$G$1+EF9</f>
        <v>304</v>
      </c>
      <c r="EG10" s="28" cm="1">
        <f t="array" ref="EG10">INDEX('AEG Inputs'!$E$2:$BC$95,MATCH(EG$1,'AEG Inputs'!$F$2:$F$95,0),MATCH($A10,'AEG Inputs'!$E$2:$AI$2,0)+20)/'AEG Inputs'!$G$1+EG9</f>
        <v>0</v>
      </c>
      <c r="EH10" s="28" cm="1">
        <f t="array" ref="EH10">INDEX('AEG Inputs'!$E$2:$BC$95,MATCH(EH$1,'AEG Inputs'!$F$2:$F$95,0),MATCH($A10,'AEG Inputs'!$E$2:$AI$2,0)+20)/'AEG Inputs'!$G$1+EH9</f>
        <v>143</v>
      </c>
      <c r="EI10" s="28" cm="1">
        <f t="array" ref="EI10">INDEX('AEG Inputs'!$E$2:$BC$95,MATCH(EI$1,'AEG Inputs'!$F$2:$F$95,0),MATCH($A10,'AEG Inputs'!$E$2:$AI$2,0)+20)/'AEG Inputs'!$G$1+EI9</f>
        <v>0</v>
      </c>
      <c r="EJ10" s="28" cm="1">
        <f t="array" ref="EJ10">INDEX('AEG Inputs'!$E$2:$BC$95,MATCH(EJ$1,'AEG Inputs'!$F$2:$F$95,0),MATCH($A10,'AEG Inputs'!$E$2:$AI$2,0)+20)/'AEG Inputs'!$G$1+EJ9</f>
        <v>1665</v>
      </c>
      <c r="EK10" s="28" cm="1">
        <f t="array" ref="EK10">INDEX('AEG Inputs'!$E$2:$BC$95,MATCH(EK$1,'AEG Inputs'!$F$2:$F$95,0),MATCH($A10,'AEG Inputs'!$E$2:$AI$2,0)+20)/'AEG Inputs'!$G$1+EK9</f>
        <v>1260</v>
      </c>
      <c r="EL10" s="28" cm="1">
        <f t="array" ref="EL10">INDEX('AEG Inputs'!$E$2:$BC$95,MATCH(EL$1,'AEG Inputs'!$F$2:$F$95,0),MATCH($A10,'AEG Inputs'!$E$2:$AI$2,0)+20)/'AEG Inputs'!$G$1+EL9</f>
        <v>65</v>
      </c>
      <c r="EM10" s="28" cm="1">
        <f t="array" ref="EM10">INDEX('AEG Inputs'!$E$2:$BC$95,MATCH(EM$1,'AEG Inputs'!$F$2:$F$95,0),MATCH($A10,'AEG Inputs'!$E$2:$AI$2,0)+20)/'AEG Inputs'!$G$1+EM9</f>
        <v>3736</v>
      </c>
      <c r="EN10" s="28" cm="1">
        <f t="array" ref="EN10">INDEX('AEG Inputs'!$E$2:$BC$95,MATCH(EN$1,'AEG Inputs'!$F$2:$F$95,0),MATCH($A10,'AEG Inputs'!$E$2:$AI$2,0)+20)/'AEG Inputs'!$G$1+EN9</f>
        <v>18</v>
      </c>
      <c r="EO10" s="28" cm="1">
        <f t="array" ref="EO10">INDEX('AEG Inputs'!$E$2:$BC$95,MATCH(EO$1,'AEG Inputs'!$F$2:$F$95,0),MATCH($A10,'AEG Inputs'!$E$2:$AI$2,0)+20)/'AEG Inputs'!$G$1+EO9</f>
        <v>798</v>
      </c>
      <c r="EP10" s="28" cm="1">
        <f t="array" ref="EP10">INDEX('AEG Inputs'!$E$2:$BC$95,MATCH(EP$1,'AEG Inputs'!$F$2:$F$95,0),MATCH($A10,'AEG Inputs'!$E$2:$AI$2,0)+20)/'AEG Inputs'!$G$1+EP9</f>
        <v>2146</v>
      </c>
      <c r="EQ10" s="28" cm="1">
        <f t="array" ref="EQ10">INDEX('AEG Inputs'!$E$2:$BC$95,MATCH(EQ$1,'AEG Inputs'!$F$2:$F$95,0),MATCH($A10,'AEG Inputs'!$E$2:$AI$2,0)+20)/'AEG Inputs'!$G$1+EQ9</f>
        <v>396</v>
      </c>
      <c r="ER10" s="28" cm="1">
        <f t="array" ref="ER10">INDEX('AEG Inputs'!$E$2:$BC$95,MATCH(ER$1,'AEG Inputs'!$F$2:$F$95,0),MATCH($A10,'AEG Inputs'!$E$2:$AI$2,0)+20)/'AEG Inputs'!$G$1+ER9</f>
        <v>631</v>
      </c>
      <c r="ES10" s="28" cm="1">
        <f t="array" ref="ES10">INDEX('AEG Inputs'!$E$2:$BC$95,MATCH(ES$1,'AEG Inputs'!$F$2:$F$95,0),MATCH($A10,'AEG Inputs'!$E$2:$AI$2,0)+20)/'AEG Inputs'!$G$1+ES9</f>
        <v>13</v>
      </c>
      <c r="ET10" s="28" cm="1">
        <f t="array" ref="ET10">INDEX('AEG Inputs'!$E$2:$BC$95,MATCH(ET$1,'AEG Inputs'!$F$2:$F$95,0),MATCH($A10,'AEG Inputs'!$E$2:$AI$2,0)+20)/'AEG Inputs'!$G$1+ET9</f>
        <v>295</v>
      </c>
      <c r="EU10" s="28" cm="1">
        <f t="array" ref="EU10">INDEX('AEG Inputs'!$E$2:$BC$95,MATCH(EU$1,'AEG Inputs'!$F$2:$F$95,0),MATCH($A10,'AEG Inputs'!$E$2:$AI$2,0)+20)/'AEG Inputs'!$G$1+EU9</f>
        <v>0</v>
      </c>
      <c r="EV10" s="28" cm="1">
        <f t="array" ref="EV10">INDEX('AEG Inputs'!$E$2:$BC$95,MATCH(EV$1,'AEG Inputs'!$F$2:$F$95,0),MATCH($A10,'AEG Inputs'!$E$2:$AI$2,0)+20)/'AEG Inputs'!$G$1+EV9</f>
        <v>327</v>
      </c>
      <c r="EW10" s="28" cm="1">
        <f t="array" ref="EW10">INDEX('AEG Inputs'!$E$2:$BC$95,MATCH(EW$1,'AEG Inputs'!$F$2:$F$95,0),MATCH($A10,'AEG Inputs'!$E$2:$AI$2,0)+20)/'AEG Inputs'!$G$1+EW9</f>
        <v>0</v>
      </c>
      <c r="EX10" s="28" cm="1">
        <f t="array" ref="EX10">INDEX('AEG Inputs'!$E$2:$BC$95,MATCH(EX$1,'AEG Inputs'!$F$2:$F$95,0),MATCH($A10,'AEG Inputs'!$E$2:$AI$2,0)+20)/'AEG Inputs'!$G$1+EX9</f>
        <v>44</v>
      </c>
      <c r="EY10" s="28" cm="1">
        <f t="array" ref="EY10">INDEX('AEG Inputs'!$E$2:$BC$95,MATCH(EY$1,'AEG Inputs'!$F$2:$F$95,0),MATCH($A10,'AEG Inputs'!$E$2:$AI$2,0)+20)/'AEG Inputs'!$G$1+EY9</f>
        <v>855</v>
      </c>
      <c r="EZ10" s="28" cm="1">
        <f t="array" ref="EZ10">INDEX('AEG Inputs'!$E$2:$BC$95,MATCH(EZ$1,'AEG Inputs'!$F$2:$F$95,0),MATCH($A10,'AEG Inputs'!$E$2:$AI$2,0)+20)/'AEG Inputs'!$G$1+EZ9</f>
        <v>88</v>
      </c>
      <c r="FA10" s="28" cm="1">
        <f t="array" ref="FA10">INDEX('AEG Inputs'!$E$2:$BC$95,MATCH(FA$1,'AEG Inputs'!$F$2:$F$95,0),MATCH($A10,'AEG Inputs'!$E$2:$AI$2,0)+20)/'AEG Inputs'!$G$1+FA9</f>
        <v>1878</v>
      </c>
      <c r="FB10" s="28" cm="1">
        <f t="array" ref="FB10">INDEX('AEG Inputs'!$E$2:$BC$95,MATCH(FB$1,'AEG Inputs'!$F$2:$F$95,0),MATCH($A10,'AEG Inputs'!$E$2:$AI$2,0)+20)/'AEG Inputs'!$G$1+FB9</f>
        <v>2</v>
      </c>
      <c r="FC10" s="28" cm="1">
        <f t="array" ref="FC10">INDEX('AEG Inputs'!$E$2:$BC$95,MATCH(FC$1,'AEG Inputs'!$F$2:$F$95,0),MATCH($A10,'AEG Inputs'!$E$2:$AI$2,0)+20)/'AEG Inputs'!$G$1+FC9</f>
        <v>0</v>
      </c>
      <c r="FD10" s="28" cm="1">
        <f t="array" ref="FD10">INDEX('AEG Inputs'!$E$2:$BC$95,MATCH(FD$1,'AEG Inputs'!$F$2:$F$95,0),MATCH($A10,'AEG Inputs'!$E$2:$AI$2,0)+20)/'AEG Inputs'!$G$1+FD9</f>
        <v>0</v>
      </c>
      <c r="FE10" s="28" cm="1">
        <f t="array" ref="FE10">INDEX('AEG Inputs'!$E$2:$BC$95,MATCH(FE$1,'AEG Inputs'!$F$2:$F$95,0),MATCH($A10,'AEG Inputs'!$E$2:$AI$2,0)+20)/'AEG Inputs'!$G$1+FE9</f>
        <v>89</v>
      </c>
      <c r="FF10" s="28" cm="1">
        <f t="array" ref="FF10">INDEX('AEG Inputs'!$E$2:$BC$95,MATCH(FF$1,'AEG Inputs'!$F$2:$F$95,0),MATCH($A10,'AEG Inputs'!$E$2:$AI$2,0)+20)/'AEG Inputs'!$G$1+FF9</f>
        <v>116</v>
      </c>
      <c r="FG10" s="28" cm="1">
        <f t="array" ref="FG10">INDEX('AEG Inputs'!$E$2:$BC$95,MATCH(FG$1,'AEG Inputs'!$F$2:$F$95,0),MATCH($A10,'AEG Inputs'!$E$2:$AI$2,0)+20)/'AEG Inputs'!$G$1+FG9</f>
        <v>33</v>
      </c>
      <c r="FH10" s="28" cm="1">
        <f t="array" ref="FH10">INDEX('AEG Inputs'!$E$2:$BC$95,MATCH(FH$1,'AEG Inputs'!$F$2:$F$95,0),MATCH($A10,'AEG Inputs'!$E$2:$AI$2,0)+20)/'AEG Inputs'!$G$1+FH9</f>
        <v>0</v>
      </c>
      <c r="FI10" s="28" cm="1">
        <f t="array" ref="FI10">INDEX('AEG Inputs'!$E$2:$BC$95,MATCH(FI$1,'AEG Inputs'!$F$2:$F$95,0),MATCH($A10,'AEG Inputs'!$E$2:$AI$2,0)+20)/'AEG Inputs'!$G$1+FI9</f>
        <v>55</v>
      </c>
      <c r="FJ10" s="28" cm="1">
        <f t="array" ref="FJ10">INDEX('AEG Inputs'!$E$2:$BC$95,MATCH(FJ$1,'AEG Inputs'!$F$2:$F$95,0),MATCH($A10,'AEG Inputs'!$E$2:$AI$2,0)+20)/'AEG Inputs'!$G$1+FJ9</f>
        <v>0</v>
      </c>
      <c r="FK10" s="28" cm="1">
        <f t="array" ref="FK10">INDEX('AEG Inputs'!$E$2:$BC$95,MATCH(FK$1,'AEG Inputs'!$F$2:$F$95,0),MATCH($A10,'AEG Inputs'!$E$2:$AI$2,0)+20)/'AEG Inputs'!$G$1+FK9</f>
        <v>38</v>
      </c>
      <c r="FL10" s="28" cm="1">
        <f t="array" ref="FL10">INDEX('AEG Inputs'!$E$2:$BC$95,MATCH(FL$1,'AEG Inputs'!$F$2:$F$95,0),MATCH($A10,'AEG Inputs'!$E$2:$AI$2,0)+20)/'AEG Inputs'!$G$1+FL9</f>
        <v>0</v>
      </c>
      <c r="FM10" s="28" cm="1">
        <f t="array" ref="FM10">INDEX('AEG Inputs'!$E$2:$BC$95,MATCH(FM$1,'AEG Inputs'!$F$2:$F$95,0),MATCH($A10,'AEG Inputs'!$E$2:$AI$2,0)+20)/'AEG Inputs'!$G$1+FM9</f>
        <v>18</v>
      </c>
      <c r="FN10" s="28" cm="1">
        <f t="array" ref="FN10">INDEX('AEG Inputs'!$E$2:$BC$95,MATCH(FN$1,'AEG Inputs'!$F$2:$F$95,0),MATCH($A10,'AEG Inputs'!$E$2:$AI$2,0)+20)/'AEG Inputs'!$G$1+FN9</f>
        <v>201</v>
      </c>
      <c r="FO10" s="28" cm="1">
        <f t="array" ref="FO10">INDEX('AEG Inputs'!$E$2:$BC$95,MATCH(FO$1,'AEG Inputs'!$F$2:$F$95,0),MATCH($A10,'AEG Inputs'!$E$2:$AI$2,0)+20)/'AEG Inputs'!$G$1+FO9</f>
        <v>8</v>
      </c>
      <c r="FP10" s="28" cm="1">
        <f t="array" ref="FP10">INDEX('AEG Inputs'!$E$2:$BC$95,MATCH(FP$1,'AEG Inputs'!$F$2:$F$95,0),MATCH($A10,'AEG Inputs'!$E$2:$AI$2,0)+20)/'AEG Inputs'!$G$1+FP9</f>
        <v>423</v>
      </c>
      <c r="FQ10" s="28" cm="1">
        <f t="array" ref="FQ10">INDEX('AEG Inputs'!$E$2:$BC$95,MATCH(FQ$1,'AEG Inputs'!$F$2:$F$95,0),MATCH($A10,'AEG Inputs'!$E$2:$AI$2,0)+20)/'AEG Inputs'!$G$1+FQ9</f>
        <v>0</v>
      </c>
      <c r="FR10" s="28" cm="1">
        <f t="array" ref="FR10">INDEX('AEG Inputs'!$E$2:$BC$95,MATCH(FR$1,'AEG Inputs'!$F$2:$F$95,0),MATCH($A10,'AEG Inputs'!$E$2:$AI$2,0)+20)/'AEG Inputs'!$G$1+FR9</f>
        <v>187</v>
      </c>
      <c r="FS10" s="28" cm="1">
        <f t="array" ref="FS10">INDEX('AEG Inputs'!$E$2:$BC$95,MATCH(FS$1,'AEG Inputs'!$F$2:$F$95,0),MATCH($A10,'AEG Inputs'!$E$2:$AI$2,0)+20)/'AEG Inputs'!$G$1+FS9</f>
        <v>306</v>
      </c>
      <c r="FT10" s="28" cm="1">
        <f t="array" ref="FT10">INDEX('AEG Inputs'!$E$2:$BC$95,MATCH(FT$1,'AEG Inputs'!$F$2:$F$95,0),MATCH($A10,'AEG Inputs'!$E$2:$AI$2,0)+20)/'AEG Inputs'!$G$1+FT9</f>
        <v>50</v>
      </c>
      <c r="FU10" s="28" cm="1">
        <f t="array" ref="FU10">INDEX('AEG Inputs'!$E$2:$BC$95,MATCH(FU$1,'AEG Inputs'!$F$2:$F$95,0),MATCH($A10,'AEG Inputs'!$E$2:$AI$2,0)+20)/'AEG Inputs'!$G$1+FU9</f>
        <v>95</v>
      </c>
      <c r="FV10" s="28" cm="1">
        <f t="array" ref="FV10">INDEX('AEG Inputs'!$E$2:$BC$95,MATCH(FV$1,'AEG Inputs'!$F$2:$F$95,0),MATCH($A10,'AEG Inputs'!$E$2:$AI$2,0)+20)/'AEG Inputs'!$G$1+FV9</f>
        <v>1</v>
      </c>
      <c r="FW10" s="28" cm="1">
        <f t="array" ref="FW10">INDEX('AEG Inputs'!$E$2:$BC$95,MATCH(FW$1,'AEG Inputs'!$F$2:$F$95,0),MATCH($A10,'AEG Inputs'!$E$2:$AI$2,0)+20)/'AEG Inputs'!$G$1+FW9</f>
        <v>47</v>
      </c>
      <c r="FX10" s="28" cm="1">
        <f t="array" ref="FX10">INDEX('AEG Inputs'!$E$2:$BC$95,MATCH(FX$1,'AEG Inputs'!$F$2:$F$95,0),MATCH($A10,'AEG Inputs'!$E$2:$AI$2,0)+20)/'AEG Inputs'!$G$1+FX9</f>
        <v>0</v>
      </c>
      <c r="FY10" s="28" cm="1">
        <f t="array" ref="FY10">INDEX('AEG Inputs'!$E$2:$BC$95,MATCH(FY$1,'AEG Inputs'!$F$2:$F$95,0),MATCH($A10,'AEG Inputs'!$E$2:$AI$2,0)+20)/'AEG Inputs'!$G$1+FY9</f>
        <v>45</v>
      </c>
    </row>
    <row r="11" spans="1:181" x14ac:dyDescent="0.25">
      <c r="A11" s="28">
        <v>2030</v>
      </c>
      <c r="B11" s="28">
        <f>INDEX('AEG Inputs'!$E$2:$BC$95,MATCH(B$1,'AEG Inputs'!$E$2:$E$95,0),MATCH($A11,'AEG Inputs'!$E$2:$AI$2,0))/'AEG Inputs'!$G$1+B10</f>
        <v>0</v>
      </c>
      <c r="C11" s="28">
        <f>INDEX('AEG Inputs'!$E$2:$BC$95,MATCH(C$1,'AEG Inputs'!$E$2:$E$95,0),MATCH($A11,'AEG Inputs'!$E$2:$AI$2,0))/'AEG Inputs'!$G$1+C10</f>
        <v>2</v>
      </c>
      <c r="D11" s="28">
        <f>INDEX('AEG Inputs'!$E$2:$BC$95,MATCH(D$1,'AEG Inputs'!$E$2:$E$95,0),MATCH($A11,'AEG Inputs'!$E$2:$AI$2,0))/'AEG Inputs'!$G$1+D10</f>
        <v>75</v>
      </c>
      <c r="E11" s="28">
        <f>INDEX('AEG Inputs'!$E$2:$BC$95,MATCH(E$1,'AEG Inputs'!$E$2:$E$95,0),MATCH($A11,'AEG Inputs'!$E$2:$AI$2,0))/'AEG Inputs'!$G$1+E10</f>
        <v>14</v>
      </c>
      <c r="F11" s="28">
        <f>INDEX('AEG Inputs'!$E$2:$BC$95,MATCH(F$1,'AEG Inputs'!$E$2:$E$95,0),MATCH($A11,'AEG Inputs'!$E$2:$AI$2,0))/'AEG Inputs'!$G$1+F10</f>
        <v>74</v>
      </c>
      <c r="G11" s="28">
        <f>INDEX('AEG Inputs'!$E$2:$BC$95,MATCH(G$1,'AEG Inputs'!$E$2:$E$95,0),MATCH($A11,'AEG Inputs'!$E$2:$AI$2,0))/'AEG Inputs'!$G$1+G10</f>
        <v>0</v>
      </c>
      <c r="H11" s="28">
        <f>INDEX('AEG Inputs'!$E$2:$BC$95,MATCH(H$1,'AEG Inputs'!$E$2:$E$95,0),MATCH($A11,'AEG Inputs'!$E$2:$AI$2,0))/'AEG Inputs'!$G$1+H10</f>
        <v>0</v>
      </c>
      <c r="I11" s="28">
        <f>INDEX('AEG Inputs'!$E$2:$BC$95,MATCH(I$1,'AEG Inputs'!$E$2:$E$95,0),MATCH($A11,'AEG Inputs'!$E$2:$AI$2,0))/'AEG Inputs'!$G$1+I10</f>
        <v>66</v>
      </c>
      <c r="J11" s="28">
        <f>INDEX('AEG Inputs'!$E$2:$BC$95,MATCH(J$1,'AEG Inputs'!$E$2:$E$95,0),MATCH($A11,'AEG Inputs'!$E$2:$AI$2,0))/'AEG Inputs'!$G$1+J10</f>
        <v>387</v>
      </c>
      <c r="K11" s="28">
        <f>INDEX('AEG Inputs'!$E$2:$BC$95,MATCH(K$1,'AEG Inputs'!$E$2:$E$95,0),MATCH($A11,'AEG Inputs'!$E$2:$AI$2,0))/'AEG Inputs'!$G$1+K10</f>
        <v>10</v>
      </c>
      <c r="L11" s="28">
        <f>INDEX('AEG Inputs'!$E$2:$BC$95,MATCH(L$1,'AEG Inputs'!$E$2:$E$95,0),MATCH($A11,'AEG Inputs'!$E$2:$AI$2,0))/'AEG Inputs'!$G$1+L10</f>
        <v>19</v>
      </c>
      <c r="M11" s="28">
        <f>INDEX('AEG Inputs'!$E$2:$BC$95,MATCH(M$1,'AEG Inputs'!$E$2:$E$95,0),MATCH($A11,'AEG Inputs'!$E$2:$AI$2,0))/'AEG Inputs'!$G$1+M10</f>
        <v>0</v>
      </c>
      <c r="N11" s="28">
        <f>INDEX('AEG Inputs'!$E$2:$BC$95,MATCH(N$1,'AEG Inputs'!$E$2:$E$95,0),MATCH($A11,'AEG Inputs'!$E$2:$AI$2,0))/'AEG Inputs'!$G$1+N10</f>
        <v>40</v>
      </c>
      <c r="O11" s="28">
        <f>INDEX('AEG Inputs'!$E$2:$BC$95,MATCH(O$1,'AEG Inputs'!$E$2:$E$95,0),MATCH($A11,'AEG Inputs'!$E$2:$AI$2,0))/'AEG Inputs'!$G$1+O10</f>
        <v>0</v>
      </c>
      <c r="P11" s="28">
        <f>INDEX('AEG Inputs'!$E$2:$BC$95,MATCH(P$1,'AEG Inputs'!$E$2:$E$95,0),MATCH($A11,'AEG Inputs'!$E$2:$AI$2,0))/'AEG Inputs'!$G$1+P10</f>
        <v>7</v>
      </c>
      <c r="Q11" s="28">
        <f>INDEX('AEG Inputs'!$E$2:$BC$95,MATCH(Q$1,'AEG Inputs'!$E$2:$E$95,0),MATCH($A11,'AEG Inputs'!$E$2:$AI$2,0))/'AEG Inputs'!$G$1+Q10</f>
        <v>115</v>
      </c>
      <c r="R11" s="28">
        <f>INDEX('AEG Inputs'!$E$2:$BC$95,MATCH(R$1,'AEG Inputs'!$E$2:$E$95,0),MATCH($A11,'AEG Inputs'!$E$2:$AI$2,0))/'AEG Inputs'!$G$1+R10</f>
        <v>0</v>
      </c>
      <c r="S11" s="28">
        <f>INDEX('AEG Inputs'!$E$2:$BC$95,MATCH(S$1,'AEG Inputs'!$E$2:$E$95,0),MATCH($A11,'AEG Inputs'!$E$2:$AI$2,0))/'AEG Inputs'!$G$1+S10</f>
        <v>14</v>
      </c>
      <c r="T11" s="28">
        <f>INDEX('AEG Inputs'!$E$2:$BC$95,MATCH(T$1,'AEG Inputs'!$E$2:$E$95,0),MATCH($A11,'AEG Inputs'!$E$2:$AI$2,0))/'AEG Inputs'!$G$1+T10</f>
        <v>90</v>
      </c>
      <c r="U11" s="28">
        <f>INDEX('AEG Inputs'!$E$2:$BC$95,MATCH(U$1,'AEG Inputs'!$E$2:$E$95,0),MATCH($A11,'AEG Inputs'!$E$2:$AI$2,0))/'AEG Inputs'!$G$1+U10</f>
        <v>8</v>
      </c>
      <c r="V11" s="28">
        <f>INDEX('AEG Inputs'!$E$2:$BC$95,MATCH(V$1,'AEG Inputs'!$E$2:$E$95,0),MATCH($A11,'AEG Inputs'!$E$2:$AI$2,0))/'AEG Inputs'!$G$1+V10</f>
        <v>193</v>
      </c>
      <c r="W11" s="28">
        <f>INDEX('AEG Inputs'!$E$2:$BC$95,MATCH(W$1,'AEG Inputs'!$E$2:$E$95,0),MATCH($A11,'AEG Inputs'!$E$2:$AI$2,0))/'AEG Inputs'!$G$1+W10</f>
        <v>0</v>
      </c>
      <c r="X11" s="28">
        <f>INDEX('AEG Inputs'!$E$2:$BC$95,MATCH(X$1,'AEG Inputs'!$E$2:$E$95,0),MATCH($A11,'AEG Inputs'!$E$2:$AI$2,0))/'AEG Inputs'!$G$1+X10</f>
        <v>72</v>
      </c>
      <c r="Y11" s="28">
        <f>INDEX('AEG Inputs'!$E$2:$BC$95,MATCH(Y$1,'AEG Inputs'!$E$2:$E$95,0),MATCH($A11,'AEG Inputs'!$E$2:$AI$2,0))/'AEG Inputs'!$G$1+Y10</f>
        <v>394</v>
      </c>
      <c r="Z11" s="28">
        <f>INDEX('AEG Inputs'!$E$2:$BC$95,MATCH(Z$1,'AEG Inputs'!$E$2:$E$95,0),MATCH($A11,'AEG Inputs'!$E$2:$AI$2,0))/'AEG Inputs'!$G$1+Z10</f>
        <v>18</v>
      </c>
      <c r="AA11" s="28">
        <f>INDEX('AEG Inputs'!$E$2:$BC$95,MATCH(AA$1,'AEG Inputs'!$E$2:$E$95,0),MATCH($A11,'AEG Inputs'!$E$2:$AI$2,0))/'AEG Inputs'!$G$1+AA10</f>
        <v>39</v>
      </c>
      <c r="AB11" s="28">
        <f>INDEX('AEG Inputs'!$E$2:$BC$95,MATCH(AB$1,'AEG Inputs'!$E$2:$E$95,0),MATCH($A11,'AEG Inputs'!$E$2:$AI$2,0))/'AEG Inputs'!$G$1+AB10</f>
        <v>0</v>
      </c>
      <c r="AC11" s="28">
        <f>INDEX('AEG Inputs'!$E$2:$BC$95,MATCH(AC$1,'AEG Inputs'!$E$2:$E$95,0),MATCH($A11,'AEG Inputs'!$E$2:$AI$2,0))/'AEG Inputs'!$G$1+AC10</f>
        <v>112</v>
      </c>
      <c r="AD11" s="28">
        <f>INDEX('AEG Inputs'!$E$2:$BC$95,MATCH(AD$1,'AEG Inputs'!$E$2:$E$95,0),MATCH($A11,'AEG Inputs'!$E$2:$AI$2,0))/'AEG Inputs'!$G$1+AD10</f>
        <v>0</v>
      </c>
      <c r="AE11" s="28">
        <f>INDEX('AEG Inputs'!$E$2:$BC$95,MATCH(AE$1,'AEG Inputs'!$E$2:$E$95,0),MATCH($A11,'AEG Inputs'!$E$2:$AI$2,0))/'AEG Inputs'!$G$1+AE10</f>
        <v>11</v>
      </c>
      <c r="AF11" s="28">
        <f>INDEX('AEG Inputs'!$E$2:$BC$95,MATCH(AF$1,'AEG Inputs'!$E$2:$E$95,0),MATCH($A11,'AEG Inputs'!$E$2:$AI$2,0))/'AEG Inputs'!$G$1+AF10</f>
        <v>1663</v>
      </c>
      <c r="AG11" s="28">
        <f>INDEX('AEG Inputs'!$E$2:$BC$95,MATCH(AG$1,'AEG Inputs'!$E$2:$E$95,0),MATCH($A11,'AEG Inputs'!$E$2:$AI$2,0))/'AEG Inputs'!$G$1+AG10</f>
        <v>0</v>
      </c>
      <c r="AH11" s="28">
        <f>INDEX('AEG Inputs'!$E$2:$BC$95,MATCH(AH$1,'AEG Inputs'!$E$2:$E$95,0),MATCH($A11,'AEG Inputs'!$E$2:$AI$2,0))/'AEG Inputs'!$G$1+AH10</f>
        <v>260</v>
      </c>
      <c r="AI11" s="28">
        <f>INDEX('AEG Inputs'!$E$2:$BC$95,MATCH(AI$1,'AEG Inputs'!$E$2:$E$95,0),MATCH($A11,'AEG Inputs'!$E$2:$AI$2,0))/'AEG Inputs'!$G$1+AI10</f>
        <v>1217</v>
      </c>
      <c r="AJ11" s="28">
        <f>INDEX('AEG Inputs'!$E$2:$BC$95,MATCH(AJ$1,'AEG Inputs'!$E$2:$E$95,0),MATCH($A11,'AEG Inputs'!$E$2:$AI$2,0))/'AEG Inputs'!$G$1+AJ10</f>
        <v>631</v>
      </c>
      <c r="AK11" s="28">
        <f>INDEX('AEG Inputs'!$E$2:$BC$95,MATCH(AK$1,'AEG Inputs'!$E$2:$E$95,0),MATCH($A11,'AEG Inputs'!$E$2:$AI$2,0))/'AEG Inputs'!$G$1+AK10</f>
        <v>1289</v>
      </c>
      <c r="AL11" s="28">
        <f>INDEX('AEG Inputs'!$E$2:$BC$95,MATCH(AL$1,'AEG Inputs'!$E$2:$E$95,0),MATCH($A11,'AEG Inputs'!$E$2:$AI$2,0))/'AEG Inputs'!$G$1+AL10</f>
        <v>21</v>
      </c>
      <c r="AM11" s="28">
        <f>INDEX('AEG Inputs'!$E$2:$BC$95,MATCH(AM$1,'AEG Inputs'!$E$2:$E$95,0),MATCH($A11,'AEG Inputs'!$E$2:$AI$2,0))/'AEG Inputs'!$G$1+AM10</f>
        <v>0</v>
      </c>
      <c r="AN11" s="28">
        <f>INDEX('AEG Inputs'!$E$2:$BC$95,MATCH(AN$1,'AEG Inputs'!$E$2:$E$95,0),MATCH($A11,'AEG Inputs'!$E$2:$AI$2,0))/'AEG Inputs'!$G$1+AN10</f>
        <v>0</v>
      </c>
      <c r="AO11" s="28">
        <f>INDEX('AEG Inputs'!$E$2:$BC$95,MATCH(AO$1,'AEG Inputs'!$E$2:$E$95,0),MATCH($A11,'AEG Inputs'!$E$2:$AI$2,0))/'AEG Inputs'!$G$1+AO10</f>
        <v>795</v>
      </c>
      <c r="AP11" s="28">
        <f>INDEX('AEG Inputs'!$E$2:$BC$95,MATCH(AP$1,'AEG Inputs'!$E$2:$E$95,0),MATCH($A11,'AEG Inputs'!$E$2:$AI$2,0))/'AEG Inputs'!$G$1+AP10</f>
        <v>257</v>
      </c>
      <c r="AQ11" s="28">
        <f>INDEX('AEG Inputs'!$E$2:$BC$95,MATCH(AQ$1,'AEG Inputs'!$E$2:$E$95,0),MATCH($A11,'AEG Inputs'!$E$2:$AI$2,0))/'AEG Inputs'!$G$1+AQ10</f>
        <v>359</v>
      </c>
      <c r="AR11" s="28">
        <f>INDEX('AEG Inputs'!$E$2:$BC$95,MATCH(AR$1,'AEG Inputs'!$E$2:$E$95,0),MATCH($A11,'AEG Inputs'!$E$2:$AI$2,0))/'AEG Inputs'!$G$1+AR10</f>
        <v>2</v>
      </c>
      <c r="AS11" s="28">
        <f>INDEX('AEG Inputs'!$E$2:$BC$95,MATCH(AS$1,'AEG Inputs'!$E$2:$E$95,0),MATCH($A11,'AEG Inputs'!$E$2:$AI$2,0))/'AEG Inputs'!$G$1+AS10</f>
        <v>648</v>
      </c>
      <c r="AT11" s="28">
        <f>INDEX('AEG Inputs'!$E$2:$BC$95,MATCH(AT$1,'AEG Inputs'!$E$2:$E$95,0),MATCH($A11,'AEG Inputs'!$E$2:$AI$2,0))/'AEG Inputs'!$G$1+AT10</f>
        <v>0</v>
      </c>
      <c r="AU11" s="28">
        <f>INDEX('AEG Inputs'!$E$2:$BC$95,MATCH(AU$1,'AEG Inputs'!$E$2:$E$95,0),MATCH($A11,'AEG Inputs'!$E$2:$AI$2,0))/'AEG Inputs'!$G$1+AU10</f>
        <v>69</v>
      </c>
      <c r="AV11" s="28">
        <f>INDEX('AEG Inputs'!$E$2:$BC$95,MATCH(AV$1,'AEG Inputs'!$E$2:$E$95,0),MATCH($A11,'AEG Inputs'!$E$2:$AI$2,0))/'AEG Inputs'!$G$1+AV10</f>
        <v>0</v>
      </c>
      <c r="AW11" s="28">
        <f>INDEX('AEG Inputs'!$E$2:$BC$95,MATCH(AW$1,'AEG Inputs'!$E$2:$E$95,0),MATCH($A11,'AEG Inputs'!$E$2:$AI$2,0))/'AEG Inputs'!$G$1+AW10</f>
        <v>0</v>
      </c>
      <c r="AX11" s="28">
        <f>INDEX('AEG Inputs'!$E$2:$BC$95,MATCH(AX$1,'AEG Inputs'!$E$2:$E$95,0),MATCH($A11,'AEG Inputs'!$E$2:$AI$2,0))/'AEG Inputs'!$G$1+AX10</f>
        <v>1847</v>
      </c>
      <c r="AY11" s="28">
        <f>INDEX('AEG Inputs'!$E$2:$BC$95,MATCH(AY$1,'AEG Inputs'!$E$2:$E$95,0),MATCH($A11,'AEG Inputs'!$E$2:$AI$2,0))/'AEG Inputs'!$G$1+AY10</f>
        <v>608</v>
      </c>
      <c r="AZ11" s="28">
        <f>INDEX('AEG Inputs'!$E$2:$BC$95,MATCH(AZ$1,'AEG Inputs'!$E$2:$E$95,0),MATCH($A11,'AEG Inputs'!$E$2:$AI$2,0))/'AEG Inputs'!$G$1+AZ10</f>
        <v>80</v>
      </c>
      <c r="BA11" s="28">
        <f>INDEX('AEG Inputs'!$E$2:$BC$95,MATCH(BA$1,'AEG Inputs'!$E$2:$E$95,0),MATCH($A11,'AEG Inputs'!$E$2:$AI$2,0))/'AEG Inputs'!$G$1+BA10</f>
        <v>1787</v>
      </c>
      <c r="BB11" s="28">
        <f>INDEX('AEG Inputs'!$E$2:$BC$95,MATCH(BB$1,'AEG Inputs'!$E$2:$E$95,0),MATCH($A11,'AEG Inputs'!$E$2:$AI$2,0))/'AEG Inputs'!$G$1+BB10</f>
        <v>19</v>
      </c>
      <c r="BC11" s="28">
        <f>INDEX('AEG Inputs'!$E$2:$BC$95,MATCH(BC$1,'AEG Inputs'!$E$2:$E$95,0),MATCH($A11,'AEG Inputs'!$E$2:$AI$2,0))/'AEG Inputs'!$G$1+BC10</f>
        <v>374</v>
      </c>
      <c r="BD11" s="28">
        <f>INDEX('AEG Inputs'!$E$2:$BC$95,MATCH(BD$1,'AEG Inputs'!$E$2:$E$95,0),MATCH($A11,'AEG Inputs'!$E$2:$AI$2,0))/'AEG Inputs'!$G$1+BD10</f>
        <v>2665</v>
      </c>
      <c r="BE11" s="28">
        <f>INDEX('AEG Inputs'!$E$2:$BC$95,MATCH(BE$1,'AEG Inputs'!$E$2:$E$95,0),MATCH($A11,'AEG Inputs'!$E$2:$AI$2,0))/'AEG Inputs'!$G$1+BE10</f>
        <v>365</v>
      </c>
      <c r="BF11" s="28">
        <f>INDEX('AEG Inputs'!$E$2:$BC$95,MATCH(BF$1,'AEG Inputs'!$E$2:$E$95,0),MATCH($A11,'AEG Inputs'!$E$2:$AI$2,0))/'AEG Inputs'!$G$1+BF10</f>
        <v>661.99999999999989</v>
      </c>
      <c r="BG11" s="28">
        <f>INDEX('AEG Inputs'!$E$2:$BC$95,MATCH(BG$1,'AEG Inputs'!$E$2:$E$95,0),MATCH($A11,'AEG Inputs'!$E$2:$AI$2,0))/'AEG Inputs'!$G$1+BG10</f>
        <v>14</v>
      </c>
      <c r="BH11" s="28">
        <f>INDEX('AEG Inputs'!$E$2:$BC$95,MATCH(BH$1,'AEG Inputs'!$E$2:$E$95,0),MATCH($A11,'AEG Inputs'!$E$2:$AI$2,0))/'AEG Inputs'!$G$1+BH10</f>
        <v>804</v>
      </c>
      <c r="BI11" s="28">
        <f>INDEX('AEG Inputs'!$E$2:$BC$95,MATCH(BI$1,'AEG Inputs'!$E$2:$E$95,0),MATCH($A11,'AEG Inputs'!$E$2:$AI$2,0))/'AEG Inputs'!$G$1+BI10</f>
        <v>0</v>
      </c>
      <c r="BJ11" s="28">
        <f>INDEX('AEG Inputs'!$E$2:$BC$95,MATCH(BJ$1,'AEG Inputs'!$E$2:$E$95,0),MATCH($A11,'AEG Inputs'!$E$2:$AI$2,0))/'AEG Inputs'!$G$1+BJ10</f>
        <v>220</v>
      </c>
      <c r="BK11" s="28">
        <f>INDEX('AEG Inputs'!$E$2:$BC$95,MATCH(BK$1,'AEG Inputs'!$E$2:$E$95,0),MATCH($A11,'AEG Inputs'!$E$2:$AI$2,0))/'AEG Inputs'!$G$1+BK10</f>
        <v>765</v>
      </c>
      <c r="BL11" s="28">
        <f>INDEX('AEG Inputs'!$E$2:$BC$95,MATCH(BL$1,'AEG Inputs'!$E$2:$E$95,0),MATCH($A11,'AEG Inputs'!$E$2:$AI$2,0))/'AEG Inputs'!$G$1+BL10</f>
        <v>0</v>
      </c>
      <c r="BM11" s="28">
        <f>INDEX('AEG Inputs'!$E$2:$BC$95,MATCH(BM$1,'AEG Inputs'!$E$2:$E$95,0),MATCH($A11,'AEG Inputs'!$E$2:$AI$2,0))/'AEG Inputs'!$G$1+BM10</f>
        <v>55</v>
      </c>
      <c r="BN11" s="28">
        <f>INDEX('AEG Inputs'!$E$2:$BC$95,MATCH(BN$1,'AEG Inputs'!$E$2:$E$95,0),MATCH($A11,'AEG Inputs'!$E$2:$AI$2,0))/'AEG Inputs'!$G$1+BN10</f>
        <v>364</v>
      </c>
      <c r="BO11" s="28">
        <f>INDEX('AEG Inputs'!$E$2:$BC$95,MATCH(BO$1,'AEG Inputs'!$E$2:$E$95,0),MATCH($A11,'AEG Inputs'!$E$2:$AI$2,0))/'AEG Inputs'!$G$1+BO10</f>
        <v>214</v>
      </c>
      <c r="BP11" s="28">
        <f>INDEX('AEG Inputs'!$E$2:$BC$95,MATCH(BP$1,'AEG Inputs'!$E$2:$E$95,0),MATCH($A11,'AEG Inputs'!$E$2:$AI$2,0))/'AEG Inputs'!$G$1+BP10</f>
        <v>415</v>
      </c>
      <c r="BQ11" s="28">
        <f>INDEX('AEG Inputs'!$E$2:$BC$95,MATCH(BQ$1,'AEG Inputs'!$E$2:$E$95,0),MATCH($A11,'AEG Inputs'!$E$2:$AI$2,0))/'AEG Inputs'!$G$1+BQ10</f>
        <v>2</v>
      </c>
      <c r="BR11" s="28">
        <f>INDEX('AEG Inputs'!$E$2:$BC$95,MATCH(BR$1,'AEG Inputs'!$E$2:$E$95,0),MATCH($A11,'AEG Inputs'!$E$2:$AI$2,0))/'AEG Inputs'!$G$1+BR10</f>
        <v>0</v>
      </c>
      <c r="BS11" s="28">
        <f>INDEX('AEG Inputs'!$E$2:$BC$95,MATCH(BS$1,'AEG Inputs'!$E$2:$E$95,0),MATCH($A11,'AEG Inputs'!$E$2:$AI$2,0))/'AEG Inputs'!$G$1+BS10</f>
        <v>0</v>
      </c>
      <c r="BT11" s="28">
        <f>INDEX('AEG Inputs'!$E$2:$BC$95,MATCH(BT$1,'AEG Inputs'!$E$2:$E$95,0),MATCH($A11,'AEG Inputs'!$E$2:$AI$2,0))/'AEG Inputs'!$G$1+BT10</f>
        <v>108</v>
      </c>
      <c r="BU11" s="28">
        <f>INDEX('AEG Inputs'!$E$2:$BC$95,MATCH(BU$1,'AEG Inputs'!$E$2:$E$95,0),MATCH($A11,'AEG Inputs'!$E$2:$AI$2,0))/'AEG Inputs'!$G$1+BU10</f>
        <v>66</v>
      </c>
      <c r="BV11" s="28">
        <f>INDEX('AEG Inputs'!$E$2:$BC$95,MATCH(BV$1,'AEG Inputs'!$E$2:$E$95,0),MATCH($A11,'AEG Inputs'!$E$2:$AI$2,0))/'AEG Inputs'!$G$1+BV10</f>
        <v>89</v>
      </c>
      <c r="BW11" s="28">
        <f>INDEX('AEG Inputs'!$E$2:$BC$95,MATCH(BW$1,'AEG Inputs'!$E$2:$E$95,0),MATCH($A11,'AEG Inputs'!$E$2:$AI$2,0))/'AEG Inputs'!$G$1+BW10</f>
        <v>0</v>
      </c>
      <c r="BX11" s="28">
        <f>INDEX('AEG Inputs'!$E$2:$BC$95,MATCH(BX$1,'AEG Inputs'!$E$2:$E$95,0),MATCH($A11,'AEG Inputs'!$E$2:$AI$2,0))/'AEG Inputs'!$G$1+BX10</f>
        <v>199</v>
      </c>
      <c r="BY11" s="28">
        <f>INDEX('AEG Inputs'!$E$2:$BC$95,MATCH(BY$1,'AEG Inputs'!$E$2:$E$95,0),MATCH($A11,'AEG Inputs'!$E$2:$AI$2,0))/'AEG Inputs'!$G$1+BY10</f>
        <v>0</v>
      </c>
      <c r="BZ11" s="28">
        <f>INDEX('AEG Inputs'!$E$2:$BC$95,MATCH(BZ$1,'AEG Inputs'!$E$2:$E$95,0),MATCH($A11,'AEG Inputs'!$E$2:$AI$2,0))/'AEG Inputs'!$G$1+BZ10</f>
        <v>18</v>
      </c>
      <c r="CA11" s="28">
        <f>INDEX('AEG Inputs'!$E$2:$BC$95,MATCH(CA$1,'AEG Inputs'!$E$2:$E$95,0),MATCH($A11,'AEG Inputs'!$E$2:$AI$2,0))/'AEG Inputs'!$G$1+CA10</f>
        <v>0</v>
      </c>
      <c r="CB11" s="28">
        <f>INDEX('AEG Inputs'!$E$2:$BC$95,MATCH(CB$1,'AEG Inputs'!$E$2:$E$95,0),MATCH($A11,'AEG Inputs'!$E$2:$AI$2,0))/'AEG Inputs'!$G$1+CB10</f>
        <v>0</v>
      </c>
      <c r="CC11" s="28">
        <f>INDEX('AEG Inputs'!$E$2:$BC$95,MATCH(CC$1,'AEG Inputs'!$E$2:$E$95,0),MATCH($A11,'AEG Inputs'!$E$2:$AI$2,0))/'AEG Inputs'!$G$1+CC10</f>
        <v>20</v>
      </c>
      <c r="CD11" s="28">
        <f>INDEX('AEG Inputs'!$E$2:$BC$95,MATCH(CD$1,'AEG Inputs'!$E$2:$E$95,0),MATCH($A11,'AEG Inputs'!$E$2:$AI$2,0))/'AEG Inputs'!$G$1+CD10</f>
        <v>93</v>
      </c>
      <c r="CE11" s="28">
        <f>INDEX('AEG Inputs'!$E$2:$BC$95,MATCH(CE$1,'AEG Inputs'!$E$2:$E$95,0),MATCH($A11,'AEG Inputs'!$E$2:$AI$2,0))/'AEG Inputs'!$G$1+CE10</f>
        <v>9</v>
      </c>
      <c r="CF11" s="28">
        <f>INDEX('AEG Inputs'!$E$2:$BC$95,MATCH(CF$1,'AEG Inputs'!$E$2:$E$95,0),MATCH($A11,'AEG Inputs'!$E$2:$AI$2,0))/'AEG Inputs'!$G$1+CF10</f>
        <v>195</v>
      </c>
      <c r="CG11" s="28">
        <f>INDEX('AEG Inputs'!$E$2:$BC$95,MATCH(CG$1,'AEG Inputs'!$E$2:$E$95,0),MATCH($A11,'AEG Inputs'!$E$2:$AI$2,0))/'AEG Inputs'!$G$1+CG10</f>
        <v>0</v>
      </c>
      <c r="CH11" s="28">
        <f>INDEX('AEG Inputs'!$E$2:$BC$95,MATCH(CH$1,'AEG Inputs'!$E$2:$E$95,0),MATCH($A11,'AEG Inputs'!$E$2:$AI$2,0))/'AEG Inputs'!$G$1+CH10</f>
        <v>89</v>
      </c>
      <c r="CI11" s="28">
        <f>INDEX('AEG Inputs'!$E$2:$BC$95,MATCH(CI$1,'AEG Inputs'!$E$2:$E$95,0),MATCH($A11,'AEG Inputs'!$E$2:$AI$2,0))/'AEG Inputs'!$G$1+CI10</f>
        <v>343</v>
      </c>
      <c r="CJ11" s="28">
        <f>INDEX('AEG Inputs'!$E$2:$BC$95,MATCH(CJ$1,'AEG Inputs'!$E$2:$E$95,0),MATCH($A11,'AEG Inputs'!$E$2:$AI$2,0))/'AEG Inputs'!$G$1+CJ10</f>
        <v>40</v>
      </c>
      <c r="CK11" s="28">
        <f>INDEX('AEG Inputs'!$E$2:$BC$95,MATCH(CK$1,'AEG Inputs'!$E$2:$E$95,0),MATCH($A11,'AEG Inputs'!$E$2:$AI$2,0))/'AEG Inputs'!$G$1+CK10</f>
        <v>101</v>
      </c>
      <c r="CL11" s="28">
        <f>INDEX('AEG Inputs'!$E$2:$BC$95,MATCH(CL$1,'AEG Inputs'!$E$2:$E$95,0),MATCH($A11,'AEG Inputs'!$E$2:$AI$2,0))/'AEG Inputs'!$G$1+CL10</f>
        <v>0</v>
      </c>
      <c r="CM11" s="28">
        <f>INDEX('AEG Inputs'!$E$2:$BC$95,MATCH(CM$1,'AEG Inputs'!$E$2:$E$95,0),MATCH($A11,'AEG Inputs'!$E$2:$AI$2,0))/'AEG Inputs'!$G$1+CM10</f>
        <v>212</v>
      </c>
      <c r="CN11" s="28">
        <f>INDEX('AEG Inputs'!$E$2:$BC$95,MATCH(CN$1,'AEG Inputs'!$E$2:$E$95,0),MATCH($A11,'AEG Inputs'!$E$2:$AI$2,0))/'AEG Inputs'!$G$1+CN10</f>
        <v>0</v>
      </c>
      <c r="CO11" s="28">
        <f>INDEX('AEG Inputs'!$E$2:$BC$95,MATCH(CO$1,'AEG Inputs'!$E$2:$E$95,0),MATCH($A11,'AEG Inputs'!$E$2:$AI$2,0))/'AEG Inputs'!$G$1+CO10</f>
        <v>28</v>
      </c>
      <c r="CP11" s="28">
        <f>INDEX('AEG Inputs'!$E$2:$BC$95,MATCH(CP$1,'AEG Inputs'!$E$2:$E$95,0),MATCH($A11,'AEG Inputs'!$E$2:$AI$2,0))/'AEG Inputs'!$G$1+CP10</f>
        <v>37</v>
      </c>
      <c r="CQ11" s="28" cm="1">
        <f t="array" ref="CQ11">INDEX('AEG Inputs'!$E$2:$BC$95,MATCH(CQ$1,'AEG Inputs'!$F$2:$F$95,0),MATCH($A11,'AEG Inputs'!$E$2:$AI$2,0)+20)/'AEG Inputs'!$G$1+CQ10</f>
        <v>0</v>
      </c>
      <c r="CR11" s="28" cm="1">
        <f t="array" ref="CR11">INDEX('AEG Inputs'!$E$2:$BC$95,MATCH(CR$1,'AEG Inputs'!$F$2:$F$95,0),MATCH($A11,'AEG Inputs'!$E$2:$AI$2,0)+20)/'AEG Inputs'!$G$1+CR10</f>
        <v>2</v>
      </c>
      <c r="CS11" s="28" cm="1">
        <f t="array" ref="CS11">INDEX('AEG Inputs'!$E$2:$BC$95,MATCH(CS$1,'AEG Inputs'!$F$2:$F$95,0),MATCH($A11,'AEG Inputs'!$E$2:$AI$2,0)+20)/'AEG Inputs'!$G$1+CS10</f>
        <v>188</v>
      </c>
      <c r="CT11" s="28" cm="1">
        <f t="array" ref="CT11">INDEX('AEG Inputs'!$E$2:$BC$95,MATCH(CT$1,'AEG Inputs'!$F$2:$F$95,0),MATCH($A11,'AEG Inputs'!$E$2:$AI$2,0)+20)/'AEG Inputs'!$G$1+CT10</f>
        <v>10</v>
      </c>
      <c r="CU11" s="28" cm="1">
        <f t="array" ref="CU11">INDEX('AEG Inputs'!$E$2:$BC$95,MATCH(CU$1,'AEG Inputs'!$F$2:$F$95,0),MATCH($A11,'AEG Inputs'!$E$2:$AI$2,0)+20)/'AEG Inputs'!$G$1+CU10</f>
        <v>235</v>
      </c>
      <c r="CV11" s="28" cm="1">
        <f t="array" ref="CV11">INDEX('AEG Inputs'!$E$2:$BC$95,MATCH(CV$1,'AEG Inputs'!$F$2:$F$95,0),MATCH($A11,'AEG Inputs'!$E$2:$AI$2,0)+20)/'AEG Inputs'!$G$1+CV10</f>
        <v>0</v>
      </c>
      <c r="CW11" s="28" cm="1">
        <f t="array" ref="CW11">INDEX('AEG Inputs'!$E$2:$BC$95,MATCH(CW$1,'AEG Inputs'!$F$2:$F$95,0),MATCH($A11,'AEG Inputs'!$E$2:$AI$2,0)+20)/'AEG Inputs'!$G$1+CW10</f>
        <v>0</v>
      </c>
      <c r="CX11" s="28" cm="1">
        <f t="array" ref="CX11">INDEX('AEG Inputs'!$E$2:$BC$95,MATCH(CX$1,'AEG Inputs'!$F$2:$F$95,0),MATCH($A11,'AEG Inputs'!$E$2:$AI$2,0)+20)/'AEG Inputs'!$G$1+CX10</f>
        <v>138</v>
      </c>
      <c r="CY11" s="28" cm="1">
        <f t="array" ref="CY11">INDEX('AEG Inputs'!$E$2:$BC$95,MATCH(CY$1,'AEG Inputs'!$F$2:$F$95,0),MATCH($A11,'AEG Inputs'!$E$2:$AI$2,0)+20)/'AEG Inputs'!$G$1+CY10</f>
        <v>387</v>
      </c>
      <c r="CZ11" s="28" cm="1">
        <f t="array" ref="CZ11">INDEX('AEG Inputs'!$E$2:$BC$95,MATCH(CZ$1,'AEG Inputs'!$F$2:$F$95,0),MATCH($A11,'AEG Inputs'!$E$2:$AI$2,0)+20)/'AEG Inputs'!$G$1+CZ10</f>
        <v>14</v>
      </c>
      <c r="DA11" s="28" cm="1">
        <f t="array" ref="DA11">INDEX('AEG Inputs'!$E$2:$BC$95,MATCH(DA$1,'AEG Inputs'!$F$2:$F$95,0),MATCH($A11,'AEG Inputs'!$E$2:$AI$2,0)+20)/'AEG Inputs'!$G$1+DA10</f>
        <v>4</v>
      </c>
      <c r="DB11" s="28" cm="1">
        <f t="array" ref="DB11">INDEX('AEG Inputs'!$E$2:$BC$95,MATCH(DB$1,'AEG Inputs'!$F$2:$F$95,0),MATCH($A11,'AEG Inputs'!$E$2:$AI$2,0)+20)/'AEG Inputs'!$G$1+DB10</f>
        <v>0</v>
      </c>
      <c r="DC11" s="28" cm="1">
        <f t="array" ref="DC11">INDEX('AEG Inputs'!$E$2:$BC$95,MATCH(DC$1,'AEG Inputs'!$F$2:$F$95,0),MATCH($A11,'AEG Inputs'!$E$2:$AI$2,0)+20)/'AEG Inputs'!$G$1+DC10</f>
        <v>12</v>
      </c>
      <c r="DD11" s="28" cm="1">
        <f t="array" ref="DD11">INDEX('AEG Inputs'!$E$2:$BC$95,MATCH(DD$1,'AEG Inputs'!$F$2:$F$95,0),MATCH($A11,'AEG Inputs'!$E$2:$AI$2,0)+20)/'AEG Inputs'!$G$1+DD10</f>
        <v>0</v>
      </c>
      <c r="DE11" s="28" cm="1">
        <f t="array" ref="DE11">INDEX('AEG Inputs'!$E$2:$BC$95,MATCH(DE$1,'AEG Inputs'!$F$2:$F$95,0),MATCH($A11,'AEG Inputs'!$E$2:$AI$2,0)+20)/'AEG Inputs'!$G$1+DE10</f>
        <v>11</v>
      </c>
      <c r="DF11" s="28" cm="1">
        <f t="array" ref="DF11">INDEX('AEG Inputs'!$E$2:$BC$95,MATCH(DF$1,'AEG Inputs'!$F$2:$F$95,0),MATCH($A11,'AEG Inputs'!$E$2:$AI$2,0)+20)/'AEG Inputs'!$G$1+DF10</f>
        <v>0</v>
      </c>
      <c r="DG11" s="28" cm="1">
        <f t="array" ref="DG11">INDEX('AEG Inputs'!$E$2:$BC$95,MATCH(DG$1,'AEG Inputs'!$F$2:$F$95,0),MATCH($A11,'AEG Inputs'!$E$2:$AI$2,0)+20)/'AEG Inputs'!$G$1+DG10</f>
        <v>11</v>
      </c>
      <c r="DH11" s="28" cm="1">
        <f t="array" ref="DH11">INDEX('AEG Inputs'!$E$2:$BC$95,MATCH(DH$1,'AEG Inputs'!$F$2:$F$95,0),MATCH($A11,'AEG Inputs'!$E$2:$AI$2,0)+20)/'AEG Inputs'!$G$1+DH10</f>
        <v>227</v>
      </c>
      <c r="DI11" s="28" cm="1">
        <f t="array" ref="DI11">INDEX('AEG Inputs'!$E$2:$BC$95,MATCH(DI$1,'AEG Inputs'!$F$2:$F$95,0),MATCH($A11,'AEG Inputs'!$E$2:$AI$2,0)+20)/'AEG Inputs'!$G$1+DI10</f>
        <v>5</v>
      </c>
      <c r="DJ11" s="28" cm="1">
        <f t="array" ref="DJ11">INDEX('AEG Inputs'!$E$2:$BC$95,MATCH(DJ$1,'AEG Inputs'!$F$2:$F$95,0),MATCH($A11,'AEG Inputs'!$E$2:$AI$2,0)+20)/'AEG Inputs'!$G$1+DJ10</f>
        <v>435</v>
      </c>
      <c r="DK11" s="28" cm="1">
        <f t="array" ref="DK11">INDEX('AEG Inputs'!$E$2:$BC$95,MATCH(DK$1,'AEG Inputs'!$F$2:$F$95,0),MATCH($A11,'AEG Inputs'!$E$2:$AI$2,0)+20)/'AEG Inputs'!$G$1+DK10</f>
        <v>0</v>
      </c>
      <c r="DL11" s="28" cm="1">
        <f t="array" ref="DL11">INDEX('AEG Inputs'!$E$2:$BC$95,MATCH(DL$1,'AEG Inputs'!$F$2:$F$95,0),MATCH($A11,'AEG Inputs'!$E$2:$AI$2,0)+20)/'AEG Inputs'!$G$1+DL10</f>
        <v>152</v>
      </c>
      <c r="DM11" s="28" cm="1">
        <f t="array" ref="DM11">INDEX('AEG Inputs'!$E$2:$BC$95,MATCH(DM$1,'AEG Inputs'!$F$2:$F$95,0),MATCH($A11,'AEG Inputs'!$E$2:$AI$2,0)+20)/'AEG Inputs'!$G$1+DM10</f>
        <v>394</v>
      </c>
      <c r="DN11" s="28" cm="1">
        <f t="array" ref="DN11">INDEX('AEG Inputs'!$E$2:$BC$95,MATCH(DN$1,'AEG Inputs'!$F$2:$F$95,0),MATCH($A11,'AEG Inputs'!$E$2:$AI$2,0)+20)/'AEG Inputs'!$G$1+DN10</f>
        <v>32</v>
      </c>
      <c r="DO11" s="28" cm="1">
        <f t="array" ref="DO11">INDEX('AEG Inputs'!$E$2:$BC$95,MATCH(DO$1,'AEG Inputs'!$F$2:$F$95,0),MATCH($A11,'AEG Inputs'!$E$2:$AI$2,0)+20)/'AEG Inputs'!$G$1+DO10</f>
        <v>36</v>
      </c>
      <c r="DP11" s="28" cm="1">
        <f t="array" ref="DP11">INDEX('AEG Inputs'!$E$2:$BC$95,MATCH(DP$1,'AEG Inputs'!$F$2:$F$95,0),MATCH($A11,'AEG Inputs'!$E$2:$AI$2,0)+20)/'AEG Inputs'!$G$1+DP10</f>
        <v>0</v>
      </c>
      <c r="DQ11" s="28" cm="1">
        <f t="array" ref="DQ11">INDEX('AEG Inputs'!$E$2:$BC$95,MATCH(DQ$1,'AEG Inputs'!$F$2:$F$95,0),MATCH($A11,'AEG Inputs'!$E$2:$AI$2,0)+20)/'AEG Inputs'!$G$1+DQ10</f>
        <v>18</v>
      </c>
      <c r="DR11" s="28" cm="1">
        <f t="array" ref="DR11">INDEX('AEG Inputs'!$E$2:$BC$95,MATCH(DR$1,'AEG Inputs'!$F$2:$F$95,0),MATCH($A11,'AEG Inputs'!$E$2:$AI$2,0)+20)/'AEG Inputs'!$G$1+DR10</f>
        <v>0</v>
      </c>
      <c r="DS11" s="28" cm="1">
        <f t="array" ref="DS11">INDEX('AEG Inputs'!$E$2:$BC$95,MATCH(DS$1,'AEG Inputs'!$F$2:$F$95,0),MATCH($A11,'AEG Inputs'!$E$2:$AI$2,0)+20)/'AEG Inputs'!$G$1+DS10</f>
        <v>21</v>
      </c>
      <c r="DT11" s="28" cm="1">
        <f t="array" ref="DT11">INDEX('AEG Inputs'!$E$2:$BC$95,MATCH(DT$1,'AEG Inputs'!$F$2:$F$95,0),MATCH($A11,'AEG Inputs'!$E$2:$AI$2,0)+20)/'AEG Inputs'!$G$1+DT10</f>
        <v>0</v>
      </c>
      <c r="DU11" s="28" cm="1">
        <f t="array" ref="DU11">INDEX('AEG Inputs'!$E$2:$BC$95,MATCH(DU$1,'AEG Inputs'!$F$2:$F$95,0),MATCH($A11,'AEG Inputs'!$E$2:$AI$2,0)+20)/'AEG Inputs'!$G$1+DU10</f>
        <v>251</v>
      </c>
      <c r="DV11" s="28" cm="1">
        <f t="array" ref="DV11">INDEX('AEG Inputs'!$E$2:$BC$95,MATCH(DV$1,'AEG Inputs'!$F$2:$F$95,0),MATCH($A11,'AEG Inputs'!$E$2:$AI$2,0)+20)/'AEG Inputs'!$G$1+DV10</f>
        <v>3104</v>
      </c>
      <c r="DW11" s="28" cm="1">
        <f t="array" ref="DW11">INDEX('AEG Inputs'!$E$2:$BC$95,MATCH(DW$1,'AEG Inputs'!$F$2:$F$95,0),MATCH($A11,'AEG Inputs'!$E$2:$AI$2,0)+20)/'AEG Inputs'!$G$1+DW10</f>
        <v>318</v>
      </c>
      <c r="DX11" s="28" cm="1">
        <f t="array" ref="DX11">INDEX('AEG Inputs'!$E$2:$BC$95,MATCH(DX$1,'AEG Inputs'!$F$2:$F$95,0),MATCH($A11,'AEG Inputs'!$E$2:$AI$2,0)+20)/'AEG Inputs'!$G$1+DX10</f>
        <v>3978</v>
      </c>
      <c r="DY11" s="28" cm="1">
        <f t="array" ref="DY11">INDEX('AEG Inputs'!$E$2:$BC$95,MATCH(DY$1,'AEG Inputs'!$F$2:$F$95,0),MATCH($A11,'AEG Inputs'!$E$2:$AI$2,0)+20)/'AEG Inputs'!$G$1+DY10</f>
        <v>19</v>
      </c>
      <c r="DZ11" s="28" cm="1">
        <f t="array" ref="DZ11">INDEX('AEG Inputs'!$E$2:$BC$95,MATCH(DZ$1,'AEG Inputs'!$F$2:$F$95,0),MATCH($A11,'AEG Inputs'!$E$2:$AI$2,0)+20)/'AEG Inputs'!$G$1+DZ10</f>
        <v>0</v>
      </c>
      <c r="EA11" s="28" cm="1">
        <f t="array" ref="EA11">INDEX('AEG Inputs'!$E$2:$BC$95,MATCH(EA$1,'AEG Inputs'!$F$2:$F$95,0),MATCH($A11,'AEG Inputs'!$E$2:$AI$2,0)+20)/'AEG Inputs'!$G$1+EA10</f>
        <v>0</v>
      </c>
      <c r="EB11" s="28" cm="1">
        <f t="array" ref="EB11">INDEX('AEG Inputs'!$E$2:$BC$95,MATCH(EB$1,'AEG Inputs'!$F$2:$F$95,0),MATCH($A11,'AEG Inputs'!$E$2:$AI$2,0)+20)/'AEG Inputs'!$G$1+EB10</f>
        <v>795</v>
      </c>
      <c r="EC11" s="28" cm="1">
        <f t="array" ref="EC11">INDEX('AEG Inputs'!$E$2:$BC$95,MATCH(EC$1,'AEG Inputs'!$F$2:$F$95,0),MATCH($A11,'AEG Inputs'!$E$2:$AI$2,0)+20)/'AEG Inputs'!$G$1+EC10</f>
        <v>479</v>
      </c>
      <c r="ED11" s="28" cm="1">
        <f t="array" ref="ED11">INDEX('AEG Inputs'!$E$2:$BC$95,MATCH(ED$1,'AEG Inputs'!$F$2:$F$95,0),MATCH($A11,'AEG Inputs'!$E$2:$AI$2,0)+20)/'AEG Inputs'!$G$1+ED10</f>
        <v>155</v>
      </c>
      <c r="EE11" s="28" cm="1">
        <f t="array" ref="EE11">INDEX('AEG Inputs'!$E$2:$BC$95,MATCH(EE$1,'AEG Inputs'!$F$2:$F$95,0),MATCH($A11,'AEG Inputs'!$E$2:$AI$2,0)+20)/'AEG Inputs'!$G$1+EE10</f>
        <v>2</v>
      </c>
      <c r="EF11" s="28" cm="1">
        <f t="array" ref="EF11">INDEX('AEG Inputs'!$E$2:$BC$95,MATCH(EF$1,'AEG Inputs'!$F$2:$F$95,0),MATCH($A11,'AEG Inputs'!$E$2:$AI$2,0)+20)/'AEG Inputs'!$G$1+EF10</f>
        <v>327</v>
      </c>
      <c r="EG11" s="28" cm="1">
        <f t="array" ref="EG11">INDEX('AEG Inputs'!$E$2:$BC$95,MATCH(EG$1,'AEG Inputs'!$F$2:$F$95,0),MATCH($A11,'AEG Inputs'!$E$2:$AI$2,0)+20)/'AEG Inputs'!$G$1+EG10</f>
        <v>0</v>
      </c>
      <c r="EH11" s="28" cm="1">
        <f t="array" ref="EH11">INDEX('AEG Inputs'!$E$2:$BC$95,MATCH(EH$1,'AEG Inputs'!$F$2:$F$95,0),MATCH($A11,'AEG Inputs'!$E$2:$AI$2,0)+20)/'AEG Inputs'!$G$1+EH10</f>
        <v>143</v>
      </c>
      <c r="EI11" s="28" cm="1">
        <f t="array" ref="EI11">INDEX('AEG Inputs'!$E$2:$BC$95,MATCH(EI$1,'AEG Inputs'!$F$2:$F$95,0),MATCH($A11,'AEG Inputs'!$E$2:$AI$2,0)+20)/'AEG Inputs'!$G$1+EI10</f>
        <v>0</v>
      </c>
      <c r="EJ11" s="28" cm="1">
        <f t="array" ref="EJ11">INDEX('AEG Inputs'!$E$2:$BC$95,MATCH(EJ$1,'AEG Inputs'!$F$2:$F$95,0),MATCH($A11,'AEG Inputs'!$E$2:$AI$2,0)+20)/'AEG Inputs'!$G$1+EJ10</f>
        <v>1807</v>
      </c>
      <c r="EK11" s="28" cm="1">
        <f t="array" ref="EK11">INDEX('AEG Inputs'!$E$2:$BC$95,MATCH(EK$1,'AEG Inputs'!$F$2:$F$95,0),MATCH($A11,'AEG Inputs'!$E$2:$AI$2,0)+20)/'AEG Inputs'!$G$1+EK10</f>
        <v>1566</v>
      </c>
      <c r="EL11" s="28" cm="1">
        <f t="array" ref="EL11">INDEX('AEG Inputs'!$E$2:$BC$95,MATCH(EL$1,'AEG Inputs'!$F$2:$F$95,0),MATCH($A11,'AEG Inputs'!$E$2:$AI$2,0)+20)/'AEG Inputs'!$G$1+EL10</f>
        <v>72</v>
      </c>
      <c r="EM11" s="28" cm="1">
        <f t="array" ref="EM11">INDEX('AEG Inputs'!$E$2:$BC$95,MATCH(EM$1,'AEG Inputs'!$F$2:$F$95,0),MATCH($A11,'AEG Inputs'!$E$2:$AI$2,0)+20)/'AEG Inputs'!$G$1+EM10</f>
        <v>3736</v>
      </c>
      <c r="EN11" s="28" cm="1">
        <f t="array" ref="EN11">INDEX('AEG Inputs'!$E$2:$BC$95,MATCH(EN$1,'AEG Inputs'!$F$2:$F$95,0),MATCH($A11,'AEG Inputs'!$E$2:$AI$2,0)+20)/'AEG Inputs'!$G$1+EN10</f>
        <v>19</v>
      </c>
      <c r="EO11" s="28" cm="1">
        <f t="array" ref="EO11">INDEX('AEG Inputs'!$E$2:$BC$95,MATCH(EO$1,'AEG Inputs'!$F$2:$F$95,0),MATCH($A11,'AEG Inputs'!$E$2:$AI$2,0)+20)/'AEG Inputs'!$G$1+EO10</f>
        <v>798</v>
      </c>
      <c r="EP11" s="28" cm="1">
        <f t="array" ref="EP11">INDEX('AEG Inputs'!$E$2:$BC$95,MATCH(EP$1,'AEG Inputs'!$F$2:$F$95,0),MATCH($A11,'AEG Inputs'!$E$2:$AI$2,0)+20)/'AEG Inputs'!$G$1+EP10</f>
        <v>2665</v>
      </c>
      <c r="EQ11" s="28" cm="1">
        <f t="array" ref="EQ11">INDEX('AEG Inputs'!$E$2:$BC$95,MATCH(EQ$1,'AEG Inputs'!$F$2:$F$95,0),MATCH($A11,'AEG Inputs'!$E$2:$AI$2,0)+20)/'AEG Inputs'!$G$1+EQ10</f>
        <v>503</v>
      </c>
      <c r="ER11" s="28" cm="1">
        <f t="array" ref="ER11">INDEX('AEG Inputs'!$E$2:$BC$95,MATCH(ER$1,'AEG Inputs'!$F$2:$F$95,0),MATCH($A11,'AEG Inputs'!$E$2:$AI$2,0)+20)/'AEG Inputs'!$G$1+ER10</f>
        <v>643</v>
      </c>
      <c r="ES11" s="28" cm="1">
        <f t="array" ref="ES11">INDEX('AEG Inputs'!$E$2:$BC$95,MATCH(ES$1,'AEG Inputs'!$F$2:$F$95,0),MATCH($A11,'AEG Inputs'!$E$2:$AI$2,0)+20)/'AEG Inputs'!$G$1+ES10</f>
        <v>16</v>
      </c>
      <c r="ET11" s="28" cm="1">
        <f t="array" ref="ET11">INDEX('AEG Inputs'!$E$2:$BC$95,MATCH(ET$1,'AEG Inputs'!$F$2:$F$95,0),MATCH($A11,'AEG Inputs'!$E$2:$AI$2,0)+20)/'AEG Inputs'!$G$1+ET10</f>
        <v>307</v>
      </c>
      <c r="EU11" s="28" cm="1">
        <f t="array" ref="EU11">INDEX('AEG Inputs'!$E$2:$BC$95,MATCH(EU$1,'AEG Inputs'!$F$2:$F$95,0),MATCH($A11,'AEG Inputs'!$E$2:$AI$2,0)+20)/'AEG Inputs'!$G$1+EU10</f>
        <v>0</v>
      </c>
      <c r="EV11" s="28" cm="1">
        <f t="array" ref="EV11">INDEX('AEG Inputs'!$E$2:$BC$95,MATCH(EV$1,'AEG Inputs'!$F$2:$F$95,0),MATCH($A11,'AEG Inputs'!$E$2:$AI$2,0)+20)/'AEG Inputs'!$G$1+EV10</f>
        <v>327</v>
      </c>
      <c r="EW11" s="28" cm="1">
        <f t="array" ref="EW11">INDEX('AEG Inputs'!$E$2:$BC$95,MATCH(EW$1,'AEG Inputs'!$F$2:$F$95,0),MATCH($A11,'AEG Inputs'!$E$2:$AI$2,0)+20)/'AEG Inputs'!$G$1+EW10</f>
        <v>0</v>
      </c>
      <c r="EX11" s="28" cm="1">
        <f t="array" ref="EX11">INDEX('AEG Inputs'!$E$2:$BC$95,MATCH(EX$1,'AEG Inputs'!$F$2:$F$95,0),MATCH($A11,'AEG Inputs'!$E$2:$AI$2,0)+20)/'AEG Inputs'!$G$1+EX10</f>
        <v>55</v>
      </c>
      <c r="EY11" s="28" cm="1">
        <f t="array" ref="EY11">INDEX('AEG Inputs'!$E$2:$BC$95,MATCH(EY$1,'AEG Inputs'!$F$2:$F$95,0),MATCH($A11,'AEG Inputs'!$E$2:$AI$2,0)+20)/'AEG Inputs'!$G$1+EY10</f>
        <v>928</v>
      </c>
      <c r="EZ11" s="28" cm="1">
        <f t="array" ref="EZ11">INDEX('AEG Inputs'!$E$2:$BC$95,MATCH(EZ$1,'AEG Inputs'!$F$2:$F$95,0),MATCH($A11,'AEG Inputs'!$E$2:$AI$2,0)+20)/'AEG Inputs'!$G$1+EZ10</f>
        <v>96</v>
      </c>
      <c r="FA11" s="28" cm="1">
        <f t="array" ref="FA11">INDEX('AEG Inputs'!$E$2:$BC$95,MATCH(FA$1,'AEG Inputs'!$F$2:$F$95,0),MATCH($A11,'AEG Inputs'!$E$2:$AI$2,0)+20)/'AEG Inputs'!$G$1+FA10</f>
        <v>1878</v>
      </c>
      <c r="FB11" s="28" cm="1">
        <f t="array" ref="FB11">INDEX('AEG Inputs'!$E$2:$BC$95,MATCH(FB$1,'AEG Inputs'!$F$2:$F$95,0),MATCH($A11,'AEG Inputs'!$E$2:$AI$2,0)+20)/'AEG Inputs'!$G$1+FB10</f>
        <v>2</v>
      </c>
      <c r="FC11" s="28" cm="1">
        <f t="array" ref="FC11">INDEX('AEG Inputs'!$E$2:$BC$95,MATCH(FC$1,'AEG Inputs'!$F$2:$F$95,0),MATCH($A11,'AEG Inputs'!$E$2:$AI$2,0)+20)/'AEG Inputs'!$G$1+FC10</f>
        <v>0</v>
      </c>
      <c r="FD11" s="28" cm="1">
        <f t="array" ref="FD11">INDEX('AEG Inputs'!$E$2:$BC$95,MATCH(FD$1,'AEG Inputs'!$F$2:$F$95,0),MATCH($A11,'AEG Inputs'!$E$2:$AI$2,0)+20)/'AEG Inputs'!$G$1+FD10</f>
        <v>0</v>
      </c>
      <c r="FE11" s="28" cm="1">
        <f t="array" ref="FE11">INDEX('AEG Inputs'!$E$2:$BC$95,MATCH(FE$1,'AEG Inputs'!$F$2:$F$95,0),MATCH($A11,'AEG Inputs'!$E$2:$AI$2,0)+20)/'AEG Inputs'!$G$1+FE10</f>
        <v>108</v>
      </c>
      <c r="FF11" s="28" cm="1">
        <f t="array" ref="FF11">INDEX('AEG Inputs'!$E$2:$BC$95,MATCH(FF$1,'AEG Inputs'!$F$2:$F$95,0),MATCH($A11,'AEG Inputs'!$E$2:$AI$2,0)+20)/'AEG Inputs'!$G$1+FF10</f>
        <v>132</v>
      </c>
      <c r="FG11" s="28" cm="1">
        <f t="array" ref="FG11">INDEX('AEG Inputs'!$E$2:$BC$95,MATCH(FG$1,'AEG Inputs'!$F$2:$F$95,0),MATCH($A11,'AEG Inputs'!$E$2:$AI$2,0)+20)/'AEG Inputs'!$G$1+FG10</f>
        <v>34</v>
      </c>
      <c r="FH11" s="28" cm="1">
        <f t="array" ref="FH11">INDEX('AEG Inputs'!$E$2:$BC$95,MATCH(FH$1,'AEG Inputs'!$F$2:$F$95,0),MATCH($A11,'AEG Inputs'!$E$2:$AI$2,0)+20)/'AEG Inputs'!$G$1+FH10</f>
        <v>0</v>
      </c>
      <c r="FI11" s="28" cm="1">
        <f t="array" ref="FI11">INDEX('AEG Inputs'!$E$2:$BC$95,MATCH(FI$1,'AEG Inputs'!$F$2:$F$95,0),MATCH($A11,'AEG Inputs'!$E$2:$AI$2,0)+20)/'AEG Inputs'!$G$1+FI10</f>
        <v>58</v>
      </c>
      <c r="FJ11" s="28" cm="1">
        <f t="array" ref="FJ11">INDEX('AEG Inputs'!$E$2:$BC$95,MATCH(FJ$1,'AEG Inputs'!$F$2:$F$95,0),MATCH($A11,'AEG Inputs'!$E$2:$AI$2,0)+20)/'AEG Inputs'!$G$1+FJ10</f>
        <v>0</v>
      </c>
      <c r="FK11" s="28" cm="1">
        <f t="array" ref="FK11">INDEX('AEG Inputs'!$E$2:$BC$95,MATCH(FK$1,'AEG Inputs'!$F$2:$F$95,0),MATCH($A11,'AEG Inputs'!$E$2:$AI$2,0)+20)/'AEG Inputs'!$G$1+FK10</f>
        <v>38</v>
      </c>
      <c r="FL11" s="28" cm="1">
        <f t="array" ref="FL11">INDEX('AEG Inputs'!$E$2:$BC$95,MATCH(FL$1,'AEG Inputs'!$F$2:$F$95,0),MATCH($A11,'AEG Inputs'!$E$2:$AI$2,0)+20)/'AEG Inputs'!$G$1+FL10</f>
        <v>0</v>
      </c>
      <c r="FM11" s="28" cm="1">
        <f t="array" ref="FM11">INDEX('AEG Inputs'!$E$2:$BC$95,MATCH(FM$1,'AEG Inputs'!$F$2:$F$95,0),MATCH($A11,'AEG Inputs'!$E$2:$AI$2,0)+20)/'AEG Inputs'!$G$1+FM10</f>
        <v>20</v>
      </c>
      <c r="FN11" s="28" cm="1">
        <f t="array" ref="FN11">INDEX('AEG Inputs'!$E$2:$BC$95,MATCH(FN$1,'AEG Inputs'!$F$2:$F$95,0),MATCH($A11,'AEG Inputs'!$E$2:$AI$2,0)+20)/'AEG Inputs'!$G$1+FN10</f>
        <v>239</v>
      </c>
      <c r="FO11" s="28" cm="1">
        <f t="array" ref="FO11">INDEX('AEG Inputs'!$E$2:$BC$95,MATCH(FO$1,'AEG Inputs'!$F$2:$F$95,0),MATCH($A11,'AEG Inputs'!$E$2:$AI$2,0)+20)/'AEG Inputs'!$G$1+FO10</f>
        <v>9</v>
      </c>
      <c r="FP11" s="28" cm="1">
        <f t="array" ref="FP11">INDEX('AEG Inputs'!$E$2:$BC$95,MATCH(FP$1,'AEG Inputs'!$F$2:$F$95,0),MATCH($A11,'AEG Inputs'!$E$2:$AI$2,0)+20)/'AEG Inputs'!$G$1+FP10</f>
        <v>423</v>
      </c>
      <c r="FQ11" s="28" cm="1">
        <f t="array" ref="FQ11">INDEX('AEG Inputs'!$E$2:$BC$95,MATCH(FQ$1,'AEG Inputs'!$F$2:$F$95,0),MATCH($A11,'AEG Inputs'!$E$2:$AI$2,0)+20)/'AEG Inputs'!$G$1+FQ10</f>
        <v>0</v>
      </c>
      <c r="FR11" s="28" cm="1">
        <f t="array" ref="FR11">INDEX('AEG Inputs'!$E$2:$BC$95,MATCH(FR$1,'AEG Inputs'!$F$2:$F$95,0),MATCH($A11,'AEG Inputs'!$E$2:$AI$2,0)+20)/'AEG Inputs'!$G$1+FR10</f>
        <v>187</v>
      </c>
      <c r="FS11" s="28" cm="1">
        <f t="array" ref="FS11">INDEX('AEG Inputs'!$E$2:$BC$95,MATCH(FS$1,'AEG Inputs'!$F$2:$F$95,0),MATCH($A11,'AEG Inputs'!$E$2:$AI$2,0)+20)/'AEG Inputs'!$G$1+FS10</f>
        <v>343</v>
      </c>
      <c r="FT11" s="28" cm="1">
        <f t="array" ref="FT11">INDEX('AEG Inputs'!$E$2:$BC$95,MATCH(FT$1,'AEG Inputs'!$F$2:$F$95,0),MATCH($A11,'AEG Inputs'!$E$2:$AI$2,0)+20)/'AEG Inputs'!$G$1+FT10</f>
        <v>63</v>
      </c>
      <c r="FU11" s="28" cm="1">
        <f t="array" ref="FU11">INDEX('AEG Inputs'!$E$2:$BC$95,MATCH(FU$1,'AEG Inputs'!$F$2:$F$95,0),MATCH($A11,'AEG Inputs'!$E$2:$AI$2,0)+20)/'AEG Inputs'!$G$1+FU10</f>
        <v>98</v>
      </c>
      <c r="FV11" s="28" cm="1">
        <f t="array" ref="FV11">INDEX('AEG Inputs'!$E$2:$BC$95,MATCH(FV$1,'AEG Inputs'!$F$2:$F$95,0),MATCH($A11,'AEG Inputs'!$E$2:$AI$2,0)+20)/'AEG Inputs'!$G$1+FV10</f>
        <v>1</v>
      </c>
      <c r="FW11" s="28" cm="1">
        <f t="array" ref="FW11">INDEX('AEG Inputs'!$E$2:$BC$95,MATCH(FW$1,'AEG Inputs'!$F$2:$F$95,0),MATCH($A11,'AEG Inputs'!$E$2:$AI$2,0)+20)/'AEG Inputs'!$G$1+FW10</f>
        <v>50</v>
      </c>
      <c r="FX11" s="28" cm="1">
        <f t="array" ref="FX11">INDEX('AEG Inputs'!$E$2:$BC$95,MATCH(FX$1,'AEG Inputs'!$F$2:$F$95,0),MATCH($A11,'AEG Inputs'!$E$2:$AI$2,0)+20)/'AEG Inputs'!$G$1+FX10</f>
        <v>0</v>
      </c>
      <c r="FY11" s="28" cm="1">
        <f t="array" ref="FY11">INDEX('AEG Inputs'!$E$2:$BC$95,MATCH(FY$1,'AEG Inputs'!$F$2:$F$95,0),MATCH($A11,'AEG Inputs'!$E$2:$AI$2,0)+20)/'AEG Inputs'!$G$1+FY10</f>
        <v>45</v>
      </c>
    </row>
    <row r="12" spans="1:181" x14ac:dyDescent="0.25">
      <c r="A12" s="28">
        <v>2031</v>
      </c>
      <c r="B12" s="28">
        <f>INDEX('AEG Inputs'!$E$2:$BC$95,MATCH(B$1,'AEG Inputs'!$E$2:$E$95,0),MATCH($A12,'AEG Inputs'!$E$2:$AI$2,0))/'AEG Inputs'!$G$1+B11</f>
        <v>0</v>
      </c>
      <c r="C12" s="28">
        <f>INDEX('AEG Inputs'!$E$2:$BC$95,MATCH(C$1,'AEG Inputs'!$E$2:$E$95,0),MATCH($A12,'AEG Inputs'!$E$2:$AI$2,0))/'AEG Inputs'!$G$1+C11</f>
        <v>3</v>
      </c>
      <c r="D12" s="28">
        <f>INDEX('AEG Inputs'!$E$2:$BC$95,MATCH(D$1,'AEG Inputs'!$E$2:$E$95,0),MATCH($A12,'AEG Inputs'!$E$2:$AI$2,0))/'AEG Inputs'!$G$1+D11</f>
        <v>84</v>
      </c>
      <c r="E12" s="28">
        <f>INDEX('AEG Inputs'!$E$2:$BC$95,MATCH(E$1,'AEG Inputs'!$E$2:$E$95,0),MATCH($A12,'AEG Inputs'!$E$2:$AI$2,0))/'AEG Inputs'!$G$1+E11</f>
        <v>15</v>
      </c>
      <c r="F12" s="28">
        <f>INDEX('AEG Inputs'!$E$2:$BC$95,MATCH(F$1,'AEG Inputs'!$E$2:$E$95,0),MATCH($A12,'AEG Inputs'!$E$2:$AI$2,0))/'AEG Inputs'!$G$1+F11</f>
        <v>74</v>
      </c>
      <c r="G12" s="28">
        <f>INDEX('AEG Inputs'!$E$2:$BC$95,MATCH(G$1,'AEG Inputs'!$E$2:$E$95,0),MATCH($A12,'AEG Inputs'!$E$2:$AI$2,0))/'AEG Inputs'!$G$1+G11</f>
        <v>0</v>
      </c>
      <c r="H12" s="28">
        <f>INDEX('AEG Inputs'!$E$2:$BC$95,MATCH(H$1,'AEG Inputs'!$E$2:$E$95,0),MATCH($A12,'AEG Inputs'!$E$2:$AI$2,0))/'AEG Inputs'!$G$1+H11</f>
        <v>0</v>
      </c>
      <c r="I12" s="28">
        <f>INDEX('AEG Inputs'!$E$2:$BC$95,MATCH(I$1,'AEG Inputs'!$E$2:$E$95,0),MATCH($A12,'AEG Inputs'!$E$2:$AI$2,0))/'AEG Inputs'!$G$1+I11</f>
        <v>66</v>
      </c>
      <c r="J12" s="28">
        <f>INDEX('AEG Inputs'!$E$2:$BC$95,MATCH(J$1,'AEG Inputs'!$E$2:$E$95,0),MATCH($A12,'AEG Inputs'!$E$2:$AI$2,0))/'AEG Inputs'!$G$1+J11</f>
        <v>455</v>
      </c>
      <c r="K12" s="28">
        <f>INDEX('AEG Inputs'!$E$2:$BC$95,MATCH(K$1,'AEG Inputs'!$E$2:$E$95,0),MATCH($A12,'AEG Inputs'!$E$2:$AI$2,0))/'AEG Inputs'!$G$1+K11</f>
        <v>12</v>
      </c>
      <c r="L12" s="28">
        <f>INDEX('AEG Inputs'!$E$2:$BC$95,MATCH(L$1,'AEG Inputs'!$E$2:$E$95,0),MATCH($A12,'AEG Inputs'!$E$2:$AI$2,0))/'AEG Inputs'!$G$1+L11</f>
        <v>19</v>
      </c>
      <c r="M12" s="28">
        <f>INDEX('AEG Inputs'!$E$2:$BC$95,MATCH(M$1,'AEG Inputs'!$E$2:$E$95,0),MATCH($A12,'AEG Inputs'!$E$2:$AI$2,0))/'AEG Inputs'!$G$1+M11</f>
        <v>0</v>
      </c>
      <c r="N12" s="28">
        <f>INDEX('AEG Inputs'!$E$2:$BC$95,MATCH(N$1,'AEG Inputs'!$E$2:$E$95,0),MATCH($A12,'AEG Inputs'!$E$2:$AI$2,0))/'AEG Inputs'!$G$1+N11</f>
        <v>41</v>
      </c>
      <c r="O12" s="28">
        <f>INDEX('AEG Inputs'!$E$2:$BC$95,MATCH(O$1,'AEG Inputs'!$E$2:$E$95,0),MATCH($A12,'AEG Inputs'!$E$2:$AI$2,0))/'AEG Inputs'!$G$1+O11</f>
        <v>0</v>
      </c>
      <c r="P12" s="28">
        <f>INDEX('AEG Inputs'!$E$2:$BC$95,MATCH(P$1,'AEG Inputs'!$E$2:$E$95,0),MATCH($A12,'AEG Inputs'!$E$2:$AI$2,0))/'AEG Inputs'!$G$1+P11</f>
        <v>7</v>
      </c>
      <c r="Q12" s="28">
        <f>INDEX('AEG Inputs'!$E$2:$BC$95,MATCH(Q$1,'AEG Inputs'!$E$2:$E$95,0),MATCH($A12,'AEG Inputs'!$E$2:$AI$2,0))/'AEG Inputs'!$G$1+Q11</f>
        <v>115</v>
      </c>
      <c r="R12" s="28">
        <f>INDEX('AEG Inputs'!$E$2:$BC$95,MATCH(R$1,'AEG Inputs'!$E$2:$E$95,0),MATCH($A12,'AEG Inputs'!$E$2:$AI$2,0))/'AEG Inputs'!$G$1+R11</f>
        <v>0</v>
      </c>
      <c r="S12" s="28">
        <f>INDEX('AEG Inputs'!$E$2:$BC$95,MATCH(S$1,'AEG Inputs'!$E$2:$E$95,0),MATCH($A12,'AEG Inputs'!$E$2:$AI$2,0))/'AEG Inputs'!$G$1+S11</f>
        <v>16</v>
      </c>
      <c r="T12" s="28">
        <f>INDEX('AEG Inputs'!$E$2:$BC$95,MATCH(T$1,'AEG Inputs'!$E$2:$E$95,0),MATCH($A12,'AEG Inputs'!$E$2:$AI$2,0))/'AEG Inputs'!$G$1+T11</f>
        <v>101</v>
      </c>
      <c r="U12" s="28">
        <f>INDEX('AEG Inputs'!$E$2:$BC$95,MATCH(U$1,'AEG Inputs'!$E$2:$E$95,0),MATCH($A12,'AEG Inputs'!$E$2:$AI$2,0))/'AEG Inputs'!$G$1+U11</f>
        <v>8</v>
      </c>
      <c r="V12" s="28">
        <f>INDEX('AEG Inputs'!$E$2:$BC$95,MATCH(V$1,'AEG Inputs'!$E$2:$E$95,0),MATCH($A12,'AEG Inputs'!$E$2:$AI$2,0))/'AEG Inputs'!$G$1+V11</f>
        <v>193</v>
      </c>
      <c r="W12" s="28">
        <f>INDEX('AEG Inputs'!$E$2:$BC$95,MATCH(W$1,'AEG Inputs'!$E$2:$E$95,0),MATCH($A12,'AEG Inputs'!$E$2:$AI$2,0))/'AEG Inputs'!$G$1+W11</f>
        <v>0</v>
      </c>
      <c r="X12" s="28">
        <f>INDEX('AEG Inputs'!$E$2:$BC$95,MATCH(X$1,'AEG Inputs'!$E$2:$E$95,0),MATCH($A12,'AEG Inputs'!$E$2:$AI$2,0))/'AEG Inputs'!$G$1+X11</f>
        <v>72</v>
      </c>
      <c r="Y12" s="28">
        <f>INDEX('AEG Inputs'!$E$2:$BC$95,MATCH(Y$1,'AEG Inputs'!$E$2:$E$95,0),MATCH($A12,'AEG Inputs'!$E$2:$AI$2,0))/'AEG Inputs'!$G$1+Y11</f>
        <v>458</v>
      </c>
      <c r="Z12" s="28">
        <f>INDEX('AEG Inputs'!$E$2:$BC$95,MATCH(Z$1,'AEG Inputs'!$E$2:$E$95,0),MATCH($A12,'AEG Inputs'!$E$2:$AI$2,0))/'AEG Inputs'!$G$1+Z11</f>
        <v>22</v>
      </c>
      <c r="AA12" s="28">
        <f>INDEX('AEG Inputs'!$E$2:$BC$95,MATCH(AA$1,'AEG Inputs'!$E$2:$E$95,0),MATCH($A12,'AEG Inputs'!$E$2:$AI$2,0))/'AEG Inputs'!$G$1+AA11</f>
        <v>39</v>
      </c>
      <c r="AB12" s="28">
        <f>INDEX('AEG Inputs'!$E$2:$BC$95,MATCH(AB$1,'AEG Inputs'!$E$2:$E$95,0),MATCH($A12,'AEG Inputs'!$E$2:$AI$2,0))/'AEG Inputs'!$G$1+AB11</f>
        <v>0</v>
      </c>
      <c r="AC12" s="28">
        <f>INDEX('AEG Inputs'!$E$2:$BC$95,MATCH(AC$1,'AEG Inputs'!$E$2:$E$95,0),MATCH($A12,'AEG Inputs'!$E$2:$AI$2,0))/'AEG Inputs'!$G$1+AC11</f>
        <v>112</v>
      </c>
      <c r="AD12" s="28">
        <f>INDEX('AEG Inputs'!$E$2:$BC$95,MATCH(AD$1,'AEG Inputs'!$E$2:$E$95,0),MATCH($A12,'AEG Inputs'!$E$2:$AI$2,0))/'AEG Inputs'!$G$1+AD11</f>
        <v>0</v>
      </c>
      <c r="AE12" s="28">
        <f>INDEX('AEG Inputs'!$E$2:$BC$95,MATCH(AE$1,'AEG Inputs'!$E$2:$E$95,0),MATCH($A12,'AEG Inputs'!$E$2:$AI$2,0))/'AEG Inputs'!$G$1+AE11</f>
        <v>11</v>
      </c>
      <c r="AF12" s="28">
        <f>INDEX('AEG Inputs'!$E$2:$BC$95,MATCH(AF$1,'AEG Inputs'!$E$2:$E$95,0),MATCH($A12,'AEG Inputs'!$E$2:$AI$2,0))/'AEG Inputs'!$G$1+AF11</f>
        <v>1726</v>
      </c>
      <c r="AG12" s="28">
        <f>INDEX('AEG Inputs'!$E$2:$BC$95,MATCH(AG$1,'AEG Inputs'!$E$2:$E$95,0),MATCH($A12,'AEG Inputs'!$E$2:$AI$2,0))/'AEG Inputs'!$G$1+AG11</f>
        <v>0</v>
      </c>
      <c r="AH12" s="28">
        <f>INDEX('AEG Inputs'!$E$2:$BC$95,MATCH(AH$1,'AEG Inputs'!$E$2:$E$95,0),MATCH($A12,'AEG Inputs'!$E$2:$AI$2,0))/'AEG Inputs'!$G$1+AH11</f>
        <v>319</v>
      </c>
      <c r="AI12" s="28">
        <f>INDEX('AEG Inputs'!$E$2:$BC$95,MATCH(AI$1,'AEG Inputs'!$E$2:$E$95,0),MATCH($A12,'AEG Inputs'!$E$2:$AI$2,0))/'AEG Inputs'!$G$1+AI11</f>
        <v>1233</v>
      </c>
      <c r="AJ12" s="28">
        <f>INDEX('AEG Inputs'!$E$2:$BC$95,MATCH(AJ$1,'AEG Inputs'!$E$2:$E$95,0),MATCH($A12,'AEG Inputs'!$E$2:$AI$2,0))/'AEG Inputs'!$G$1+AJ11</f>
        <v>702</v>
      </c>
      <c r="AK12" s="28">
        <f>INDEX('AEG Inputs'!$E$2:$BC$95,MATCH(AK$1,'AEG Inputs'!$E$2:$E$95,0),MATCH($A12,'AEG Inputs'!$E$2:$AI$2,0))/'AEG Inputs'!$G$1+AK11</f>
        <v>1289</v>
      </c>
      <c r="AL12" s="28">
        <f>INDEX('AEG Inputs'!$E$2:$BC$95,MATCH(AL$1,'AEG Inputs'!$E$2:$E$95,0),MATCH($A12,'AEG Inputs'!$E$2:$AI$2,0))/'AEG Inputs'!$G$1+AL11</f>
        <v>22</v>
      </c>
      <c r="AM12" s="28">
        <f>INDEX('AEG Inputs'!$E$2:$BC$95,MATCH(AM$1,'AEG Inputs'!$E$2:$E$95,0),MATCH($A12,'AEG Inputs'!$E$2:$AI$2,0))/'AEG Inputs'!$G$1+AM11</f>
        <v>0</v>
      </c>
      <c r="AN12" s="28">
        <f>INDEX('AEG Inputs'!$E$2:$BC$95,MATCH(AN$1,'AEG Inputs'!$E$2:$E$95,0),MATCH($A12,'AEG Inputs'!$E$2:$AI$2,0))/'AEG Inputs'!$G$1+AN11</f>
        <v>0</v>
      </c>
      <c r="AO12" s="28">
        <f>INDEX('AEG Inputs'!$E$2:$BC$95,MATCH(AO$1,'AEG Inputs'!$E$2:$E$95,0),MATCH($A12,'AEG Inputs'!$E$2:$AI$2,0))/'AEG Inputs'!$G$1+AO11</f>
        <v>911</v>
      </c>
      <c r="AP12" s="28">
        <f>INDEX('AEG Inputs'!$E$2:$BC$95,MATCH(AP$1,'AEG Inputs'!$E$2:$E$95,0),MATCH($A12,'AEG Inputs'!$E$2:$AI$2,0))/'AEG Inputs'!$G$1+AP11</f>
        <v>284</v>
      </c>
      <c r="AQ12" s="28">
        <f>INDEX('AEG Inputs'!$E$2:$BC$95,MATCH(AQ$1,'AEG Inputs'!$E$2:$E$95,0),MATCH($A12,'AEG Inputs'!$E$2:$AI$2,0))/'AEG Inputs'!$G$1+AQ11</f>
        <v>359</v>
      </c>
      <c r="AR12" s="28">
        <f>INDEX('AEG Inputs'!$E$2:$BC$95,MATCH(AR$1,'AEG Inputs'!$E$2:$E$95,0),MATCH($A12,'AEG Inputs'!$E$2:$AI$2,0))/'AEG Inputs'!$G$1+AR11</f>
        <v>3</v>
      </c>
      <c r="AS12" s="28">
        <f>INDEX('AEG Inputs'!$E$2:$BC$95,MATCH(AS$1,'AEG Inputs'!$E$2:$E$95,0),MATCH($A12,'AEG Inputs'!$E$2:$AI$2,0))/'AEG Inputs'!$G$1+AS11</f>
        <v>670</v>
      </c>
      <c r="AT12" s="28">
        <f>INDEX('AEG Inputs'!$E$2:$BC$95,MATCH(AT$1,'AEG Inputs'!$E$2:$E$95,0),MATCH($A12,'AEG Inputs'!$E$2:$AI$2,0))/'AEG Inputs'!$G$1+AT11</f>
        <v>0</v>
      </c>
      <c r="AU12" s="28">
        <f>INDEX('AEG Inputs'!$E$2:$BC$95,MATCH(AU$1,'AEG Inputs'!$E$2:$E$95,0),MATCH($A12,'AEG Inputs'!$E$2:$AI$2,0))/'AEG Inputs'!$G$1+AU11</f>
        <v>69</v>
      </c>
      <c r="AV12" s="28">
        <f>INDEX('AEG Inputs'!$E$2:$BC$95,MATCH(AV$1,'AEG Inputs'!$E$2:$E$95,0),MATCH($A12,'AEG Inputs'!$E$2:$AI$2,0))/'AEG Inputs'!$G$1+AV11</f>
        <v>0</v>
      </c>
      <c r="AW12" s="28">
        <f>INDEX('AEG Inputs'!$E$2:$BC$95,MATCH(AW$1,'AEG Inputs'!$E$2:$E$95,0),MATCH($A12,'AEG Inputs'!$E$2:$AI$2,0))/'AEG Inputs'!$G$1+AW11</f>
        <v>0</v>
      </c>
      <c r="AX12" s="28">
        <f>INDEX('AEG Inputs'!$E$2:$BC$95,MATCH(AX$1,'AEG Inputs'!$E$2:$E$95,0),MATCH($A12,'AEG Inputs'!$E$2:$AI$2,0))/'AEG Inputs'!$G$1+AX11</f>
        <v>2009</v>
      </c>
      <c r="AY12" s="28">
        <f>INDEX('AEG Inputs'!$E$2:$BC$95,MATCH(AY$1,'AEG Inputs'!$E$2:$E$95,0),MATCH($A12,'AEG Inputs'!$E$2:$AI$2,0))/'AEG Inputs'!$G$1+AY11</f>
        <v>702</v>
      </c>
      <c r="AZ12" s="28">
        <f>INDEX('AEG Inputs'!$E$2:$BC$95,MATCH(AZ$1,'AEG Inputs'!$E$2:$E$95,0),MATCH($A12,'AEG Inputs'!$E$2:$AI$2,0))/'AEG Inputs'!$G$1+AZ11</f>
        <v>87</v>
      </c>
      <c r="BA12" s="28">
        <f>INDEX('AEG Inputs'!$E$2:$BC$95,MATCH(BA$1,'AEG Inputs'!$E$2:$E$95,0),MATCH($A12,'AEG Inputs'!$E$2:$AI$2,0))/'AEG Inputs'!$G$1+BA11</f>
        <v>1981</v>
      </c>
      <c r="BB12" s="28">
        <f>INDEX('AEG Inputs'!$E$2:$BC$95,MATCH(BB$1,'AEG Inputs'!$E$2:$E$95,0),MATCH($A12,'AEG Inputs'!$E$2:$AI$2,0))/'AEG Inputs'!$G$1+BB11</f>
        <v>20</v>
      </c>
      <c r="BC12" s="28">
        <f>INDEX('AEG Inputs'!$E$2:$BC$95,MATCH(BC$1,'AEG Inputs'!$E$2:$E$95,0),MATCH($A12,'AEG Inputs'!$E$2:$AI$2,0))/'AEG Inputs'!$G$1+BC11</f>
        <v>374</v>
      </c>
      <c r="BD12" s="28">
        <f>INDEX('AEG Inputs'!$E$2:$BC$95,MATCH(BD$1,'AEG Inputs'!$E$2:$E$95,0),MATCH($A12,'AEG Inputs'!$E$2:$AI$2,0))/'AEG Inputs'!$G$1+BD11</f>
        <v>3309</v>
      </c>
      <c r="BE12" s="28">
        <f>INDEX('AEG Inputs'!$E$2:$BC$95,MATCH(BE$1,'AEG Inputs'!$E$2:$E$95,0),MATCH($A12,'AEG Inputs'!$E$2:$AI$2,0))/'AEG Inputs'!$G$1+BE11</f>
        <v>445</v>
      </c>
      <c r="BF12" s="28">
        <f>INDEX('AEG Inputs'!$E$2:$BC$95,MATCH(BF$1,'AEG Inputs'!$E$2:$E$95,0),MATCH($A12,'AEG Inputs'!$E$2:$AI$2,0))/'AEG Inputs'!$G$1+BF11</f>
        <v>661.99999999999989</v>
      </c>
      <c r="BG12" s="28">
        <f>INDEX('AEG Inputs'!$E$2:$BC$95,MATCH(BG$1,'AEG Inputs'!$E$2:$E$95,0),MATCH($A12,'AEG Inputs'!$E$2:$AI$2,0))/'AEG Inputs'!$G$1+BG11</f>
        <v>17</v>
      </c>
      <c r="BH12" s="28">
        <f>INDEX('AEG Inputs'!$E$2:$BC$95,MATCH(BH$1,'AEG Inputs'!$E$2:$E$95,0),MATCH($A12,'AEG Inputs'!$E$2:$AI$2,0))/'AEG Inputs'!$G$1+BH11</f>
        <v>826</v>
      </c>
      <c r="BI12" s="28">
        <f>INDEX('AEG Inputs'!$E$2:$BC$95,MATCH(BI$1,'AEG Inputs'!$E$2:$E$95,0),MATCH($A12,'AEG Inputs'!$E$2:$AI$2,0))/'AEG Inputs'!$G$1+BI11</f>
        <v>0</v>
      </c>
      <c r="BJ12" s="28">
        <f>INDEX('AEG Inputs'!$E$2:$BC$95,MATCH(BJ$1,'AEG Inputs'!$E$2:$E$95,0),MATCH($A12,'AEG Inputs'!$E$2:$AI$2,0))/'AEG Inputs'!$G$1+BJ11</f>
        <v>220</v>
      </c>
      <c r="BK12" s="28">
        <f>INDEX('AEG Inputs'!$E$2:$BC$95,MATCH(BK$1,'AEG Inputs'!$E$2:$E$95,0),MATCH($A12,'AEG Inputs'!$E$2:$AI$2,0))/'AEG Inputs'!$G$1+BK11</f>
        <v>765</v>
      </c>
      <c r="BL12" s="28">
        <f>INDEX('AEG Inputs'!$E$2:$BC$95,MATCH(BL$1,'AEG Inputs'!$E$2:$E$95,0),MATCH($A12,'AEG Inputs'!$E$2:$AI$2,0))/'AEG Inputs'!$G$1+BL11</f>
        <v>0</v>
      </c>
      <c r="BM12" s="28">
        <f>INDEX('AEG Inputs'!$E$2:$BC$95,MATCH(BM$1,'AEG Inputs'!$E$2:$E$95,0),MATCH($A12,'AEG Inputs'!$E$2:$AI$2,0))/'AEG Inputs'!$G$1+BM11</f>
        <v>67</v>
      </c>
      <c r="BN12" s="28">
        <f>INDEX('AEG Inputs'!$E$2:$BC$95,MATCH(BN$1,'AEG Inputs'!$E$2:$E$95,0),MATCH($A12,'AEG Inputs'!$E$2:$AI$2,0))/'AEG Inputs'!$G$1+BN11</f>
        <v>369</v>
      </c>
      <c r="BO12" s="28">
        <f>INDEX('AEG Inputs'!$E$2:$BC$95,MATCH(BO$1,'AEG Inputs'!$E$2:$E$95,0),MATCH($A12,'AEG Inputs'!$E$2:$AI$2,0))/'AEG Inputs'!$G$1+BO11</f>
        <v>240</v>
      </c>
      <c r="BP12" s="28">
        <f>INDEX('AEG Inputs'!$E$2:$BC$95,MATCH(BP$1,'AEG Inputs'!$E$2:$E$95,0),MATCH($A12,'AEG Inputs'!$E$2:$AI$2,0))/'AEG Inputs'!$G$1+BP11</f>
        <v>415</v>
      </c>
      <c r="BQ12" s="28">
        <f>INDEX('AEG Inputs'!$E$2:$BC$95,MATCH(BQ$1,'AEG Inputs'!$E$2:$E$95,0),MATCH($A12,'AEG Inputs'!$E$2:$AI$2,0))/'AEG Inputs'!$G$1+BQ11</f>
        <v>2</v>
      </c>
      <c r="BR12" s="28">
        <f>INDEX('AEG Inputs'!$E$2:$BC$95,MATCH(BR$1,'AEG Inputs'!$E$2:$E$95,0),MATCH($A12,'AEG Inputs'!$E$2:$AI$2,0))/'AEG Inputs'!$G$1+BR11</f>
        <v>0</v>
      </c>
      <c r="BS12" s="28">
        <f>INDEX('AEG Inputs'!$E$2:$BC$95,MATCH(BS$1,'AEG Inputs'!$E$2:$E$95,0),MATCH($A12,'AEG Inputs'!$E$2:$AI$2,0))/'AEG Inputs'!$G$1+BS11</f>
        <v>0</v>
      </c>
      <c r="BT12" s="28">
        <f>INDEX('AEG Inputs'!$E$2:$BC$95,MATCH(BT$1,'AEG Inputs'!$E$2:$E$95,0),MATCH($A12,'AEG Inputs'!$E$2:$AI$2,0))/'AEG Inputs'!$G$1+BT11</f>
        <v>134</v>
      </c>
      <c r="BU12" s="28">
        <f>INDEX('AEG Inputs'!$E$2:$BC$95,MATCH(BU$1,'AEG Inputs'!$E$2:$E$95,0),MATCH($A12,'AEG Inputs'!$E$2:$AI$2,0))/'AEG Inputs'!$G$1+BU11</f>
        <v>73</v>
      </c>
      <c r="BV12" s="28">
        <f>INDEX('AEG Inputs'!$E$2:$BC$95,MATCH(BV$1,'AEG Inputs'!$E$2:$E$95,0),MATCH($A12,'AEG Inputs'!$E$2:$AI$2,0))/'AEG Inputs'!$G$1+BV11</f>
        <v>89</v>
      </c>
      <c r="BW12" s="28">
        <f>INDEX('AEG Inputs'!$E$2:$BC$95,MATCH(BW$1,'AEG Inputs'!$E$2:$E$95,0),MATCH($A12,'AEG Inputs'!$E$2:$AI$2,0))/'AEG Inputs'!$G$1+BW11</f>
        <v>0</v>
      </c>
      <c r="BX12" s="28">
        <f>INDEX('AEG Inputs'!$E$2:$BC$95,MATCH(BX$1,'AEG Inputs'!$E$2:$E$95,0),MATCH($A12,'AEG Inputs'!$E$2:$AI$2,0))/'AEG Inputs'!$G$1+BX11</f>
        <v>207</v>
      </c>
      <c r="BY12" s="28">
        <f>INDEX('AEG Inputs'!$E$2:$BC$95,MATCH(BY$1,'AEG Inputs'!$E$2:$E$95,0),MATCH($A12,'AEG Inputs'!$E$2:$AI$2,0))/'AEG Inputs'!$G$1+BY11</f>
        <v>0</v>
      </c>
      <c r="BZ12" s="28">
        <f>INDEX('AEG Inputs'!$E$2:$BC$95,MATCH(BZ$1,'AEG Inputs'!$E$2:$E$95,0),MATCH($A12,'AEG Inputs'!$E$2:$AI$2,0))/'AEG Inputs'!$G$1+BZ11</f>
        <v>18</v>
      </c>
      <c r="CA12" s="28">
        <f>INDEX('AEG Inputs'!$E$2:$BC$95,MATCH(CA$1,'AEG Inputs'!$E$2:$E$95,0),MATCH($A12,'AEG Inputs'!$E$2:$AI$2,0))/'AEG Inputs'!$G$1+CA11</f>
        <v>0</v>
      </c>
      <c r="CB12" s="28">
        <f>INDEX('AEG Inputs'!$E$2:$BC$95,MATCH(CB$1,'AEG Inputs'!$E$2:$E$95,0),MATCH($A12,'AEG Inputs'!$E$2:$AI$2,0))/'AEG Inputs'!$G$1+CB11</f>
        <v>0</v>
      </c>
      <c r="CC12" s="28">
        <f>INDEX('AEG Inputs'!$E$2:$BC$95,MATCH(CC$1,'AEG Inputs'!$E$2:$E$95,0),MATCH($A12,'AEG Inputs'!$E$2:$AI$2,0))/'AEG Inputs'!$G$1+CC11</f>
        <v>23</v>
      </c>
      <c r="CD12" s="28">
        <f>INDEX('AEG Inputs'!$E$2:$BC$95,MATCH(CD$1,'AEG Inputs'!$E$2:$E$95,0),MATCH($A12,'AEG Inputs'!$E$2:$AI$2,0))/'AEG Inputs'!$G$1+CD11</f>
        <v>103</v>
      </c>
      <c r="CE12" s="28">
        <f>INDEX('AEG Inputs'!$E$2:$BC$95,MATCH(CE$1,'AEG Inputs'!$E$2:$E$95,0),MATCH($A12,'AEG Inputs'!$E$2:$AI$2,0))/'AEG Inputs'!$G$1+CE11</f>
        <v>10</v>
      </c>
      <c r="CF12" s="28">
        <f>INDEX('AEG Inputs'!$E$2:$BC$95,MATCH(CF$1,'AEG Inputs'!$E$2:$E$95,0),MATCH($A12,'AEG Inputs'!$E$2:$AI$2,0))/'AEG Inputs'!$G$1+CF11</f>
        <v>206</v>
      </c>
      <c r="CG12" s="28">
        <f>INDEX('AEG Inputs'!$E$2:$BC$95,MATCH(CG$1,'AEG Inputs'!$E$2:$E$95,0),MATCH($A12,'AEG Inputs'!$E$2:$AI$2,0))/'AEG Inputs'!$G$1+CG11</f>
        <v>0</v>
      </c>
      <c r="CH12" s="28">
        <f>INDEX('AEG Inputs'!$E$2:$BC$95,MATCH(CH$1,'AEG Inputs'!$E$2:$E$95,0),MATCH($A12,'AEG Inputs'!$E$2:$AI$2,0))/'AEG Inputs'!$G$1+CH11</f>
        <v>89</v>
      </c>
      <c r="CI12" s="28">
        <f>INDEX('AEG Inputs'!$E$2:$BC$95,MATCH(CI$1,'AEG Inputs'!$E$2:$E$95,0),MATCH($A12,'AEG Inputs'!$E$2:$AI$2,0))/'AEG Inputs'!$G$1+CI11</f>
        <v>383</v>
      </c>
      <c r="CJ12" s="28">
        <f>INDEX('AEG Inputs'!$E$2:$BC$95,MATCH(CJ$1,'AEG Inputs'!$E$2:$E$95,0),MATCH($A12,'AEG Inputs'!$E$2:$AI$2,0))/'AEG Inputs'!$G$1+CJ11</f>
        <v>48</v>
      </c>
      <c r="CK12" s="28">
        <f>INDEX('AEG Inputs'!$E$2:$BC$95,MATCH(CK$1,'AEG Inputs'!$E$2:$E$95,0),MATCH($A12,'AEG Inputs'!$E$2:$AI$2,0))/'AEG Inputs'!$G$1+CK11</f>
        <v>101</v>
      </c>
      <c r="CL12" s="28">
        <f>INDEX('AEG Inputs'!$E$2:$BC$95,MATCH(CL$1,'AEG Inputs'!$E$2:$E$95,0),MATCH($A12,'AEG Inputs'!$E$2:$AI$2,0))/'AEG Inputs'!$G$1+CL11</f>
        <v>0</v>
      </c>
      <c r="CM12" s="28">
        <f>INDEX('AEG Inputs'!$E$2:$BC$95,MATCH(CM$1,'AEG Inputs'!$E$2:$E$95,0),MATCH($A12,'AEG Inputs'!$E$2:$AI$2,0))/'AEG Inputs'!$G$1+CM11</f>
        <v>213</v>
      </c>
      <c r="CN12" s="28">
        <f>INDEX('AEG Inputs'!$E$2:$BC$95,MATCH(CN$1,'AEG Inputs'!$E$2:$E$95,0),MATCH($A12,'AEG Inputs'!$E$2:$AI$2,0))/'AEG Inputs'!$G$1+CN11</f>
        <v>0</v>
      </c>
      <c r="CO12" s="28">
        <f>INDEX('AEG Inputs'!$E$2:$BC$95,MATCH(CO$1,'AEG Inputs'!$E$2:$E$95,0),MATCH($A12,'AEG Inputs'!$E$2:$AI$2,0))/'AEG Inputs'!$G$1+CO11</f>
        <v>28</v>
      </c>
      <c r="CP12" s="28">
        <f>INDEX('AEG Inputs'!$E$2:$BC$95,MATCH(CP$1,'AEG Inputs'!$E$2:$E$95,0),MATCH($A12,'AEG Inputs'!$E$2:$AI$2,0))/'AEG Inputs'!$G$1+CP11</f>
        <v>38</v>
      </c>
      <c r="CQ12" s="28" cm="1">
        <f t="array" ref="CQ12">INDEX('AEG Inputs'!$E$2:$BC$95,MATCH(CQ$1,'AEG Inputs'!$F$2:$F$95,0),MATCH($A12,'AEG Inputs'!$E$2:$AI$2,0)+20)/'AEG Inputs'!$G$1+CQ11</f>
        <v>0</v>
      </c>
      <c r="CR12" s="28" cm="1">
        <f t="array" ref="CR12">INDEX('AEG Inputs'!$E$2:$BC$95,MATCH(CR$1,'AEG Inputs'!$F$2:$F$95,0),MATCH($A12,'AEG Inputs'!$E$2:$AI$2,0)+20)/'AEG Inputs'!$G$1+CR11</f>
        <v>3</v>
      </c>
      <c r="CS12" s="28" cm="1">
        <f t="array" ref="CS12">INDEX('AEG Inputs'!$E$2:$BC$95,MATCH(CS$1,'AEG Inputs'!$F$2:$F$95,0),MATCH($A12,'AEG Inputs'!$E$2:$AI$2,0)+20)/'AEG Inputs'!$G$1+CS11</f>
        <v>219</v>
      </c>
      <c r="CT12" s="28" cm="1">
        <f t="array" ref="CT12">INDEX('AEG Inputs'!$E$2:$BC$95,MATCH(CT$1,'AEG Inputs'!$F$2:$F$95,0),MATCH($A12,'AEG Inputs'!$E$2:$AI$2,0)+20)/'AEG Inputs'!$G$1+CT11</f>
        <v>10</v>
      </c>
      <c r="CU12" s="28" cm="1">
        <f t="array" ref="CU12">INDEX('AEG Inputs'!$E$2:$BC$95,MATCH(CU$1,'AEG Inputs'!$F$2:$F$95,0),MATCH($A12,'AEG Inputs'!$E$2:$AI$2,0)+20)/'AEG Inputs'!$G$1+CU11</f>
        <v>235</v>
      </c>
      <c r="CV12" s="28" cm="1">
        <f t="array" ref="CV12">INDEX('AEG Inputs'!$E$2:$BC$95,MATCH(CV$1,'AEG Inputs'!$F$2:$F$95,0),MATCH($A12,'AEG Inputs'!$E$2:$AI$2,0)+20)/'AEG Inputs'!$G$1+CV11</f>
        <v>0</v>
      </c>
      <c r="CW12" s="28" cm="1">
        <f t="array" ref="CW12">INDEX('AEG Inputs'!$E$2:$BC$95,MATCH(CW$1,'AEG Inputs'!$F$2:$F$95,0),MATCH($A12,'AEG Inputs'!$E$2:$AI$2,0)+20)/'AEG Inputs'!$G$1+CW11</f>
        <v>0</v>
      </c>
      <c r="CX12" s="28" cm="1">
        <f t="array" ref="CX12">INDEX('AEG Inputs'!$E$2:$BC$95,MATCH(CX$1,'AEG Inputs'!$F$2:$F$95,0),MATCH($A12,'AEG Inputs'!$E$2:$AI$2,0)+20)/'AEG Inputs'!$G$1+CX11</f>
        <v>138</v>
      </c>
      <c r="CY12" s="28" cm="1">
        <f t="array" ref="CY12">INDEX('AEG Inputs'!$E$2:$BC$95,MATCH(CY$1,'AEG Inputs'!$F$2:$F$95,0),MATCH($A12,'AEG Inputs'!$E$2:$AI$2,0)+20)/'AEG Inputs'!$G$1+CY11</f>
        <v>455</v>
      </c>
      <c r="CZ12" s="28" cm="1">
        <f t="array" ref="CZ12">INDEX('AEG Inputs'!$E$2:$BC$95,MATCH(CZ$1,'AEG Inputs'!$F$2:$F$95,0),MATCH($A12,'AEG Inputs'!$E$2:$AI$2,0)+20)/'AEG Inputs'!$G$1+CZ11</f>
        <v>16</v>
      </c>
      <c r="DA12" s="28" cm="1">
        <f t="array" ref="DA12">INDEX('AEG Inputs'!$E$2:$BC$95,MATCH(DA$1,'AEG Inputs'!$F$2:$F$95,0),MATCH($A12,'AEG Inputs'!$E$2:$AI$2,0)+20)/'AEG Inputs'!$G$1+DA11</f>
        <v>4</v>
      </c>
      <c r="DB12" s="28" cm="1">
        <f t="array" ref="DB12">INDEX('AEG Inputs'!$E$2:$BC$95,MATCH(DB$1,'AEG Inputs'!$F$2:$F$95,0),MATCH($A12,'AEG Inputs'!$E$2:$AI$2,0)+20)/'AEG Inputs'!$G$1+DB11</f>
        <v>0</v>
      </c>
      <c r="DC12" s="28" cm="1">
        <f t="array" ref="DC12">INDEX('AEG Inputs'!$E$2:$BC$95,MATCH(DC$1,'AEG Inputs'!$F$2:$F$95,0),MATCH($A12,'AEG Inputs'!$E$2:$AI$2,0)+20)/'AEG Inputs'!$G$1+DC11</f>
        <v>12</v>
      </c>
      <c r="DD12" s="28" cm="1">
        <f t="array" ref="DD12">INDEX('AEG Inputs'!$E$2:$BC$95,MATCH(DD$1,'AEG Inputs'!$F$2:$F$95,0),MATCH($A12,'AEG Inputs'!$E$2:$AI$2,0)+20)/'AEG Inputs'!$G$1+DD11</f>
        <v>0</v>
      </c>
      <c r="DE12" s="28" cm="1">
        <f t="array" ref="DE12">INDEX('AEG Inputs'!$E$2:$BC$95,MATCH(DE$1,'AEG Inputs'!$F$2:$F$95,0),MATCH($A12,'AEG Inputs'!$E$2:$AI$2,0)+20)/'AEG Inputs'!$G$1+DE11</f>
        <v>11</v>
      </c>
      <c r="DF12" s="28" cm="1">
        <f t="array" ref="DF12">INDEX('AEG Inputs'!$E$2:$BC$95,MATCH(DF$1,'AEG Inputs'!$F$2:$F$95,0),MATCH($A12,'AEG Inputs'!$E$2:$AI$2,0)+20)/'AEG Inputs'!$G$1+DF11</f>
        <v>0</v>
      </c>
      <c r="DG12" s="28" cm="1">
        <f t="array" ref="DG12">INDEX('AEG Inputs'!$E$2:$BC$95,MATCH(DG$1,'AEG Inputs'!$F$2:$F$95,0),MATCH($A12,'AEG Inputs'!$E$2:$AI$2,0)+20)/'AEG Inputs'!$G$1+DG11</f>
        <v>13</v>
      </c>
      <c r="DH12" s="28" cm="1">
        <f t="array" ref="DH12">INDEX('AEG Inputs'!$E$2:$BC$95,MATCH(DH$1,'AEG Inputs'!$F$2:$F$95,0),MATCH($A12,'AEG Inputs'!$E$2:$AI$2,0)+20)/'AEG Inputs'!$G$1+DH11</f>
        <v>264</v>
      </c>
      <c r="DI12" s="28" cm="1">
        <f t="array" ref="DI12">INDEX('AEG Inputs'!$E$2:$BC$95,MATCH(DI$1,'AEG Inputs'!$F$2:$F$95,0),MATCH($A12,'AEG Inputs'!$E$2:$AI$2,0)+20)/'AEG Inputs'!$G$1+DI11</f>
        <v>5</v>
      </c>
      <c r="DJ12" s="28" cm="1">
        <f t="array" ref="DJ12">INDEX('AEG Inputs'!$E$2:$BC$95,MATCH(DJ$1,'AEG Inputs'!$F$2:$F$95,0),MATCH($A12,'AEG Inputs'!$E$2:$AI$2,0)+20)/'AEG Inputs'!$G$1+DJ11</f>
        <v>437</v>
      </c>
      <c r="DK12" s="28" cm="1">
        <f t="array" ref="DK12">INDEX('AEG Inputs'!$E$2:$BC$95,MATCH(DK$1,'AEG Inputs'!$F$2:$F$95,0),MATCH($A12,'AEG Inputs'!$E$2:$AI$2,0)+20)/'AEG Inputs'!$G$1+DK11</f>
        <v>0</v>
      </c>
      <c r="DL12" s="28" cm="1">
        <f t="array" ref="DL12">INDEX('AEG Inputs'!$E$2:$BC$95,MATCH(DL$1,'AEG Inputs'!$F$2:$F$95,0),MATCH($A12,'AEG Inputs'!$E$2:$AI$2,0)+20)/'AEG Inputs'!$G$1+DL11</f>
        <v>152</v>
      </c>
      <c r="DM12" s="28" cm="1">
        <f t="array" ref="DM12">INDEX('AEG Inputs'!$E$2:$BC$95,MATCH(DM$1,'AEG Inputs'!$F$2:$F$95,0),MATCH($A12,'AEG Inputs'!$E$2:$AI$2,0)+20)/'AEG Inputs'!$G$1+DM11</f>
        <v>458</v>
      </c>
      <c r="DN12" s="28" cm="1">
        <f t="array" ref="DN12">INDEX('AEG Inputs'!$E$2:$BC$95,MATCH(DN$1,'AEG Inputs'!$F$2:$F$95,0),MATCH($A12,'AEG Inputs'!$E$2:$AI$2,0)+20)/'AEG Inputs'!$G$1+DN11</f>
        <v>38</v>
      </c>
      <c r="DO12" s="28" cm="1">
        <f t="array" ref="DO12">INDEX('AEG Inputs'!$E$2:$BC$95,MATCH(DO$1,'AEG Inputs'!$F$2:$F$95,0),MATCH($A12,'AEG Inputs'!$E$2:$AI$2,0)+20)/'AEG Inputs'!$G$1+DO11</f>
        <v>36</v>
      </c>
      <c r="DP12" s="28" cm="1">
        <f t="array" ref="DP12">INDEX('AEG Inputs'!$E$2:$BC$95,MATCH(DP$1,'AEG Inputs'!$F$2:$F$95,0),MATCH($A12,'AEG Inputs'!$E$2:$AI$2,0)+20)/'AEG Inputs'!$G$1+DP11</f>
        <v>0</v>
      </c>
      <c r="DQ12" s="28" cm="1">
        <f t="array" ref="DQ12">INDEX('AEG Inputs'!$E$2:$BC$95,MATCH(DQ$1,'AEG Inputs'!$F$2:$F$95,0),MATCH($A12,'AEG Inputs'!$E$2:$AI$2,0)+20)/'AEG Inputs'!$G$1+DQ11</f>
        <v>18</v>
      </c>
      <c r="DR12" s="28" cm="1">
        <f t="array" ref="DR12">INDEX('AEG Inputs'!$E$2:$BC$95,MATCH(DR$1,'AEG Inputs'!$F$2:$F$95,0),MATCH($A12,'AEG Inputs'!$E$2:$AI$2,0)+20)/'AEG Inputs'!$G$1+DR11</f>
        <v>0</v>
      </c>
      <c r="DS12" s="28" cm="1">
        <f t="array" ref="DS12">INDEX('AEG Inputs'!$E$2:$BC$95,MATCH(DS$1,'AEG Inputs'!$F$2:$F$95,0),MATCH($A12,'AEG Inputs'!$E$2:$AI$2,0)+20)/'AEG Inputs'!$G$1+DS11</f>
        <v>21</v>
      </c>
      <c r="DT12" s="28" cm="1">
        <f t="array" ref="DT12">INDEX('AEG Inputs'!$E$2:$BC$95,MATCH(DT$1,'AEG Inputs'!$F$2:$F$95,0),MATCH($A12,'AEG Inputs'!$E$2:$AI$2,0)+20)/'AEG Inputs'!$G$1+DT11</f>
        <v>0</v>
      </c>
      <c r="DU12" s="28" cm="1">
        <f t="array" ref="DU12">INDEX('AEG Inputs'!$E$2:$BC$95,MATCH(DU$1,'AEG Inputs'!$F$2:$F$95,0),MATCH($A12,'AEG Inputs'!$E$2:$AI$2,0)+20)/'AEG Inputs'!$G$1+DU11</f>
        <v>310</v>
      </c>
      <c r="DV12" s="28" cm="1">
        <f t="array" ref="DV12">INDEX('AEG Inputs'!$E$2:$BC$95,MATCH(DV$1,'AEG Inputs'!$F$2:$F$95,0),MATCH($A12,'AEG Inputs'!$E$2:$AI$2,0)+20)/'AEG Inputs'!$G$1+DV11</f>
        <v>3268</v>
      </c>
      <c r="DW12" s="28" cm="1">
        <f t="array" ref="DW12">INDEX('AEG Inputs'!$E$2:$BC$95,MATCH(DW$1,'AEG Inputs'!$F$2:$F$95,0),MATCH($A12,'AEG Inputs'!$E$2:$AI$2,0)+20)/'AEG Inputs'!$G$1+DW11</f>
        <v>331</v>
      </c>
      <c r="DX12" s="28" cm="1">
        <f t="array" ref="DX12">INDEX('AEG Inputs'!$E$2:$BC$95,MATCH(DX$1,'AEG Inputs'!$F$2:$F$95,0),MATCH($A12,'AEG Inputs'!$E$2:$AI$2,0)+20)/'AEG Inputs'!$G$1+DX11</f>
        <v>3978</v>
      </c>
      <c r="DY12" s="28" cm="1">
        <f t="array" ref="DY12">INDEX('AEG Inputs'!$E$2:$BC$95,MATCH(DY$1,'AEG Inputs'!$F$2:$F$95,0),MATCH($A12,'AEG Inputs'!$E$2:$AI$2,0)+20)/'AEG Inputs'!$G$1+DY11</f>
        <v>21</v>
      </c>
      <c r="DZ12" s="28" cm="1">
        <f t="array" ref="DZ12">INDEX('AEG Inputs'!$E$2:$BC$95,MATCH(DZ$1,'AEG Inputs'!$F$2:$F$95,0),MATCH($A12,'AEG Inputs'!$E$2:$AI$2,0)+20)/'AEG Inputs'!$G$1+DZ11</f>
        <v>0</v>
      </c>
      <c r="EA12" s="28" cm="1">
        <f t="array" ref="EA12">INDEX('AEG Inputs'!$E$2:$BC$95,MATCH(EA$1,'AEG Inputs'!$F$2:$F$95,0),MATCH($A12,'AEG Inputs'!$E$2:$AI$2,0)+20)/'AEG Inputs'!$G$1+EA11</f>
        <v>0</v>
      </c>
      <c r="EB12" s="28" cm="1">
        <f t="array" ref="EB12">INDEX('AEG Inputs'!$E$2:$BC$95,MATCH(EB$1,'AEG Inputs'!$F$2:$F$95,0),MATCH($A12,'AEG Inputs'!$E$2:$AI$2,0)+20)/'AEG Inputs'!$G$1+EB11</f>
        <v>911</v>
      </c>
      <c r="EC12" s="28" cm="1">
        <f t="array" ref="EC12">INDEX('AEG Inputs'!$E$2:$BC$95,MATCH(EC$1,'AEG Inputs'!$F$2:$F$95,0),MATCH($A12,'AEG Inputs'!$E$2:$AI$2,0)+20)/'AEG Inputs'!$G$1+EC11</f>
        <v>514</v>
      </c>
      <c r="ED12" s="28" cm="1">
        <f t="array" ref="ED12">INDEX('AEG Inputs'!$E$2:$BC$95,MATCH(ED$1,'AEG Inputs'!$F$2:$F$95,0),MATCH($A12,'AEG Inputs'!$E$2:$AI$2,0)+20)/'AEG Inputs'!$G$1+ED11</f>
        <v>155</v>
      </c>
      <c r="EE12" s="28" cm="1">
        <f t="array" ref="EE12">INDEX('AEG Inputs'!$E$2:$BC$95,MATCH(EE$1,'AEG Inputs'!$F$2:$F$95,0),MATCH($A12,'AEG Inputs'!$E$2:$AI$2,0)+20)/'AEG Inputs'!$G$1+EE11</f>
        <v>3</v>
      </c>
      <c r="EF12" s="28" cm="1">
        <f t="array" ref="EF12">INDEX('AEG Inputs'!$E$2:$BC$95,MATCH(EF$1,'AEG Inputs'!$F$2:$F$95,0),MATCH($A12,'AEG Inputs'!$E$2:$AI$2,0)+20)/'AEG Inputs'!$G$1+EF11</f>
        <v>335</v>
      </c>
      <c r="EG12" s="28" cm="1">
        <f t="array" ref="EG12">INDEX('AEG Inputs'!$E$2:$BC$95,MATCH(EG$1,'AEG Inputs'!$F$2:$F$95,0),MATCH($A12,'AEG Inputs'!$E$2:$AI$2,0)+20)/'AEG Inputs'!$G$1+EG11</f>
        <v>0</v>
      </c>
      <c r="EH12" s="28" cm="1">
        <f t="array" ref="EH12">INDEX('AEG Inputs'!$E$2:$BC$95,MATCH(EH$1,'AEG Inputs'!$F$2:$F$95,0),MATCH($A12,'AEG Inputs'!$E$2:$AI$2,0)+20)/'AEG Inputs'!$G$1+EH11</f>
        <v>143</v>
      </c>
      <c r="EI12" s="28" cm="1">
        <f t="array" ref="EI12">INDEX('AEG Inputs'!$E$2:$BC$95,MATCH(EI$1,'AEG Inputs'!$F$2:$F$95,0),MATCH($A12,'AEG Inputs'!$E$2:$AI$2,0)+20)/'AEG Inputs'!$G$1+EI11</f>
        <v>0</v>
      </c>
      <c r="EJ12" s="28" cm="1">
        <f t="array" ref="EJ12">INDEX('AEG Inputs'!$E$2:$BC$95,MATCH(EJ$1,'AEG Inputs'!$F$2:$F$95,0),MATCH($A12,'AEG Inputs'!$E$2:$AI$2,0)+20)/'AEG Inputs'!$G$1+EJ11</f>
        <v>1979</v>
      </c>
      <c r="EK12" s="28" cm="1">
        <f t="array" ref="EK12">INDEX('AEG Inputs'!$E$2:$BC$95,MATCH(EK$1,'AEG Inputs'!$F$2:$F$95,0),MATCH($A12,'AEG Inputs'!$E$2:$AI$2,0)+20)/'AEG Inputs'!$G$1+EK11</f>
        <v>1880</v>
      </c>
      <c r="EL12" s="28" cm="1">
        <f t="array" ref="EL12">INDEX('AEG Inputs'!$E$2:$BC$95,MATCH(EL$1,'AEG Inputs'!$F$2:$F$95,0),MATCH($A12,'AEG Inputs'!$E$2:$AI$2,0)+20)/'AEG Inputs'!$G$1+EL11</f>
        <v>77</v>
      </c>
      <c r="EM12" s="28" cm="1">
        <f t="array" ref="EM12">INDEX('AEG Inputs'!$E$2:$BC$95,MATCH(EM$1,'AEG Inputs'!$F$2:$F$95,0),MATCH($A12,'AEG Inputs'!$E$2:$AI$2,0)+20)/'AEG Inputs'!$G$1+EM11</f>
        <v>3777</v>
      </c>
      <c r="EN12" s="28" cm="1">
        <f t="array" ref="EN12">INDEX('AEG Inputs'!$E$2:$BC$95,MATCH(EN$1,'AEG Inputs'!$F$2:$F$95,0),MATCH($A12,'AEG Inputs'!$E$2:$AI$2,0)+20)/'AEG Inputs'!$G$1+EN11</f>
        <v>21</v>
      </c>
      <c r="EO12" s="28" cm="1">
        <f t="array" ref="EO12">INDEX('AEG Inputs'!$E$2:$BC$95,MATCH(EO$1,'AEG Inputs'!$F$2:$F$95,0),MATCH($A12,'AEG Inputs'!$E$2:$AI$2,0)+20)/'AEG Inputs'!$G$1+EO11</f>
        <v>798</v>
      </c>
      <c r="EP12" s="28" cm="1">
        <f t="array" ref="EP12">INDEX('AEG Inputs'!$E$2:$BC$95,MATCH(EP$1,'AEG Inputs'!$F$2:$F$95,0),MATCH($A12,'AEG Inputs'!$E$2:$AI$2,0)+20)/'AEG Inputs'!$G$1+EP11</f>
        <v>3309</v>
      </c>
      <c r="EQ12" s="28" cm="1">
        <f t="array" ref="EQ12">INDEX('AEG Inputs'!$E$2:$BC$95,MATCH(EQ$1,'AEG Inputs'!$F$2:$F$95,0),MATCH($A12,'AEG Inputs'!$E$2:$AI$2,0)+20)/'AEG Inputs'!$G$1+EQ11</f>
        <v>599</v>
      </c>
      <c r="ER12" s="28" cm="1">
        <f t="array" ref="ER12">INDEX('AEG Inputs'!$E$2:$BC$95,MATCH(ER$1,'AEG Inputs'!$F$2:$F$95,0),MATCH($A12,'AEG Inputs'!$E$2:$AI$2,0)+20)/'AEG Inputs'!$G$1+ER11</f>
        <v>643</v>
      </c>
      <c r="ES12" s="28" cm="1">
        <f t="array" ref="ES12">INDEX('AEG Inputs'!$E$2:$BC$95,MATCH(ES$1,'AEG Inputs'!$F$2:$F$95,0),MATCH($A12,'AEG Inputs'!$E$2:$AI$2,0)+20)/'AEG Inputs'!$G$1+ES11</f>
        <v>18</v>
      </c>
      <c r="ET12" s="28" cm="1">
        <f t="array" ref="ET12">INDEX('AEG Inputs'!$E$2:$BC$95,MATCH(ET$1,'AEG Inputs'!$F$2:$F$95,0),MATCH($A12,'AEG Inputs'!$E$2:$AI$2,0)+20)/'AEG Inputs'!$G$1+ET11</f>
        <v>307</v>
      </c>
      <c r="EU12" s="28" cm="1">
        <f t="array" ref="EU12">INDEX('AEG Inputs'!$E$2:$BC$95,MATCH(EU$1,'AEG Inputs'!$F$2:$F$95,0),MATCH($A12,'AEG Inputs'!$E$2:$AI$2,0)+20)/'AEG Inputs'!$G$1+EU11</f>
        <v>0</v>
      </c>
      <c r="EV12" s="28" cm="1">
        <f t="array" ref="EV12">INDEX('AEG Inputs'!$E$2:$BC$95,MATCH(EV$1,'AEG Inputs'!$F$2:$F$95,0),MATCH($A12,'AEG Inputs'!$E$2:$AI$2,0)+20)/'AEG Inputs'!$G$1+EV11</f>
        <v>327</v>
      </c>
      <c r="EW12" s="28" cm="1">
        <f t="array" ref="EW12">INDEX('AEG Inputs'!$E$2:$BC$95,MATCH(EW$1,'AEG Inputs'!$F$2:$F$95,0),MATCH($A12,'AEG Inputs'!$E$2:$AI$2,0)+20)/'AEG Inputs'!$G$1+EW11</f>
        <v>0</v>
      </c>
      <c r="EX12" s="28" cm="1">
        <f t="array" ref="EX12">INDEX('AEG Inputs'!$E$2:$BC$95,MATCH(EX$1,'AEG Inputs'!$F$2:$F$95,0),MATCH($A12,'AEG Inputs'!$E$2:$AI$2,0)+20)/'AEG Inputs'!$G$1+EX11</f>
        <v>68</v>
      </c>
      <c r="EY12" s="28" cm="1">
        <f t="array" ref="EY12">INDEX('AEG Inputs'!$E$2:$BC$95,MATCH(EY$1,'AEG Inputs'!$F$2:$F$95,0),MATCH($A12,'AEG Inputs'!$E$2:$AI$2,0)+20)/'AEG Inputs'!$G$1+EY11</f>
        <v>977</v>
      </c>
      <c r="EZ12" s="28" cm="1">
        <f t="array" ref="EZ12">INDEX('AEG Inputs'!$E$2:$BC$95,MATCH(EZ$1,'AEG Inputs'!$F$2:$F$95,0),MATCH($A12,'AEG Inputs'!$E$2:$AI$2,0)+20)/'AEG Inputs'!$G$1+EZ11</f>
        <v>101</v>
      </c>
      <c r="FA12" s="28" cm="1">
        <f t="array" ref="FA12">INDEX('AEG Inputs'!$E$2:$BC$95,MATCH(FA$1,'AEG Inputs'!$F$2:$F$95,0),MATCH($A12,'AEG Inputs'!$E$2:$AI$2,0)+20)/'AEG Inputs'!$G$1+FA11</f>
        <v>1878</v>
      </c>
      <c r="FB12" s="28" cm="1">
        <f t="array" ref="FB12">INDEX('AEG Inputs'!$E$2:$BC$95,MATCH(FB$1,'AEG Inputs'!$F$2:$F$95,0),MATCH($A12,'AEG Inputs'!$E$2:$AI$2,0)+20)/'AEG Inputs'!$G$1+FB11</f>
        <v>2</v>
      </c>
      <c r="FC12" s="28" cm="1">
        <f t="array" ref="FC12">INDEX('AEG Inputs'!$E$2:$BC$95,MATCH(FC$1,'AEG Inputs'!$F$2:$F$95,0),MATCH($A12,'AEG Inputs'!$E$2:$AI$2,0)+20)/'AEG Inputs'!$G$1+FC11</f>
        <v>0</v>
      </c>
      <c r="FD12" s="28" cm="1">
        <f t="array" ref="FD12">INDEX('AEG Inputs'!$E$2:$BC$95,MATCH(FD$1,'AEG Inputs'!$F$2:$F$95,0),MATCH($A12,'AEG Inputs'!$E$2:$AI$2,0)+20)/'AEG Inputs'!$G$1+FD11</f>
        <v>0</v>
      </c>
      <c r="FE12" s="28" cm="1">
        <f t="array" ref="FE12">INDEX('AEG Inputs'!$E$2:$BC$95,MATCH(FE$1,'AEG Inputs'!$F$2:$F$95,0),MATCH($A12,'AEG Inputs'!$E$2:$AI$2,0)+20)/'AEG Inputs'!$G$1+FE11</f>
        <v>134</v>
      </c>
      <c r="FF12" s="28" cm="1">
        <f t="array" ref="FF12">INDEX('AEG Inputs'!$E$2:$BC$95,MATCH(FF$1,'AEG Inputs'!$F$2:$F$95,0),MATCH($A12,'AEG Inputs'!$E$2:$AI$2,0)+20)/'AEG Inputs'!$G$1+FF11</f>
        <v>142</v>
      </c>
      <c r="FG12" s="28" cm="1">
        <f t="array" ref="FG12">INDEX('AEG Inputs'!$E$2:$BC$95,MATCH(FG$1,'AEG Inputs'!$F$2:$F$95,0),MATCH($A12,'AEG Inputs'!$E$2:$AI$2,0)+20)/'AEG Inputs'!$G$1+FG11</f>
        <v>34</v>
      </c>
      <c r="FH12" s="28" cm="1">
        <f t="array" ref="FH12">INDEX('AEG Inputs'!$E$2:$BC$95,MATCH(FH$1,'AEG Inputs'!$F$2:$F$95,0),MATCH($A12,'AEG Inputs'!$E$2:$AI$2,0)+20)/'AEG Inputs'!$G$1+FH11</f>
        <v>0</v>
      </c>
      <c r="FI12" s="28" cm="1">
        <f t="array" ref="FI12">INDEX('AEG Inputs'!$E$2:$BC$95,MATCH(FI$1,'AEG Inputs'!$F$2:$F$95,0),MATCH($A12,'AEG Inputs'!$E$2:$AI$2,0)+20)/'AEG Inputs'!$G$1+FI11</f>
        <v>59</v>
      </c>
      <c r="FJ12" s="28" cm="1">
        <f t="array" ref="FJ12">INDEX('AEG Inputs'!$E$2:$BC$95,MATCH(FJ$1,'AEG Inputs'!$F$2:$F$95,0),MATCH($A12,'AEG Inputs'!$E$2:$AI$2,0)+20)/'AEG Inputs'!$G$1+FJ11</f>
        <v>0</v>
      </c>
      <c r="FK12" s="28" cm="1">
        <f t="array" ref="FK12">INDEX('AEG Inputs'!$E$2:$BC$95,MATCH(FK$1,'AEG Inputs'!$F$2:$F$95,0),MATCH($A12,'AEG Inputs'!$E$2:$AI$2,0)+20)/'AEG Inputs'!$G$1+FK11</f>
        <v>38</v>
      </c>
      <c r="FL12" s="28" cm="1">
        <f t="array" ref="FL12">INDEX('AEG Inputs'!$E$2:$BC$95,MATCH(FL$1,'AEG Inputs'!$F$2:$F$95,0),MATCH($A12,'AEG Inputs'!$E$2:$AI$2,0)+20)/'AEG Inputs'!$G$1+FL11</f>
        <v>0</v>
      </c>
      <c r="FM12" s="28" cm="1">
        <f t="array" ref="FM12">INDEX('AEG Inputs'!$E$2:$BC$95,MATCH(FM$1,'AEG Inputs'!$F$2:$F$95,0),MATCH($A12,'AEG Inputs'!$E$2:$AI$2,0)+20)/'AEG Inputs'!$G$1+FM11</f>
        <v>23</v>
      </c>
      <c r="FN12" s="28" cm="1">
        <f t="array" ref="FN12">INDEX('AEG Inputs'!$E$2:$BC$95,MATCH(FN$1,'AEG Inputs'!$F$2:$F$95,0),MATCH($A12,'AEG Inputs'!$E$2:$AI$2,0)+20)/'AEG Inputs'!$G$1+FN11</f>
        <v>275</v>
      </c>
      <c r="FO12" s="28" cm="1">
        <f t="array" ref="FO12">INDEX('AEG Inputs'!$E$2:$BC$95,MATCH(FO$1,'AEG Inputs'!$F$2:$F$95,0),MATCH($A12,'AEG Inputs'!$E$2:$AI$2,0)+20)/'AEG Inputs'!$G$1+FO11</f>
        <v>10</v>
      </c>
      <c r="FP12" s="28" cm="1">
        <f t="array" ref="FP12">INDEX('AEG Inputs'!$E$2:$BC$95,MATCH(FP$1,'AEG Inputs'!$F$2:$F$95,0),MATCH($A12,'AEG Inputs'!$E$2:$AI$2,0)+20)/'AEG Inputs'!$G$1+FP11</f>
        <v>423</v>
      </c>
      <c r="FQ12" s="28" cm="1">
        <f t="array" ref="FQ12">INDEX('AEG Inputs'!$E$2:$BC$95,MATCH(FQ$1,'AEG Inputs'!$F$2:$F$95,0),MATCH($A12,'AEG Inputs'!$E$2:$AI$2,0)+20)/'AEG Inputs'!$G$1+FQ11</f>
        <v>0</v>
      </c>
      <c r="FR12" s="28" cm="1">
        <f t="array" ref="FR12">INDEX('AEG Inputs'!$E$2:$BC$95,MATCH(FR$1,'AEG Inputs'!$F$2:$F$95,0),MATCH($A12,'AEG Inputs'!$E$2:$AI$2,0)+20)/'AEG Inputs'!$G$1+FR11</f>
        <v>187</v>
      </c>
      <c r="FS12" s="28" cm="1">
        <f t="array" ref="FS12">INDEX('AEG Inputs'!$E$2:$BC$95,MATCH(FS$1,'AEG Inputs'!$F$2:$F$95,0),MATCH($A12,'AEG Inputs'!$E$2:$AI$2,0)+20)/'AEG Inputs'!$G$1+FS11</f>
        <v>383</v>
      </c>
      <c r="FT12" s="28" cm="1">
        <f t="array" ref="FT12">INDEX('AEG Inputs'!$E$2:$BC$95,MATCH(FT$1,'AEG Inputs'!$F$2:$F$95,0),MATCH($A12,'AEG Inputs'!$E$2:$AI$2,0)+20)/'AEG Inputs'!$G$1+FT11</f>
        <v>75</v>
      </c>
      <c r="FU12" s="28" cm="1">
        <f t="array" ref="FU12">INDEX('AEG Inputs'!$E$2:$BC$95,MATCH(FU$1,'AEG Inputs'!$F$2:$F$95,0),MATCH($A12,'AEG Inputs'!$E$2:$AI$2,0)+20)/'AEG Inputs'!$G$1+FU11</f>
        <v>99</v>
      </c>
      <c r="FV12" s="28" cm="1">
        <f t="array" ref="FV12">INDEX('AEG Inputs'!$E$2:$BC$95,MATCH(FV$1,'AEG Inputs'!$F$2:$F$95,0),MATCH($A12,'AEG Inputs'!$E$2:$AI$2,0)+20)/'AEG Inputs'!$G$1+FV11</f>
        <v>1</v>
      </c>
      <c r="FW12" s="28" cm="1">
        <f t="array" ref="FW12">INDEX('AEG Inputs'!$E$2:$BC$95,MATCH(FW$1,'AEG Inputs'!$F$2:$F$95,0),MATCH($A12,'AEG Inputs'!$E$2:$AI$2,0)+20)/'AEG Inputs'!$G$1+FW11</f>
        <v>52</v>
      </c>
      <c r="FX12" s="28" cm="1">
        <f t="array" ref="FX12">INDEX('AEG Inputs'!$E$2:$BC$95,MATCH(FX$1,'AEG Inputs'!$F$2:$F$95,0),MATCH($A12,'AEG Inputs'!$E$2:$AI$2,0)+20)/'AEG Inputs'!$G$1+FX11</f>
        <v>0</v>
      </c>
      <c r="FY12" s="28" cm="1">
        <f t="array" ref="FY12">INDEX('AEG Inputs'!$E$2:$BC$95,MATCH(FY$1,'AEG Inputs'!$F$2:$F$95,0),MATCH($A12,'AEG Inputs'!$E$2:$AI$2,0)+20)/'AEG Inputs'!$G$1+FY11</f>
        <v>45</v>
      </c>
    </row>
    <row r="13" spans="1:181" x14ac:dyDescent="0.25">
      <c r="A13" s="28">
        <v>2032</v>
      </c>
      <c r="B13" s="28">
        <f>INDEX('AEG Inputs'!$E$2:$BC$95,MATCH(B$1,'AEG Inputs'!$E$2:$E$95,0),MATCH($A13,'AEG Inputs'!$E$2:$AI$2,0))/'AEG Inputs'!$G$1+B12</f>
        <v>0</v>
      </c>
      <c r="C13" s="28">
        <f>INDEX('AEG Inputs'!$E$2:$BC$95,MATCH(C$1,'AEG Inputs'!$E$2:$E$95,0),MATCH($A13,'AEG Inputs'!$E$2:$AI$2,0))/'AEG Inputs'!$G$1+C12</f>
        <v>3</v>
      </c>
      <c r="D13" s="28">
        <f>INDEX('AEG Inputs'!$E$2:$BC$95,MATCH(D$1,'AEG Inputs'!$E$2:$E$95,0),MATCH($A13,'AEG Inputs'!$E$2:$AI$2,0))/'AEG Inputs'!$G$1+D12</f>
        <v>94</v>
      </c>
      <c r="E13" s="28">
        <f>INDEX('AEG Inputs'!$E$2:$BC$95,MATCH(E$1,'AEG Inputs'!$E$2:$E$95,0),MATCH($A13,'AEG Inputs'!$E$2:$AI$2,0))/'AEG Inputs'!$G$1+E12</f>
        <v>16</v>
      </c>
      <c r="F13" s="28">
        <f>INDEX('AEG Inputs'!$E$2:$BC$95,MATCH(F$1,'AEG Inputs'!$E$2:$E$95,0),MATCH($A13,'AEG Inputs'!$E$2:$AI$2,0))/'AEG Inputs'!$G$1+F12</f>
        <v>74</v>
      </c>
      <c r="G13" s="28">
        <f>INDEX('AEG Inputs'!$E$2:$BC$95,MATCH(G$1,'AEG Inputs'!$E$2:$E$95,0),MATCH($A13,'AEG Inputs'!$E$2:$AI$2,0))/'AEG Inputs'!$G$1+G12</f>
        <v>0</v>
      </c>
      <c r="H13" s="28">
        <f>INDEX('AEG Inputs'!$E$2:$BC$95,MATCH(H$1,'AEG Inputs'!$E$2:$E$95,0),MATCH($A13,'AEG Inputs'!$E$2:$AI$2,0))/'AEG Inputs'!$G$1+H12</f>
        <v>0</v>
      </c>
      <c r="I13" s="28">
        <f>INDEX('AEG Inputs'!$E$2:$BC$95,MATCH(I$1,'AEG Inputs'!$E$2:$E$95,0),MATCH($A13,'AEG Inputs'!$E$2:$AI$2,0))/'AEG Inputs'!$G$1+I12</f>
        <v>66</v>
      </c>
      <c r="J13" s="28">
        <f>INDEX('AEG Inputs'!$E$2:$BC$95,MATCH(J$1,'AEG Inputs'!$E$2:$E$95,0),MATCH($A13,'AEG Inputs'!$E$2:$AI$2,0))/'AEG Inputs'!$G$1+J12</f>
        <v>532</v>
      </c>
      <c r="K13" s="28">
        <f>INDEX('AEG Inputs'!$E$2:$BC$95,MATCH(K$1,'AEG Inputs'!$E$2:$E$95,0),MATCH($A13,'AEG Inputs'!$E$2:$AI$2,0))/'AEG Inputs'!$G$1+K12</f>
        <v>13</v>
      </c>
      <c r="L13" s="28">
        <f>INDEX('AEG Inputs'!$E$2:$BC$95,MATCH(L$1,'AEG Inputs'!$E$2:$E$95,0),MATCH($A13,'AEG Inputs'!$E$2:$AI$2,0))/'AEG Inputs'!$G$1+L12</f>
        <v>19</v>
      </c>
      <c r="M13" s="28">
        <f>INDEX('AEG Inputs'!$E$2:$BC$95,MATCH(M$1,'AEG Inputs'!$E$2:$E$95,0),MATCH($A13,'AEG Inputs'!$E$2:$AI$2,0))/'AEG Inputs'!$G$1+M12</f>
        <v>0</v>
      </c>
      <c r="N13" s="28">
        <f>INDEX('AEG Inputs'!$E$2:$BC$95,MATCH(N$1,'AEG Inputs'!$E$2:$E$95,0),MATCH($A13,'AEG Inputs'!$E$2:$AI$2,0))/'AEG Inputs'!$G$1+N12</f>
        <v>41</v>
      </c>
      <c r="O13" s="28">
        <f>INDEX('AEG Inputs'!$E$2:$BC$95,MATCH(O$1,'AEG Inputs'!$E$2:$E$95,0),MATCH($A13,'AEG Inputs'!$E$2:$AI$2,0))/'AEG Inputs'!$G$1+O12</f>
        <v>0</v>
      </c>
      <c r="P13" s="28">
        <f>INDEX('AEG Inputs'!$E$2:$BC$95,MATCH(P$1,'AEG Inputs'!$E$2:$E$95,0),MATCH($A13,'AEG Inputs'!$E$2:$AI$2,0))/'AEG Inputs'!$G$1+P12</f>
        <v>7</v>
      </c>
      <c r="Q13" s="28">
        <f>INDEX('AEG Inputs'!$E$2:$BC$95,MATCH(Q$1,'AEG Inputs'!$E$2:$E$95,0),MATCH($A13,'AEG Inputs'!$E$2:$AI$2,0))/'AEG Inputs'!$G$1+Q12</f>
        <v>115</v>
      </c>
      <c r="R13" s="28">
        <f>INDEX('AEG Inputs'!$E$2:$BC$95,MATCH(R$1,'AEG Inputs'!$E$2:$E$95,0),MATCH($A13,'AEG Inputs'!$E$2:$AI$2,0))/'AEG Inputs'!$G$1+R12</f>
        <v>0</v>
      </c>
      <c r="S13" s="28">
        <f>INDEX('AEG Inputs'!$E$2:$BC$95,MATCH(S$1,'AEG Inputs'!$E$2:$E$95,0),MATCH($A13,'AEG Inputs'!$E$2:$AI$2,0))/'AEG Inputs'!$G$1+S12</f>
        <v>18</v>
      </c>
      <c r="T13" s="28">
        <f>INDEX('AEG Inputs'!$E$2:$BC$95,MATCH(T$1,'AEG Inputs'!$E$2:$E$95,0),MATCH($A13,'AEG Inputs'!$E$2:$AI$2,0))/'AEG Inputs'!$G$1+T12</f>
        <v>113</v>
      </c>
      <c r="U13" s="28">
        <f>INDEX('AEG Inputs'!$E$2:$BC$95,MATCH(U$1,'AEG Inputs'!$E$2:$E$95,0),MATCH($A13,'AEG Inputs'!$E$2:$AI$2,0))/'AEG Inputs'!$G$1+U12</f>
        <v>8</v>
      </c>
      <c r="V13" s="28">
        <f>INDEX('AEG Inputs'!$E$2:$BC$95,MATCH(V$1,'AEG Inputs'!$E$2:$E$95,0),MATCH($A13,'AEG Inputs'!$E$2:$AI$2,0))/'AEG Inputs'!$G$1+V12</f>
        <v>201</v>
      </c>
      <c r="W13" s="28">
        <f>INDEX('AEG Inputs'!$E$2:$BC$95,MATCH(W$1,'AEG Inputs'!$E$2:$E$95,0),MATCH($A13,'AEG Inputs'!$E$2:$AI$2,0))/'AEG Inputs'!$G$1+W12</f>
        <v>0</v>
      </c>
      <c r="X13" s="28">
        <f>INDEX('AEG Inputs'!$E$2:$BC$95,MATCH(X$1,'AEG Inputs'!$E$2:$E$95,0),MATCH($A13,'AEG Inputs'!$E$2:$AI$2,0))/'AEG Inputs'!$G$1+X12</f>
        <v>72</v>
      </c>
      <c r="Y13" s="28">
        <f>INDEX('AEG Inputs'!$E$2:$BC$95,MATCH(Y$1,'AEG Inputs'!$E$2:$E$95,0),MATCH($A13,'AEG Inputs'!$E$2:$AI$2,0))/'AEG Inputs'!$G$1+Y12</f>
        <v>532</v>
      </c>
      <c r="Z13" s="28">
        <f>INDEX('AEG Inputs'!$E$2:$BC$95,MATCH(Z$1,'AEG Inputs'!$E$2:$E$95,0),MATCH($A13,'AEG Inputs'!$E$2:$AI$2,0))/'AEG Inputs'!$G$1+Z12</f>
        <v>25</v>
      </c>
      <c r="AA13" s="28">
        <f>INDEX('AEG Inputs'!$E$2:$BC$95,MATCH(AA$1,'AEG Inputs'!$E$2:$E$95,0),MATCH($A13,'AEG Inputs'!$E$2:$AI$2,0))/'AEG Inputs'!$G$1+AA12</f>
        <v>39</v>
      </c>
      <c r="AB13" s="28">
        <f>INDEX('AEG Inputs'!$E$2:$BC$95,MATCH(AB$1,'AEG Inputs'!$E$2:$E$95,0),MATCH($A13,'AEG Inputs'!$E$2:$AI$2,0))/'AEG Inputs'!$G$1+AB12</f>
        <v>0</v>
      </c>
      <c r="AC13" s="28">
        <f>INDEX('AEG Inputs'!$E$2:$BC$95,MATCH(AC$1,'AEG Inputs'!$E$2:$E$95,0),MATCH($A13,'AEG Inputs'!$E$2:$AI$2,0))/'AEG Inputs'!$G$1+AC12</f>
        <v>112</v>
      </c>
      <c r="AD13" s="28">
        <f>INDEX('AEG Inputs'!$E$2:$BC$95,MATCH(AD$1,'AEG Inputs'!$E$2:$E$95,0),MATCH($A13,'AEG Inputs'!$E$2:$AI$2,0))/'AEG Inputs'!$G$1+AD12</f>
        <v>0</v>
      </c>
      <c r="AE13" s="28">
        <f>INDEX('AEG Inputs'!$E$2:$BC$95,MATCH(AE$1,'AEG Inputs'!$E$2:$E$95,0),MATCH($A13,'AEG Inputs'!$E$2:$AI$2,0))/'AEG Inputs'!$G$1+AE12</f>
        <v>11</v>
      </c>
      <c r="AF13" s="28">
        <f>INDEX('AEG Inputs'!$E$2:$BC$95,MATCH(AF$1,'AEG Inputs'!$E$2:$E$95,0),MATCH($A13,'AEG Inputs'!$E$2:$AI$2,0))/'AEG Inputs'!$G$1+AF12</f>
        <v>1726</v>
      </c>
      <c r="AG13" s="28">
        <f>INDEX('AEG Inputs'!$E$2:$BC$95,MATCH(AG$1,'AEG Inputs'!$E$2:$E$95,0),MATCH($A13,'AEG Inputs'!$E$2:$AI$2,0))/'AEG Inputs'!$G$1+AG12</f>
        <v>0</v>
      </c>
      <c r="AH13" s="28">
        <f>INDEX('AEG Inputs'!$E$2:$BC$95,MATCH(AH$1,'AEG Inputs'!$E$2:$E$95,0),MATCH($A13,'AEG Inputs'!$E$2:$AI$2,0))/'AEG Inputs'!$G$1+AH12</f>
        <v>381</v>
      </c>
      <c r="AI13" s="28">
        <f>INDEX('AEG Inputs'!$E$2:$BC$95,MATCH(AI$1,'AEG Inputs'!$E$2:$E$95,0),MATCH($A13,'AEG Inputs'!$E$2:$AI$2,0))/'AEG Inputs'!$G$1+AI12</f>
        <v>1251</v>
      </c>
      <c r="AJ13" s="28">
        <f>INDEX('AEG Inputs'!$E$2:$BC$95,MATCH(AJ$1,'AEG Inputs'!$E$2:$E$95,0),MATCH($A13,'AEG Inputs'!$E$2:$AI$2,0))/'AEG Inputs'!$G$1+AJ12</f>
        <v>765</v>
      </c>
      <c r="AK13" s="28">
        <f>INDEX('AEG Inputs'!$E$2:$BC$95,MATCH(AK$1,'AEG Inputs'!$E$2:$E$95,0),MATCH($A13,'AEG Inputs'!$E$2:$AI$2,0))/'AEG Inputs'!$G$1+AK12</f>
        <v>1289</v>
      </c>
      <c r="AL13" s="28">
        <f>INDEX('AEG Inputs'!$E$2:$BC$95,MATCH(AL$1,'AEG Inputs'!$E$2:$E$95,0),MATCH($A13,'AEG Inputs'!$E$2:$AI$2,0))/'AEG Inputs'!$G$1+AL12</f>
        <v>23</v>
      </c>
      <c r="AM13" s="28">
        <f>INDEX('AEG Inputs'!$E$2:$BC$95,MATCH(AM$1,'AEG Inputs'!$E$2:$E$95,0),MATCH($A13,'AEG Inputs'!$E$2:$AI$2,0))/'AEG Inputs'!$G$1+AM12</f>
        <v>0</v>
      </c>
      <c r="AN13" s="28">
        <f>INDEX('AEG Inputs'!$E$2:$BC$95,MATCH(AN$1,'AEG Inputs'!$E$2:$E$95,0),MATCH($A13,'AEG Inputs'!$E$2:$AI$2,0))/'AEG Inputs'!$G$1+AN12</f>
        <v>0</v>
      </c>
      <c r="AO13" s="28">
        <f>INDEX('AEG Inputs'!$E$2:$BC$95,MATCH(AO$1,'AEG Inputs'!$E$2:$E$95,0),MATCH($A13,'AEG Inputs'!$E$2:$AI$2,0))/'AEG Inputs'!$G$1+AO12</f>
        <v>1115</v>
      </c>
      <c r="AP13" s="28">
        <f>INDEX('AEG Inputs'!$E$2:$BC$95,MATCH(AP$1,'AEG Inputs'!$E$2:$E$95,0),MATCH($A13,'AEG Inputs'!$E$2:$AI$2,0))/'AEG Inputs'!$G$1+AP12</f>
        <v>291</v>
      </c>
      <c r="AQ13" s="28">
        <f>INDEX('AEG Inputs'!$E$2:$BC$95,MATCH(AQ$1,'AEG Inputs'!$E$2:$E$95,0),MATCH($A13,'AEG Inputs'!$E$2:$AI$2,0))/'AEG Inputs'!$G$1+AQ12</f>
        <v>359</v>
      </c>
      <c r="AR13" s="28">
        <f>INDEX('AEG Inputs'!$E$2:$BC$95,MATCH(AR$1,'AEG Inputs'!$E$2:$E$95,0),MATCH($A13,'AEG Inputs'!$E$2:$AI$2,0))/'AEG Inputs'!$G$1+AR12</f>
        <v>3</v>
      </c>
      <c r="AS13" s="28">
        <f>INDEX('AEG Inputs'!$E$2:$BC$95,MATCH(AS$1,'AEG Inputs'!$E$2:$E$95,0),MATCH($A13,'AEG Inputs'!$E$2:$AI$2,0))/'AEG Inputs'!$G$1+AS12</f>
        <v>670</v>
      </c>
      <c r="AT13" s="28">
        <f>INDEX('AEG Inputs'!$E$2:$BC$95,MATCH(AT$1,'AEG Inputs'!$E$2:$E$95,0),MATCH($A13,'AEG Inputs'!$E$2:$AI$2,0))/'AEG Inputs'!$G$1+AT12</f>
        <v>0</v>
      </c>
      <c r="AU13" s="28">
        <f>INDEX('AEG Inputs'!$E$2:$BC$95,MATCH(AU$1,'AEG Inputs'!$E$2:$E$95,0),MATCH($A13,'AEG Inputs'!$E$2:$AI$2,0))/'AEG Inputs'!$G$1+AU12</f>
        <v>69</v>
      </c>
      <c r="AV13" s="28">
        <f>INDEX('AEG Inputs'!$E$2:$BC$95,MATCH(AV$1,'AEG Inputs'!$E$2:$E$95,0),MATCH($A13,'AEG Inputs'!$E$2:$AI$2,0))/'AEG Inputs'!$G$1+AV12</f>
        <v>0</v>
      </c>
      <c r="AW13" s="28">
        <f>INDEX('AEG Inputs'!$E$2:$BC$95,MATCH(AW$1,'AEG Inputs'!$E$2:$E$95,0),MATCH($A13,'AEG Inputs'!$E$2:$AI$2,0))/'AEG Inputs'!$G$1+AW12</f>
        <v>0</v>
      </c>
      <c r="AX13" s="28">
        <f>INDEX('AEG Inputs'!$E$2:$BC$95,MATCH(AX$1,'AEG Inputs'!$E$2:$E$95,0),MATCH($A13,'AEG Inputs'!$E$2:$AI$2,0))/'AEG Inputs'!$G$1+AX12</f>
        <v>2149</v>
      </c>
      <c r="AY13" s="28">
        <f>INDEX('AEG Inputs'!$E$2:$BC$95,MATCH(AY$1,'AEG Inputs'!$E$2:$E$95,0),MATCH($A13,'AEG Inputs'!$E$2:$AI$2,0))/'AEG Inputs'!$G$1+AY12</f>
        <v>807</v>
      </c>
      <c r="AZ13" s="28">
        <f>INDEX('AEG Inputs'!$E$2:$BC$95,MATCH(AZ$1,'AEG Inputs'!$E$2:$E$95,0),MATCH($A13,'AEG Inputs'!$E$2:$AI$2,0))/'AEG Inputs'!$G$1+AZ12</f>
        <v>92</v>
      </c>
      <c r="BA13" s="28">
        <f>INDEX('AEG Inputs'!$E$2:$BC$95,MATCH(BA$1,'AEG Inputs'!$E$2:$E$95,0),MATCH($A13,'AEG Inputs'!$E$2:$AI$2,0))/'AEG Inputs'!$G$1+BA12</f>
        <v>1981</v>
      </c>
      <c r="BB13" s="28">
        <f>INDEX('AEG Inputs'!$E$2:$BC$95,MATCH(BB$1,'AEG Inputs'!$E$2:$E$95,0),MATCH($A13,'AEG Inputs'!$E$2:$AI$2,0))/'AEG Inputs'!$G$1+BB12</f>
        <v>21</v>
      </c>
      <c r="BC13" s="28">
        <f>INDEX('AEG Inputs'!$E$2:$BC$95,MATCH(BC$1,'AEG Inputs'!$E$2:$E$95,0),MATCH($A13,'AEG Inputs'!$E$2:$AI$2,0))/'AEG Inputs'!$G$1+BC12</f>
        <v>374</v>
      </c>
      <c r="BD13" s="28">
        <f>INDEX('AEG Inputs'!$E$2:$BC$95,MATCH(BD$1,'AEG Inputs'!$E$2:$E$95,0),MATCH($A13,'AEG Inputs'!$E$2:$AI$2,0))/'AEG Inputs'!$G$1+BD12</f>
        <v>3815</v>
      </c>
      <c r="BE13" s="28">
        <f>INDEX('AEG Inputs'!$E$2:$BC$95,MATCH(BE$1,'AEG Inputs'!$E$2:$E$95,0),MATCH($A13,'AEG Inputs'!$E$2:$AI$2,0))/'AEG Inputs'!$G$1+BE12</f>
        <v>506</v>
      </c>
      <c r="BF13" s="28">
        <f>INDEX('AEG Inputs'!$E$2:$BC$95,MATCH(BF$1,'AEG Inputs'!$E$2:$E$95,0),MATCH($A13,'AEG Inputs'!$E$2:$AI$2,0))/'AEG Inputs'!$G$1+BF12</f>
        <v>661.99999999999989</v>
      </c>
      <c r="BG13" s="28">
        <f>INDEX('AEG Inputs'!$E$2:$BC$95,MATCH(BG$1,'AEG Inputs'!$E$2:$E$95,0),MATCH($A13,'AEG Inputs'!$E$2:$AI$2,0))/'AEG Inputs'!$G$1+BG12</f>
        <v>19</v>
      </c>
      <c r="BH13" s="28">
        <f>INDEX('AEG Inputs'!$E$2:$BC$95,MATCH(BH$1,'AEG Inputs'!$E$2:$E$95,0),MATCH($A13,'AEG Inputs'!$E$2:$AI$2,0))/'AEG Inputs'!$G$1+BH12</f>
        <v>826</v>
      </c>
      <c r="BI13" s="28">
        <f>INDEX('AEG Inputs'!$E$2:$BC$95,MATCH(BI$1,'AEG Inputs'!$E$2:$E$95,0),MATCH($A13,'AEG Inputs'!$E$2:$AI$2,0))/'AEG Inputs'!$G$1+BI12</f>
        <v>0</v>
      </c>
      <c r="BJ13" s="28">
        <f>INDEX('AEG Inputs'!$E$2:$BC$95,MATCH(BJ$1,'AEG Inputs'!$E$2:$E$95,0),MATCH($A13,'AEG Inputs'!$E$2:$AI$2,0))/'AEG Inputs'!$G$1+BJ12</f>
        <v>220</v>
      </c>
      <c r="BK13" s="28">
        <f>INDEX('AEG Inputs'!$E$2:$BC$95,MATCH(BK$1,'AEG Inputs'!$E$2:$E$95,0),MATCH($A13,'AEG Inputs'!$E$2:$AI$2,0))/'AEG Inputs'!$G$1+BK12</f>
        <v>765</v>
      </c>
      <c r="BL13" s="28">
        <f>INDEX('AEG Inputs'!$E$2:$BC$95,MATCH(BL$1,'AEG Inputs'!$E$2:$E$95,0),MATCH($A13,'AEG Inputs'!$E$2:$AI$2,0))/'AEG Inputs'!$G$1+BL12</f>
        <v>0</v>
      </c>
      <c r="BM13" s="28">
        <f>INDEX('AEG Inputs'!$E$2:$BC$95,MATCH(BM$1,'AEG Inputs'!$E$2:$E$95,0),MATCH($A13,'AEG Inputs'!$E$2:$AI$2,0))/'AEG Inputs'!$G$1+BM12</f>
        <v>80</v>
      </c>
      <c r="BN13" s="28">
        <f>INDEX('AEG Inputs'!$E$2:$BC$95,MATCH(BN$1,'AEG Inputs'!$E$2:$E$95,0),MATCH($A13,'AEG Inputs'!$E$2:$AI$2,0))/'AEG Inputs'!$G$1+BN12</f>
        <v>375</v>
      </c>
      <c r="BO13" s="28">
        <f>INDEX('AEG Inputs'!$E$2:$BC$95,MATCH(BO$1,'AEG Inputs'!$E$2:$E$95,0),MATCH($A13,'AEG Inputs'!$E$2:$AI$2,0))/'AEG Inputs'!$G$1+BO12</f>
        <v>240</v>
      </c>
      <c r="BP13" s="28">
        <f>INDEX('AEG Inputs'!$E$2:$BC$95,MATCH(BP$1,'AEG Inputs'!$E$2:$E$95,0),MATCH($A13,'AEG Inputs'!$E$2:$AI$2,0))/'AEG Inputs'!$G$1+BP12</f>
        <v>415</v>
      </c>
      <c r="BQ13" s="28">
        <f>INDEX('AEG Inputs'!$E$2:$BC$95,MATCH(BQ$1,'AEG Inputs'!$E$2:$E$95,0),MATCH($A13,'AEG Inputs'!$E$2:$AI$2,0))/'AEG Inputs'!$G$1+BQ12</f>
        <v>2</v>
      </c>
      <c r="BR13" s="28">
        <f>INDEX('AEG Inputs'!$E$2:$BC$95,MATCH(BR$1,'AEG Inputs'!$E$2:$E$95,0),MATCH($A13,'AEG Inputs'!$E$2:$AI$2,0))/'AEG Inputs'!$G$1+BR12</f>
        <v>0</v>
      </c>
      <c r="BS13" s="28">
        <f>INDEX('AEG Inputs'!$E$2:$BC$95,MATCH(BS$1,'AEG Inputs'!$E$2:$E$95,0),MATCH($A13,'AEG Inputs'!$E$2:$AI$2,0))/'AEG Inputs'!$G$1+BS12</f>
        <v>0</v>
      </c>
      <c r="BT13" s="28">
        <f>INDEX('AEG Inputs'!$E$2:$BC$95,MATCH(BT$1,'AEG Inputs'!$E$2:$E$95,0),MATCH($A13,'AEG Inputs'!$E$2:$AI$2,0))/'AEG Inputs'!$G$1+BT12</f>
        <v>188</v>
      </c>
      <c r="BU13" s="28">
        <f>INDEX('AEG Inputs'!$E$2:$BC$95,MATCH(BU$1,'AEG Inputs'!$E$2:$E$95,0),MATCH($A13,'AEG Inputs'!$E$2:$AI$2,0))/'AEG Inputs'!$G$1+BU12</f>
        <v>74</v>
      </c>
      <c r="BV13" s="28">
        <f>INDEX('AEG Inputs'!$E$2:$BC$95,MATCH(BV$1,'AEG Inputs'!$E$2:$E$95,0),MATCH($A13,'AEG Inputs'!$E$2:$AI$2,0))/'AEG Inputs'!$G$1+BV12</f>
        <v>89</v>
      </c>
      <c r="BW13" s="28">
        <f>INDEX('AEG Inputs'!$E$2:$BC$95,MATCH(BW$1,'AEG Inputs'!$E$2:$E$95,0),MATCH($A13,'AEG Inputs'!$E$2:$AI$2,0))/'AEG Inputs'!$G$1+BW12</f>
        <v>0</v>
      </c>
      <c r="BX13" s="28">
        <f>INDEX('AEG Inputs'!$E$2:$BC$95,MATCH(BX$1,'AEG Inputs'!$E$2:$E$95,0),MATCH($A13,'AEG Inputs'!$E$2:$AI$2,0))/'AEG Inputs'!$G$1+BX12</f>
        <v>207</v>
      </c>
      <c r="BY13" s="28">
        <f>INDEX('AEG Inputs'!$E$2:$BC$95,MATCH(BY$1,'AEG Inputs'!$E$2:$E$95,0),MATCH($A13,'AEG Inputs'!$E$2:$AI$2,0))/'AEG Inputs'!$G$1+BY12</f>
        <v>0</v>
      </c>
      <c r="BZ13" s="28">
        <f>INDEX('AEG Inputs'!$E$2:$BC$95,MATCH(BZ$1,'AEG Inputs'!$E$2:$E$95,0),MATCH($A13,'AEG Inputs'!$E$2:$AI$2,0))/'AEG Inputs'!$G$1+BZ12</f>
        <v>18</v>
      </c>
      <c r="CA13" s="28">
        <f>INDEX('AEG Inputs'!$E$2:$BC$95,MATCH(CA$1,'AEG Inputs'!$E$2:$E$95,0),MATCH($A13,'AEG Inputs'!$E$2:$AI$2,0))/'AEG Inputs'!$G$1+CA12</f>
        <v>0</v>
      </c>
      <c r="CB13" s="28">
        <f>INDEX('AEG Inputs'!$E$2:$BC$95,MATCH(CB$1,'AEG Inputs'!$E$2:$E$95,0),MATCH($A13,'AEG Inputs'!$E$2:$AI$2,0))/'AEG Inputs'!$G$1+CB12</f>
        <v>0</v>
      </c>
      <c r="CC13" s="28">
        <f>INDEX('AEG Inputs'!$E$2:$BC$95,MATCH(CC$1,'AEG Inputs'!$E$2:$E$95,0),MATCH($A13,'AEG Inputs'!$E$2:$AI$2,0))/'AEG Inputs'!$G$1+CC12</f>
        <v>25</v>
      </c>
      <c r="CD13" s="28">
        <f>INDEX('AEG Inputs'!$E$2:$BC$95,MATCH(CD$1,'AEG Inputs'!$E$2:$E$95,0),MATCH($A13,'AEG Inputs'!$E$2:$AI$2,0))/'AEG Inputs'!$G$1+CD12</f>
        <v>113</v>
      </c>
      <c r="CE13" s="28">
        <f>INDEX('AEG Inputs'!$E$2:$BC$95,MATCH(CE$1,'AEG Inputs'!$E$2:$E$95,0),MATCH($A13,'AEG Inputs'!$E$2:$AI$2,0))/'AEG Inputs'!$G$1+CE12</f>
        <v>10</v>
      </c>
      <c r="CF13" s="28">
        <f>INDEX('AEG Inputs'!$E$2:$BC$95,MATCH(CF$1,'AEG Inputs'!$E$2:$E$95,0),MATCH($A13,'AEG Inputs'!$E$2:$AI$2,0))/'AEG Inputs'!$G$1+CF12</f>
        <v>208</v>
      </c>
      <c r="CG13" s="28">
        <f>INDEX('AEG Inputs'!$E$2:$BC$95,MATCH(CG$1,'AEG Inputs'!$E$2:$E$95,0),MATCH($A13,'AEG Inputs'!$E$2:$AI$2,0))/'AEG Inputs'!$G$1+CG12</f>
        <v>0</v>
      </c>
      <c r="CH13" s="28">
        <f>INDEX('AEG Inputs'!$E$2:$BC$95,MATCH(CH$1,'AEG Inputs'!$E$2:$E$95,0),MATCH($A13,'AEG Inputs'!$E$2:$AI$2,0))/'AEG Inputs'!$G$1+CH12</f>
        <v>89</v>
      </c>
      <c r="CI13" s="28">
        <f>INDEX('AEG Inputs'!$E$2:$BC$95,MATCH(CI$1,'AEG Inputs'!$E$2:$E$95,0),MATCH($A13,'AEG Inputs'!$E$2:$AI$2,0))/'AEG Inputs'!$G$1+CI12</f>
        <v>414</v>
      </c>
      <c r="CJ13" s="28">
        <f>INDEX('AEG Inputs'!$E$2:$BC$95,MATCH(CJ$1,'AEG Inputs'!$E$2:$E$95,0),MATCH($A13,'AEG Inputs'!$E$2:$AI$2,0))/'AEG Inputs'!$G$1+CJ12</f>
        <v>55</v>
      </c>
      <c r="CK13" s="28">
        <f>INDEX('AEG Inputs'!$E$2:$BC$95,MATCH(CK$1,'AEG Inputs'!$E$2:$E$95,0),MATCH($A13,'AEG Inputs'!$E$2:$AI$2,0))/'AEG Inputs'!$G$1+CK12</f>
        <v>101</v>
      </c>
      <c r="CL13" s="28">
        <f>INDEX('AEG Inputs'!$E$2:$BC$95,MATCH(CL$1,'AEG Inputs'!$E$2:$E$95,0),MATCH($A13,'AEG Inputs'!$E$2:$AI$2,0))/'AEG Inputs'!$G$1+CL12</f>
        <v>0</v>
      </c>
      <c r="CM13" s="28">
        <f>INDEX('AEG Inputs'!$E$2:$BC$95,MATCH(CM$1,'AEG Inputs'!$E$2:$E$95,0),MATCH($A13,'AEG Inputs'!$E$2:$AI$2,0))/'AEG Inputs'!$G$1+CM12</f>
        <v>213</v>
      </c>
      <c r="CN13" s="28">
        <f>INDEX('AEG Inputs'!$E$2:$BC$95,MATCH(CN$1,'AEG Inputs'!$E$2:$E$95,0),MATCH($A13,'AEG Inputs'!$E$2:$AI$2,0))/'AEG Inputs'!$G$1+CN12</f>
        <v>0</v>
      </c>
      <c r="CO13" s="28">
        <f>INDEX('AEG Inputs'!$E$2:$BC$95,MATCH(CO$1,'AEG Inputs'!$E$2:$E$95,0),MATCH($A13,'AEG Inputs'!$E$2:$AI$2,0))/'AEG Inputs'!$G$1+CO12</f>
        <v>28</v>
      </c>
      <c r="CP13" s="28">
        <f>INDEX('AEG Inputs'!$E$2:$BC$95,MATCH(CP$1,'AEG Inputs'!$E$2:$E$95,0),MATCH($A13,'AEG Inputs'!$E$2:$AI$2,0))/'AEG Inputs'!$G$1+CP12</f>
        <v>38</v>
      </c>
      <c r="CQ13" s="28" cm="1">
        <f t="array" ref="CQ13">INDEX('AEG Inputs'!$E$2:$BC$95,MATCH(CQ$1,'AEG Inputs'!$F$2:$F$95,0),MATCH($A13,'AEG Inputs'!$E$2:$AI$2,0)+20)/'AEG Inputs'!$G$1+CQ12</f>
        <v>0</v>
      </c>
      <c r="CR13" s="28" cm="1">
        <f t="array" ref="CR13">INDEX('AEG Inputs'!$E$2:$BC$95,MATCH(CR$1,'AEG Inputs'!$F$2:$F$95,0),MATCH($A13,'AEG Inputs'!$E$2:$AI$2,0)+20)/'AEG Inputs'!$G$1+CR12</f>
        <v>4</v>
      </c>
      <c r="CS13" s="28" cm="1">
        <f t="array" ref="CS13">INDEX('AEG Inputs'!$E$2:$BC$95,MATCH(CS$1,'AEG Inputs'!$F$2:$F$95,0),MATCH($A13,'AEG Inputs'!$E$2:$AI$2,0)+20)/'AEG Inputs'!$G$1+CS12</f>
        <v>249</v>
      </c>
      <c r="CT13" s="28" cm="1">
        <f t="array" ref="CT13">INDEX('AEG Inputs'!$E$2:$BC$95,MATCH(CT$1,'AEG Inputs'!$F$2:$F$95,0),MATCH($A13,'AEG Inputs'!$E$2:$AI$2,0)+20)/'AEG Inputs'!$G$1+CT12</f>
        <v>11</v>
      </c>
      <c r="CU13" s="28" cm="1">
        <f t="array" ref="CU13">INDEX('AEG Inputs'!$E$2:$BC$95,MATCH(CU$1,'AEG Inputs'!$F$2:$F$95,0),MATCH($A13,'AEG Inputs'!$E$2:$AI$2,0)+20)/'AEG Inputs'!$G$1+CU12</f>
        <v>236</v>
      </c>
      <c r="CV13" s="28" cm="1">
        <f t="array" ref="CV13">INDEX('AEG Inputs'!$E$2:$BC$95,MATCH(CV$1,'AEG Inputs'!$F$2:$F$95,0),MATCH($A13,'AEG Inputs'!$E$2:$AI$2,0)+20)/'AEG Inputs'!$G$1+CV12</f>
        <v>0</v>
      </c>
      <c r="CW13" s="28" cm="1">
        <f t="array" ref="CW13">INDEX('AEG Inputs'!$E$2:$BC$95,MATCH(CW$1,'AEG Inputs'!$F$2:$F$95,0),MATCH($A13,'AEG Inputs'!$E$2:$AI$2,0)+20)/'AEG Inputs'!$G$1+CW12</f>
        <v>0</v>
      </c>
      <c r="CX13" s="28" cm="1">
        <f t="array" ref="CX13">INDEX('AEG Inputs'!$E$2:$BC$95,MATCH(CX$1,'AEG Inputs'!$F$2:$F$95,0),MATCH($A13,'AEG Inputs'!$E$2:$AI$2,0)+20)/'AEG Inputs'!$G$1+CX12</f>
        <v>138</v>
      </c>
      <c r="CY13" s="28" cm="1">
        <f t="array" ref="CY13">INDEX('AEG Inputs'!$E$2:$BC$95,MATCH(CY$1,'AEG Inputs'!$F$2:$F$95,0),MATCH($A13,'AEG Inputs'!$E$2:$AI$2,0)+20)/'AEG Inputs'!$G$1+CY12</f>
        <v>532</v>
      </c>
      <c r="CZ13" s="28" cm="1">
        <f t="array" ref="CZ13">INDEX('AEG Inputs'!$E$2:$BC$95,MATCH(CZ$1,'AEG Inputs'!$F$2:$F$95,0),MATCH($A13,'AEG Inputs'!$E$2:$AI$2,0)+20)/'AEG Inputs'!$G$1+CZ12</f>
        <v>18</v>
      </c>
      <c r="DA13" s="28" cm="1">
        <f t="array" ref="DA13">INDEX('AEG Inputs'!$E$2:$BC$95,MATCH(DA$1,'AEG Inputs'!$F$2:$F$95,0),MATCH($A13,'AEG Inputs'!$E$2:$AI$2,0)+20)/'AEG Inputs'!$G$1+DA12</f>
        <v>4</v>
      </c>
      <c r="DB13" s="28" cm="1">
        <f t="array" ref="DB13">INDEX('AEG Inputs'!$E$2:$BC$95,MATCH(DB$1,'AEG Inputs'!$F$2:$F$95,0),MATCH($A13,'AEG Inputs'!$E$2:$AI$2,0)+20)/'AEG Inputs'!$G$1+DB12</f>
        <v>0</v>
      </c>
      <c r="DC13" s="28" cm="1">
        <f t="array" ref="DC13">INDEX('AEG Inputs'!$E$2:$BC$95,MATCH(DC$1,'AEG Inputs'!$F$2:$F$95,0),MATCH($A13,'AEG Inputs'!$E$2:$AI$2,0)+20)/'AEG Inputs'!$G$1+DC12</f>
        <v>12</v>
      </c>
      <c r="DD13" s="28" cm="1">
        <f t="array" ref="DD13">INDEX('AEG Inputs'!$E$2:$BC$95,MATCH(DD$1,'AEG Inputs'!$F$2:$F$95,0),MATCH($A13,'AEG Inputs'!$E$2:$AI$2,0)+20)/'AEG Inputs'!$G$1+DD12</f>
        <v>0</v>
      </c>
      <c r="DE13" s="28" cm="1">
        <f t="array" ref="DE13">INDEX('AEG Inputs'!$E$2:$BC$95,MATCH(DE$1,'AEG Inputs'!$F$2:$F$95,0),MATCH($A13,'AEG Inputs'!$E$2:$AI$2,0)+20)/'AEG Inputs'!$G$1+DE12</f>
        <v>11</v>
      </c>
      <c r="DF13" s="28" cm="1">
        <f t="array" ref="DF13">INDEX('AEG Inputs'!$E$2:$BC$95,MATCH(DF$1,'AEG Inputs'!$F$2:$F$95,0),MATCH($A13,'AEG Inputs'!$E$2:$AI$2,0)+20)/'AEG Inputs'!$G$1+DF12</f>
        <v>0</v>
      </c>
      <c r="DG13" s="28" cm="1">
        <f t="array" ref="DG13">INDEX('AEG Inputs'!$E$2:$BC$95,MATCH(DG$1,'AEG Inputs'!$F$2:$F$95,0),MATCH($A13,'AEG Inputs'!$E$2:$AI$2,0)+20)/'AEG Inputs'!$G$1+DG12</f>
        <v>15</v>
      </c>
      <c r="DH13" s="28" cm="1">
        <f t="array" ref="DH13">INDEX('AEG Inputs'!$E$2:$BC$95,MATCH(DH$1,'AEG Inputs'!$F$2:$F$95,0),MATCH($A13,'AEG Inputs'!$E$2:$AI$2,0)+20)/'AEG Inputs'!$G$1+DH12</f>
        <v>301</v>
      </c>
      <c r="DI13" s="28" cm="1">
        <f t="array" ref="DI13">INDEX('AEG Inputs'!$E$2:$BC$95,MATCH(DI$1,'AEG Inputs'!$F$2:$F$95,0),MATCH($A13,'AEG Inputs'!$E$2:$AI$2,0)+20)/'AEG Inputs'!$G$1+DI12</f>
        <v>5</v>
      </c>
      <c r="DJ13" s="28" cm="1">
        <f t="array" ref="DJ13">INDEX('AEG Inputs'!$E$2:$BC$95,MATCH(DJ$1,'AEG Inputs'!$F$2:$F$95,0),MATCH($A13,'AEG Inputs'!$E$2:$AI$2,0)+20)/'AEG Inputs'!$G$1+DJ12</f>
        <v>443</v>
      </c>
      <c r="DK13" s="28" cm="1">
        <f t="array" ref="DK13">INDEX('AEG Inputs'!$E$2:$BC$95,MATCH(DK$1,'AEG Inputs'!$F$2:$F$95,0),MATCH($A13,'AEG Inputs'!$E$2:$AI$2,0)+20)/'AEG Inputs'!$G$1+DK12</f>
        <v>0</v>
      </c>
      <c r="DL13" s="28" cm="1">
        <f t="array" ref="DL13">INDEX('AEG Inputs'!$E$2:$BC$95,MATCH(DL$1,'AEG Inputs'!$F$2:$F$95,0),MATCH($A13,'AEG Inputs'!$E$2:$AI$2,0)+20)/'AEG Inputs'!$G$1+DL12</f>
        <v>152</v>
      </c>
      <c r="DM13" s="28" cm="1">
        <f t="array" ref="DM13">INDEX('AEG Inputs'!$E$2:$BC$95,MATCH(DM$1,'AEG Inputs'!$F$2:$F$95,0),MATCH($A13,'AEG Inputs'!$E$2:$AI$2,0)+20)/'AEG Inputs'!$G$1+DM12</f>
        <v>532</v>
      </c>
      <c r="DN13" s="28" cm="1">
        <f t="array" ref="DN13">INDEX('AEG Inputs'!$E$2:$BC$95,MATCH(DN$1,'AEG Inputs'!$F$2:$F$95,0),MATCH($A13,'AEG Inputs'!$E$2:$AI$2,0)+20)/'AEG Inputs'!$G$1+DN12</f>
        <v>44</v>
      </c>
      <c r="DO13" s="28" cm="1">
        <f t="array" ref="DO13">INDEX('AEG Inputs'!$E$2:$BC$95,MATCH(DO$1,'AEG Inputs'!$F$2:$F$95,0),MATCH($A13,'AEG Inputs'!$E$2:$AI$2,0)+20)/'AEG Inputs'!$G$1+DO12</f>
        <v>36</v>
      </c>
      <c r="DP13" s="28" cm="1">
        <f t="array" ref="DP13">INDEX('AEG Inputs'!$E$2:$BC$95,MATCH(DP$1,'AEG Inputs'!$F$2:$F$95,0),MATCH($A13,'AEG Inputs'!$E$2:$AI$2,0)+20)/'AEG Inputs'!$G$1+DP12</f>
        <v>0</v>
      </c>
      <c r="DQ13" s="28" cm="1">
        <f t="array" ref="DQ13">INDEX('AEG Inputs'!$E$2:$BC$95,MATCH(DQ$1,'AEG Inputs'!$F$2:$F$95,0),MATCH($A13,'AEG Inputs'!$E$2:$AI$2,0)+20)/'AEG Inputs'!$G$1+DQ12</f>
        <v>18</v>
      </c>
      <c r="DR13" s="28" cm="1">
        <f t="array" ref="DR13">INDEX('AEG Inputs'!$E$2:$BC$95,MATCH(DR$1,'AEG Inputs'!$F$2:$F$95,0),MATCH($A13,'AEG Inputs'!$E$2:$AI$2,0)+20)/'AEG Inputs'!$G$1+DR12</f>
        <v>0</v>
      </c>
      <c r="DS13" s="28" cm="1">
        <f t="array" ref="DS13">INDEX('AEG Inputs'!$E$2:$BC$95,MATCH(DS$1,'AEG Inputs'!$F$2:$F$95,0),MATCH($A13,'AEG Inputs'!$E$2:$AI$2,0)+20)/'AEG Inputs'!$G$1+DS12</f>
        <v>21</v>
      </c>
      <c r="DT13" s="28" cm="1">
        <f t="array" ref="DT13">INDEX('AEG Inputs'!$E$2:$BC$95,MATCH(DT$1,'AEG Inputs'!$F$2:$F$95,0),MATCH($A13,'AEG Inputs'!$E$2:$AI$2,0)+20)/'AEG Inputs'!$G$1+DT12</f>
        <v>0</v>
      </c>
      <c r="DU13" s="28" cm="1">
        <f t="array" ref="DU13">INDEX('AEG Inputs'!$E$2:$BC$95,MATCH(DU$1,'AEG Inputs'!$F$2:$F$95,0),MATCH($A13,'AEG Inputs'!$E$2:$AI$2,0)+20)/'AEG Inputs'!$G$1+DU12</f>
        <v>374</v>
      </c>
      <c r="DV13" s="28" cm="1">
        <f t="array" ref="DV13">INDEX('AEG Inputs'!$E$2:$BC$95,MATCH(DV$1,'AEG Inputs'!$F$2:$F$95,0),MATCH($A13,'AEG Inputs'!$E$2:$AI$2,0)+20)/'AEG Inputs'!$G$1+DV12</f>
        <v>3395</v>
      </c>
      <c r="DW13" s="28" cm="1">
        <f t="array" ref="DW13">INDEX('AEG Inputs'!$E$2:$BC$95,MATCH(DW$1,'AEG Inputs'!$F$2:$F$95,0),MATCH($A13,'AEG Inputs'!$E$2:$AI$2,0)+20)/'AEG Inputs'!$G$1+DW12</f>
        <v>353</v>
      </c>
      <c r="DX13" s="28" cm="1">
        <f t="array" ref="DX13">INDEX('AEG Inputs'!$E$2:$BC$95,MATCH(DX$1,'AEG Inputs'!$F$2:$F$95,0),MATCH($A13,'AEG Inputs'!$E$2:$AI$2,0)+20)/'AEG Inputs'!$G$1+DX12</f>
        <v>3978</v>
      </c>
      <c r="DY13" s="28" cm="1">
        <f t="array" ref="DY13">INDEX('AEG Inputs'!$E$2:$BC$95,MATCH(DY$1,'AEG Inputs'!$F$2:$F$95,0),MATCH($A13,'AEG Inputs'!$E$2:$AI$2,0)+20)/'AEG Inputs'!$G$1+DY12</f>
        <v>22</v>
      </c>
      <c r="DZ13" s="28" cm="1">
        <f t="array" ref="DZ13">INDEX('AEG Inputs'!$E$2:$BC$95,MATCH(DZ$1,'AEG Inputs'!$F$2:$F$95,0),MATCH($A13,'AEG Inputs'!$E$2:$AI$2,0)+20)/'AEG Inputs'!$G$1+DZ12</f>
        <v>0</v>
      </c>
      <c r="EA13" s="28" cm="1">
        <f t="array" ref="EA13">INDEX('AEG Inputs'!$E$2:$BC$95,MATCH(EA$1,'AEG Inputs'!$F$2:$F$95,0),MATCH($A13,'AEG Inputs'!$E$2:$AI$2,0)+20)/'AEG Inputs'!$G$1+EA12</f>
        <v>0</v>
      </c>
      <c r="EB13" s="28" cm="1">
        <f t="array" ref="EB13">INDEX('AEG Inputs'!$E$2:$BC$95,MATCH(EB$1,'AEG Inputs'!$F$2:$F$95,0),MATCH($A13,'AEG Inputs'!$E$2:$AI$2,0)+20)/'AEG Inputs'!$G$1+EB12</f>
        <v>1115</v>
      </c>
      <c r="EC13" s="28" cm="1">
        <f t="array" ref="EC13">INDEX('AEG Inputs'!$E$2:$BC$95,MATCH(EC$1,'AEG Inputs'!$F$2:$F$95,0),MATCH($A13,'AEG Inputs'!$E$2:$AI$2,0)+20)/'AEG Inputs'!$G$1+EC12</f>
        <v>538</v>
      </c>
      <c r="ED13" s="28" cm="1">
        <f t="array" ref="ED13">INDEX('AEG Inputs'!$E$2:$BC$95,MATCH(ED$1,'AEG Inputs'!$F$2:$F$95,0),MATCH($A13,'AEG Inputs'!$E$2:$AI$2,0)+20)/'AEG Inputs'!$G$1+ED12</f>
        <v>155</v>
      </c>
      <c r="EE13" s="28" cm="1">
        <f t="array" ref="EE13">INDEX('AEG Inputs'!$E$2:$BC$95,MATCH(EE$1,'AEG Inputs'!$F$2:$F$95,0),MATCH($A13,'AEG Inputs'!$E$2:$AI$2,0)+20)/'AEG Inputs'!$G$1+EE12</f>
        <v>3</v>
      </c>
      <c r="EF13" s="28" cm="1">
        <f t="array" ref="EF13">INDEX('AEG Inputs'!$E$2:$BC$95,MATCH(EF$1,'AEG Inputs'!$F$2:$F$95,0),MATCH($A13,'AEG Inputs'!$E$2:$AI$2,0)+20)/'AEG Inputs'!$G$1+EF12</f>
        <v>335</v>
      </c>
      <c r="EG13" s="28" cm="1">
        <f t="array" ref="EG13">INDEX('AEG Inputs'!$E$2:$BC$95,MATCH(EG$1,'AEG Inputs'!$F$2:$F$95,0),MATCH($A13,'AEG Inputs'!$E$2:$AI$2,0)+20)/'AEG Inputs'!$G$1+EG12</f>
        <v>0</v>
      </c>
      <c r="EH13" s="28" cm="1">
        <f t="array" ref="EH13">INDEX('AEG Inputs'!$E$2:$BC$95,MATCH(EH$1,'AEG Inputs'!$F$2:$F$95,0),MATCH($A13,'AEG Inputs'!$E$2:$AI$2,0)+20)/'AEG Inputs'!$G$1+EH12</f>
        <v>143</v>
      </c>
      <c r="EI13" s="28" cm="1">
        <f t="array" ref="EI13">INDEX('AEG Inputs'!$E$2:$BC$95,MATCH(EI$1,'AEG Inputs'!$F$2:$F$95,0),MATCH($A13,'AEG Inputs'!$E$2:$AI$2,0)+20)/'AEG Inputs'!$G$1+EI12</f>
        <v>0</v>
      </c>
      <c r="EJ13" s="28" cm="1">
        <f t="array" ref="EJ13">INDEX('AEG Inputs'!$E$2:$BC$95,MATCH(EJ$1,'AEG Inputs'!$F$2:$F$95,0),MATCH($A13,'AEG Inputs'!$E$2:$AI$2,0)+20)/'AEG Inputs'!$G$1+EJ12</f>
        <v>2140</v>
      </c>
      <c r="EK13" s="28" cm="1">
        <f t="array" ref="EK13">INDEX('AEG Inputs'!$E$2:$BC$95,MATCH(EK$1,'AEG Inputs'!$F$2:$F$95,0),MATCH($A13,'AEG Inputs'!$E$2:$AI$2,0)+20)/'AEG Inputs'!$G$1+EK12</f>
        <v>2216</v>
      </c>
      <c r="EL13" s="28" cm="1">
        <f t="array" ref="EL13">INDEX('AEG Inputs'!$E$2:$BC$95,MATCH(EL$1,'AEG Inputs'!$F$2:$F$95,0),MATCH($A13,'AEG Inputs'!$E$2:$AI$2,0)+20)/'AEG Inputs'!$G$1+EL12</f>
        <v>81</v>
      </c>
      <c r="EM13" s="28" cm="1">
        <f t="array" ref="EM13">INDEX('AEG Inputs'!$E$2:$BC$95,MATCH(EM$1,'AEG Inputs'!$F$2:$F$95,0),MATCH($A13,'AEG Inputs'!$E$2:$AI$2,0)+20)/'AEG Inputs'!$G$1+EM12</f>
        <v>3854</v>
      </c>
      <c r="EN13" s="28" cm="1">
        <f t="array" ref="EN13">INDEX('AEG Inputs'!$E$2:$BC$95,MATCH(EN$1,'AEG Inputs'!$F$2:$F$95,0),MATCH($A13,'AEG Inputs'!$E$2:$AI$2,0)+20)/'AEG Inputs'!$G$1+EN12</f>
        <v>22</v>
      </c>
      <c r="EO13" s="28" cm="1">
        <f t="array" ref="EO13">INDEX('AEG Inputs'!$E$2:$BC$95,MATCH(EO$1,'AEG Inputs'!$F$2:$F$95,0),MATCH($A13,'AEG Inputs'!$E$2:$AI$2,0)+20)/'AEG Inputs'!$G$1+EO12</f>
        <v>798</v>
      </c>
      <c r="EP13" s="28" cm="1">
        <f t="array" ref="EP13">INDEX('AEG Inputs'!$E$2:$BC$95,MATCH(EP$1,'AEG Inputs'!$F$2:$F$95,0),MATCH($A13,'AEG Inputs'!$E$2:$AI$2,0)+20)/'AEG Inputs'!$G$1+EP12</f>
        <v>3815</v>
      </c>
      <c r="EQ13" s="28" cm="1">
        <f t="array" ref="EQ13">INDEX('AEG Inputs'!$E$2:$BC$95,MATCH(EQ$1,'AEG Inputs'!$F$2:$F$95,0),MATCH($A13,'AEG Inputs'!$E$2:$AI$2,0)+20)/'AEG Inputs'!$G$1+EQ12</f>
        <v>690</v>
      </c>
      <c r="ER13" s="28" cm="1">
        <f t="array" ref="ER13">INDEX('AEG Inputs'!$E$2:$BC$95,MATCH(ER$1,'AEG Inputs'!$F$2:$F$95,0),MATCH($A13,'AEG Inputs'!$E$2:$AI$2,0)+20)/'AEG Inputs'!$G$1+ER12</f>
        <v>643</v>
      </c>
      <c r="ES13" s="28" cm="1">
        <f t="array" ref="ES13">INDEX('AEG Inputs'!$E$2:$BC$95,MATCH(ES$1,'AEG Inputs'!$F$2:$F$95,0),MATCH($A13,'AEG Inputs'!$E$2:$AI$2,0)+20)/'AEG Inputs'!$G$1+ES12</f>
        <v>20</v>
      </c>
      <c r="ET13" s="28" cm="1">
        <f t="array" ref="ET13">INDEX('AEG Inputs'!$E$2:$BC$95,MATCH(ET$1,'AEG Inputs'!$F$2:$F$95,0),MATCH($A13,'AEG Inputs'!$E$2:$AI$2,0)+20)/'AEG Inputs'!$G$1+ET12</f>
        <v>307</v>
      </c>
      <c r="EU13" s="28" cm="1">
        <f t="array" ref="EU13">INDEX('AEG Inputs'!$E$2:$BC$95,MATCH(EU$1,'AEG Inputs'!$F$2:$F$95,0),MATCH($A13,'AEG Inputs'!$E$2:$AI$2,0)+20)/'AEG Inputs'!$G$1+EU12</f>
        <v>0</v>
      </c>
      <c r="EV13" s="28" cm="1">
        <f t="array" ref="EV13">INDEX('AEG Inputs'!$E$2:$BC$95,MATCH(EV$1,'AEG Inputs'!$F$2:$F$95,0),MATCH($A13,'AEG Inputs'!$E$2:$AI$2,0)+20)/'AEG Inputs'!$G$1+EV12</f>
        <v>327</v>
      </c>
      <c r="EW13" s="28" cm="1">
        <f t="array" ref="EW13">INDEX('AEG Inputs'!$E$2:$BC$95,MATCH(EW$1,'AEG Inputs'!$F$2:$F$95,0),MATCH($A13,'AEG Inputs'!$E$2:$AI$2,0)+20)/'AEG Inputs'!$G$1+EW12</f>
        <v>0</v>
      </c>
      <c r="EX13" s="28" cm="1">
        <f t="array" ref="EX13">INDEX('AEG Inputs'!$E$2:$BC$95,MATCH(EX$1,'AEG Inputs'!$F$2:$F$95,0),MATCH($A13,'AEG Inputs'!$E$2:$AI$2,0)+20)/'AEG Inputs'!$G$1+EX12</f>
        <v>82</v>
      </c>
      <c r="EY13" s="28" cm="1">
        <f t="array" ref="EY13">INDEX('AEG Inputs'!$E$2:$BC$95,MATCH(EY$1,'AEG Inputs'!$F$2:$F$95,0),MATCH($A13,'AEG Inputs'!$E$2:$AI$2,0)+20)/'AEG Inputs'!$G$1+EY12</f>
        <v>1015</v>
      </c>
      <c r="EZ13" s="28" cm="1">
        <f t="array" ref="EZ13">INDEX('AEG Inputs'!$E$2:$BC$95,MATCH(EZ$1,'AEG Inputs'!$F$2:$F$95,0),MATCH($A13,'AEG Inputs'!$E$2:$AI$2,0)+20)/'AEG Inputs'!$G$1+EZ12</f>
        <v>106</v>
      </c>
      <c r="FA13" s="28" cm="1">
        <f t="array" ref="FA13">INDEX('AEG Inputs'!$E$2:$BC$95,MATCH(FA$1,'AEG Inputs'!$F$2:$F$95,0),MATCH($A13,'AEG Inputs'!$E$2:$AI$2,0)+20)/'AEG Inputs'!$G$1+FA12</f>
        <v>1878</v>
      </c>
      <c r="FB13" s="28" cm="1">
        <f t="array" ref="FB13">INDEX('AEG Inputs'!$E$2:$BC$95,MATCH(FB$1,'AEG Inputs'!$F$2:$F$95,0),MATCH($A13,'AEG Inputs'!$E$2:$AI$2,0)+20)/'AEG Inputs'!$G$1+FB12</f>
        <v>2</v>
      </c>
      <c r="FC13" s="28" cm="1">
        <f t="array" ref="FC13">INDEX('AEG Inputs'!$E$2:$BC$95,MATCH(FC$1,'AEG Inputs'!$F$2:$F$95,0),MATCH($A13,'AEG Inputs'!$E$2:$AI$2,0)+20)/'AEG Inputs'!$G$1+FC12</f>
        <v>0</v>
      </c>
      <c r="FD13" s="28" cm="1">
        <f t="array" ref="FD13">INDEX('AEG Inputs'!$E$2:$BC$95,MATCH(FD$1,'AEG Inputs'!$F$2:$F$95,0),MATCH($A13,'AEG Inputs'!$E$2:$AI$2,0)+20)/'AEG Inputs'!$G$1+FD12</f>
        <v>0</v>
      </c>
      <c r="FE13" s="28" cm="1">
        <f t="array" ref="FE13">INDEX('AEG Inputs'!$E$2:$BC$95,MATCH(FE$1,'AEG Inputs'!$F$2:$F$95,0),MATCH($A13,'AEG Inputs'!$E$2:$AI$2,0)+20)/'AEG Inputs'!$G$1+FE12</f>
        <v>188</v>
      </c>
      <c r="FF13" s="28" cm="1">
        <f t="array" ref="FF13">INDEX('AEG Inputs'!$E$2:$BC$95,MATCH(FF$1,'AEG Inputs'!$F$2:$F$95,0),MATCH($A13,'AEG Inputs'!$E$2:$AI$2,0)+20)/'AEG Inputs'!$G$1+FF12</f>
        <v>149</v>
      </c>
      <c r="FG13" s="28" cm="1">
        <f t="array" ref="FG13">INDEX('AEG Inputs'!$E$2:$BC$95,MATCH(FG$1,'AEG Inputs'!$F$2:$F$95,0),MATCH($A13,'AEG Inputs'!$E$2:$AI$2,0)+20)/'AEG Inputs'!$G$1+FG12</f>
        <v>34</v>
      </c>
      <c r="FH13" s="28" cm="1">
        <f t="array" ref="FH13">INDEX('AEG Inputs'!$E$2:$BC$95,MATCH(FH$1,'AEG Inputs'!$F$2:$F$95,0),MATCH($A13,'AEG Inputs'!$E$2:$AI$2,0)+20)/'AEG Inputs'!$G$1+FH12</f>
        <v>0</v>
      </c>
      <c r="FI13" s="28" cm="1">
        <f t="array" ref="FI13">INDEX('AEG Inputs'!$E$2:$BC$95,MATCH(FI$1,'AEG Inputs'!$F$2:$F$95,0),MATCH($A13,'AEG Inputs'!$E$2:$AI$2,0)+20)/'AEG Inputs'!$G$1+FI12</f>
        <v>61</v>
      </c>
      <c r="FJ13" s="28" cm="1">
        <f t="array" ref="FJ13">INDEX('AEG Inputs'!$E$2:$BC$95,MATCH(FJ$1,'AEG Inputs'!$F$2:$F$95,0),MATCH($A13,'AEG Inputs'!$E$2:$AI$2,0)+20)/'AEG Inputs'!$G$1+FJ12</f>
        <v>0</v>
      </c>
      <c r="FK13" s="28" cm="1">
        <f t="array" ref="FK13">INDEX('AEG Inputs'!$E$2:$BC$95,MATCH(FK$1,'AEG Inputs'!$F$2:$F$95,0),MATCH($A13,'AEG Inputs'!$E$2:$AI$2,0)+20)/'AEG Inputs'!$G$1+FK12</f>
        <v>38</v>
      </c>
      <c r="FL13" s="28" cm="1">
        <f t="array" ref="FL13">INDEX('AEG Inputs'!$E$2:$BC$95,MATCH(FL$1,'AEG Inputs'!$F$2:$F$95,0),MATCH($A13,'AEG Inputs'!$E$2:$AI$2,0)+20)/'AEG Inputs'!$G$1+FL12</f>
        <v>0</v>
      </c>
      <c r="FM13" s="28" cm="1">
        <f t="array" ref="FM13">INDEX('AEG Inputs'!$E$2:$BC$95,MATCH(FM$1,'AEG Inputs'!$F$2:$F$95,0),MATCH($A13,'AEG Inputs'!$E$2:$AI$2,0)+20)/'AEG Inputs'!$G$1+FM12</f>
        <v>26</v>
      </c>
      <c r="FN13" s="28" cm="1">
        <f t="array" ref="FN13">INDEX('AEG Inputs'!$E$2:$BC$95,MATCH(FN$1,'AEG Inputs'!$F$2:$F$95,0),MATCH($A13,'AEG Inputs'!$E$2:$AI$2,0)+20)/'AEG Inputs'!$G$1+FN12</f>
        <v>310</v>
      </c>
      <c r="FO13" s="28" cm="1">
        <f t="array" ref="FO13">INDEX('AEG Inputs'!$E$2:$BC$95,MATCH(FO$1,'AEG Inputs'!$F$2:$F$95,0),MATCH($A13,'AEG Inputs'!$E$2:$AI$2,0)+20)/'AEG Inputs'!$G$1+FO12</f>
        <v>10</v>
      </c>
      <c r="FP13" s="28" cm="1">
        <f t="array" ref="FP13">INDEX('AEG Inputs'!$E$2:$BC$95,MATCH(FP$1,'AEG Inputs'!$F$2:$F$95,0),MATCH($A13,'AEG Inputs'!$E$2:$AI$2,0)+20)/'AEG Inputs'!$G$1+FP12</f>
        <v>423</v>
      </c>
      <c r="FQ13" s="28" cm="1">
        <f t="array" ref="FQ13">INDEX('AEG Inputs'!$E$2:$BC$95,MATCH(FQ$1,'AEG Inputs'!$F$2:$F$95,0),MATCH($A13,'AEG Inputs'!$E$2:$AI$2,0)+20)/'AEG Inputs'!$G$1+FQ12</f>
        <v>0</v>
      </c>
      <c r="FR13" s="28" cm="1">
        <f t="array" ref="FR13">INDEX('AEG Inputs'!$E$2:$BC$95,MATCH(FR$1,'AEG Inputs'!$F$2:$F$95,0),MATCH($A13,'AEG Inputs'!$E$2:$AI$2,0)+20)/'AEG Inputs'!$G$1+FR12</f>
        <v>187</v>
      </c>
      <c r="FS13" s="28" cm="1">
        <f t="array" ref="FS13">INDEX('AEG Inputs'!$E$2:$BC$95,MATCH(FS$1,'AEG Inputs'!$F$2:$F$95,0),MATCH($A13,'AEG Inputs'!$E$2:$AI$2,0)+20)/'AEG Inputs'!$G$1+FS12</f>
        <v>414</v>
      </c>
      <c r="FT13" s="28" cm="1">
        <f t="array" ref="FT13">INDEX('AEG Inputs'!$E$2:$BC$95,MATCH(FT$1,'AEG Inputs'!$F$2:$F$95,0),MATCH($A13,'AEG Inputs'!$E$2:$AI$2,0)+20)/'AEG Inputs'!$G$1+FT12</f>
        <v>86</v>
      </c>
      <c r="FU13" s="28" cm="1">
        <f t="array" ref="FU13">INDEX('AEG Inputs'!$E$2:$BC$95,MATCH(FU$1,'AEG Inputs'!$F$2:$F$95,0),MATCH($A13,'AEG Inputs'!$E$2:$AI$2,0)+20)/'AEG Inputs'!$G$1+FU12</f>
        <v>99</v>
      </c>
      <c r="FV13" s="28" cm="1">
        <f t="array" ref="FV13">INDEX('AEG Inputs'!$E$2:$BC$95,MATCH(FV$1,'AEG Inputs'!$F$2:$F$95,0),MATCH($A13,'AEG Inputs'!$E$2:$AI$2,0)+20)/'AEG Inputs'!$G$1+FV12</f>
        <v>1</v>
      </c>
      <c r="FW13" s="28" cm="1">
        <f t="array" ref="FW13">INDEX('AEG Inputs'!$E$2:$BC$95,MATCH(FW$1,'AEG Inputs'!$F$2:$F$95,0),MATCH($A13,'AEG Inputs'!$E$2:$AI$2,0)+20)/'AEG Inputs'!$G$1+FW12</f>
        <v>52</v>
      </c>
      <c r="FX13" s="28" cm="1">
        <f t="array" ref="FX13">INDEX('AEG Inputs'!$E$2:$BC$95,MATCH(FX$1,'AEG Inputs'!$F$2:$F$95,0),MATCH($A13,'AEG Inputs'!$E$2:$AI$2,0)+20)/'AEG Inputs'!$G$1+FX12</f>
        <v>0</v>
      </c>
      <c r="FY13" s="28" cm="1">
        <f t="array" ref="FY13">INDEX('AEG Inputs'!$E$2:$BC$95,MATCH(FY$1,'AEG Inputs'!$F$2:$F$95,0),MATCH($A13,'AEG Inputs'!$E$2:$AI$2,0)+20)/'AEG Inputs'!$G$1+FY12</f>
        <v>45</v>
      </c>
    </row>
    <row r="14" spans="1:181" x14ac:dyDescent="0.25">
      <c r="A14" s="28">
        <v>2033</v>
      </c>
      <c r="B14" s="28">
        <f>INDEX('AEG Inputs'!$E$2:$BC$95,MATCH(B$1,'AEG Inputs'!$E$2:$E$95,0),MATCH($A14,'AEG Inputs'!$E$2:$AI$2,0))/'AEG Inputs'!$G$1+B13</f>
        <v>0</v>
      </c>
      <c r="C14" s="28">
        <f>INDEX('AEG Inputs'!$E$2:$BC$95,MATCH(C$1,'AEG Inputs'!$E$2:$E$95,0),MATCH($A14,'AEG Inputs'!$E$2:$AI$2,0))/'AEG Inputs'!$G$1+C13</f>
        <v>3</v>
      </c>
      <c r="D14" s="28">
        <f>INDEX('AEG Inputs'!$E$2:$BC$95,MATCH(D$1,'AEG Inputs'!$E$2:$E$95,0),MATCH($A14,'AEG Inputs'!$E$2:$AI$2,0))/'AEG Inputs'!$G$1+D13</f>
        <v>101</v>
      </c>
      <c r="E14" s="28">
        <f>INDEX('AEG Inputs'!$E$2:$BC$95,MATCH(E$1,'AEG Inputs'!$E$2:$E$95,0),MATCH($A14,'AEG Inputs'!$E$2:$AI$2,0))/'AEG Inputs'!$G$1+E13</f>
        <v>17</v>
      </c>
      <c r="F14" s="28">
        <f>INDEX('AEG Inputs'!$E$2:$BC$95,MATCH(F$1,'AEG Inputs'!$E$2:$E$95,0),MATCH($A14,'AEG Inputs'!$E$2:$AI$2,0))/'AEG Inputs'!$G$1+F13</f>
        <v>76</v>
      </c>
      <c r="G14" s="28">
        <f>INDEX('AEG Inputs'!$E$2:$BC$95,MATCH(G$1,'AEG Inputs'!$E$2:$E$95,0),MATCH($A14,'AEG Inputs'!$E$2:$AI$2,0))/'AEG Inputs'!$G$1+G13</f>
        <v>0</v>
      </c>
      <c r="H14" s="28">
        <f>INDEX('AEG Inputs'!$E$2:$BC$95,MATCH(H$1,'AEG Inputs'!$E$2:$E$95,0),MATCH($A14,'AEG Inputs'!$E$2:$AI$2,0))/'AEG Inputs'!$G$1+H13</f>
        <v>0</v>
      </c>
      <c r="I14" s="28">
        <f>INDEX('AEG Inputs'!$E$2:$BC$95,MATCH(I$1,'AEG Inputs'!$E$2:$E$95,0),MATCH($A14,'AEG Inputs'!$E$2:$AI$2,0))/'AEG Inputs'!$G$1+I13</f>
        <v>66</v>
      </c>
      <c r="J14" s="28">
        <f>INDEX('AEG Inputs'!$E$2:$BC$95,MATCH(J$1,'AEG Inputs'!$E$2:$E$95,0),MATCH($A14,'AEG Inputs'!$E$2:$AI$2,0))/'AEG Inputs'!$G$1+J13</f>
        <v>618</v>
      </c>
      <c r="K14" s="28">
        <f>INDEX('AEG Inputs'!$E$2:$BC$95,MATCH(K$1,'AEG Inputs'!$E$2:$E$95,0),MATCH($A14,'AEG Inputs'!$E$2:$AI$2,0))/'AEG Inputs'!$G$1+K13</f>
        <v>16</v>
      </c>
      <c r="L14" s="28">
        <f>INDEX('AEG Inputs'!$E$2:$BC$95,MATCH(L$1,'AEG Inputs'!$E$2:$E$95,0),MATCH($A14,'AEG Inputs'!$E$2:$AI$2,0))/'AEG Inputs'!$G$1+L13</f>
        <v>19</v>
      </c>
      <c r="M14" s="28">
        <f>INDEX('AEG Inputs'!$E$2:$BC$95,MATCH(M$1,'AEG Inputs'!$E$2:$E$95,0),MATCH($A14,'AEG Inputs'!$E$2:$AI$2,0))/'AEG Inputs'!$G$1+M13</f>
        <v>0</v>
      </c>
      <c r="N14" s="28">
        <f>INDEX('AEG Inputs'!$E$2:$BC$95,MATCH(N$1,'AEG Inputs'!$E$2:$E$95,0),MATCH($A14,'AEG Inputs'!$E$2:$AI$2,0))/'AEG Inputs'!$G$1+N13</f>
        <v>42</v>
      </c>
      <c r="O14" s="28">
        <f>INDEX('AEG Inputs'!$E$2:$BC$95,MATCH(O$1,'AEG Inputs'!$E$2:$E$95,0),MATCH($A14,'AEG Inputs'!$E$2:$AI$2,0))/'AEG Inputs'!$G$1+O13</f>
        <v>0</v>
      </c>
      <c r="P14" s="28">
        <f>INDEX('AEG Inputs'!$E$2:$BC$95,MATCH(P$1,'AEG Inputs'!$E$2:$E$95,0),MATCH($A14,'AEG Inputs'!$E$2:$AI$2,0))/'AEG Inputs'!$G$1+P13</f>
        <v>7</v>
      </c>
      <c r="Q14" s="28">
        <f>INDEX('AEG Inputs'!$E$2:$BC$95,MATCH(Q$1,'AEG Inputs'!$E$2:$E$95,0),MATCH($A14,'AEG Inputs'!$E$2:$AI$2,0))/'AEG Inputs'!$G$1+Q13</f>
        <v>115</v>
      </c>
      <c r="R14" s="28">
        <f>INDEX('AEG Inputs'!$E$2:$BC$95,MATCH(R$1,'AEG Inputs'!$E$2:$E$95,0),MATCH($A14,'AEG Inputs'!$E$2:$AI$2,0))/'AEG Inputs'!$G$1+R13</f>
        <v>0</v>
      </c>
      <c r="S14" s="28">
        <f>INDEX('AEG Inputs'!$E$2:$BC$95,MATCH(S$1,'AEG Inputs'!$E$2:$E$95,0),MATCH($A14,'AEG Inputs'!$E$2:$AI$2,0))/'AEG Inputs'!$G$1+S13</f>
        <v>19</v>
      </c>
      <c r="T14" s="28">
        <f>INDEX('AEG Inputs'!$E$2:$BC$95,MATCH(T$1,'AEG Inputs'!$E$2:$E$95,0),MATCH($A14,'AEG Inputs'!$E$2:$AI$2,0))/'AEG Inputs'!$G$1+T13</f>
        <v>121</v>
      </c>
      <c r="U14" s="28">
        <f>INDEX('AEG Inputs'!$E$2:$BC$95,MATCH(U$1,'AEG Inputs'!$E$2:$E$95,0),MATCH($A14,'AEG Inputs'!$E$2:$AI$2,0))/'AEG Inputs'!$G$1+U13</f>
        <v>8</v>
      </c>
      <c r="V14" s="28">
        <f>INDEX('AEG Inputs'!$E$2:$BC$95,MATCH(V$1,'AEG Inputs'!$E$2:$E$95,0),MATCH($A14,'AEG Inputs'!$E$2:$AI$2,0))/'AEG Inputs'!$G$1+V13</f>
        <v>201</v>
      </c>
      <c r="W14" s="28">
        <f>INDEX('AEG Inputs'!$E$2:$BC$95,MATCH(W$1,'AEG Inputs'!$E$2:$E$95,0),MATCH($A14,'AEG Inputs'!$E$2:$AI$2,0))/'AEG Inputs'!$G$1+W13</f>
        <v>0</v>
      </c>
      <c r="X14" s="28">
        <f>INDEX('AEG Inputs'!$E$2:$BC$95,MATCH(X$1,'AEG Inputs'!$E$2:$E$95,0),MATCH($A14,'AEG Inputs'!$E$2:$AI$2,0))/'AEG Inputs'!$G$1+X13</f>
        <v>72</v>
      </c>
      <c r="Y14" s="28">
        <f>INDEX('AEG Inputs'!$E$2:$BC$95,MATCH(Y$1,'AEG Inputs'!$E$2:$E$95,0),MATCH($A14,'AEG Inputs'!$E$2:$AI$2,0))/'AEG Inputs'!$G$1+Y13</f>
        <v>601</v>
      </c>
      <c r="Z14" s="28">
        <f>INDEX('AEG Inputs'!$E$2:$BC$95,MATCH(Z$1,'AEG Inputs'!$E$2:$E$95,0),MATCH($A14,'AEG Inputs'!$E$2:$AI$2,0))/'AEG Inputs'!$G$1+Z13</f>
        <v>31</v>
      </c>
      <c r="AA14" s="28">
        <f>INDEX('AEG Inputs'!$E$2:$BC$95,MATCH(AA$1,'AEG Inputs'!$E$2:$E$95,0),MATCH($A14,'AEG Inputs'!$E$2:$AI$2,0))/'AEG Inputs'!$G$1+AA13</f>
        <v>40</v>
      </c>
      <c r="AB14" s="28">
        <f>INDEX('AEG Inputs'!$E$2:$BC$95,MATCH(AB$1,'AEG Inputs'!$E$2:$E$95,0),MATCH($A14,'AEG Inputs'!$E$2:$AI$2,0))/'AEG Inputs'!$G$1+AB13</f>
        <v>0</v>
      </c>
      <c r="AC14" s="28">
        <f>INDEX('AEG Inputs'!$E$2:$BC$95,MATCH(AC$1,'AEG Inputs'!$E$2:$E$95,0),MATCH($A14,'AEG Inputs'!$E$2:$AI$2,0))/'AEG Inputs'!$G$1+AC13</f>
        <v>115</v>
      </c>
      <c r="AD14" s="28">
        <f>INDEX('AEG Inputs'!$E$2:$BC$95,MATCH(AD$1,'AEG Inputs'!$E$2:$E$95,0),MATCH($A14,'AEG Inputs'!$E$2:$AI$2,0))/'AEG Inputs'!$G$1+AD13</f>
        <v>0</v>
      </c>
      <c r="AE14" s="28">
        <f>INDEX('AEG Inputs'!$E$2:$BC$95,MATCH(AE$1,'AEG Inputs'!$E$2:$E$95,0),MATCH($A14,'AEG Inputs'!$E$2:$AI$2,0))/'AEG Inputs'!$G$1+AE13</f>
        <v>11</v>
      </c>
      <c r="AF14" s="28">
        <f>INDEX('AEG Inputs'!$E$2:$BC$95,MATCH(AF$1,'AEG Inputs'!$E$2:$E$95,0),MATCH($A14,'AEG Inputs'!$E$2:$AI$2,0))/'AEG Inputs'!$G$1+AF13</f>
        <v>1726</v>
      </c>
      <c r="AG14" s="28">
        <f>INDEX('AEG Inputs'!$E$2:$BC$95,MATCH(AG$1,'AEG Inputs'!$E$2:$E$95,0),MATCH($A14,'AEG Inputs'!$E$2:$AI$2,0))/'AEG Inputs'!$G$1+AG13</f>
        <v>0</v>
      </c>
      <c r="AH14" s="28">
        <f>INDEX('AEG Inputs'!$E$2:$BC$95,MATCH(AH$1,'AEG Inputs'!$E$2:$E$95,0),MATCH($A14,'AEG Inputs'!$E$2:$AI$2,0))/'AEG Inputs'!$G$1+AH13</f>
        <v>442</v>
      </c>
      <c r="AI14" s="28">
        <f>INDEX('AEG Inputs'!$E$2:$BC$95,MATCH(AI$1,'AEG Inputs'!$E$2:$E$95,0),MATCH($A14,'AEG Inputs'!$E$2:$AI$2,0))/'AEG Inputs'!$G$1+AI13</f>
        <v>1251</v>
      </c>
      <c r="AJ14" s="28">
        <f>INDEX('AEG Inputs'!$E$2:$BC$95,MATCH(AJ$1,'AEG Inputs'!$E$2:$E$95,0),MATCH($A14,'AEG Inputs'!$E$2:$AI$2,0))/'AEG Inputs'!$G$1+AJ13</f>
        <v>836</v>
      </c>
      <c r="AK14" s="28">
        <f>INDEX('AEG Inputs'!$E$2:$BC$95,MATCH(AK$1,'AEG Inputs'!$E$2:$E$95,0),MATCH($A14,'AEG Inputs'!$E$2:$AI$2,0))/'AEG Inputs'!$G$1+AK13</f>
        <v>1289</v>
      </c>
      <c r="AL14" s="28">
        <f>INDEX('AEG Inputs'!$E$2:$BC$95,MATCH(AL$1,'AEG Inputs'!$E$2:$E$95,0),MATCH($A14,'AEG Inputs'!$E$2:$AI$2,0))/'AEG Inputs'!$G$1+AL13</f>
        <v>23</v>
      </c>
      <c r="AM14" s="28">
        <f>INDEX('AEG Inputs'!$E$2:$BC$95,MATCH(AM$1,'AEG Inputs'!$E$2:$E$95,0),MATCH($A14,'AEG Inputs'!$E$2:$AI$2,0))/'AEG Inputs'!$G$1+AM13</f>
        <v>0</v>
      </c>
      <c r="AN14" s="28">
        <f>INDEX('AEG Inputs'!$E$2:$BC$95,MATCH(AN$1,'AEG Inputs'!$E$2:$E$95,0),MATCH($A14,'AEG Inputs'!$E$2:$AI$2,0))/'AEG Inputs'!$G$1+AN13</f>
        <v>0</v>
      </c>
      <c r="AO14" s="28">
        <f>INDEX('AEG Inputs'!$E$2:$BC$95,MATCH(AO$1,'AEG Inputs'!$E$2:$E$95,0),MATCH($A14,'AEG Inputs'!$E$2:$AI$2,0))/'AEG Inputs'!$G$1+AO13</f>
        <v>1319</v>
      </c>
      <c r="AP14" s="28">
        <f>INDEX('AEG Inputs'!$E$2:$BC$95,MATCH(AP$1,'AEG Inputs'!$E$2:$E$95,0),MATCH($A14,'AEG Inputs'!$E$2:$AI$2,0))/'AEG Inputs'!$G$1+AP13</f>
        <v>328</v>
      </c>
      <c r="AQ14" s="28">
        <f>INDEX('AEG Inputs'!$E$2:$BC$95,MATCH(AQ$1,'AEG Inputs'!$E$2:$E$95,0),MATCH($A14,'AEG Inputs'!$E$2:$AI$2,0))/'AEG Inputs'!$G$1+AQ13</f>
        <v>359</v>
      </c>
      <c r="AR14" s="28">
        <f>INDEX('AEG Inputs'!$E$2:$BC$95,MATCH(AR$1,'AEG Inputs'!$E$2:$E$95,0),MATCH($A14,'AEG Inputs'!$E$2:$AI$2,0))/'AEG Inputs'!$G$1+AR13</f>
        <v>4</v>
      </c>
      <c r="AS14" s="28">
        <f>INDEX('AEG Inputs'!$E$2:$BC$95,MATCH(AS$1,'AEG Inputs'!$E$2:$E$95,0),MATCH($A14,'AEG Inputs'!$E$2:$AI$2,0))/'AEG Inputs'!$G$1+AS13</f>
        <v>684</v>
      </c>
      <c r="AT14" s="28">
        <f>INDEX('AEG Inputs'!$E$2:$BC$95,MATCH(AT$1,'AEG Inputs'!$E$2:$E$95,0),MATCH($A14,'AEG Inputs'!$E$2:$AI$2,0))/'AEG Inputs'!$G$1+AT13</f>
        <v>0</v>
      </c>
      <c r="AU14" s="28">
        <f>INDEX('AEG Inputs'!$E$2:$BC$95,MATCH(AU$1,'AEG Inputs'!$E$2:$E$95,0),MATCH($A14,'AEG Inputs'!$E$2:$AI$2,0))/'AEG Inputs'!$G$1+AU13</f>
        <v>69</v>
      </c>
      <c r="AV14" s="28">
        <f>INDEX('AEG Inputs'!$E$2:$BC$95,MATCH(AV$1,'AEG Inputs'!$E$2:$E$95,0),MATCH($A14,'AEG Inputs'!$E$2:$AI$2,0))/'AEG Inputs'!$G$1+AV13</f>
        <v>0</v>
      </c>
      <c r="AW14" s="28">
        <f>INDEX('AEG Inputs'!$E$2:$BC$95,MATCH(AW$1,'AEG Inputs'!$E$2:$E$95,0),MATCH($A14,'AEG Inputs'!$E$2:$AI$2,0))/'AEG Inputs'!$G$1+AW13</f>
        <v>0</v>
      </c>
      <c r="AX14" s="28">
        <f>INDEX('AEG Inputs'!$E$2:$BC$95,MATCH(AX$1,'AEG Inputs'!$E$2:$E$95,0),MATCH($A14,'AEG Inputs'!$E$2:$AI$2,0))/'AEG Inputs'!$G$1+AX13</f>
        <v>2254</v>
      </c>
      <c r="AY14" s="28">
        <f>INDEX('AEG Inputs'!$E$2:$BC$95,MATCH(AY$1,'AEG Inputs'!$E$2:$E$95,0),MATCH($A14,'AEG Inputs'!$E$2:$AI$2,0))/'AEG Inputs'!$G$1+AY13</f>
        <v>894</v>
      </c>
      <c r="AZ14" s="28">
        <f>INDEX('AEG Inputs'!$E$2:$BC$95,MATCH(AZ$1,'AEG Inputs'!$E$2:$E$95,0),MATCH($A14,'AEG Inputs'!$E$2:$AI$2,0))/'AEG Inputs'!$G$1+AZ13</f>
        <v>95</v>
      </c>
      <c r="BA14" s="28">
        <f>INDEX('AEG Inputs'!$E$2:$BC$95,MATCH(BA$1,'AEG Inputs'!$E$2:$E$95,0),MATCH($A14,'AEG Inputs'!$E$2:$AI$2,0))/'AEG Inputs'!$G$1+BA13</f>
        <v>2037</v>
      </c>
      <c r="BB14" s="28">
        <f>INDEX('AEG Inputs'!$E$2:$BC$95,MATCH(BB$1,'AEG Inputs'!$E$2:$E$95,0),MATCH($A14,'AEG Inputs'!$E$2:$AI$2,0))/'AEG Inputs'!$G$1+BB13</f>
        <v>21</v>
      </c>
      <c r="BC14" s="28">
        <f>INDEX('AEG Inputs'!$E$2:$BC$95,MATCH(BC$1,'AEG Inputs'!$E$2:$E$95,0),MATCH($A14,'AEG Inputs'!$E$2:$AI$2,0))/'AEG Inputs'!$G$1+BC13</f>
        <v>374</v>
      </c>
      <c r="BD14" s="28">
        <f>INDEX('AEG Inputs'!$E$2:$BC$95,MATCH(BD$1,'AEG Inputs'!$E$2:$E$95,0),MATCH($A14,'AEG Inputs'!$E$2:$AI$2,0))/'AEG Inputs'!$G$1+BD13</f>
        <v>4297</v>
      </c>
      <c r="BE14" s="28">
        <f>INDEX('AEG Inputs'!$E$2:$BC$95,MATCH(BE$1,'AEG Inputs'!$E$2:$E$95,0),MATCH($A14,'AEG Inputs'!$E$2:$AI$2,0))/'AEG Inputs'!$G$1+BE13</f>
        <v>621</v>
      </c>
      <c r="BF14" s="28">
        <f>INDEX('AEG Inputs'!$E$2:$BC$95,MATCH(BF$1,'AEG Inputs'!$E$2:$E$95,0),MATCH($A14,'AEG Inputs'!$E$2:$AI$2,0))/'AEG Inputs'!$G$1+BF13</f>
        <v>677.99999999999989</v>
      </c>
      <c r="BG14" s="28">
        <f>INDEX('AEG Inputs'!$E$2:$BC$95,MATCH(BG$1,'AEG Inputs'!$E$2:$E$95,0),MATCH($A14,'AEG Inputs'!$E$2:$AI$2,0))/'AEG Inputs'!$G$1+BG13</f>
        <v>22</v>
      </c>
      <c r="BH14" s="28">
        <f>INDEX('AEG Inputs'!$E$2:$BC$95,MATCH(BH$1,'AEG Inputs'!$E$2:$E$95,0),MATCH($A14,'AEG Inputs'!$E$2:$AI$2,0))/'AEG Inputs'!$G$1+BH13</f>
        <v>852</v>
      </c>
      <c r="BI14" s="28">
        <f>INDEX('AEG Inputs'!$E$2:$BC$95,MATCH(BI$1,'AEG Inputs'!$E$2:$E$95,0),MATCH($A14,'AEG Inputs'!$E$2:$AI$2,0))/'AEG Inputs'!$G$1+BI13</f>
        <v>0</v>
      </c>
      <c r="BJ14" s="28">
        <f>INDEX('AEG Inputs'!$E$2:$BC$95,MATCH(BJ$1,'AEG Inputs'!$E$2:$E$95,0),MATCH($A14,'AEG Inputs'!$E$2:$AI$2,0))/'AEG Inputs'!$G$1+BJ13</f>
        <v>220</v>
      </c>
      <c r="BK14" s="28">
        <f>INDEX('AEG Inputs'!$E$2:$BC$95,MATCH(BK$1,'AEG Inputs'!$E$2:$E$95,0),MATCH($A14,'AEG Inputs'!$E$2:$AI$2,0))/'AEG Inputs'!$G$1+BK13</f>
        <v>765</v>
      </c>
      <c r="BL14" s="28">
        <f>INDEX('AEG Inputs'!$E$2:$BC$95,MATCH(BL$1,'AEG Inputs'!$E$2:$E$95,0),MATCH($A14,'AEG Inputs'!$E$2:$AI$2,0))/'AEG Inputs'!$G$1+BL13</f>
        <v>0</v>
      </c>
      <c r="BM14" s="28">
        <f>INDEX('AEG Inputs'!$E$2:$BC$95,MATCH(BM$1,'AEG Inputs'!$E$2:$E$95,0),MATCH($A14,'AEG Inputs'!$E$2:$AI$2,0))/'AEG Inputs'!$G$1+BM13</f>
        <v>93</v>
      </c>
      <c r="BN14" s="28">
        <f>INDEX('AEG Inputs'!$E$2:$BC$95,MATCH(BN$1,'AEG Inputs'!$E$2:$E$95,0),MATCH($A14,'AEG Inputs'!$E$2:$AI$2,0))/'AEG Inputs'!$G$1+BN13</f>
        <v>375</v>
      </c>
      <c r="BO14" s="28">
        <f>INDEX('AEG Inputs'!$E$2:$BC$95,MATCH(BO$1,'AEG Inputs'!$E$2:$E$95,0),MATCH($A14,'AEG Inputs'!$E$2:$AI$2,0))/'AEG Inputs'!$G$1+BO13</f>
        <v>268</v>
      </c>
      <c r="BP14" s="28">
        <f>INDEX('AEG Inputs'!$E$2:$BC$95,MATCH(BP$1,'AEG Inputs'!$E$2:$E$95,0),MATCH($A14,'AEG Inputs'!$E$2:$AI$2,0))/'AEG Inputs'!$G$1+BP13</f>
        <v>415</v>
      </c>
      <c r="BQ14" s="28">
        <f>INDEX('AEG Inputs'!$E$2:$BC$95,MATCH(BQ$1,'AEG Inputs'!$E$2:$E$95,0),MATCH($A14,'AEG Inputs'!$E$2:$AI$2,0))/'AEG Inputs'!$G$1+BQ13</f>
        <v>2</v>
      </c>
      <c r="BR14" s="28">
        <f>INDEX('AEG Inputs'!$E$2:$BC$95,MATCH(BR$1,'AEG Inputs'!$E$2:$E$95,0),MATCH($A14,'AEG Inputs'!$E$2:$AI$2,0))/'AEG Inputs'!$G$1+BR13</f>
        <v>0</v>
      </c>
      <c r="BS14" s="28">
        <f>INDEX('AEG Inputs'!$E$2:$BC$95,MATCH(BS$1,'AEG Inputs'!$E$2:$E$95,0),MATCH($A14,'AEG Inputs'!$E$2:$AI$2,0))/'AEG Inputs'!$G$1+BS13</f>
        <v>0</v>
      </c>
      <c r="BT14" s="28">
        <f>INDEX('AEG Inputs'!$E$2:$BC$95,MATCH(BT$1,'AEG Inputs'!$E$2:$E$95,0),MATCH($A14,'AEG Inputs'!$E$2:$AI$2,0))/'AEG Inputs'!$G$1+BT13</f>
        <v>232</v>
      </c>
      <c r="BU14" s="28">
        <f>INDEX('AEG Inputs'!$E$2:$BC$95,MATCH(BU$1,'AEG Inputs'!$E$2:$E$95,0),MATCH($A14,'AEG Inputs'!$E$2:$AI$2,0))/'AEG Inputs'!$G$1+BU13</f>
        <v>84</v>
      </c>
      <c r="BV14" s="28">
        <f>INDEX('AEG Inputs'!$E$2:$BC$95,MATCH(BV$1,'AEG Inputs'!$E$2:$E$95,0),MATCH($A14,'AEG Inputs'!$E$2:$AI$2,0))/'AEG Inputs'!$G$1+BV13</f>
        <v>91</v>
      </c>
      <c r="BW14" s="28">
        <f>INDEX('AEG Inputs'!$E$2:$BC$95,MATCH(BW$1,'AEG Inputs'!$E$2:$E$95,0),MATCH($A14,'AEG Inputs'!$E$2:$AI$2,0))/'AEG Inputs'!$G$1+BW13</f>
        <v>0</v>
      </c>
      <c r="BX14" s="28">
        <f>INDEX('AEG Inputs'!$E$2:$BC$95,MATCH(BX$1,'AEG Inputs'!$E$2:$E$95,0),MATCH($A14,'AEG Inputs'!$E$2:$AI$2,0))/'AEG Inputs'!$G$1+BX13</f>
        <v>214</v>
      </c>
      <c r="BY14" s="28">
        <f>INDEX('AEG Inputs'!$E$2:$BC$95,MATCH(BY$1,'AEG Inputs'!$E$2:$E$95,0),MATCH($A14,'AEG Inputs'!$E$2:$AI$2,0))/'AEG Inputs'!$G$1+BY13</f>
        <v>0</v>
      </c>
      <c r="BZ14" s="28">
        <f>INDEX('AEG Inputs'!$E$2:$BC$95,MATCH(BZ$1,'AEG Inputs'!$E$2:$E$95,0),MATCH($A14,'AEG Inputs'!$E$2:$AI$2,0))/'AEG Inputs'!$G$1+BZ13</f>
        <v>18</v>
      </c>
      <c r="CA14" s="28">
        <f>INDEX('AEG Inputs'!$E$2:$BC$95,MATCH(CA$1,'AEG Inputs'!$E$2:$E$95,0),MATCH($A14,'AEG Inputs'!$E$2:$AI$2,0))/'AEG Inputs'!$G$1+CA13</f>
        <v>0</v>
      </c>
      <c r="CB14" s="28">
        <f>INDEX('AEG Inputs'!$E$2:$BC$95,MATCH(CB$1,'AEG Inputs'!$E$2:$E$95,0),MATCH($A14,'AEG Inputs'!$E$2:$AI$2,0))/'AEG Inputs'!$G$1+CB13</f>
        <v>0</v>
      </c>
      <c r="CC14" s="28">
        <f>INDEX('AEG Inputs'!$E$2:$BC$95,MATCH(CC$1,'AEG Inputs'!$E$2:$E$95,0),MATCH($A14,'AEG Inputs'!$E$2:$AI$2,0))/'AEG Inputs'!$G$1+CC13</f>
        <v>27</v>
      </c>
      <c r="CD14" s="28">
        <f>INDEX('AEG Inputs'!$E$2:$BC$95,MATCH(CD$1,'AEG Inputs'!$E$2:$E$95,0),MATCH($A14,'AEG Inputs'!$E$2:$AI$2,0))/'AEG Inputs'!$G$1+CD13</f>
        <v>120</v>
      </c>
      <c r="CE14" s="28">
        <f>INDEX('AEG Inputs'!$E$2:$BC$95,MATCH(CE$1,'AEG Inputs'!$E$2:$E$95,0),MATCH($A14,'AEG Inputs'!$E$2:$AI$2,0))/'AEG Inputs'!$G$1+CE13</f>
        <v>10</v>
      </c>
      <c r="CF14" s="28">
        <f>INDEX('AEG Inputs'!$E$2:$BC$95,MATCH(CF$1,'AEG Inputs'!$E$2:$E$95,0),MATCH($A14,'AEG Inputs'!$E$2:$AI$2,0))/'AEG Inputs'!$G$1+CF13</f>
        <v>212</v>
      </c>
      <c r="CG14" s="28">
        <f>INDEX('AEG Inputs'!$E$2:$BC$95,MATCH(CG$1,'AEG Inputs'!$E$2:$E$95,0),MATCH($A14,'AEG Inputs'!$E$2:$AI$2,0))/'AEG Inputs'!$G$1+CG13</f>
        <v>0</v>
      </c>
      <c r="CH14" s="28">
        <f>INDEX('AEG Inputs'!$E$2:$BC$95,MATCH(CH$1,'AEG Inputs'!$E$2:$E$95,0),MATCH($A14,'AEG Inputs'!$E$2:$AI$2,0))/'AEG Inputs'!$G$1+CH13</f>
        <v>89</v>
      </c>
      <c r="CI14" s="28">
        <f>INDEX('AEG Inputs'!$E$2:$BC$95,MATCH(CI$1,'AEG Inputs'!$E$2:$E$95,0),MATCH($A14,'AEG Inputs'!$E$2:$AI$2,0))/'AEG Inputs'!$G$1+CI13</f>
        <v>446</v>
      </c>
      <c r="CJ14" s="28">
        <f>INDEX('AEG Inputs'!$E$2:$BC$95,MATCH(CJ$1,'AEG Inputs'!$E$2:$E$95,0),MATCH($A14,'AEG Inputs'!$E$2:$AI$2,0))/'AEG Inputs'!$G$1+CJ13</f>
        <v>67</v>
      </c>
      <c r="CK14" s="28">
        <f>INDEX('AEG Inputs'!$E$2:$BC$95,MATCH(CK$1,'AEG Inputs'!$E$2:$E$95,0),MATCH($A14,'AEG Inputs'!$E$2:$AI$2,0))/'AEG Inputs'!$G$1+CK13</f>
        <v>108</v>
      </c>
      <c r="CL14" s="28">
        <f>INDEX('AEG Inputs'!$E$2:$BC$95,MATCH(CL$1,'AEG Inputs'!$E$2:$E$95,0),MATCH($A14,'AEG Inputs'!$E$2:$AI$2,0))/'AEG Inputs'!$G$1+CL13</f>
        <v>0</v>
      </c>
      <c r="CM14" s="28">
        <f>INDEX('AEG Inputs'!$E$2:$BC$95,MATCH(CM$1,'AEG Inputs'!$E$2:$E$95,0),MATCH($A14,'AEG Inputs'!$E$2:$AI$2,0))/'AEG Inputs'!$G$1+CM13</f>
        <v>228</v>
      </c>
      <c r="CN14" s="28">
        <f>INDEX('AEG Inputs'!$E$2:$BC$95,MATCH(CN$1,'AEG Inputs'!$E$2:$E$95,0),MATCH($A14,'AEG Inputs'!$E$2:$AI$2,0))/'AEG Inputs'!$G$1+CN13</f>
        <v>0</v>
      </c>
      <c r="CO14" s="28">
        <f>INDEX('AEG Inputs'!$E$2:$BC$95,MATCH(CO$1,'AEG Inputs'!$E$2:$E$95,0),MATCH($A14,'AEG Inputs'!$E$2:$AI$2,0))/'AEG Inputs'!$G$1+CO13</f>
        <v>28</v>
      </c>
      <c r="CP14" s="28">
        <f>INDEX('AEG Inputs'!$E$2:$BC$95,MATCH(CP$1,'AEG Inputs'!$E$2:$E$95,0),MATCH($A14,'AEG Inputs'!$E$2:$AI$2,0))/'AEG Inputs'!$G$1+CP13</f>
        <v>40</v>
      </c>
      <c r="CQ14" s="28" cm="1">
        <f t="array" ref="CQ14">INDEX('AEG Inputs'!$E$2:$BC$95,MATCH(CQ$1,'AEG Inputs'!$F$2:$F$95,0),MATCH($A14,'AEG Inputs'!$E$2:$AI$2,0)+20)/'AEG Inputs'!$G$1+CQ13</f>
        <v>0</v>
      </c>
      <c r="CR14" s="28" cm="1">
        <f t="array" ref="CR14">INDEX('AEG Inputs'!$E$2:$BC$95,MATCH(CR$1,'AEG Inputs'!$F$2:$F$95,0),MATCH($A14,'AEG Inputs'!$E$2:$AI$2,0)+20)/'AEG Inputs'!$G$1+CR13</f>
        <v>5</v>
      </c>
      <c r="CS14" s="28" cm="1">
        <f t="array" ref="CS14">INDEX('AEG Inputs'!$E$2:$BC$95,MATCH(CS$1,'AEG Inputs'!$F$2:$F$95,0),MATCH($A14,'AEG Inputs'!$E$2:$AI$2,0)+20)/'AEG Inputs'!$G$1+CS13</f>
        <v>280</v>
      </c>
      <c r="CT14" s="28" cm="1">
        <f t="array" ref="CT14">INDEX('AEG Inputs'!$E$2:$BC$95,MATCH(CT$1,'AEG Inputs'!$F$2:$F$95,0),MATCH($A14,'AEG Inputs'!$E$2:$AI$2,0)+20)/'AEG Inputs'!$G$1+CT13</f>
        <v>11</v>
      </c>
      <c r="CU14" s="28" cm="1">
        <f t="array" ref="CU14">INDEX('AEG Inputs'!$E$2:$BC$95,MATCH(CU$1,'AEG Inputs'!$F$2:$F$95,0),MATCH($A14,'AEG Inputs'!$E$2:$AI$2,0)+20)/'AEG Inputs'!$G$1+CU13</f>
        <v>236</v>
      </c>
      <c r="CV14" s="28" cm="1">
        <f t="array" ref="CV14">INDEX('AEG Inputs'!$E$2:$BC$95,MATCH(CV$1,'AEG Inputs'!$F$2:$F$95,0),MATCH($A14,'AEG Inputs'!$E$2:$AI$2,0)+20)/'AEG Inputs'!$G$1+CV13</f>
        <v>0</v>
      </c>
      <c r="CW14" s="28" cm="1">
        <f t="array" ref="CW14">INDEX('AEG Inputs'!$E$2:$BC$95,MATCH(CW$1,'AEG Inputs'!$F$2:$F$95,0),MATCH($A14,'AEG Inputs'!$E$2:$AI$2,0)+20)/'AEG Inputs'!$G$1+CW13</f>
        <v>0</v>
      </c>
      <c r="CX14" s="28" cm="1">
        <f t="array" ref="CX14">INDEX('AEG Inputs'!$E$2:$BC$95,MATCH(CX$1,'AEG Inputs'!$F$2:$F$95,0),MATCH($A14,'AEG Inputs'!$E$2:$AI$2,0)+20)/'AEG Inputs'!$G$1+CX13</f>
        <v>138</v>
      </c>
      <c r="CY14" s="28" cm="1">
        <f t="array" ref="CY14">INDEX('AEG Inputs'!$E$2:$BC$95,MATCH(CY$1,'AEG Inputs'!$F$2:$F$95,0),MATCH($A14,'AEG Inputs'!$E$2:$AI$2,0)+20)/'AEG Inputs'!$G$1+CY13</f>
        <v>618</v>
      </c>
      <c r="CZ14" s="28" cm="1">
        <f t="array" ref="CZ14">INDEX('AEG Inputs'!$E$2:$BC$95,MATCH(CZ$1,'AEG Inputs'!$F$2:$F$95,0),MATCH($A14,'AEG Inputs'!$E$2:$AI$2,0)+20)/'AEG Inputs'!$G$1+CZ13</f>
        <v>20</v>
      </c>
      <c r="DA14" s="28" cm="1">
        <f t="array" ref="DA14">INDEX('AEG Inputs'!$E$2:$BC$95,MATCH(DA$1,'AEG Inputs'!$F$2:$F$95,0),MATCH($A14,'AEG Inputs'!$E$2:$AI$2,0)+20)/'AEG Inputs'!$G$1+DA13</f>
        <v>4</v>
      </c>
      <c r="DB14" s="28" cm="1">
        <f t="array" ref="DB14">INDEX('AEG Inputs'!$E$2:$BC$95,MATCH(DB$1,'AEG Inputs'!$F$2:$F$95,0),MATCH($A14,'AEG Inputs'!$E$2:$AI$2,0)+20)/'AEG Inputs'!$G$1+DB13</f>
        <v>0</v>
      </c>
      <c r="DC14" s="28" cm="1">
        <f t="array" ref="DC14">INDEX('AEG Inputs'!$E$2:$BC$95,MATCH(DC$1,'AEG Inputs'!$F$2:$F$95,0),MATCH($A14,'AEG Inputs'!$E$2:$AI$2,0)+20)/'AEG Inputs'!$G$1+DC13</f>
        <v>12</v>
      </c>
      <c r="DD14" s="28" cm="1">
        <f t="array" ref="DD14">INDEX('AEG Inputs'!$E$2:$BC$95,MATCH(DD$1,'AEG Inputs'!$F$2:$F$95,0),MATCH($A14,'AEG Inputs'!$E$2:$AI$2,0)+20)/'AEG Inputs'!$G$1+DD13</f>
        <v>0</v>
      </c>
      <c r="DE14" s="28" cm="1">
        <f t="array" ref="DE14">INDEX('AEG Inputs'!$E$2:$BC$95,MATCH(DE$1,'AEG Inputs'!$F$2:$F$95,0),MATCH($A14,'AEG Inputs'!$E$2:$AI$2,0)+20)/'AEG Inputs'!$G$1+DE13</f>
        <v>11</v>
      </c>
      <c r="DF14" s="28" cm="1">
        <f t="array" ref="DF14">INDEX('AEG Inputs'!$E$2:$BC$95,MATCH(DF$1,'AEG Inputs'!$F$2:$F$95,0),MATCH($A14,'AEG Inputs'!$E$2:$AI$2,0)+20)/'AEG Inputs'!$G$1+DF13</f>
        <v>0</v>
      </c>
      <c r="DG14" s="28" cm="1">
        <f t="array" ref="DG14">INDEX('AEG Inputs'!$E$2:$BC$95,MATCH(DG$1,'AEG Inputs'!$F$2:$F$95,0),MATCH($A14,'AEG Inputs'!$E$2:$AI$2,0)+20)/'AEG Inputs'!$G$1+DG13</f>
        <v>17</v>
      </c>
      <c r="DH14" s="28" cm="1">
        <f t="array" ref="DH14">INDEX('AEG Inputs'!$E$2:$BC$95,MATCH(DH$1,'AEG Inputs'!$F$2:$F$95,0),MATCH($A14,'AEG Inputs'!$E$2:$AI$2,0)+20)/'AEG Inputs'!$G$1+DH13</f>
        <v>339</v>
      </c>
      <c r="DI14" s="28" cm="1">
        <f t="array" ref="DI14">INDEX('AEG Inputs'!$E$2:$BC$95,MATCH(DI$1,'AEG Inputs'!$F$2:$F$95,0),MATCH($A14,'AEG Inputs'!$E$2:$AI$2,0)+20)/'AEG Inputs'!$G$1+DI13</f>
        <v>5</v>
      </c>
      <c r="DJ14" s="28" cm="1">
        <f t="array" ref="DJ14">INDEX('AEG Inputs'!$E$2:$BC$95,MATCH(DJ$1,'AEG Inputs'!$F$2:$F$95,0),MATCH($A14,'AEG Inputs'!$E$2:$AI$2,0)+20)/'AEG Inputs'!$G$1+DJ13</f>
        <v>443</v>
      </c>
      <c r="DK14" s="28" cm="1">
        <f t="array" ref="DK14">INDEX('AEG Inputs'!$E$2:$BC$95,MATCH(DK$1,'AEG Inputs'!$F$2:$F$95,0),MATCH($A14,'AEG Inputs'!$E$2:$AI$2,0)+20)/'AEG Inputs'!$G$1+DK13</f>
        <v>0</v>
      </c>
      <c r="DL14" s="28" cm="1">
        <f t="array" ref="DL14">INDEX('AEG Inputs'!$E$2:$BC$95,MATCH(DL$1,'AEG Inputs'!$F$2:$F$95,0),MATCH($A14,'AEG Inputs'!$E$2:$AI$2,0)+20)/'AEG Inputs'!$G$1+DL13</f>
        <v>152</v>
      </c>
      <c r="DM14" s="28" cm="1">
        <f t="array" ref="DM14">INDEX('AEG Inputs'!$E$2:$BC$95,MATCH(DM$1,'AEG Inputs'!$F$2:$F$95,0),MATCH($A14,'AEG Inputs'!$E$2:$AI$2,0)+20)/'AEG Inputs'!$G$1+DM13</f>
        <v>601</v>
      </c>
      <c r="DN14" s="28" cm="1">
        <f t="array" ref="DN14">INDEX('AEG Inputs'!$E$2:$BC$95,MATCH(DN$1,'AEG Inputs'!$F$2:$F$95,0),MATCH($A14,'AEG Inputs'!$E$2:$AI$2,0)+20)/'AEG Inputs'!$G$1+DN13</f>
        <v>50</v>
      </c>
      <c r="DO14" s="28" cm="1">
        <f t="array" ref="DO14">INDEX('AEG Inputs'!$E$2:$BC$95,MATCH(DO$1,'AEG Inputs'!$F$2:$F$95,0),MATCH($A14,'AEG Inputs'!$E$2:$AI$2,0)+20)/'AEG Inputs'!$G$1+DO13</f>
        <v>36</v>
      </c>
      <c r="DP14" s="28" cm="1">
        <f t="array" ref="DP14">INDEX('AEG Inputs'!$E$2:$BC$95,MATCH(DP$1,'AEG Inputs'!$F$2:$F$95,0),MATCH($A14,'AEG Inputs'!$E$2:$AI$2,0)+20)/'AEG Inputs'!$G$1+DP13</f>
        <v>0</v>
      </c>
      <c r="DQ14" s="28" cm="1">
        <f t="array" ref="DQ14">INDEX('AEG Inputs'!$E$2:$BC$95,MATCH(DQ$1,'AEG Inputs'!$F$2:$F$95,0),MATCH($A14,'AEG Inputs'!$E$2:$AI$2,0)+20)/'AEG Inputs'!$G$1+DQ13</f>
        <v>18</v>
      </c>
      <c r="DR14" s="28" cm="1">
        <f t="array" ref="DR14">INDEX('AEG Inputs'!$E$2:$BC$95,MATCH(DR$1,'AEG Inputs'!$F$2:$F$95,0),MATCH($A14,'AEG Inputs'!$E$2:$AI$2,0)+20)/'AEG Inputs'!$G$1+DR13</f>
        <v>0</v>
      </c>
      <c r="DS14" s="28" cm="1">
        <f t="array" ref="DS14">INDEX('AEG Inputs'!$E$2:$BC$95,MATCH(DS$1,'AEG Inputs'!$F$2:$F$95,0),MATCH($A14,'AEG Inputs'!$E$2:$AI$2,0)+20)/'AEG Inputs'!$G$1+DS13</f>
        <v>21</v>
      </c>
      <c r="DT14" s="28" cm="1">
        <f t="array" ref="DT14">INDEX('AEG Inputs'!$E$2:$BC$95,MATCH(DT$1,'AEG Inputs'!$F$2:$F$95,0),MATCH($A14,'AEG Inputs'!$E$2:$AI$2,0)+20)/'AEG Inputs'!$G$1+DT13</f>
        <v>0</v>
      </c>
      <c r="DU14" s="28" cm="1">
        <f t="array" ref="DU14">INDEX('AEG Inputs'!$E$2:$BC$95,MATCH(DU$1,'AEG Inputs'!$F$2:$F$95,0),MATCH($A14,'AEG Inputs'!$E$2:$AI$2,0)+20)/'AEG Inputs'!$G$1+DU13</f>
        <v>451</v>
      </c>
      <c r="DV14" s="28" cm="1">
        <f t="array" ref="DV14">INDEX('AEG Inputs'!$E$2:$BC$95,MATCH(DV$1,'AEG Inputs'!$F$2:$F$95,0),MATCH($A14,'AEG Inputs'!$E$2:$AI$2,0)+20)/'AEG Inputs'!$G$1+DV13</f>
        <v>3510</v>
      </c>
      <c r="DW14" s="28" cm="1">
        <f t="array" ref="DW14">INDEX('AEG Inputs'!$E$2:$BC$95,MATCH(DW$1,'AEG Inputs'!$F$2:$F$95,0),MATCH($A14,'AEG Inputs'!$E$2:$AI$2,0)+20)/'AEG Inputs'!$G$1+DW13</f>
        <v>353</v>
      </c>
      <c r="DX14" s="28" cm="1">
        <f t="array" ref="DX14">INDEX('AEG Inputs'!$E$2:$BC$95,MATCH(DX$1,'AEG Inputs'!$F$2:$F$95,0),MATCH($A14,'AEG Inputs'!$E$2:$AI$2,0)+20)/'AEG Inputs'!$G$1+DX13</f>
        <v>3978</v>
      </c>
      <c r="DY14" s="28" cm="1">
        <f t="array" ref="DY14">INDEX('AEG Inputs'!$E$2:$BC$95,MATCH(DY$1,'AEG Inputs'!$F$2:$F$95,0),MATCH($A14,'AEG Inputs'!$E$2:$AI$2,0)+20)/'AEG Inputs'!$G$1+DY13</f>
        <v>23</v>
      </c>
      <c r="DZ14" s="28" cm="1">
        <f t="array" ref="DZ14">INDEX('AEG Inputs'!$E$2:$BC$95,MATCH(DZ$1,'AEG Inputs'!$F$2:$F$95,0),MATCH($A14,'AEG Inputs'!$E$2:$AI$2,0)+20)/'AEG Inputs'!$G$1+DZ13</f>
        <v>0</v>
      </c>
      <c r="EA14" s="28" cm="1">
        <f t="array" ref="EA14">INDEX('AEG Inputs'!$E$2:$BC$95,MATCH(EA$1,'AEG Inputs'!$F$2:$F$95,0),MATCH($A14,'AEG Inputs'!$E$2:$AI$2,0)+20)/'AEG Inputs'!$G$1+EA13</f>
        <v>0</v>
      </c>
      <c r="EB14" s="28" cm="1">
        <f t="array" ref="EB14">INDEX('AEG Inputs'!$E$2:$BC$95,MATCH(EB$1,'AEG Inputs'!$F$2:$F$95,0),MATCH($A14,'AEG Inputs'!$E$2:$AI$2,0)+20)/'AEG Inputs'!$G$1+EB13</f>
        <v>1319</v>
      </c>
      <c r="EC14" s="28" cm="1">
        <f t="array" ref="EC14">INDEX('AEG Inputs'!$E$2:$BC$95,MATCH(EC$1,'AEG Inputs'!$F$2:$F$95,0),MATCH($A14,'AEG Inputs'!$E$2:$AI$2,0)+20)/'AEG Inputs'!$G$1+EC13</f>
        <v>556</v>
      </c>
      <c r="ED14" s="28" cm="1">
        <f t="array" ref="ED14">INDEX('AEG Inputs'!$E$2:$BC$95,MATCH(ED$1,'AEG Inputs'!$F$2:$F$95,0),MATCH($A14,'AEG Inputs'!$E$2:$AI$2,0)+20)/'AEG Inputs'!$G$1+ED13</f>
        <v>155</v>
      </c>
      <c r="EE14" s="28" cm="1">
        <f t="array" ref="EE14">INDEX('AEG Inputs'!$E$2:$BC$95,MATCH(EE$1,'AEG Inputs'!$F$2:$F$95,0),MATCH($A14,'AEG Inputs'!$E$2:$AI$2,0)+20)/'AEG Inputs'!$G$1+EE13</f>
        <v>3</v>
      </c>
      <c r="EF14" s="28" cm="1">
        <f t="array" ref="EF14">INDEX('AEG Inputs'!$E$2:$BC$95,MATCH(EF$1,'AEG Inputs'!$F$2:$F$95,0),MATCH($A14,'AEG Inputs'!$E$2:$AI$2,0)+20)/'AEG Inputs'!$G$1+EF13</f>
        <v>335</v>
      </c>
      <c r="EG14" s="28" cm="1">
        <f t="array" ref="EG14">INDEX('AEG Inputs'!$E$2:$BC$95,MATCH(EG$1,'AEG Inputs'!$F$2:$F$95,0),MATCH($A14,'AEG Inputs'!$E$2:$AI$2,0)+20)/'AEG Inputs'!$G$1+EG13</f>
        <v>0</v>
      </c>
      <c r="EH14" s="28" cm="1">
        <f t="array" ref="EH14">INDEX('AEG Inputs'!$E$2:$BC$95,MATCH(EH$1,'AEG Inputs'!$F$2:$F$95,0),MATCH($A14,'AEG Inputs'!$E$2:$AI$2,0)+20)/'AEG Inputs'!$G$1+EH13</f>
        <v>143</v>
      </c>
      <c r="EI14" s="28" cm="1">
        <f t="array" ref="EI14">INDEX('AEG Inputs'!$E$2:$BC$95,MATCH(EI$1,'AEG Inputs'!$F$2:$F$95,0),MATCH($A14,'AEG Inputs'!$E$2:$AI$2,0)+20)/'AEG Inputs'!$G$1+EI13</f>
        <v>0</v>
      </c>
      <c r="EJ14" s="28" cm="1">
        <f t="array" ref="EJ14">INDEX('AEG Inputs'!$E$2:$BC$95,MATCH(EJ$1,'AEG Inputs'!$F$2:$F$95,0),MATCH($A14,'AEG Inputs'!$E$2:$AI$2,0)+20)/'AEG Inputs'!$G$1+EJ13</f>
        <v>2328</v>
      </c>
      <c r="EK14" s="28" cm="1">
        <f t="array" ref="EK14">INDEX('AEG Inputs'!$E$2:$BC$95,MATCH(EK$1,'AEG Inputs'!$F$2:$F$95,0),MATCH($A14,'AEG Inputs'!$E$2:$AI$2,0)+20)/'AEG Inputs'!$G$1+EK13</f>
        <v>2589</v>
      </c>
      <c r="EL14" s="28" cm="1">
        <f t="array" ref="EL14">INDEX('AEG Inputs'!$E$2:$BC$95,MATCH(EL$1,'AEG Inputs'!$F$2:$F$95,0),MATCH($A14,'AEG Inputs'!$E$2:$AI$2,0)+20)/'AEG Inputs'!$G$1+EL13</f>
        <v>84</v>
      </c>
      <c r="EM14" s="28" cm="1">
        <f t="array" ref="EM14">INDEX('AEG Inputs'!$E$2:$BC$95,MATCH(EM$1,'AEG Inputs'!$F$2:$F$95,0),MATCH($A14,'AEG Inputs'!$E$2:$AI$2,0)+20)/'AEG Inputs'!$G$1+EM13</f>
        <v>3854</v>
      </c>
      <c r="EN14" s="28" cm="1">
        <f t="array" ref="EN14">INDEX('AEG Inputs'!$E$2:$BC$95,MATCH(EN$1,'AEG Inputs'!$F$2:$F$95,0),MATCH($A14,'AEG Inputs'!$E$2:$AI$2,0)+20)/'AEG Inputs'!$G$1+EN13</f>
        <v>23</v>
      </c>
      <c r="EO14" s="28" cm="1">
        <f t="array" ref="EO14">INDEX('AEG Inputs'!$E$2:$BC$95,MATCH(EO$1,'AEG Inputs'!$F$2:$F$95,0),MATCH($A14,'AEG Inputs'!$E$2:$AI$2,0)+20)/'AEG Inputs'!$G$1+EO13</f>
        <v>798</v>
      </c>
      <c r="EP14" s="28" cm="1">
        <f t="array" ref="EP14">INDEX('AEG Inputs'!$E$2:$BC$95,MATCH(EP$1,'AEG Inputs'!$F$2:$F$95,0),MATCH($A14,'AEG Inputs'!$E$2:$AI$2,0)+20)/'AEG Inputs'!$G$1+EP13</f>
        <v>4297</v>
      </c>
      <c r="EQ14" s="28" cm="1">
        <f t="array" ref="EQ14">INDEX('AEG Inputs'!$E$2:$BC$95,MATCH(EQ$1,'AEG Inputs'!$F$2:$F$95,0),MATCH($A14,'AEG Inputs'!$E$2:$AI$2,0)+20)/'AEG Inputs'!$G$1+EQ13</f>
        <v>776</v>
      </c>
      <c r="ER14" s="28" cm="1">
        <f t="array" ref="ER14">INDEX('AEG Inputs'!$E$2:$BC$95,MATCH(ER$1,'AEG Inputs'!$F$2:$F$95,0),MATCH($A14,'AEG Inputs'!$E$2:$AI$2,0)+20)/'AEG Inputs'!$G$1+ER13</f>
        <v>643</v>
      </c>
      <c r="ES14" s="28" cm="1">
        <f t="array" ref="ES14">INDEX('AEG Inputs'!$E$2:$BC$95,MATCH(ES$1,'AEG Inputs'!$F$2:$F$95,0),MATCH($A14,'AEG Inputs'!$E$2:$AI$2,0)+20)/'AEG Inputs'!$G$1+ES13</f>
        <v>22</v>
      </c>
      <c r="ET14" s="28" cm="1">
        <f t="array" ref="ET14">INDEX('AEG Inputs'!$E$2:$BC$95,MATCH(ET$1,'AEG Inputs'!$F$2:$F$95,0),MATCH($A14,'AEG Inputs'!$E$2:$AI$2,0)+20)/'AEG Inputs'!$G$1+ET13</f>
        <v>307</v>
      </c>
      <c r="EU14" s="28" cm="1">
        <f t="array" ref="EU14">INDEX('AEG Inputs'!$E$2:$BC$95,MATCH(EU$1,'AEG Inputs'!$F$2:$F$95,0),MATCH($A14,'AEG Inputs'!$E$2:$AI$2,0)+20)/'AEG Inputs'!$G$1+EU13</f>
        <v>0</v>
      </c>
      <c r="EV14" s="28" cm="1">
        <f t="array" ref="EV14">INDEX('AEG Inputs'!$E$2:$BC$95,MATCH(EV$1,'AEG Inputs'!$F$2:$F$95,0),MATCH($A14,'AEG Inputs'!$E$2:$AI$2,0)+20)/'AEG Inputs'!$G$1+EV13</f>
        <v>327</v>
      </c>
      <c r="EW14" s="28" cm="1">
        <f t="array" ref="EW14">INDEX('AEG Inputs'!$E$2:$BC$95,MATCH(EW$1,'AEG Inputs'!$F$2:$F$95,0),MATCH($A14,'AEG Inputs'!$E$2:$AI$2,0)+20)/'AEG Inputs'!$G$1+EW13</f>
        <v>0</v>
      </c>
      <c r="EX14" s="28" cm="1">
        <f t="array" ref="EX14">INDEX('AEG Inputs'!$E$2:$BC$95,MATCH(EX$1,'AEG Inputs'!$F$2:$F$95,0),MATCH($A14,'AEG Inputs'!$E$2:$AI$2,0)+20)/'AEG Inputs'!$G$1+EX13</f>
        <v>99</v>
      </c>
      <c r="EY14" s="28" cm="1">
        <f t="array" ref="EY14">INDEX('AEG Inputs'!$E$2:$BC$95,MATCH(EY$1,'AEG Inputs'!$F$2:$F$95,0),MATCH($A14,'AEG Inputs'!$E$2:$AI$2,0)+20)/'AEG Inputs'!$G$1+EY13</f>
        <v>1050</v>
      </c>
      <c r="EZ14" s="28" cm="1">
        <f t="array" ref="EZ14">INDEX('AEG Inputs'!$E$2:$BC$95,MATCH(EZ$1,'AEG Inputs'!$F$2:$F$95,0),MATCH($A14,'AEG Inputs'!$E$2:$AI$2,0)+20)/'AEG Inputs'!$G$1+EZ13</f>
        <v>107</v>
      </c>
      <c r="FA14" s="28" cm="1">
        <f t="array" ref="FA14">INDEX('AEG Inputs'!$E$2:$BC$95,MATCH(FA$1,'AEG Inputs'!$F$2:$F$95,0),MATCH($A14,'AEG Inputs'!$E$2:$AI$2,0)+20)/'AEG Inputs'!$G$1+FA13</f>
        <v>1878</v>
      </c>
      <c r="FB14" s="28" cm="1">
        <f t="array" ref="FB14">INDEX('AEG Inputs'!$E$2:$BC$95,MATCH(FB$1,'AEG Inputs'!$F$2:$F$95,0),MATCH($A14,'AEG Inputs'!$E$2:$AI$2,0)+20)/'AEG Inputs'!$G$1+FB13</f>
        <v>2</v>
      </c>
      <c r="FC14" s="28" cm="1">
        <f t="array" ref="FC14">INDEX('AEG Inputs'!$E$2:$BC$95,MATCH(FC$1,'AEG Inputs'!$F$2:$F$95,0),MATCH($A14,'AEG Inputs'!$E$2:$AI$2,0)+20)/'AEG Inputs'!$G$1+FC13</f>
        <v>0</v>
      </c>
      <c r="FD14" s="28" cm="1">
        <f t="array" ref="FD14">INDEX('AEG Inputs'!$E$2:$BC$95,MATCH(FD$1,'AEG Inputs'!$F$2:$F$95,0),MATCH($A14,'AEG Inputs'!$E$2:$AI$2,0)+20)/'AEG Inputs'!$G$1+FD13</f>
        <v>0</v>
      </c>
      <c r="FE14" s="28" cm="1">
        <f t="array" ref="FE14">INDEX('AEG Inputs'!$E$2:$BC$95,MATCH(FE$1,'AEG Inputs'!$F$2:$F$95,0),MATCH($A14,'AEG Inputs'!$E$2:$AI$2,0)+20)/'AEG Inputs'!$G$1+FE13</f>
        <v>232</v>
      </c>
      <c r="FF14" s="28" cm="1">
        <f t="array" ref="FF14">INDEX('AEG Inputs'!$E$2:$BC$95,MATCH(FF$1,'AEG Inputs'!$F$2:$F$95,0),MATCH($A14,'AEG Inputs'!$E$2:$AI$2,0)+20)/'AEG Inputs'!$G$1+FF13</f>
        <v>154</v>
      </c>
      <c r="FG14" s="28" cm="1">
        <f t="array" ref="FG14">INDEX('AEG Inputs'!$E$2:$BC$95,MATCH(FG$1,'AEG Inputs'!$F$2:$F$95,0),MATCH($A14,'AEG Inputs'!$E$2:$AI$2,0)+20)/'AEG Inputs'!$G$1+FG13</f>
        <v>34</v>
      </c>
      <c r="FH14" s="28" cm="1">
        <f t="array" ref="FH14">INDEX('AEG Inputs'!$E$2:$BC$95,MATCH(FH$1,'AEG Inputs'!$F$2:$F$95,0),MATCH($A14,'AEG Inputs'!$E$2:$AI$2,0)+20)/'AEG Inputs'!$G$1+FH13</f>
        <v>0</v>
      </c>
      <c r="FI14" s="28" cm="1">
        <f t="array" ref="FI14">INDEX('AEG Inputs'!$E$2:$BC$95,MATCH(FI$1,'AEG Inputs'!$F$2:$F$95,0),MATCH($A14,'AEG Inputs'!$E$2:$AI$2,0)+20)/'AEG Inputs'!$G$1+FI13</f>
        <v>61</v>
      </c>
      <c r="FJ14" s="28" cm="1">
        <f t="array" ref="FJ14">INDEX('AEG Inputs'!$E$2:$BC$95,MATCH(FJ$1,'AEG Inputs'!$F$2:$F$95,0),MATCH($A14,'AEG Inputs'!$E$2:$AI$2,0)+20)/'AEG Inputs'!$G$1+FJ13</f>
        <v>0</v>
      </c>
      <c r="FK14" s="28" cm="1">
        <f t="array" ref="FK14">INDEX('AEG Inputs'!$E$2:$BC$95,MATCH(FK$1,'AEG Inputs'!$F$2:$F$95,0),MATCH($A14,'AEG Inputs'!$E$2:$AI$2,0)+20)/'AEG Inputs'!$G$1+FK13</f>
        <v>38</v>
      </c>
      <c r="FL14" s="28" cm="1">
        <f t="array" ref="FL14">INDEX('AEG Inputs'!$E$2:$BC$95,MATCH(FL$1,'AEG Inputs'!$F$2:$F$95,0),MATCH($A14,'AEG Inputs'!$E$2:$AI$2,0)+20)/'AEG Inputs'!$G$1+FL13</f>
        <v>0</v>
      </c>
      <c r="FM14" s="28" cm="1">
        <f t="array" ref="FM14">INDEX('AEG Inputs'!$E$2:$BC$95,MATCH(FM$1,'AEG Inputs'!$F$2:$F$95,0),MATCH($A14,'AEG Inputs'!$E$2:$AI$2,0)+20)/'AEG Inputs'!$G$1+FM13</f>
        <v>29</v>
      </c>
      <c r="FN14" s="28" cm="1">
        <f t="array" ref="FN14">INDEX('AEG Inputs'!$E$2:$BC$95,MATCH(FN$1,'AEG Inputs'!$F$2:$F$95,0),MATCH($A14,'AEG Inputs'!$E$2:$AI$2,0)+20)/'AEG Inputs'!$G$1+FN13</f>
        <v>345</v>
      </c>
      <c r="FO14" s="28" cm="1">
        <f t="array" ref="FO14">INDEX('AEG Inputs'!$E$2:$BC$95,MATCH(FO$1,'AEG Inputs'!$F$2:$F$95,0),MATCH($A14,'AEG Inputs'!$E$2:$AI$2,0)+20)/'AEG Inputs'!$G$1+FO13</f>
        <v>10</v>
      </c>
      <c r="FP14" s="28" cm="1">
        <f t="array" ref="FP14">INDEX('AEG Inputs'!$E$2:$BC$95,MATCH(FP$1,'AEG Inputs'!$F$2:$F$95,0),MATCH($A14,'AEG Inputs'!$E$2:$AI$2,0)+20)/'AEG Inputs'!$G$1+FP13</f>
        <v>432</v>
      </c>
      <c r="FQ14" s="28" cm="1">
        <f t="array" ref="FQ14">INDEX('AEG Inputs'!$E$2:$BC$95,MATCH(FQ$1,'AEG Inputs'!$F$2:$F$95,0),MATCH($A14,'AEG Inputs'!$E$2:$AI$2,0)+20)/'AEG Inputs'!$G$1+FQ13</f>
        <v>0</v>
      </c>
      <c r="FR14" s="28" cm="1">
        <f t="array" ref="FR14">INDEX('AEG Inputs'!$E$2:$BC$95,MATCH(FR$1,'AEG Inputs'!$F$2:$F$95,0),MATCH($A14,'AEG Inputs'!$E$2:$AI$2,0)+20)/'AEG Inputs'!$G$1+FR13</f>
        <v>187</v>
      </c>
      <c r="FS14" s="28" cm="1">
        <f t="array" ref="FS14">INDEX('AEG Inputs'!$E$2:$BC$95,MATCH(FS$1,'AEG Inputs'!$F$2:$F$95,0),MATCH($A14,'AEG Inputs'!$E$2:$AI$2,0)+20)/'AEG Inputs'!$G$1+FS13</f>
        <v>446</v>
      </c>
      <c r="FT14" s="28" cm="1">
        <f t="array" ref="FT14">INDEX('AEG Inputs'!$E$2:$BC$95,MATCH(FT$1,'AEG Inputs'!$F$2:$F$95,0),MATCH($A14,'AEG Inputs'!$E$2:$AI$2,0)+20)/'AEG Inputs'!$G$1+FT13</f>
        <v>97</v>
      </c>
      <c r="FU14" s="28" cm="1">
        <f t="array" ref="FU14">INDEX('AEG Inputs'!$E$2:$BC$95,MATCH(FU$1,'AEG Inputs'!$F$2:$F$95,0),MATCH($A14,'AEG Inputs'!$E$2:$AI$2,0)+20)/'AEG Inputs'!$G$1+FU13</f>
        <v>99</v>
      </c>
      <c r="FV14" s="28" cm="1">
        <f t="array" ref="FV14">INDEX('AEG Inputs'!$E$2:$BC$95,MATCH(FV$1,'AEG Inputs'!$F$2:$F$95,0),MATCH($A14,'AEG Inputs'!$E$2:$AI$2,0)+20)/'AEG Inputs'!$G$1+FV13</f>
        <v>1</v>
      </c>
      <c r="FW14" s="28" cm="1">
        <f t="array" ref="FW14">INDEX('AEG Inputs'!$E$2:$BC$95,MATCH(FW$1,'AEG Inputs'!$F$2:$F$95,0),MATCH($A14,'AEG Inputs'!$E$2:$AI$2,0)+20)/'AEG Inputs'!$G$1+FW13</f>
        <v>53</v>
      </c>
      <c r="FX14" s="28" cm="1">
        <f t="array" ref="FX14">INDEX('AEG Inputs'!$E$2:$BC$95,MATCH(FX$1,'AEG Inputs'!$F$2:$F$95,0),MATCH($A14,'AEG Inputs'!$E$2:$AI$2,0)+20)/'AEG Inputs'!$G$1+FX13</f>
        <v>0</v>
      </c>
      <c r="FY14" s="28" cm="1">
        <f t="array" ref="FY14">INDEX('AEG Inputs'!$E$2:$BC$95,MATCH(FY$1,'AEG Inputs'!$F$2:$F$95,0),MATCH($A14,'AEG Inputs'!$E$2:$AI$2,0)+20)/'AEG Inputs'!$G$1+FY13</f>
        <v>45</v>
      </c>
    </row>
    <row r="15" spans="1:181" x14ac:dyDescent="0.25">
      <c r="A15" s="28">
        <v>2034</v>
      </c>
      <c r="B15" s="28">
        <f>INDEX('AEG Inputs'!$E$2:$BC$95,MATCH(B$1,'AEG Inputs'!$E$2:$E$95,0),MATCH($A15,'AEG Inputs'!$E$2:$AI$2,0))/'AEG Inputs'!$G$1+B14</f>
        <v>0</v>
      </c>
      <c r="C15" s="28">
        <f>INDEX('AEG Inputs'!$E$2:$BC$95,MATCH(C$1,'AEG Inputs'!$E$2:$E$95,0),MATCH($A15,'AEG Inputs'!$E$2:$AI$2,0))/'AEG Inputs'!$G$1+C14</f>
        <v>4</v>
      </c>
      <c r="D15" s="28">
        <f>INDEX('AEG Inputs'!$E$2:$BC$95,MATCH(D$1,'AEG Inputs'!$E$2:$E$95,0),MATCH($A15,'AEG Inputs'!$E$2:$AI$2,0))/'AEG Inputs'!$G$1+D14</f>
        <v>109</v>
      </c>
      <c r="E15" s="28">
        <f>INDEX('AEG Inputs'!$E$2:$BC$95,MATCH(E$1,'AEG Inputs'!$E$2:$E$95,0),MATCH($A15,'AEG Inputs'!$E$2:$AI$2,0))/'AEG Inputs'!$G$1+E14</f>
        <v>17</v>
      </c>
      <c r="F15" s="28">
        <f>INDEX('AEG Inputs'!$E$2:$BC$95,MATCH(F$1,'AEG Inputs'!$E$2:$E$95,0),MATCH($A15,'AEG Inputs'!$E$2:$AI$2,0))/'AEG Inputs'!$G$1+F14</f>
        <v>76</v>
      </c>
      <c r="G15" s="28">
        <f>INDEX('AEG Inputs'!$E$2:$BC$95,MATCH(G$1,'AEG Inputs'!$E$2:$E$95,0),MATCH($A15,'AEG Inputs'!$E$2:$AI$2,0))/'AEG Inputs'!$G$1+G14</f>
        <v>0</v>
      </c>
      <c r="H15" s="28">
        <f>INDEX('AEG Inputs'!$E$2:$BC$95,MATCH(H$1,'AEG Inputs'!$E$2:$E$95,0),MATCH($A15,'AEG Inputs'!$E$2:$AI$2,0))/'AEG Inputs'!$G$1+H14</f>
        <v>0</v>
      </c>
      <c r="I15" s="28">
        <f>INDEX('AEG Inputs'!$E$2:$BC$95,MATCH(I$1,'AEG Inputs'!$E$2:$E$95,0),MATCH($A15,'AEG Inputs'!$E$2:$AI$2,0))/'AEG Inputs'!$G$1+I14</f>
        <v>66</v>
      </c>
      <c r="J15" s="28">
        <f>INDEX('AEG Inputs'!$E$2:$BC$95,MATCH(J$1,'AEG Inputs'!$E$2:$E$95,0),MATCH($A15,'AEG Inputs'!$E$2:$AI$2,0))/'AEG Inputs'!$G$1+J14</f>
        <v>684</v>
      </c>
      <c r="K15" s="28">
        <f>INDEX('AEG Inputs'!$E$2:$BC$95,MATCH(K$1,'AEG Inputs'!$E$2:$E$95,0),MATCH($A15,'AEG Inputs'!$E$2:$AI$2,0))/'AEG Inputs'!$G$1+K14</f>
        <v>16</v>
      </c>
      <c r="L15" s="28">
        <f>INDEX('AEG Inputs'!$E$2:$BC$95,MATCH(L$1,'AEG Inputs'!$E$2:$E$95,0),MATCH($A15,'AEG Inputs'!$E$2:$AI$2,0))/'AEG Inputs'!$G$1+L14</f>
        <v>19</v>
      </c>
      <c r="M15" s="28">
        <f>INDEX('AEG Inputs'!$E$2:$BC$95,MATCH(M$1,'AEG Inputs'!$E$2:$E$95,0),MATCH($A15,'AEG Inputs'!$E$2:$AI$2,0))/'AEG Inputs'!$G$1+M14</f>
        <v>0</v>
      </c>
      <c r="N15" s="28">
        <f>INDEX('AEG Inputs'!$E$2:$BC$95,MATCH(N$1,'AEG Inputs'!$E$2:$E$95,0),MATCH($A15,'AEG Inputs'!$E$2:$AI$2,0))/'AEG Inputs'!$G$1+N14</f>
        <v>42</v>
      </c>
      <c r="O15" s="28">
        <f>INDEX('AEG Inputs'!$E$2:$BC$95,MATCH(O$1,'AEG Inputs'!$E$2:$E$95,0),MATCH($A15,'AEG Inputs'!$E$2:$AI$2,0))/'AEG Inputs'!$G$1+O14</f>
        <v>0</v>
      </c>
      <c r="P15" s="28">
        <f>INDEX('AEG Inputs'!$E$2:$BC$95,MATCH(P$1,'AEG Inputs'!$E$2:$E$95,0),MATCH($A15,'AEG Inputs'!$E$2:$AI$2,0))/'AEG Inputs'!$G$1+P14</f>
        <v>7</v>
      </c>
      <c r="Q15" s="28">
        <f>INDEX('AEG Inputs'!$E$2:$BC$95,MATCH(Q$1,'AEG Inputs'!$E$2:$E$95,0),MATCH($A15,'AEG Inputs'!$E$2:$AI$2,0))/'AEG Inputs'!$G$1+Q14</f>
        <v>115</v>
      </c>
      <c r="R15" s="28">
        <f>INDEX('AEG Inputs'!$E$2:$BC$95,MATCH(R$1,'AEG Inputs'!$E$2:$E$95,0),MATCH($A15,'AEG Inputs'!$E$2:$AI$2,0))/'AEG Inputs'!$G$1+R14</f>
        <v>0</v>
      </c>
      <c r="S15" s="28">
        <f>INDEX('AEG Inputs'!$E$2:$BC$95,MATCH(S$1,'AEG Inputs'!$E$2:$E$95,0),MATCH($A15,'AEG Inputs'!$E$2:$AI$2,0))/'AEG Inputs'!$G$1+S14</f>
        <v>21</v>
      </c>
      <c r="T15" s="28">
        <f>INDEX('AEG Inputs'!$E$2:$BC$95,MATCH(T$1,'AEG Inputs'!$E$2:$E$95,0),MATCH($A15,'AEG Inputs'!$E$2:$AI$2,0))/'AEG Inputs'!$G$1+T14</f>
        <v>131</v>
      </c>
      <c r="U15" s="28">
        <f>INDEX('AEG Inputs'!$E$2:$BC$95,MATCH(U$1,'AEG Inputs'!$E$2:$E$95,0),MATCH($A15,'AEG Inputs'!$E$2:$AI$2,0))/'AEG Inputs'!$G$1+U14</f>
        <v>8</v>
      </c>
      <c r="V15" s="28">
        <f>INDEX('AEG Inputs'!$E$2:$BC$95,MATCH(V$1,'AEG Inputs'!$E$2:$E$95,0),MATCH($A15,'AEG Inputs'!$E$2:$AI$2,0))/'AEG Inputs'!$G$1+V14</f>
        <v>201</v>
      </c>
      <c r="W15" s="28">
        <f>INDEX('AEG Inputs'!$E$2:$BC$95,MATCH(W$1,'AEG Inputs'!$E$2:$E$95,0),MATCH($A15,'AEG Inputs'!$E$2:$AI$2,0))/'AEG Inputs'!$G$1+W14</f>
        <v>0</v>
      </c>
      <c r="X15" s="28">
        <f>INDEX('AEG Inputs'!$E$2:$BC$95,MATCH(X$1,'AEG Inputs'!$E$2:$E$95,0),MATCH($A15,'AEG Inputs'!$E$2:$AI$2,0))/'AEG Inputs'!$G$1+X14</f>
        <v>72</v>
      </c>
      <c r="Y15" s="28">
        <f>INDEX('AEG Inputs'!$E$2:$BC$95,MATCH(Y$1,'AEG Inputs'!$E$2:$E$95,0),MATCH($A15,'AEG Inputs'!$E$2:$AI$2,0))/'AEG Inputs'!$G$1+Y14</f>
        <v>673</v>
      </c>
      <c r="Z15" s="28">
        <f>INDEX('AEG Inputs'!$E$2:$BC$95,MATCH(Z$1,'AEG Inputs'!$E$2:$E$95,0),MATCH($A15,'AEG Inputs'!$E$2:$AI$2,0))/'AEG Inputs'!$G$1+Z14</f>
        <v>32</v>
      </c>
      <c r="AA15" s="28">
        <f>INDEX('AEG Inputs'!$E$2:$BC$95,MATCH(AA$1,'AEG Inputs'!$E$2:$E$95,0),MATCH($A15,'AEG Inputs'!$E$2:$AI$2,0))/'AEG Inputs'!$G$1+AA14</f>
        <v>40</v>
      </c>
      <c r="AB15" s="28">
        <f>INDEX('AEG Inputs'!$E$2:$BC$95,MATCH(AB$1,'AEG Inputs'!$E$2:$E$95,0),MATCH($A15,'AEG Inputs'!$E$2:$AI$2,0))/'AEG Inputs'!$G$1+AB14</f>
        <v>0</v>
      </c>
      <c r="AC15" s="28">
        <f>INDEX('AEG Inputs'!$E$2:$BC$95,MATCH(AC$1,'AEG Inputs'!$E$2:$E$95,0),MATCH($A15,'AEG Inputs'!$E$2:$AI$2,0))/'AEG Inputs'!$G$1+AC14</f>
        <v>115</v>
      </c>
      <c r="AD15" s="28">
        <f>INDEX('AEG Inputs'!$E$2:$BC$95,MATCH(AD$1,'AEG Inputs'!$E$2:$E$95,0),MATCH($A15,'AEG Inputs'!$E$2:$AI$2,0))/'AEG Inputs'!$G$1+AD14</f>
        <v>0</v>
      </c>
      <c r="AE15" s="28">
        <f>INDEX('AEG Inputs'!$E$2:$BC$95,MATCH(AE$1,'AEG Inputs'!$E$2:$E$95,0),MATCH($A15,'AEG Inputs'!$E$2:$AI$2,0))/'AEG Inputs'!$G$1+AE14</f>
        <v>11</v>
      </c>
      <c r="AF15" s="28">
        <f>INDEX('AEG Inputs'!$E$2:$BC$95,MATCH(AF$1,'AEG Inputs'!$E$2:$E$95,0),MATCH($A15,'AEG Inputs'!$E$2:$AI$2,0))/'AEG Inputs'!$G$1+AF14</f>
        <v>1726</v>
      </c>
      <c r="AG15" s="28">
        <f>INDEX('AEG Inputs'!$E$2:$BC$95,MATCH(AG$1,'AEG Inputs'!$E$2:$E$95,0),MATCH($A15,'AEG Inputs'!$E$2:$AI$2,0))/'AEG Inputs'!$G$1+AG14</f>
        <v>0</v>
      </c>
      <c r="AH15" s="28">
        <f>INDEX('AEG Inputs'!$E$2:$BC$95,MATCH(AH$1,'AEG Inputs'!$E$2:$E$95,0),MATCH($A15,'AEG Inputs'!$E$2:$AI$2,0))/'AEG Inputs'!$G$1+AH14</f>
        <v>517</v>
      </c>
      <c r="AI15" s="28">
        <f>INDEX('AEG Inputs'!$E$2:$BC$95,MATCH(AI$1,'AEG Inputs'!$E$2:$E$95,0),MATCH($A15,'AEG Inputs'!$E$2:$AI$2,0))/'AEG Inputs'!$G$1+AI14</f>
        <v>1251</v>
      </c>
      <c r="AJ15" s="28">
        <f>INDEX('AEG Inputs'!$E$2:$BC$95,MATCH(AJ$1,'AEG Inputs'!$E$2:$E$95,0),MATCH($A15,'AEG Inputs'!$E$2:$AI$2,0))/'AEG Inputs'!$G$1+AJ14</f>
        <v>854</v>
      </c>
      <c r="AK15" s="28">
        <f>INDEX('AEG Inputs'!$E$2:$BC$95,MATCH(AK$1,'AEG Inputs'!$E$2:$E$95,0),MATCH($A15,'AEG Inputs'!$E$2:$AI$2,0))/'AEG Inputs'!$G$1+AK14</f>
        <v>1289</v>
      </c>
      <c r="AL15" s="28">
        <f>INDEX('AEG Inputs'!$E$2:$BC$95,MATCH(AL$1,'AEG Inputs'!$E$2:$E$95,0),MATCH($A15,'AEG Inputs'!$E$2:$AI$2,0))/'AEG Inputs'!$G$1+AL14</f>
        <v>24</v>
      </c>
      <c r="AM15" s="28">
        <f>INDEX('AEG Inputs'!$E$2:$BC$95,MATCH(AM$1,'AEG Inputs'!$E$2:$E$95,0),MATCH($A15,'AEG Inputs'!$E$2:$AI$2,0))/'AEG Inputs'!$G$1+AM14</f>
        <v>0</v>
      </c>
      <c r="AN15" s="28">
        <f>INDEX('AEG Inputs'!$E$2:$BC$95,MATCH(AN$1,'AEG Inputs'!$E$2:$E$95,0),MATCH($A15,'AEG Inputs'!$E$2:$AI$2,0))/'AEG Inputs'!$G$1+AN14</f>
        <v>0</v>
      </c>
      <c r="AO15" s="28">
        <f>INDEX('AEG Inputs'!$E$2:$BC$95,MATCH(AO$1,'AEG Inputs'!$E$2:$E$95,0),MATCH($A15,'AEG Inputs'!$E$2:$AI$2,0))/'AEG Inputs'!$G$1+AO14</f>
        <v>1523</v>
      </c>
      <c r="AP15" s="28">
        <f>INDEX('AEG Inputs'!$E$2:$BC$95,MATCH(AP$1,'AEG Inputs'!$E$2:$E$95,0),MATCH($A15,'AEG Inputs'!$E$2:$AI$2,0))/'AEG Inputs'!$G$1+AP14</f>
        <v>328</v>
      </c>
      <c r="AQ15" s="28">
        <f>INDEX('AEG Inputs'!$E$2:$BC$95,MATCH(AQ$1,'AEG Inputs'!$E$2:$E$95,0),MATCH($A15,'AEG Inputs'!$E$2:$AI$2,0))/'AEG Inputs'!$G$1+AQ14</f>
        <v>359</v>
      </c>
      <c r="AR15" s="28">
        <f>INDEX('AEG Inputs'!$E$2:$BC$95,MATCH(AR$1,'AEG Inputs'!$E$2:$E$95,0),MATCH($A15,'AEG Inputs'!$E$2:$AI$2,0))/'AEG Inputs'!$G$1+AR14</f>
        <v>4</v>
      </c>
      <c r="AS15" s="28">
        <f>INDEX('AEG Inputs'!$E$2:$BC$95,MATCH(AS$1,'AEG Inputs'!$E$2:$E$95,0),MATCH($A15,'AEG Inputs'!$E$2:$AI$2,0))/'AEG Inputs'!$G$1+AS14</f>
        <v>684</v>
      </c>
      <c r="AT15" s="28">
        <f>INDEX('AEG Inputs'!$E$2:$BC$95,MATCH(AT$1,'AEG Inputs'!$E$2:$E$95,0),MATCH($A15,'AEG Inputs'!$E$2:$AI$2,0))/'AEG Inputs'!$G$1+AT14</f>
        <v>0</v>
      </c>
      <c r="AU15" s="28">
        <f>INDEX('AEG Inputs'!$E$2:$BC$95,MATCH(AU$1,'AEG Inputs'!$E$2:$E$95,0),MATCH($A15,'AEG Inputs'!$E$2:$AI$2,0))/'AEG Inputs'!$G$1+AU14</f>
        <v>69</v>
      </c>
      <c r="AV15" s="28">
        <f>INDEX('AEG Inputs'!$E$2:$BC$95,MATCH(AV$1,'AEG Inputs'!$E$2:$E$95,0),MATCH($A15,'AEG Inputs'!$E$2:$AI$2,0))/'AEG Inputs'!$G$1+AV14</f>
        <v>0</v>
      </c>
      <c r="AW15" s="28">
        <f>INDEX('AEG Inputs'!$E$2:$BC$95,MATCH(AW$1,'AEG Inputs'!$E$2:$E$95,0),MATCH($A15,'AEG Inputs'!$E$2:$AI$2,0))/'AEG Inputs'!$G$1+AW14</f>
        <v>0</v>
      </c>
      <c r="AX15" s="28">
        <f>INDEX('AEG Inputs'!$E$2:$BC$95,MATCH(AX$1,'AEG Inputs'!$E$2:$E$95,0),MATCH($A15,'AEG Inputs'!$E$2:$AI$2,0))/'AEG Inputs'!$G$1+AX14</f>
        <v>2403</v>
      </c>
      <c r="AY15" s="28">
        <f>INDEX('AEG Inputs'!$E$2:$BC$95,MATCH(AY$1,'AEG Inputs'!$E$2:$E$95,0),MATCH($A15,'AEG Inputs'!$E$2:$AI$2,0))/'AEG Inputs'!$G$1+AY14</f>
        <v>1008</v>
      </c>
      <c r="AZ15" s="28">
        <f>INDEX('AEG Inputs'!$E$2:$BC$95,MATCH(AZ$1,'AEG Inputs'!$E$2:$E$95,0),MATCH($A15,'AEG Inputs'!$E$2:$AI$2,0))/'AEG Inputs'!$G$1+AZ14</f>
        <v>97</v>
      </c>
      <c r="BA15" s="28">
        <f>INDEX('AEG Inputs'!$E$2:$BC$95,MATCH(BA$1,'AEG Inputs'!$E$2:$E$95,0),MATCH($A15,'AEG Inputs'!$E$2:$AI$2,0))/'AEG Inputs'!$G$1+BA14</f>
        <v>2097</v>
      </c>
      <c r="BB15" s="28">
        <f>INDEX('AEG Inputs'!$E$2:$BC$95,MATCH(BB$1,'AEG Inputs'!$E$2:$E$95,0),MATCH($A15,'AEG Inputs'!$E$2:$AI$2,0))/'AEG Inputs'!$G$1+BB14</f>
        <v>22</v>
      </c>
      <c r="BC15" s="28">
        <f>INDEX('AEG Inputs'!$E$2:$BC$95,MATCH(BC$1,'AEG Inputs'!$E$2:$E$95,0),MATCH($A15,'AEG Inputs'!$E$2:$AI$2,0))/'AEG Inputs'!$G$1+BC14</f>
        <v>374</v>
      </c>
      <c r="BD15" s="28">
        <f>INDEX('AEG Inputs'!$E$2:$BC$95,MATCH(BD$1,'AEG Inputs'!$E$2:$E$95,0),MATCH($A15,'AEG Inputs'!$E$2:$AI$2,0))/'AEG Inputs'!$G$1+BD14</f>
        <v>4782</v>
      </c>
      <c r="BE15" s="28">
        <f>INDEX('AEG Inputs'!$E$2:$BC$95,MATCH(BE$1,'AEG Inputs'!$E$2:$E$95,0),MATCH($A15,'AEG Inputs'!$E$2:$AI$2,0))/'AEG Inputs'!$G$1+BE14</f>
        <v>634</v>
      </c>
      <c r="BF15" s="28">
        <f>INDEX('AEG Inputs'!$E$2:$BC$95,MATCH(BF$1,'AEG Inputs'!$E$2:$E$95,0),MATCH($A15,'AEG Inputs'!$E$2:$AI$2,0))/'AEG Inputs'!$G$1+BF14</f>
        <v>677.99999999999989</v>
      </c>
      <c r="BG15" s="28">
        <f>INDEX('AEG Inputs'!$E$2:$BC$95,MATCH(BG$1,'AEG Inputs'!$E$2:$E$95,0),MATCH($A15,'AEG Inputs'!$E$2:$AI$2,0))/'AEG Inputs'!$G$1+BG14</f>
        <v>23</v>
      </c>
      <c r="BH15" s="28">
        <f>INDEX('AEG Inputs'!$E$2:$BC$95,MATCH(BH$1,'AEG Inputs'!$E$2:$E$95,0),MATCH($A15,'AEG Inputs'!$E$2:$AI$2,0))/'AEG Inputs'!$G$1+BH14</f>
        <v>852</v>
      </c>
      <c r="BI15" s="28">
        <f>INDEX('AEG Inputs'!$E$2:$BC$95,MATCH(BI$1,'AEG Inputs'!$E$2:$E$95,0),MATCH($A15,'AEG Inputs'!$E$2:$AI$2,0))/'AEG Inputs'!$G$1+BI14</f>
        <v>0</v>
      </c>
      <c r="BJ15" s="28">
        <f>INDEX('AEG Inputs'!$E$2:$BC$95,MATCH(BJ$1,'AEG Inputs'!$E$2:$E$95,0),MATCH($A15,'AEG Inputs'!$E$2:$AI$2,0))/'AEG Inputs'!$G$1+BJ14</f>
        <v>220</v>
      </c>
      <c r="BK15" s="28">
        <f>INDEX('AEG Inputs'!$E$2:$BC$95,MATCH(BK$1,'AEG Inputs'!$E$2:$E$95,0),MATCH($A15,'AEG Inputs'!$E$2:$AI$2,0))/'AEG Inputs'!$G$1+BK14</f>
        <v>765</v>
      </c>
      <c r="BL15" s="28">
        <f>INDEX('AEG Inputs'!$E$2:$BC$95,MATCH(BL$1,'AEG Inputs'!$E$2:$E$95,0),MATCH($A15,'AEG Inputs'!$E$2:$AI$2,0))/'AEG Inputs'!$G$1+BL14</f>
        <v>0</v>
      </c>
      <c r="BM15" s="28">
        <f>INDEX('AEG Inputs'!$E$2:$BC$95,MATCH(BM$1,'AEG Inputs'!$E$2:$E$95,0),MATCH($A15,'AEG Inputs'!$E$2:$AI$2,0))/'AEG Inputs'!$G$1+BM14</f>
        <v>109</v>
      </c>
      <c r="BN15" s="28">
        <f>INDEX('AEG Inputs'!$E$2:$BC$95,MATCH(BN$1,'AEG Inputs'!$E$2:$E$95,0),MATCH($A15,'AEG Inputs'!$E$2:$AI$2,0))/'AEG Inputs'!$G$1+BN14</f>
        <v>375</v>
      </c>
      <c r="BO15" s="28">
        <f>INDEX('AEG Inputs'!$E$2:$BC$95,MATCH(BO$1,'AEG Inputs'!$E$2:$E$95,0),MATCH($A15,'AEG Inputs'!$E$2:$AI$2,0))/'AEG Inputs'!$G$1+BO14</f>
        <v>279</v>
      </c>
      <c r="BP15" s="28">
        <f>INDEX('AEG Inputs'!$E$2:$BC$95,MATCH(BP$1,'AEG Inputs'!$E$2:$E$95,0),MATCH($A15,'AEG Inputs'!$E$2:$AI$2,0))/'AEG Inputs'!$G$1+BP14</f>
        <v>415</v>
      </c>
      <c r="BQ15" s="28">
        <f>INDEX('AEG Inputs'!$E$2:$BC$95,MATCH(BQ$1,'AEG Inputs'!$E$2:$E$95,0),MATCH($A15,'AEG Inputs'!$E$2:$AI$2,0))/'AEG Inputs'!$G$1+BQ14</f>
        <v>2</v>
      </c>
      <c r="BR15" s="28">
        <f>INDEX('AEG Inputs'!$E$2:$BC$95,MATCH(BR$1,'AEG Inputs'!$E$2:$E$95,0),MATCH($A15,'AEG Inputs'!$E$2:$AI$2,0))/'AEG Inputs'!$G$1+BR14</f>
        <v>0</v>
      </c>
      <c r="BS15" s="28">
        <f>INDEX('AEG Inputs'!$E$2:$BC$95,MATCH(BS$1,'AEG Inputs'!$E$2:$E$95,0),MATCH($A15,'AEG Inputs'!$E$2:$AI$2,0))/'AEG Inputs'!$G$1+BS14</f>
        <v>0</v>
      </c>
      <c r="BT15" s="28">
        <f>INDEX('AEG Inputs'!$E$2:$BC$95,MATCH(BT$1,'AEG Inputs'!$E$2:$E$95,0),MATCH($A15,'AEG Inputs'!$E$2:$AI$2,0))/'AEG Inputs'!$G$1+BT14</f>
        <v>281</v>
      </c>
      <c r="BU15" s="28">
        <f>INDEX('AEG Inputs'!$E$2:$BC$95,MATCH(BU$1,'AEG Inputs'!$E$2:$E$95,0),MATCH($A15,'AEG Inputs'!$E$2:$AI$2,0))/'AEG Inputs'!$G$1+BU14</f>
        <v>84</v>
      </c>
      <c r="BV15" s="28">
        <f>INDEX('AEG Inputs'!$E$2:$BC$95,MATCH(BV$1,'AEG Inputs'!$E$2:$E$95,0),MATCH($A15,'AEG Inputs'!$E$2:$AI$2,0))/'AEG Inputs'!$G$1+BV14</f>
        <v>91</v>
      </c>
      <c r="BW15" s="28">
        <f>INDEX('AEG Inputs'!$E$2:$BC$95,MATCH(BW$1,'AEG Inputs'!$E$2:$E$95,0),MATCH($A15,'AEG Inputs'!$E$2:$AI$2,0))/'AEG Inputs'!$G$1+BW14</f>
        <v>0</v>
      </c>
      <c r="BX15" s="28">
        <f>INDEX('AEG Inputs'!$E$2:$BC$95,MATCH(BX$1,'AEG Inputs'!$E$2:$E$95,0),MATCH($A15,'AEG Inputs'!$E$2:$AI$2,0))/'AEG Inputs'!$G$1+BX14</f>
        <v>214</v>
      </c>
      <c r="BY15" s="28">
        <f>INDEX('AEG Inputs'!$E$2:$BC$95,MATCH(BY$1,'AEG Inputs'!$E$2:$E$95,0),MATCH($A15,'AEG Inputs'!$E$2:$AI$2,0))/'AEG Inputs'!$G$1+BY14</f>
        <v>0</v>
      </c>
      <c r="BZ15" s="28">
        <f>INDEX('AEG Inputs'!$E$2:$BC$95,MATCH(BZ$1,'AEG Inputs'!$E$2:$E$95,0),MATCH($A15,'AEG Inputs'!$E$2:$AI$2,0))/'AEG Inputs'!$G$1+BZ14</f>
        <v>18</v>
      </c>
      <c r="CA15" s="28">
        <f>INDEX('AEG Inputs'!$E$2:$BC$95,MATCH(CA$1,'AEG Inputs'!$E$2:$E$95,0),MATCH($A15,'AEG Inputs'!$E$2:$AI$2,0))/'AEG Inputs'!$G$1+CA14</f>
        <v>0</v>
      </c>
      <c r="CB15" s="28">
        <f>INDEX('AEG Inputs'!$E$2:$BC$95,MATCH(CB$1,'AEG Inputs'!$E$2:$E$95,0),MATCH($A15,'AEG Inputs'!$E$2:$AI$2,0))/'AEG Inputs'!$G$1+CB14</f>
        <v>0</v>
      </c>
      <c r="CC15" s="28">
        <f>INDEX('AEG Inputs'!$E$2:$BC$95,MATCH(CC$1,'AEG Inputs'!$E$2:$E$95,0),MATCH($A15,'AEG Inputs'!$E$2:$AI$2,0))/'AEG Inputs'!$G$1+CC14</f>
        <v>30</v>
      </c>
      <c r="CD15" s="28">
        <f>INDEX('AEG Inputs'!$E$2:$BC$95,MATCH(CD$1,'AEG Inputs'!$E$2:$E$95,0),MATCH($A15,'AEG Inputs'!$E$2:$AI$2,0))/'AEG Inputs'!$G$1+CD14</f>
        <v>129</v>
      </c>
      <c r="CE15" s="28">
        <f>INDEX('AEG Inputs'!$E$2:$BC$95,MATCH(CE$1,'AEG Inputs'!$E$2:$E$95,0),MATCH($A15,'AEG Inputs'!$E$2:$AI$2,0))/'AEG Inputs'!$G$1+CE14</f>
        <v>10</v>
      </c>
      <c r="CF15" s="28">
        <f>INDEX('AEG Inputs'!$E$2:$BC$95,MATCH(CF$1,'AEG Inputs'!$E$2:$E$95,0),MATCH($A15,'AEG Inputs'!$E$2:$AI$2,0))/'AEG Inputs'!$G$1+CF14</f>
        <v>212</v>
      </c>
      <c r="CG15" s="28">
        <f>INDEX('AEG Inputs'!$E$2:$BC$95,MATCH(CG$1,'AEG Inputs'!$E$2:$E$95,0),MATCH($A15,'AEG Inputs'!$E$2:$AI$2,0))/'AEG Inputs'!$G$1+CG14</f>
        <v>0</v>
      </c>
      <c r="CH15" s="28">
        <f>INDEX('AEG Inputs'!$E$2:$BC$95,MATCH(CH$1,'AEG Inputs'!$E$2:$E$95,0),MATCH($A15,'AEG Inputs'!$E$2:$AI$2,0))/'AEG Inputs'!$G$1+CH14</f>
        <v>89</v>
      </c>
      <c r="CI15" s="28">
        <f>INDEX('AEG Inputs'!$E$2:$BC$95,MATCH(CI$1,'AEG Inputs'!$E$2:$E$95,0),MATCH($A15,'AEG Inputs'!$E$2:$AI$2,0))/'AEG Inputs'!$G$1+CI14</f>
        <v>479</v>
      </c>
      <c r="CJ15" s="28">
        <f>INDEX('AEG Inputs'!$E$2:$BC$95,MATCH(CJ$1,'AEG Inputs'!$E$2:$E$95,0),MATCH($A15,'AEG Inputs'!$E$2:$AI$2,0))/'AEG Inputs'!$G$1+CJ14</f>
        <v>69</v>
      </c>
      <c r="CK15" s="28">
        <f>INDEX('AEG Inputs'!$E$2:$BC$95,MATCH(CK$1,'AEG Inputs'!$E$2:$E$95,0),MATCH($A15,'AEG Inputs'!$E$2:$AI$2,0))/'AEG Inputs'!$G$1+CK14</f>
        <v>108</v>
      </c>
      <c r="CL15" s="28">
        <f>INDEX('AEG Inputs'!$E$2:$BC$95,MATCH(CL$1,'AEG Inputs'!$E$2:$E$95,0),MATCH($A15,'AEG Inputs'!$E$2:$AI$2,0))/'AEG Inputs'!$G$1+CL14</f>
        <v>0</v>
      </c>
      <c r="CM15" s="28">
        <f>INDEX('AEG Inputs'!$E$2:$BC$95,MATCH(CM$1,'AEG Inputs'!$E$2:$E$95,0),MATCH($A15,'AEG Inputs'!$E$2:$AI$2,0))/'AEG Inputs'!$G$1+CM14</f>
        <v>228</v>
      </c>
      <c r="CN15" s="28">
        <f>INDEX('AEG Inputs'!$E$2:$BC$95,MATCH(CN$1,'AEG Inputs'!$E$2:$E$95,0),MATCH($A15,'AEG Inputs'!$E$2:$AI$2,0))/'AEG Inputs'!$G$1+CN14</f>
        <v>0</v>
      </c>
      <c r="CO15" s="28">
        <f>INDEX('AEG Inputs'!$E$2:$BC$95,MATCH(CO$1,'AEG Inputs'!$E$2:$E$95,0),MATCH($A15,'AEG Inputs'!$E$2:$AI$2,0))/'AEG Inputs'!$G$1+CO14</f>
        <v>28</v>
      </c>
      <c r="CP15" s="28">
        <f>INDEX('AEG Inputs'!$E$2:$BC$95,MATCH(CP$1,'AEG Inputs'!$E$2:$E$95,0),MATCH($A15,'AEG Inputs'!$E$2:$AI$2,0))/'AEG Inputs'!$G$1+CP14</f>
        <v>40</v>
      </c>
      <c r="CQ15" s="28" cm="1">
        <f t="array" ref="CQ15">INDEX('AEG Inputs'!$E$2:$BC$95,MATCH(CQ$1,'AEG Inputs'!$F$2:$F$95,0),MATCH($A15,'AEG Inputs'!$E$2:$AI$2,0)+20)/'AEG Inputs'!$G$1+CQ14</f>
        <v>0</v>
      </c>
      <c r="CR15" s="28" cm="1">
        <f t="array" ref="CR15">INDEX('AEG Inputs'!$E$2:$BC$95,MATCH(CR$1,'AEG Inputs'!$F$2:$F$95,0),MATCH($A15,'AEG Inputs'!$E$2:$AI$2,0)+20)/'AEG Inputs'!$G$1+CR14</f>
        <v>6</v>
      </c>
      <c r="CS15" s="28" cm="1">
        <f t="array" ref="CS15">INDEX('AEG Inputs'!$E$2:$BC$95,MATCH(CS$1,'AEG Inputs'!$F$2:$F$95,0),MATCH($A15,'AEG Inputs'!$E$2:$AI$2,0)+20)/'AEG Inputs'!$G$1+CS14</f>
        <v>308</v>
      </c>
      <c r="CT15" s="28" cm="1">
        <f t="array" ref="CT15">INDEX('AEG Inputs'!$E$2:$BC$95,MATCH(CT$1,'AEG Inputs'!$F$2:$F$95,0),MATCH($A15,'AEG Inputs'!$E$2:$AI$2,0)+20)/'AEG Inputs'!$G$1+CT14</f>
        <v>11</v>
      </c>
      <c r="CU15" s="28" cm="1">
        <f t="array" ref="CU15">INDEX('AEG Inputs'!$E$2:$BC$95,MATCH(CU$1,'AEG Inputs'!$F$2:$F$95,0),MATCH($A15,'AEG Inputs'!$E$2:$AI$2,0)+20)/'AEG Inputs'!$G$1+CU14</f>
        <v>237</v>
      </c>
      <c r="CV15" s="28" cm="1">
        <f t="array" ref="CV15">INDEX('AEG Inputs'!$E$2:$BC$95,MATCH(CV$1,'AEG Inputs'!$F$2:$F$95,0),MATCH($A15,'AEG Inputs'!$E$2:$AI$2,0)+20)/'AEG Inputs'!$G$1+CV14</f>
        <v>0</v>
      </c>
      <c r="CW15" s="28" cm="1">
        <f t="array" ref="CW15">INDEX('AEG Inputs'!$E$2:$BC$95,MATCH(CW$1,'AEG Inputs'!$F$2:$F$95,0),MATCH($A15,'AEG Inputs'!$E$2:$AI$2,0)+20)/'AEG Inputs'!$G$1+CW14</f>
        <v>0</v>
      </c>
      <c r="CX15" s="28" cm="1">
        <f t="array" ref="CX15">INDEX('AEG Inputs'!$E$2:$BC$95,MATCH(CX$1,'AEG Inputs'!$F$2:$F$95,0),MATCH($A15,'AEG Inputs'!$E$2:$AI$2,0)+20)/'AEG Inputs'!$G$1+CX14</f>
        <v>138</v>
      </c>
      <c r="CY15" s="28" cm="1">
        <f t="array" ref="CY15">INDEX('AEG Inputs'!$E$2:$BC$95,MATCH(CY$1,'AEG Inputs'!$F$2:$F$95,0),MATCH($A15,'AEG Inputs'!$E$2:$AI$2,0)+20)/'AEG Inputs'!$G$1+CY14</f>
        <v>684</v>
      </c>
      <c r="CZ15" s="28" cm="1">
        <f t="array" ref="CZ15">INDEX('AEG Inputs'!$E$2:$BC$95,MATCH(CZ$1,'AEG Inputs'!$F$2:$F$95,0),MATCH($A15,'AEG Inputs'!$E$2:$AI$2,0)+20)/'AEG Inputs'!$G$1+CZ14</f>
        <v>22</v>
      </c>
      <c r="DA15" s="28" cm="1">
        <f t="array" ref="DA15">INDEX('AEG Inputs'!$E$2:$BC$95,MATCH(DA$1,'AEG Inputs'!$F$2:$F$95,0),MATCH($A15,'AEG Inputs'!$E$2:$AI$2,0)+20)/'AEG Inputs'!$G$1+DA14</f>
        <v>4</v>
      </c>
      <c r="DB15" s="28" cm="1">
        <f t="array" ref="DB15">INDEX('AEG Inputs'!$E$2:$BC$95,MATCH(DB$1,'AEG Inputs'!$F$2:$F$95,0),MATCH($A15,'AEG Inputs'!$E$2:$AI$2,0)+20)/'AEG Inputs'!$G$1+DB14</f>
        <v>0</v>
      </c>
      <c r="DC15" s="28" cm="1">
        <f t="array" ref="DC15">INDEX('AEG Inputs'!$E$2:$BC$95,MATCH(DC$1,'AEG Inputs'!$F$2:$F$95,0),MATCH($A15,'AEG Inputs'!$E$2:$AI$2,0)+20)/'AEG Inputs'!$G$1+DC14</f>
        <v>12</v>
      </c>
      <c r="DD15" s="28" cm="1">
        <f t="array" ref="DD15">INDEX('AEG Inputs'!$E$2:$BC$95,MATCH(DD$1,'AEG Inputs'!$F$2:$F$95,0),MATCH($A15,'AEG Inputs'!$E$2:$AI$2,0)+20)/'AEG Inputs'!$G$1+DD14</f>
        <v>0</v>
      </c>
      <c r="DE15" s="28" cm="1">
        <f t="array" ref="DE15">INDEX('AEG Inputs'!$E$2:$BC$95,MATCH(DE$1,'AEG Inputs'!$F$2:$F$95,0),MATCH($A15,'AEG Inputs'!$E$2:$AI$2,0)+20)/'AEG Inputs'!$G$1+DE14</f>
        <v>11</v>
      </c>
      <c r="DF15" s="28" cm="1">
        <f t="array" ref="DF15">INDEX('AEG Inputs'!$E$2:$BC$95,MATCH(DF$1,'AEG Inputs'!$F$2:$F$95,0),MATCH($A15,'AEG Inputs'!$E$2:$AI$2,0)+20)/'AEG Inputs'!$G$1+DF14</f>
        <v>0</v>
      </c>
      <c r="DG15" s="28" cm="1">
        <f t="array" ref="DG15">INDEX('AEG Inputs'!$E$2:$BC$95,MATCH(DG$1,'AEG Inputs'!$F$2:$F$95,0),MATCH($A15,'AEG Inputs'!$E$2:$AI$2,0)+20)/'AEG Inputs'!$G$1+DG14</f>
        <v>19</v>
      </c>
      <c r="DH15" s="28" cm="1">
        <f t="array" ref="DH15">INDEX('AEG Inputs'!$E$2:$BC$95,MATCH(DH$1,'AEG Inputs'!$F$2:$F$95,0),MATCH($A15,'AEG Inputs'!$E$2:$AI$2,0)+20)/'AEG Inputs'!$G$1+DH14</f>
        <v>374</v>
      </c>
      <c r="DI15" s="28" cm="1">
        <f t="array" ref="DI15">INDEX('AEG Inputs'!$E$2:$BC$95,MATCH(DI$1,'AEG Inputs'!$F$2:$F$95,0),MATCH($A15,'AEG Inputs'!$E$2:$AI$2,0)+20)/'AEG Inputs'!$G$1+DI14</f>
        <v>5</v>
      </c>
      <c r="DJ15" s="28" cm="1">
        <f t="array" ref="DJ15">INDEX('AEG Inputs'!$E$2:$BC$95,MATCH(DJ$1,'AEG Inputs'!$F$2:$F$95,0),MATCH($A15,'AEG Inputs'!$E$2:$AI$2,0)+20)/'AEG Inputs'!$G$1+DJ14</f>
        <v>463</v>
      </c>
      <c r="DK15" s="28" cm="1">
        <f t="array" ref="DK15">INDEX('AEG Inputs'!$E$2:$BC$95,MATCH(DK$1,'AEG Inputs'!$F$2:$F$95,0),MATCH($A15,'AEG Inputs'!$E$2:$AI$2,0)+20)/'AEG Inputs'!$G$1+DK14</f>
        <v>0</v>
      </c>
      <c r="DL15" s="28" cm="1">
        <f t="array" ref="DL15">INDEX('AEG Inputs'!$E$2:$BC$95,MATCH(DL$1,'AEG Inputs'!$F$2:$F$95,0),MATCH($A15,'AEG Inputs'!$E$2:$AI$2,0)+20)/'AEG Inputs'!$G$1+DL14</f>
        <v>152</v>
      </c>
      <c r="DM15" s="28" cm="1">
        <f t="array" ref="DM15">INDEX('AEG Inputs'!$E$2:$BC$95,MATCH(DM$1,'AEG Inputs'!$F$2:$F$95,0),MATCH($A15,'AEG Inputs'!$E$2:$AI$2,0)+20)/'AEG Inputs'!$G$1+DM14</f>
        <v>673</v>
      </c>
      <c r="DN15" s="28" cm="1">
        <f t="array" ref="DN15">INDEX('AEG Inputs'!$E$2:$BC$95,MATCH(DN$1,'AEG Inputs'!$F$2:$F$95,0),MATCH($A15,'AEG Inputs'!$E$2:$AI$2,0)+20)/'AEG Inputs'!$G$1+DN14</f>
        <v>54</v>
      </c>
      <c r="DO15" s="28" cm="1">
        <f t="array" ref="DO15">INDEX('AEG Inputs'!$E$2:$BC$95,MATCH(DO$1,'AEG Inputs'!$F$2:$F$95,0),MATCH($A15,'AEG Inputs'!$E$2:$AI$2,0)+20)/'AEG Inputs'!$G$1+DO14</f>
        <v>37</v>
      </c>
      <c r="DP15" s="28" cm="1">
        <f t="array" ref="DP15">INDEX('AEG Inputs'!$E$2:$BC$95,MATCH(DP$1,'AEG Inputs'!$F$2:$F$95,0),MATCH($A15,'AEG Inputs'!$E$2:$AI$2,0)+20)/'AEG Inputs'!$G$1+DP14</f>
        <v>0</v>
      </c>
      <c r="DQ15" s="28" cm="1">
        <f t="array" ref="DQ15">INDEX('AEG Inputs'!$E$2:$BC$95,MATCH(DQ$1,'AEG Inputs'!$F$2:$F$95,0),MATCH($A15,'AEG Inputs'!$E$2:$AI$2,0)+20)/'AEG Inputs'!$G$1+DQ14</f>
        <v>19</v>
      </c>
      <c r="DR15" s="28" cm="1">
        <f t="array" ref="DR15">INDEX('AEG Inputs'!$E$2:$BC$95,MATCH(DR$1,'AEG Inputs'!$F$2:$F$95,0),MATCH($A15,'AEG Inputs'!$E$2:$AI$2,0)+20)/'AEG Inputs'!$G$1+DR14</f>
        <v>0</v>
      </c>
      <c r="DS15" s="28" cm="1">
        <f t="array" ref="DS15">INDEX('AEG Inputs'!$E$2:$BC$95,MATCH(DS$1,'AEG Inputs'!$F$2:$F$95,0),MATCH($A15,'AEG Inputs'!$E$2:$AI$2,0)+20)/'AEG Inputs'!$G$1+DS14</f>
        <v>21</v>
      </c>
      <c r="DT15" s="28" cm="1">
        <f t="array" ref="DT15">INDEX('AEG Inputs'!$E$2:$BC$95,MATCH(DT$1,'AEG Inputs'!$F$2:$F$95,0),MATCH($A15,'AEG Inputs'!$E$2:$AI$2,0)+20)/'AEG Inputs'!$G$1+DT14</f>
        <v>0</v>
      </c>
      <c r="DU15" s="28" cm="1">
        <f t="array" ref="DU15">INDEX('AEG Inputs'!$E$2:$BC$95,MATCH(DU$1,'AEG Inputs'!$F$2:$F$95,0),MATCH($A15,'AEG Inputs'!$E$2:$AI$2,0)+20)/'AEG Inputs'!$G$1+DU14</f>
        <v>535</v>
      </c>
      <c r="DV15" s="28" cm="1">
        <f t="array" ref="DV15">INDEX('AEG Inputs'!$E$2:$BC$95,MATCH(DV$1,'AEG Inputs'!$F$2:$F$95,0),MATCH($A15,'AEG Inputs'!$E$2:$AI$2,0)+20)/'AEG Inputs'!$G$1+DV14</f>
        <v>3568</v>
      </c>
      <c r="DW15" s="28" cm="1">
        <f t="array" ref="DW15">INDEX('AEG Inputs'!$E$2:$BC$95,MATCH(DW$1,'AEG Inputs'!$F$2:$F$95,0),MATCH($A15,'AEG Inputs'!$E$2:$AI$2,0)+20)/'AEG Inputs'!$G$1+DW14</f>
        <v>360</v>
      </c>
      <c r="DX15" s="28" cm="1">
        <f t="array" ref="DX15">INDEX('AEG Inputs'!$E$2:$BC$95,MATCH(DX$1,'AEG Inputs'!$F$2:$F$95,0),MATCH($A15,'AEG Inputs'!$E$2:$AI$2,0)+20)/'AEG Inputs'!$G$1+DX14</f>
        <v>3985</v>
      </c>
      <c r="DY15" s="28" cm="1">
        <f t="array" ref="DY15">INDEX('AEG Inputs'!$E$2:$BC$95,MATCH(DY$1,'AEG Inputs'!$F$2:$F$95,0),MATCH($A15,'AEG Inputs'!$E$2:$AI$2,0)+20)/'AEG Inputs'!$G$1+DY14</f>
        <v>24</v>
      </c>
      <c r="DZ15" s="28" cm="1">
        <f t="array" ref="DZ15">INDEX('AEG Inputs'!$E$2:$BC$95,MATCH(DZ$1,'AEG Inputs'!$F$2:$F$95,0),MATCH($A15,'AEG Inputs'!$E$2:$AI$2,0)+20)/'AEG Inputs'!$G$1+DZ14</f>
        <v>0</v>
      </c>
      <c r="EA15" s="28" cm="1">
        <f t="array" ref="EA15">INDEX('AEG Inputs'!$E$2:$BC$95,MATCH(EA$1,'AEG Inputs'!$F$2:$F$95,0),MATCH($A15,'AEG Inputs'!$E$2:$AI$2,0)+20)/'AEG Inputs'!$G$1+EA14</f>
        <v>0</v>
      </c>
      <c r="EB15" s="28" cm="1">
        <f t="array" ref="EB15">INDEX('AEG Inputs'!$E$2:$BC$95,MATCH(EB$1,'AEG Inputs'!$F$2:$F$95,0),MATCH($A15,'AEG Inputs'!$E$2:$AI$2,0)+20)/'AEG Inputs'!$G$1+EB14</f>
        <v>1523</v>
      </c>
      <c r="EC15" s="28" cm="1">
        <f t="array" ref="EC15">INDEX('AEG Inputs'!$E$2:$BC$95,MATCH(EC$1,'AEG Inputs'!$F$2:$F$95,0),MATCH($A15,'AEG Inputs'!$E$2:$AI$2,0)+20)/'AEG Inputs'!$G$1+EC14</f>
        <v>560</v>
      </c>
      <c r="ED15" s="28" cm="1">
        <f t="array" ref="ED15">INDEX('AEG Inputs'!$E$2:$BC$95,MATCH(ED$1,'AEG Inputs'!$F$2:$F$95,0),MATCH($A15,'AEG Inputs'!$E$2:$AI$2,0)+20)/'AEG Inputs'!$G$1+ED14</f>
        <v>155</v>
      </c>
      <c r="EE15" s="28" cm="1">
        <f t="array" ref="EE15">INDEX('AEG Inputs'!$E$2:$BC$95,MATCH(EE$1,'AEG Inputs'!$F$2:$F$95,0),MATCH($A15,'AEG Inputs'!$E$2:$AI$2,0)+20)/'AEG Inputs'!$G$1+EE14</f>
        <v>3</v>
      </c>
      <c r="EF15" s="28" cm="1">
        <f t="array" ref="EF15">INDEX('AEG Inputs'!$E$2:$BC$95,MATCH(EF$1,'AEG Inputs'!$F$2:$F$95,0),MATCH($A15,'AEG Inputs'!$E$2:$AI$2,0)+20)/'AEG Inputs'!$G$1+EF14</f>
        <v>342</v>
      </c>
      <c r="EG15" s="28" cm="1">
        <f t="array" ref="EG15">INDEX('AEG Inputs'!$E$2:$BC$95,MATCH(EG$1,'AEG Inputs'!$F$2:$F$95,0),MATCH($A15,'AEG Inputs'!$E$2:$AI$2,0)+20)/'AEG Inputs'!$G$1+EG14</f>
        <v>0</v>
      </c>
      <c r="EH15" s="28" cm="1">
        <f t="array" ref="EH15">INDEX('AEG Inputs'!$E$2:$BC$95,MATCH(EH$1,'AEG Inputs'!$F$2:$F$95,0),MATCH($A15,'AEG Inputs'!$E$2:$AI$2,0)+20)/'AEG Inputs'!$G$1+EH14</f>
        <v>143</v>
      </c>
      <c r="EI15" s="28" cm="1">
        <f t="array" ref="EI15">INDEX('AEG Inputs'!$E$2:$BC$95,MATCH(EI$1,'AEG Inputs'!$F$2:$F$95,0),MATCH($A15,'AEG Inputs'!$E$2:$AI$2,0)+20)/'AEG Inputs'!$G$1+EI14</f>
        <v>0</v>
      </c>
      <c r="EJ15" s="28" cm="1">
        <f t="array" ref="EJ15">INDEX('AEG Inputs'!$E$2:$BC$95,MATCH(EJ$1,'AEG Inputs'!$F$2:$F$95,0),MATCH($A15,'AEG Inputs'!$E$2:$AI$2,0)+20)/'AEG Inputs'!$G$1+EJ14</f>
        <v>2518</v>
      </c>
      <c r="EK15" s="28" cm="1">
        <f t="array" ref="EK15">INDEX('AEG Inputs'!$E$2:$BC$95,MATCH(EK$1,'AEG Inputs'!$F$2:$F$95,0),MATCH($A15,'AEG Inputs'!$E$2:$AI$2,0)+20)/'AEG Inputs'!$G$1+EK14</f>
        <v>2963</v>
      </c>
      <c r="EL15" s="28" cm="1">
        <f t="array" ref="EL15">INDEX('AEG Inputs'!$E$2:$BC$95,MATCH(EL$1,'AEG Inputs'!$F$2:$F$95,0),MATCH($A15,'AEG Inputs'!$E$2:$AI$2,0)+20)/'AEG Inputs'!$G$1+EL14</f>
        <v>85</v>
      </c>
      <c r="EM15" s="28" cm="1">
        <f t="array" ref="EM15">INDEX('AEG Inputs'!$E$2:$BC$95,MATCH(EM$1,'AEG Inputs'!$F$2:$F$95,0),MATCH($A15,'AEG Inputs'!$E$2:$AI$2,0)+20)/'AEG Inputs'!$G$1+EM14</f>
        <v>3913</v>
      </c>
      <c r="EN15" s="28" cm="1">
        <f t="array" ref="EN15">INDEX('AEG Inputs'!$E$2:$BC$95,MATCH(EN$1,'AEG Inputs'!$F$2:$F$95,0),MATCH($A15,'AEG Inputs'!$E$2:$AI$2,0)+20)/'AEG Inputs'!$G$1+EN14</f>
        <v>24</v>
      </c>
      <c r="EO15" s="28" cm="1">
        <f t="array" ref="EO15">INDEX('AEG Inputs'!$E$2:$BC$95,MATCH(EO$1,'AEG Inputs'!$F$2:$F$95,0),MATCH($A15,'AEG Inputs'!$E$2:$AI$2,0)+20)/'AEG Inputs'!$G$1+EO14</f>
        <v>798</v>
      </c>
      <c r="EP15" s="28" cm="1">
        <f t="array" ref="EP15">INDEX('AEG Inputs'!$E$2:$BC$95,MATCH(EP$1,'AEG Inputs'!$F$2:$F$95,0),MATCH($A15,'AEG Inputs'!$E$2:$AI$2,0)+20)/'AEG Inputs'!$G$1+EP14</f>
        <v>4782</v>
      </c>
      <c r="EQ15" s="28" cm="1">
        <f t="array" ref="EQ15">INDEX('AEG Inputs'!$E$2:$BC$95,MATCH(EQ$1,'AEG Inputs'!$F$2:$F$95,0),MATCH($A15,'AEG Inputs'!$E$2:$AI$2,0)+20)/'AEG Inputs'!$G$1+EQ14</f>
        <v>849</v>
      </c>
      <c r="ER15" s="28" cm="1">
        <f t="array" ref="ER15">INDEX('AEG Inputs'!$E$2:$BC$95,MATCH(ER$1,'AEG Inputs'!$F$2:$F$95,0),MATCH($A15,'AEG Inputs'!$E$2:$AI$2,0)+20)/'AEG Inputs'!$G$1+ER14</f>
        <v>657</v>
      </c>
      <c r="ES15" s="28" cm="1">
        <f t="array" ref="ES15">INDEX('AEG Inputs'!$E$2:$BC$95,MATCH(ES$1,'AEG Inputs'!$F$2:$F$95,0),MATCH($A15,'AEG Inputs'!$E$2:$AI$2,0)+20)/'AEG Inputs'!$G$1+ES14</f>
        <v>23</v>
      </c>
      <c r="ET15" s="28" cm="1">
        <f t="array" ref="ET15">INDEX('AEG Inputs'!$E$2:$BC$95,MATCH(ET$1,'AEG Inputs'!$F$2:$F$95,0),MATCH($A15,'AEG Inputs'!$E$2:$AI$2,0)+20)/'AEG Inputs'!$G$1+ET14</f>
        <v>321</v>
      </c>
      <c r="EU15" s="28" cm="1">
        <f t="array" ref="EU15">INDEX('AEG Inputs'!$E$2:$BC$95,MATCH(EU$1,'AEG Inputs'!$F$2:$F$95,0),MATCH($A15,'AEG Inputs'!$E$2:$AI$2,0)+20)/'AEG Inputs'!$G$1+EU14</f>
        <v>0</v>
      </c>
      <c r="EV15" s="28" cm="1">
        <f t="array" ref="EV15">INDEX('AEG Inputs'!$E$2:$BC$95,MATCH(EV$1,'AEG Inputs'!$F$2:$F$95,0),MATCH($A15,'AEG Inputs'!$E$2:$AI$2,0)+20)/'AEG Inputs'!$G$1+EV14</f>
        <v>327</v>
      </c>
      <c r="EW15" s="28" cm="1">
        <f t="array" ref="EW15">INDEX('AEG Inputs'!$E$2:$BC$95,MATCH(EW$1,'AEG Inputs'!$F$2:$F$95,0),MATCH($A15,'AEG Inputs'!$E$2:$AI$2,0)+20)/'AEG Inputs'!$G$1+EW14</f>
        <v>0</v>
      </c>
      <c r="EX15" s="28" cm="1">
        <f t="array" ref="EX15">INDEX('AEG Inputs'!$E$2:$BC$95,MATCH(EX$1,'AEG Inputs'!$F$2:$F$95,0),MATCH($A15,'AEG Inputs'!$E$2:$AI$2,0)+20)/'AEG Inputs'!$G$1+EX14</f>
        <v>117</v>
      </c>
      <c r="EY15" s="28" cm="1">
        <f t="array" ref="EY15">INDEX('AEG Inputs'!$E$2:$BC$95,MATCH(EY$1,'AEG Inputs'!$F$2:$F$95,0),MATCH($A15,'AEG Inputs'!$E$2:$AI$2,0)+20)/'AEG Inputs'!$G$1+EY14</f>
        <v>1067</v>
      </c>
      <c r="EZ15" s="28" cm="1">
        <f t="array" ref="EZ15">INDEX('AEG Inputs'!$E$2:$BC$95,MATCH(EZ$1,'AEG Inputs'!$F$2:$F$95,0),MATCH($A15,'AEG Inputs'!$E$2:$AI$2,0)+20)/'AEG Inputs'!$G$1+EZ14</f>
        <v>107</v>
      </c>
      <c r="FA15" s="28" cm="1">
        <f t="array" ref="FA15">INDEX('AEG Inputs'!$E$2:$BC$95,MATCH(FA$1,'AEG Inputs'!$F$2:$F$95,0),MATCH($A15,'AEG Inputs'!$E$2:$AI$2,0)+20)/'AEG Inputs'!$G$1+FA14</f>
        <v>1878</v>
      </c>
      <c r="FB15" s="28" cm="1">
        <f t="array" ref="FB15">INDEX('AEG Inputs'!$E$2:$BC$95,MATCH(FB$1,'AEG Inputs'!$F$2:$F$95,0),MATCH($A15,'AEG Inputs'!$E$2:$AI$2,0)+20)/'AEG Inputs'!$G$1+FB14</f>
        <v>2</v>
      </c>
      <c r="FC15" s="28" cm="1">
        <f t="array" ref="FC15">INDEX('AEG Inputs'!$E$2:$BC$95,MATCH(FC$1,'AEG Inputs'!$F$2:$F$95,0),MATCH($A15,'AEG Inputs'!$E$2:$AI$2,0)+20)/'AEG Inputs'!$G$1+FC14</f>
        <v>0</v>
      </c>
      <c r="FD15" s="28" cm="1">
        <f t="array" ref="FD15">INDEX('AEG Inputs'!$E$2:$BC$95,MATCH(FD$1,'AEG Inputs'!$F$2:$F$95,0),MATCH($A15,'AEG Inputs'!$E$2:$AI$2,0)+20)/'AEG Inputs'!$G$1+FD14</f>
        <v>0</v>
      </c>
      <c r="FE15" s="28" cm="1">
        <f t="array" ref="FE15">INDEX('AEG Inputs'!$E$2:$BC$95,MATCH(FE$1,'AEG Inputs'!$F$2:$F$95,0),MATCH($A15,'AEG Inputs'!$E$2:$AI$2,0)+20)/'AEG Inputs'!$G$1+FE14</f>
        <v>281</v>
      </c>
      <c r="FF15" s="28" cm="1">
        <f t="array" ref="FF15">INDEX('AEG Inputs'!$E$2:$BC$95,MATCH(FF$1,'AEG Inputs'!$F$2:$F$95,0),MATCH($A15,'AEG Inputs'!$E$2:$AI$2,0)+20)/'AEG Inputs'!$G$1+FF14</f>
        <v>155</v>
      </c>
      <c r="FG15" s="28" cm="1">
        <f t="array" ref="FG15">INDEX('AEG Inputs'!$E$2:$BC$95,MATCH(FG$1,'AEG Inputs'!$F$2:$F$95,0),MATCH($A15,'AEG Inputs'!$E$2:$AI$2,0)+20)/'AEG Inputs'!$G$1+FG14</f>
        <v>34</v>
      </c>
      <c r="FH15" s="28" cm="1">
        <f t="array" ref="FH15">INDEX('AEG Inputs'!$E$2:$BC$95,MATCH(FH$1,'AEG Inputs'!$F$2:$F$95,0),MATCH($A15,'AEG Inputs'!$E$2:$AI$2,0)+20)/'AEG Inputs'!$G$1+FH14</f>
        <v>0</v>
      </c>
      <c r="FI15" s="28" cm="1">
        <f t="array" ref="FI15">INDEX('AEG Inputs'!$E$2:$BC$95,MATCH(FI$1,'AEG Inputs'!$F$2:$F$95,0),MATCH($A15,'AEG Inputs'!$E$2:$AI$2,0)+20)/'AEG Inputs'!$G$1+FI14</f>
        <v>61</v>
      </c>
      <c r="FJ15" s="28" cm="1">
        <f t="array" ref="FJ15">INDEX('AEG Inputs'!$E$2:$BC$95,MATCH(FJ$1,'AEG Inputs'!$F$2:$F$95,0),MATCH($A15,'AEG Inputs'!$E$2:$AI$2,0)+20)/'AEG Inputs'!$G$1+FJ14</f>
        <v>0</v>
      </c>
      <c r="FK15" s="28" cm="1">
        <f t="array" ref="FK15">INDEX('AEG Inputs'!$E$2:$BC$95,MATCH(FK$1,'AEG Inputs'!$F$2:$F$95,0),MATCH($A15,'AEG Inputs'!$E$2:$AI$2,0)+20)/'AEG Inputs'!$G$1+FK14</f>
        <v>38</v>
      </c>
      <c r="FL15" s="28" cm="1">
        <f t="array" ref="FL15">INDEX('AEG Inputs'!$E$2:$BC$95,MATCH(FL$1,'AEG Inputs'!$F$2:$F$95,0),MATCH($A15,'AEG Inputs'!$E$2:$AI$2,0)+20)/'AEG Inputs'!$G$1+FL14</f>
        <v>0</v>
      </c>
      <c r="FM15" s="28" cm="1">
        <f t="array" ref="FM15">INDEX('AEG Inputs'!$E$2:$BC$95,MATCH(FM$1,'AEG Inputs'!$F$2:$F$95,0),MATCH($A15,'AEG Inputs'!$E$2:$AI$2,0)+20)/'AEG Inputs'!$G$1+FM14</f>
        <v>32</v>
      </c>
      <c r="FN15" s="28" cm="1">
        <f t="array" ref="FN15">INDEX('AEG Inputs'!$E$2:$BC$95,MATCH(FN$1,'AEG Inputs'!$F$2:$F$95,0),MATCH($A15,'AEG Inputs'!$E$2:$AI$2,0)+20)/'AEG Inputs'!$G$1+FN14</f>
        <v>376</v>
      </c>
      <c r="FO15" s="28" cm="1">
        <f t="array" ref="FO15">INDEX('AEG Inputs'!$E$2:$BC$95,MATCH(FO$1,'AEG Inputs'!$F$2:$F$95,0),MATCH($A15,'AEG Inputs'!$E$2:$AI$2,0)+20)/'AEG Inputs'!$G$1+FO14</f>
        <v>10</v>
      </c>
      <c r="FP15" s="28" cm="1">
        <f t="array" ref="FP15">INDEX('AEG Inputs'!$E$2:$BC$95,MATCH(FP$1,'AEG Inputs'!$F$2:$F$95,0),MATCH($A15,'AEG Inputs'!$E$2:$AI$2,0)+20)/'AEG Inputs'!$G$1+FP14</f>
        <v>433</v>
      </c>
      <c r="FQ15" s="28" cm="1">
        <f t="array" ref="FQ15">INDEX('AEG Inputs'!$E$2:$BC$95,MATCH(FQ$1,'AEG Inputs'!$F$2:$F$95,0),MATCH($A15,'AEG Inputs'!$E$2:$AI$2,0)+20)/'AEG Inputs'!$G$1+FQ14</f>
        <v>0</v>
      </c>
      <c r="FR15" s="28" cm="1">
        <f t="array" ref="FR15">INDEX('AEG Inputs'!$E$2:$BC$95,MATCH(FR$1,'AEG Inputs'!$F$2:$F$95,0),MATCH($A15,'AEG Inputs'!$E$2:$AI$2,0)+20)/'AEG Inputs'!$G$1+FR14</f>
        <v>187</v>
      </c>
      <c r="FS15" s="28" cm="1">
        <f t="array" ref="FS15">INDEX('AEG Inputs'!$E$2:$BC$95,MATCH(FS$1,'AEG Inputs'!$F$2:$F$95,0),MATCH($A15,'AEG Inputs'!$E$2:$AI$2,0)+20)/'AEG Inputs'!$G$1+FS14</f>
        <v>479</v>
      </c>
      <c r="FT15" s="28" cm="1">
        <f t="array" ref="FT15">INDEX('AEG Inputs'!$E$2:$BC$95,MATCH(FT$1,'AEG Inputs'!$F$2:$F$95,0),MATCH($A15,'AEG Inputs'!$E$2:$AI$2,0)+20)/'AEG Inputs'!$G$1+FT14</f>
        <v>106</v>
      </c>
      <c r="FU15" s="28" cm="1">
        <f t="array" ref="FU15">INDEX('AEG Inputs'!$E$2:$BC$95,MATCH(FU$1,'AEG Inputs'!$F$2:$F$95,0),MATCH($A15,'AEG Inputs'!$E$2:$AI$2,0)+20)/'AEG Inputs'!$G$1+FU14</f>
        <v>99</v>
      </c>
      <c r="FV15" s="28" cm="1">
        <f t="array" ref="FV15">INDEX('AEG Inputs'!$E$2:$BC$95,MATCH(FV$1,'AEG Inputs'!$F$2:$F$95,0),MATCH($A15,'AEG Inputs'!$E$2:$AI$2,0)+20)/'AEG Inputs'!$G$1+FV14</f>
        <v>1</v>
      </c>
      <c r="FW15" s="28" cm="1">
        <f t="array" ref="FW15">INDEX('AEG Inputs'!$E$2:$BC$95,MATCH(FW$1,'AEG Inputs'!$F$2:$F$95,0),MATCH($A15,'AEG Inputs'!$E$2:$AI$2,0)+20)/'AEG Inputs'!$G$1+FW14</f>
        <v>53</v>
      </c>
      <c r="FX15" s="28" cm="1">
        <f t="array" ref="FX15">INDEX('AEG Inputs'!$E$2:$BC$95,MATCH(FX$1,'AEG Inputs'!$F$2:$F$95,0),MATCH($A15,'AEG Inputs'!$E$2:$AI$2,0)+20)/'AEG Inputs'!$G$1+FX14</f>
        <v>0</v>
      </c>
      <c r="FY15" s="28" cm="1">
        <f t="array" ref="FY15">INDEX('AEG Inputs'!$E$2:$BC$95,MATCH(FY$1,'AEG Inputs'!$F$2:$F$95,0),MATCH($A15,'AEG Inputs'!$E$2:$AI$2,0)+20)/'AEG Inputs'!$G$1+FY14</f>
        <v>45</v>
      </c>
    </row>
    <row r="16" spans="1:181" x14ac:dyDescent="0.25">
      <c r="A16" s="28">
        <v>2035</v>
      </c>
      <c r="B16" s="28">
        <f>INDEX('AEG Inputs'!$E$2:$BC$95,MATCH(B$1,'AEG Inputs'!$E$2:$E$95,0),MATCH($A16,'AEG Inputs'!$E$2:$AI$2,0))/'AEG Inputs'!$G$1+B15</f>
        <v>0</v>
      </c>
      <c r="C16" s="28">
        <f>INDEX('AEG Inputs'!$E$2:$BC$95,MATCH(C$1,'AEG Inputs'!$E$2:$E$95,0),MATCH($A16,'AEG Inputs'!$E$2:$AI$2,0))/'AEG Inputs'!$G$1+C15</f>
        <v>5</v>
      </c>
      <c r="D16" s="28">
        <f>INDEX('AEG Inputs'!$E$2:$BC$95,MATCH(D$1,'AEG Inputs'!$E$2:$E$95,0),MATCH($A16,'AEG Inputs'!$E$2:$AI$2,0))/'AEG Inputs'!$G$1+D15</f>
        <v>119</v>
      </c>
      <c r="E16" s="28">
        <f>INDEX('AEG Inputs'!$E$2:$BC$95,MATCH(E$1,'AEG Inputs'!$E$2:$E$95,0),MATCH($A16,'AEG Inputs'!$E$2:$AI$2,0))/'AEG Inputs'!$G$1+E15</f>
        <v>17</v>
      </c>
      <c r="F16" s="28">
        <f>INDEX('AEG Inputs'!$E$2:$BC$95,MATCH(F$1,'AEG Inputs'!$E$2:$E$95,0),MATCH($A16,'AEG Inputs'!$E$2:$AI$2,0))/'AEG Inputs'!$G$1+F15</f>
        <v>76</v>
      </c>
      <c r="G16" s="28">
        <f>INDEX('AEG Inputs'!$E$2:$BC$95,MATCH(G$1,'AEG Inputs'!$E$2:$E$95,0),MATCH($A16,'AEG Inputs'!$E$2:$AI$2,0))/'AEG Inputs'!$G$1+G15</f>
        <v>0</v>
      </c>
      <c r="H16" s="28">
        <f>INDEX('AEG Inputs'!$E$2:$BC$95,MATCH(H$1,'AEG Inputs'!$E$2:$E$95,0),MATCH($A16,'AEG Inputs'!$E$2:$AI$2,0))/'AEG Inputs'!$G$1+H15</f>
        <v>0</v>
      </c>
      <c r="I16" s="28">
        <f>INDEX('AEG Inputs'!$E$2:$BC$95,MATCH(I$1,'AEG Inputs'!$E$2:$E$95,0),MATCH($A16,'AEG Inputs'!$E$2:$AI$2,0))/'AEG Inputs'!$G$1+I15</f>
        <v>66</v>
      </c>
      <c r="J16" s="28">
        <f>INDEX('AEG Inputs'!$E$2:$BC$95,MATCH(J$1,'AEG Inputs'!$E$2:$E$95,0),MATCH($A16,'AEG Inputs'!$E$2:$AI$2,0))/'AEG Inputs'!$G$1+J15</f>
        <v>793</v>
      </c>
      <c r="K16" s="28">
        <f>INDEX('AEG Inputs'!$E$2:$BC$95,MATCH(K$1,'AEG Inputs'!$E$2:$E$95,0),MATCH($A16,'AEG Inputs'!$E$2:$AI$2,0))/'AEG Inputs'!$G$1+K15</f>
        <v>17</v>
      </c>
      <c r="L16" s="28">
        <f>INDEX('AEG Inputs'!$E$2:$BC$95,MATCH(L$1,'AEG Inputs'!$E$2:$E$95,0),MATCH($A16,'AEG Inputs'!$E$2:$AI$2,0))/'AEG Inputs'!$G$1+L15</f>
        <v>19</v>
      </c>
      <c r="M16" s="28">
        <f>INDEX('AEG Inputs'!$E$2:$BC$95,MATCH(M$1,'AEG Inputs'!$E$2:$E$95,0),MATCH($A16,'AEG Inputs'!$E$2:$AI$2,0))/'AEG Inputs'!$G$1+M15</f>
        <v>0</v>
      </c>
      <c r="N16" s="28">
        <f>INDEX('AEG Inputs'!$E$2:$BC$95,MATCH(N$1,'AEG Inputs'!$E$2:$E$95,0),MATCH($A16,'AEG Inputs'!$E$2:$AI$2,0))/'AEG Inputs'!$G$1+N15</f>
        <v>42</v>
      </c>
      <c r="O16" s="28">
        <f>INDEX('AEG Inputs'!$E$2:$BC$95,MATCH(O$1,'AEG Inputs'!$E$2:$E$95,0),MATCH($A16,'AEG Inputs'!$E$2:$AI$2,0))/'AEG Inputs'!$G$1+O15</f>
        <v>0</v>
      </c>
      <c r="P16" s="28">
        <f>INDEX('AEG Inputs'!$E$2:$BC$95,MATCH(P$1,'AEG Inputs'!$E$2:$E$95,0),MATCH($A16,'AEG Inputs'!$E$2:$AI$2,0))/'AEG Inputs'!$G$1+P15</f>
        <v>7</v>
      </c>
      <c r="Q16" s="28">
        <f>INDEX('AEG Inputs'!$E$2:$BC$95,MATCH(Q$1,'AEG Inputs'!$E$2:$E$95,0),MATCH($A16,'AEG Inputs'!$E$2:$AI$2,0))/'AEG Inputs'!$G$1+Q15</f>
        <v>127</v>
      </c>
      <c r="R16" s="28">
        <f>INDEX('AEG Inputs'!$E$2:$BC$95,MATCH(R$1,'AEG Inputs'!$E$2:$E$95,0),MATCH($A16,'AEG Inputs'!$E$2:$AI$2,0))/'AEG Inputs'!$G$1+R15</f>
        <v>0</v>
      </c>
      <c r="S16" s="28">
        <f>INDEX('AEG Inputs'!$E$2:$BC$95,MATCH(S$1,'AEG Inputs'!$E$2:$E$95,0),MATCH($A16,'AEG Inputs'!$E$2:$AI$2,0))/'AEG Inputs'!$G$1+S15</f>
        <v>24</v>
      </c>
      <c r="T16" s="28">
        <f>INDEX('AEG Inputs'!$E$2:$BC$95,MATCH(T$1,'AEG Inputs'!$E$2:$E$95,0),MATCH($A16,'AEG Inputs'!$E$2:$AI$2,0))/'AEG Inputs'!$G$1+T15</f>
        <v>143</v>
      </c>
      <c r="U16" s="28">
        <f>INDEX('AEG Inputs'!$E$2:$BC$95,MATCH(U$1,'AEG Inputs'!$E$2:$E$95,0),MATCH($A16,'AEG Inputs'!$E$2:$AI$2,0))/'AEG Inputs'!$G$1+U15</f>
        <v>8</v>
      </c>
      <c r="V16" s="28">
        <f>INDEX('AEG Inputs'!$E$2:$BC$95,MATCH(V$1,'AEG Inputs'!$E$2:$E$95,0),MATCH($A16,'AEG Inputs'!$E$2:$AI$2,0))/'AEG Inputs'!$G$1+V15</f>
        <v>223</v>
      </c>
      <c r="W16" s="28">
        <f>INDEX('AEG Inputs'!$E$2:$BC$95,MATCH(W$1,'AEG Inputs'!$E$2:$E$95,0),MATCH($A16,'AEG Inputs'!$E$2:$AI$2,0))/'AEG Inputs'!$G$1+W15</f>
        <v>0</v>
      </c>
      <c r="X16" s="28">
        <f>INDEX('AEG Inputs'!$E$2:$BC$95,MATCH(X$1,'AEG Inputs'!$E$2:$E$95,0),MATCH($A16,'AEG Inputs'!$E$2:$AI$2,0))/'AEG Inputs'!$G$1+X15</f>
        <v>72</v>
      </c>
      <c r="Y16" s="28">
        <f>INDEX('AEG Inputs'!$E$2:$BC$95,MATCH(Y$1,'AEG Inputs'!$E$2:$E$95,0),MATCH($A16,'AEG Inputs'!$E$2:$AI$2,0))/'AEG Inputs'!$G$1+Y15</f>
        <v>738</v>
      </c>
      <c r="Z16" s="28">
        <f>INDEX('AEG Inputs'!$E$2:$BC$95,MATCH(Z$1,'AEG Inputs'!$E$2:$E$95,0),MATCH($A16,'AEG Inputs'!$E$2:$AI$2,0))/'AEG Inputs'!$G$1+Z15</f>
        <v>34</v>
      </c>
      <c r="AA16" s="28">
        <f>INDEX('AEG Inputs'!$E$2:$BC$95,MATCH(AA$1,'AEG Inputs'!$E$2:$E$95,0),MATCH($A16,'AEG Inputs'!$E$2:$AI$2,0))/'AEG Inputs'!$G$1+AA15</f>
        <v>40</v>
      </c>
      <c r="AB16" s="28">
        <f>INDEX('AEG Inputs'!$E$2:$BC$95,MATCH(AB$1,'AEG Inputs'!$E$2:$E$95,0),MATCH($A16,'AEG Inputs'!$E$2:$AI$2,0))/'AEG Inputs'!$G$1+AB15</f>
        <v>0</v>
      </c>
      <c r="AC16" s="28">
        <f>INDEX('AEG Inputs'!$E$2:$BC$95,MATCH(AC$1,'AEG Inputs'!$E$2:$E$95,0),MATCH($A16,'AEG Inputs'!$E$2:$AI$2,0))/'AEG Inputs'!$G$1+AC15</f>
        <v>115</v>
      </c>
      <c r="AD16" s="28">
        <f>INDEX('AEG Inputs'!$E$2:$BC$95,MATCH(AD$1,'AEG Inputs'!$E$2:$E$95,0),MATCH($A16,'AEG Inputs'!$E$2:$AI$2,0))/'AEG Inputs'!$G$1+AD15</f>
        <v>0</v>
      </c>
      <c r="AE16" s="28">
        <f>INDEX('AEG Inputs'!$E$2:$BC$95,MATCH(AE$1,'AEG Inputs'!$E$2:$E$95,0),MATCH($A16,'AEG Inputs'!$E$2:$AI$2,0))/'AEG Inputs'!$G$1+AE15</f>
        <v>11</v>
      </c>
      <c r="AF16" s="28">
        <f>INDEX('AEG Inputs'!$E$2:$BC$95,MATCH(AF$1,'AEG Inputs'!$E$2:$E$95,0),MATCH($A16,'AEG Inputs'!$E$2:$AI$2,0))/'AEG Inputs'!$G$1+AF15</f>
        <v>2948</v>
      </c>
      <c r="AG16" s="28">
        <f>INDEX('AEG Inputs'!$E$2:$BC$95,MATCH(AG$1,'AEG Inputs'!$E$2:$E$95,0),MATCH($A16,'AEG Inputs'!$E$2:$AI$2,0))/'AEG Inputs'!$G$1+AG15</f>
        <v>0</v>
      </c>
      <c r="AH16" s="28">
        <f>INDEX('AEG Inputs'!$E$2:$BC$95,MATCH(AH$1,'AEG Inputs'!$E$2:$E$95,0),MATCH($A16,'AEG Inputs'!$E$2:$AI$2,0))/'AEG Inputs'!$G$1+AH15</f>
        <v>627</v>
      </c>
      <c r="AI16" s="28">
        <f>INDEX('AEG Inputs'!$E$2:$BC$95,MATCH(AI$1,'AEG Inputs'!$E$2:$E$95,0),MATCH($A16,'AEG Inputs'!$E$2:$AI$2,0))/'AEG Inputs'!$G$1+AI15</f>
        <v>1266</v>
      </c>
      <c r="AJ16" s="28">
        <f>INDEX('AEG Inputs'!$E$2:$BC$95,MATCH(AJ$1,'AEG Inputs'!$E$2:$E$95,0),MATCH($A16,'AEG Inputs'!$E$2:$AI$2,0))/'AEG Inputs'!$G$1+AJ15</f>
        <v>854</v>
      </c>
      <c r="AK16" s="28">
        <f>INDEX('AEG Inputs'!$E$2:$BC$95,MATCH(AK$1,'AEG Inputs'!$E$2:$E$95,0),MATCH($A16,'AEG Inputs'!$E$2:$AI$2,0))/'AEG Inputs'!$G$1+AK15</f>
        <v>1289</v>
      </c>
      <c r="AL16" s="28">
        <f>INDEX('AEG Inputs'!$E$2:$BC$95,MATCH(AL$1,'AEG Inputs'!$E$2:$E$95,0),MATCH($A16,'AEG Inputs'!$E$2:$AI$2,0))/'AEG Inputs'!$G$1+AL15</f>
        <v>26</v>
      </c>
      <c r="AM16" s="28">
        <f>INDEX('AEG Inputs'!$E$2:$BC$95,MATCH(AM$1,'AEG Inputs'!$E$2:$E$95,0),MATCH($A16,'AEG Inputs'!$E$2:$AI$2,0))/'AEG Inputs'!$G$1+AM15</f>
        <v>0</v>
      </c>
      <c r="AN16" s="28">
        <f>INDEX('AEG Inputs'!$E$2:$BC$95,MATCH(AN$1,'AEG Inputs'!$E$2:$E$95,0),MATCH($A16,'AEG Inputs'!$E$2:$AI$2,0))/'AEG Inputs'!$G$1+AN15</f>
        <v>0</v>
      </c>
      <c r="AO16" s="28">
        <f>INDEX('AEG Inputs'!$E$2:$BC$95,MATCH(AO$1,'AEG Inputs'!$E$2:$E$95,0),MATCH($A16,'AEG Inputs'!$E$2:$AI$2,0))/'AEG Inputs'!$G$1+AO15</f>
        <v>1724</v>
      </c>
      <c r="AP16" s="28">
        <f>INDEX('AEG Inputs'!$E$2:$BC$95,MATCH(AP$1,'AEG Inputs'!$E$2:$E$95,0),MATCH($A16,'AEG Inputs'!$E$2:$AI$2,0))/'AEG Inputs'!$G$1+AP15</f>
        <v>330</v>
      </c>
      <c r="AQ16" s="28">
        <f>INDEX('AEG Inputs'!$E$2:$BC$95,MATCH(AQ$1,'AEG Inputs'!$E$2:$E$95,0),MATCH($A16,'AEG Inputs'!$E$2:$AI$2,0))/'AEG Inputs'!$G$1+AQ15</f>
        <v>359</v>
      </c>
      <c r="AR16" s="28">
        <f>INDEX('AEG Inputs'!$E$2:$BC$95,MATCH(AR$1,'AEG Inputs'!$E$2:$E$95,0),MATCH($A16,'AEG Inputs'!$E$2:$AI$2,0))/'AEG Inputs'!$G$1+AR15</f>
        <v>4</v>
      </c>
      <c r="AS16" s="28">
        <f>INDEX('AEG Inputs'!$E$2:$BC$95,MATCH(AS$1,'AEG Inputs'!$E$2:$E$95,0),MATCH($A16,'AEG Inputs'!$E$2:$AI$2,0))/'AEG Inputs'!$G$1+AS15</f>
        <v>684</v>
      </c>
      <c r="AT16" s="28">
        <f>INDEX('AEG Inputs'!$E$2:$BC$95,MATCH(AT$1,'AEG Inputs'!$E$2:$E$95,0),MATCH($A16,'AEG Inputs'!$E$2:$AI$2,0))/'AEG Inputs'!$G$1+AT15</f>
        <v>0</v>
      </c>
      <c r="AU16" s="28">
        <f>INDEX('AEG Inputs'!$E$2:$BC$95,MATCH(AU$1,'AEG Inputs'!$E$2:$E$95,0),MATCH($A16,'AEG Inputs'!$E$2:$AI$2,0))/'AEG Inputs'!$G$1+AU15</f>
        <v>69</v>
      </c>
      <c r="AV16" s="28">
        <f>INDEX('AEG Inputs'!$E$2:$BC$95,MATCH(AV$1,'AEG Inputs'!$E$2:$E$95,0),MATCH($A16,'AEG Inputs'!$E$2:$AI$2,0))/'AEG Inputs'!$G$1+AV15</f>
        <v>0</v>
      </c>
      <c r="AW16" s="28">
        <f>INDEX('AEG Inputs'!$E$2:$BC$95,MATCH(AW$1,'AEG Inputs'!$E$2:$E$95,0),MATCH($A16,'AEG Inputs'!$E$2:$AI$2,0))/'AEG Inputs'!$G$1+AW15</f>
        <v>0</v>
      </c>
      <c r="AX16" s="28">
        <f>INDEX('AEG Inputs'!$E$2:$BC$95,MATCH(AX$1,'AEG Inputs'!$E$2:$E$95,0),MATCH($A16,'AEG Inputs'!$E$2:$AI$2,0))/'AEG Inputs'!$G$1+AX15</f>
        <v>2677</v>
      </c>
      <c r="AY16" s="28">
        <f>INDEX('AEG Inputs'!$E$2:$BC$95,MATCH(AY$1,'AEG Inputs'!$E$2:$E$95,0),MATCH($A16,'AEG Inputs'!$E$2:$AI$2,0))/'AEG Inputs'!$G$1+AY15</f>
        <v>1145</v>
      </c>
      <c r="AZ16" s="28">
        <f>INDEX('AEG Inputs'!$E$2:$BC$95,MATCH(AZ$1,'AEG Inputs'!$E$2:$E$95,0),MATCH($A16,'AEG Inputs'!$E$2:$AI$2,0))/'AEG Inputs'!$G$1+AZ15</f>
        <v>98</v>
      </c>
      <c r="BA16" s="28">
        <f>INDEX('AEG Inputs'!$E$2:$BC$95,MATCH(BA$1,'AEG Inputs'!$E$2:$E$95,0),MATCH($A16,'AEG Inputs'!$E$2:$AI$2,0))/'AEG Inputs'!$G$1+BA15</f>
        <v>2999</v>
      </c>
      <c r="BB16" s="28">
        <f>INDEX('AEG Inputs'!$E$2:$BC$95,MATCH(BB$1,'AEG Inputs'!$E$2:$E$95,0),MATCH($A16,'AEG Inputs'!$E$2:$AI$2,0))/'AEG Inputs'!$G$1+BB15</f>
        <v>24</v>
      </c>
      <c r="BC16" s="28">
        <f>INDEX('AEG Inputs'!$E$2:$BC$95,MATCH(BC$1,'AEG Inputs'!$E$2:$E$95,0),MATCH($A16,'AEG Inputs'!$E$2:$AI$2,0))/'AEG Inputs'!$G$1+BC15</f>
        <v>374</v>
      </c>
      <c r="BD16" s="28">
        <f>INDEX('AEG Inputs'!$E$2:$BC$95,MATCH(BD$1,'AEG Inputs'!$E$2:$E$95,0),MATCH($A16,'AEG Inputs'!$E$2:$AI$2,0))/'AEG Inputs'!$G$1+BD15</f>
        <v>5227</v>
      </c>
      <c r="BE16" s="28">
        <f>INDEX('AEG Inputs'!$E$2:$BC$95,MATCH(BE$1,'AEG Inputs'!$E$2:$E$95,0),MATCH($A16,'AEG Inputs'!$E$2:$AI$2,0))/'AEG Inputs'!$G$1+BE15</f>
        <v>682</v>
      </c>
      <c r="BF16" s="28">
        <f>INDEX('AEG Inputs'!$E$2:$BC$95,MATCH(BF$1,'AEG Inputs'!$E$2:$E$95,0),MATCH($A16,'AEG Inputs'!$E$2:$AI$2,0))/'AEG Inputs'!$G$1+BF15</f>
        <v>677.99999999999989</v>
      </c>
      <c r="BG16" s="28">
        <f>INDEX('AEG Inputs'!$E$2:$BC$95,MATCH(BG$1,'AEG Inputs'!$E$2:$E$95,0),MATCH($A16,'AEG Inputs'!$E$2:$AI$2,0))/'AEG Inputs'!$G$1+BG15</f>
        <v>24</v>
      </c>
      <c r="BH16" s="28">
        <f>INDEX('AEG Inputs'!$E$2:$BC$95,MATCH(BH$1,'AEG Inputs'!$E$2:$E$95,0),MATCH($A16,'AEG Inputs'!$E$2:$AI$2,0))/'AEG Inputs'!$G$1+BH15</f>
        <v>852</v>
      </c>
      <c r="BI16" s="28">
        <f>INDEX('AEG Inputs'!$E$2:$BC$95,MATCH(BI$1,'AEG Inputs'!$E$2:$E$95,0),MATCH($A16,'AEG Inputs'!$E$2:$AI$2,0))/'AEG Inputs'!$G$1+BI15</f>
        <v>0</v>
      </c>
      <c r="BJ16" s="28">
        <f>INDEX('AEG Inputs'!$E$2:$BC$95,MATCH(BJ$1,'AEG Inputs'!$E$2:$E$95,0),MATCH($A16,'AEG Inputs'!$E$2:$AI$2,0))/'AEG Inputs'!$G$1+BJ15</f>
        <v>220</v>
      </c>
      <c r="BK16" s="28">
        <f>INDEX('AEG Inputs'!$E$2:$BC$95,MATCH(BK$1,'AEG Inputs'!$E$2:$E$95,0),MATCH($A16,'AEG Inputs'!$E$2:$AI$2,0))/'AEG Inputs'!$G$1+BK15</f>
        <v>885</v>
      </c>
      <c r="BL16" s="28">
        <f>INDEX('AEG Inputs'!$E$2:$BC$95,MATCH(BL$1,'AEG Inputs'!$E$2:$E$95,0),MATCH($A16,'AEG Inputs'!$E$2:$AI$2,0))/'AEG Inputs'!$G$1+BL15</f>
        <v>0</v>
      </c>
      <c r="BM16" s="28">
        <f>INDEX('AEG Inputs'!$E$2:$BC$95,MATCH(BM$1,'AEG Inputs'!$E$2:$E$95,0),MATCH($A16,'AEG Inputs'!$E$2:$AI$2,0))/'AEG Inputs'!$G$1+BM15</f>
        <v>132</v>
      </c>
      <c r="BN16" s="28">
        <f>INDEX('AEG Inputs'!$E$2:$BC$95,MATCH(BN$1,'AEG Inputs'!$E$2:$E$95,0),MATCH($A16,'AEG Inputs'!$E$2:$AI$2,0))/'AEG Inputs'!$G$1+BN15</f>
        <v>380</v>
      </c>
      <c r="BO16" s="28">
        <f>INDEX('AEG Inputs'!$E$2:$BC$95,MATCH(BO$1,'AEG Inputs'!$E$2:$E$95,0),MATCH($A16,'AEG Inputs'!$E$2:$AI$2,0))/'AEG Inputs'!$G$1+BO15</f>
        <v>282</v>
      </c>
      <c r="BP16" s="28">
        <f>INDEX('AEG Inputs'!$E$2:$BC$95,MATCH(BP$1,'AEG Inputs'!$E$2:$E$95,0),MATCH($A16,'AEG Inputs'!$E$2:$AI$2,0))/'AEG Inputs'!$G$1+BP15</f>
        <v>415</v>
      </c>
      <c r="BQ16" s="28">
        <f>INDEX('AEG Inputs'!$E$2:$BC$95,MATCH(BQ$1,'AEG Inputs'!$E$2:$E$95,0),MATCH($A16,'AEG Inputs'!$E$2:$AI$2,0))/'AEG Inputs'!$G$1+BQ15</f>
        <v>3</v>
      </c>
      <c r="BR16" s="28">
        <f>INDEX('AEG Inputs'!$E$2:$BC$95,MATCH(BR$1,'AEG Inputs'!$E$2:$E$95,0),MATCH($A16,'AEG Inputs'!$E$2:$AI$2,0))/'AEG Inputs'!$G$1+BR15</f>
        <v>0</v>
      </c>
      <c r="BS16" s="28">
        <f>INDEX('AEG Inputs'!$E$2:$BC$95,MATCH(BS$1,'AEG Inputs'!$E$2:$E$95,0),MATCH($A16,'AEG Inputs'!$E$2:$AI$2,0))/'AEG Inputs'!$G$1+BS15</f>
        <v>0</v>
      </c>
      <c r="BT16" s="28">
        <f>INDEX('AEG Inputs'!$E$2:$BC$95,MATCH(BT$1,'AEG Inputs'!$E$2:$E$95,0),MATCH($A16,'AEG Inputs'!$E$2:$AI$2,0))/'AEG Inputs'!$G$1+BT15</f>
        <v>322</v>
      </c>
      <c r="BU16" s="28">
        <f>INDEX('AEG Inputs'!$E$2:$BC$95,MATCH(BU$1,'AEG Inputs'!$E$2:$E$95,0),MATCH($A16,'AEG Inputs'!$E$2:$AI$2,0))/'AEG Inputs'!$G$1+BU15</f>
        <v>84</v>
      </c>
      <c r="BV16" s="28">
        <f>INDEX('AEG Inputs'!$E$2:$BC$95,MATCH(BV$1,'AEG Inputs'!$E$2:$E$95,0),MATCH($A16,'AEG Inputs'!$E$2:$AI$2,0))/'AEG Inputs'!$G$1+BV15</f>
        <v>91</v>
      </c>
      <c r="BW16" s="28">
        <f>INDEX('AEG Inputs'!$E$2:$BC$95,MATCH(BW$1,'AEG Inputs'!$E$2:$E$95,0),MATCH($A16,'AEG Inputs'!$E$2:$AI$2,0))/'AEG Inputs'!$G$1+BW15</f>
        <v>0</v>
      </c>
      <c r="BX16" s="28">
        <f>INDEX('AEG Inputs'!$E$2:$BC$95,MATCH(BX$1,'AEG Inputs'!$E$2:$E$95,0),MATCH($A16,'AEG Inputs'!$E$2:$AI$2,0))/'AEG Inputs'!$G$1+BX15</f>
        <v>214</v>
      </c>
      <c r="BY16" s="28">
        <f>INDEX('AEG Inputs'!$E$2:$BC$95,MATCH(BY$1,'AEG Inputs'!$E$2:$E$95,0),MATCH($A16,'AEG Inputs'!$E$2:$AI$2,0))/'AEG Inputs'!$G$1+BY15</f>
        <v>0</v>
      </c>
      <c r="BZ16" s="28">
        <f>INDEX('AEG Inputs'!$E$2:$BC$95,MATCH(BZ$1,'AEG Inputs'!$E$2:$E$95,0),MATCH($A16,'AEG Inputs'!$E$2:$AI$2,0))/'AEG Inputs'!$G$1+BZ15</f>
        <v>18</v>
      </c>
      <c r="CA16" s="28">
        <f>INDEX('AEG Inputs'!$E$2:$BC$95,MATCH(CA$1,'AEG Inputs'!$E$2:$E$95,0),MATCH($A16,'AEG Inputs'!$E$2:$AI$2,0))/'AEG Inputs'!$G$1+CA15</f>
        <v>0</v>
      </c>
      <c r="CB16" s="28">
        <f>INDEX('AEG Inputs'!$E$2:$BC$95,MATCH(CB$1,'AEG Inputs'!$E$2:$E$95,0),MATCH($A16,'AEG Inputs'!$E$2:$AI$2,0))/'AEG Inputs'!$G$1+CB15</f>
        <v>0</v>
      </c>
      <c r="CC16" s="28">
        <f>INDEX('AEG Inputs'!$E$2:$BC$95,MATCH(CC$1,'AEG Inputs'!$E$2:$E$95,0),MATCH($A16,'AEG Inputs'!$E$2:$AI$2,0))/'AEG Inputs'!$G$1+CC15</f>
        <v>34</v>
      </c>
      <c r="CD16" s="28">
        <f>INDEX('AEG Inputs'!$E$2:$BC$95,MATCH(CD$1,'AEG Inputs'!$E$2:$E$95,0),MATCH($A16,'AEG Inputs'!$E$2:$AI$2,0))/'AEG Inputs'!$G$1+CD15</f>
        <v>140</v>
      </c>
      <c r="CE16" s="28">
        <f>INDEX('AEG Inputs'!$E$2:$BC$95,MATCH(CE$1,'AEG Inputs'!$E$2:$E$95,0),MATCH($A16,'AEG Inputs'!$E$2:$AI$2,0))/'AEG Inputs'!$G$1+CE15</f>
        <v>10</v>
      </c>
      <c r="CF16" s="28">
        <f>INDEX('AEG Inputs'!$E$2:$BC$95,MATCH(CF$1,'AEG Inputs'!$E$2:$E$95,0),MATCH($A16,'AEG Inputs'!$E$2:$AI$2,0))/'AEG Inputs'!$G$1+CF15</f>
        <v>212</v>
      </c>
      <c r="CG16" s="28">
        <f>INDEX('AEG Inputs'!$E$2:$BC$95,MATCH(CG$1,'AEG Inputs'!$E$2:$E$95,0),MATCH($A16,'AEG Inputs'!$E$2:$AI$2,0))/'AEG Inputs'!$G$1+CG15</f>
        <v>0</v>
      </c>
      <c r="CH16" s="28">
        <f>INDEX('AEG Inputs'!$E$2:$BC$95,MATCH(CH$1,'AEG Inputs'!$E$2:$E$95,0),MATCH($A16,'AEG Inputs'!$E$2:$AI$2,0))/'AEG Inputs'!$G$1+CH15</f>
        <v>89</v>
      </c>
      <c r="CI16" s="28">
        <f>INDEX('AEG Inputs'!$E$2:$BC$95,MATCH(CI$1,'AEG Inputs'!$E$2:$E$95,0),MATCH($A16,'AEG Inputs'!$E$2:$AI$2,0))/'AEG Inputs'!$G$1+CI15</f>
        <v>514</v>
      </c>
      <c r="CJ16" s="28">
        <f>INDEX('AEG Inputs'!$E$2:$BC$95,MATCH(CJ$1,'AEG Inputs'!$E$2:$E$95,0),MATCH($A16,'AEG Inputs'!$E$2:$AI$2,0))/'AEG Inputs'!$G$1+CJ15</f>
        <v>75</v>
      </c>
      <c r="CK16" s="28">
        <f>INDEX('AEG Inputs'!$E$2:$BC$95,MATCH(CK$1,'AEG Inputs'!$E$2:$E$95,0),MATCH($A16,'AEG Inputs'!$E$2:$AI$2,0))/'AEG Inputs'!$G$1+CK15</f>
        <v>108</v>
      </c>
      <c r="CL16" s="28">
        <f>INDEX('AEG Inputs'!$E$2:$BC$95,MATCH(CL$1,'AEG Inputs'!$E$2:$E$95,0),MATCH($A16,'AEG Inputs'!$E$2:$AI$2,0))/'AEG Inputs'!$G$1+CL15</f>
        <v>0</v>
      </c>
      <c r="CM16" s="28">
        <f>INDEX('AEG Inputs'!$E$2:$BC$95,MATCH(CM$1,'AEG Inputs'!$E$2:$E$95,0),MATCH($A16,'AEG Inputs'!$E$2:$AI$2,0))/'AEG Inputs'!$G$1+CM15</f>
        <v>228</v>
      </c>
      <c r="CN16" s="28">
        <f>INDEX('AEG Inputs'!$E$2:$BC$95,MATCH(CN$1,'AEG Inputs'!$E$2:$E$95,0),MATCH($A16,'AEG Inputs'!$E$2:$AI$2,0))/'AEG Inputs'!$G$1+CN15</f>
        <v>0</v>
      </c>
      <c r="CO16" s="28">
        <f>INDEX('AEG Inputs'!$E$2:$BC$95,MATCH(CO$1,'AEG Inputs'!$E$2:$E$95,0),MATCH($A16,'AEG Inputs'!$E$2:$AI$2,0))/'AEG Inputs'!$G$1+CO15</f>
        <v>28</v>
      </c>
      <c r="CP16" s="28">
        <f>INDEX('AEG Inputs'!$E$2:$BC$95,MATCH(CP$1,'AEG Inputs'!$E$2:$E$95,0),MATCH($A16,'AEG Inputs'!$E$2:$AI$2,0))/'AEG Inputs'!$G$1+CP15</f>
        <v>40</v>
      </c>
      <c r="CQ16" s="28" cm="1">
        <f t="array" ref="CQ16">INDEX('AEG Inputs'!$E$2:$BC$95,MATCH(CQ$1,'AEG Inputs'!$F$2:$F$95,0),MATCH($A16,'AEG Inputs'!$E$2:$AI$2,0)+20)/'AEG Inputs'!$G$1+CQ15</f>
        <v>0</v>
      </c>
      <c r="CR16" s="28" cm="1">
        <f t="array" ref="CR16">INDEX('AEG Inputs'!$E$2:$BC$95,MATCH(CR$1,'AEG Inputs'!$F$2:$F$95,0),MATCH($A16,'AEG Inputs'!$E$2:$AI$2,0)+20)/'AEG Inputs'!$G$1+CR15</f>
        <v>6</v>
      </c>
      <c r="CS16" s="28" cm="1">
        <f t="array" ref="CS16">INDEX('AEG Inputs'!$E$2:$BC$95,MATCH(CS$1,'AEG Inputs'!$F$2:$F$95,0),MATCH($A16,'AEG Inputs'!$E$2:$AI$2,0)+20)/'AEG Inputs'!$G$1+CS15</f>
        <v>329</v>
      </c>
      <c r="CT16" s="28" cm="1">
        <f t="array" ref="CT16">INDEX('AEG Inputs'!$E$2:$BC$95,MATCH(CT$1,'AEG Inputs'!$F$2:$F$95,0),MATCH($A16,'AEG Inputs'!$E$2:$AI$2,0)+20)/'AEG Inputs'!$G$1+CT15</f>
        <v>12</v>
      </c>
      <c r="CU16" s="28" cm="1">
        <f t="array" ref="CU16">INDEX('AEG Inputs'!$E$2:$BC$95,MATCH(CU$1,'AEG Inputs'!$F$2:$F$95,0),MATCH($A16,'AEG Inputs'!$E$2:$AI$2,0)+20)/'AEG Inputs'!$G$1+CU15</f>
        <v>253</v>
      </c>
      <c r="CV16" s="28" cm="1">
        <f t="array" ref="CV16">INDEX('AEG Inputs'!$E$2:$BC$95,MATCH(CV$1,'AEG Inputs'!$F$2:$F$95,0),MATCH($A16,'AEG Inputs'!$E$2:$AI$2,0)+20)/'AEG Inputs'!$G$1+CV15</f>
        <v>0</v>
      </c>
      <c r="CW16" s="28" cm="1">
        <f t="array" ref="CW16">INDEX('AEG Inputs'!$E$2:$BC$95,MATCH(CW$1,'AEG Inputs'!$F$2:$F$95,0),MATCH($A16,'AEG Inputs'!$E$2:$AI$2,0)+20)/'AEG Inputs'!$G$1+CW15</f>
        <v>0</v>
      </c>
      <c r="CX16" s="28" cm="1">
        <f t="array" ref="CX16">INDEX('AEG Inputs'!$E$2:$BC$95,MATCH(CX$1,'AEG Inputs'!$F$2:$F$95,0),MATCH($A16,'AEG Inputs'!$E$2:$AI$2,0)+20)/'AEG Inputs'!$G$1+CX15</f>
        <v>138</v>
      </c>
      <c r="CY16" s="28" cm="1">
        <f t="array" ref="CY16">INDEX('AEG Inputs'!$E$2:$BC$95,MATCH(CY$1,'AEG Inputs'!$F$2:$F$95,0),MATCH($A16,'AEG Inputs'!$E$2:$AI$2,0)+20)/'AEG Inputs'!$G$1+CY15</f>
        <v>793</v>
      </c>
      <c r="CZ16" s="28" cm="1">
        <f t="array" ref="CZ16">INDEX('AEG Inputs'!$E$2:$BC$95,MATCH(CZ$1,'AEG Inputs'!$F$2:$F$95,0),MATCH($A16,'AEG Inputs'!$E$2:$AI$2,0)+20)/'AEG Inputs'!$G$1+CZ15</f>
        <v>24</v>
      </c>
      <c r="DA16" s="28" cm="1">
        <f t="array" ref="DA16">INDEX('AEG Inputs'!$E$2:$BC$95,MATCH(DA$1,'AEG Inputs'!$F$2:$F$95,0),MATCH($A16,'AEG Inputs'!$E$2:$AI$2,0)+20)/'AEG Inputs'!$G$1+DA15</f>
        <v>4</v>
      </c>
      <c r="DB16" s="28" cm="1">
        <f t="array" ref="DB16">INDEX('AEG Inputs'!$E$2:$BC$95,MATCH(DB$1,'AEG Inputs'!$F$2:$F$95,0),MATCH($A16,'AEG Inputs'!$E$2:$AI$2,0)+20)/'AEG Inputs'!$G$1+DB15</f>
        <v>0</v>
      </c>
      <c r="DC16" s="28" cm="1">
        <f t="array" ref="DC16">INDEX('AEG Inputs'!$E$2:$BC$95,MATCH(DC$1,'AEG Inputs'!$F$2:$F$95,0),MATCH($A16,'AEG Inputs'!$E$2:$AI$2,0)+20)/'AEG Inputs'!$G$1+DC15</f>
        <v>12</v>
      </c>
      <c r="DD16" s="28" cm="1">
        <f t="array" ref="DD16">INDEX('AEG Inputs'!$E$2:$BC$95,MATCH(DD$1,'AEG Inputs'!$F$2:$F$95,0),MATCH($A16,'AEG Inputs'!$E$2:$AI$2,0)+20)/'AEG Inputs'!$G$1+DD15</f>
        <v>0</v>
      </c>
      <c r="DE16" s="28" cm="1">
        <f t="array" ref="DE16">INDEX('AEG Inputs'!$E$2:$BC$95,MATCH(DE$1,'AEG Inputs'!$F$2:$F$95,0),MATCH($A16,'AEG Inputs'!$E$2:$AI$2,0)+20)/'AEG Inputs'!$G$1+DE15</f>
        <v>11</v>
      </c>
      <c r="DF16" s="28" cm="1">
        <f t="array" ref="DF16">INDEX('AEG Inputs'!$E$2:$BC$95,MATCH(DF$1,'AEG Inputs'!$F$2:$F$95,0),MATCH($A16,'AEG Inputs'!$E$2:$AI$2,0)+20)/'AEG Inputs'!$G$1+DF15</f>
        <v>0</v>
      </c>
      <c r="DG16" s="28" cm="1">
        <f t="array" ref="DG16">INDEX('AEG Inputs'!$E$2:$BC$95,MATCH(DG$1,'AEG Inputs'!$F$2:$F$95,0),MATCH($A16,'AEG Inputs'!$E$2:$AI$2,0)+20)/'AEG Inputs'!$G$1+DG15</f>
        <v>21</v>
      </c>
      <c r="DH16" s="28" cm="1">
        <f t="array" ref="DH16">INDEX('AEG Inputs'!$E$2:$BC$95,MATCH(DH$1,'AEG Inputs'!$F$2:$F$95,0),MATCH($A16,'AEG Inputs'!$E$2:$AI$2,0)+20)/'AEG Inputs'!$G$1+DH15</f>
        <v>400</v>
      </c>
      <c r="DI16" s="28" cm="1">
        <f t="array" ref="DI16">INDEX('AEG Inputs'!$E$2:$BC$95,MATCH(DI$1,'AEG Inputs'!$F$2:$F$95,0),MATCH($A16,'AEG Inputs'!$E$2:$AI$2,0)+20)/'AEG Inputs'!$G$1+DI15</f>
        <v>5</v>
      </c>
      <c r="DJ16" s="28" cm="1">
        <f t="array" ref="DJ16">INDEX('AEG Inputs'!$E$2:$BC$95,MATCH(DJ$1,'AEG Inputs'!$F$2:$F$95,0),MATCH($A16,'AEG Inputs'!$E$2:$AI$2,0)+20)/'AEG Inputs'!$G$1+DJ15</f>
        <v>479</v>
      </c>
      <c r="DK16" s="28" cm="1">
        <f t="array" ref="DK16">INDEX('AEG Inputs'!$E$2:$BC$95,MATCH(DK$1,'AEG Inputs'!$F$2:$F$95,0),MATCH($A16,'AEG Inputs'!$E$2:$AI$2,0)+20)/'AEG Inputs'!$G$1+DK15</f>
        <v>0</v>
      </c>
      <c r="DL16" s="28" cm="1">
        <f t="array" ref="DL16">INDEX('AEG Inputs'!$E$2:$BC$95,MATCH(DL$1,'AEG Inputs'!$F$2:$F$95,0),MATCH($A16,'AEG Inputs'!$E$2:$AI$2,0)+20)/'AEG Inputs'!$G$1+DL15</f>
        <v>152</v>
      </c>
      <c r="DM16" s="28" cm="1">
        <f t="array" ref="DM16">INDEX('AEG Inputs'!$E$2:$BC$95,MATCH(DM$1,'AEG Inputs'!$F$2:$F$95,0),MATCH($A16,'AEG Inputs'!$E$2:$AI$2,0)+20)/'AEG Inputs'!$G$1+DM15</f>
        <v>738</v>
      </c>
      <c r="DN16" s="28" cm="1">
        <f t="array" ref="DN16">INDEX('AEG Inputs'!$E$2:$BC$95,MATCH(DN$1,'AEG Inputs'!$F$2:$F$95,0),MATCH($A16,'AEG Inputs'!$E$2:$AI$2,0)+20)/'AEG Inputs'!$G$1+DN15</f>
        <v>55</v>
      </c>
      <c r="DO16" s="28" cm="1">
        <f t="array" ref="DO16">INDEX('AEG Inputs'!$E$2:$BC$95,MATCH(DO$1,'AEG Inputs'!$F$2:$F$95,0),MATCH($A16,'AEG Inputs'!$E$2:$AI$2,0)+20)/'AEG Inputs'!$G$1+DO15</f>
        <v>37</v>
      </c>
      <c r="DP16" s="28" cm="1">
        <f t="array" ref="DP16">INDEX('AEG Inputs'!$E$2:$BC$95,MATCH(DP$1,'AEG Inputs'!$F$2:$F$95,0),MATCH($A16,'AEG Inputs'!$E$2:$AI$2,0)+20)/'AEG Inputs'!$G$1+DP15</f>
        <v>0</v>
      </c>
      <c r="DQ16" s="28" cm="1">
        <f t="array" ref="DQ16">INDEX('AEG Inputs'!$E$2:$BC$95,MATCH(DQ$1,'AEG Inputs'!$F$2:$F$95,0),MATCH($A16,'AEG Inputs'!$E$2:$AI$2,0)+20)/'AEG Inputs'!$G$1+DQ15</f>
        <v>19</v>
      </c>
      <c r="DR16" s="28" cm="1">
        <f t="array" ref="DR16">INDEX('AEG Inputs'!$E$2:$BC$95,MATCH(DR$1,'AEG Inputs'!$F$2:$F$95,0),MATCH($A16,'AEG Inputs'!$E$2:$AI$2,0)+20)/'AEG Inputs'!$G$1+DR15</f>
        <v>0</v>
      </c>
      <c r="DS16" s="28" cm="1">
        <f t="array" ref="DS16">INDEX('AEG Inputs'!$E$2:$BC$95,MATCH(DS$1,'AEG Inputs'!$F$2:$F$95,0),MATCH($A16,'AEG Inputs'!$E$2:$AI$2,0)+20)/'AEG Inputs'!$G$1+DS15</f>
        <v>21</v>
      </c>
      <c r="DT16" s="28" cm="1">
        <f t="array" ref="DT16">INDEX('AEG Inputs'!$E$2:$BC$95,MATCH(DT$1,'AEG Inputs'!$F$2:$F$95,0),MATCH($A16,'AEG Inputs'!$E$2:$AI$2,0)+20)/'AEG Inputs'!$G$1+DT15</f>
        <v>0</v>
      </c>
      <c r="DU16" s="28" cm="1">
        <f t="array" ref="DU16">INDEX('AEG Inputs'!$E$2:$BC$95,MATCH(DU$1,'AEG Inputs'!$F$2:$F$95,0),MATCH($A16,'AEG Inputs'!$E$2:$AI$2,0)+20)/'AEG Inputs'!$G$1+DU15</f>
        <v>607</v>
      </c>
      <c r="DV16" s="28" cm="1">
        <f t="array" ref="DV16">INDEX('AEG Inputs'!$E$2:$BC$95,MATCH(DV$1,'AEG Inputs'!$F$2:$F$95,0),MATCH($A16,'AEG Inputs'!$E$2:$AI$2,0)+20)/'AEG Inputs'!$G$1+DV15</f>
        <v>3568</v>
      </c>
      <c r="DW16" s="28" cm="1">
        <f t="array" ref="DW16">INDEX('AEG Inputs'!$E$2:$BC$95,MATCH(DW$1,'AEG Inputs'!$F$2:$F$95,0),MATCH($A16,'AEG Inputs'!$E$2:$AI$2,0)+20)/'AEG Inputs'!$G$1+DW15</f>
        <v>386</v>
      </c>
      <c r="DX16" s="28" cm="1">
        <f t="array" ref="DX16">INDEX('AEG Inputs'!$E$2:$BC$95,MATCH(DX$1,'AEG Inputs'!$F$2:$F$95,0),MATCH($A16,'AEG Inputs'!$E$2:$AI$2,0)+20)/'AEG Inputs'!$G$1+DX15</f>
        <v>4222</v>
      </c>
      <c r="DY16" s="28" cm="1">
        <f t="array" ref="DY16">INDEX('AEG Inputs'!$E$2:$BC$95,MATCH(DY$1,'AEG Inputs'!$F$2:$F$95,0),MATCH($A16,'AEG Inputs'!$E$2:$AI$2,0)+20)/'AEG Inputs'!$G$1+DY15</f>
        <v>24</v>
      </c>
      <c r="DZ16" s="28" cm="1">
        <f t="array" ref="DZ16">INDEX('AEG Inputs'!$E$2:$BC$95,MATCH(DZ$1,'AEG Inputs'!$F$2:$F$95,0),MATCH($A16,'AEG Inputs'!$E$2:$AI$2,0)+20)/'AEG Inputs'!$G$1+DZ15</f>
        <v>0</v>
      </c>
      <c r="EA16" s="28" cm="1">
        <f t="array" ref="EA16">INDEX('AEG Inputs'!$E$2:$BC$95,MATCH(EA$1,'AEG Inputs'!$F$2:$F$95,0),MATCH($A16,'AEG Inputs'!$E$2:$AI$2,0)+20)/'AEG Inputs'!$G$1+EA15</f>
        <v>0</v>
      </c>
      <c r="EB16" s="28" cm="1">
        <f t="array" ref="EB16">INDEX('AEG Inputs'!$E$2:$BC$95,MATCH(EB$1,'AEG Inputs'!$F$2:$F$95,0),MATCH($A16,'AEG Inputs'!$E$2:$AI$2,0)+20)/'AEG Inputs'!$G$1+EB15</f>
        <v>1724</v>
      </c>
      <c r="EC16" s="28" cm="1">
        <f t="array" ref="EC16">INDEX('AEG Inputs'!$E$2:$BC$95,MATCH(EC$1,'AEG Inputs'!$F$2:$F$95,0),MATCH($A16,'AEG Inputs'!$E$2:$AI$2,0)+20)/'AEG Inputs'!$G$1+EC15</f>
        <v>560</v>
      </c>
      <c r="ED16" s="28" cm="1">
        <f t="array" ref="ED16">INDEX('AEG Inputs'!$E$2:$BC$95,MATCH(ED$1,'AEG Inputs'!$F$2:$F$95,0),MATCH($A16,'AEG Inputs'!$E$2:$AI$2,0)+20)/'AEG Inputs'!$G$1+ED15</f>
        <v>155</v>
      </c>
      <c r="EE16" s="28" cm="1">
        <f t="array" ref="EE16">INDEX('AEG Inputs'!$E$2:$BC$95,MATCH(EE$1,'AEG Inputs'!$F$2:$F$95,0),MATCH($A16,'AEG Inputs'!$E$2:$AI$2,0)+20)/'AEG Inputs'!$G$1+EE15</f>
        <v>3</v>
      </c>
      <c r="EF16" s="28" cm="1">
        <f t="array" ref="EF16">INDEX('AEG Inputs'!$E$2:$BC$95,MATCH(EF$1,'AEG Inputs'!$F$2:$F$95,0),MATCH($A16,'AEG Inputs'!$E$2:$AI$2,0)+20)/'AEG Inputs'!$G$1+EF15</f>
        <v>347</v>
      </c>
      <c r="EG16" s="28" cm="1">
        <f t="array" ref="EG16">INDEX('AEG Inputs'!$E$2:$BC$95,MATCH(EG$1,'AEG Inputs'!$F$2:$F$95,0),MATCH($A16,'AEG Inputs'!$E$2:$AI$2,0)+20)/'AEG Inputs'!$G$1+EG15</f>
        <v>0</v>
      </c>
      <c r="EH16" s="28" cm="1">
        <f t="array" ref="EH16">INDEX('AEG Inputs'!$E$2:$BC$95,MATCH(EH$1,'AEG Inputs'!$F$2:$F$95,0),MATCH($A16,'AEG Inputs'!$E$2:$AI$2,0)+20)/'AEG Inputs'!$G$1+EH15</f>
        <v>143</v>
      </c>
      <c r="EI16" s="28" cm="1">
        <f t="array" ref="EI16">INDEX('AEG Inputs'!$E$2:$BC$95,MATCH(EI$1,'AEG Inputs'!$F$2:$F$95,0),MATCH($A16,'AEG Inputs'!$E$2:$AI$2,0)+20)/'AEG Inputs'!$G$1+EI15</f>
        <v>0</v>
      </c>
      <c r="EJ16" s="28" cm="1">
        <f t="array" ref="EJ16">INDEX('AEG Inputs'!$E$2:$BC$95,MATCH(EJ$1,'AEG Inputs'!$F$2:$F$95,0),MATCH($A16,'AEG Inputs'!$E$2:$AI$2,0)+20)/'AEG Inputs'!$G$1+EJ15</f>
        <v>2622</v>
      </c>
      <c r="EK16" s="28" cm="1">
        <f t="array" ref="EK16">INDEX('AEG Inputs'!$E$2:$BC$95,MATCH(EK$1,'AEG Inputs'!$F$2:$F$95,0),MATCH($A16,'AEG Inputs'!$E$2:$AI$2,0)+20)/'AEG Inputs'!$G$1+EK15</f>
        <v>3297</v>
      </c>
      <c r="EL16" s="28" cm="1">
        <f t="array" ref="EL16">INDEX('AEG Inputs'!$E$2:$BC$95,MATCH(EL$1,'AEG Inputs'!$F$2:$F$95,0),MATCH($A16,'AEG Inputs'!$E$2:$AI$2,0)+20)/'AEG Inputs'!$G$1+EL15</f>
        <v>86</v>
      </c>
      <c r="EM16" s="28" cm="1">
        <f t="array" ref="EM16">INDEX('AEG Inputs'!$E$2:$BC$95,MATCH(EM$1,'AEG Inputs'!$F$2:$F$95,0),MATCH($A16,'AEG Inputs'!$E$2:$AI$2,0)+20)/'AEG Inputs'!$G$1+EM15</f>
        <v>4216</v>
      </c>
      <c r="EN16" s="28" cm="1">
        <f t="array" ref="EN16">INDEX('AEG Inputs'!$E$2:$BC$95,MATCH(EN$1,'AEG Inputs'!$F$2:$F$95,0),MATCH($A16,'AEG Inputs'!$E$2:$AI$2,0)+20)/'AEG Inputs'!$G$1+EN15</f>
        <v>24</v>
      </c>
      <c r="EO16" s="28" cm="1">
        <f t="array" ref="EO16">INDEX('AEG Inputs'!$E$2:$BC$95,MATCH(EO$1,'AEG Inputs'!$F$2:$F$95,0),MATCH($A16,'AEG Inputs'!$E$2:$AI$2,0)+20)/'AEG Inputs'!$G$1+EO15</f>
        <v>798</v>
      </c>
      <c r="EP16" s="28" cm="1">
        <f t="array" ref="EP16">INDEX('AEG Inputs'!$E$2:$BC$95,MATCH(EP$1,'AEG Inputs'!$F$2:$F$95,0),MATCH($A16,'AEG Inputs'!$E$2:$AI$2,0)+20)/'AEG Inputs'!$G$1+EP15</f>
        <v>5227</v>
      </c>
      <c r="EQ16" s="28" cm="1">
        <f t="array" ref="EQ16">INDEX('AEG Inputs'!$E$2:$BC$95,MATCH(EQ$1,'AEG Inputs'!$F$2:$F$95,0),MATCH($A16,'AEG Inputs'!$E$2:$AI$2,0)+20)/'AEG Inputs'!$G$1+EQ15</f>
        <v>899</v>
      </c>
      <c r="ER16" s="28" cm="1">
        <f t="array" ref="ER16">INDEX('AEG Inputs'!$E$2:$BC$95,MATCH(ER$1,'AEG Inputs'!$F$2:$F$95,0),MATCH($A16,'AEG Inputs'!$E$2:$AI$2,0)+20)/'AEG Inputs'!$G$1+ER15</f>
        <v>720</v>
      </c>
      <c r="ES16" s="28" cm="1">
        <f t="array" ref="ES16">INDEX('AEG Inputs'!$E$2:$BC$95,MATCH(ES$1,'AEG Inputs'!$F$2:$F$95,0),MATCH($A16,'AEG Inputs'!$E$2:$AI$2,0)+20)/'AEG Inputs'!$G$1+ES15</f>
        <v>24</v>
      </c>
      <c r="ET16" s="28" cm="1">
        <f t="array" ref="ET16">INDEX('AEG Inputs'!$E$2:$BC$95,MATCH(ET$1,'AEG Inputs'!$F$2:$F$95,0),MATCH($A16,'AEG Inputs'!$E$2:$AI$2,0)+20)/'AEG Inputs'!$G$1+ET15</f>
        <v>361</v>
      </c>
      <c r="EU16" s="28" cm="1">
        <f t="array" ref="EU16">INDEX('AEG Inputs'!$E$2:$BC$95,MATCH(EU$1,'AEG Inputs'!$F$2:$F$95,0),MATCH($A16,'AEG Inputs'!$E$2:$AI$2,0)+20)/'AEG Inputs'!$G$1+EU15</f>
        <v>0</v>
      </c>
      <c r="EV16" s="28" cm="1">
        <f t="array" ref="EV16">INDEX('AEG Inputs'!$E$2:$BC$95,MATCH(EV$1,'AEG Inputs'!$F$2:$F$95,0),MATCH($A16,'AEG Inputs'!$E$2:$AI$2,0)+20)/'AEG Inputs'!$G$1+EV15</f>
        <v>327</v>
      </c>
      <c r="EW16" s="28" cm="1">
        <f t="array" ref="EW16">INDEX('AEG Inputs'!$E$2:$BC$95,MATCH(EW$1,'AEG Inputs'!$F$2:$F$95,0),MATCH($A16,'AEG Inputs'!$E$2:$AI$2,0)+20)/'AEG Inputs'!$G$1+EW15</f>
        <v>0</v>
      </c>
      <c r="EX16" s="28" cm="1">
        <f t="array" ref="EX16">INDEX('AEG Inputs'!$E$2:$BC$95,MATCH(EX$1,'AEG Inputs'!$F$2:$F$95,0),MATCH($A16,'AEG Inputs'!$E$2:$AI$2,0)+20)/'AEG Inputs'!$G$1+EX15</f>
        <v>133</v>
      </c>
      <c r="EY16" s="28" cm="1">
        <f t="array" ref="EY16">INDEX('AEG Inputs'!$E$2:$BC$95,MATCH(EY$1,'AEG Inputs'!$F$2:$F$95,0),MATCH($A16,'AEG Inputs'!$E$2:$AI$2,0)+20)/'AEG Inputs'!$G$1+EY15</f>
        <v>1067</v>
      </c>
      <c r="EZ16" s="28" cm="1">
        <f t="array" ref="EZ16">INDEX('AEG Inputs'!$E$2:$BC$95,MATCH(EZ$1,'AEG Inputs'!$F$2:$F$95,0),MATCH($A16,'AEG Inputs'!$E$2:$AI$2,0)+20)/'AEG Inputs'!$G$1+EZ15</f>
        <v>114</v>
      </c>
      <c r="FA16" s="28" cm="1">
        <f t="array" ref="FA16">INDEX('AEG Inputs'!$E$2:$BC$95,MATCH(FA$1,'AEG Inputs'!$F$2:$F$95,0),MATCH($A16,'AEG Inputs'!$E$2:$AI$2,0)+20)/'AEG Inputs'!$G$1+FA15</f>
        <v>1987</v>
      </c>
      <c r="FB16" s="28" cm="1">
        <f t="array" ref="FB16">INDEX('AEG Inputs'!$E$2:$BC$95,MATCH(FB$1,'AEG Inputs'!$F$2:$F$95,0),MATCH($A16,'AEG Inputs'!$E$2:$AI$2,0)+20)/'AEG Inputs'!$G$1+FB15</f>
        <v>2</v>
      </c>
      <c r="FC16" s="28" cm="1">
        <f t="array" ref="FC16">INDEX('AEG Inputs'!$E$2:$BC$95,MATCH(FC$1,'AEG Inputs'!$F$2:$F$95,0),MATCH($A16,'AEG Inputs'!$E$2:$AI$2,0)+20)/'AEG Inputs'!$G$1+FC15</f>
        <v>0</v>
      </c>
      <c r="FD16" s="28" cm="1">
        <f t="array" ref="FD16">INDEX('AEG Inputs'!$E$2:$BC$95,MATCH(FD$1,'AEG Inputs'!$F$2:$F$95,0),MATCH($A16,'AEG Inputs'!$E$2:$AI$2,0)+20)/'AEG Inputs'!$G$1+FD15</f>
        <v>0</v>
      </c>
      <c r="FE16" s="28" cm="1">
        <f t="array" ref="FE16">INDEX('AEG Inputs'!$E$2:$BC$95,MATCH(FE$1,'AEG Inputs'!$F$2:$F$95,0),MATCH($A16,'AEG Inputs'!$E$2:$AI$2,0)+20)/'AEG Inputs'!$G$1+FE15</f>
        <v>322</v>
      </c>
      <c r="FF16" s="28" cm="1">
        <f t="array" ref="FF16">INDEX('AEG Inputs'!$E$2:$BC$95,MATCH(FF$1,'AEG Inputs'!$F$2:$F$95,0),MATCH($A16,'AEG Inputs'!$E$2:$AI$2,0)+20)/'AEG Inputs'!$G$1+FF15</f>
        <v>155</v>
      </c>
      <c r="FG16" s="28" cm="1">
        <f t="array" ref="FG16">INDEX('AEG Inputs'!$E$2:$BC$95,MATCH(FG$1,'AEG Inputs'!$F$2:$F$95,0),MATCH($A16,'AEG Inputs'!$E$2:$AI$2,0)+20)/'AEG Inputs'!$G$1+FG15</f>
        <v>34</v>
      </c>
      <c r="FH16" s="28" cm="1">
        <f t="array" ref="FH16">INDEX('AEG Inputs'!$E$2:$BC$95,MATCH(FH$1,'AEG Inputs'!$F$2:$F$95,0),MATCH($A16,'AEG Inputs'!$E$2:$AI$2,0)+20)/'AEG Inputs'!$G$1+FH15</f>
        <v>0</v>
      </c>
      <c r="FI16" s="28" cm="1">
        <f t="array" ref="FI16">INDEX('AEG Inputs'!$E$2:$BC$95,MATCH(FI$1,'AEG Inputs'!$F$2:$F$95,0),MATCH($A16,'AEG Inputs'!$E$2:$AI$2,0)+20)/'AEG Inputs'!$G$1+FI15</f>
        <v>62</v>
      </c>
      <c r="FJ16" s="28" cm="1">
        <f t="array" ref="FJ16">INDEX('AEG Inputs'!$E$2:$BC$95,MATCH(FJ$1,'AEG Inputs'!$F$2:$F$95,0),MATCH($A16,'AEG Inputs'!$E$2:$AI$2,0)+20)/'AEG Inputs'!$G$1+FJ15</f>
        <v>0</v>
      </c>
      <c r="FK16" s="28" cm="1">
        <f t="array" ref="FK16">INDEX('AEG Inputs'!$E$2:$BC$95,MATCH(FK$1,'AEG Inputs'!$F$2:$F$95,0),MATCH($A16,'AEG Inputs'!$E$2:$AI$2,0)+20)/'AEG Inputs'!$G$1+FK15</f>
        <v>38</v>
      </c>
      <c r="FL16" s="28" cm="1">
        <f t="array" ref="FL16">INDEX('AEG Inputs'!$E$2:$BC$95,MATCH(FL$1,'AEG Inputs'!$F$2:$F$95,0),MATCH($A16,'AEG Inputs'!$E$2:$AI$2,0)+20)/'AEG Inputs'!$G$1+FL15</f>
        <v>0</v>
      </c>
      <c r="FM16" s="28" cm="1">
        <f t="array" ref="FM16">INDEX('AEG Inputs'!$E$2:$BC$95,MATCH(FM$1,'AEG Inputs'!$F$2:$F$95,0),MATCH($A16,'AEG Inputs'!$E$2:$AI$2,0)+20)/'AEG Inputs'!$G$1+FM15</f>
        <v>34</v>
      </c>
      <c r="FN16" s="28" cm="1">
        <f t="array" ref="FN16">INDEX('AEG Inputs'!$E$2:$BC$95,MATCH(FN$1,'AEG Inputs'!$F$2:$F$95,0),MATCH($A16,'AEG Inputs'!$E$2:$AI$2,0)+20)/'AEG Inputs'!$G$1+FN15</f>
        <v>398</v>
      </c>
      <c r="FO16" s="28" cm="1">
        <f t="array" ref="FO16">INDEX('AEG Inputs'!$E$2:$BC$95,MATCH(FO$1,'AEG Inputs'!$F$2:$F$95,0),MATCH($A16,'AEG Inputs'!$E$2:$AI$2,0)+20)/'AEG Inputs'!$G$1+FO15</f>
        <v>10</v>
      </c>
      <c r="FP16" s="28" cm="1">
        <f t="array" ref="FP16">INDEX('AEG Inputs'!$E$2:$BC$95,MATCH(FP$1,'AEG Inputs'!$F$2:$F$95,0),MATCH($A16,'AEG Inputs'!$E$2:$AI$2,0)+20)/'AEG Inputs'!$G$1+FP15</f>
        <v>442</v>
      </c>
      <c r="FQ16" s="28" cm="1">
        <f t="array" ref="FQ16">INDEX('AEG Inputs'!$E$2:$BC$95,MATCH(FQ$1,'AEG Inputs'!$F$2:$F$95,0),MATCH($A16,'AEG Inputs'!$E$2:$AI$2,0)+20)/'AEG Inputs'!$G$1+FQ15</f>
        <v>0</v>
      </c>
      <c r="FR16" s="28" cm="1">
        <f t="array" ref="FR16">INDEX('AEG Inputs'!$E$2:$BC$95,MATCH(FR$1,'AEG Inputs'!$F$2:$F$95,0),MATCH($A16,'AEG Inputs'!$E$2:$AI$2,0)+20)/'AEG Inputs'!$G$1+FR15</f>
        <v>187</v>
      </c>
      <c r="FS16" s="28" cm="1">
        <f t="array" ref="FS16">INDEX('AEG Inputs'!$E$2:$BC$95,MATCH(FS$1,'AEG Inputs'!$F$2:$F$95,0),MATCH($A16,'AEG Inputs'!$E$2:$AI$2,0)+20)/'AEG Inputs'!$G$1+FS15</f>
        <v>514</v>
      </c>
      <c r="FT16" s="28" cm="1">
        <f t="array" ref="FT16">INDEX('AEG Inputs'!$E$2:$BC$95,MATCH(FT$1,'AEG Inputs'!$F$2:$F$95,0),MATCH($A16,'AEG Inputs'!$E$2:$AI$2,0)+20)/'AEG Inputs'!$G$1+FT15</f>
        <v>110</v>
      </c>
      <c r="FU16" s="28" cm="1">
        <f t="array" ref="FU16">INDEX('AEG Inputs'!$E$2:$BC$95,MATCH(FU$1,'AEG Inputs'!$F$2:$F$95,0),MATCH($A16,'AEG Inputs'!$E$2:$AI$2,0)+20)/'AEG Inputs'!$G$1+FU15</f>
        <v>99</v>
      </c>
      <c r="FV16" s="28" cm="1">
        <f t="array" ref="FV16">INDEX('AEG Inputs'!$E$2:$BC$95,MATCH(FV$1,'AEG Inputs'!$F$2:$F$95,0),MATCH($A16,'AEG Inputs'!$E$2:$AI$2,0)+20)/'AEG Inputs'!$G$1+FV15</f>
        <v>1</v>
      </c>
      <c r="FW16" s="28" cm="1">
        <f t="array" ref="FW16">INDEX('AEG Inputs'!$E$2:$BC$95,MATCH(FW$1,'AEG Inputs'!$F$2:$F$95,0),MATCH($A16,'AEG Inputs'!$E$2:$AI$2,0)+20)/'AEG Inputs'!$G$1+FW15</f>
        <v>53</v>
      </c>
      <c r="FX16" s="28" cm="1">
        <f t="array" ref="FX16">INDEX('AEG Inputs'!$E$2:$BC$95,MATCH(FX$1,'AEG Inputs'!$F$2:$F$95,0),MATCH($A16,'AEG Inputs'!$E$2:$AI$2,0)+20)/'AEG Inputs'!$G$1+FX15</f>
        <v>0</v>
      </c>
      <c r="FY16" s="28" cm="1">
        <f t="array" ref="FY16">INDEX('AEG Inputs'!$E$2:$BC$95,MATCH(FY$1,'AEG Inputs'!$F$2:$F$95,0),MATCH($A16,'AEG Inputs'!$E$2:$AI$2,0)+20)/'AEG Inputs'!$G$1+FY15</f>
        <v>45</v>
      </c>
    </row>
    <row r="17" spans="1:181" x14ac:dyDescent="0.25">
      <c r="A17" s="28">
        <v>2036</v>
      </c>
      <c r="B17" s="28">
        <f>INDEX('AEG Inputs'!$E$2:$BC$95,MATCH(B$1,'AEG Inputs'!$E$2:$E$95,0),MATCH($A17,'AEG Inputs'!$E$2:$AI$2,0))/'AEG Inputs'!$G$1+B16</f>
        <v>0</v>
      </c>
      <c r="C17" s="28">
        <f>INDEX('AEG Inputs'!$E$2:$BC$95,MATCH(C$1,'AEG Inputs'!$E$2:$E$95,0),MATCH($A17,'AEG Inputs'!$E$2:$AI$2,0))/'AEG Inputs'!$G$1+C16</f>
        <v>6</v>
      </c>
      <c r="D17" s="28">
        <f>INDEX('AEG Inputs'!$E$2:$BC$95,MATCH(D$1,'AEG Inputs'!$E$2:$E$95,0),MATCH($A17,'AEG Inputs'!$E$2:$AI$2,0))/'AEG Inputs'!$G$1+D16</f>
        <v>120</v>
      </c>
      <c r="E17" s="28">
        <f>INDEX('AEG Inputs'!$E$2:$BC$95,MATCH(E$1,'AEG Inputs'!$E$2:$E$95,0),MATCH($A17,'AEG Inputs'!$E$2:$AI$2,0))/'AEG Inputs'!$G$1+E16</f>
        <v>18</v>
      </c>
      <c r="F17" s="28">
        <f>INDEX('AEG Inputs'!$E$2:$BC$95,MATCH(F$1,'AEG Inputs'!$E$2:$E$95,0),MATCH($A17,'AEG Inputs'!$E$2:$AI$2,0))/'AEG Inputs'!$G$1+F16</f>
        <v>79</v>
      </c>
      <c r="G17" s="28">
        <f>INDEX('AEG Inputs'!$E$2:$BC$95,MATCH(G$1,'AEG Inputs'!$E$2:$E$95,0),MATCH($A17,'AEG Inputs'!$E$2:$AI$2,0))/'AEG Inputs'!$G$1+G16</f>
        <v>0</v>
      </c>
      <c r="H17" s="28">
        <f>INDEX('AEG Inputs'!$E$2:$BC$95,MATCH(H$1,'AEG Inputs'!$E$2:$E$95,0),MATCH($A17,'AEG Inputs'!$E$2:$AI$2,0))/'AEG Inputs'!$G$1+H16</f>
        <v>0</v>
      </c>
      <c r="I17" s="28">
        <f>INDEX('AEG Inputs'!$E$2:$BC$95,MATCH(I$1,'AEG Inputs'!$E$2:$E$95,0),MATCH($A17,'AEG Inputs'!$E$2:$AI$2,0))/'AEG Inputs'!$G$1+I16</f>
        <v>66</v>
      </c>
      <c r="J17" s="28">
        <f>INDEX('AEG Inputs'!$E$2:$BC$95,MATCH(J$1,'AEG Inputs'!$E$2:$E$95,0),MATCH($A17,'AEG Inputs'!$E$2:$AI$2,0))/'AEG Inputs'!$G$1+J16</f>
        <v>882</v>
      </c>
      <c r="K17" s="28">
        <f>INDEX('AEG Inputs'!$E$2:$BC$95,MATCH(K$1,'AEG Inputs'!$E$2:$E$95,0),MATCH($A17,'AEG Inputs'!$E$2:$AI$2,0))/'AEG Inputs'!$G$1+K16</f>
        <v>17</v>
      </c>
      <c r="L17" s="28">
        <f>INDEX('AEG Inputs'!$E$2:$BC$95,MATCH(L$1,'AEG Inputs'!$E$2:$E$95,0),MATCH($A17,'AEG Inputs'!$E$2:$AI$2,0))/'AEG Inputs'!$G$1+L16</f>
        <v>19</v>
      </c>
      <c r="M17" s="28">
        <f>INDEX('AEG Inputs'!$E$2:$BC$95,MATCH(M$1,'AEG Inputs'!$E$2:$E$95,0),MATCH($A17,'AEG Inputs'!$E$2:$AI$2,0))/'AEG Inputs'!$G$1+M16</f>
        <v>0</v>
      </c>
      <c r="N17" s="28">
        <f>INDEX('AEG Inputs'!$E$2:$BC$95,MATCH(N$1,'AEG Inputs'!$E$2:$E$95,0),MATCH($A17,'AEG Inputs'!$E$2:$AI$2,0))/'AEG Inputs'!$G$1+N16</f>
        <v>42</v>
      </c>
      <c r="O17" s="28">
        <f>INDEX('AEG Inputs'!$E$2:$BC$95,MATCH(O$1,'AEG Inputs'!$E$2:$E$95,0),MATCH($A17,'AEG Inputs'!$E$2:$AI$2,0))/'AEG Inputs'!$G$1+O16</f>
        <v>0</v>
      </c>
      <c r="P17" s="28">
        <f>INDEX('AEG Inputs'!$E$2:$BC$95,MATCH(P$1,'AEG Inputs'!$E$2:$E$95,0),MATCH($A17,'AEG Inputs'!$E$2:$AI$2,0))/'AEG Inputs'!$G$1+P16</f>
        <v>7</v>
      </c>
      <c r="Q17" s="28">
        <f>INDEX('AEG Inputs'!$E$2:$BC$95,MATCH(Q$1,'AEG Inputs'!$E$2:$E$95,0),MATCH($A17,'AEG Inputs'!$E$2:$AI$2,0))/'AEG Inputs'!$G$1+Q16</f>
        <v>127</v>
      </c>
      <c r="R17" s="28">
        <f>INDEX('AEG Inputs'!$E$2:$BC$95,MATCH(R$1,'AEG Inputs'!$E$2:$E$95,0),MATCH($A17,'AEG Inputs'!$E$2:$AI$2,0))/'AEG Inputs'!$G$1+R16</f>
        <v>0</v>
      </c>
      <c r="S17" s="28">
        <f>INDEX('AEG Inputs'!$E$2:$BC$95,MATCH(S$1,'AEG Inputs'!$E$2:$E$95,0),MATCH($A17,'AEG Inputs'!$E$2:$AI$2,0))/'AEG Inputs'!$G$1+S16</f>
        <v>26</v>
      </c>
      <c r="T17" s="28">
        <f>INDEX('AEG Inputs'!$E$2:$BC$95,MATCH(T$1,'AEG Inputs'!$E$2:$E$95,0),MATCH($A17,'AEG Inputs'!$E$2:$AI$2,0))/'AEG Inputs'!$G$1+T16</f>
        <v>144</v>
      </c>
      <c r="U17" s="28">
        <f>INDEX('AEG Inputs'!$E$2:$BC$95,MATCH(U$1,'AEG Inputs'!$E$2:$E$95,0),MATCH($A17,'AEG Inputs'!$E$2:$AI$2,0))/'AEG Inputs'!$G$1+U16</f>
        <v>8</v>
      </c>
      <c r="V17" s="28">
        <f>INDEX('AEG Inputs'!$E$2:$BC$95,MATCH(V$1,'AEG Inputs'!$E$2:$E$95,0),MATCH($A17,'AEG Inputs'!$E$2:$AI$2,0))/'AEG Inputs'!$G$1+V16</f>
        <v>229</v>
      </c>
      <c r="W17" s="28">
        <f>INDEX('AEG Inputs'!$E$2:$BC$95,MATCH(W$1,'AEG Inputs'!$E$2:$E$95,0),MATCH($A17,'AEG Inputs'!$E$2:$AI$2,0))/'AEG Inputs'!$G$1+W16</f>
        <v>0</v>
      </c>
      <c r="X17" s="28">
        <f>INDEX('AEG Inputs'!$E$2:$BC$95,MATCH(X$1,'AEG Inputs'!$E$2:$E$95,0),MATCH($A17,'AEG Inputs'!$E$2:$AI$2,0))/'AEG Inputs'!$G$1+X16</f>
        <v>72</v>
      </c>
      <c r="Y17" s="28">
        <f>INDEX('AEG Inputs'!$E$2:$BC$95,MATCH(Y$1,'AEG Inputs'!$E$2:$E$95,0),MATCH($A17,'AEG Inputs'!$E$2:$AI$2,0))/'AEG Inputs'!$G$1+Y16</f>
        <v>788</v>
      </c>
      <c r="Z17" s="28">
        <f>INDEX('AEG Inputs'!$E$2:$BC$95,MATCH(Z$1,'AEG Inputs'!$E$2:$E$95,0),MATCH($A17,'AEG Inputs'!$E$2:$AI$2,0))/'AEG Inputs'!$G$1+Z16</f>
        <v>34</v>
      </c>
      <c r="AA17" s="28">
        <f>INDEX('AEG Inputs'!$E$2:$BC$95,MATCH(AA$1,'AEG Inputs'!$E$2:$E$95,0),MATCH($A17,'AEG Inputs'!$E$2:$AI$2,0))/'AEG Inputs'!$G$1+AA16</f>
        <v>40</v>
      </c>
      <c r="AB17" s="28">
        <f>INDEX('AEG Inputs'!$E$2:$BC$95,MATCH(AB$1,'AEG Inputs'!$E$2:$E$95,0),MATCH($A17,'AEG Inputs'!$E$2:$AI$2,0))/'AEG Inputs'!$G$1+AB16</f>
        <v>0</v>
      </c>
      <c r="AC17" s="28">
        <f>INDEX('AEG Inputs'!$E$2:$BC$95,MATCH(AC$1,'AEG Inputs'!$E$2:$E$95,0),MATCH($A17,'AEG Inputs'!$E$2:$AI$2,0))/'AEG Inputs'!$G$1+AC16</f>
        <v>115</v>
      </c>
      <c r="AD17" s="28">
        <f>INDEX('AEG Inputs'!$E$2:$BC$95,MATCH(AD$1,'AEG Inputs'!$E$2:$E$95,0),MATCH($A17,'AEG Inputs'!$E$2:$AI$2,0))/'AEG Inputs'!$G$1+AD16</f>
        <v>0</v>
      </c>
      <c r="AE17" s="28">
        <f>INDEX('AEG Inputs'!$E$2:$BC$95,MATCH(AE$1,'AEG Inputs'!$E$2:$E$95,0),MATCH($A17,'AEG Inputs'!$E$2:$AI$2,0))/'AEG Inputs'!$G$1+AE16</f>
        <v>11</v>
      </c>
      <c r="AF17" s="28">
        <f>INDEX('AEG Inputs'!$E$2:$BC$95,MATCH(AF$1,'AEG Inputs'!$E$2:$E$95,0),MATCH($A17,'AEG Inputs'!$E$2:$AI$2,0))/'AEG Inputs'!$G$1+AF16</f>
        <v>2948</v>
      </c>
      <c r="AG17" s="28">
        <f>INDEX('AEG Inputs'!$E$2:$BC$95,MATCH(AG$1,'AEG Inputs'!$E$2:$E$95,0),MATCH($A17,'AEG Inputs'!$E$2:$AI$2,0))/'AEG Inputs'!$G$1+AG16</f>
        <v>0</v>
      </c>
      <c r="AH17" s="28">
        <f>INDEX('AEG Inputs'!$E$2:$BC$95,MATCH(AH$1,'AEG Inputs'!$E$2:$E$95,0),MATCH($A17,'AEG Inputs'!$E$2:$AI$2,0))/'AEG Inputs'!$G$1+AH16</f>
        <v>722</v>
      </c>
      <c r="AI17" s="28">
        <f>INDEX('AEG Inputs'!$E$2:$BC$95,MATCH(AI$1,'AEG Inputs'!$E$2:$E$95,0),MATCH($A17,'AEG Inputs'!$E$2:$AI$2,0))/'AEG Inputs'!$G$1+AI16</f>
        <v>1266</v>
      </c>
      <c r="AJ17" s="28">
        <f>INDEX('AEG Inputs'!$E$2:$BC$95,MATCH(AJ$1,'AEG Inputs'!$E$2:$E$95,0),MATCH($A17,'AEG Inputs'!$E$2:$AI$2,0))/'AEG Inputs'!$G$1+AJ16</f>
        <v>909</v>
      </c>
      <c r="AK17" s="28">
        <f>INDEX('AEG Inputs'!$E$2:$BC$95,MATCH(AK$1,'AEG Inputs'!$E$2:$E$95,0),MATCH($A17,'AEG Inputs'!$E$2:$AI$2,0))/'AEG Inputs'!$G$1+AK16</f>
        <v>1326</v>
      </c>
      <c r="AL17" s="28">
        <f>INDEX('AEG Inputs'!$E$2:$BC$95,MATCH(AL$1,'AEG Inputs'!$E$2:$E$95,0),MATCH($A17,'AEG Inputs'!$E$2:$AI$2,0))/'AEG Inputs'!$G$1+AL16</f>
        <v>27</v>
      </c>
      <c r="AM17" s="28">
        <f>INDEX('AEG Inputs'!$E$2:$BC$95,MATCH(AM$1,'AEG Inputs'!$E$2:$E$95,0),MATCH($A17,'AEG Inputs'!$E$2:$AI$2,0))/'AEG Inputs'!$G$1+AM16</f>
        <v>0</v>
      </c>
      <c r="AN17" s="28">
        <f>INDEX('AEG Inputs'!$E$2:$BC$95,MATCH(AN$1,'AEG Inputs'!$E$2:$E$95,0),MATCH($A17,'AEG Inputs'!$E$2:$AI$2,0))/'AEG Inputs'!$G$1+AN16</f>
        <v>0</v>
      </c>
      <c r="AO17" s="28">
        <f>INDEX('AEG Inputs'!$E$2:$BC$95,MATCH(AO$1,'AEG Inputs'!$E$2:$E$95,0),MATCH($A17,'AEG Inputs'!$E$2:$AI$2,0))/'AEG Inputs'!$G$1+AO16</f>
        <v>1888</v>
      </c>
      <c r="AP17" s="28">
        <f>INDEX('AEG Inputs'!$E$2:$BC$95,MATCH(AP$1,'AEG Inputs'!$E$2:$E$95,0),MATCH($A17,'AEG Inputs'!$E$2:$AI$2,0))/'AEG Inputs'!$G$1+AP16</f>
        <v>330</v>
      </c>
      <c r="AQ17" s="28">
        <f>INDEX('AEG Inputs'!$E$2:$BC$95,MATCH(AQ$1,'AEG Inputs'!$E$2:$E$95,0),MATCH($A17,'AEG Inputs'!$E$2:$AI$2,0))/'AEG Inputs'!$G$1+AQ16</f>
        <v>359</v>
      </c>
      <c r="AR17" s="28">
        <f>INDEX('AEG Inputs'!$E$2:$BC$95,MATCH(AR$1,'AEG Inputs'!$E$2:$E$95,0),MATCH($A17,'AEG Inputs'!$E$2:$AI$2,0))/'AEG Inputs'!$G$1+AR16</f>
        <v>4</v>
      </c>
      <c r="AS17" s="28">
        <f>INDEX('AEG Inputs'!$E$2:$BC$95,MATCH(AS$1,'AEG Inputs'!$E$2:$E$95,0),MATCH($A17,'AEG Inputs'!$E$2:$AI$2,0))/'AEG Inputs'!$G$1+AS16</f>
        <v>684</v>
      </c>
      <c r="AT17" s="28">
        <f>INDEX('AEG Inputs'!$E$2:$BC$95,MATCH(AT$1,'AEG Inputs'!$E$2:$E$95,0),MATCH($A17,'AEG Inputs'!$E$2:$AI$2,0))/'AEG Inputs'!$G$1+AT16</f>
        <v>0</v>
      </c>
      <c r="AU17" s="28">
        <f>INDEX('AEG Inputs'!$E$2:$BC$95,MATCH(AU$1,'AEG Inputs'!$E$2:$E$95,0),MATCH($A17,'AEG Inputs'!$E$2:$AI$2,0))/'AEG Inputs'!$G$1+AU16</f>
        <v>69</v>
      </c>
      <c r="AV17" s="28">
        <f>INDEX('AEG Inputs'!$E$2:$BC$95,MATCH(AV$1,'AEG Inputs'!$E$2:$E$95,0),MATCH($A17,'AEG Inputs'!$E$2:$AI$2,0))/'AEG Inputs'!$G$1+AV16</f>
        <v>0</v>
      </c>
      <c r="AW17" s="28">
        <f>INDEX('AEG Inputs'!$E$2:$BC$95,MATCH(AW$1,'AEG Inputs'!$E$2:$E$95,0),MATCH($A17,'AEG Inputs'!$E$2:$AI$2,0))/'AEG Inputs'!$G$1+AW16</f>
        <v>0</v>
      </c>
      <c r="AX17" s="28">
        <f>INDEX('AEG Inputs'!$E$2:$BC$95,MATCH(AX$1,'AEG Inputs'!$E$2:$E$95,0),MATCH($A17,'AEG Inputs'!$E$2:$AI$2,0))/'AEG Inputs'!$G$1+AX16</f>
        <v>2847</v>
      </c>
      <c r="AY17" s="28">
        <f>INDEX('AEG Inputs'!$E$2:$BC$95,MATCH(AY$1,'AEG Inputs'!$E$2:$E$95,0),MATCH($A17,'AEG Inputs'!$E$2:$AI$2,0))/'AEG Inputs'!$G$1+AY16</f>
        <v>1205</v>
      </c>
      <c r="AZ17" s="28">
        <f>INDEX('AEG Inputs'!$E$2:$BC$95,MATCH(AZ$1,'AEG Inputs'!$E$2:$E$95,0),MATCH($A17,'AEG Inputs'!$E$2:$AI$2,0))/'AEG Inputs'!$G$1+AZ16</f>
        <v>99</v>
      </c>
      <c r="BA17" s="28">
        <f>INDEX('AEG Inputs'!$E$2:$BC$95,MATCH(BA$1,'AEG Inputs'!$E$2:$E$95,0),MATCH($A17,'AEG Inputs'!$E$2:$AI$2,0))/'AEG Inputs'!$G$1+BA16</f>
        <v>3103</v>
      </c>
      <c r="BB17" s="28">
        <f>INDEX('AEG Inputs'!$E$2:$BC$95,MATCH(BB$1,'AEG Inputs'!$E$2:$E$95,0),MATCH($A17,'AEG Inputs'!$E$2:$AI$2,0))/'AEG Inputs'!$G$1+BB16</f>
        <v>25</v>
      </c>
      <c r="BC17" s="28">
        <f>INDEX('AEG Inputs'!$E$2:$BC$95,MATCH(BC$1,'AEG Inputs'!$E$2:$E$95,0),MATCH($A17,'AEG Inputs'!$E$2:$AI$2,0))/'AEG Inputs'!$G$1+BC16</f>
        <v>374</v>
      </c>
      <c r="BD17" s="28">
        <f>INDEX('AEG Inputs'!$E$2:$BC$95,MATCH(BD$1,'AEG Inputs'!$E$2:$E$95,0),MATCH($A17,'AEG Inputs'!$E$2:$AI$2,0))/'AEG Inputs'!$G$1+BD16</f>
        <v>5657</v>
      </c>
      <c r="BE17" s="28">
        <f>INDEX('AEG Inputs'!$E$2:$BC$95,MATCH(BE$1,'AEG Inputs'!$E$2:$E$95,0),MATCH($A17,'AEG Inputs'!$E$2:$AI$2,0))/'AEG Inputs'!$G$1+BE16</f>
        <v>682</v>
      </c>
      <c r="BF17" s="28">
        <f>INDEX('AEG Inputs'!$E$2:$BC$95,MATCH(BF$1,'AEG Inputs'!$E$2:$E$95,0),MATCH($A17,'AEG Inputs'!$E$2:$AI$2,0))/'AEG Inputs'!$G$1+BF16</f>
        <v>677.99999999999989</v>
      </c>
      <c r="BG17" s="28">
        <f>INDEX('AEG Inputs'!$E$2:$BC$95,MATCH(BG$1,'AEG Inputs'!$E$2:$E$95,0),MATCH($A17,'AEG Inputs'!$E$2:$AI$2,0))/'AEG Inputs'!$G$1+BG16</f>
        <v>24</v>
      </c>
      <c r="BH17" s="28">
        <f>INDEX('AEG Inputs'!$E$2:$BC$95,MATCH(BH$1,'AEG Inputs'!$E$2:$E$95,0),MATCH($A17,'AEG Inputs'!$E$2:$AI$2,0))/'AEG Inputs'!$G$1+BH16</f>
        <v>852</v>
      </c>
      <c r="BI17" s="28">
        <f>INDEX('AEG Inputs'!$E$2:$BC$95,MATCH(BI$1,'AEG Inputs'!$E$2:$E$95,0),MATCH($A17,'AEG Inputs'!$E$2:$AI$2,0))/'AEG Inputs'!$G$1+BI16</f>
        <v>0</v>
      </c>
      <c r="BJ17" s="28">
        <f>INDEX('AEG Inputs'!$E$2:$BC$95,MATCH(BJ$1,'AEG Inputs'!$E$2:$E$95,0),MATCH($A17,'AEG Inputs'!$E$2:$AI$2,0))/'AEG Inputs'!$G$1+BJ16</f>
        <v>220</v>
      </c>
      <c r="BK17" s="28">
        <f>INDEX('AEG Inputs'!$E$2:$BC$95,MATCH(BK$1,'AEG Inputs'!$E$2:$E$95,0),MATCH($A17,'AEG Inputs'!$E$2:$AI$2,0))/'AEG Inputs'!$G$1+BK16</f>
        <v>885</v>
      </c>
      <c r="BL17" s="28">
        <f>INDEX('AEG Inputs'!$E$2:$BC$95,MATCH(BL$1,'AEG Inputs'!$E$2:$E$95,0),MATCH($A17,'AEG Inputs'!$E$2:$AI$2,0))/'AEG Inputs'!$G$1+BL16</f>
        <v>0</v>
      </c>
      <c r="BM17" s="28">
        <f>INDEX('AEG Inputs'!$E$2:$BC$95,MATCH(BM$1,'AEG Inputs'!$E$2:$E$95,0),MATCH($A17,'AEG Inputs'!$E$2:$AI$2,0))/'AEG Inputs'!$G$1+BM16</f>
        <v>152</v>
      </c>
      <c r="BN17" s="28">
        <f>INDEX('AEG Inputs'!$E$2:$BC$95,MATCH(BN$1,'AEG Inputs'!$E$2:$E$95,0),MATCH($A17,'AEG Inputs'!$E$2:$AI$2,0))/'AEG Inputs'!$G$1+BN16</f>
        <v>380</v>
      </c>
      <c r="BO17" s="28">
        <f>INDEX('AEG Inputs'!$E$2:$BC$95,MATCH(BO$1,'AEG Inputs'!$E$2:$E$95,0),MATCH($A17,'AEG Inputs'!$E$2:$AI$2,0))/'AEG Inputs'!$G$1+BO16</f>
        <v>284</v>
      </c>
      <c r="BP17" s="28">
        <f>INDEX('AEG Inputs'!$E$2:$BC$95,MATCH(BP$1,'AEG Inputs'!$E$2:$E$95,0),MATCH($A17,'AEG Inputs'!$E$2:$AI$2,0))/'AEG Inputs'!$G$1+BP16</f>
        <v>415</v>
      </c>
      <c r="BQ17" s="28">
        <f>INDEX('AEG Inputs'!$E$2:$BC$95,MATCH(BQ$1,'AEG Inputs'!$E$2:$E$95,0),MATCH($A17,'AEG Inputs'!$E$2:$AI$2,0))/'AEG Inputs'!$G$1+BQ16</f>
        <v>3</v>
      </c>
      <c r="BR17" s="28">
        <f>INDEX('AEG Inputs'!$E$2:$BC$95,MATCH(BR$1,'AEG Inputs'!$E$2:$E$95,0),MATCH($A17,'AEG Inputs'!$E$2:$AI$2,0))/'AEG Inputs'!$G$1+BR16</f>
        <v>0</v>
      </c>
      <c r="BS17" s="28">
        <f>INDEX('AEG Inputs'!$E$2:$BC$95,MATCH(BS$1,'AEG Inputs'!$E$2:$E$95,0),MATCH($A17,'AEG Inputs'!$E$2:$AI$2,0))/'AEG Inputs'!$G$1+BS16</f>
        <v>0</v>
      </c>
      <c r="BT17" s="28">
        <f>INDEX('AEG Inputs'!$E$2:$BC$95,MATCH(BT$1,'AEG Inputs'!$E$2:$E$95,0),MATCH($A17,'AEG Inputs'!$E$2:$AI$2,0))/'AEG Inputs'!$G$1+BT16</f>
        <v>371</v>
      </c>
      <c r="BU17" s="28">
        <f>INDEX('AEG Inputs'!$E$2:$BC$95,MATCH(BU$1,'AEG Inputs'!$E$2:$E$95,0),MATCH($A17,'AEG Inputs'!$E$2:$AI$2,0))/'AEG Inputs'!$G$1+BU16</f>
        <v>84</v>
      </c>
      <c r="BV17" s="28">
        <f>INDEX('AEG Inputs'!$E$2:$BC$95,MATCH(BV$1,'AEG Inputs'!$E$2:$E$95,0),MATCH($A17,'AEG Inputs'!$E$2:$AI$2,0))/'AEG Inputs'!$G$1+BV16</f>
        <v>91</v>
      </c>
      <c r="BW17" s="28">
        <f>INDEX('AEG Inputs'!$E$2:$BC$95,MATCH(BW$1,'AEG Inputs'!$E$2:$E$95,0),MATCH($A17,'AEG Inputs'!$E$2:$AI$2,0))/'AEG Inputs'!$G$1+BW16</f>
        <v>0</v>
      </c>
      <c r="BX17" s="28">
        <f>INDEX('AEG Inputs'!$E$2:$BC$95,MATCH(BX$1,'AEG Inputs'!$E$2:$E$95,0),MATCH($A17,'AEG Inputs'!$E$2:$AI$2,0))/'AEG Inputs'!$G$1+BX16</f>
        <v>214</v>
      </c>
      <c r="BY17" s="28">
        <f>INDEX('AEG Inputs'!$E$2:$BC$95,MATCH(BY$1,'AEG Inputs'!$E$2:$E$95,0),MATCH($A17,'AEG Inputs'!$E$2:$AI$2,0))/'AEG Inputs'!$G$1+BY16</f>
        <v>0</v>
      </c>
      <c r="BZ17" s="28">
        <f>INDEX('AEG Inputs'!$E$2:$BC$95,MATCH(BZ$1,'AEG Inputs'!$E$2:$E$95,0),MATCH($A17,'AEG Inputs'!$E$2:$AI$2,0))/'AEG Inputs'!$G$1+BZ16</f>
        <v>18</v>
      </c>
      <c r="CA17" s="28">
        <f>INDEX('AEG Inputs'!$E$2:$BC$95,MATCH(CA$1,'AEG Inputs'!$E$2:$E$95,0),MATCH($A17,'AEG Inputs'!$E$2:$AI$2,0))/'AEG Inputs'!$G$1+CA16</f>
        <v>0</v>
      </c>
      <c r="CB17" s="28">
        <f>INDEX('AEG Inputs'!$E$2:$BC$95,MATCH(CB$1,'AEG Inputs'!$E$2:$E$95,0),MATCH($A17,'AEG Inputs'!$E$2:$AI$2,0))/'AEG Inputs'!$G$1+CB16</f>
        <v>0</v>
      </c>
      <c r="CC17" s="28">
        <f>INDEX('AEG Inputs'!$E$2:$BC$95,MATCH(CC$1,'AEG Inputs'!$E$2:$E$95,0),MATCH($A17,'AEG Inputs'!$E$2:$AI$2,0))/'AEG Inputs'!$G$1+CC16</f>
        <v>37</v>
      </c>
      <c r="CD17" s="28">
        <f>INDEX('AEG Inputs'!$E$2:$BC$95,MATCH(CD$1,'AEG Inputs'!$E$2:$E$95,0),MATCH($A17,'AEG Inputs'!$E$2:$AI$2,0))/'AEG Inputs'!$G$1+CD16</f>
        <v>140</v>
      </c>
      <c r="CE17" s="28">
        <f>INDEX('AEG Inputs'!$E$2:$BC$95,MATCH(CE$1,'AEG Inputs'!$E$2:$E$95,0),MATCH($A17,'AEG Inputs'!$E$2:$AI$2,0))/'AEG Inputs'!$G$1+CE16</f>
        <v>10</v>
      </c>
      <c r="CF17" s="28">
        <f>INDEX('AEG Inputs'!$E$2:$BC$95,MATCH(CF$1,'AEG Inputs'!$E$2:$E$95,0),MATCH($A17,'AEG Inputs'!$E$2:$AI$2,0))/'AEG Inputs'!$G$1+CF16</f>
        <v>212</v>
      </c>
      <c r="CG17" s="28">
        <f>INDEX('AEG Inputs'!$E$2:$BC$95,MATCH(CG$1,'AEG Inputs'!$E$2:$E$95,0),MATCH($A17,'AEG Inputs'!$E$2:$AI$2,0))/'AEG Inputs'!$G$1+CG16</f>
        <v>0</v>
      </c>
      <c r="CH17" s="28">
        <f>INDEX('AEG Inputs'!$E$2:$BC$95,MATCH(CH$1,'AEG Inputs'!$E$2:$E$95,0),MATCH($A17,'AEG Inputs'!$E$2:$AI$2,0))/'AEG Inputs'!$G$1+CH16</f>
        <v>89</v>
      </c>
      <c r="CI17" s="28">
        <f>INDEX('AEG Inputs'!$E$2:$BC$95,MATCH(CI$1,'AEG Inputs'!$E$2:$E$95,0),MATCH($A17,'AEG Inputs'!$E$2:$AI$2,0))/'AEG Inputs'!$G$1+CI16</f>
        <v>554</v>
      </c>
      <c r="CJ17" s="28">
        <f>INDEX('AEG Inputs'!$E$2:$BC$95,MATCH(CJ$1,'AEG Inputs'!$E$2:$E$95,0),MATCH($A17,'AEG Inputs'!$E$2:$AI$2,0))/'AEG Inputs'!$G$1+CJ16</f>
        <v>75</v>
      </c>
      <c r="CK17" s="28">
        <f>INDEX('AEG Inputs'!$E$2:$BC$95,MATCH(CK$1,'AEG Inputs'!$E$2:$E$95,0),MATCH($A17,'AEG Inputs'!$E$2:$AI$2,0))/'AEG Inputs'!$G$1+CK16</f>
        <v>108</v>
      </c>
      <c r="CL17" s="28">
        <f>INDEX('AEG Inputs'!$E$2:$BC$95,MATCH(CL$1,'AEG Inputs'!$E$2:$E$95,0),MATCH($A17,'AEG Inputs'!$E$2:$AI$2,0))/'AEG Inputs'!$G$1+CL16</f>
        <v>0</v>
      </c>
      <c r="CM17" s="28">
        <f>INDEX('AEG Inputs'!$E$2:$BC$95,MATCH(CM$1,'AEG Inputs'!$E$2:$E$95,0),MATCH($A17,'AEG Inputs'!$E$2:$AI$2,0))/'AEG Inputs'!$G$1+CM16</f>
        <v>228</v>
      </c>
      <c r="CN17" s="28">
        <f>INDEX('AEG Inputs'!$E$2:$BC$95,MATCH(CN$1,'AEG Inputs'!$E$2:$E$95,0),MATCH($A17,'AEG Inputs'!$E$2:$AI$2,0))/'AEG Inputs'!$G$1+CN16</f>
        <v>0</v>
      </c>
      <c r="CO17" s="28">
        <f>INDEX('AEG Inputs'!$E$2:$BC$95,MATCH(CO$1,'AEG Inputs'!$E$2:$E$95,0),MATCH($A17,'AEG Inputs'!$E$2:$AI$2,0))/'AEG Inputs'!$G$1+CO16</f>
        <v>28</v>
      </c>
      <c r="CP17" s="28">
        <f>INDEX('AEG Inputs'!$E$2:$BC$95,MATCH(CP$1,'AEG Inputs'!$E$2:$E$95,0),MATCH($A17,'AEG Inputs'!$E$2:$AI$2,0))/'AEG Inputs'!$G$1+CP16</f>
        <v>40</v>
      </c>
      <c r="CQ17" s="28" cm="1">
        <f t="array" ref="CQ17">INDEX('AEG Inputs'!$E$2:$BC$95,MATCH(CQ$1,'AEG Inputs'!$F$2:$F$95,0),MATCH($A17,'AEG Inputs'!$E$2:$AI$2,0)+20)/'AEG Inputs'!$G$1+CQ16</f>
        <v>0</v>
      </c>
      <c r="CR17" s="28" cm="1">
        <f t="array" ref="CR17">INDEX('AEG Inputs'!$E$2:$BC$95,MATCH(CR$1,'AEG Inputs'!$F$2:$F$95,0),MATCH($A17,'AEG Inputs'!$E$2:$AI$2,0)+20)/'AEG Inputs'!$G$1+CR16</f>
        <v>7</v>
      </c>
      <c r="CS17" s="28" cm="1">
        <f t="array" ref="CS17">INDEX('AEG Inputs'!$E$2:$BC$95,MATCH(CS$1,'AEG Inputs'!$F$2:$F$95,0),MATCH($A17,'AEG Inputs'!$E$2:$AI$2,0)+20)/'AEG Inputs'!$G$1+CS16</f>
        <v>349</v>
      </c>
      <c r="CT17" s="28" cm="1">
        <f t="array" ref="CT17">INDEX('AEG Inputs'!$E$2:$BC$95,MATCH(CT$1,'AEG Inputs'!$F$2:$F$95,0),MATCH($A17,'AEG Inputs'!$E$2:$AI$2,0)+20)/'AEG Inputs'!$G$1+CT16</f>
        <v>12</v>
      </c>
      <c r="CU17" s="28" cm="1">
        <f t="array" ref="CU17">INDEX('AEG Inputs'!$E$2:$BC$95,MATCH(CU$1,'AEG Inputs'!$F$2:$F$95,0),MATCH($A17,'AEG Inputs'!$E$2:$AI$2,0)+20)/'AEG Inputs'!$G$1+CU16</f>
        <v>253</v>
      </c>
      <c r="CV17" s="28" cm="1">
        <f t="array" ref="CV17">INDEX('AEG Inputs'!$E$2:$BC$95,MATCH(CV$1,'AEG Inputs'!$F$2:$F$95,0),MATCH($A17,'AEG Inputs'!$E$2:$AI$2,0)+20)/'AEG Inputs'!$G$1+CV16</f>
        <v>0</v>
      </c>
      <c r="CW17" s="28" cm="1">
        <f t="array" ref="CW17">INDEX('AEG Inputs'!$E$2:$BC$95,MATCH(CW$1,'AEG Inputs'!$F$2:$F$95,0),MATCH($A17,'AEG Inputs'!$E$2:$AI$2,0)+20)/'AEG Inputs'!$G$1+CW16</f>
        <v>0</v>
      </c>
      <c r="CX17" s="28" cm="1">
        <f t="array" ref="CX17">INDEX('AEG Inputs'!$E$2:$BC$95,MATCH(CX$1,'AEG Inputs'!$F$2:$F$95,0),MATCH($A17,'AEG Inputs'!$E$2:$AI$2,0)+20)/'AEG Inputs'!$G$1+CX16</f>
        <v>138</v>
      </c>
      <c r="CY17" s="28" cm="1">
        <f t="array" ref="CY17">INDEX('AEG Inputs'!$E$2:$BC$95,MATCH(CY$1,'AEG Inputs'!$F$2:$F$95,0),MATCH($A17,'AEG Inputs'!$E$2:$AI$2,0)+20)/'AEG Inputs'!$G$1+CY16</f>
        <v>882</v>
      </c>
      <c r="CZ17" s="28" cm="1">
        <f t="array" ref="CZ17">INDEX('AEG Inputs'!$E$2:$BC$95,MATCH(CZ$1,'AEG Inputs'!$F$2:$F$95,0),MATCH($A17,'AEG Inputs'!$E$2:$AI$2,0)+20)/'AEG Inputs'!$G$1+CZ16</f>
        <v>25</v>
      </c>
      <c r="DA17" s="28" cm="1">
        <f t="array" ref="DA17">INDEX('AEG Inputs'!$E$2:$BC$95,MATCH(DA$1,'AEG Inputs'!$F$2:$F$95,0),MATCH($A17,'AEG Inputs'!$E$2:$AI$2,0)+20)/'AEG Inputs'!$G$1+DA16</f>
        <v>4</v>
      </c>
      <c r="DB17" s="28" cm="1">
        <f t="array" ref="DB17">INDEX('AEG Inputs'!$E$2:$BC$95,MATCH(DB$1,'AEG Inputs'!$F$2:$F$95,0),MATCH($A17,'AEG Inputs'!$E$2:$AI$2,0)+20)/'AEG Inputs'!$G$1+DB16</f>
        <v>0</v>
      </c>
      <c r="DC17" s="28" cm="1">
        <f t="array" ref="DC17">INDEX('AEG Inputs'!$E$2:$BC$95,MATCH(DC$1,'AEG Inputs'!$F$2:$F$95,0),MATCH($A17,'AEG Inputs'!$E$2:$AI$2,0)+20)/'AEG Inputs'!$G$1+DC16</f>
        <v>12</v>
      </c>
      <c r="DD17" s="28" cm="1">
        <f t="array" ref="DD17">INDEX('AEG Inputs'!$E$2:$BC$95,MATCH(DD$1,'AEG Inputs'!$F$2:$F$95,0),MATCH($A17,'AEG Inputs'!$E$2:$AI$2,0)+20)/'AEG Inputs'!$G$1+DD16</f>
        <v>0</v>
      </c>
      <c r="DE17" s="28" cm="1">
        <f t="array" ref="DE17">INDEX('AEG Inputs'!$E$2:$BC$95,MATCH(DE$1,'AEG Inputs'!$F$2:$F$95,0),MATCH($A17,'AEG Inputs'!$E$2:$AI$2,0)+20)/'AEG Inputs'!$G$1+DE16</f>
        <v>11</v>
      </c>
      <c r="DF17" s="28" cm="1">
        <f t="array" ref="DF17">INDEX('AEG Inputs'!$E$2:$BC$95,MATCH(DF$1,'AEG Inputs'!$F$2:$F$95,0),MATCH($A17,'AEG Inputs'!$E$2:$AI$2,0)+20)/'AEG Inputs'!$G$1+DF16</f>
        <v>0</v>
      </c>
      <c r="DG17" s="28" cm="1">
        <f t="array" ref="DG17">INDEX('AEG Inputs'!$E$2:$BC$95,MATCH(DG$1,'AEG Inputs'!$F$2:$F$95,0),MATCH($A17,'AEG Inputs'!$E$2:$AI$2,0)+20)/'AEG Inputs'!$G$1+DG16</f>
        <v>23</v>
      </c>
      <c r="DH17" s="28" cm="1">
        <f t="array" ref="DH17">INDEX('AEG Inputs'!$E$2:$BC$95,MATCH(DH$1,'AEG Inputs'!$F$2:$F$95,0),MATCH($A17,'AEG Inputs'!$E$2:$AI$2,0)+20)/'AEG Inputs'!$G$1+DH16</f>
        <v>426</v>
      </c>
      <c r="DI17" s="28" cm="1">
        <f t="array" ref="DI17">INDEX('AEG Inputs'!$E$2:$BC$95,MATCH(DI$1,'AEG Inputs'!$F$2:$F$95,0),MATCH($A17,'AEG Inputs'!$E$2:$AI$2,0)+20)/'AEG Inputs'!$G$1+DI16</f>
        <v>5</v>
      </c>
      <c r="DJ17" s="28" cm="1">
        <f t="array" ref="DJ17">INDEX('AEG Inputs'!$E$2:$BC$95,MATCH(DJ$1,'AEG Inputs'!$F$2:$F$95,0),MATCH($A17,'AEG Inputs'!$E$2:$AI$2,0)+20)/'AEG Inputs'!$G$1+DJ16</f>
        <v>479</v>
      </c>
      <c r="DK17" s="28" cm="1">
        <f t="array" ref="DK17">INDEX('AEG Inputs'!$E$2:$BC$95,MATCH(DK$1,'AEG Inputs'!$F$2:$F$95,0),MATCH($A17,'AEG Inputs'!$E$2:$AI$2,0)+20)/'AEG Inputs'!$G$1+DK16</f>
        <v>0</v>
      </c>
      <c r="DL17" s="28" cm="1">
        <f t="array" ref="DL17">INDEX('AEG Inputs'!$E$2:$BC$95,MATCH(DL$1,'AEG Inputs'!$F$2:$F$95,0),MATCH($A17,'AEG Inputs'!$E$2:$AI$2,0)+20)/'AEG Inputs'!$G$1+DL16</f>
        <v>152</v>
      </c>
      <c r="DM17" s="28" cm="1">
        <f t="array" ref="DM17">INDEX('AEG Inputs'!$E$2:$BC$95,MATCH(DM$1,'AEG Inputs'!$F$2:$F$95,0),MATCH($A17,'AEG Inputs'!$E$2:$AI$2,0)+20)/'AEG Inputs'!$G$1+DM16</f>
        <v>788</v>
      </c>
      <c r="DN17" s="28" cm="1">
        <f t="array" ref="DN17">INDEX('AEG Inputs'!$E$2:$BC$95,MATCH(DN$1,'AEG Inputs'!$F$2:$F$95,0),MATCH($A17,'AEG Inputs'!$E$2:$AI$2,0)+20)/'AEG Inputs'!$G$1+DN16</f>
        <v>57</v>
      </c>
      <c r="DO17" s="28" cm="1">
        <f t="array" ref="DO17">INDEX('AEG Inputs'!$E$2:$BC$95,MATCH(DO$1,'AEG Inputs'!$F$2:$F$95,0),MATCH($A17,'AEG Inputs'!$E$2:$AI$2,0)+20)/'AEG Inputs'!$G$1+DO16</f>
        <v>39</v>
      </c>
      <c r="DP17" s="28" cm="1">
        <f t="array" ref="DP17">INDEX('AEG Inputs'!$E$2:$BC$95,MATCH(DP$1,'AEG Inputs'!$F$2:$F$95,0),MATCH($A17,'AEG Inputs'!$E$2:$AI$2,0)+20)/'AEG Inputs'!$G$1+DP16</f>
        <v>0</v>
      </c>
      <c r="DQ17" s="28" cm="1">
        <f t="array" ref="DQ17">INDEX('AEG Inputs'!$E$2:$BC$95,MATCH(DQ$1,'AEG Inputs'!$F$2:$F$95,0),MATCH($A17,'AEG Inputs'!$E$2:$AI$2,0)+20)/'AEG Inputs'!$G$1+DQ16</f>
        <v>20</v>
      </c>
      <c r="DR17" s="28" cm="1">
        <f t="array" ref="DR17">INDEX('AEG Inputs'!$E$2:$BC$95,MATCH(DR$1,'AEG Inputs'!$F$2:$F$95,0),MATCH($A17,'AEG Inputs'!$E$2:$AI$2,0)+20)/'AEG Inputs'!$G$1+DR16</f>
        <v>0</v>
      </c>
      <c r="DS17" s="28" cm="1">
        <f t="array" ref="DS17">INDEX('AEG Inputs'!$E$2:$BC$95,MATCH(DS$1,'AEG Inputs'!$F$2:$F$95,0),MATCH($A17,'AEG Inputs'!$E$2:$AI$2,0)+20)/'AEG Inputs'!$G$1+DS16</f>
        <v>21</v>
      </c>
      <c r="DT17" s="28" cm="1">
        <f t="array" ref="DT17">INDEX('AEG Inputs'!$E$2:$BC$95,MATCH(DT$1,'AEG Inputs'!$F$2:$F$95,0),MATCH($A17,'AEG Inputs'!$E$2:$AI$2,0)+20)/'AEG Inputs'!$G$1+DT16</f>
        <v>0</v>
      </c>
      <c r="DU17" s="28" cm="1">
        <f t="array" ref="DU17">INDEX('AEG Inputs'!$E$2:$BC$95,MATCH(DU$1,'AEG Inputs'!$F$2:$F$95,0),MATCH($A17,'AEG Inputs'!$E$2:$AI$2,0)+20)/'AEG Inputs'!$G$1+DU16</f>
        <v>698</v>
      </c>
      <c r="DV17" s="28" cm="1">
        <f t="array" ref="DV17">INDEX('AEG Inputs'!$E$2:$BC$95,MATCH(DV$1,'AEG Inputs'!$F$2:$F$95,0),MATCH($A17,'AEG Inputs'!$E$2:$AI$2,0)+20)/'AEG Inputs'!$G$1+DV16</f>
        <v>3715</v>
      </c>
      <c r="DW17" s="28" cm="1">
        <f t="array" ref="DW17">INDEX('AEG Inputs'!$E$2:$BC$95,MATCH(DW$1,'AEG Inputs'!$F$2:$F$95,0),MATCH($A17,'AEG Inputs'!$E$2:$AI$2,0)+20)/'AEG Inputs'!$G$1+DW16</f>
        <v>386</v>
      </c>
      <c r="DX17" s="28" cm="1">
        <f t="array" ref="DX17">INDEX('AEG Inputs'!$E$2:$BC$95,MATCH(DX$1,'AEG Inputs'!$F$2:$F$95,0),MATCH($A17,'AEG Inputs'!$E$2:$AI$2,0)+20)/'AEG Inputs'!$G$1+DX16</f>
        <v>4222</v>
      </c>
      <c r="DY17" s="28" cm="1">
        <f t="array" ref="DY17">INDEX('AEG Inputs'!$E$2:$BC$95,MATCH(DY$1,'AEG Inputs'!$F$2:$F$95,0),MATCH($A17,'AEG Inputs'!$E$2:$AI$2,0)+20)/'AEG Inputs'!$G$1+DY16</f>
        <v>25</v>
      </c>
      <c r="DZ17" s="28" cm="1">
        <f t="array" ref="DZ17">INDEX('AEG Inputs'!$E$2:$BC$95,MATCH(DZ$1,'AEG Inputs'!$F$2:$F$95,0),MATCH($A17,'AEG Inputs'!$E$2:$AI$2,0)+20)/'AEG Inputs'!$G$1+DZ16</f>
        <v>0</v>
      </c>
      <c r="EA17" s="28" cm="1">
        <f t="array" ref="EA17">INDEX('AEG Inputs'!$E$2:$BC$95,MATCH(EA$1,'AEG Inputs'!$F$2:$F$95,0),MATCH($A17,'AEG Inputs'!$E$2:$AI$2,0)+20)/'AEG Inputs'!$G$1+EA16</f>
        <v>0</v>
      </c>
      <c r="EB17" s="28" cm="1">
        <f t="array" ref="EB17">INDEX('AEG Inputs'!$E$2:$BC$95,MATCH(EB$1,'AEG Inputs'!$F$2:$F$95,0),MATCH($A17,'AEG Inputs'!$E$2:$AI$2,0)+20)/'AEG Inputs'!$G$1+EB16</f>
        <v>1888</v>
      </c>
      <c r="EC17" s="28" cm="1">
        <f t="array" ref="EC17">INDEX('AEG Inputs'!$E$2:$BC$95,MATCH(EC$1,'AEG Inputs'!$F$2:$F$95,0),MATCH($A17,'AEG Inputs'!$E$2:$AI$2,0)+20)/'AEG Inputs'!$G$1+EC16</f>
        <v>568</v>
      </c>
      <c r="ED17" s="28" cm="1">
        <f t="array" ref="ED17">INDEX('AEG Inputs'!$E$2:$BC$95,MATCH(ED$1,'AEG Inputs'!$F$2:$F$95,0),MATCH($A17,'AEG Inputs'!$E$2:$AI$2,0)+20)/'AEG Inputs'!$G$1+ED16</f>
        <v>159</v>
      </c>
      <c r="EE17" s="28" cm="1">
        <f t="array" ref="EE17">INDEX('AEG Inputs'!$E$2:$BC$95,MATCH(EE$1,'AEG Inputs'!$F$2:$F$95,0),MATCH($A17,'AEG Inputs'!$E$2:$AI$2,0)+20)/'AEG Inputs'!$G$1+EE16</f>
        <v>3</v>
      </c>
      <c r="EF17" s="28" cm="1">
        <f t="array" ref="EF17">INDEX('AEG Inputs'!$E$2:$BC$95,MATCH(EF$1,'AEG Inputs'!$F$2:$F$95,0),MATCH($A17,'AEG Inputs'!$E$2:$AI$2,0)+20)/'AEG Inputs'!$G$1+EF16</f>
        <v>361</v>
      </c>
      <c r="EG17" s="28" cm="1">
        <f t="array" ref="EG17">INDEX('AEG Inputs'!$E$2:$BC$95,MATCH(EG$1,'AEG Inputs'!$F$2:$F$95,0),MATCH($A17,'AEG Inputs'!$E$2:$AI$2,0)+20)/'AEG Inputs'!$G$1+EG16</f>
        <v>0</v>
      </c>
      <c r="EH17" s="28" cm="1">
        <f t="array" ref="EH17">INDEX('AEG Inputs'!$E$2:$BC$95,MATCH(EH$1,'AEG Inputs'!$F$2:$F$95,0),MATCH($A17,'AEG Inputs'!$E$2:$AI$2,0)+20)/'AEG Inputs'!$G$1+EH16</f>
        <v>143</v>
      </c>
      <c r="EI17" s="28" cm="1">
        <f t="array" ref="EI17">INDEX('AEG Inputs'!$E$2:$BC$95,MATCH(EI$1,'AEG Inputs'!$F$2:$F$95,0),MATCH($A17,'AEG Inputs'!$E$2:$AI$2,0)+20)/'AEG Inputs'!$G$1+EI16</f>
        <v>0</v>
      </c>
      <c r="EJ17" s="28" cm="1">
        <f t="array" ref="EJ17">INDEX('AEG Inputs'!$E$2:$BC$95,MATCH(EJ$1,'AEG Inputs'!$F$2:$F$95,0),MATCH($A17,'AEG Inputs'!$E$2:$AI$2,0)+20)/'AEG Inputs'!$G$1+EJ16</f>
        <v>2788</v>
      </c>
      <c r="EK17" s="28" cm="1">
        <f t="array" ref="EK17">INDEX('AEG Inputs'!$E$2:$BC$95,MATCH(EK$1,'AEG Inputs'!$F$2:$F$95,0),MATCH($A17,'AEG Inputs'!$E$2:$AI$2,0)+20)/'AEG Inputs'!$G$1+EK16</f>
        <v>3655</v>
      </c>
      <c r="EL17" s="28" cm="1">
        <f t="array" ref="EL17">INDEX('AEG Inputs'!$E$2:$BC$95,MATCH(EL$1,'AEG Inputs'!$F$2:$F$95,0),MATCH($A17,'AEG Inputs'!$E$2:$AI$2,0)+20)/'AEG Inputs'!$G$1+EL16</f>
        <v>86</v>
      </c>
      <c r="EM17" s="28" cm="1">
        <f t="array" ref="EM17">INDEX('AEG Inputs'!$E$2:$BC$95,MATCH(EM$1,'AEG Inputs'!$F$2:$F$95,0),MATCH($A17,'AEG Inputs'!$E$2:$AI$2,0)+20)/'AEG Inputs'!$G$1+EM16</f>
        <v>4216</v>
      </c>
      <c r="EN17" s="28" cm="1">
        <f t="array" ref="EN17">INDEX('AEG Inputs'!$E$2:$BC$95,MATCH(EN$1,'AEG Inputs'!$F$2:$F$95,0),MATCH($A17,'AEG Inputs'!$E$2:$AI$2,0)+20)/'AEG Inputs'!$G$1+EN16</f>
        <v>25</v>
      </c>
      <c r="EO17" s="28" cm="1">
        <f t="array" ref="EO17">INDEX('AEG Inputs'!$E$2:$BC$95,MATCH(EO$1,'AEG Inputs'!$F$2:$F$95,0),MATCH($A17,'AEG Inputs'!$E$2:$AI$2,0)+20)/'AEG Inputs'!$G$1+EO16</f>
        <v>798</v>
      </c>
      <c r="EP17" s="28" cm="1">
        <f t="array" ref="EP17">INDEX('AEG Inputs'!$E$2:$BC$95,MATCH(EP$1,'AEG Inputs'!$F$2:$F$95,0),MATCH($A17,'AEG Inputs'!$E$2:$AI$2,0)+20)/'AEG Inputs'!$G$1+EP16</f>
        <v>5657</v>
      </c>
      <c r="EQ17" s="28" cm="1">
        <f t="array" ref="EQ17">INDEX('AEG Inputs'!$E$2:$BC$95,MATCH(EQ$1,'AEG Inputs'!$F$2:$F$95,0),MATCH($A17,'AEG Inputs'!$E$2:$AI$2,0)+20)/'AEG Inputs'!$G$1+EQ16</f>
        <v>925</v>
      </c>
      <c r="ER17" s="28" cm="1">
        <f t="array" ref="ER17">INDEX('AEG Inputs'!$E$2:$BC$95,MATCH(ER$1,'AEG Inputs'!$F$2:$F$95,0),MATCH($A17,'AEG Inputs'!$E$2:$AI$2,0)+20)/'AEG Inputs'!$G$1+ER16</f>
        <v>720</v>
      </c>
      <c r="ES17" s="28" cm="1">
        <f t="array" ref="ES17">INDEX('AEG Inputs'!$E$2:$BC$95,MATCH(ES$1,'AEG Inputs'!$F$2:$F$95,0),MATCH($A17,'AEG Inputs'!$E$2:$AI$2,0)+20)/'AEG Inputs'!$G$1+ES16</f>
        <v>25</v>
      </c>
      <c r="ET17" s="28" cm="1">
        <f t="array" ref="ET17">INDEX('AEG Inputs'!$E$2:$BC$95,MATCH(ET$1,'AEG Inputs'!$F$2:$F$95,0),MATCH($A17,'AEG Inputs'!$E$2:$AI$2,0)+20)/'AEG Inputs'!$G$1+ET16</f>
        <v>361</v>
      </c>
      <c r="EU17" s="28" cm="1">
        <f t="array" ref="EU17">INDEX('AEG Inputs'!$E$2:$BC$95,MATCH(EU$1,'AEG Inputs'!$F$2:$F$95,0),MATCH($A17,'AEG Inputs'!$E$2:$AI$2,0)+20)/'AEG Inputs'!$G$1+EU16</f>
        <v>0</v>
      </c>
      <c r="EV17" s="28" cm="1">
        <f t="array" ref="EV17">INDEX('AEG Inputs'!$E$2:$BC$95,MATCH(EV$1,'AEG Inputs'!$F$2:$F$95,0),MATCH($A17,'AEG Inputs'!$E$2:$AI$2,0)+20)/'AEG Inputs'!$G$1+EV16</f>
        <v>327</v>
      </c>
      <c r="EW17" s="28" cm="1">
        <f t="array" ref="EW17">INDEX('AEG Inputs'!$E$2:$BC$95,MATCH(EW$1,'AEG Inputs'!$F$2:$F$95,0),MATCH($A17,'AEG Inputs'!$E$2:$AI$2,0)+20)/'AEG Inputs'!$G$1+EW16</f>
        <v>0</v>
      </c>
      <c r="EX17" s="28" cm="1">
        <f t="array" ref="EX17">INDEX('AEG Inputs'!$E$2:$BC$95,MATCH(EX$1,'AEG Inputs'!$F$2:$F$95,0),MATCH($A17,'AEG Inputs'!$E$2:$AI$2,0)+20)/'AEG Inputs'!$G$1+EX16</f>
        <v>153</v>
      </c>
      <c r="EY17" s="28" cm="1">
        <f t="array" ref="EY17">INDEX('AEG Inputs'!$E$2:$BC$95,MATCH(EY$1,'AEG Inputs'!$F$2:$F$95,0),MATCH($A17,'AEG Inputs'!$E$2:$AI$2,0)+20)/'AEG Inputs'!$G$1+EY16</f>
        <v>1111</v>
      </c>
      <c r="EZ17" s="28" cm="1">
        <f t="array" ref="EZ17">INDEX('AEG Inputs'!$E$2:$BC$95,MATCH(EZ$1,'AEG Inputs'!$F$2:$F$95,0),MATCH($A17,'AEG Inputs'!$E$2:$AI$2,0)+20)/'AEG Inputs'!$G$1+EZ16</f>
        <v>114</v>
      </c>
      <c r="FA17" s="28" cm="1">
        <f t="array" ref="FA17">INDEX('AEG Inputs'!$E$2:$BC$95,MATCH(FA$1,'AEG Inputs'!$F$2:$F$95,0),MATCH($A17,'AEG Inputs'!$E$2:$AI$2,0)+20)/'AEG Inputs'!$G$1+FA16</f>
        <v>1987</v>
      </c>
      <c r="FB17" s="28" cm="1">
        <f t="array" ref="FB17">INDEX('AEG Inputs'!$E$2:$BC$95,MATCH(FB$1,'AEG Inputs'!$F$2:$F$95,0),MATCH($A17,'AEG Inputs'!$E$2:$AI$2,0)+20)/'AEG Inputs'!$G$1+FB16</f>
        <v>2</v>
      </c>
      <c r="FC17" s="28" cm="1">
        <f t="array" ref="FC17">INDEX('AEG Inputs'!$E$2:$BC$95,MATCH(FC$1,'AEG Inputs'!$F$2:$F$95,0),MATCH($A17,'AEG Inputs'!$E$2:$AI$2,0)+20)/'AEG Inputs'!$G$1+FC16</f>
        <v>0</v>
      </c>
      <c r="FD17" s="28" cm="1">
        <f t="array" ref="FD17">INDEX('AEG Inputs'!$E$2:$BC$95,MATCH(FD$1,'AEG Inputs'!$F$2:$F$95,0),MATCH($A17,'AEG Inputs'!$E$2:$AI$2,0)+20)/'AEG Inputs'!$G$1+FD16</f>
        <v>0</v>
      </c>
      <c r="FE17" s="28" cm="1">
        <f t="array" ref="FE17">INDEX('AEG Inputs'!$E$2:$BC$95,MATCH(FE$1,'AEG Inputs'!$F$2:$F$95,0),MATCH($A17,'AEG Inputs'!$E$2:$AI$2,0)+20)/'AEG Inputs'!$G$1+FE16</f>
        <v>371</v>
      </c>
      <c r="FF17" s="28" cm="1">
        <f t="array" ref="FF17">INDEX('AEG Inputs'!$E$2:$BC$95,MATCH(FF$1,'AEG Inputs'!$F$2:$F$95,0),MATCH($A17,'AEG Inputs'!$E$2:$AI$2,0)+20)/'AEG Inputs'!$G$1+FF16</f>
        <v>157</v>
      </c>
      <c r="FG17" s="28" cm="1">
        <f t="array" ref="FG17">INDEX('AEG Inputs'!$E$2:$BC$95,MATCH(FG$1,'AEG Inputs'!$F$2:$F$95,0),MATCH($A17,'AEG Inputs'!$E$2:$AI$2,0)+20)/'AEG Inputs'!$G$1+FG16</f>
        <v>35</v>
      </c>
      <c r="FH17" s="28" cm="1">
        <f t="array" ref="FH17">INDEX('AEG Inputs'!$E$2:$BC$95,MATCH(FH$1,'AEG Inputs'!$F$2:$F$95,0),MATCH($A17,'AEG Inputs'!$E$2:$AI$2,0)+20)/'AEG Inputs'!$G$1+FH16</f>
        <v>0</v>
      </c>
      <c r="FI17" s="28" cm="1">
        <f t="array" ref="FI17">INDEX('AEG Inputs'!$E$2:$BC$95,MATCH(FI$1,'AEG Inputs'!$F$2:$F$95,0),MATCH($A17,'AEG Inputs'!$E$2:$AI$2,0)+20)/'AEG Inputs'!$G$1+FI16</f>
        <v>64</v>
      </c>
      <c r="FJ17" s="28" cm="1">
        <f t="array" ref="FJ17">INDEX('AEG Inputs'!$E$2:$BC$95,MATCH(FJ$1,'AEG Inputs'!$F$2:$F$95,0),MATCH($A17,'AEG Inputs'!$E$2:$AI$2,0)+20)/'AEG Inputs'!$G$1+FJ16</f>
        <v>0</v>
      </c>
      <c r="FK17" s="28" cm="1">
        <f t="array" ref="FK17">INDEX('AEG Inputs'!$E$2:$BC$95,MATCH(FK$1,'AEG Inputs'!$F$2:$F$95,0),MATCH($A17,'AEG Inputs'!$E$2:$AI$2,0)+20)/'AEG Inputs'!$G$1+FK16</f>
        <v>38</v>
      </c>
      <c r="FL17" s="28" cm="1">
        <f t="array" ref="FL17">INDEX('AEG Inputs'!$E$2:$BC$95,MATCH(FL$1,'AEG Inputs'!$F$2:$F$95,0),MATCH($A17,'AEG Inputs'!$E$2:$AI$2,0)+20)/'AEG Inputs'!$G$1+FL16</f>
        <v>0</v>
      </c>
      <c r="FM17" s="28" cm="1">
        <f t="array" ref="FM17">INDEX('AEG Inputs'!$E$2:$BC$95,MATCH(FM$1,'AEG Inputs'!$F$2:$F$95,0),MATCH($A17,'AEG Inputs'!$E$2:$AI$2,0)+20)/'AEG Inputs'!$G$1+FM16</f>
        <v>37</v>
      </c>
      <c r="FN17" s="28" cm="1">
        <f t="array" ref="FN17">INDEX('AEG Inputs'!$E$2:$BC$95,MATCH(FN$1,'AEG Inputs'!$F$2:$F$95,0),MATCH($A17,'AEG Inputs'!$E$2:$AI$2,0)+20)/'AEG Inputs'!$G$1+FN16</f>
        <v>420</v>
      </c>
      <c r="FO17" s="28" cm="1">
        <f t="array" ref="FO17">INDEX('AEG Inputs'!$E$2:$BC$95,MATCH(FO$1,'AEG Inputs'!$F$2:$F$95,0),MATCH($A17,'AEG Inputs'!$E$2:$AI$2,0)+20)/'AEG Inputs'!$G$1+FO16</f>
        <v>10</v>
      </c>
      <c r="FP17" s="28" cm="1">
        <f t="array" ref="FP17">INDEX('AEG Inputs'!$E$2:$BC$95,MATCH(FP$1,'AEG Inputs'!$F$2:$F$95,0),MATCH($A17,'AEG Inputs'!$E$2:$AI$2,0)+20)/'AEG Inputs'!$G$1+FP16</f>
        <v>442</v>
      </c>
      <c r="FQ17" s="28" cm="1">
        <f t="array" ref="FQ17">INDEX('AEG Inputs'!$E$2:$BC$95,MATCH(FQ$1,'AEG Inputs'!$F$2:$F$95,0),MATCH($A17,'AEG Inputs'!$E$2:$AI$2,0)+20)/'AEG Inputs'!$G$1+FQ16</f>
        <v>0</v>
      </c>
      <c r="FR17" s="28" cm="1">
        <f t="array" ref="FR17">INDEX('AEG Inputs'!$E$2:$BC$95,MATCH(FR$1,'AEG Inputs'!$F$2:$F$95,0),MATCH($A17,'AEG Inputs'!$E$2:$AI$2,0)+20)/'AEG Inputs'!$G$1+FR16</f>
        <v>187</v>
      </c>
      <c r="FS17" s="28" cm="1">
        <f t="array" ref="FS17">INDEX('AEG Inputs'!$E$2:$BC$95,MATCH(FS$1,'AEG Inputs'!$F$2:$F$95,0),MATCH($A17,'AEG Inputs'!$E$2:$AI$2,0)+20)/'AEG Inputs'!$G$1+FS16</f>
        <v>554</v>
      </c>
      <c r="FT17" s="28" cm="1">
        <f t="array" ref="FT17">INDEX('AEG Inputs'!$E$2:$BC$95,MATCH(FT$1,'AEG Inputs'!$F$2:$F$95,0),MATCH($A17,'AEG Inputs'!$E$2:$AI$2,0)+20)/'AEG Inputs'!$G$1+FT16</f>
        <v>114</v>
      </c>
      <c r="FU17" s="28" cm="1">
        <f t="array" ref="FU17">INDEX('AEG Inputs'!$E$2:$BC$95,MATCH(FU$1,'AEG Inputs'!$F$2:$F$95,0),MATCH($A17,'AEG Inputs'!$E$2:$AI$2,0)+20)/'AEG Inputs'!$G$1+FU16</f>
        <v>99</v>
      </c>
      <c r="FV17" s="28" cm="1">
        <f t="array" ref="FV17">INDEX('AEG Inputs'!$E$2:$BC$95,MATCH(FV$1,'AEG Inputs'!$F$2:$F$95,0),MATCH($A17,'AEG Inputs'!$E$2:$AI$2,0)+20)/'AEG Inputs'!$G$1+FV16</f>
        <v>1</v>
      </c>
      <c r="FW17" s="28" cm="1">
        <f t="array" ref="FW17">INDEX('AEG Inputs'!$E$2:$BC$95,MATCH(FW$1,'AEG Inputs'!$F$2:$F$95,0),MATCH($A17,'AEG Inputs'!$E$2:$AI$2,0)+20)/'AEG Inputs'!$G$1+FW16</f>
        <v>54</v>
      </c>
      <c r="FX17" s="28" cm="1">
        <f t="array" ref="FX17">INDEX('AEG Inputs'!$E$2:$BC$95,MATCH(FX$1,'AEG Inputs'!$F$2:$F$95,0),MATCH($A17,'AEG Inputs'!$E$2:$AI$2,0)+20)/'AEG Inputs'!$G$1+FX16</f>
        <v>0</v>
      </c>
      <c r="FY17" s="28" cm="1">
        <f t="array" ref="FY17">INDEX('AEG Inputs'!$E$2:$BC$95,MATCH(FY$1,'AEG Inputs'!$F$2:$F$95,0),MATCH($A17,'AEG Inputs'!$E$2:$AI$2,0)+20)/'AEG Inputs'!$G$1+FY16</f>
        <v>45</v>
      </c>
    </row>
    <row r="18" spans="1:181" x14ac:dyDescent="0.25">
      <c r="A18" s="28">
        <v>2037</v>
      </c>
      <c r="B18" s="28">
        <f>INDEX('AEG Inputs'!$E$2:$BC$95,MATCH(B$1,'AEG Inputs'!$E$2:$E$95,0),MATCH($A18,'AEG Inputs'!$E$2:$AI$2,0))/'AEG Inputs'!$G$1+B17</f>
        <v>0</v>
      </c>
      <c r="C18" s="28">
        <f>INDEX('AEG Inputs'!$E$2:$BC$95,MATCH(C$1,'AEG Inputs'!$E$2:$E$95,0),MATCH($A18,'AEG Inputs'!$E$2:$AI$2,0))/'AEG Inputs'!$G$1+C17</f>
        <v>6</v>
      </c>
      <c r="D18" s="28">
        <f>INDEX('AEG Inputs'!$E$2:$BC$95,MATCH(D$1,'AEG Inputs'!$E$2:$E$95,0),MATCH($A18,'AEG Inputs'!$E$2:$AI$2,0))/'AEG Inputs'!$G$1+D17</f>
        <v>120</v>
      </c>
      <c r="E18" s="28">
        <f>INDEX('AEG Inputs'!$E$2:$BC$95,MATCH(E$1,'AEG Inputs'!$E$2:$E$95,0),MATCH($A18,'AEG Inputs'!$E$2:$AI$2,0))/'AEG Inputs'!$G$1+E17</f>
        <v>18</v>
      </c>
      <c r="F18" s="28">
        <f>INDEX('AEG Inputs'!$E$2:$BC$95,MATCH(F$1,'AEG Inputs'!$E$2:$E$95,0),MATCH($A18,'AEG Inputs'!$E$2:$AI$2,0))/'AEG Inputs'!$G$1+F17</f>
        <v>79</v>
      </c>
      <c r="G18" s="28">
        <f>INDEX('AEG Inputs'!$E$2:$BC$95,MATCH(G$1,'AEG Inputs'!$E$2:$E$95,0),MATCH($A18,'AEG Inputs'!$E$2:$AI$2,0))/'AEG Inputs'!$G$1+G17</f>
        <v>0</v>
      </c>
      <c r="H18" s="28">
        <f>INDEX('AEG Inputs'!$E$2:$BC$95,MATCH(H$1,'AEG Inputs'!$E$2:$E$95,0),MATCH($A18,'AEG Inputs'!$E$2:$AI$2,0))/'AEG Inputs'!$G$1+H17</f>
        <v>0</v>
      </c>
      <c r="I18" s="28">
        <f>INDEX('AEG Inputs'!$E$2:$BC$95,MATCH(I$1,'AEG Inputs'!$E$2:$E$95,0),MATCH($A18,'AEG Inputs'!$E$2:$AI$2,0))/'AEG Inputs'!$G$1+I17</f>
        <v>66</v>
      </c>
      <c r="J18" s="28">
        <f>INDEX('AEG Inputs'!$E$2:$BC$95,MATCH(J$1,'AEG Inputs'!$E$2:$E$95,0),MATCH($A18,'AEG Inputs'!$E$2:$AI$2,0))/'AEG Inputs'!$G$1+J17</f>
        <v>1028</v>
      </c>
      <c r="K18" s="28">
        <f>INDEX('AEG Inputs'!$E$2:$BC$95,MATCH(K$1,'AEG Inputs'!$E$2:$E$95,0),MATCH($A18,'AEG Inputs'!$E$2:$AI$2,0))/'AEG Inputs'!$G$1+K17</f>
        <v>18</v>
      </c>
      <c r="L18" s="28">
        <f>INDEX('AEG Inputs'!$E$2:$BC$95,MATCH(L$1,'AEG Inputs'!$E$2:$E$95,0),MATCH($A18,'AEG Inputs'!$E$2:$AI$2,0))/'AEG Inputs'!$G$1+L17</f>
        <v>19</v>
      </c>
      <c r="M18" s="28">
        <f>INDEX('AEG Inputs'!$E$2:$BC$95,MATCH(M$1,'AEG Inputs'!$E$2:$E$95,0),MATCH($A18,'AEG Inputs'!$E$2:$AI$2,0))/'AEG Inputs'!$G$1+M17</f>
        <v>0</v>
      </c>
      <c r="N18" s="28">
        <f>INDEX('AEG Inputs'!$E$2:$BC$95,MATCH(N$1,'AEG Inputs'!$E$2:$E$95,0),MATCH($A18,'AEG Inputs'!$E$2:$AI$2,0))/'AEG Inputs'!$G$1+N17</f>
        <v>42</v>
      </c>
      <c r="O18" s="28">
        <f>INDEX('AEG Inputs'!$E$2:$BC$95,MATCH(O$1,'AEG Inputs'!$E$2:$E$95,0),MATCH($A18,'AEG Inputs'!$E$2:$AI$2,0))/'AEG Inputs'!$G$1+O17</f>
        <v>0</v>
      </c>
      <c r="P18" s="28">
        <f>INDEX('AEG Inputs'!$E$2:$BC$95,MATCH(P$1,'AEG Inputs'!$E$2:$E$95,0),MATCH($A18,'AEG Inputs'!$E$2:$AI$2,0))/'AEG Inputs'!$G$1+P17</f>
        <v>7</v>
      </c>
      <c r="Q18" s="28">
        <f>INDEX('AEG Inputs'!$E$2:$BC$95,MATCH(Q$1,'AEG Inputs'!$E$2:$E$95,0),MATCH($A18,'AEG Inputs'!$E$2:$AI$2,0))/'AEG Inputs'!$G$1+Q17</f>
        <v>127</v>
      </c>
      <c r="R18" s="28">
        <f>INDEX('AEG Inputs'!$E$2:$BC$95,MATCH(R$1,'AEG Inputs'!$E$2:$E$95,0),MATCH($A18,'AEG Inputs'!$E$2:$AI$2,0))/'AEG Inputs'!$G$1+R17</f>
        <v>0</v>
      </c>
      <c r="S18" s="28">
        <f>INDEX('AEG Inputs'!$E$2:$BC$95,MATCH(S$1,'AEG Inputs'!$E$2:$E$95,0),MATCH($A18,'AEG Inputs'!$E$2:$AI$2,0))/'AEG Inputs'!$G$1+S17</f>
        <v>28</v>
      </c>
      <c r="T18" s="28">
        <f>INDEX('AEG Inputs'!$E$2:$BC$95,MATCH(T$1,'AEG Inputs'!$E$2:$E$95,0),MATCH($A18,'AEG Inputs'!$E$2:$AI$2,0))/'AEG Inputs'!$G$1+T17</f>
        <v>144</v>
      </c>
      <c r="U18" s="28">
        <f>INDEX('AEG Inputs'!$E$2:$BC$95,MATCH(U$1,'AEG Inputs'!$E$2:$E$95,0),MATCH($A18,'AEG Inputs'!$E$2:$AI$2,0))/'AEG Inputs'!$G$1+U17</f>
        <v>8</v>
      </c>
      <c r="V18" s="28">
        <f>INDEX('AEG Inputs'!$E$2:$BC$95,MATCH(V$1,'AEG Inputs'!$E$2:$E$95,0),MATCH($A18,'AEG Inputs'!$E$2:$AI$2,0))/'AEG Inputs'!$G$1+V17</f>
        <v>229</v>
      </c>
      <c r="W18" s="28">
        <f>INDEX('AEG Inputs'!$E$2:$BC$95,MATCH(W$1,'AEG Inputs'!$E$2:$E$95,0),MATCH($A18,'AEG Inputs'!$E$2:$AI$2,0))/'AEG Inputs'!$G$1+W17</f>
        <v>0</v>
      </c>
      <c r="X18" s="28">
        <f>INDEX('AEG Inputs'!$E$2:$BC$95,MATCH(X$1,'AEG Inputs'!$E$2:$E$95,0),MATCH($A18,'AEG Inputs'!$E$2:$AI$2,0))/'AEG Inputs'!$G$1+X17</f>
        <v>72</v>
      </c>
      <c r="Y18" s="28">
        <f>INDEX('AEG Inputs'!$E$2:$BC$95,MATCH(Y$1,'AEG Inputs'!$E$2:$E$95,0),MATCH($A18,'AEG Inputs'!$E$2:$AI$2,0))/'AEG Inputs'!$G$1+Y17</f>
        <v>846</v>
      </c>
      <c r="Z18" s="28">
        <f>INDEX('AEG Inputs'!$E$2:$BC$95,MATCH(Z$1,'AEG Inputs'!$E$2:$E$95,0),MATCH($A18,'AEG Inputs'!$E$2:$AI$2,0))/'AEG Inputs'!$G$1+Z17</f>
        <v>36</v>
      </c>
      <c r="AA18" s="28">
        <f>INDEX('AEG Inputs'!$E$2:$BC$95,MATCH(AA$1,'AEG Inputs'!$E$2:$E$95,0),MATCH($A18,'AEG Inputs'!$E$2:$AI$2,0))/'AEG Inputs'!$G$1+AA17</f>
        <v>41</v>
      </c>
      <c r="AB18" s="28">
        <f>INDEX('AEG Inputs'!$E$2:$BC$95,MATCH(AB$1,'AEG Inputs'!$E$2:$E$95,0),MATCH($A18,'AEG Inputs'!$E$2:$AI$2,0))/'AEG Inputs'!$G$1+AB17</f>
        <v>0</v>
      </c>
      <c r="AC18" s="28">
        <f>INDEX('AEG Inputs'!$E$2:$BC$95,MATCH(AC$1,'AEG Inputs'!$E$2:$E$95,0),MATCH($A18,'AEG Inputs'!$E$2:$AI$2,0))/'AEG Inputs'!$G$1+AC17</f>
        <v>117</v>
      </c>
      <c r="AD18" s="28">
        <f>INDEX('AEG Inputs'!$E$2:$BC$95,MATCH(AD$1,'AEG Inputs'!$E$2:$E$95,0),MATCH($A18,'AEG Inputs'!$E$2:$AI$2,0))/'AEG Inputs'!$G$1+AD17</f>
        <v>0</v>
      </c>
      <c r="AE18" s="28">
        <f>INDEX('AEG Inputs'!$E$2:$BC$95,MATCH(AE$1,'AEG Inputs'!$E$2:$E$95,0),MATCH($A18,'AEG Inputs'!$E$2:$AI$2,0))/'AEG Inputs'!$G$1+AE17</f>
        <v>11</v>
      </c>
      <c r="AF18" s="28">
        <f>INDEX('AEG Inputs'!$E$2:$BC$95,MATCH(AF$1,'AEG Inputs'!$E$2:$E$95,0),MATCH($A18,'AEG Inputs'!$E$2:$AI$2,0))/'AEG Inputs'!$G$1+AF17</f>
        <v>2948</v>
      </c>
      <c r="AG18" s="28">
        <f>INDEX('AEG Inputs'!$E$2:$BC$95,MATCH(AG$1,'AEG Inputs'!$E$2:$E$95,0),MATCH($A18,'AEG Inputs'!$E$2:$AI$2,0))/'AEG Inputs'!$G$1+AG17</f>
        <v>0</v>
      </c>
      <c r="AH18" s="28">
        <f>INDEX('AEG Inputs'!$E$2:$BC$95,MATCH(AH$1,'AEG Inputs'!$E$2:$E$95,0),MATCH($A18,'AEG Inputs'!$E$2:$AI$2,0))/'AEG Inputs'!$G$1+AH17</f>
        <v>812</v>
      </c>
      <c r="AI18" s="28">
        <f>INDEX('AEG Inputs'!$E$2:$BC$95,MATCH(AI$1,'AEG Inputs'!$E$2:$E$95,0),MATCH($A18,'AEG Inputs'!$E$2:$AI$2,0))/'AEG Inputs'!$G$1+AI17</f>
        <v>1266</v>
      </c>
      <c r="AJ18" s="28">
        <f>INDEX('AEG Inputs'!$E$2:$BC$95,MATCH(AJ$1,'AEG Inputs'!$E$2:$E$95,0),MATCH($A18,'AEG Inputs'!$E$2:$AI$2,0))/'AEG Inputs'!$G$1+AJ17</f>
        <v>930</v>
      </c>
      <c r="AK18" s="28">
        <f>INDEX('AEG Inputs'!$E$2:$BC$95,MATCH(AK$1,'AEG Inputs'!$E$2:$E$95,0),MATCH($A18,'AEG Inputs'!$E$2:$AI$2,0))/'AEG Inputs'!$G$1+AK17</f>
        <v>1340</v>
      </c>
      <c r="AL18" s="28">
        <f>INDEX('AEG Inputs'!$E$2:$BC$95,MATCH(AL$1,'AEG Inputs'!$E$2:$E$95,0),MATCH($A18,'AEG Inputs'!$E$2:$AI$2,0))/'AEG Inputs'!$G$1+AL17</f>
        <v>27</v>
      </c>
      <c r="AM18" s="28">
        <f>INDEX('AEG Inputs'!$E$2:$BC$95,MATCH(AM$1,'AEG Inputs'!$E$2:$E$95,0),MATCH($A18,'AEG Inputs'!$E$2:$AI$2,0))/'AEG Inputs'!$G$1+AM17</f>
        <v>0</v>
      </c>
      <c r="AN18" s="28">
        <f>INDEX('AEG Inputs'!$E$2:$BC$95,MATCH(AN$1,'AEG Inputs'!$E$2:$E$95,0),MATCH($A18,'AEG Inputs'!$E$2:$AI$2,0))/'AEG Inputs'!$G$1+AN17</f>
        <v>0</v>
      </c>
      <c r="AO18" s="28">
        <f>INDEX('AEG Inputs'!$E$2:$BC$95,MATCH(AO$1,'AEG Inputs'!$E$2:$E$95,0),MATCH($A18,'AEG Inputs'!$E$2:$AI$2,0))/'AEG Inputs'!$G$1+AO17</f>
        <v>2056</v>
      </c>
      <c r="AP18" s="28">
        <f>INDEX('AEG Inputs'!$E$2:$BC$95,MATCH(AP$1,'AEG Inputs'!$E$2:$E$95,0),MATCH($A18,'AEG Inputs'!$E$2:$AI$2,0))/'AEG Inputs'!$G$1+AP17</f>
        <v>351</v>
      </c>
      <c r="AQ18" s="28">
        <f>INDEX('AEG Inputs'!$E$2:$BC$95,MATCH(AQ$1,'AEG Inputs'!$E$2:$E$95,0),MATCH($A18,'AEG Inputs'!$E$2:$AI$2,0))/'AEG Inputs'!$G$1+AQ17</f>
        <v>371</v>
      </c>
      <c r="AR18" s="28">
        <f>INDEX('AEG Inputs'!$E$2:$BC$95,MATCH(AR$1,'AEG Inputs'!$E$2:$E$95,0),MATCH($A18,'AEG Inputs'!$E$2:$AI$2,0))/'AEG Inputs'!$G$1+AR17</f>
        <v>4</v>
      </c>
      <c r="AS18" s="28">
        <f>INDEX('AEG Inputs'!$E$2:$BC$95,MATCH(AS$1,'AEG Inputs'!$E$2:$E$95,0),MATCH($A18,'AEG Inputs'!$E$2:$AI$2,0))/'AEG Inputs'!$G$1+AS17</f>
        <v>698</v>
      </c>
      <c r="AT18" s="28">
        <f>INDEX('AEG Inputs'!$E$2:$BC$95,MATCH(AT$1,'AEG Inputs'!$E$2:$E$95,0),MATCH($A18,'AEG Inputs'!$E$2:$AI$2,0))/'AEG Inputs'!$G$1+AT17</f>
        <v>0</v>
      </c>
      <c r="AU18" s="28">
        <f>INDEX('AEG Inputs'!$E$2:$BC$95,MATCH(AU$1,'AEG Inputs'!$E$2:$E$95,0),MATCH($A18,'AEG Inputs'!$E$2:$AI$2,0))/'AEG Inputs'!$G$1+AU17</f>
        <v>69</v>
      </c>
      <c r="AV18" s="28">
        <f>INDEX('AEG Inputs'!$E$2:$BC$95,MATCH(AV$1,'AEG Inputs'!$E$2:$E$95,0),MATCH($A18,'AEG Inputs'!$E$2:$AI$2,0))/'AEG Inputs'!$G$1+AV17</f>
        <v>0</v>
      </c>
      <c r="AW18" s="28">
        <f>INDEX('AEG Inputs'!$E$2:$BC$95,MATCH(AW$1,'AEG Inputs'!$E$2:$E$95,0),MATCH($A18,'AEG Inputs'!$E$2:$AI$2,0))/'AEG Inputs'!$G$1+AW17</f>
        <v>0</v>
      </c>
      <c r="AX18" s="28">
        <f>INDEX('AEG Inputs'!$E$2:$BC$95,MATCH(AX$1,'AEG Inputs'!$E$2:$E$95,0),MATCH($A18,'AEG Inputs'!$E$2:$AI$2,0))/'AEG Inputs'!$G$1+AX17</f>
        <v>2976</v>
      </c>
      <c r="AY18" s="28">
        <f>INDEX('AEG Inputs'!$E$2:$BC$95,MATCH(AY$1,'AEG Inputs'!$E$2:$E$95,0),MATCH($A18,'AEG Inputs'!$E$2:$AI$2,0))/'AEG Inputs'!$G$1+AY17</f>
        <v>1226</v>
      </c>
      <c r="AZ18" s="28">
        <f>INDEX('AEG Inputs'!$E$2:$BC$95,MATCH(AZ$1,'AEG Inputs'!$E$2:$E$95,0),MATCH($A18,'AEG Inputs'!$E$2:$AI$2,0))/'AEG Inputs'!$G$1+AZ17</f>
        <v>100</v>
      </c>
      <c r="BA18" s="28">
        <f>INDEX('AEG Inputs'!$E$2:$BC$95,MATCH(BA$1,'AEG Inputs'!$E$2:$E$95,0),MATCH($A18,'AEG Inputs'!$E$2:$AI$2,0))/'AEG Inputs'!$G$1+BA17</f>
        <v>3318</v>
      </c>
      <c r="BB18" s="28">
        <f>INDEX('AEG Inputs'!$E$2:$BC$95,MATCH(BB$1,'AEG Inputs'!$E$2:$E$95,0),MATCH($A18,'AEG Inputs'!$E$2:$AI$2,0))/'AEG Inputs'!$G$1+BB17</f>
        <v>25</v>
      </c>
      <c r="BC18" s="28">
        <f>INDEX('AEG Inputs'!$E$2:$BC$95,MATCH(BC$1,'AEG Inputs'!$E$2:$E$95,0),MATCH($A18,'AEG Inputs'!$E$2:$AI$2,0))/'AEG Inputs'!$G$1+BC17</f>
        <v>377</v>
      </c>
      <c r="BD18" s="28">
        <f>INDEX('AEG Inputs'!$E$2:$BC$95,MATCH(BD$1,'AEG Inputs'!$E$2:$E$95,0),MATCH($A18,'AEG Inputs'!$E$2:$AI$2,0))/'AEG Inputs'!$G$1+BD17</f>
        <v>6050</v>
      </c>
      <c r="BE18" s="28">
        <f>INDEX('AEG Inputs'!$E$2:$BC$95,MATCH(BE$1,'AEG Inputs'!$E$2:$E$95,0),MATCH($A18,'AEG Inputs'!$E$2:$AI$2,0))/'AEG Inputs'!$G$1+BE17</f>
        <v>719</v>
      </c>
      <c r="BF18" s="28">
        <f>INDEX('AEG Inputs'!$E$2:$BC$95,MATCH(BF$1,'AEG Inputs'!$E$2:$E$95,0),MATCH($A18,'AEG Inputs'!$E$2:$AI$2,0))/'AEG Inputs'!$G$1+BF17</f>
        <v>753.99999999999989</v>
      </c>
      <c r="BG18" s="28">
        <f>INDEX('AEG Inputs'!$E$2:$BC$95,MATCH(BG$1,'AEG Inputs'!$E$2:$E$95,0),MATCH($A18,'AEG Inputs'!$E$2:$AI$2,0))/'AEG Inputs'!$G$1+BG17</f>
        <v>26</v>
      </c>
      <c r="BH18" s="28">
        <f>INDEX('AEG Inputs'!$E$2:$BC$95,MATCH(BH$1,'AEG Inputs'!$E$2:$E$95,0),MATCH($A18,'AEG Inputs'!$E$2:$AI$2,0))/'AEG Inputs'!$G$1+BH17</f>
        <v>892</v>
      </c>
      <c r="BI18" s="28">
        <f>INDEX('AEG Inputs'!$E$2:$BC$95,MATCH(BI$1,'AEG Inputs'!$E$2:$E$95,0),MATCH($A18,'AEG Inputs'!$E$2:$AI$2,0))/'AEG Inputs'!$G$1+BI17</f>
        <v>0</v>
      </c>
      <c r="BJ18" s="28">
        <f>INDEX('AEG Inputs'!$E$2:$BC$95,MATCH(BJ$1,'AEG Inputs'!$E$2:$E$95,0),MATCH($A18,'AEG Inputs'!$E$2:$AI$2,0))/'AEG Inputs'!$G$1+BJ17</f>
        <v>223</v>
      </c>
      <c r="BK18" s="28">
        <f>INDEX('AEG Inputs'!$E$2:$BC$95,MATCH(BK$1,'AEG Inputs'!$E$2:$E$95,0),MATCH($A18,'AEG Inputs'!$E$2:$AI$2,0))/'AEG Inputs'!$G$1+BK17</f>
        <v>885</v>
      </c>
      <c r="BL18" s="28">
        <f>INDEX('AEG Inputs'!$E$2:$BC$95,MATCH(BL$1,'AEG Inputs'!$E$2:$E$95,0),MATCH($A18,'AEG Inputs'!$E$2:$AI$2,0))/'AEG Inputs'!$G$1+BL17</f>
        <v>0</v>
      </c>
      <c r="BM18" s="28">
        <f>INDEX('AEG Inputs'!$E$2:$BC$95,MATCH(BM$1,'AEG Inputs'!$E$2:$E$95,0),MATCH($A18,'AEG Inputs'!$E$2:$AI$2,0))/'AEG Inputs'!$G$1+BM17</f>
        <v>171</v>
      </c>
      <c r="BN18" s="28">
        <f>INDEX('AEG Inputs'!$E$2:$BC$95,MATCH(BN$1,'AEG Inputs'!$E$2:$E$95,0),MATCH($A18,'AEG Inputs'!$E$2:$AI$2,0))/'AEG Inputs'!$G$1+BN17</f>
        <v>380</v>
      </c>
      <c r="BO18" s="28">
        <f>INDEX('AEG Inputs'!$E$2:$BC$95,MATCH(BO$1,'AEG Inputs'!$E$2:$E$95,0),MATCH($A18,'AEG Inputs'!$E$2:$AI$2,0))/'AEG Inputs'!$G$1+BO17</f>
        <v>285</v>
      </c>
      <c r="BP18" s="28">
        <f>INDEX('AEG Inputs'!$E$2:$BC$95,MATCH(BP$1,'AEG Inputs'!$E$2:$E$95,0),MATCH($A18,'AEG Inputs'!$E$2:$AI$2,0))/'AEG Inputs'!$G$1+BP17</f>
        <v>416</v>
      </c>
      <c r="BQ18" s="28">
        <f>INDEX('AEG Inputs'!$E$2:$BC$95,MATCH(BQ$1,'AEG Inputs'!$E$2:$E$95,0),MATCH($A18,'AEG Inputs'!$E$2:$AI$2,0))/'AEG Inputs'!$G$1+BQ17</f>
        <v>3</v>
      </c>
      <c r="BR18" s="28">
        <f>INDEX('AEG Inputs'!$E$2:$BC$95,MATCH(BR$1,'AEG Inputs'!$E$2:$E$95,0),MATCH($A18,'AEG Inputs'!$E$2:$AI$2,0))/'AEG Inputs'!$G$1+BR17</f>
        <v>0</v>
      </c>
      <c r="BS18" s="28">
        <f>INDEX('AEG Inputs'!$E$2:$BC$95,MATCH(BS$1,'AEG Inputs'!$E$2:$E$95,0),MATCH($A18,'AEG Inputs'!$E$2:$AI$2,0))/'AEG Inputs'!$G$1+BS17</f>
        <v>0</v>
      </c>
      <c r="BT18" s="28">
        <f>INDEX('AEG Inputs'!$E$2:$BC$95,MATCH(BT$1,'AEG Inputs'!$E$2:$E$95,0),MATCH($A18,'AEG Inputs'!$E$2:$AI$2,0))/'AEG Inputs'!$G$1+BT17</f>
        <v>409</v>
      </c>
      <c r="BU18" s="28">
        <f>INDEX('AEG Inputs'!$E$2:$BC$95,MATCH(BU$1,'AEG Inputs'!$E$2:$E$95,0),MATCH($A18,'AEG Inputs'!$E$2:$AI$2,0))/'AEG Inputs'!$G$1+BU17</f>
        <v>90</v>
      </c>
      <c r="BV18" s="28">
        <f>INDEX('AEG Inputs'!$E$2:$BC$95,MATCH(BV$1,'AEG Inputs'!$E$2:$E$95,0),MATCH($A18,'AEG Inputs'!$E$2:$AI$2,0))/'AEG Inputs'!$G$1+BV17</f>
        <v>94</v>
      </c>
      <c r="BW18" s="28">
        <f>INDEX('AEG Inputs'!$E$2:$BC$95,MATCH(BW$1,'AEG Inputs'!$E$2:$E$95,0),MATCH($A18,'AEG Inputs'!$E$2:$AI$2,0))/'AEG Inputs'!$G$1+BW17</f>
        <v>0</v>
      </c>
      <c r="BX18" s="28">
        <f>INDEX('AEG Inputs'!$E$2:$BC$95,MATCH(BX$1,'AEG Inputs'!$E$2:$E$95,0),MATCH($A18,'AEG Inputs'!$E$2:$AI$2,0))/'AEG Inputs'!$G$1+BX17</f>
        <v>218</v>
      </c>
      <c r="BY18" s="28">
        <f>INDEX('AEG Inputs'!$E$2:$BC$95,MATCH(BY$1,'AEG Inputs'!$E$2:$E$95,0),MATCH($A18,'AEG Inputs'!$E$2:$AI$2,0))/'AEG Inputs'!$G$1+BY17</f>
        <v>0</v>
      </c>
      <c r="BZ18" s="28">
        <f>INDEX('AEG Inputs'!$E$2:$BC$95,MATCH(BZ$1,'AEG Inputs'!$E$2:$E$95,0),MATCH($A18,'AEG Inputs'!$E$2:$AI$2,0))/'AEG Inputs'!$G$1+BZ17</f>
        <v>18</v>
      </c>
      <c r="CA18" s="28">
        <f>INDEX('AEG Inputs'!$E$2:$BC$95,MATCH(CA$1,'AEG Inputs'!$E$2:$E$95,0),MATCH($A18,'AEG Inputs'!$E$2:$AI$2,0))/'AEG Inputs'!$G$1+CA17</f>
        <v>0</v>
      </c>
      <c r="CB18" s="28">
        <f>INDEX('AEG Inputs'!$E$2:$BC$95,MATCH(CB$1,'AEG Inputs'!$E$2:$E$95,0),MATCH($A18,'AEG Inputs'!$E$2:$AI$2,0))/'AEG Inputs'!$G$1+CB17</f>
        <v>0</v>
      </c>
      <c r="CC18" s="28">
        <f>INDEX('AEG Inputs'!$E$2:$BC$95,MATCH(CC$1,'AEG Inputs'!$E$2:$E$95,0),MATCH($A18,'AEG Inputs'!$E$2:$AI$2,0))/'AEG Inputs'!$G$1+CC17</f>
        <v>40</v>
      </c>
      <c r="CD18" s="28">
        <f>INDEX('AEG Inputs'!$E$2:$BC$95,MATCH(CD$1,'AEG Inputs'!$E$2:$E$95,0),MATCH($A18,'AEG Inputs'!$E$2:$AI$2,0))/'AEG Inputs'!$G$1+CD17</f>
        <v>140</v>
      </c>
      <c r="CE18" s="28">
        <f>INDEX('AEG Inputs'!$E$2:$BC$95,MATCH(CE$1,'AEG Inputs'!$E$2:$E$95,0),MATCH($A18,'AEG Inputs'!$E$2:$AI$2,0))/'AEG Inputs'!$G$1+CE17</f>
        <v>10</v>
      </c>
      <c r="CF18" s="28">
        <f>INDEX('AEG Inputs'!$E$2:$BC$95,MATCH(CF$1,'AEG Inputs'!$E$2:$E$95,0),MATCH($A18,'AEG Inputs'!$E$2:$AI$2,0))/'AEG Inputs'!$G$1+CF17</f>
        <v>220</v>
      </c>
      <c r="CG18" s="28">
        <f>INDEX('AEG Inputs'!$E$2:$BC$95,MATCH(CG$1,'AEG Inputs'!$E$2:$E$95,0),MATCH($A18,'AEG Inputs'!$E$2:$AI$2,0))/'AEG Inputs'!$G$1+CG17</f>
        <v>0</v>
      </c>
      <c r="CH18" s="28">
        <f>INDEX('AEG Inputs'!$E$2:$BC$95,MATCH(CH$1,'AEG Inputs'!$E$2:$E$95,0),MATCH($A18,'AEG Inputs'!$E$2:$AI$2,0))/'AEG Inputs'!$G$1+CH17</f>
        <v>89</v>
      </c>
      <c r="CI18" s="28">
        <f>INDEX('AEG Inputs'!$E$2:$BC$95,MATCH(CI$1,'AEG Inputs'!$E$2:$E$95,0),MATCH($A18,'AEG Inputs'!$E$2:$AI$2,0))/'AEG Inputs'!$G$1+CI17</f>
        <v>585</v>
      </c>
      <c r="CJ18" s="28">
        <f>INDEX('AEG Inputs'!$E$2:$BC$95,MATCH(CJ$1,'AEG Inputs'!$E$2:$E$95,0),MATCH($A18,'AEG Inputs'!$E$2:$AI$2,0))/'AEG Inputs'!$G$1+CJ17</f>
        <v>79</v>
      </c>
      <c r="CK18" s="28">
        <f>INDEX('AEG Inputs'!$E$2:$BC$95,MATCH(CK$1,'AEG Inputs'!$E$2:$E$95,0),MATCH($A18,'AEG Inputs'!$E$2:$AI$2,0))/'AEG Inputs'!$G$1+CK17</f>
        <v>114</v>
      </c>
      <c r="CL18" s="28">
        <f>INDEX('AEG Inputs'!$E$2:$BC$95,MATCH(CL$1,'AEG Inputs'!$E$2:$E$95,0),MATCH($A18,'AEG Inputs'!$E$2:$AI$2,0))/'AEG Inputs'!$G$1+CL17</f>
        <v>0</v>
      </c>
      <c r="CM18" s="28">
        <f>INDEX('AEG Inputs'!$E$2:$BC$95,MATCH(CM$1,'AEG Inputs'!$E$2:$E$95,0),MATCH($A18,'AEG Inputs'!$E$2:$AI$2,0))/'AEG Inputs'!$G$1+CM17</f>
        <v>234</v>
      </c>
      <c r="CN18" s="28">
        <f>INDEX('AEG Inputs'!$E$2:$BC$95,MATCH(CN$1,'AEG Inputs'!$E$2:$E$95,0),MATCH($A18,'AEG Inputs'!$E$2:$AI$2,0))/'AEG Inputs'!$G$1+CN17</f>
        <v>0</v>
      </c>
      <c r="CO18" s="28">
        <f>INDEX('AEG Inputs'!$E$2:$BC$95,MATCH(CO$1,'AEG Inputs'!$E$2:$E$95,0),MATCH($A18,'AEG Inputs'!$E$2:$AI$2,0))/'AEG Inputs'!$G$1+CO17</f>
        <v>28</v>
      </c>
      <c r="CP18" s="28">
        <f>INDEX('AEG Inputs'!$E$2:$BC$95,MATCH(CP$1,'AEG Inputs'!$E$2:$E$95,0),MATCH($A18,'AEG Inputs'!$E$2:$AI$2,0))/'AEG Inputs'!$G$1+CP17</f>
        <v>40</v>
      </c>
      <c r="CQ18" s="28" cm="1">
        <f t="array" ref="CQ18">INDEX('AEG Inputs'!$E$2:$BC$95,MATCH(CQ$1,'AEG Inputs'!$F$2:$F$95,0),MATCH($A18,'AEG Inputs'!$E$2:$AI$2,0)+20)/'AEG Inputs'!$G$1+CQ17</f>
        <v>0</v>
      </c>
      <c r="CR18" s="28" cm="1">
        <f t="array" ref="CR18">INDEX('AEG Inputs'!$E$2:$BC$95,MATCH(CR$1,'AEG Inputs'!$F$2:$F$95,0),MATCH($A18,'AEG Inputs'!$E$2:$AI$2,0)+20)/'AEG Inputs'!$G$1+CR17</f>
        <v>8</v>
      </c>
      <c r="CS18" s="28" cm="1">
        <f t="array" ref="CS18">INDEX('AEG Inputs'!$E$2:$BC$95,MATCH(CS$1,'AEG Inputs'!$F$2:$F$95,0),MATCH($A18,'AEG Inputs'!$E$2:$AI$2,0)+20)/'AEG Inputs'!$G$1+CS17</f>
        <v>353</v>
      </c>
      <c r="CT18" s="28" cm="1">
        <f t="array" ref="CT18">INDEX('AEG Inputs'!$E$2:$BC$95,MATCH(CT$1,'AEG Inputs'!$F$2:$F$95,0),MATCH($A18,'AEG Inputs'!$E$2:$AI$2,0)+20)/'AEG Inputs'!$G$1+CT17</f>
        <v>12</v>
      </c>
      <c r="CU18" s="28" cm="1">
        <f t="array" ref="CU18">INDEX('AEG Inputs'!$E$2:$BC$95,MATCH(CU$1,'AEG Inputs'!$F$2:$F$95,0),MATCH($A18,'AEG Inputs'!$E$2:$AI$2,0)+20)/'AEG Inputs'!$G$1+CU17</f>
        <v>253</v>
      </c>
      <c r="CV18" s="28" cm="1">
        <f t="array" ref="CV18">INDEX('AEG Inputs'!$E$2:$BC$95,MATCH(CV$1,'AEG Inputs'!$F$2:$F$95,0),MATCH($A18,'AEG Inputs'!$E$2:$AI$2,0)+20)/'AEG Inputs'!$G$1+CV17</f>
        <v>0</v>
      </c>
      <c r="CW18" s="28" cm="1">
        <f t="array" ref="CW18">INDEX('AEG Inputs'!$E$2:$BC$95,MATCH(CW$1,'AEG Inputs'!$F$2:$F$95,0),MATCH($A18,'AEG Inputs'!$E$2:$AI$2,0)+20)/'AEG Inputs'!$G$1+CW17</f>
        <v>0</v>
      </c>
      <c r="CX18" s="28" cm="1">
        <f t="array" ref="CX18">INDEX('AEG Inputs'!$E$2:$BC$95,MATCH(CX$1,'AEG Inputs'!$F$2:$F$95,0),MATCH($A18,'AEG Inputs'!$E$2:$AI$2,0)+20)/'AEG Inputs'!$G$1+CX17</f>
        <v>138</v>
      </c>
      <c r="CY18" s="28" cm="1">
        <f t="array" ref="CY18">INDEX('AEG Inputs'!$E$2:$BC$95,MATCH(CY$1,'AEG Inputs'!$F$2:$F$95,0),MATCH($A18,'AEG Inputs'!$E$2:$AI$2,0)+20)/'AEG Inputs'!$G$1+CY17</f>
        <v>1028</v>
      </c>
      <c r="CZ18" s="28" cm="1">
        <f t="array" ref="CZ18">INDEX('AEG Inputs'!$E$2:$BC$95,MATCH(CZ$1,'AEG Inputs'!$F$2:$F$95,0),MATCH($A18,'AEG Inputs'!$E$2:$AI$2,0)+20)/'AEG Inputs'!$G$1+CZ17</f>
        <v>26</v>
      </c>
      <c r="DA18" s="28" cm="1">
        <f t="array" ref="DA18">INDEX('AEG Inputs'!$E$2:$BC$95,MATCH(DA$1,'AEG Inputs'!$F$2:$F$95,0),MATCH($A18,'AEG Inputs'!$E$2:$AI$2,0)+20)/'AEG Inputs'!$G$1+DA17</f>
        <v>4</v>
      </c>
      <c r="DB18" s="28" cm="1">
        <f t="array" ref="DB18">INDEX('AEG Inputs'!$E$2:$BC$95,MATCH(DB$1,'AEG Inputs'!$F$2:$F$95,0),MATCH($A18,'AEG Inputs'!$E$2:$AI$2,0)+20)/'AEG Inputs'!$G$1+DB17</f>
        <v>0</v>
      </c>
      <c r="DC18" s="28" cm="1">
        <f t="array" ref="DC18">INDEX('AEG Inputs'!$E$2:$BC$95,MATCH(DC$1,'AEG Inputs'!$F$2:$F$95,0),MATCH($A18,'AEG Inputs'!$E$2:$AI$2,0)+20)/'AEG Inputs'!$G$1+DC17</f>
        <v>12</v>
      </c>
      <c r="DD18" s="28" cm="1">
        <f t="array" ref="DD18">INDEX('AEG Inputs'!$E$2:$BC$95,MATCH(DD$1,'AEG Inputs'!$F$2:$F$95,0),MATCH($A18,'AEG Inputs'!$E$2:$AI$2,0)+20)/'AEG Inputs'!$G$1+DD17</f>
        <v>0</v>
      </c>
      <c r="DE18" s="28" cm="1">
        <f t="array" ref="DE18">INDEX('AEG Inputs'!$E$2:$BC$95,MATCH(DE$1,'AEG Inputs'!$F$2:$F$95,0),MATCH($A18,'AEG Inputs'!$E$2:$AI$2,0)+20)/'AEG Inputs'!$G$1+DE17</f>
        <v>11</v>
      </c>
      <c r="DF18" s="28" cm="1">
        <f t="array" ref="DF18">INDEX('AEG Inputs'!$E$2:$BC$95,MATCH(DF$1,'AEG Inputs'!$F$2:$F$95,0),MATCH($A18,'AEG Inputs'!$E$2:$AI$2,0)+20)/'AEG Inputs'!$G$1+DF17</f>
        <v>0</v>
      </c>
      <c r="DG18" s="28" cm="1">
        <f t="array" ref="DG18">INDEX('AEG Inputs'!$E$2:$BC$95,MATCH(DG$1,'AEG Inputs'!$F$2:$F$95,0),MATCH($A18,'AEG Inputs'!$E$2:$AI$2,0)+20)/'AEG Inputs'!$G$1+DG17</f>
        <v>25</v>
      </c>
      <c r="DH18" s="28" cm="1">
        <f t="array" ref="DH18">INDEX('AEG Inputs'!$E$2:$BC$95,MATCH(DH$1,'AEG Inputs'!$F$2:$F$95,0),MATCH($A18,'AEG Inputs'!$E$2:$AI$2,0)+20)/'AEG Inputs'!$G$1+DH17</f>
        <v>432</v>
      </c>
      <c r="DI18" s="28" cm="1">
        <f t="array" ref="DI18">INDEX('AEG Inputs'!$E$2:$BC$95,MATCH(DI$1,'AEG Inputs'!$F$2:$F$95,0),MATCH($A18,'AEG Inputs'!$E$2:$AI$2,0)+20)/'AEG Inputs'!$G$1+DI17</f>
        <v>5</v>
      </c>
      <c r="DJ18" s="28" cm="1">
        <f t="array" ref="DJ18">INDEX('AEG Inputs'!$E$2:$BC$95,MATCH(DJ$1,'AEG Inputs'!$F$2:$F$95,0),MATCH($A18,'AEG Inputs'!$E$2:$AI$2,0)+20)/'AEG Inputs'!$G$1+DJ17</f>
        <v>484</v>
      </c>
      <c r="DK18" s="28" cm="1">
        <f t="array" ref="DK18">INDEX('AEG Inputs'!$E$2:$BC$95,MATCH(DK$1,'AEG Inputs'!$F$2:$F$95,0),MATCH($A18,'AEG Inputs'!$E$2:$AI$2,0)+20)/'AEG Inputs'!$G$1+DK17</f>
        <v>0</v>
      </c>
      <c r="DL18" s="28" cm="1">
        <f t="array" ref="DL18">INDEX('AEG Inputs'!$E$2:$BC$95,MATCH(DL$1,'AEG Inputs'!$F$2:$F$95,0),MATCH($A18,'AEG Inputs'!$E$2:$AI$2,0)+20)/'AEG Inputs'!$G$1+DL17</f>
        <v>153</v>
      </c>
      <c r="DM18" s="28" cm="1">
        <f t="array" ref="DM18">INDEX('AEG Inputs'!$E$2:$BC$95,MATCH(DM$1,'AEG Inputs'!$F$2:$F$95,0),MATCH($A18,'AEG Inputs'!$E$2:$AI$2,0)+20)/'AEG Inputs'!$G$1+DM17</f>
        <v>846</v>
      </c>
      <c r="DN18" s="28" cm="1">
        <f t="array" ref="DN18">INDEX('AEG Inputs'!$E$2:$BC$95,MATCH(DN$1,'AEG Inputs'!$F$2:$F$95,0),MATCH($A18,'AEG Inputs'!$E$2:$AI$2,0)+20)/'AEG Inputs'!$G$1+DN17</f>
        <v>63</v>
      </c>
      <c r="DO18" s="28" cm="1">
        <f t="array" ref="DO18">INDEX('AEG Inputs'!$E$2:$BC$95,MATCH(DO$1,'AEG Inputs'!$F$2:$F$95,0),MATCH($A18,'AEG Inputs'!$E$2:$AI$2,0)+20)/'AEG Inputs'!$G$1+DO17</f>
        <v>39</v>
      </c>
      <c r="DP18" s="28" cm="1">
        <f t="array" ref="DP18">INDEX('AEG Inputs'!$E$2:$BC$95,MATCH(DP$1,'AEG Inputs'!$F$2:$F$95,0),MATCH($A18,'AEG Inputs'!$E$2:$AI$2,0)+20)/'AEG Inputs'!$G$1+DP17</f>
        <v>0</v>
      </c>
      <c r="DQ18" s="28" cm="1">
        <f t="array" ref="DQ18">INDEX('AEG Inputs'!$E$2:$BC$95,MATCH(DQ$1,'AEG Inputs'!$F$2:$F$95,0),MATCH($A18,'AEG Inputs'!$E$2:$AI$2,0)+20)/'AEG Inputs'!$G$1+DQ17</f>
        <v>20</v>
      </c>
      <c r="DR18" s="28" cm="1">
        <f t="array" ref="DR18">INDEX('AEG Inputs'!$E$2:$BC$95,MATCH(DR$1,'AEG Inputs'!$F$2:$F$95,0),MATCH($A18,'AEG Inputs'!$E$2:$AI$2,0)+20)/'AEG Inputs'!$G$1+DR17</f>
        <v>0</v>
      </c>
      <c r="DS18" s="28" cm="1">
        <f t="array" ref="DS18">INDEX('AEG Inputs'!$E$2:$BC$95,MATCH(DS$1,'AEG Inputs'!$F$2:$F$95,0),MATCH($A18,'AEG Inputs'!$E$2:$AI$2,0)+20)/'AEG Inputs'!$G$1+DS17</f>
        <v>21</v>
      </c>
      <c r="DT18" s="28" cm="1">
        <f t="array" ref="DT18">INDEX('AEG Inputs'!$E$2:$BC$95,MATCH(DT$1,'AEG Inputs'!$F$2:$F$95,0),MATCH($A18,'AEG Inputs'!$E$2:$AI$2,0)+20)/'AEG Inputs'!$G$1+DT17</f>
        <v>0</v>
      </c>
      <c r="DU18" s="28" cm="1">
        <f t="array" ref="DU18">INDEX('AEG Inputs'!$E$2:$BC$95,MATCH(DU$1,'AEG Inputs'!$F$2:$F$95,0),MATCH($A18,'AEG Inputs'!$E$2:$AI$2,0)+20)/'AEG Inputs'!$G$1+DU17</f>
        <v>807</v>
      </c>
      <c r="DV18" s="28" cm="1">
        <f t="array" ref="DV18">INDEX('AEG Inputs'!$E$2:$BC$95,MATCH(DV$1,'AEG Inputs'!$F$2:$F$95,0),MATCH($A18,'AEG Inputs'!$E$2:$AI$2,0)+20)/'AEG Inputs'!$G$1+DV17</f>
        <v>3768</v>
      </c>
      <c r="DW18" s="28" cm="1">
        <f t="array" ref="DW18">INDEX('AEG Inputs'!$E$2:$BC$95,MATCH(DW$1,'AEG Inputs'!$F$2:$F$95,0),MATCH($A18,'AEG Inputs'!$E$2:$AI$2,0)+20)/'AEG Inputs'!$G$1+DW17</f>
        <v>386</v>
      </c>
      <c r="DX18" s="28" cm="1">
        <f t="array" ref="DX18">INDEX('AEG Inputs'!$E$2:$BC$95,MATCH(DX$1,'AEG Inputs'!$F$2:$F$95,0),MATCH($A18,'AEG Inputs'!$E$2:$AI$2,0)+20)/'AEG Inputs'!$G$1+DX17</f>
        <v>4222</v>
      </c>
      <c r="DY18" s="28" cm="1">
        <f t="array" ref="DY18">INDEX('AEG Inputs'!$E$2:$BC$95,MATCH(DY$1,'AEG Inputs'!$F$2:$F$95,0),MATCH($A18,'AEG Inputs'!$E$2:$AI$2,0)+20)/'AEG Inputs'!$G$1+DY17</f>
        <v>26</v>
      </c>
      <c r="DZ18" s="28" cm="1">
        <f t="array" ref="DZ18">INDEX('AEG Inputs'!$E$2:$BC$95,MATCH(DZ$1,'AEG Inputs'!$F$2:$F$95,0),MATCH($A18,'AEG Inputs'!$E$2:$AI$2,0)+20)/'AEG Inputs'!$G$1+DZ17</f>
        <v>0</v>
      </c>
      <c r="EA18" s="28" cm="1">
        <f t="array" ref="EA18">INDEX('AEG Inputs'!$E$2:$BC$95,MATCH(EA$1,'AEG Inputs'!$F$2:$F$95,0),MATCH($A18,'AEG Inputs'!$E$2:$AI$2,0)+20)/'AEG Inputs'!$G$1+EA17</f>
        <v>0</v>
      </c>
      <c r="EB18" s="28" cm="1">
        <f t="array" ref="EB18">INDEX('AEG Inputs'!$E$2:$BC$95,MATCH(EB$1,'AEG Inputs'!$F$2:$F$95,0),MATCH($A18,'AEG Inputs'!$E$2:$AI$2,0)+20)/'AEG Inputs'!$G$1+EB17</f>
        <v>2056</v>
      </c>
      <c r="EC18" s="28" cm="1">
        <f t="array" ref="EC18">INDEX('AEG Inputs'!$E$2:$BC$95,MATCH(EC$1,'AEG Inputs'!$F$2:$F$95,0),MATCH($A18,'AEG Inputs'!$E$2:$AI$2,0)+20)/'AEG Inputs'!$G$1+EC17</f>
        <v>615</v>
      </c>
      <c r="ED18" s="28" cm="1">
        <f t="array" ref="ED18">INDEX('AEG Inputs'!$E$2:$BC$95,MATCH(ED$1,'AEG Inputs'!$F$2:$F$95,0),MATCH($A18,'AEG Inputs'!$E$2:$AI$2,0)+20)/'AEG Inputs'!$G$1+ED17</f>
        <v>159</v>
      </c>
      <c r="EE18" s="28" cm="1">
        <f t="array" ref="EE18">INDEX('AEG Inputs'!$E$2:$BC$95,MATCH(EE$1,'AEG Inputs'!$F$2:$F$95,0),MATCH($A18,'AEG Inputs'!$E$2:$AI$2,0)+20)/'AEG Inputs'!$G$1+EE17</f>
        <v>3</v>
      </c>
      <c r="EF18" s="28" cm="1">
        <f t="array" ref="EF18">INDEX('AEG Inputs'!$E$2:$BC$95,MATCH(EF$1,'AEG Inputs'!$F$2:$F$95,0),MATCH($A18,'AEG Inputs'!$E$2:$AI$2,0)+20)/'AEG Inputs'!$G$1+EF17</f>
        <v>361</v>
      </c>
      <c r="EG18" s="28" cm="1">
        <f t="array" ref="EG18">INDEX('AEG Inputs'!$E$2:$BC$95,MATCH(EG$1,'AEG Inputs'!$F$2:$F$95,0),MATCH($A18,'AEG Inputs'!$E$2:$AI$2,0)+20)/'AEG Inputs'!$G$1+EG17</f>
        <v>0</v>
      </c>
      <c r="EH18" s="28" cm="1">
        <f t="array" ref="EH18">INDEX('AEG Inputs'!$E$2:$BC$95,MATCH(EH$1,'AEG Inputs'!$F$2:$F$95,0),MATCH($A18,'AEG Inputs'!$E$2:$AI$2,0)+20)/'AEG Inputs'!$G$1+EH17</f>
        <v>143</v>
      </c>
      <c r="EI18" s="28" cm="1">
        <f t="array" ref="EI18">INDEX('AEG Inputs'!$E$2:$BC$95,MATCH(EI$1,'AEG Inputs'!$F$2:$F$95,0),MATCH($A18,'AEG Inputs'!$E$2:$AI$2,0)+20)/'AEG Inputs'!$G$1+EI17</f>
        <v>0</v>
      </c>
      <c r="EJ18" s="28" cm="1">
        <f t="array" ref="EJ18">INDEX('AEG Inputs'!$E$2:$BC$95,MATCH(EJ$1,'AEG Inputs'!$F$2:$F$95,0),MATCH($A18,'AEG Inputs'!$E$2:$AI$2,0)+20)/'AEG Inputs'!$G$1+EJ17</f>
        <v>2993</v>
      </c>
      <c r="EK18" s="28" cm="1">
        <f t="array" ref="EK18">INDEX('AEG Inputs'!$E$2:$BC$95,MATCH(EK$1,'AEG Inputs'!$F$2:$F$95,0),MATCH($A18,'AEG Inputs'!$E$2:$AI$2,0)+20)/'AEG Inputs'!$G$1+EK17</f>
        <v>3869</v>
      </c>
      <c r="EL18" s="28" cm="1">
        <f t="array" ref="EL18">INDEX('AEG Inputs'!$E$2:$BC$95,MATCH(EL$1,'AEG Inputs'!$F$2:$F$95,0),MATCH($A18,'AEG Inputs'!$E$2:$AI$2,0)+20)/'AEG Inputs'!$G$1+EL17</f>
        <v>87</v>
      </c>
      <c r="EM18" s="28" cm="1">
        <f t="array" ref="EM18">INDEX('AEG Inputs'!$E$2:$BC$95,MATCH(EM$1,'AEG Inputs'!$F$2:$F$95,0),MATCH($A18,'AEG Inputs'!$E$2:$AI$2,0)+20)/'AEG Inputs'!$G$1+EM17</f>
        <v>4224</v>
      </c>
      <c r="EN18" s="28" cm="1">
        <f t="array" ref="EN18">INDEX('AEG Inputs'!$E$2:$BC$95,MATCH(EN$1,'AEG Inputs'!$F$2:$F$95,0),MATCH($A18,'AEG Inputs'!$E$2:$AI$2,0)+20)/'AEG Inputs'!$G$1+EN17</f>
        <v>26</v>
      </c>
      <c r="EO18" s="28" cm="1">
        <f t="array" ref="EO18">INDEX('AEG Inputs'!$E$2:$BC$95,MATCH(EO$1,'AEG Inputs'!$F$2:$F$95,0),MATCH($A18,'AEG Inputs'!$E$2:$AI$2,0)+20)/'AEG Inputs'!$G$1+EO17</f>
        <v>823</v>
      </c>
      <c r="EP18" s="28" cm="1">
        <f t="array" ref="EP18">INDEX('AEG Inputs'!$E$2:$BC$95,MATCH(EP$1,'AEG Inputs'!$F$2:$F$95,0),MATCH($A18,'AEG Inputs'!$E$2:$AI$2,0)+20)/'AEG Inputs'!$G$1+EP17</f>
        <v>6050</v>
      </c>
      <c r="EQ18" s="28" cm="1">
        <f t="array" ref="EQ18">INDEX('AEG Inputs'!$E$2:$BC$95,MATCH(EQ$1,'AEG Inputs'!$F$2:$F$95,0),MATCH($A18,'AEG Inputs'!$E$2:$AI$2,0)+20)/'AEG Inputs'!$G$1+EQ17</f>
        <v>992</v>
      </c>
      <c r="ER18" s="28" cm="1">
        <f t="array" ref="ER18">INDEX('AEG Inputs'!$E$2:$BC$95,MATCH(ER$1,'AEG Inputs'!$F$2:$F$95,0),MATCH($A18,'AEG Inputs'!$E$2:$AI$2,0)+20)/'AEG Inputs'!$G$1+ER17</f>
        <v>720</v>
      </c>
      <c r="ES18" s="28" cm="1">
        <f t="array" ref="ES18">INDEX('AEG Inputs'!$E$2:$BC$95,MATCH(ES$1,'AEG Inputs'!$F$2:$F$95,0),MATCH($A18,'AEG Inputs'!$E$2:$AI$2,0)+20)/'AEG Inputs'!$G$1+ES17</f>
        <v>27</v>
      </c>
      <c r="ET18" s="28" cm="1">
        <f t="array" ref="ET18">INDEX('AEG Inputs'!$E$2:$BC$95,MATCH(ET$1,'AEG Inputs'!$F$2:$F$95,0),MATCH($A18,'AEG Inputs'!$E$2:$AI$2,0)+20)/'AEG Inputs'!$G$1+ET17</f>
        <v>361</v>
      </c>
      <c r="EU18" s="28" cm="1">
        <f t="array" ref="EU18">INDEX('AEG Inputs'!$E$2:$BC$95,MATCH(EU$1,'AEG Inputs'!$F$2:$F$95,0),MATCH($A18,'AEG Inputs'!$E$2:$AI$2,0)+20)/'AEG Inputs'!$G$1+EU17</f>
        <v>0</v>
      </c>
      <c r="EV18" s="28" cm="1">
        <f t="array" ref="EV18">INDEX('AEG Inputs'!$E$2:$BC$95,MATCH(EV$1,'AEG Inputs'!$F$2:$F$95,0),MATCH($A18,'AEG Inputs'!$E$2:$AI$2,0)+20)/'AEG Inputs'!$G$1+EV17</f>
        <v>333</v>
      </c>
      <c r="EW18" s="28" cm="1">
        <f t="array" ref="EW18">INDEX('AEG Inputs'!$E$2:$BC$95,MATCH(EW$1,'AEG Inputs'!$F$2:$F$95,0),MATCH($A18,'AEG Inputs'!$E$2:$AI$2,0)+20)/'AEG Inputs'!$G$1+EW17</f>
        <v>0</v>
      </c>
      <c r="EX18" s="28" cm="1">
        <f t="array" ref="EX18">INDEX('AEG Inputs'!$E$2:$BC$95,MATCH(EX$1,'AEG Inputs'!$F$2:$F$95,0),MATCH($A18,'AEG Inputs'!$E$2:$AI$2,0)+20)/'AEG Inputs'!$G$1+EX17</f>
        <v>177</v>
      </c>
      <c r="EY18" s="28" cm="1">
        <f t="array" ref="EY18">INDEX('AEG Inputs'!$E$2:$BC$95,MATCH(EY$1,'AEG Inputs'!$F$2:$F$95,0),MATCH($A18,'AEG Inputs'!$E$2:$AI$2,0)+20)/'AEG Inputs'!$G$1+EY17</f>
        <v>1127</v>
      </c>
      <c r="EZ18" s="28" cm="1">
        <f t="array" ref="EZ18">INDEX('AEG Inputs'!$E$2:$BC$95,MATCH(EZ$1,'AEG Inputs'!$F$2:$F$95,0),MATCH($A18,'AEG Inputs'!$E$2:$AI$2,0)+20)/'AEG Inputs'!$G$1+EZ17</f>
        <v>114</v>
      </c>
      <c r="FA18" s="28" cm="1">
        <f t="array" ref="FA18">INDEX('AEG Inputs'!$E$2:$BC$95,MATCH(FA$1,'AEG Inputs'!$F$2:$F$95,0),MATCH($A18,'AEG Inputs'!$E$2:$AI$2,0)+20)/'AEG Inputs'!$G$1+FA17</f>
        <v>1987</v>
      </c>
      <c r="FB18" s="28" cm="1">
        <f t="array" ref="FB18">INDEX('AEG Inputs'!$E$2:$BC$95,MATCH(FB$1,'AEG Inputs'!$F$2:$F$95,0),MATCH($A18,'AEG Inputs'!$E$2:$AI$2,0)+20)/'AEG Inputs'!$G$1+FB17</f>
        <v>2</v>
      </c>
      <c r="FC18" s="28" cm="1">
        <f t="array" ref="FC18">INDEX('AEG Inputs'!$E$2:$BC$95,MATCH(FC$1,'AEG Inputs'!$F$2:$F$95,0),MATCH($A18,'AEG Inputs'!$E$2:$AI$2,0)+20)/'AEG Inputs'!$G$1+FC17</f>
        <v>0</v>
      </c>
      <c r="FD18" s="28" cm="1">
        <f t="array" ref="FD18">INDEX('AEG Inputs'!$E$2:$BC$95,MATCH(FD$1,'AEG Inputs'!$F$2:$F$95,0),MATCH($A18,'AEG Inputs'!$E$2:$AI$2,0)+20)/'AEG Inputs'!$G$1+FD17</f>
        <v>0</v>
      </c>
      <c r="FE18" s="28" cm="1">
        <f t="array" ref="FE18">INDEX('AEG Inputs'!$E$2:$BC$95,MATCH(FE$1,'AEG Inputs'!$F$2:$F$95,0),MATCH($A18,'AEG Inputs'!$E$2:$AI$2,0)+20)/'AEG Inputs'!$G$1+FE17</f>
        <v>409</v>
      </c>
      <c r="FF18" s="28" cm="1">
        <f t="array" ref="FF18">INDEX('AEG Inputs'!$E$2:$BC$95,MATCH(FF$1,'AEG Inputs'!$F$2:$F$95,0),MATCH($A18,'AEG Inputs'!$E$2:$AI$2,0)+20)/'AEG Inputs'!$G$1+FF17</f>
        <v>172</v>
      </c>
      <c r="FG18" s="28" cm="1">
        <f t="array" ref="FG18">INDEX('AEG Inputs'!$E$2:$BC$95,MATCH(FG$1,'AEG Inputs'!$F$2:$F$95,0),MATCH($A18,'AEG Inputs'!$E$2:$AI$2,0)+20)/'AEG Inputs'!$G$1+FG17</f>
        <v>35</v>
      </c>
      <c r="FH18" s="28" cm="1">
        <f t="array" ref="FH18">INDEX('AEG Inputs'!$E$2:$BC$95,MATCH(FH$1,'AEG Inputs'!$F$2:$F$95,0),MATCH($A18,'AEG Inputs'!$E$2:$AI$2,0)+20)/'AEG Inputs'!$G$1+FH17</f>
        <v>0</v>
      </c>
      <c r="FI18" s="28" cm="1">
        <f t="array" ref="FI18">INDEX('AEG Inputs'!$E$2:$BC$95,MATCH(FI$1,'AEG Inputs'!$F$2:$F$95,0),MATCH($A18,'AEG Inputs'!$E$2:$AI$2,0)+20)/'AEG Inputs'!$G$1+FI17</f>
        <v>64</v>
      </c>
      <c r="FJ18" s="28" cm="1">
        <f t="array" ref="FJ18">INDEX('AEG Inputs'!$E$2:$BC$95,MATCH(FJ$1,'AEG Inputs'!$F$2:$F$95,0),MATCH($A18,'AEG Inputs'!$E$2:$AI$2,0)+20)/'AEG Inputs'!$G$1+FJ17</f>
        <v>0</v>
      </c>
      <c r="FK18" s="28" cm="1">
        <f t="array" ref="FK18">INDEX('AEG Inputs'!$E$2:$BC$95,MATCH(FK$1,'AEG Inputs'!$F$2:$F$95,0),MATCH($A18,'AEG Inputs'!$E$2:$AI$2,0)+20)/'AEG Inputs'!$G$1+FK17</f>
        <v>38</v>
      </c>
      <c r="FL18" s="28" cm="1">
        <f t="array" ref="FL18">INDEX('AEG Inputs'!$E$2:$BC$95,MATCH(FL$1,'AEG Inputs'!$F$2:$F$95,0),MATCH($A18,'AEG Inputs'!$E$2:$AI$2,0)+20)/'AEG Inputs'!$G$1+FL17</f>
        <v>0</v>
      </c>
      <c r="FM18" s="28" cm="1">
        <f t="array" ref="FM18">INDEX('AEG Inputs'!$E$2:$BC$95,MATCH(FM$1,'AEG Inputs'!$F$2:$F$95,0),MATCH($A18,'AEG Inputs'!$E$2:$AI$2,0)+20)/'AEG Inputs'!$G$1+FM17</f>
        <v>41</v>
      </c>
      <c r="FN18" s="28" cm="1">
        <f t="array" ref="FN18">INDEX('AEG Inputs'!$E$2:$BC$95,MATCH(FN$1,'AEG Inputs'!$F$2:$F$95,0),MATCH($A18,'AEG Inputs'!$E$2:$AI$2,0)+20)/'AEG Inputs'!$G$1+FN17</f>
        <v>422</v>
      </c>
      <c r="FO18" s="28" cm="1">
        <f t="array" ref="FO18">INDEX('AEG Inputs'!$E$2:$BC$95,MATCH(FO$1,'AEG Inputs'!$F$2:$F$95,0),MATCH($A18,'AEG Inputs'!$E$2:$AI$2,0)+20)/'AEG Inputs'!$G$1+FO17</f>
        <v>10</v>
      </c>
      <c r="FP18" s="28" cm="1">
        <f t="array" ref="FP18">INDEX('AEG Inputs'!$E$2:$BC$95,MATCH(FP$1,'AEG Inputs'!$F$2:$F$95,0),MATCH($A18,'AEG Inputs'!$E$2:$AI$2,0)+20)/'AEG Inputs'!$G$1+FP17</f>
        <v>442</v>
      </c>
      <c r="FQ18" s="28" cm="1">
        <f t="array" ref="FQ18">INDEX('AEG Inputs'!$E$2:$BC$95,MATCH(FQ$1,'AEG Inputs'!$F$2:$F$95,0),MATCH($A18,'AEG Inputs'!$E$2:$AI$2,0)+20)/'AEG Inputs'!$G$1+FQ17</f>
        <v>0</v>
      </c>
      <c r="FR18" s="28" cm="1">
        <f t="array" ref="FR18">INDEX('AEG Inputs'!$E$2:$BC$95,MATCH(FR$1,'AEG Inputs'!$F$2:$F$95,0),MATCH($A18,'AEG Inputs'!$E$2:$AI$2,0)+20)/'AEG Inputs'!$G$1+FR17</f>
        <v>187</v>
      </c>
      <c r="FS18" s="28" cm="1">
        <f t="array" ref="FS18">INDEX('AEG Inputs'!$E$2:$BC$95,MATCH(FS$1,'AEG Inputs'!$F$2:$F$95,0),MATCH($A18,'AEG Inputs'!$E$2:$AI$2,0)+20)/'AEG Inputs'!$G$1+FS17</f>
        <v>585</v>
      </c>
      <c r="FT18" s="28" cm="1">
        <f t="array" ref="FT18">INDEX('AEG Inputs'!$E$2:$BC$95,MATCH(FT$1,'AEG Inputs'!$F$2:$F$95,0),MATCH($A18,'AEG Inputs'!$E$2:$AI$2,0)+20)/'AEG Inputs'!$G$1+FT17</f>
        <v>124</v>
      </c>
      <c r="FU18" s="28" cm="1">
        <f t="array" ref="FU18">INDEX('AEG Inputs'!$E$2:$BC$95,MATCH(FU$1,'AEG Inputs'!$F$2:$F$95,0),MATCH($A18,'AEG Inputs'!$E$2:$AI$2,0)+20)/'AEG Inputs'!$G$1+FU17</f>
        <v>102</v>
      </c>
      <c r="FV18" s="28" cm="1">
        <f t="array" ref="FV18">INDEX('AEG Inputs'!$E$2:$BC$95,MATCH(FV$1,'AEG Inputs'!$F$2:$F$95,0),MATCH($A18,'AEG Inputs'!$E$2:$AI$2,0)+20)/'AEG Inputs'!$G$1+FV17</f>
        <v>1</v>
      </c>
      <c r="FW18" s="28" cm="1">
        <f t="array" ref="FW18">INDEX('AEG Inputs'!$E$2:$BC$95,MATCH(FW$1,'AEG Inputs'!$F$2:$F$95,0),MATCH($A18,'AEG Inputs'!$E$2:$AI$2,0)+20)/'AEG Inputs'!$G$1+FW17</f>
        <v>56</v>
      </c>
      <c r="FX18" s="28" cm="1">
        <f t="array" ref="FX18">INDEX('AEG Inputs'!$E$2:$BC$95,MATCH(FX$1,'AEG Inputs'!$F$2:$F$95,0),MATCH($A18,'AEG Inputs'!$E$2:$AI$2,0)+20)/'AEG Inputs'!$G$1+FX17</f>
        <v>0</v>
      </c>
      <c r="FY18" s="28" cm="1">
        <f t="array" ref="FY18">INDEX('AEG Inputs'!$E$2:$BC$95,MATCH(FY$1,'AEG Inputs'!$F$2:$F$95,0),MATCH($A18,'AEG Inputs'!$E$2:$AI$2,0)+20)/'AEG Inputs'!$G$1+FY17</f>
        <v>46</v>
      </c>
    </row>
    <row r="19" spans="1:181" x14ac:dyDescent="0.25">
      <c r="A19" s="28">
        <v>2038</v>
      </c>
      <c r="B19" s="28">
        <f>INDEX('AEG Inputs'!$E$2:$BC$95,MATCH(B$1,'AEG Inputs'!$E$2:$E$95,0),MATCH($A19,'AEG Inputs'!$E$2:$AI$2,0))/'AEG Inputs'!$G$1+B18</f>
        <v>0</v>
      </c>
      <c r="C19" s="28">
        <f>INDEX('AEG Inputs'!$E$2:$BC$95,MATCH(C$1,'AEG Inputs'!$E$2:$E$95,0),MATCH($A19,'AEG Inputs'!$E$2:$AI$2,0))/'AEG Inputs'!$G$1+C18</f>
        <v>7</v>
      </c>
      <c r="D19" s="28">
        <f>INDEX('AEG Inputs'!$E$2:$BC$95,MATCH(D$1,'AEG Inputs'!$E$2:$E$95,0),MATCH($A19,'AEG Inputs'!$E$2:$AI$2,0))/'AEG Inputs'!$G$1+D18</f>
        <v>120</v>
      </c>
      <c r="E19" s="28">
        <f>INDEX('AEG Inputs'!$E$2:$BC$95,MATCH(E$1,'AEG Inputs'!$E$2:$E$95,0),MATCH($A19,'AEG Inputs'!$E$2:$AI$2,0))/'AEG Inputs'!$G$1+E18</f>
        <v>18</v>
      </c>
      <c r="F19" s="28">
        <f>INDEX('AEG Inputs'!$E$2:$BC$95,MATCH(F$1,'AEG Inputs'!$E$2:$E$95,0),MATCH($A19,'AEG Inputs'!$E$2:$AI$2,0))/'AEG Inputs'!$G$1+F18</f>
        <v>80</v>
      </c>
      <c r="G19" s="28">
        <f>INDEX('AEG Inputs'!$E$2:$BC$95,MATCH(G$1,'AEG Inputs'!$E$2:$E$95,0),MATCH($A19,'AEG Inputs'!$E$2:$AI$2,0))/'AEG Inputs'!$G$1+G18</f>
        <v>0</v>
      </c>
      <c r="H19" s="28">
        <f>INDEX('AEG Inputs'!$E$2:$BC$95,MATCH(H$1,'AEG Inputs'!$E$2:$E$95,0),MATCH($A19,'AEG Inputs'!$E$2:$AI$2,0))/'AEG Inputs'!$G$1+H18</f>
        <v>0</v>
      </c>
      <c r="I19" s="28">
        <f>INDEX('AEG Inputs'!$E$2:$BC$95,MATCH(I$1,'AEG Inputs'!$E$2:$E$95,0),MATCH($A19,'AEG Inputs'!$E$2:$AI$2,0))/'AEG Inputs'!$G$1+I18</f>
        <v>66</v>
      </c>
      <c r="J19" s="28">
        <f>INDEX('AEG Inputs'!$E$2:$BC$95,MATCH(J$1,'AEG Inputs'!$E$2:$E$95,0),MATCH($A19,'AEG Inputs'!$E$2:$AI$2,0))/'AEG Inputs'!$G$1+J18</f>
        <v>1127</v>
      </c>
      <c r="K19" s="28">
        <f>INDEX('AEG Inputs'!$E$2:$BC$95,MATCH(K$1,'AEG Inputs'!$E$2:$E$95,0),MATCH($A19,'AEG Inputs'!$E$2:$AI$2,0))/'AEG Inputs'!$G$1+K18</f>
        <v>19</v>
      </c>
      <c r="L19" s="28">
        <f>INDEX('AEG Inputs'!$E$2:$BC$95,MATCH(L$1,'AEG Inputs'!$E$2:$E$95,0),MATCH($A19,'AEG Inputs'!$E$2:$AI$2,0))/'AEG Inputs'!$G$1+L18</f>
        <v>19</v>
      </c>
      <c r="M19" s="28">
        <f>INDEX('AEG Inputs'!$E$2:$BC$95,MATCH(M$1,'AEG Inputs'!$E$2:$E$95,0),MATCH($A19,'AEG Inputs'!$E$2:$AI$2,0))/'AEG Inputs'!$G$1+M18</f>
        <v>0</v>
      </c>
      <c r="N19" s="28">
        <f>INDEX('AEG Inputs'!$E$2:$BC$95,MATCH(N$1,'AEG Inputs'!$E$2:$E$95,0),MATCH($A19,'AEG Inputs'!$E$2:$AI$2,0))/'AEG Inputs'!$G$1+N18</f>
        <v>43</v>
      </c>
      <c r="O19" s="28">
        <f>INDEX('AEG Inputs'!$E$2:$BC$95,MATCH(O$1,'AEG Inputs'!$E$2:$E$95,0),MATCH($A19,'AEG Inputs'!$E$2:$AI$2,0))/'AEG Inputs'!$G$1+O18</f>
        <v>0</v>
      </c>
      <c r="P19" s="28">
        <f>INDEX('AEG Inputs'!$E$2:$BC$95,MATCH(P$1,'AEG Inputs'!$E$2:$E$95,0),MATCH($A19,'AEG Inputs'!$E$2:$AI$2,0))/'AEG Inputs'!$G$1+P18</f>
        <v>7</v>
      </c>
      <c r="Q19" s="28">
        <f>INDEX('AEG Inputs'!$E$2:$BC$95,MATCH(Q$1,'AEG Inputs'!$E$2:$E$95,0),MATCH($A19,'AEG Inputs'!$E$2:$AI$2,0))/'AEG Inputs'!$G$1+Q18</f>
        <v>127</v>
      </c>
      <c r="R19" s="28">
        <f>INDEX('AEG Inputs'!$E$2:$BC$95,MATCH(R$1,'AEG Inputs'!$E$2:$E$95,0),MATCH($A19,'AEG Inputs'!$E$2:$AI$2,0))/'AEG Inputs'!$G$1+R18</f>
        <v>0</v>
      </c>
      <c r="S19" s="28">
        <f>INDEX('AEG Inputs'!$E$2:$BC$95,MATCH(S$1,'AEG Inputs'!$E$2:$E$95,0),MATCH($A19,'AEG Inputs'!$E$2:$AI$2,0))/'AEG Inputs'!$G$1+S18</f>
        <v>30</v>
      </c>
      <c r="T19" s="28">
        <f>INDEX('AEG Inputs'!$E$2:$BC$95,MATCH(T$1,'AEG Inputs'!$E$2:$E$95,0),MATCH($A19,'AEG Inputs'!$E$2:$AI$2,0))/'AEG Inputs'!$G$1+T18</f>
        <v>144</v>
      </c>
      <c r="U19" s="28">
        <f>INDEX('AEG Inputs'!$E$2:$BC$95,MATCH(U$1,'AEG Inputs'!$E$2:$E$95,0),MATCH($A19,'AEG Inputs'!$E$2:$AI$2,0))/'AEG Inputs'!$G$1+U18</f>
        <v>8</v>
      </c>
      <c r="V19" s="28">
        <f>INDEX('AEG Inputs'!$E$2:$BC$95,MATCH(V$1,'AEG Inputs'!$E$2:$E$95,0),MATCH($A19,'AEG Inputs'!$E$2:$AI$2,0))/'AEG Inputs'!$G$1+V18</f>
        <v>235</v>
      </c>
      <c r="W19" s="28">
        <f>INDEX('AEG Inputs'!$E$2:$BC$95,MATCH(W$1,'AEG Inputs'!$E$2:$E$95,0),MATCH($A19,'AEG Inputs'!$E$2:$AI$2,0))/'AEG Inputs'!$G$1+W18</f>
        <v>0</v>
      </c>
      <c r="X19" s="28">
        <f>INDEX('AEG Inputs'!$E$2:$BC$95,MATCH(X$1,'AEG Inputs'!$E$2:$E$95,0),MATCH($A19,'AEG Inputs'!$E$2:$AI$2,0))/'AEG Inputs'!$G$1+X18</f>
        <v>72</v>
      </c>
      <c r="Y19" s="28">
        <f>INDEX('AEG Inputs'!$E$2:$BC$95,MATCH(Y$1,'AEG Inputs'!$E$2:$E$95,0),MATCH($A19,'AEG Inputs'!$E$2:$AI$2,0))/'AEG Inputs'!$G$1+Y18</f>
        <v>904</v>
      </c>
      <c r="Z19" s="28">
        <f>INDEX('AEG Inputs'!$E$2:$BC$95,MATCH(Z$1,'AEG Inputs'!$E$2:$E$95,0),MATCH($A19,'AEG Inputs'!$E$2:$AI$2,0))/'AEG Inputs'!$G$1+Z18</f>
        <v>39</v>
      </c>
      <c r="AA19" s="28">
        <f>INDEX('AEG Inputs'!$E$2:$BC$95,MATCH(AA$1,'AEG Inputs'!$E$2:$E$95,0),MATCH($A19,'AEG Inputs'!$E$2:$AI$2,0))/'AEG Inputs'!$G$1+AA18</f>
        <v>43</v>
      </c>
      <c r="AB19" s="28">
        <f>INDEX('AEG Inputs'!$E$2:$BC$95,MATCH(AB$1,'AEG Inputs'!$E$2:$E$95,0),MATCH($A19,'AEG Inputs'!$E$2:$AI$2,0))/'AEG Inputs'!$G$1+AB18</f>
        <v>0</v>
      </c>
      <c r="AC19" s="28">
        <f>INDEX('AEG Inputs'!$E$2:$BC$95,MATCH(AC$1,'AEG Inputs'!$E$2:$E$95,0),MATCH($A19,'AEG Inputs'!$E$2:$AI$2,0))/'AEG Inputs'!$G$1+AC18</f>
        <v>121</v>
      </c>
      <c r="AD19" s="28">
        <f>INDEX('AEG Inputs'!$E$2:$BC$95,MATCH(AD$1,'AEG Inputs'!$E$2:$E$95,0),MATCH($A19,'AEG Inputs'!$E$2:$AI$2,0))/'AEG Inputs'!$G$1+AD18</f>
        <v>0</v>
      </c>
      <c r="AE19" s="28">
        <f>INDEX('AEG Inputs'!$E$2:$BC$95,MATCH(AE$1,'AEG Inputs'!$E$2:$E$95,0),MATCH($A19,'AEG Inputs'!$E$2:$AI$2,0))/'AEG Inputs'!$G$1+AE18</f>
        <v>11</v>
      </c>
      <c r="AF19" s="28">
        <f>INDEX('AEG Inputs'!$E$2:$BC$95,MATCH(AF$1,'AEG Inputs'!$E$2:$E$95,0),MATCH($A19,'AEG Inputs'!$E$2:$AI$2,0))/'AEG Inputs'!$G$1+AF18</f>
        <v>2979</v>
      </c>
      <c r="AG19" s="28">
        <f>INDEX('AEG Inputs'!$E$2:$BC$95,MATCH(AG$1,'AEG Inputs'!$E$2:$E$95,0),MATCH($A19,'AEG Inputs'!$E$2:$AI$2,0))/'AEG Inputs'!$G$1+AG18</f>
        <v>0</v>
      </c>
      <c r="AH19" s="28">
        <f>INDEX('AEG Inputs'!$E$2:$BC$95,MATCH(AH$1,'AEG Inputs'!$E$2:$E$95,0),MATCH($A19,'AEG Inputs'!$E$2:$AI$2,0))/'AEG Inputs'!$G$1+AH18</f>
        <v>915</v>
      </c>
      <c r="AI19" s="28">
        <f>INDEX('AEG Inputs'!$E$2:$BC$95,MATCH(AI$1,'AEG Inputs'!$E$2:$E$95,0),MATCH($A19,'AEG Inputs'!$E$2:$AI$2,0))/'AEG Inputs'!$G$1+AI18</f>
        <v>1266</v>
      </c>
      <c r="AJ19" s="28">
        <f>INDEX('AEG Inputs'!$E$2:$BC$95,MATCH(AJ$1,'AEG Inputs'!$E$2:$E$95,0),MATCH($A19,'AEG Inputs'!$E$2:$AI$2,0))/'AEG Inputs'!$G$1+AJ18</f>
        <v>966</v>
      </c>
      <c r="AK19" s="28">
        <f>INDEX('AEG Inputs'!$E$2:$BC$95,MATCH(AK$1,'AEG Inputs'!$E$2:$E$95,0),MATCH($A19,'AEG Inputs'!$E$2:$AI$2,0))/'AEG Inputs'!$G$1+AK18</f>
        <v>1367</v>
      </c>
      <c r="AL19" s="28">
        <f>INDEX('AEG Inputs'!$E$2:$BC$95,MATCH(AL$1,'AEG Inputs'!$E$2:$E$95,0),MATCH($A19,'AEG Inputs'!$E$2:$AI$2,0))/'AEG Inputs'!$G$1+AL18</f>
        <v>27</v>
      </c>
      <c r="AM19" s="28">
        <f>INDEX('AEG Inputs'!$E$2:$BC$95,MATCH(AM$1,'AEG Inputs'!$E$2:$E$95,0),MATCH($A19,'AEG Inputs'!$E$2:$AI$2,0))/'AEG Inputs'!$G$1+AM18</f>
        <v>0</v>
      </c>
      <c r="AN19" s="28">
        <f>INDEX('AEG Inputs'!$E$2:$BC$95,MATCH(AN$1,'AEG Inputs'!$E$2:$E$95,0),MATCH($A19,'AEG Inputs'!$E$2:$AI$2,0))/'AEG Inputs'!$G$1+AN18</f>
        <v>0</v>
      </c>
      <c r="AO19" s="28">
        <f>INDEX('AEG Inputs'!$E$2:$BC$95,MATCH(AO$1,'AEG Inputs'!$E$2:$E$95,0),MATCH($A19,'AEG Inputs'!$E$2:$AI$2,0))/'AEG Inputs'!$G$1+AO18</f>
        <v>2188</v>
      </c>
      <c r="AP19" s="28">
        <f>INDEX('AEG Inputs'!$E$2:$BC$95,MATCH(AP$1,'AEG Inputs'!$E$2:$E$95,0),MATCH($A19,'AEG Inputs'!$E$2:$AI$2,0))/'AEG Inputs'!$G$1+AP18</f>
        <v>381</v>
      </c>
      <c r="AQ19" s="28">
        <f>INDEX('AEG Inputs'!$E$2:$BC$95,MATCH(AQ$1,'AEG Inputs'!$E$2:$E$95,0),MATCH($A19,'AEG Inputs'!$E$2:$AI$2,0))/'AEG Inputs'!$G$1+AQ18</f>
        <v>385</v>
      </c>
      <c r="AR19" s="28">
        <f>INDEX('AEG Inputs'!$E$2:$BC$95,MATCH(AR$1,'AEG Inputs'!$E$2:$E$95,0),MATCH($A19,'AEG Inputs'!$E$2:$AI$2,0))/'AEG Inputs'!$G$1+AR18</f>
        <v>4</v>
      </c>
      <c r="AS19" s="28">
        <f>INDEX('AEG Inputs'!$E$2:$BC$95,MATCH(AS$1,'AEG Inputs'!$E$2:$E$95,0),MATCH($A19,'AEG Inputs'!$E$2:$AI$2,0))/'AEG Inputs'!$G$1+AS18</f>
        <v>719</v>
      </c>
      <c r="AT19" s="28">
        <f>INDEX('AEG Inputs'!$E$2:$BC$95,MATCH(AT$1,'AEG Inputs'!$E$2:$E$95,0),MATCH($A19,'AEG Inputs'!$E$2:$AI$2,0))/'AEG Inputs'!$G$1+AT18</f>
        <v>0</v>
      </c>
      <c r="AU19" s="28">
        <f>INDEX('AEG Inputs'!$E$2:$BC$95,MATCH(AU$1,'AEG Inputs'!$E$2:$E$95,0),MATCH($A19,'AEG Inputs'!$E$2:$AI$2,0))/'AEG Inputs'!$G$1+AU18</f>
        <v>69</v>
      </c>
      <c r="AV19" s="28">
        <f>INDEX('AEG Inputs'!$E$2:$BC$95,MATCH(AV$1,'AEG Inputs'!$E$2:$E$95,0),MATCH($A19,'AEG Inputs'!$E$2:$AI$2,0))/'AEG Inputs'!$G$1+AV18</f>
        <v>0</v>
      </c>
      <c r="AW19" s="28">
        <f>INDEX('AEG Inputs'!$E$2:$BC$95,MATCH(AW$1,'AEG Inputs'!$E$2:$E$95,0),MATCH($A19,'AEG Inputs'!$E$2:$AI$2,0))/'AEG Inputs'!$G$1+AW18</f>
        <v>0</v>
      </c>
      <c r="AX19" s="28">
        <f>INDEX('AEG Inputs'!$E$2:$BC$95,MATCH(AX$1,'AEG Inputs'!$E$2:$E$95,0),MATCH($A19,'AEG Inputs'!$E$2:$AI$2,0))/'AEG Inputs'!$G$1+AX18</f>
        <v>3132</v>
      </c>
      <c r="AY19" s="28">
        <f>INDEX('AEG Inputs'!$E$2:$BC$95,MATCH(AY$1,'AEG Inputs'!$E$2:$E$95,0),MATCH($A19,'AEG Inputs'!$E$2:$AI$2,0))/'AEG Inputs'!$G$1+AY18</f>
        <v>1245</v>
      </c>
      <c r="AZ19" s="28">
        <f>INDEX('AEG Inputs'!$E$2:$BC$95,MATCH(AZ$1,'AEG Inputs'!$E$2:$E$95,0),MATCH($A19,'AEG Inputs'!$E$2:$AI$2,0))/'AEG Inputs'!$G$1+AZ18</f>
        <v>101</v>
      </c>
      <c r="BA19" s="28">
        <f>INDEX('AEG Inputs'!$E$2:$BC$95,MATCH(BA$1,'AEG Inputs'!$E$2:$E$95,0),MATCH($A19,'AEG Inputs'!$E$2:$AI$2,0))/'AEG Inputs'!$G$1+BA18</f>
        <v>3483</v>
      </c>
      <c r="BB19" s="28">
        <f>INDEX('AEG Inputs'!$E$2:$BC$95,MATCH(BB$1,'AEG Inputs'!$E$2:$E$95,0),MATCH($A19,'AEG Inputs'!$E$2:$AI$2,0))/'AEG Inputs'!$G$1+BB18</f>
        <v>25</v>
      </c>
      <c r="BC19" s="28">
        <f>INDEX('AEG Inputs'!$E$2:$BC$95,MATCH(BC$1,'AEG Inputs'!$E$2:$E$95,0),MATCH($A19,'AEG Inputs'!$E$2:$AI$2,0))/'AEG Inputs'!$G$1+BC18</f>
        <v>379</v>
      </c>
      <c r="BD19" s="28">
        <f>INDEX('AEG Inputs'!$E$2:$BC$95,MATCH(BD$1,'AEG Inputs'!$E$2:$E$95,0),MATCH($A19,'AEG Inputs'!$E$2:$AI$2,0))/'AEG Inputs'!$G$1+BD18</f>
        <v>6383</v>
      </c>
      <c r="BE19" s="28">
        <f>INDEX('AEG Inputs'!$E$2:$BC$95,MATCH(BE$1,'AEG Inputs'!$E$2:$E$95,0),MATCH($A19,'AEG Inputs'!$E$2:$AI$2,0))/'AEG Inputs'!$G$1+BE18</f>
        <v>781</v>
      </c>
      <c r="BF19" s="28">
        <f>INDEX('AEG Inputs'!$E$2:$BC$95,MATCH(BF$1,'AEG Inputs'!$E$2:$E$95,0),MATCH($A19,'AEG Inputs'!$E$2:$AI$2,0))/'AEG Inputs'!$G$1+BF18</f>
        <v>806.99999999999989</v>
      </c>
      <c r="BG19" s="28">
        <f>INDEX('AEG Inputs'!$E$2:$BC$95,MATCH(BG$1,'AEG Inputs'!$E$2:$E$95,0),MATCH($A19,'AEG Inputs'!$E$2:$AI$2,0))/'AEG Inputs'!$G$1+BG18</f>
        <v>28</v>
      </c>
      <c r="BH19" s="28">
        <f>INDEX('AEG Inputs'!$E$2:$BC$95,MATCH(BH$1,'AEG Inputs'!$E$2:$E$95,0),MATCH($A19,'AEG Inputs'!$E$2:$AI$2,0))/'AEG Inputs'!$G$1+BH18</f>
        <v>915</v>
      </c>
      <c r="BI19" s="28">
        <f>INDEX('AEG Inputs'!$E$2:$BC$95,MATCH(BI$1,'AEG Inputs'!$E$2:$E$95,0),MATCH($A19,'AEG Inputs'!$E$2:$AI$2,0))/'AEG Inputs'!$G$1+BI18</f>
        <v>0</v>
      </c>
      <c r="BJ19" s="28">
        <f>INDEX('AEG Inputs'!$E$2:$BC$95,MATCH(BJ$1,'AEG Inputs'!$E$2:$E$95,0),MATCH($A19,'AEG Inputs'!$E$2:$AI$2,0))/'AEG Inputs'!$G$1+BJ18</f>
        <v>229</v>
      </c>
      <c r="BK19" s="28">
        <f>INDEX('AEG Inputs'!$E$2:$BC$95,MATCH(BK$1,'AEG Inputs'!$E$2:$E$95,0),MATCH($A19,'AEG Inputs'!$E$2:$AI$2,0))/'AEG Inputs'!$G$1+BK18</f>
        <v>886</v>
      </c>
      <c r="BL19" s="28">
        <f>INDEX('AEG Inputs'!$E$2:$BC$95,MATCH(BL$1,'AEG Inputs'!$E$2:$E$95,0),MATCH($A19,'AEG Inputs'!$E$2:$AI$2,0))/'AEG Inputs'!$G$1+BL18</f>
        <v>0</v>
      </c>
      <c r="BM19" s="28">
        <f>INDEX('AEG Inputs'!$E$2:$BC$95,MATCH(BM$1,'AEG Inputs'!$E$2:$E$95,0),MATCH($A19,'AEG Inputs'!$E$2:$AI$2,0))/'AEG Inputs'!$G$1+BM18</f>
        <v>193</v>
      </c>
      <c r="BN19" s="28">
        <f>INDEX('AEG Inputs'!$E$2:$BC$95,MATCH(BN$1,'AEG Inputs'!$E$2:$E$95,0),MATCH($A19,'AEG Inputs'!$E$2:$AI$2,0))/'AEG Inputs'!$G$1+BN18</f>
        <v>380</v>
      </c>
      <c r="BO19" s="28">
        <f>INDEX('AEG Inputs'!$E$2:$BC$95,MATCH(BO$1,'AEG Inputs'!$E$2:$E$95,0),MATCH($A19,'AEG Inputs'!$E$2:$AI$2,0))/'AEG Inputs'!$G$1+BO18</f>
        <v>294</v>
      </c>
      <c r="BP19" s="28">
        <f>INDEX('AEG Inputs'!$E$2:$BC$95,MATCH(BP$1,'AEG Inputs'!$E$2:$E$95,0),MATCH($A19,'AEG Inputs'!$E$2:$AI$2,0))/'AEG Inputs'!$G$1+BP18</f>
        <v>423</v>
      </c>
      <c r="BQ19" s="28">
        <f>INDEX('AEG Inputs'!$E$2:$BC$95,MATCH(BQ$1,'AEG Inputs'!$E$2:$E$95,0),MATCH($A19,'AEG Inputs'!$E$2:$AI$2,0))/'AEG Inputs'!$G$1+BQ18</f>
        <v>3</v>
      </c>
      <c r="BR19" s="28">
        <f>INDEX('AEG Inputs'!$E$2:$BC$95,MATCH(BR$1,'AEG Inputs'!$E$2:$E$95,0),MATCH($A19,'AEG Inputs'!$E$2:$AI$2,0))/'AEG Inputs'!$G$1+BR18</f>
        <v>0</v>
      </c>
      <c r="BS19" s="28">
        <f>INDEX('AEG Inputs'!$E$2:$BC$95,MATCH(BS$1,'AEG Inputs'!$E$2:$E$95,0),MATCH($A19,'AEG Inputs'!$E$2:$AI$2,0))/'AEG Inputs'!$G$1+BS18</f>
        <v>0</v>
      </c>
      <c r="BT19" s="28">
        <f>INDEX('AEG Inputs'!$E$2:$BC$95,MATCH(BT$1,'AEG Inputs'!$E$2:$E$95,0),MATCH($A19,'AEG Inputs'!$E$2:$AI$2,0))/'AEG Inputs'!$G$1+BT18</f>
        <v>446</v>
      </c>
      <c r="BU19" s="28">
        <f>INDEX('AEG Inputs'!$E$2:$BC$95,MATCH(BU$1,'AEG Inputs'!$E$2:$E$95,0),MATCH($A19,'AEG Inputs'!$E$2:$AI$2,0))/'AEG Inputs'!$G$1+BU18</f>
        <v>99</v>
      </c>
      <c r="BV19" s="28">
        <f>INDEX('AEG Inputs'!$E$2:$BC$95,MATCH(BV$1,'AEG Inputs'!$E$2:$E$95,0),MATCH($A19,'AEG Inputs'!$E$2:$AI$2,0))/'AEG Inputs'!$G$1+BV18</f>
        <v>96</v>
      </c>
      <c r="BW19" s="28">
        <f>INDEX('AEG Inputs'!$E$2:$BC$95,MATCH(BW$1,'AEG Inputs'!$E$2:$E$95,0),MATCH($A19,'AEG Inputs'!$E$2:$AI$2,0))/'AEG Inputs'!$G$1+BW18</f>
        <v>0</v>
      </c>
      <c r="BX19" s="28">
        <f>INDEX('AEG Inputs'!$E$2:$BC$95,MATCH(BX$1,'AEG Inputs'!$E$2:$E$95,0),MATCH($A19,'AEG Inputs'!$E$2:$AI$2,0))/'AEG Inputs'!$G$1+BX18</f>
        <v>220</v>
      </c>
      <c r="BY19" s="28">
        <f>INDEX('AEG Inputs'!$E$2:$BC$95,MATCH(BY$1,'AEG Inputs'!$E$2:$E$95,0),MATCH($A19,'AEG Inputs'!$E$2:$AI$2,0))/'AEG Inputs'!$G$1+BY18</f>
        <v>0</v>
      </c>
      <c r="BZ19" s="28">
        <f>INDEX('AEG Inputs'!$E$2:$BC$95,MATCH(BZ$1,'AEG Inputs'!$E$2:$E$95,0),MATCH($A19,'AEG Inputs'!$E$2:$AI$2,0))/'AEG Inputs'!$G$1+BZ18</f>
        <v>18</v>
      </c>
      <c r="CA19" s="28">
        <f>INDEX('AEG Inputs'!$E$2:$BC$95,MATCH(CA$1,'AEG Inputs'!$E$2:$E$95,0),MATCH($A19,'AEG Inputs'!$E$2:$AI$2,0))/'AEG Inputs'!$G$1+CA18</f>
        <v>0</v>
      </c>
      <c r="CB19" s="28">
        <f>INDEX('AEG Inputs'!$E$2:$BC$95,MATCH(CB$1,'AEG Inputs'!$E$2:$E$95,0),MATCH($A19,'AEG Inputs'!$E$2:$AI$2,0))/'AEG Inputs'!$G$1+CB18</f>
        <v>0</v>
      </c>
      <c r="CC19" s="28">
        <f>INDEX('AEG Inputs'!$E$2:$BC$95,MATCH(CC$1,'AEG Inputs'!$E$2:$E$95,0),MATCH($A19,'AEG Inputs'!$E$2:$AI$2,0))/'AEG Inputs'!$G$1+CC18</f>
        <v>43</v>
      </c>
      <c r="CD19" s="28">
        <f>INDEX('AEG Inputs'!$E$2:$BC$95,MATCH(CD$1,'AEG Inputs'!$E$2:$E$95,0),MATCH($A19,'AEG Inputs'!$E$2:$AI$2,0))/'AEG Inputs'!$G$1+CD18</f>
        <v>140</v>
      </c>
      <c r="CE19" s="28">
        <f>INDEX('AEG Inputs'!$E$2:$BC$95,MATCH(CE$1,'AEG Inputs'!$E$2:$E$95,0),MATCH($A19,'AEG Inputs'!$E$2:$AI$2,0))/'AEG Inputs'!$G$1+CE18</f>
        <v>10</v>
      </c>
      <c r="CF19" s="28">
        <f>INDEX('AEG Inputs'!$E$2:$BC$95,MATCH(CF$1,'AEG Inputs'!$E$2:$E$95,0),MATCH($A19,'AEG Inputs'!$E$2:$AI$2,0))/'AEG Inputs'!$G$1+CF18</f>
        <v>233</v>
      </c>
      <c r="CG19" s="28">
        <f>INDEX('AEG Inputs'!$E$2:$BC$95,MATCH(CG$1,'AEG Inputs'!$E$2:$E$95,0),MATCH($A19,'AEG Inputs'!$E$2:$AI$2,0))/'AEG Inputs'!$G$1+CG18</f>
        <v>0</v>
      </c>
      <c r="CH19" s="28">
        <f>INDEX('AEG Inputs'!$E$2:$BC$95,MATCH(CH$1,'AEG Inputs'!$E$2:$E$95,0),MATCH($A19,'AEG Inputs'!$E$2:$AI$2,0))/'AEG Inputs'!$G$1+CH18</f>
        <v>89</v>
      </c>
      <c r="CI19" s="28">
        <f>INDEX('AEG Inputs'!$E$2:$BC$95,MATCH(CI$1,'AEG Inputs'!$E$2:$E$95,0),MATCH($A19,'AEG Inputs'!$E$2:$AI$2,0))/'AEG Inputs'!$G$1+CI18</f>
        <v>631</v>
      </c>
      <c r="CJ19" s="28">
        <f>INDEX('AEG Inputs'!$E$2:$BC$95,MATCH(CJ$1,'AEG Inputs'!$E$2:$E$95,0),MATCH($A19,'AEG Inputs'!$E$2:$AI$2,0))/'AEG Inputs'!$G$1+CJ18</f>
        <v>85</v>
      </c>
      <c r="CK19" s="28">
        <f>INDEX('AEG Inputs'!$E$2:$BC$95,MATCH(CK$1,'AEG Inputs'!$E$2:$E$95,0),MATCH($A19,'AEG Inputs'!$E$2:$AI$2,0))/'AEG Inputs'!$G$1+CK18</f>
        <v>119</v>
      </c>
      <c r="CL19" s="28">
        <f>INDEX('AEG Inputs'!$E$2:$BC$95,MATCH(CL$1,'AEG Inputs'!$E$2:$E$95,0),MATCH($A19,'AEG Inputs'!$E$2:$AI$2,0))/'AEG Inputs'!$G$1+CL18</f>
        <v>0</v>
      </c>
      <c r="CM19" s="28">
        <f>INDEX('AEG Inputs'!$E$2:$BC$95,MATCH(CM$1,'AEG Inputs'!$E$2:$E$95,0),MATCH($A19,'AEG Inputs'!$E$2:$AI$2,0))/'AEG Inputs'!$G$1+CM18</f>
        <v>239</v>
      </c>
      <c r="CN19" s="28">
        <f>INDEX('AEG Inputs'!$E$2:$BC$95,MATCH(CN$1,'AEG Inputs'!$E$2:$E$95,0),MATCH($A19,'AEG Inputs'!$E$2:$AI$2,0))/'AEG Inputs'!$G$1+CN18</f>
        <v>0</v>
      </c>
      <c r="CO19" s="28">
        <f>INDEX('AEG Inputs'!$E$2:$BC$95,MATCH(CO$1,'AEG Inputs'!$E$2:$E$95,0),MATCH($A19,'AEG Inputs'!$E$2:$AI$2,0))/'AEG Inputs'!$G$1+CO18</f>
        <v>29</v>
      </c>
      <c r="CP19" s="28">
        <f>INDEX('AEG Inputs'!$E$2:$BC$95,MATCH(CP$1,'AEG Inputs'!$E$2:$E$95,0),MATCH($A19,'AEG Inputs'!$E$2:$AI$2,0))/'AEG Inputs'!$G$1+CP18</f>
        <v>41</v>
      </c>
      <c r="CQ19" s="28" cm="1">
        <f t="array" ref="CQ19">INDEX('AEG Inputs'!$E$2:$BC$95,MATCH(CQ$1,'AEG Inputs'!$F$2:$F$95,0),MATCH($A19,'AEG Inputs'!$E$2:$AI$2,0)+20)/'AEG Inputs'!$G$1+CQ18</f>
        <v>0</v>
      </c>
      <c r="CR19" s="28" cm="1">
        <f t="array" ref="CR19">INDEX('AEG Inputs'!$E$2:$BC$95,MATCH(CR$1,'AEG Inputs'!$F$2:$F$95,0),MATCH($A19,'AEG Inputs'!$E$2:$AI$2,0)+20)/'AEG Inputs'!$G$1+CR18</f>
        <v>9</v>
      </c>
      <c r="CS19" s="28" cm="1">
        <f t="array" ref="CS19">INDEX('AEG Inputs'!$E$2:$BC$95,MATCH(CS$1,'AEG Inputs'!$F$2:$F$95,0),MATCH($A19,'AEG Inputs'!$E$2:$AI$2,0)+20)/'AEG Inputs'!$G$1+CS18</f>
        <v>356</v>
      </c>
      <c r="CT19" s="28" cm="1">
        <f t="array" ref="CT19">INDEX('AEG Inputs'!$E$2:$BC$95,MATCH(CT$1,'AEG Inputs'!$F$2:$F$95,0),MATCH($A19,'AEG Inputs'!$E$2:$AI$2,0)+20)/'AEG Inputs'!$G$1+CT18</f>
        <v>12</v>
      </c>
      <c r="CU19" s="28" cm="1">
        <f t="array" ref="CU19">INDEX('AEG Inputs'!$E$2:$BC$95,MATCH(CU$1,'AEG Inputs'!$F$2:$F$95,0),MATCH($A19,'AEG Inputs'!$E$2:$AI$2,0)+20)/'AEG Inputs'!$G$1+CU18</f>
        <v>253</v>
      </c>
      <c r="CV19" s="28" cm="1">
        <f t="array" ref="CV19">INDEX('AEG Inputs'!$E$2:$BC$95,MATCH(CV$1,'AEG Inputs'!$F$2:$F$95,0),MATCH($A19,'AEG Inputs'!$E$2:$AI$2,0)+20)/'AEG Inputs'!$G$1+CV18</f>
        <v>0</v>
      </c>
      <c r="CW19" s="28" cm="1">
        <f t="array" ref="CW19">INDEX('AEG Inputs'!$E$2:$BC$95,MATCH(CW$1,'AEG Inputs'!$F$2:$F$95,0),MATCH($A19,'AEG Inputs'!$E$2:$AI$2,0)+20)/'AEG Inputs'!$G$1+CW18</f>
        <v>0</v>
      </c>
      <c r="CX19" s="28" cm="1">
        <f t="array" ref="CX19">INDEX('AEG Inputs'!$E$2:$BC$95,MATCH(CX$1,'AEG Inputs'!$F$2:$F$95,0),MATCH($A19,'AEG Inputs'!$E$2:$AI$2,0)+20)/'AEG Inputs'!$G$1+CX18</f>
        <v>138</v>
      </c>
      <c r="CY19" s="28" cm="1">
        <f t="array" ref="CY19">INDEX('AEG Inputs'!$E$2:$BC$95,MATCH(CY$1,'AEG Inputs'!$F$2:$F$95,0),MATCH($A19,'AEG Inputs'!$E$2:$AI$2,0)+20)/'AEG Inputs'!$G$1+CY18</f>
        <v>1127</v>
      </c>
      <c r="CZ19" s="28" cm="1">
        <f t="array" ref="CZ19">INDEX('AEG Inputs'!$E$2:$BC$95,MATCH(CZ$1,'AEG Inputs'!$F$2:$F$95,0),MATCH($A19,'AEG Inputs'!$E$2:$AI$2,0)+20)/'AEG Inputs'!$G$1+CZ18</f>
        <v>26</v>
      </c>
      <c r="DA19" s="28" cm="1">
        <f t="array" ref="DA19">INDEX('AEG Inputs'!$E$2:$BC$95,MATCH(DA$1,'AEG Inputs'!$F$2:$F$95,0),MATCH($A19,'AEG Inputs'!$E$2:$AI$2,0)+20)/'AEG Inputs'!$G$1+DA18</f>
        <v>4</v>
      </c>
      <c r="DB19" s="28" cm="1">
        <f t="array" ref="DB19">INDEX('AEG Inputs'!$E$2:$BC$95,MATCH(DB$1,'AEG Inputs'!$F$2:$F$95,0),MATCH($A19,'AEG Inputs'!$E$2:$AI$2,0)+20)/'AEG Inputs'!$G$1+DB18</f>
        <v>0</v>
      </c>
      <c r="DC19" s="28" cm="1">
        <f t="array" ref="DC19">INDEX('AEG Inputs'!$E$2:$BC$95,MATCH(DC$1,'AEG Inputs'!$F$2:$F$95,0),MATCH($A19,'AEG Inputs'!$E$2:$AI$2,0)+20)/'AEG Inputs'!$G$1+DC18</f>
        <v>12</v>
      </c>
      <c r="DD19" s="28" cm="1">
        <f t="array" ref="DD19">INDEX('AEG Inputs'!$E$2:$BC$95,MATCH(DD$1,'AEG Inputs'!$F$2:$F$95,0),MATCH($A19,'AEG Inputs'!$E$2:$AI$2,0)+20)/'AEG Inputs'!$G$1+DD18</f>
        <v>0</v>
      </c>
      <c r="DE19" s="28" cm="1">
        <f t="array" ref="DE19">INDEX('AEG Inputs'!$E$2:$BC$95,MATCH(DE$1,'AEG Inputs'!$F$2:$F$95,0),MATCH($A19,'AEG Inputs'!$E$2:$AI$2,0)+20)/'AEG Inputs'!$G$1+DE18</f>
        <v>11</v>
      </c>
      <c r="DF19" s="28" cm="1">
        <f t="array" ref="DF19">INDEX('AEG Inputs'!$E$2:$BC$95,MATCH(DF$1,'AEG Inputs'!$F$2:$F$95,0),MATCH($A19,'AEG Inputs'!$E$2:$AI$2,0)+20)/'AEG Inputs'!$G$1+DF18</f>
        <v>0</v>
      </c>
      <c r="DG19" s="28" cm="1">
        <f t="array" ref="DG19">INDEX('AEG Inputs'!$E$2:$BC$95,MATCH(DG$1,'AEG Inputs'!$F$2:$F$95,0),MATCH($A19,'AEG Inputs'!$E$2:$AI$2,0)+20)/'AEG Inputs'!$G$1+DG18</f>
        <v>27</v>
      </c>
      <c r="DH19" s="28" cm="1">
        <f t="array" ref="DH19">INDEX('AEG Inputs'!$E$2:$BC$95,MATCH(DH$1,'AEG Inputs'!$F$2:$F$95,0),MATCH($A19,'AEG Inputs'!$E$2:$AI$2,0)+20)/'AEG Inputs'!$G$1+DH18</f>
        <v>437</v>
      </c>
      <c r="DI19" s="28" cm="1">
        <f t="array" ref="DI19">INDEX('AEG Inputs'!$E$2:$BC$95,MATCH(DI$1,'AEG Inputs'!$F$2:$F$95,0),MATCH($A19,'AEG Inputs'!$E$2:$AI$2,0)+20)/'AEG Inputs'!$G$1+DI18</f>
        <v>5</v>
      </c>
      <c r="DJ19" s="28" cm="1">
        <f t="array" ref="DJ19">INDEX('AEG Inputs'!$E$2:$BC$95,MATCH(DJ$1,'AEG Inputs'!$F$2:$F$95,0),MATCH($A19,'AEG Inputs'!$E$2:$AI$2,0)+20)/'AEG Inputs'!$G$1+DJ18</f>
        <v>484</v>
      </c>
      <c r="DK19" s="28" cm="1">
        <f t="array" ref="DK19">INDEX('AEG Inputs'!$E$2:$BC$95,MATCH(DK$1,'AEG Inputs'!$F$2:$F$95,0),MATCH($A19,'AEG Inputs'!$E$2:$AI$2,0)+20)/'AEG Inputs'!$G$1+DK18</f>
        <v>0</v>
      </c>
      <c r="DL19" s="28" cm="1">
        <f t="array" ref="DL19">INDEX('AEG Inputs'!$E$2:$BC$95,MATCH(DL$1,'AEG Inputs'!$F$2:$F$95,0),MATCH($A19,'AEG Inputs'!$E$2:$AI$2,0)+20)/'AEG Inputs'!$G$1+DL18</f>
        <v>154</v>
      </c>
      <c r="DM19" s="28" cm="1">
        <f t="array" ref="DM19">INDEX('AEG Inputs'!$E$2:$BC$95,MATCH(DM$1,'AEG Inputs'!$F$2:$F$95,0),MATCH($A19,'AEG Inputs'!$E$2:$AI$2,0)+20)/'AEG Inputs'!$G$1+DM18</f>
        <v>904</v>
      </c>
      <c r="DN19" s="28" cm="1">
        <f t="array" ref="DN19">INDEX('AEG Inputs'!$E$2:$BC$95,MATCH(DN$1,'AEG Inputs'!$F$2:$F$95,0),MATCH($A19,'AEG Inputs'!$E$2:$AI$2,0)+20)/'AEG Inputs'!$G$1+DN18</f>
        <v>64</v>
      </c>
      <c r="DO19" s="28" cm="1">
        <f t="array" ref="DO19">INDEX('AEG Inputs'!$E$2:$BC$95,MATCH(DO$1,'AEG Inputs'!$F$2:$F$95,0),MATCH($A19,'AEG Inputs'!$E$2:$AI$2,0)+20)/'AEG Inputs'!$G$1+DO18</f>
        <v>39</v>
      </c>
      <c r="DP19" s="28" cm="1">
        <f t="array" ref="DP19">INDEX('AEG Inputs'!$E$2:$BC$95,MATCH(DP$1,'AEG Inputs'!$F$2:$F$95,0),MATCH($A19,'AEG Inputs'!$E$2:$AI$2,0)+20)/'AEG Inputs'!$G$1+DP18</f>
        <v>0</v>
      </c>
      <c r="DQ19" s="28" cm="1">
        <f t="array" ref="DQ19">INDEX('AEG Inputs'!$E$2:$BC$95,MATCH(DQ$1,'AEG Inputs'!$F$2:$F$95,0),MATCH($A19,'AEG Inputs'!$E$2:$AI$2,0)+20)/'AEG Inputs'!$G$1+DQ18</f>
        <v>20</v>
      </c>
      <c r="DR19" s="28" cm="1">
        <f t="array" ref="DR19">INDEX('AEG Inputs'!$E$2:$BC$95,MATCH(DR$1,'AEG Inputs'!$F$2:$F$95,0),MATCH($A19,'AEG Inputs'!$E$2:$AI$2,0)+20)/'AEG Inputs'!$G$1+DR18</f>
        <v>0</v>
      </c>
      <c r="DS19" s="28" cm="1">
        <f t="array" ref="DS19">INDEX('AEG Inputs'!$E$2:$BC$95,MATCH(DS$1,'AEG Inputs'!$F$2:$F$95,0),MATCH($A19,'AEG Inputs'!$E$2:$AI$2,0)+20)/'AEG Inputs'!$G$1+DS18</f>
        <v>21</v>
      </c>
      <c r="DT19" s="28" cm="1">
        <f t="array" ref="DT19">INDEX('AEG Inputs'!$E$2:$BC$95,MATCH(DT$1,'AEG Inputs'!$F$2:$F$95,0),MATCH($A19,'AEG Inputs'!$E$2:$AI$2,0)+20)/'AEG Inputs'!$G$1+DT18</f>
        <v>0</v>
      </c>
      <c r="DU19" s="28" cm="1">
        <f t="array" ref="DU19">INDEX('AEG Inputs'!$E$2:$BC$95,MATCH(DU$1,'AEG Inputs'!$F$2:$F$95,0),MATCH($A19,'AEG Inputs'!$E$2:$AI$2,0)+20)/'AEG Inputs'!$G$1+DU18</f>
        <v>914</v>
      </c>
      <c r="DV19" s="28" cm="1">
        <f t="array" ref="DV19">INDEX('AEG Inputs'!$E$2:$BC$95,MATCH(DV$1,'AEG Inputs'!$F$2:$F$95,0),MATCH($A19,'AEG Inputs'!$E$2:$AI$2,0)+20)/'AEG Inputs'!$G$1+DV18</f>
        <v>3803</v>
      </c>
      <c r="DW19" s="28" cm="1">
        <f t="array" ref="DW19">INDEX('AEG Inputs'!$E$2:$BC$95,MATCH(DW$1,'AEG Inputs'!$F$2:$F$95,0),MATCH($A19,'AEG Inputs'!$E$2:$AI$2,0)+20)/'AEG Inputs'!$G$1+DW18</f>
        <v>386</v>
      </c>
      <c r="DX19" s="28" cm="1">
        <f t="array" ref="DX19">INDEX('AEG Inputs'!$E$2:$BC$95,MATCH(DX$1,'AEG Inputs'!$F$2:$F$95,0),MATCH($A19,'AEG Inputs'!$E$2:$AI$2,0)+20)/'AEG Inputs'!$G$1+DX18</f>
        <v>4222</v>
      </c>
      <c r="DY19" s="28" cm="1">
        <f t="array" ref="DY19">INDEX('AEG Inputs'!$E$2:$BC$95,MATCH(DY$1,'AEG Inputs'!$F$2:$F$95,0),MATCH($A19,'AEG Inputs'!$E$2:$AI$2,0)+20)/'AEG Inputs'!$G$1+DY18</f>
        <v>26</v>
      </c>
      <c r="DZ19" s="28" cm="1">
        <f t="array" ref="DZ19">INDEX('AEG Inputs'!$E$2:$BC$95,MATCH(DZ$1,'AEG Inputs'!$F$2:$F$95,0),MATCH($A19,'AEG Inputs'!$E$2:$AI$2,0)+20)/'AEG Inputs'!$G$1+DZ18</f>
        <v>0</v>
      </c>
      <c r="EA19" s="28" cm="1">
        <f t="array" ref="EA19">INDEX('AEG Inputs'!$E$2:$BC$95,MATCH(EA$1,'AEG Inputs'!$F$2:$F$95,0),MATCH($A19,'AEG Inputs'!$E$2:$AI$2,0)+20)/'AEG Inputs'!$G$1+EA18</f>
        <v>0</v>
      </c>
      <c r="EB19" s="28" cm="1">
        <f t="array" ref="EB19">INDEX('AEG Inputs'!$E$2:$BC$95,MATCH(EB$1,'AEG Inputs'!$F$2:$F$95,0),MATCH($A19,'AEG Inputs'!$E$2:$AI$2,0)+20)/'AEG Inputs'!$G$1+EB18</f>
        <v>2188</v>
      </c>
      <c r="EC19" s="28" cm="1">
        <f t="array" ref="EC19">INDEX('AEG Inputs'!$E$2:$BC$95,MATCH(EC$1,'AEG Inputs'!$F$2:$F$95,0),MATCH($A19,'AEG Inputs'!$E$2:$AI$2,0)+20)/'AEG Inputs'!$G$1+EC18</f>
        <v>620</v>
      </c>
      <c r="ED19" s="28" cm="1">
        <f t="array" ref="ED19">INDEX('AEG Inputs'!$E$2:$BC$95,MATCH(ED$1,'AEG Inputs'!$F$2:$F$95,0),MATCH($A19,'AEG Inputs'!$E$2:$AI$2,0)+20)/'AEG Inputs'!$G$1+ED18</f>
        <v>159</v>
      </c>
      <c r="EE19" s="28" cm="1">
        <f t="array" ref="EE19">INDEX('AEG Inputs'!$E$2:$BC$95,MATCH(EE$1,'AEG Inputs'!$F$2:$F$95,0),MATCH($A19,'AEG Inputs'!$E$2:$AI$2,0)+20)/'AEG Inputs'!$G$1+EE18</f>
        <v>3</v>
      </c>
      <c r="EF19" s="28" cm="1">
        <f t="array" ref="EF19">INDEX('AEG Inputs'!$E$2:$BC$95,MATCH(EF$1,'AEG Inputs'!$F$2:$F$95,0),MATCH($A19,'AEG Inputs'!$E$2:$AI$2,0)+20)/'AEG Inputs'!$G$1+EF18</f>
        <v>361</v>
      </c>
      <c r="EG19" s="28" cm="1">
        <f t="array" ref="EG19">INDEX('AEG Inputs'!$E$2:$BC$95,MATCH(EG$1,'AEG Inputs'!$F$2:$F$95,0),MATCH($A19,'AEG Inputs'!$E$2:$AI$2,0)+20)/'AEG Inputs'!$G$1+EG18</f>
        <v>0</v>
      </c>
      <c r="EH19" s="28" cm="1">
        <f t="array" ref="EH19">INDEX('AEG Inputs'!$E$2:$BC$95,MATCH(EH$1,'AEG Inputs'!$F$2:$F$95,0),MATCH($A19,'AEG Inputs'!$E$2:$AI$2,0)+20)/'AEG Inputs'!$G$1+EH18</f>
        <v>143</v>
      </c>
      <c r="EI19" s="28" cm="1">
        <f t="array" ref="EI19">INDEX('AEG Inputs'!$E$2:$BC$95,MATCH(EI$1,'AEG Inputs'!$F$2:$F$95,0),MATCH($A19,'AEG Inputs'!$E$2:$AI$2,0)+20)/'AEG Inputs'!$G$1+EI18</f>
        <v>0</v>
      </c>
      <c r="EJ19" s="28" cm="1">
        <f t="array" ref="EJ19">INDEX('AEG Inputs'!$E$2:$BC$95,MATCH(EJ$1,'AEG Inputs'!$F$2:$F$95,0),MATCH($A19,'AEG Inputs'!$E$2:$AI$2,0)+20)/'AEG Inputs'!$G$1+EJ18</f>
        <v>3163</v>
      </c>
      <c r="EK19" s="28" cm="1">
        <f t="array" ref="EK19">INDEX('AEG Inputs'!$E$2:$BC$95,MATCH(EK$1,'AEG Inputs'!$F$2:$F$95,0),MATCH($A19,'AEG Inputs'!$E$2:$AI$2,0)+20)/'AEG Inputs'!$G$1+EK18</f>
        <v>4080</v>
      </c>
      <c r="EL19" s="28" cm="1">
        <f t="array" ref="EL19">INDEX('AEG Inputs'!$E$2:$BC$95,MATCH(EL$1,'AEG Inputs'!$F$2:$F$95,0),MATCH($A19,'AEG Inputs'!$E$2:$AI$2,0)+20)/'AEG Inputs'!$G$1+EL18</f>
        <v>88</v>
      </c>
      <c r="EM19" s="28" cm="1">
        <f t="array" ref="EM19">INDEX('AEG Inputs'!$E$2:$BC$95,MATCH(EM$1,'AEG Inputs'!$F$2:$F$95,0),MATCH($A19,'AEG Inputs'!$E$2:$AI$2,0)+20)/'AEG Inputs'!$G$1+EM18</f>
        <v>4314</v>
      </c>
      <c r="EN19" s="28" cm="1">
        <f t="array" ref="EN19">INDEX('AEG Inputs'!$E$2:$BC$95,MATCH(EN$1,'AEG Inputs'!$F$2:$F$95,0),MATCH($A19,'AEG Inputs'!$E$2:$AI$2,0)+20)/'AEG Inputs'!$G$1+EN18</f>
        <v>26</v>
      </c>
      <c r="EO19" s="28" cm="1">
        <f t="array" ref="EO19">INDEX('AEG Inputs'!$E$2:$BC$95,MATCH(EO$1,'AEG Inputs'!$F$2:$F$95,0),MATCH($A19,'AEG Inputs'!$E$2:$AI$2,0)+20)/'AEG Inputs'!$G$1+EO18</f>
        <v>848</v>
      </c>
      <c r="EP19" s="28" cm="1">
        <f t="array" ref="EP19">INDEX('AEG Inputs'!$E$2:$BC$95,MATCH(EP$1,'AEG Inputs'!$F$2:$F$95,0),MATCH($A19,'AEG Inputs'!$E$2:$AI$2,0)+20)/'AEG Inputs'!$G$1+EP18</f>
        <v>6383</v>
      </c>
      <c r="EQ19" s="28" cm="1">
        <f t="array" ref="EQ19">INDEX('AEG Inputs'!$E$2:$BC$95,MATCH(EQ$1,'AEG Inputs'!$F$2:$F$95,0),MATCH($A19,'AEG Inputs'!$E$2:$AI$2,0)+20)/'AEG Inputs'!$G$1+EQ18</f>
        <v>992</v>
      </c>
      <c r="ER19" s="28" cm="1">
        <f t="array" ref="ER19">INDEX('AEG Inputs'!$E$2:$BC$95,MATCH(ER$1,'AEG Inputs'!$F$2:$F$95,0),MATCH($A19,'AEG Inputs'!$E$2:$AI$2,0)+20)/'AEG Inputs'!$G$1+ER18</f>
        <v>720</v>
      </c>
      <c r="ES19" s="28" cm="1">
        <f t="array" ref="ES19">INDEX('AEG Inputs'!$E$2:$BC$95,MATCH(ES$1,'AEG Inputs'!$F$2:$F$95,0),MATCH($A19,'AEG Inputs'!$E$2:$AI$2,0)+20)/'AEG Inputs'!$G$1+ES18</f>
        <v>28</v>
      </c>
      <c r="ET19" s="28" cm="1">
        <f t="array" ref="ET19">INDEX('AEG Inputs'!$E$2:$BC$95,MATCH(ET$1,'AEG Inputs'!$F$2:$F$95,0),MATCH($A19,'AEG Inputs'!$E$2:$AI$2,0)+20)/'AEG Inputs'!$G$1+ET18</f>
        <v>361</v>
      </c>
      <c r="EU19" s="28" cm="1">
        <f t="array" ref="EU19">INDEX('AEG Inputs'!$E$2:$BC$95,MATCH(EU$1,'AEG Inputs'!$F$2:$F$95,0),MATCH($A19,'AEG Inputs'!$E$2:$AI$2,0)+20)/'AEG Inputs'!$G$1+EU18</f>
        <v>0</v>
      </c>
      <c r="EV19" s="28" cm="1">
        <f t="array" ref="EV19">INDEX('AEG Inputs'!$E$2:$BC$95,MATCH(EV$1,'AEG Inputs'!$F$2:$F$95,0),MATCH($A19,'AEG Inputs'!$E$2:$AI$2,0)+20)/'AEG Inputs'!$G$1+EV18</f>
        <v>333</v>
      </c>
      <c r="EW19" s="28" cm="1">
        <f t="array" ref="EW19">INDEX('AEG Inputs'!$E$2:$BC$95,MATCH(EW$1,'AEG Inputs'!$F$2:$F$95,0),MATCH($A19,'AEG Inputs'!$E$2:$AI$2,0)+20)/'AEG Inputs'!$G$1+EW18</f>
        <v>0</v>
      </c>
      <c r="EX19" s="28" cm="1">
        <f t="array" ref="EX19">INDEX('AEG Inputs'!$E$2:$BC$95,MATCH(EX$1,'AEG Inputs'!$F$2:$F$95,0),MATCH($A19,'AEG Inputs'!$E$2:$AI$2,0)+20)/'AEG Inputs'!$G$1+EX18</f>
        <v>200</v>
      </c>
      <c r="EY19" s="28" cm="1">
        <f t="array" ref="EY19">INDEX('AEG Inputs'!$E$2:$BC$95,MATCH(EY$1,'AEG Inputs'!$F$2:$F$95,0),MATCH($A19,'AEG Inputs'!$E$2:$AI$2,0)+20)/'AEG Inputs'!$G$1+EY18</f>
        <v>1138</v>
      </c>
      <c r="EZ19" s="28" cm="1">
        <f t="array" ref="EZ19">INDEX('AEG Inputs'!$E$2:$BC$95,MATCH(EZ$1,'AEG Inputs'!$F$2:$F$95,0),MATCH($A19,'AEG Inputs'!$E$2:$AI$2,0)+20)/'AEG Inputs'!$G$1+EZ18</f>
        <v>114</v>
      </c>
      <c r="FA19" s="28" cm="1">
        <f t="array" ref="FA19">INDEX('AEG Inputs'!$E$2:$BC$95,MATCH(FA$1,'AEG Inputs'!$F$2:$F$95,0),MATCH($A19,'AEG Inputs'!$E$2:$AI$2,0)+20)/'AEG Inputs'!$G$1+FA18</f>
        <v>1995</v>
      </c>
      <c r="FB19" s="28" cm="1">
        <f t="array" ref="FB19">INDEX('AEG Inputs'!$E$2:$BC$95,MATCH(FB$1,'AEG Inputs'!$F$2:$F$95,0),MATCH($A19,'AEG Inputs'!$E$2:$AI$2,0)+20)/'AEG Inputs'!$G$1+FB18</f>
        <v>2</v>
      </c>
      <c r="FC19" s="28" cm="1">
        <f t="array" ref="FC19">INDEX('AEG Inputs'!$E$2:$BC$95,MATCH(FC$1,'AEG Inputs'!$F$2:$F$95,0),MATCH($A19,'AEG Inputs'!$E$2:$AI$2,0)+20)/'AEG Inputs'!$G$1+FC18</f>
        <v>0</v>
      </c>
      <c r="FD19" s="28" cm="1">
        <f t="array" ref="FD19">INDEX('AEG Inputs'!$E$2:$BC$95,MATCH(FD$1,'AEG Inputs'!$F$2:$F$95,0),MATCH($A19,'AEG Inputs'!$E$2:$AI$2,0)+20)/'AEG Inputs'!$G$1+FD18</f>
        <v>0</v>
      </c>
      <c r="FE19" s="28" cm="1">
        <f t="array" ref="FE19">INDEX('AEG Inputs'!$E$2:$BC$95,MATCH(FE$1,'AEG Inputs'!$F$2:$F$95,0),MATCH($A19,'AEG Inputs'!$E$2:$AI$2,0)+20)/'AEG Inputs'!$G$1+FE18</f>
        <v>446</v>
      </c>
      <c r="FF19" s="28" cm="1">
        <f t="array" ref="FF19">INDEX('AEG Inputs'!$E$2:$BC$95,MATCH(FF$1,'AEG Inputs'!$F$2:$F$95,0),MATCH($A19,'AEG Inputs'!$E$2:$AI$2,0)+20)/'AEG Inputs'!$G$1+FF18</f>
        <v>174</v>
      </c>
      <c r="FG19" s="28" cm="1">
        <f t="array" ref="FG19">INDEX('AEG Inputs'!$E$2:$BC$95,MATCH(FG$1,'AEG Inputs'!$F$2:$F$95,0),MATCH($A19,'AEG Inputs'!$E$2:$AI$2,0)+20)/'AEG Inputs'!$G$1+FG18</f>
        <v>35</v>
      </c>
      <c r="FH19" s="28" cm="1">
        <f t="array" ref="FH19">INDEX('AEG Inputs'!$E$2:$BC$95,MATCH(FH$1,'AEG Inputs'!$F$2:$F$95,0),MATCH($A19,'AEG Inputs'!$E$2:$AI$2,0)+20)/'AEG Inputs'!$G$1+FH18</f>
        <v>0</v>
      </c>
      <c r="FI19" s="28" cm="1">
        <f t="array" ref="FI19">INDEX('AEG Inputs'!$E$2:$BC$95,MATCH(FI$1,'AEG Inputs'!$F$2:$F$95,0),MATCH($A19,'AEG Inputs'!$E$2:$AI$2,0)+20)/'AEG Inputs'!$G$1+FI18</f>
        <v>64</v>
      </c>
      <c r="FJ19" s="28" cm="1">
        <f t="array" ref="FJ19">INDEX('AEG Inputs'!$E$2:$BC$95,MATCH(FJ$1,'AEG Inputs'!$F$2:$F$95,0),MATCH($A19,'AEG Inputs'!$E$2:$AI$2,0)+20)/'AEG Inputs'!$G$1+FJ18</f>
        <v>0</v>
      </c>
      <c r="FK19" s="28" cm="1">
        <f t="array" ref="FK19">INDEX('AEG Inputs'!$E$2:$BC$95,MATCH(FK$1,'AEG Inputs'!$F$2:$F$95,0),MATCH($A19,'AEG Inputs'!$E$2:$AI$2,0)+20)/'AEG Inputs'!$G$1+FK18</f>
        <v>38</v>
      </c>
      <c r="FL19" s="28" cm="1">
        <f t="array" ref="FL19">INDEX('AEG Inputs'!$E$2:$BC$95,MATCH(FL$1,'AEG Inputs'!$F$2:$F$95,0),MATCH($A19,'AEG Inputs'!$E$2:$AI$2,0)+20)/'AEG Inputs'!$G$1+FL18</f>
        <v>0</v>
      </c>
      <c r="FM19" s="28" cm="1">
        <f t="array" ref="FM19">INDEX('AEG Inputs'!$E$2:$BC$95,MATCH(FM$1,'AEG Inputs'!$F$2:$F$95,0),MATCH($A19,'AEG Inputs'!$E$2:$AI$2,0)+20)/'AEG Inputs'!$G$1+FM18</f>
        <v>44</v>
      </c>
      <c r="FN19" s="28" cm="1">
        <f t="array" ref="FN19">INDEX('AEG Inputs'!$E$2:$BC$95,MATCH(FN$1,'AEG Inputs'!$F$2:$F$95,0),MATCH($A19,'AEG Inputs'!$E$2:$AI$2,0)+20)/'AEG Inputs'!$G$1+FN18</f>
        <v>422</v>
      </c>
      <c r="FO19" s="28" cm="1">
        <f t="array" ref="FO19">INDEX('AEG Inputs'!$E$2:$BC$95,MATCH(FO$1,'AEG Inputs'!$F$2:$F$95,0),MATCH($A19,'AEG Inputs'!$E$2:$AI$2,0)+20)/'AEG Inputs'!$G$1+FO18</f>
        <v>10</v>
      </c>
      <c r="FP19" s="28" cm="1">
        <f t="array" ref="FP19">INDEX('AEG Inputs'!$E$2:$BC$95,MATCH(FP$1,'AEG Inputs'!$F$2:$F$95,0),MATCH($A19,'AEG Inputs'!$E$2:$AI$2,0)+20)/'AEG Inputs'!$G$1+FP18</f>
        <v>452</v>
      </c>
      <c r="FQ19" s="28" cm="1">
        <f t="array" ref="FQ19">INDEX('AEG Inputs'!$E$2:$BC$95,MATCH(FQ$1,'AEG Inputs'!$F$2:$F$95,0),MATCH($A19,'AEG Inputs'!$E$2:$AI$2,0)+20)/'AEG Inputs'!$G$1+FQ18</f>
        <v>0</v>
      </c>
      <c r="FR19" s="28" cm="1">
        <f t="array" ref="FR19">INDEX('AEG Inputs'!$E$2:$BC$95,MATCH(FR$1,'AEG Inputs'!$F$2:$F$95,0),MATCH($A19,'AEG Inputs'!$E$2:$AI$2,0)+20)/'AEG Inputs'!$G$1+FR18</f>
        <v>187</v>
      </c>
      <c r="FS19" s="28" cm="1">
        <f t="array" ref="FS19">INDEX('AEG Inputs'!$E$2:$BC$95,MATCH(FS$1,'AEG Inputs'!$F$2:$F$95,0),MATCH($A19,'AEG Inputs'!$E$2:$AI$2,0)+20)/'AEG Inputs'!$G$1+FS18</f>
        <v>631</v>
      </c>
      <c r="FT19" s="28" cm="1">
        <f t="array" ref="FT19">INDEX('AEG Inputs'!$E$2:$BC$95,MATCH(FT$1,'AEG Inputs'!$F$2:$F$95,0),MATCH($A19,'AEG Inputs'!$E$2:$AI$2,0)+20)/'AEG Inputs'!$G$1+FT18</f>
        <v>125</v>
      </c>
      <c r="FU19" s="28" cm="1">
        <f t="array" ref="FU19">INDEX('AEG Inputs'!$E$2:$BC$95,MATCH(FU$1,'AEG Inputs'!$F$2:$F$95,0),MATCH($A19,'AEG Inputs'!$E$2:$AI$2,0)+20)/'AEG Inputs'!$G$1+FU18</f>
        <v>102</v>
      </c>
      <c r="FV19" s="28" cm="1">
        <f t="array" ref="FV19">INDEX('AEG Inputs'!$E$2:$BC$95,MATCH(FV$1,'AEG Inputs'!$F$2:$F$95,0),MATCH($A19,'AEG Inputs'!$E$2:$AI$2,0)+20)/'AEG Inputs'!$G$1+FV18</f>
        <v>1</v>
      </c>
      <c r="FW19" s="28" cm="1">
        <f t="array" ref="FW19">INDEX('AEG Inputs'!$E$2:$BC$95,MATCH(FW$1,'AEG Inputs'!$F$2:$F$95,0),MATCH($A19,'AEG Inputs'!$E$2:$AI$2,0)+20)/'AEG Inputs'!$G$1+FW18</f>
        <v>57</v>
      </c>
      <c r="FX19" s="28" cm="1">
        <f t="array" ref="FX19">INDEX('AEG Inputs'!$E$2:$BC$95,MATCH(FX$1,'AEG Inputs'!$F$2:$F$95,0),MATCH($A19,'AEG Inputs'!$E$2:$AI$2,0)+20)/'AEG Inputs'!$G$1+FX18</f>
        <v>0</v>
      </c>
      <c r="FY19" s="28" cm="1">
        <f t="array" ref="FY19">INDEX('AEG Inputs'!$E$2:$BC$95,MATCH(FY$1,'AEG Inputs'!$F$2:$F$95,0),MATCH($A19,'AEG Inputs'!$E$2:$AI$2,0)+20)/'AEG Inputs'!$G$1+FY18</f>
        <v>46</v>
      </c>
    </row>
    <row r="20" spans="1:181" x14ac:dyDescent="0.25">
      <c r="A20" s="28">
        <v>2039</v>
      </c>
      <c r="B20" s="28">
        <f>INDEX('AEG Inputs'!$E$2:$BC$95,MATCH(B$1,'AEG Inputs'!$E$2:$E$95,0),MATCH($A20,'AEG Inputs'!$E$2:$AI$2,0))/'AEG Inputs'!$G$1+B19</f>
        <v>0</v>
      </c>
      <c r="C20" s="28">
        <f>INDEX('AEG Inputs'!$E$2:$BC$95,MATCH(C$1,'AEG Inputs'!$E$2:$E$95,0),MATCH($A20,'AEG Inputs'!$E$2:$AI$2,0))/'AEG Inputs'!$G$1+C19</f>
        <v>8</v>
      </c>
      <c r="D20" s="28">
        <f>INDEX('AEG Inputs'!$E$2:$BC$95,MATCH(D$1,'AEG Inputs'!$E$2:$E$95,0),MATCH($A20,'AEG Inputs'!$E$2:$AI$2,0))/'AEG Inputs'!$G$1+D19</f>
        <v>120</v>
      </c>
      <c r="E20" s="28">
        <f>INDEX('AEG Inputs'!$E$2:$BC$95,MATCH(E$1,'AEG Inputs'!$E$2:$E$95,0),MATCH($A20,'AEG Inputs'!$E$2:$AI$2,0))/'AEG Inputs'!$G$1+E19</f>
        <v>19</v>
      </c>
      <c r="F20" s="28">
        <f>INDEX('AEG Inputs'!$E$2:$BC$95,MATCH(F$1,'AEG Inputs'!$E$2:$E$95,0),MATCH($A20,'AEG Inputs'!$E$2:$AI$2,0))/'AEG Inputs'!$G$1+F19</f>
        <v>83</v>
      </c>
      <c r="G20" s="28">
        <f>INDEX('AEG Inputs'!$E$2:$BC$95,MATCH(G$1,'AEG Inputs'!$E$2:$E$95,0),MATCH($A20,'AEG Inputs'!$E$2:$AI$2,0))/'AEG Inputs'!$G$1+G19</f>
        <v>0</v>
      </c>
      <c r="H20" s="28">
        <f>INDEX('AEG Inputs'!$E$2:$BC$95,MATCH(H$1,'AEG Inputs'!$E$2:$E$95,0),MATCH($A20,'AEG Inputs'!$E$2:$AI$2,0))/'AEG Inputs'!$G$1+H19</f>
        <v>0</v>
      </c>
      <c r="I20" s="28">
        <f>INDEX('AEG Inputs'!$E$2:$BC$95,MATCH(I$1,'AEG Inputs'!$E$2:$E$95,0),MATCH($A20,'AEG Inputs'!$E$2:$AI$2,0))/'AEG Inputs'!$G$1+I19</f>
        <v>66</v>
      </c>
      <c r="J20" s="28">
        <f>INDEX('AEG Inputs'!$E$2:$BC$95,MATCH(J$1,'AEG Inputs'!$E$2:$E$95,0),MATCH($A20,'AEG Inputs'!$E$2:$AI$2,0))/'AEG Inputs'!$G$1+J19</f>
        <v>1251</v>
      </c>
      <c r="K20" s="28">
        <f>INDEX('AEG Inputs'!$E$2:$BC$95,MATCH(K$1,'AEG Inputs'!$E$2:$E$95,0),MATCH($A20,'AEG Inputs'!$E$2:$AI$2,0))/'AEG Inputs'!$G$1+K19</f>
        <v>20</v>
      </c>
      <c r="L20" s="28">
        <f>INDEX('AEG Inputs'!$E$2:$BC$95,MATCH(L$1,'AEG Inputs'!$E$2:$E$95,0),MATCH($A20,'AEG Inputs'!$E$2:$AI$2,0))/'AEG Inputs'!$G$1+L19</f>
        <v>19</v>
      </c>
      <c r="M20" s="28">
        <f>INDEX('AEG Inputs'!$E$2:$BC$95,MATCH(M$1,'AEG Inputs'!$E$2:$E$95,0),MATCH($A20,'AEG Inputs'!$E$2:$AI$2,0))/'AEG Inputs'!$G$1+M19</f>
        <v>0</v>
      </c>
      <c r="N20" s="28">
        <f>INDEX('AEG Inputs'!$E$2:$BC$95,MATCH(N$1,'AEG Inputs'!$E$2:$E$95,0),MATCH($A20,'AEG Inputs'!$E$2:$AI$2,0))/'AEG Inputs'!$G$1+N19</f>
        <v>43</v>
      </c>
      <c r="O20" s="28">
        <f>INDEX('AEG Inputs'!$E$2:$BC$95,MATCH(O$1,'AEG Inputs'!$E$2:$E$95,0),MATCH($A20,'AEG Inputs'!$E$2:$AI$2,0))/'AEG Inputs'!$G$1+O19</f>
        <v>0</v>
      </c>
      <c r="P20" s="28">
        <f>INDEX('AEG Inputs'!$E$2:$BC$95,MATCH(P$1,'AEG Inputs'!$E$2:$E$95,0),MATCH($A20,'AEG Inputs'!$E$2:$AI$2,0))/'AEG Inputs'!$G$1+P19</f>
        <v>7</v>
      </c>
      <c r="Q20" s="28">
        <f>INDEX('AEG Inputs'!$E$2:$BC$95,MATCH(Q$1,'AEG Inputs'!$E$2:$E$95,0),MATCH($A20,'AEG Inputs'!$E$2:$AI$2,0))/'AEG Inputs'!$G$1+Q19</f>
        <v>127</v>
      </c>
      <c r="R20" s="28">
        <f>INDEX('AEG Inputs'!$E$2:$BC$95,MATCH(R$1,'AEG Inputs'!$E$2:$E$95,0),MATCH($A20,'AEG Inputs'!$E$2:$AI$2,0))/'AEG Inputs'!$G$1+R19</f>
        <v>0</v>
      </c>
      <c r="S20" s="28">
        <f>INDEX('AEG Inputs'!$E$2:$BC$95,MATCH(S$1,'AEG Inputs'!$E$2:$E$95,0),MATCH($A20,'AEG Inputs'!$E$2:$AI$2,0))/'AEG Inputs'!$G$1+S19</f>
        <v>32</v>
      </c>
      <c r="T20" s="28">
        <f>INDEX('AEG Inputs'!$E$2:$BC$95,MATCH(T$1,'AEG Inputs'!$E$2:$E$95,0),MATCH($A20,'AEG Inputs'!$E$2:$AI$2,0))/'AEG Inputs'!$G$1+T19</f>
        <v>144</v>
      </c>
      <c r="U20" s="28">
        <f>INDEX('AEG Inputs'!$E$2:$BC$95,MATCH(U$1,'AEG Inputs'!$E$2:$E$95,0),MATCH($A20,'AEG Inputs'!$E$2:$AI$2,0))/'AEG Inputs'!$G$1+U19</f>
        <v>8</v>
      </c>
      <c r="V20" s="28">
        <f>INDEX('AEG Inputs'!$E$2:$BC$95,MATCH(V$1,'AEG Inputs'!$E$2:$E$95,0),MATCH($A20,'AEG Inputs'!$E$2:$AI$2,0))/'AEG Inputs'!$G$1+V19</f>
        <v>239</v>
      </c>
      <c r="W20" s="28">
        <f>INDEX('AEG Inputs'!$E$2:$BC$95,MATCH(W$1,'AEG Inputs'!$E$2:$E$95,0),MATCH($A20,'AEG Inputs'!$E$2:$AI$2,0))/'AEG Inputs'!$G$1+W19</f>
        <v>0</v>
      </c>
      <c r="X20" s="28">
        <f>INDEX('AEG Inputs'!$E$2:$BC$95,MATCH(X$1,'AEG Inputs'!$E$2:$E$95,0),MATCH($A20,'AEG Inputs'!$E$2:$AI$2,0))/'AEG Inputs'!$G$1+X19</f>
        <v>72</v>
      </c>
      <c r="Y20" s="28">
        <f>INDEX('AEG Inputs'!$E$2:$BC$95,MATCH(Y$1,'AEG Inputs'!$E$2:$E$95,0),MATCH($A20,'AEG Inputs'!$E$2:$AI$2,0))/'AEG Inputs'!$G$1+Y19</f>
        <v>957</v>
      </c>
      <c r="Z20" s="28">
        <f>INDEX('AEG Inputs'!$E$2:$BC$95,MATCH(Z$1,'AEG Inputs'!$E$2:$E$95,0),MATCH($A20,'AEG Inputs'!$E$2:$AI$2,0))/'AEG Inputs'!$G$1+Z19</f>
        <v>40</v>
      </c>
      <c r="AA20" s="28">
        <f>INDEX('AEG Inputs'!$E$2:$BC$95,MATCH(AA$1,'AEG Inputs'!$E$2:$E$95,0),MATCH($A20,'AEG Inputs'!$E$2:$AI$2,0))/'AEG Inputs'!$G$1+AA19</f>
        <v>45</v>
      </c>
      <c r="AB20" s="28">
        <f>INDEX('AEG Inputs'!$E$2:$BC$95,MATCH(AB$1,'AEG Inputs'!$E$2:$E$95,0),MATCH($A20,'AEG Inputs'!$E$2:$AI$2,0))/'AEG Inputs'!$G$1+AB19</f>
        <v>0</v>
      </c>
      <c r="AC20" s="28">
        <f>INDEX('AEG Inputs'!$E$2:$BC$95,MATCH(AC$1,'AEG Inputs'!$E$2:$E$95,0),MATCH($A20,'AEG Inputs'!$E$2:$AI$2,0))/'AEG Inputs'!$G$1+AC19</f>
        <v>125</v>
      </c>
      <c r="AD20" s="28">
        <f>INDEX('AEG Inputs'!$E$2:$BC$95,MATCH(AD$1,'AEG Inputs'!$E$2:$E$95,0),MATCH($A20,'AEG Inputs'!$E$2:$AI$2,0))/'AEG Inputs'!$G$1+AD19</f>
        <v>0</v>
      </c>
      <c r="AE20" s="28">
        <f>INDEX('AEG Inputs'!$E$2:$BC$95,MATCH(AE$1,'AEG Inputs'!$E$2:$E$95,0),MATCH($A20,'AEG Inputs'!$E$2:$AI$2,0))/'AEG Inputs'!$G$1+AE19</f>
        <v>11</v>
      </c>
      <c r="AF20" s="28">
        <f>INDEX('AEG Inputs'!$E$2:$BC$95,MATCH(AF$1,'AEG Inputs'!$E$2:$E$95,0),MATCH($A20,'AEG Inputs'!$E$2:$AI$2,0))/'AEG Inputs'!$G$1+AF19</f>
        <v>2979</v>
      </c>
      <c r="AG20" s="28">
        <f>INDEX('AEG Inputs'!$E$2:$BC$95,MATCH(AG$1,'AEG Inputs'!$E$2:$E$95,0),MATCH($A20,'AEG Inputs'!$E$2:$AI$2,0))/'AEG Inputs'!$G$1+AG19</f>
        <v>0</v>
      </c>
      <c r="AH20" s="28">
        <f>INDEX('AEG Inputs'!$E$2:$BC$95,MATCH(AH$1,'AEG Inputs'!$E$2:$E$95,0),MATCH($A20,'AEG Inputs'!$E$2:$AI$2,0))/'AEG Inputs'!$G$1+AH19</f>
        <v>1021</v>
      </c>
      <c r="AI20" s="28">
        <f>INDEX('AEG Inputs'!$E$2:$BC$95,MATCH(AI$1,'AEG Inputs'!$E$2:$E$95,0),MATCH($A20,'AEG Inputs'!$E$2:$AI$2,0))/'AEG Inputs'!$G$1+AI19</f>
        <v>1266</v>
      </c>
      <c r="AJ20" s="28">
        <f>INDEX('AEG Inputs'!$E$2:$BC$95,MATCH(AJ$1,'AEG Inputs'!$E$2:$E$95,0),MATCH($A20,'AEG Inputs'!$E$2:$AI$2,0))/'AEG Inputs'!$G$1+AJ19</f>
        <v>1019</v>
      </c>
      <c r="AK20" s="28">
        <f>INDEX('AEG Inputs'!$E$2:$BC$95,MATCH(AK$1,'AEG Inputs'!$E$2:$E$95,0),MATCH($A20,'AEG Inputs'!$E$2:$AI$2,0))/'AEG Inputs'!$G$1+AK19</f>
        <v>1407</v>
      </c>
      <c r="AL20" s="28">
        <f>INDEX('AEG Inputs'!$E$2:$BC$95,MATCH(AL$1,'AEG Inputs'!$E$2:$E$95,0),MATCH($A20,'AEG Inputs'!$E$2:$AI$2,0))/'AEG Inputs'!$G$1+AL19</f>
        <v>27</v>
      </c>
      <c r="AM20" s="28">
        <f>INDEX('AEG Inputs'!$E$2:$BC$95,MATCH(AM$1,'AEG Inputs'!$E$2:$E$95,0),MATCH($A20,'AEG Inputs'!$E$2:$AI$2,0))/'AEG Inputs'!$G$1+AM19</f>
        <v>0</v>
      </c>
      <c r="AN20" s="28">
        <f>INDEX('AEG Inputs'!$E$2:$BC$95,MATCH(AN$1,'AEG Inputs'!$E$2:$E$95,0),MATCH($A20,'AEG Inputs'!$E$2:$AI$2,0))/'AEG Inputs'!$G$1+AN19</f>
        <v>0</v>
      </c>
      <c r="AO20" s="28">
        <f>INDEX('AEG Inputs'!$E$2:$BC$95,MATCH(AO$1,'AEG Inputs'!$E$2:$E$95,0),MATCH($A20,'AEG Inputs'!$E$2:$AI$2,0))/'AEG Inputs'!$G$1+AO19</f>
        <v>2312</v>
      </c>
      <c r="AP20" s="28">
        <f>INDEX('AEG Inputs'!$E$2:$BC$95,MATCH(AP$1,'AEG Inputs'!$E$2:$E$95,0),MATCH($A20,'AEG Inputs'!$E$2:$AI$2,0))/'AEG Inputs'!$G$1+AP19</f>
        <v>390</v>
      </c>
      <c r="AQ20" s="28">
        <f>INDEX('AEG Inputs'!$E$2:$BC$95,MATCH(AQ$1,'AEG Inputs'!$E$2:$E$95,0),MATCH($A20,'AEG Inputs'!$E$2:$AI$2,0))/'AEG Inputs'!$G$1+AQ19</f>
        <v>385</v>
      </c>
      <c r="AR20" s="28">
        <f>INDEX('AEG Inputs'!$E$2:$BC$95,MATCH(AR$1,'AEG Inputs'!$E$2:$E$95,0),MATCH($A20,'AEG Inputs'!$E$2:$AI$2,0))/'AEG Inputs'!$G$1+AR19</f>
        <v>4</v>
      </c>
      <c r="AS20" s="28">
        <f>INDEX('AEG Inputs'!$E$2:$BC$95,MATCH(AS$1,'AEG Inputs'!$E$2:$E$95,0),MATCH($A20,'AEG Inputs'!$E$2:$AI$2,0))/'AEG Inputs'!$G$1+AS19</f>
        <v>719</v>
      </c>
      <c r="AT20" s="28">
        <f>INDEX('AEG Inputs'!$E$2:$BC$95,MATCH(AT$1,'AEG Inputs'!$E$2:$E$95,0),MATCH($A20,'AEG Inputs'!$E$2:$AI$2,0))/'AEG Inputs'!$G$1+AT19</f>
        <v>0</v>
      </c>
      <c r="AU20" s="28">
        <f>INDEX('AEG Inputs'!$E$2:$BC$95,MATCH(AU$1,'AEG Inputs'!$E$2:$E$95,0),MATCH($A20,'AEG Inputs'!$E$2:$AI$2,0))/'AEG Inputs'!$G$1+AU19</f>
        <v>69</v>
      </c>
      <c r="AV20" s="28">
        <f>INDEX('AEG Inputs'!$E$2:$BC$95,MATCH(AV$1,'AEG Inputs'!$E$2:$E$95,0),MATCH($A20,'AEG Inputs'!$E$2:$AI$2,0))/'AEG Inputs'!$G$1+AV19</f>
        <v>0</v>
      </c>
      <c r="AW20" s="28">
        <f>INDEX('AEG Inputs'!$E$2:$BC$95,MATCH(AW$1,'AEG Inputs'!$E$2:$E$95,0),MATCH($A20,'AEG Inputs'!$E$2:$AI$2,0))/'AEG Inputs'!$G$1+AW19</f>
        <v>0</v>
      </c>
      <c r="AX20" s="28">
        <f>INDEX('AEG Inputs'!$E$2:$BC$95,MATCH(AX$1,'AEG Inputs'!$E$2:$E$95,0),MATCH($A20,'AEG Inputs'!$E$2:$AI$2,0))/'AEG Inputs'!$G$1+AX19</f>
        <v>3279</v>
      </c>
      <c r="AY20" s="28">
        <f>INDEX('AEG Inputs'!$E$2:$BC$95,MATCH(AY$1,'AEG Inputs'!$E$2:$E$95,0),MATCH($A20,'AEG Inputs'!$E$2:$AI$2,0))/'AEG Inputs'!$G$1+AY19</f>
        <v>1276</v>
      </c>
      <c r="AZ20" s="28">
        <f>INDEX('AEG Inputs'!$E$2:$BC$95,MATCH(AZ$1,'AEG Inputs'!$E$2:$E$95,0),MATCH($A20,'AEG Inputs'!$E$2:$AI$2,0))/'AEG Inputs'!$G$1+AZ19</f>
        <v>102</v>
      </c>
      <c r="BA20" s="28">
        <f>INDEX('AEG Inputs'!$E$2:$BC$95,MATCH(BA$1,'AEG Inputs'!$E$2:$E$95,0),MATCH($A20,'AEG Inputs'!$E$2:$AI$2,0))/'AEG Inputs'!$G$1+BA19</f>
        <v>3485</v>
      </c>
      <c r="BB20" s="28">
        <f>INDEX('AEG Inputs'!$E$2:$BC$95,MATCH(BB$1,'AEG Inputs'!$E$2:$E$95,0),MATCH($A20,'AEG Inputs'!$E$2:$AI$2,0))/'AEG Inputs'!$G$1+BB19</f>
        <v>25</v>
      </c>
      <c r="BC20" s="28">
        <f>INDEX('AEG Inputs'!$E$2:$BC$95,MATCH(BC$1,'AEG Inputs'!$E$2:$E$95,0),MATCH($A20,'AEG Inputs'!$E$2:$AI$2,0))/'AEG Inputs'!$G$1+BC19</f>
        <v>383</v>
      </c>
      <c r="BD20" s="28">
        <f>INDEX('AEG Inputs'!$E$2:$BC$95,MATCH(BD$1,'AEG Inputs'!$E$2:$E$95,0),MATCH($A20,'AEG Inputs'!$E$2:$AI$2,0))/'AEG Inputs'!$G$1+BD19</f>
        <v>6786</v>
      </c>
      <c r="BE20" s="28">
        <f>INDEX('AEG Inputs'!$E$2:$BC$95,MATCH(BE$1,'AEG Inputs'!$E$2:$E$95,0),MATCH($A20,'AEG Inputs'!$E$2:$AI$2,0))/'AEG Inputs'!$G$1+BE19</f>
        <v>802</v>
      </c>
      <c r="BF20" s="28">
        <f>INDEX('AEG Inputs'!$E$2:$BC$95,MATCH(BF$1,'AEG Inputs'!$E$2:$E$95,0),MATCH($A20,'AEG Inputs'!$E$2:$AI$2,0))/'AEG Inputs'!$G$1+BF19</f>
        <v>828.99999999999989</v>
      </c>
      <c r="BG20" s="28">
        <f>INDEX('AEG Inputs'!$E$2:$BC$95,MATCH(BG$1,'AEG Inputs'!$E$2:$E$95,0),MATCH($A20,'AEG Inputs'!$E$2:$AI$2,0))/'AEG Inputs'!$G$1+BG19</f>
        <v>29</v>
      </c>
      <c r="BH20" s="28">
        <f>INDEX('AEG Inputs'!$E$2:$BC$95,MATCH(BH$1,'AEG Inputs'!$E$2:$E$95,0),MATCH($A20,'AEG Inputs'!$E$2:$AI$2,0))/'AEG Inputs'!$G$1+BH19</f>
        <v>917</v>
      </c>
      <c r="BI20" s="28">
        <f>INDEX('AEG Inputs'!$E$2:$BC$95,MATCH(BI$1,'AEG Inputs'!$E$2:$E$95,0),MATCH($A20,'AEG Inputs'!$E$2:$AI$2,0))/'AEG Inputs'!$G$1+BI19</f>
        <v>0</v>
      </c>
      <c r="BJ20" s="28">
        <f>INDEX('AEG Inputs'!$E$2:$BC$95,MATCH(BJ$1,'AEG Inputs'!$E$2:$E$95,0),MATCH($A20,'AEG Inputs'!$E$2:$AI$2,0))/'AEG Inputs'!$G$1+BJ19</f>
        <v>231</v>
      </c>
      <c r="BK20" s="28">
        <f>INDEX('AEG Inputs'!$E$2:$BC$95,MATCH(BK$1,'AEG Inputs'!$E$2:$E$95,0),MATCH($A20,'AEG Inputs'!$E$2:$AI$2,0))/'AEG Inputs'!$G$1+BK19</f>
        <v>886</v>
      </c>
      <c r="BL20" s="28">
        <f>INDEX('AEG Inputs'!$E$2:$BC$95,MATCH(BL$1,'AEG Inputs'!$E$2:$E$95,0),MATCH($A20,'AEG Inputs'!$E$2:$AI$2,0))/'AEG Inputs'!$G$1+BL19</f>
        <v>0</v>
      </c>
      <c r="BM20" s="28">
        <f>INDEX('AEG Inputs'!$E$2:$BC$95,MATCH(BM$1,'AEG Inputs'!$E$2:$E$95,0),MATCH($A20,'AEG Inputs'!$E$2:$AI$2,0))/'AEG Inputs'!$G$1+BM19</f>
        <v>215</v>
      </c>
      <c r="BN20" s="28">
        <f>INDEX('AEG Inputs'!$E$2:$BC$95,MATCH(BN$1,'AEG Inputs'!$E$2:$E$95,0),MATCH($A20,'AEG Inputs'!$E$2:$AI$2,0))/'AEG Inputs'!$G$1+BN19</f>
        <v>380</v>
      </c>
      <c r="BO20" s="28">
        <f>INDEX('AEG Inputs'!$E$2:$BC$95,MATCH(BO$1,'AEG Inputs'!$E$2:$E$95,0),MATCH($A20,'AEG Inputs'!$E$2:$AI$2,0))/'AEG Inputs'!$G$1+BO19</f>
        <v>302</v>
      </c>
      <c r="BP20" s="28">
        <f>INDEX('AEG Inputs'!$E$2:$BC$95,MATCH(BP$1,'AEG Inputs'!$E$2:$E$95,0),MATCH($A20,'AEG Inputs'!$E$2:$AI$2,0))/'AEG Inputs'!$G$1+BP19</f>
        <v>429</v>
      </c>
      <c r="BQ20" s="28">
        <f>INDEX('AEG Inputs'!$E$2:$BC$95,MATCH(BQ$1,'AEG Inputs'!$E$2:$E$95,0),MATCH($A20,'AEG Inputs'!$E$2:$AI$2,0))/'AEG Inputs'!$G$1+BQ19</f>
        <v>3</v>
      </c>
      <c r="BR20" s="28">
        <f>INDEX('AEG Inputs'!$E$2:$BC$95,MATCH(BR$1,'AEG Inputs'!$E$2:$E$95,0),MATCH($A20,'AEG Inputs'!$E$2:$AI$2,0))/'AEG Inputs'!$G$1+BR19</f>
        <v>0</v>
      </c>
      <c r="BS20" s="28">
        <f>INDEX('AEG Inputs'!$E$2:$BC$95,MATCH(BS$1,'AEG Inputs'!$E$2:$E$95,0),MATCH($A20,'AEG Inputs'!$E$2:$AI$2,0))/'AEG Inputs'!$G$1+BS19</f>
        <v>0</v>
      </c>
      <c r="BT20" s="28">
        <f>INDEX('AEG Inputs'!$E$2:$BC$95,MATCH(BT$1,'AEG Inputs'!$E$2:$E$95,0),MATCH($A20,'AEG Inputs'!$E$2:$AI$2,0))/'AEG Inputs'!$G$1+BT19</f>
        <v>483</v>
      </c>
      <c r="BU20" s="28">
        <f>INDEX('AEG Inputs'!$E$2:$BC$95,MATCH(BU$1,'AEG Inputs'!$E$2:$E$95,0),MATCH($A20,'AEG Inputs'!$E$2:$AI$2,0))/'AEG Inputs'!$G$1+BU19</f>
        <v>101</v>
      </c>
      <c r="BV20" s="28">
        <f>INDEX('AEG Inputs'!$E$2:$BC$95,MATCH(BV$1,'AEG Inputs'!$E$2:$E$95,0),MATCH($A20,'AEG Inputs'!$E$2:$AI$2,0))/'AEG Inputs'!$G$1+BV19</f>
        <v>99</v>
      </c>
      <c r="BW20" s="28">
        <f>INDEX('AEG Inputs'!$E$2:$BC$95,MATCH(BW$1,'AEG Inputs'!$E$2:$E$95,0),MATCH($A20,'AEG Inputs'!$E$2:$AI$2,0))/'AEG Inputs'!$G$1+BW19</f>
        <v>0</v>
      </c>
      <c r="BX20" s="28">
        <f>INDEX('AEG Inputs'!$E$2:$BC$95,MATCH(BX$1,'AEG Inputs'!$E$2:$E$95,0),MATCH($A20,'AEG Inputs'!$E$2:$AI$2,0))/'AEG Inputs'!$G$1+BX19</f>
        <v>225</v>
      </c>
      <c r="BY20" s="28">
        <f>INDEX('AEG Inputs'!$E$2:$BC$95,MATCH(BY$1,'AEG Inputs'!$E$2:$E$95,0),MATCH($A20,'AEG Inputs'!$E$2:$AI$2,0))/'AEG Inputs'!$G$1+BY19</f>
        <v>0</v>
      </c>
      <c r="BZ20" s="28">
        <f>INDEX('AEG Inputs'!$E$2:$BC$95,MATCH(BZ$1,'AEG Inputs'!$E$2:$E$95,0),MATCH($A20,'AEG Inputs'!$E$2:$AI$2,0))/'AEG Inputs'!$G$1+BZ19</f>
        <v>18</v>
      </c>
      <c r="CA20" s="28">
        <f>INDEX('AEG Inputs'!$E$2:$BC$95,MATCH(CA$1,'AEG Inputs'!$E$2:$E$95,0),MATCH($A20,'AEG Inputs'!$E$2:$AI$2,0))/'AEG Inputs'!$G$1+CA19</f>
        <v>0</v>
      </c>
      <c r="CB20" s="28">
        <f>INDEX('AEG Inputs'!$E$2:$BC$95,MATCH(CB$1,'AEG Inputs'!$E$2:$E$95,0),MATCH($A20,'AEG Inputs'!$E$2:$AI$2,0))/'AEG Inputs'!$G$1+CB19</f>
        <v>0</v>
      </c>
      <c r="CC20" s="28">
        <f>INDEX('AEG Inputs'!$E$2:$BC$95,MATCH(CC$1,'AEG Inputs'!$E$2:$E$95,0),MATCH($A20,'AEG Inputs'!$E$2:$AI$2,0))/'AEG Inputs'!$G$1+CC19</f>
        <v>46</v>
      </c>
      <c r="CD20" s="28">
        <f>INDEX('AEG Inputs'!$E$2:$BC$95,MATCH(CD$1,'AEG Inputs'!$E$2:$E$95,0),MATCH($A20,'AEG Inputs'!$E$2:$AI$2,0))/'AEG Inputs'!$G$1+CD19</f>
        <v>140</v>
      </c>
      <c r="CE20" s="28">
        <f>INDEX('AEG Inputs'!$E$2:$BC$95,MATCH(CE$1,'AEG Inputs'!$E$2:$E$95,0),MATCH($A20,'AEG Inputs'!$E$2:$AI$2,0))/'AEG Inputs'!$G$1+CE19</f>
        <v>10</v>
      </c>
      <c r="CF20" s="28">
        <f>INDEX('AEG Inputs'!$E$2:$BC$95,MATCH(CF$1,'AEG Inputs'!$E$2:$E$95,0),MATCH($A20,'AEG Inputs'!$E$2:$AI$2,0))/'AEG Inputs'!$G$1+CF19</f>
        <v>233</v>
      </c>
      <c r="CG20" s="28">
        <f>INDEX('AEG Inputs'!$E$2:$BC$95,MATCH(CG$1,'AEG Inputs'!$E$2:$E$95,0),MATCH($A20,'AEG Inputs'!$E$2:$AI$2,0))/'AEG Inputs'!$G$1+CG19</f>
        <v>0</v>
      </c>
      <c r="CH20" s="28">
        <f>INDEX('AEG Inputs'!$E$2:$BC$95,MATCH(CH$1,'AEG Inputs'!$E$2:$E$95,0),MATCH($A20,'AEG Inputs'!$E$2:$AI$2,0))/'AEG Inputs'!$G$1+CH19</f>
        <v>89</v>
      </c>
      <c r="CI20" s="28">
        <f>INDEX('AEG Inputs'!$E$2:$BC$95,MATCH(CI$1,'AEG Inputs'!$E$2:$E$95,0),MATCH($A20,'AEG Inputs'!$E$2:$AI$2,0))/'AEG Inputs'!$G$1+CI19</f>
        <v>675</v>
      </c>
      <c r="CJ20" s="28">
        <f>INDEX('AEG Inputs'!$E$2:$BC$95,MATCH(CJ$1,'AEG Inputs'!$E$2:$E$95,0),MATCH($A20,'AEG Inputs'!$E$2:$AI$2,0))/'AEG Inputs'!$G$1+CJ19</f>
        <v>87</v>
      </c>
      <c r="CK20" s="28">
        <f>INDEX('AEG Inputs'!$E$2:$BC$95,MATCH(CK$1,'AEG Inputs'!$E$2:$E$95,0),MATCH($A20,'AEG Inputs'!$E$2:$AI$2,0))/'AEG Inputs'!$G$1+CK19</f>
        <v>123</v>
      </c>
      <c r="CL20" s="28">
        <f>INDEX('AEG Inputs'!$E$2:$BC$95,MATCH(CL$1,'AEG Inputs'!$E$2:$E$95,0),MATCH($A20,'AEG Inputs'!$E$2:$AI$2,0))/'AEG Inputs'!$G$1+CL19</f>
        <v>0</v>
      </c>
      <c r="CM20" s="28">
        <f>INDEX('AEG Inputs'!$E$2:$BC$95,MATCH(CM$1,'AEG Inputs'!$E$2:$E$95,0),MATCH($A20,'AEG Inputs'!$E$2:$AI$2,0))/'AEG Inputs'!$G$1+CM19</f>
        <v>247</v>
      </c>
      <c r="CN20" s="28">
        <f>INDEX('AEG Inputs'!$E$2:$BC$95,MATCH(CN$1,'AEG Inputs'!$E$2:$E$95,0),MATCH($A20,'AEG Inputs'!$E$2:$AI$2,0))/'AEG Inputs'!$G$1+CN19</f>
        <v>0</v>
      </c>
      <c r="CO20" s="28">
        <f>INDEX('AEG Inputs'!$E$2:$BC$95,MATCH(CO$1,'AEG Inputs'!$E$2:$E$95,0),MATCH($A20,'AEG Inputs'!$E$2:$AI$2,0))/'AEG Inputs'!$G$1+CO19</f>
        <v>29</v>
      </c>
      <c r="CP20" s="28">
        <f>INDEX('AEG Inputs'!$E$2:$BC$95,MATCH(CP$1,'AEG Inputs'!$E$2:$E$95,0),MATCH($A20,'AEG Inputs'!$E$2:$AI$2,0))/'AEG Inputs'!$G$1+CP19</f>
        <v>41</v>
      </c>
      <c r="CQ20" s="28" cm="1">
        <f t="array" ref="CQ20">INDEX('AEG Inputs'!$E$2:$BC$95,MATCH(CQ$1,'AEG Inputs'!$F$2:$F$95,0),MATCH($A20,'AEG Inputs'!$E$2:$AI$2,0)+20)/'AEG Inputs'!$G$1+CQ19</f>
        <v>0</v>
      </c>
      <c r="CR20" s="28" cm="1">
        <f t="array" ref="CR20">INDEX('AEG Inputs'!$E$2:$BC$95,MATCH(CR$1,'AEG Inputs'!$F$2:$F$95,0),MATCH($A20,'AEG Inputs'!$E$2:$AI$2,0)+20)/'AEG Inputs'!$G$1+CR19</f>
        <v>10</v>
      </c>
      <c r="CS20" s="28" cm="1">
        <f t="array" ref="CS20">INDEX('AEG Inputs'!$E$2:$BC$95,MATCH(CS$1,'AEG Inputs'!$F$2:$F$95,0),MATCH($A20,'AEG Inputs'!$E$2:$AI$2,0)+20)/'AEG Inputs'!$G$1+CS19</f>
        <v>359</v>
      </c>
      <c r="CT20" s="28" cm="1">
        <f t="array" ref="CT20">INDEX('AEG Inputs'!$E$2:$BC$95,MATCH(CT$1,'AEG Inputs'!$F$2:$F$95,0),MATCH($A20,'AEG Inputs'!$E$2:$AI$2,0)+20)/'AEG Inputs'!$G$1+CT19</f>
        <v>12</v>
      </c>
      <c r="CU20" s="28" cm="1">
        <f t="array" ref="CU20">INDEX('AEG Inputs'!$E$2:$BC$95,MATCH(CU$1,'AEG Inputs'!$F$2:$F$95,0),MATCH($A20,'AEG Inputs'!$E$2:$AI$2,0)+20)/'AEG Inputs'!$G$1+CU19</f>
        <v>258</v>
      </c>
      <c r="CV20" s="28" cm="1">
        <f t="array" ref="CV20">INDEX('AEG Inputs'!$E$2:$BC$95,MATCH(CV$1,'AEG Inputs'!$F$2:$F$95,0),MATCH($A20,'AEG Inputs'!$E$2:$AI$2,0)+20)/'AEG Inputs'!$G$1+CV19</f>
        <v>0</v>
      </c>
      <c r="CW20" s="28" cm="1">
        <f t="array" ref="CW20">INDEX('AEG Inputs'!$E$2:$BC$95,MATCH(CW$1,'AEG Inputs'!$F$2:$F$95,0),MATCH($A20,'AEG Inputs'!$E$2:$AI$2,0)+20)/'AEG Inputs'!$G$1+CW19</f>
        <v>0</v>
      </c>
      <c r="CX20" s="28" cm="1">
        <f t="array" ref="CX20">INDEX('AEG Inputs'!$E$2:$BC$95,MATCH(CX$1,'AEG Inputs'!$F$2:$F$95,0),MATCH($A20,'AEG Inputs'!$E$2:$AI$2,0)+20)/'AEG Inputs'!$G$1+CX19</f>
        <v>138</v>
      </c>
      <c r="CY20" s="28" cm="1">
        <f t="array" ref="CY20">INDEX('AEG Inputs'!$E$2:$BC$95,MATCH(CY$1,'AEG Inputs'!$F$2:$F$95,0),MATCH($A20,'AEG Inputs'!$E$2:$AI$2,0)+20)/'AEG Inputs'!$G$1+CY19</f>
        <v>1251</v>
      </c>
      <c r="CZ20" s="28" cm="1">
        <f t="array" ref="CZ20">INDEX('AEG Inputs'!$E$2:$BC$95,MATCH(CZ$1,'AEG Inputs'!$F$2:$F$95,0),MATCH($A20,'AEG Inputs'!$E$2:$AI$2,0)+20)/'AEG Inputs'!$G$1+CZ19</f>
        <v>26</v>
      </c>
      <c r="DA20" s="28" cm="1">
        <f t="array" ref="DA20">INDEX('AEG Inputs'!$E$2:$BC$95,MATCH(DA$1,'AEG Inputs'!$F$2:$F$95,0),MATCH($A20,'AEG Inputs'!$E$2:$AI$2,0)+20)/'AEG Inputs'!$G$1+DA19</f>
        <v>4</v>
      </c>
      <c r="DB20" s="28" cm="1">
        <f t="array" ref="DB20">INDEX('AEG Inputs'!$E$2:$BC$95,MATCH(DB$1,'AEG Inputs'!$F$2:$F$95,0),MATCH($A20,'AEG Inputs'!$E$2:$AI$2,0)+20)/'AEG Inputs'!$G$1+DB19</f>
        <v>0</v>
      </c>
      <c r="DC20" s="28" cm="1">
        <f t="array" ref="DC20">INDEX('AEG Inputs'!$E$2:$BC$95,MATCH(DC$1,'AEG Inputs'!$F$2:$F$95,0),MATCH($A20,'AEG Inputs'!$E$2:$AI$2,0)+20)/'AEG Inputs'!$G$1+DC19</f>
        <v>12</v>
      </c>
      <c r="DD20" s="28" cm="1">
        <f t="array" ref="DD20">INDEX('AEG Inputs'!$E$2:$BC$95,MATCH(DD$1,'AEG Inputs'!$F$2:$F$95,0),MATCH($A20,'AEG Inputs'!$E$2:$AI$2,0)+20)/'AEG Inputs'!$G$1+DD19</f>
        <v>0</v>
      </c>
      <c r="DE20" s="28" cm="1">
        <f t="array" ref="DE20">INDEX('AEG Inputs'!$E$2:$BC$95,MATCH(DE$1,'AEG Inputs'!$F$2:$F$95,0),MATCH($A20,'AEG Inputs'!$E$2:$AI$2,0)+20)/'AEG Inputs'!$G$1+DE19</f>
        <v>11</v>
      </c>
      <c r="DF20" s="28" cm="1">
        <f t="array" ref="DF20">INDEX('AEG Inputs'!$E$2:$BC$95,MATCH(DF$1,'AEG Inputs'!$F$2:$F$95,0),MATCH($A20,'AEG Inputs'!$E$2:$AI$2,0)+20)/'AEG Inputs'!$G$1+DF19</f>
        <v>0</v>
      </c>
      <c r="DG20" s="28" cm="1">
        <f t="array" ref="DG20">INDEX('AEG Inputs'!$E$2:$BC$95,MATCH(DG$1,'AEG Inputs'!$F$2:$F$95,0),MATCH($A20,'AEG Inputs'!$E$2:$AI$2,0)+20)/'AEG Inputs'!$G$1+DG19</f>
        <v>30</v>
      </c>
      <c r="DH20" s="28" cm="1">
        <f t="array" ref="DH20">INDEX('AEG Inputs'!$E$2:$BC$95,MATCH(DH$1,'AEG Inputs'!$F$2:$F$95,0),MATCH($A20,'AEG Inputs'!$E$2:$AI$2,0)+20)/'AEG Inputs'!$G$1+DH19</f>
        <v>442</v>
      </c>
      <c r="DI20" s="28" cm="1">
        <f t="array" ref="DI20">INDEX('AEG Inputs'!$E$2:$BC$95,MATCH(DI$1,'AEG Inputs'!$F$2:$F$95,0),MATCH($A20,'AEG Inputs'!$E$2:$AI$2,0)+20)/'AEG Inputs'!$G$1+DI19</f>
        <v>5</v>
      </c>
      <c r="DJ20" s="28" cm="1">
        <f t="array" ref="DJ20">INDEX('AEG Inputs'!$E$2:$BC$95,MATCH(DJ$1,'AEG Inputs'!$F$2:$F$95,0),MATCH($A20,'AEG Inputs'!$E$2:$AI$2,0)+20)/'AEG Inputs'!$G$1+DJ19</f>
        <v>491</v>
      </c>
      <c r="DK20" s="28" cm="1">
        <f t="array" ref="DK20">INDEX('AEG Inputs'!$E$2:$BC$95,MATCH(DK$1,'AEG Inputs'!$F$2:$F$95,0),MATCH($A20,'AEG Inputs'!$E$2:$AI$2,0)+20)/'AEG Inputs'!$G$1+DK19</f>
        <v>0</v>
      </c>
      <c r="DL20" s="28" cm="1">
        <f t="array" ref="DL20">INDEX('AEG Inputs'!$E$2:$BC$95,MATCH(DL$1,'AEG Inputs'!$F$2:$F$95,0),MATCH($A20,'AEG Inputs'!$E$2:$AI$2,0)+20)/'AEG Inputs'!$G$1+DL19</f>
        <v>155</v>
      </c>
      <c r="DM20" s="28" cm="1">
        <f t="array" ref="DM20">INDEX('AEG Inputs'!$E$2:$BC$95,MATCH(DM$1,'AEG Inputs'!$F$2:$F$95,0),MATCH($A20,'AEG Inputs'!$E$2:$AI$2,0)+20)/'AEG Inputs'!$G$1+DM19</f>
        <v>957</v>
      </c>
      <c r="DN20" s="28" cm="1">
        <f t="array" ref="DN20">INDEX('AEG Inputs'!$E$2:$BC$95,MATCH(DN$1,'AEG Inputs'!$F$2:$F$95,0),MATCH($A20,'AEG Inputs'!$E$2:$AI$2,0)+20)/'AEG Inputs'!$G$1+DN19</f>
        <v>65</v>
      </c>
      <c r="DO20" s="28" cm="1">
        <f t="array" ref="DO20">INDEX('AEG Inputs'!$E$2:$BC$95,MATCH(DO$1,'AEG Inputs'!$F$2:$F$95,0),MATCH($A20,'AEG Inputs'!$E$2:$AI$2,0)+20)/'AEG Inputs'!$G$1+DO19</f>
        <v>39</v>
      </c>
      <c r="DP20" s="28" cm="1">
        <f t="array" ref="DP20">INDEX('AEG Inputs'!$E$2:$BC$95,MATCH(DP$1,'AEG Inputs'!$F$2:$F$95,0),MATCH($A20,'AEG Inputs'!$E$2:$AI$2,0)+20)/'AEG Inputs'!$G$1+DP19</f>
        <v>0</v>
      </c>
      <c r="DQ20" s="28" cm="1">
        <f t="array" ref="DQ20">INDEX('AEG Inputs'!$E$2:$BC$95,MATCH(DQ$1,'AEG Inputs'!$F$2:$F$95,0),MATCH($A20,'AEG Inputs'!$E$2:$AI$2,0)+20)/'AEG Inputs'!$G$1+DQ19</f>
        <v>20</v>
      </c>
      <c r="DR20" s="28" cm="1">
        <f t="array" ref="DR20">INDEX('AEG Inputs'!$E$2:$BC$95,MATCH(DR$1,'AEG Inputs'!$F$2:$F$95,0),MATCH($A20,'AEG Inputs'!$E$2:$AI$2,0)+20)/'AEG Inputs'!$G$1+DR19</f>
        <v>0</v>
      </c>
      <c r="DS20" s="28" cm="1">
        <f t="array" ref="DS20">INDEX('AEG Inputs'!$E$2:$BC$95,MATCH(DS$1,'AEG Inputs'!$F$2:$F$95,0),MATCH($A20,'AEG Inputs'!$E$2:$AI$2,0)+20)/'AEG Inputs'!$G$1+DS19</f>
        <v>21</v>
      </c>
      <c r="DT20" s="28" cm="1">
        <f t="array" ref="DT20">INDEX('AEG Inputs'!$E$2:$BC$95,MATCH(DT$1,'AEG Inputs'!$F$2:$F$95,0),MATCH($A20,'AEG Inputs'!$E$2:$AI$2,0)+20)/'AEG Inputs'!$G$1+DT19</f>
        <v>0</v>
      </c>
      <c r="DU20" s="28" cm="1">
        <f t="array" ref="DU20">INDEX('AEG Inputs'!$E$2:$BC$95,MATCH(DU$1,'AEG Inputs'!$F$2:$F$95,0),MATCH($A20,'AEG Inputs'!$E$2:$AI$2,0)+20)/'AEG Inputs'!$G$1+DU19</f>
        <v>1043</v>
      </c>
      <c r="DV20" s="28" cm="1">
        <f t="array" ref="DV20">INDEX('AEG Inputs'!$E$2:$BC$95,MATCH(DV$1,'AEG Inputs'!$F$2:$F$95,0),MATCH($A20,'AEG Inputs'!$E$2:$AI$2,0)+20)/'AEG Inputs'!$G$1+DV19</f>
        <v>3839</v>
      </c>
      <c r="DW20" s="28" cm="1">
        <f t="array" ref="DW20">INDEX('AEG Inputs'!$E$2:$BC$95,MATCH(DW$1,'AEG Inputs'!$F$2:$F$95,0),MATCH($A20,'AEG Inputs'!$E$2:$AI$2,0)+20)/'AEG Inputs'!$G$1+DW19</f>
        <v>392</v>
      </c>
      <c r="DX20" s="28" cm="1">
        <f t="array" ref="DX20">INDEX('AEG Inputs'!$E$2:$BC$95,MATCH(DX$1,'AEG Inputs'!$F$2:$F$95,0),MATCH($A20,'AEG Inputs'!$E$2:$AI$2,0)+20)/'AEG Inputs'!$G$1+DX19</f>
        <v>4292</v>
      </c>
      <c r="DY20" s="28" cm="1">
        <f t="array" ref="DY20">INDEX('AEG Inputs'!$E$2:$BC$95,MATCH(DY$1,'AEG Inputs'!$F$2:$F$95,0),MATCH($A20,'AEG Inputs'!$E$2:$AI$2,0)+20)/'AEG Inputs'!$G$1+DY19</f>
        <v>26</v>
      </c>
      <c r="DZ20" s="28" cm="1">
        <f t="array" ref="DZ20">INDEX('AEG Inputs'!$E$2:$BC$95,MATCH(DZ$1,'AEG Inputs'!$F$2:$F$95,0),MATCH($A20,'AEG Inputs'!$E$2:$AI$2,0)+20)/'AEG Inputs'!$G$1+DZ19</f>
        <v>0</v>
      </c>
      <c r="EA20" s="28" cm="1">
        <f t="array" ref="EA20">INDEX('AEG Inputs'!$E$2:$BC$95,MATCH(EA$1,'AEG Inputs'!$F$2:$F$95,0),MATCH($A20,'AEG Inputs'!$E$2:$AI$2,0)+20)/'AEG Inputs'!$G$1+EA19</f>
        <v>0</v>
      </c>
      <c r="EB20" s="28" cm="1">
        <f t="array" ref="EB20">INDEX('AEG Inputs'!$E$2:$BC$95,MATCH(EB$1,'AEG Inputs'!$F$2:$F$95,0),MATCH($A20,'AEG Inputs'!$E$2:$AI$2,0)+20)/'AEG Inputs'!$G$1+EB19</f>
        <v>2312</v>
      </c>
      <c r="EC20" s="28" cm="1">
        <f t="array" ref="EC20">INDEX('AEG Inputs'!$E$2:$BC$95,MATCH(EC$1,'AEG Inputs'!$F$2:$F$95,0),MATCH($A20,'AEG Inputs'!$E$2:$AI$2,0)+20)/'AEG Inputs'!$G$1+EC19</f>
        <v>623</v>
      </c>
      <c r="ED20" s="28" cm="1">
        <f t="array" ref="ED20">INDEX('AEG Inputs'!$E$2:$BC$95,MATCH(ED$1,'AEG Inputs'!$F$2:$F$95,0),MATCH($A20,'AEG Inputs'!$E$2:$AI$2,0)+20)/'AEG Inputs'!$G$1+ED19</f>
        <v>159</v>
      </c>
      <c r="EE20" s="28" cm="1">
        <f t="array" ref="EE20">INDEX('AEG Inputs'!$E$2:$BC$95,MATCH(EE$1,'AEG Inputs'!$F$2:$F$95,0),MATCH($A20,'AEG Inputs'!$E$2:$AI$2,0)+20)/'AEG Inputs'!$G$1+EE19</f>
        <v>3</v>
      </c>
      <c r="EF20" s="28" cm="1">
        <f t="array" ref="EF20">INDEX('AEG Inputs'!$E$2:$BC$95,MATCH(EF$1,'AEG Inputs'!$F$2:$F$95,0),MATCH($A20,'AEG Inputs'!$E$2:$AI$2,0)+20)/'AEG Inputs'!$G$1+EF19</f>
        <v>361</v>
      </c>
      <c r="EG20" s="28" cm="1">
        <f t="array" ref="EG20">INDEX('AEG Inputs'!$E$2:$BC$95,MATCH(EG$1,'AEG Inputs'!$F$2:$F$95,0),MATCH($A20,'AEG Inputs'!$E$2:$AI$2,0)+20)/'AEG Inputs'!$G$1+EG19</f>
        <v>0</v>
      </c>
      <c r="EH20" s="28" cm="1">
        <f t="array" ref="EH20">INDEX('AEG Inputs'!$E$2:$BC$95,MATCH(EH$1,'AEG Inputs'!$F$2:$F$95,0),MATCH($A20,'AEG Inputs'!$E$2:$AI$2,0)+20)/'AEG Inputs'!$G$1+EH19</f>
        <v>143</v>
      </c>
      <c r="EI20" s="28" cm="1">
        <f t="array" ref="EI20">INDEX('AEG Inputs'!$E$2:$BC$95,MATCH(EI$1,'AEG Inputs'!$F$2:$F$95,0),MATCH($A20,'AEG Inputs'!$E$2:$AI$2,0)+20)/'AEG Inputs'!$G$1+EI19</f>
        <v>0</v>
      </c>
      <c r="EJ20" s="28" cm="1">
        <f t="array" ref="EJ20">INDEX('AEG Inputs'!$E$2:$BC$95,MATCH(EJ$1,'AEG Inputs'!$F$2:$F$95,0),MATCH($A20,'AEG Inputs'!$E$2:$AI$2,0)+20)/'AEG Inputs'!$G$1+EJ19</f>
        <v>3386</v>
      </c>
      <c r="EK20" s="28" cm="1">
        <f t="array" ref="EK20">INDEX('AEG Inputs'!$E$2:$BC$95,MATCH(EK$1,'AEG Inputs'!$F$2:$F$95,0),MATCH($A20,'AEG Inputs'!$E$2:$AI$2,0)+20)/'AEG Inputs'!$G$1+EK19</f>
        <v>4307</v>
      </c>
      <c r="EL20" s="28" cm="1">
        <f t="array" ref="EL20">INDEX('AEG Inputs'!$E$2:$BC$95,MATCH(EL$1,'AEG Inputs'!$F$2:$F$95,0),MATCH($A20,'AEG Inputs'!$E$2:$AI$2,0)+20)/'AEG Inputs'!$G$1+EL19</f>
        <v>88</v>
      </c>
      <c r="EM20" s="28" cm="1">
        <f t="array" ref="EM20">INDEX('AEG Inputs'!$E$2:$BC$95,MATCH(EM$1,'AEG Inputs'!$F$2:$F$95,0),MATCH($A20,'AEG Inputs'!$E$2:$AI$2,0)+20)/'AEG Inputs'!$G$1+EM19</f>
        <v>4314</v>
      </c>
      <c r="EN20" s="28" cm="1">
        <f t="array" ref="EN20">INDEX('AEG Inputs'!$E$2:$BC$95,MATCH(EN$1,'AEG Inputs'!$F$2:$F$95,0),MATCH($A20,'AEG Inputs'!$E$2:$AI$2,0)+20)/'AEG Inputs'!$G$1+EN19</f>
        <v>26</v>
      </c>
      <c r="EO20" s="28" cm="1">
        <f t="array" ref="EO20">INDEX('AEG Inputs'!$E$2:$BC$95,MATCH(EO$1,'AEG Inputs'!$F$2:$F$95,0),MATCH($A20,'AEG Inputs'!$E$2:$AI$2,0)+20)/'AEG Inputs'!$G$1+EO19</f>
        <v>874</v>
      </c>
      <c r="EP20" s="28" cm="1">
        <f t="array" ref="EP20">INDEX('AEG Inputs'!$E$2:$BC$95,MATCH(EP$1,'AEG Inputs'!$F$2:$F$95,0),MATCH($A20,'AEG Inputs'!$E$2:$AI$2,0)+20)/'AEG Inputs'!$G$1+EP19</f>
        <v>6786</v>
      </c>
      <c r="EQ20" s="28" cm="1">
        <f t="array" ref="EQ20">INDEX('AEG Inputs'!$E$2:$BC$95,MATCH(EQ$1,'AEG Inputs'!$F$2:$F$95,0),MATCH($A20,'AEG Inputs'!$E$2:$AI$2,0)+20)/'AEG Inputs'!$G$1+EQ19</f>
        <v>992</v>
      </c>
      <c r="ER20" s="28" cm="1">
        <f t="array" ref="ER20">INDEX('AEG Inputs'!$E$2:$BC$95,MATCH(ER$1,'AEG Inputs'!$F$2:$F$95,0),MATCH($A20,'AEG Inputs'!$E$2:$AI$2,0)+20)/'AEG Inputs'!$G$1+ER19</f>
        <v>720</v>
      </c>
      <c r="ES20" s="28" cm="1">
        <f t="array" ref="ES20">INDEX('AEG Inputs'!$E$2:$BC$95,MATCH(ES$1,'AEG Inputs'!$F$2:$F$95,0),MATCH($A20,'AEG Inputs'!$E$2:$AI$2,0)+20)/'AEG Inputs'!$G$1+ES19</f>
        <v>29</v>
      </c>
      <c r="ET20" s="28" cm="1">
        <f t="array" ref="ET20">INDEX('AEG Inputs'!$E$2:$BC$95,MATCH(ET$1,'AEG Inputs'!$F$2:$F$95,0),MATCH($A20,'AEG Inputs'!$E$2:$AI$2,0)+20)/'AEG Inputs'!$G$1+ET19</f>
        <v>361</v>
      </c>
      <c r="EU20" s="28" cm="1">
        <f t="array" ref="EU20">INDEX('AEG Inputs'!$E$2:$BC$95,MATCH(EU$1,'AEG Inputs'!$F$2:$F$95,0),MATCH($A20,'AEG Inputs'!$E$2:$AI$2,0)+20)/'AEG Inputs'!$G$1+EU19</f>
        <v>0</v>
      </c>
      <c r="EV20" s="28" cm="1">
        <f t="array" ref="EV20">INDEX('AEG Inputs'!$E$2:$BC$95,MATCH(EV$1,'AEG Inputs'!$F$2:$F$95,0),MATCH($A20,'AEG Inputs'!$E$2:$AI$2,0)+20)/'AEG Inputs'!$G$1+EV19</f>
        <v>333</v>
      </c>
      <c r="EW20" s="28" cm="1">
        <f t="array" ref="EW20">INDEX('AEG Inputs'!$E$2:$BC$95,MATCH(EW$1,'AEG Inputs'!$F$2:$F$95,0),MATCH($A20,'AEG Inputs'!$E$2:$AI$2,0)+20)/'AEG Inputs'!$G$1+EW19</f>
        <v>0</v>
      </c>
      <c r="EX20" s="28" cm="1">
        <f t="array" ref="EX20">INDEX('AEG Inputs'!$E$2:$BC$95,MATCH(EX$1,'AEG Inputs'!$F$2:$F$95,0),MATCH($A20,'AEG Inputs'!$E$2:$AI$2,0)+20)/'AEG Inputs'!$G$1+EX19</f>
        <v>228</v>
      </c>
      <c r="EY20" s="28" cm="1">
        <f t="array" ref="EY20">INDEX('AEG Inputs'!$E$2:$BC$95,MATCH(EY$1,'AEG Inputs'!$F$2:$F$95,0),MATCH($A20,'AEG Inputs'!$E$2:$AI$2,0)+20)/'AEG Inputs'!$G$1+EY19</f>
        <v>1149</v>
      </c>
      <c r="EZ20" s="28" cm="1">
        <f t="array" ref="EZ20">INDEX('AEG Inputs'!$E$2:$BC$95,MATCH(EZ$1,'AEG Inputs'!$F$2:$F$95,0),MATCH($A20,'AEG Inputs'!$E$2:$AI$2,0)+20)/'AEG Inputs'!$G$1+EZ19</f>
        <v>114</v>
      </c>
      <c r="FA20" s="28" cm="1">
        <f t="array" ref="FA20">INDEX('AEG Inputs'!$E$2:$BC$95,MATCH(FA$1,'AEG Inputs'!$F$2:$F$95,0),MATCH($A20,'AEG Inputs'!$E$2:$AI$2,0)+20)/'AEG Inputs'!$G$1+FA19</f>
        <v>1996</v>
      </c>
      <c r="FB20" s="28" cm="1">
        <f t="array" ref="FB20">INDEX('AEG Inputs'!$E$2:$BC$95,MATCH(FB$1,'AEG Inputs'!$F$2:$F$95,0),MATCH($A20,'AEG Inputs'!$E$2:$AI$2,0)+20)/'AEG Inputs'!$G$1+FB19</f>
        <v>2</v>
      </c>
      <c r="FC20" s="28" cm="1">
        <f t="array" ref="FC20">INDEX('AEG Inputs'!$E$2:$BC$95,MATCH(FC$1,'AEG Inputs'!$F$2:$F$95,0),MATCH($A20,'AEG Inputs'!$E$2:$AI$2,0)+20)/'AEG Inputs'!$G$1+FC19</f>
        <v>0</v>
      </c>
      <c r="FD20" s="28" cm="1">
        <f t="array" ref="FD20">INDEX('AEG Inputs'!$E$2:$BC$95,MATCH(FD$1,'AEG Inputs'!$F$2:$F$95,0),MATCH($A20,'AEG Inputs'!$E$2:$AI$2,0)+20)/'AEG Inputs'!$G$1+FD19</f>
        <v>0</v>
      </c>
      <c r="FE20" s="28" cm="1">
        <f t="array" ref="FE20">INDEX('AEG Inputs'!$E$2:$BC$95,MATCH(FE$1,'AEG Inputs'!$F$2:$F$95,0),MATCH($A20,'AEG Inputs'!$E$2:$AI$2,0)+20)/'AEG Inputs'!$G$1+FE19</f>
        <v>483</v>
      </c>
      <c r="FF20" s="28" cm="1">
        <f t="array" ref="FF20">INDEX('AEG Inputs'!$E$2:$BC$95,MATCH(FF$1,'AEG Inputs'!$F$2:$F$95,0),MATCH($A20,'AEG Inputs'!$E$2:$AI$2,0)+20)/'AEG Inputs'!$G$1+FF19</f>
        <v>175</v>
      </c>
      <c r="FG20" s="28" cm="1">
        <f t="array" ref="FG20">INDEX('AEG Inputs'!$E$2:$BC$95,MATCH(FG$1,'AEG Inputs'!$F$2:$F$95,0),MATCH($A20,'AEG Inputs'!$E$2:$AI$2,0)+20)/'AEG Inputs'!$G$1+FG19</f>
        <v>35</v>
      </c>
      <c r="FH20" s="28" cm="1">
        <f t="array" ref="FH20">INDEX('AEG Inputs'!$E$2:$BC$95,MATCH(FH$1,'AEG Inputs'!$F$2:$F$95,0),MATCH($A20,'AEG Inputs'!$E$2:$AI$2,0)+20)/'AEG Inputs'!$G$1+FH19</f>
        <v>0</v>
      </c>
      <c r="FI20" s="28" cm="1">
        <f t="array" ref="FI20">INDEX('AEG Inputs'!$E$2:$BC$95,MATCH(FI$1,'AEG Inputs'!$F$2:$F$95,0),MATCH($A20,'AEG Inputs'!$E$2:$AI$2,0)+20)/'AEG Inputs'!$G$1+FI19</f>
        <v>64</v>
      </c>
      <c r="FJ20" s="28" cm="1">
        <f t="array" ref="FJ20">INDEX('AEG Inputs'!$E$2:$BC$95,MATCH(FJ$1,'AEG Inputs'!$F$2:$F$95,0),MATCH($A20,'AEG Inputs'!$E$2:$AI$2,0)+20)/'AEG Inputs'!$G$1+FJ19</f>
        <v>0</v>
      </c>
      <c r="FK20" s="28" cm="1">
        <f t="array" ref="FK20">INDEX('AEG Inputs'!$E$2:$BC$95,MATCH(FK$1,'AEG Inputs'!$F$2:$F$95,0),MATCH($A20,'AEG Inputs'!$E$2:$AI$2,0)+20)/'AEG Inputs'!$G$1+FK19</f>
        <v>38</v>
      </c>
      <c r="FL20" s="28" cm="1">
        <f t="array" ref="FL20">INDEX('AEG Inputs'!$E$2:$BC$95,MATCH(FL$1,'AEG Inputs'!$F$2:$F$95,0),MATCH($A20,'AEG Inputs'!$E$2:$AI$2,0)+20)/'AEG Inputs'!$G$1+FL19</f>
        <v>0</v>
      </c>
      <c r="FM20" s="28" cm="1">
        <f t="array" ref="FM20">INDEX('AEG Inputs'!$E$2:$BC$95,MATCH(FM$1,'AEG Inputs'!$F$2:$F$95,0),MATCH($A20,'AEG Inputs'!$E$2:$AI$2,0)+20)/'AEG Inputs'!$G$1+FM19</f>
        <v>48</v>
      </c>
      <c r="FN20" s="28" cm="1">
        <f t="array" ref="FN20">INDEX('AEG Inputs'!$E$2:$BC$95,MATCH(FN$1,'AEG Inputs'!$F$2:$F$95,0),MATCH($A20,'AEG Inputs'!$E$2:$AI$2,0)+20)/'AEG Inputs'!$G$1+FN19</f>
        <v>423</v>
      </c>
      <c r="FO20" s="28" cm="1">
        <f t="array" ref="FO20">INDEX('AEG Inputs'!$E$2:$BC$95,MATCH(FO$1,'AEG Inputs'!$F$2:$F$95,0),MATCH($A20,'AEG Inputs'!$E$2:$AI$2,0)+20)/'AEG Inputs'!$G$1+FO19</f>
        <v>10</v>
      </c>
      <c r="FP20" s="28" cm="1">
        <f t="array" ref="FP20">INDEX('AEG Inputs'!$E$2:$BC$95,MATCH(FP$1,'AEG Inputs'!$F$2:$F$95,0),MATCH($A20,'AEG Inputs'!$E$2:$AI$2,0)+20)/'AEG Inputs'!$G$1+FP19</f>
        <v>455</v>
      </c>
      <c r="FQ20" s="28" cm="1">
        <f t="array" ref="FQ20">INDEX('AEG Inputs'!$E$2:$BC$95,MATCH(FQ$1,'AEG Inputs'!$F$2:$F$95,0),MATCH($A20,'AEG Inputs'!$E$2:$AI$2,0)+20)/'AEG Inputs'!$G$1+FQ19</f>
        <v>0</v>
      </c>
      <c r="FR20" s="28" cm="1">
        <f t="array" ref="FR20">INDEX('AEG Inputs'!$E$2:$BC$95,MATCH(FR$1,'AEG Inputs'!$F$2:$F$95,0),MATCH($A20,'AEG Inputs'!$E$2:$AI$2,0)+20)/'AEG Inputs'!$G$1+FR19</f>
        <v>187</v>
      </c>
      <c r="FS20" s="28" cm="1">
        <f t="array" ref="FS20">INDEX('AEG Inputs'!$E$2:$BC$95,MATCH(FS$1,'AEG Inputs'!$F$2:$F$95,0),MATCH($A20,'AEG Inputs'!$E$2:$AI$2,0)+20)/'AEG Inputs'!$G$1+FS19</f>
        <v>675</v>
      </c>
      <c r="FT20" s="28" cm="1">
        <f t="array" ref="FT20">INDEX('AEG Inputs'!$E$2:$BC$95,MATCH(FT$1,'AEG Inputs'!$F$2:$F$95,0),MATCH($A20,'AEG Inputs'!$E$2:$AI$2,0)+20)/'AEG Inputs'!$G$1+FT19</f>
        <v>126</v>
      </c>
      <c r="FU20" s="28" cm="1">
        <f t="array" ref="FU20">INDEX('AEG Inputs'!$E$2:$BC$95,MATCH(FU$1,'AEG Inputs'!$F$2:$F$95,0),MATCH($A20,'AEG Inputs'!$E$2:$AI$2,0)+20)/'AEG Inputs'!$G$1+FU19</f>
        <v>102</v>
      </c>
      <c r="FV20" s="28" cm="1">
        <f t="array" ref="FV20">INDEX('AEG Inputs'!$E$2:$BC$95,MATCH(FV$1,'AEG Inputs'!$F$2:$F$95,0),MATCH($A20,'AEG Inputs'!$E$2:$AI$2,0)+20)/'AEG Inputs'!$G$1+FV19</f>
        <v>1</v>
      </c>
      <c r="FW20" s="28" cm="1">
        <f t="array" ref="FW20">INDEX('AEG Inputs'!$E$2:$BC$95,MATCH(FW$1,'AEG Inputs'!$F$2:$F$95,0),MATCH($A20,'AEG Inputs'!$E$2:$AI$2,0)+20)/'AEG Inputs'!$G$1+FW19</f>
        <v>57</v>
      </c>
      <c r="FX20" s="28" cm="1">
        <f t="array" ref="FX20">INDEX('AEG Inputs'!$E$2:$BC$95,MATCH(FX$1,'AEG Inputs'!$F$2:$F$95,0),MATCH($A20,'AEG Inputs'!$E$2:$AI$2,0)+20)/'AEG Inputs'!$G$1+FX19</f>
        <v>0</v>
      </c>
      <c r="FY20" s="28" cm="1">
        <f t="array" ref="FY20">INDEX('AEG Inputs'!$E$2:$BC$95,MATCH(FY$1,'AEG Inputs'!$F$2:$F$95,0),MATCH($A20,'AEG Inputs'!$E$2:$AI$2,0)+20)/'AEG Inputs'!$G$1+FY19</f>
        <v>46</v>
      </c>
    </row>
    <row r="21" spans="1:181" x14ac:dyDescent="0.25">
      <c r="A21" s="28">
        <v>2040</v>
      </c>
      <c r="B21" s="28">
        <f>INDEX('AEG Inputs'!$E$2:$BC$95,MATCH(B$1,'AEG Inputs'!$E$2:$E$95,0),MATCH($A21,'AEG Inputs'!$E$2:$AI$2,0))/'AEG Inputs'!$G$1+B20</f>
        <v>0</v>
      </c>
      <c r="C21" s="28">
        <f>INDEX('AEG Inputs'!$E$2:$BC$95,MATCH(C$1,'AEG Inputs'!$E$2:$E$95,0),MATCH($A21,'AEG Inputs'!$E$2:$AI$2,0))/'AEG Inputs'!$G$1+C20</f>
        <v>9</v>
      </c>
      <c r="D21" s="28">
        <f>INDEX('AEG Inputs'!$E$2:$BC$95,MATCH(D$1,'AEG Inputs'!$E$2:$E$95,0),MATCH($A21,'AEG Inputs'!$E$2:$AI$2,0))/'AEG Inputs'!$G$1+D20</f>
        <v>122</v>
      </c>
      <c r="E21" s="28">
        <f>INDEX('AEG Inputs'!$E$2:$BC$95,MATCH(E$1,'AEG Inputs'!$E$2:$E$95,0),MATCH($A21,'AEG Inputs'!$E$2:$AI$2,0))/'AEG Inputs'!$G$1+E20</f>
        <v>19</v>
      </c>
      <c r="F21" s="28">
        <f>INDEX('AEG Inputs'!$E$2:$BC$95,MATCH(F$1,'AEG Inputs'!$E$2:$E$95,0),MATCH($A21,'AEG Inputs'!$E$2:$AI$2,0))/'AEG Inputs'!$G$1+F20</f>
        <v>83</v>
      </c>
      <c r="G21" s="28">
        <f>INDEX('AEG Inputs'!$E$2:$BC$95,MATCH(G$1,'AEG Inputs'!$E$2:$E$95,0),MATCH($A21,'AEG Inputs'!$E$2:$AI$2,0))/'AEG Inputs'!$G$1+G20</f>
        <v>0</v>
      </c>
      <c r="H21" s="28">
        <f>INDEX('AEG Inputs'!$E$2:$BC$95,MATCH(H$1,'AEG Inputs'!$E$2:$E$95,0),MATCH($A21,'AEG Inputs'!$E$2:$AI$2,0))/'AEG Inputs'!$G$1+H20</f>
        <v>0</v>
      </c>
      <c r="I21" s="28">
        <f>INDEX('AEG Inputs'!$E$2:$BC$95,MATCH(I$1,'AEG Inputs'!$E$2:$E$95,0),MATCH($A21,'AEG Inputs'!$E$2:$AI$2,0))/'AEG Inputs'!$G$1+I20</f>
        <v>66</v>
      </c>
      <c r="J21" s="28">
        <f>INDEX('AEG Inputs'!$E$2:$BC$95,MATCH(J$1,'AEG Inputs'!$E$2:$E$95,0),MATCH($A21,'AEG Inputs'!$E$2:$AI$2,0))/'AEG Inputs'!$G$1+J20</f>
        <v>1445</v>
      </c>
      <c r="K21" s="28">
        <f>INDEX('AEG Inputs'!$E$2:$BC$95,MATCH(K$1,'AEG Inputs'!$E$2:$E$95,0),MATCH($A21,'AEG Inputs'!$E$2:$AI$2,0))/'AEG Inputs'!$G$1+K20</f>
        <v>20</v>
      </c>
      <c r="L21" s="28">
        <f>INDEX('AEG Inputs'!$E$2:$BC$95,MATCH(L$1,'AEG Inputs'!$E$2:$E$95,0),MATCH($A21,'AEG Inputs'!$E$2:$AI$2,0))/'AEG Inputs'!$G$1+L20</f>
        <v>19</v>
      </c>
      <c r="M21" s="28">
        <f>INDEX('AEG Inputs'!$E$2:$BC$95,MATCH(M$1,'AEG Inputs'!$E$2:$E$95,0),MATCH($A21,'AEG Inputs'!$E$2:$AI$2,0))/'AEG Inputs'!$G$1+M20</f>
        <v>0</v>
      </c>
      <c r="N21" s="28">
        <f>INDEX('AEG Inputs'!$E$2:$BC$95,MATCH(N$1,'AEG Inputs'!$E$2:$E$95,0),MATCH($A21,'AEG Inputs'!$E$2:$AI$2,0))/'AEG Inputs'!$G$1+N20</f>
        <v>43</v>
      </c>
      <c r="O21" s="28">
        <f>INDEX('AEG Inputs'!$E$2:$BC$95,MATCH(O$1,'AEG Inputs'!$E$2:$E$95,0),MATCH($A21,'AEG Inputs'!$E$2:$AI$2,0))/'AEG Inputs'!$G$1+O20</f>
        <v>0</v>
      </c>
      <c r="P21" s="28">
        <f>INDEX('AEG Inputs'!$E$2:$BC$95,MATCH(P$1,'AEG Inputs'!$E$2:$E$95,0),MATCH($A21,'AEG Inputs'!$E$2:$AI$2,0))/'AEG Inputs'!$G$1+P20</f>
        <v>7</v>
      </c>
      <c r="Q21" s="28">
        <f>INDEX('AEG Inputs'!$E$2:$BC$95,MATCH(Q$1,'AEG Inputs'!$E$2:$E$95,0),MATCH($A21,'AEG Inputs'!$E$2:$AI$2,0))/'AEG Inputs'!$G$1+Q20</f>
        <v>127</v>
      </c>
      <c r="R21" s="28">
        <f>INDEX('AEG Inputs'!$E$2:$BC$95,MATCH(R$1,'AEG Inputs'!$E$2:$E$95,0),MATCH($A21,'AEG Inputs'!$E$2:$AI$2,0))/'AEG Inputs'!$G$1+R20</f>
        <v>0</v>
      </c>
      <c r="S21" s="28">
        <f>INDEX('AEG Inputs'!$E$2:$BC$95,MATCH(S$1,'AEG Inputs'!$E$2:$E$95,0),MATCH($A21,'AEG Inputs'!$E$2:$AI$2,0))/'AEG Inputs'!$G$1+S20</f>
        <v>35</v>
      </c>
      <c r="T21" s="28">
        <f>INDEX('AEG Inputs'!$E$2:$BC$95,MATCH(T$1,'AEG Inputs'!$E$2:$E$95,0),MATCH($A21,'AEG Inputs'!$E$2:$AI$2,0))/'AEG Inputs'!$G$1+T20</f>
        <v>147</v>
      </c>
      <c r="U21" s="28">
        <f>INDEX('AEG Inputs'!$E$2:$BC$95,MATCH(U$1,'AEG Inputs'!$E$2:$E$95,0),MATCH($A21,'AEG Inputs'!$E$2:$AI$2,0))/'AEG Inputs'!$G$1+U20</f>
        <v>8</v>
      </c>
      <c r="V21" s="28">
        <f>INDEX('AEG Inputs'!$E$2:$BC$95,MATCH(V$1,'AEG Inputs'!$E$2:$E$95,0),MATCH($A21,'AEG Inputs'!$E$2:$AI$2,0))/'AEG Inputs'!$G$1+V20</f>
        <v>254</v>
      </c>
      <c r="W21" s="28">
        <f>INDEX('AEG Inputs'!$E$2:$BC$95,MATCH(W$1,'AEG Inputs'!$E$2:$E$95,0),MATCH($A21,'AEG Inputs'!$E$2:$AI$2,0))/'AEG Inputs'!$G$1+W20</f>
        <v>0</v>
      </c>
      <c r="X21" s="28">
        <f>INDEX('AEG Inputs'!$E$2:$BC$95,MATCH(X$1,'AEG Inputs'!$E$2:$E$95,0),MATCH($A21,'AEG Inputs'!$E$2:$AI$2,0))/'AEG Inputs'!$G$1+X20</f>
        <v>72</v>
      </c>
      <c r="Y21" s="28">
        <f>INDEX('AEG Inputs'!$E$2:$BC$95,MATCH(Y$1,'AEG Inputs'!$E$2:$E$95,0),MATCH($A21,'AEG Inputs'!$E$2:$AI$2,0))/'AEG Inputs'!$G$1+Y20</f>
        <v>1019</v>
      </c>
      <c r="Z21" s="28">
        <f>INDEX('AEG Inputs'!$E$2:$BC$95,MATCH(Z$1,'AEG Inputs'!$E$2:$E$95,0),MATCH($A21,'AEG Inputs'!$E$2:$AI$2,0))/'AEG Inputs'!$G$1+Z20</f>
        <v>40</v>
      </c>
      <c r="AA21" s="28">
        <f>INDEX('AEG Inputs'!$E$2:$BC$95,MATCH(AA$1,'AEG Inputs'!$E$2:$E$95,0),MATCH($A21,'AEG Inputs'!$E$2:$AI$2,0))/'AEG Inputs'!$G$1+AA20</f>
        <v>45</v>
      </c>
      <c r="AB21" s="28">
        <f>INDEX('AEG Inputs'!$E$2:$BC$95,MATCH(AB$1,'AEG Inputs'!$E$2:$E$95,0),MATCH($A21,'AEG Inputs'!$E$2:$AI$2,0))/'AEG Inputs'!$G$1+AB20</f>
        <v>0</v>
      </c>
      <c r="AC21" s="28">
        <f>INDEX('AEG Inputs'!$E$2:$BC$95,MATCH(AC$1,'AEG Inputs'!$E$2:$E$95,0),MATCH($A21,'AEG Inputs'!$E$2:$AI$2,0))/'AEG Inputs'!$G$1+AC20</f>
        <v>125</v>
      </c>
      <c r="AD21" s="28">
        <f>INDEX('AEG Inputs'!$E$2:$BC$95,MATCH(AD$1,'AEG Inputs'!$E$2:$E$95,0),MATCH($A21,'AEG Inputs'!$E$2:$AI$2,0))/'AEG Inputs'!$G$1+AD20</f>
        <v>0</v>
      </c>
      <c r="AE21" s="28">
        <f>INDEX('AEG Inputs'!$E$2:$BC$95,MATCH(AE$1,'AEG Inputs'!$E$2:$E$95,0),MATCH($A21,'AEG Inputs'!$E$2:$AI$2,0))/'AEG Inputs'!$G$1+AE20</f>
        <v>11</v>
      </c>
      <c r="AF21" s="28">
        <f>INDEX('AEG Inputs'!$E$2:$BC$95,MATCH(AF$1,'AEG Inputs'!$E$2:$E$95,0),MATCH($A21,'AEG Inputs'!$E$2:$AI$2,0))/'AEG Inputs'!$G$1+AF20</f>
        <v>2979</v>
      </c>
      <c r="AG21" s="28">
        <f>INDEX('AEG Inputs'!$E$2:$BC$95,MATCH(AG$1,'AEG Inputs'!$E$2:$E$95,0),MATCH($A21,'AEG Inputs'!$E$2:$AI$2,0))/'AEG Inputs'!$G$1+AG20</f>
        <v>0</v>
      </c>
      <c r="AH21" s="28">
        <f>INDEX('AEG Inputs'!$E$2:$BC$95,MATCH(AH$1,'AEG Inputs'!$E$2:$E$95,0),MATCH($A21,'AEG Inputs'!$E$2:$AI$2,0))/'AEG Inputs'!$G$1+AH20</f>
        <v>1162</v>
      </c>
      <c r="AI21" s="28">
        <f>INDEX('AEG Inputs'!$E$2:$BC$95,MATCH(AI$1,'AEG Inputs'!$E$2:$E$95,0),MATCH($A21,'AEG Inputs'!$E$2:$AI$2,0))/'AEG Inputs'!$G$1+AI20</f>
        <v>1285</v>
      </c>
      <c r="AJ21" s="28">
        <f>INDEX('AEG Inputs'!$E$2:$BC$95,MATCH(AJ$1,'AEG Inputs'!$E$2:$E$95,0),MATCH($A21,'AEG Inputs'!$E$2:$AI$2,0))/'AEG Inputs'!$G$1+AJ20</f>
        <v>1037</v>
      </c>
      <c r="AK21" s="28">
        <f>INDEX('AEG Inputs'!$E$2:$BC$95,MATCH(AK$1,'AEG Inputs'!$E$2:$E$95,0),MATCH($A21,'AEG Inputs'!$E$2:$AI$2,0))/'AEG Inputs'!$G$1+AK20</f>
        <v>1419</v>
      </c>
      <c r="AL21" s="28">
        <f>INDEX('AEG Inputs'!$E$2:$BC$95,MATCH(AL$1,'AEG Inputs'!$E$2:$E$95,0),MATCH($A21,'AEG Inputs'!$E$2:$AI$2,0))/'AEG Inputs'!$G$1+AL20</f>
        <v>27</v>
      </c>
      <c r="AM21" s="28">
        <f>INDEX('AEG Inputs'!$E$2:$BC$95,MATCH(AM$1,'AEG Inputs'!$E$2:$E$95,0),MATCH($A21,'AEG Inputs'!$E$2:$AI$2,0))/'AEG Inputs'!$G$1+AM20</f>
        <v>0</v>
      </c>
      <c r="AN21" s="28">
        <f>INDEX('AEG Inputs'!$E$2:$BC$95,MATCH(AN$1,'AEG Inputs'!$E$2:$E$95,0),MATCH($A21,'AEG Inputs'!$E$2:$AI$2,0))/'AEG Inputs'!$G$1+AN20</f>
        <v>0</v>
      </c>
      <c r="AO21" s="28">
        <f>INDEX('AEG Inputs'!$E$2:$BC$95,MATCH(AO$1,'AEG Inputs'!$E$2:$E$95,0),MATCH($A21,'AEG Inputs'!$E$2:$AI$2,0))/'AEG Inputs'!$G$1+AO20</f>
        <v>2425</v>
      </c>
      <c r="AP21" s="28">
        <f>INDEX('AEG Inputs'!$E$2:$BC$95,MATCH(AP$1,'AEG Inputs'!$E$2:$E$95,0),MATCH($A21,'AEG Inputs'!$E$2:$AI$2,0))/'AEG Inputs'!$G$1+AP20</f>
        <v>390</v>
      </c>
      <c r="AQ21" s="28">
        <f>INDEX('AEG Inputs'!$E$2:$BC$95,MATCH(AQ$1,'AEG Inputs'!$E$2:$E$95,0),MATCH($A21,'AEG Inputs'!$E$2:$AI$2,0))/'AEG Inputs'!$G$1+AQ20</f>
        <v>385</v>
      </c>
      <c r="AR21" s="28">
        <f>INDEX('AEG Inputs'!$E$2:$BC$95,MATCH(AR$1,'AEG Inputs'!$E$2:$E$95,0),MATCH($A21,'AEG Inputs'!$E$2:$AI$2,0))/'AEG Inputs'!$G$1+AR20</f>
        <v>4</v>
      </c>
      <c r="AS21" s="28">
        <f>INDEX('AEG Inputs'!$E$2:$BC$95,MATCH(AS$1,'AEG Inputs'!$E$2:$E$95,0),MATCH($A21,'AEG Inputs'!$E$2:$AI$2,0))/'AEG Inputs'!$G$1+AS20</f>
        <v>719</v>
      </c>
      <c r="AT21" s="28">
        <f>INDEX('AEG Inputs'!$E$2:$BC$95,MATCH(AT$1,'AEG Inputs'!$E$2:$E$95,0),MATCH($A21,'AEG Inputs'!$E$2:$AI$2,0))/'AEG Inputs'!$G$1+AT20</f>
        <v>0</v>
      </c>
      <c r="AU21" s="28">
        <f>INDEX('AEG Inputs'!$E$2:$BC$95,MATCH(AU$1,'AEG Inputs'!$E$2:$E$95,0),MATCH($A21,'AEG Inputs'!$E$2:$AI$2,0))/'AEG Inputs'!$G$1+AU20</f>
        <v>69</v>
      </c>
      <c r="AV21" s="28">
        <f>INDEX('AEG Inputs'!$E$2:$BC$95,MATCH(AV$1,'AEG Inputs'!$E$2:$E$95,0),MATCH($A21,'AEG Inputs'!$E$2:$AI$2,0))/'AEG Inputs'!$G$1+AV20</f>
        <v>0</v>
      </c>
      <c r="AW21" s="28">
        <f>INDEX('AEG Inputs'!$E$2:$BC$95,MATCH(AW$1,'AEG Inputs'!$E$2:$E$95,0),MATCH($A21,'AEG Inputs'!$E$2:$AI$2,0))/'AEG Inputs'!$G$1+AW20</f>
        <v>0</v>
      </c>
      <c r="AX21" s="28">
        <f>INDEX('AEG Inputs'!$E$2:$BC$95,MATCH(AX$1,'AEG Inputs'!$E$2:$E$95,0),MATCH($A21,'AEG Inputs'!$E$2:$AI$2,0))/'AEG Inputs'!$G$1+AX20</f>
        <v>3511</v>
      </c>
      <c r="AY21" s="28">
        <f>INDEX('AEG Inputs'!$E$2:$BC$95,MATCH(AY$1,'AEG Inputs'!$E$2:$E$95,0),MATCH($A21,'AEG Inputs'!$E$2:$AI$2,0))/'AEG Inputs'!$G$1+AY20</f>
        <v>1365</v>
      </c>
      <c r="AZ21" s="28">
        <f>INDEX('AEG Inputs'!$E$2:$BC$95,MATCH(AZ$1,'AEG Inputs'!$E$2:$E$95,0),MATCH($A21,'AEG Inputs'!$E$2:$AI$2,0))/'AEG Inputs'!$G$1+AZ20</f>
        <v>104</v>
      </c>
      <c r="BA21" s="28">
        <f>INDEX('AEG Inputs'!$E$2:$BC$95,MATCH(BA$1,'AEG Inputs'!$E$2:$E$95,0),MATCH($A21,'AEG Inputs'!$E$2:$AI$2,0))/'AEG Inputs'!$G$1+BA20</f>
        <v>3645</v>
      </c>
      <c r="BB21" s="28">
        <f>INDEX('AEG Inputs'!$E$2:$BC$95,MATCH(BB$1,'AEG Inputs'!$E$2:$E$95,0),MATCH($A21,'AEG Inputs'!$E$2:$AI$2,0))/'AEG Inputs'!$G$1+BB20</f>
        <v>25</v>
      </c>
      <c r="BC21" s="28">
        <f>INDEX('AEG Inputs'!$E$2:$BC$95,MATCH(BC$1,'AEG Inputs'!$E$2:$E$95,0),MATCH($A21,'AEG Inputs'!$E$2:$AI$2,0))/'AEG Inputs'!$G$1+BC20</f>
        <v>393</v>
      </c>
      <c r="BD21" s="28">
        <f>INDEX('AEG Inputs'!$E$2:$BC$95,MATCH(BD$1,'AEG Inputs'!$E$2:$E$95,0),MATCH($A21,'AEG Inputs'!$E$2:$AI$2,0))/'AEG Inputs'!$G$1+BD20</f>
        <v>7149</v>
      </c>
      <c r="BE21" s="28">
        <f>INDEX('AEG Inputs'!$E$2:$BC$95,MATCH(BE$1,'AEG Inputs'!$E$2:$E$95,0),MATCH($A21,'AEG Inputs'!$E$2:$AI$2,0))/'AEG Inputs'!$G$1+BE20</f>
        <v>802</v>
      </c>
      <c r="BF21" s="28">
        <f>INDEX('AEG Inputs'!$E$2:$BC$95,MATCH(BF$1,'AEG Inputs'!$E$2:$E$95,0),MATCH($A21,'AEG Inputs'!$E$2:$AI$2,0))/'AEG Inputs'!$G$1+BF20</f>
        <v>828.99999999999989</v>
      </c>
      <c r="BG21" s="28">
        <f>INDEX('AEG Inputs'!$E$2:$BC$95,MATCH(BG$1,'AEG Inputs'!$E$2:$E$95,0),MATCH($A21,'AEG Inputs'!$E$2:$AI$2,0))/'AEG Inputs'!$G$1+BG20</f>
        <v>29</v>
      </c>
      <c r="BH21" s="28">
        <f>INDEX('AEG Inputs'!$E$2:$BC$95,MATCH(BH$1,'AEG Inputs'!$E$2:$E$95,0),MATCH($A21,'AEG Inputs'!$E$2:$AI$2,0))/'AEG Inputs'!$G$1+BH20</f>
        <v>917</v>
      </c>
      <c r="BI21" s="28">
        <f>INDEX('AEG Inputs'!$E$2:$BC$95,MATCH(BI$1,'AEG Inputs'!$E$2:$E$95,0),MATCH($A21,'AEG Inputs'!$E$2:$AI$2,0))/'AEG Inputs'!$G$1+BI20</f>
        <v>0</v>
      </c>
      <c r="BJ21" s="28">
        <f>INDEX('AEG Inputs'!$E$2:$BC$95,MATCH(BJ$1,'AEG Inputs'!$E$2:$E$95,0),MATCH($A21,'AEG Inputs'!$E$2:$AI$2,0))/'AEG Inputs'!$G$1+BJ20</f>
        <v>231</v>
      </c>
      <c r="BK21" s="28">
        <f>INDEX('AEG Inputs'!$E$2:$BC$95,MATCH(BK$1,'AEG Inputs'!$E$2:$E$95,0),MATCH($A21,'AEG Inputs'!$E$2:$AI$2,0))/'AEG Inputs'!$G$1+BK20</f>
        <v>886</v>
      </c>
      <c r="BL21" s="28">
        <f>INDEX('AEG Inputs'!$E$2:$BC$95,MATCH(BL$1,'AEG Inputs'!$E$2:$E$95,0),MATCH($A21,'AEG Inputs'!$E$2:$AI$2,0))/'AEG Inputs'!$G$1+BL20</f>
        <v>0</v>
      </c>
      <c r="BM21" s="28">
        <f>INDEX('AEG Inputs'!$E$2:$BC$95,MATCH(BM$1,'AEG Inputs'!$E$2:$E$95,0),MATCH($A21,'AEG Inputs'!$E$2:$AI$2,0))/'AEG Inputs'!$G$1+BM20</f>
        <v>245</v>
      </c>
      <c r="BN21" s="28">
        <f>INDEX('AEG Inputs'!$E$2:$BC$95,MATCH(BN$1,'AEG Inputs'!$E$2:$E$95,0),MATCH($A21,'AEG Inputs'!$E$2:$AI$2,0))/'AEG Inputs'!$G$1+BN20</f>
        <v>386</v>
      </c>
      <c r="BO21" s="28">
        <f>INDEX('AEG Inputs'!$E$2:$BC$95,MATCH(BO$1,'AEG Inputs'!$E$2:$E$95,0),MATCH($A21,'AEG Inputs'!$E$2:$AI$2,0))/'AEG Inputs'!$G$1+BO20</f>
        <v>302</v>
      </c>
      <c r="BP21" s="28">
        <f>INDEX('AEG Inputs'!$E$2:$BC$95,MATCH(BP$1,'AEG Inputs'!$E$2:$E$95,0),MATCH($A21,'AEG Inputs'!$E$2:$AI$2,0))/'AEG Inputs'!$G$1+BP20</f>
        <v>429</v>
      </c>
      <c r="BQ21" s="28">
        <f>INDEX('AEG Inputs'!$E$2:$BC$95,MATCH(BQ$1,'AEG Inputs'!$E$2:$E$95,0),MATCH($A21,'AEG Inputs'!$E$2:$AI$2,0))/'AEG Inputs'!$G$1+BQ20</f>
        <v>3</v>
      </c>
      <c r="BR21" s="28">
        <f>INDEX('AEG Inputs'!$E$2:$BC$95,MATCH(BR$1,'AEG Inputs'!$E$2:$E$95,0),MATCH($A21,'AEG Inputs'!$E$2:$AI$2,0))/'AEG Inputs'!$G$1+BR20</f>
        <v>0</v>
      </c>
      <c r="BS21" s="28">
        <f>INDEX('AEG Inputs'!$E$2:$BC$95,MATCH(BS$1,'AEG Inputs'!$E$2:$E$95,0),MATCH($A21,'AEG Inputs'!$E$2:$AI$2,0))/'AEG Inputs'!$G$1+BS20</f>
        <v>0</v>
      </c>
      <c r="BT21" s="28">
        <f>INDEX('AEG Inputs'!$E$2:$BC$95,MATCH(BT$1,'AEG Inputs'!$E$2:$E$95,0),MATCH($A21,'AEG Inputs'!$E$2:$AI$2,0))/'AEG Inputs'!$G$1+BT20</f>
        <v>508</v>
      </c>
      <c r="BU21" s="28">
        <f>INDEX('AEG Inputs'!$E$2:$BC$95,MATCH(BU$1,'AEG Inputs'!$E$2:$E$95,0),MATCH($A21,'AEG Inputs'!$E$2:$AI$2,0))/'AEG Inputs'!$G$1+BU20</f>
        <v>101</v>
      </c>
      <c r="BV21" s="28">
        <f>INDEX('AEG Inputs'!$E$2:$BC$95,MATCH(BV$1,'AEG Inputs'!$E$2:$E$95,0),MATCH($A21,'AEG Inputs'!$E$2:$AI$2,0))/'AEG Inputs'!$G$1+BV20</f>
        <v>99</v>
      </c>
      <c r="BW21" s="28">
        <f>INDEX('AEG Inputs'!$E$2:$BC$95,MATCH(BW$1,'AEG Inputs'!$E$2:$E$95,0),MATCH($A21,'AEG Inputs'!$E$2:$AI$2,0))/'AEG Inputs'!$G$1+BW20</f>
        <v>0</v>
      </c>
      <c r="BX21" s="28">
        <f>INDEX('AEG Inputs'!$E$2:$BC$95,MATCH(BX$1,'AEG Inputs'!$E$2:$E$95,0),MATCH($A21,'AEG Inputs'!$E$2:$AI$2,0))/'AEG Inputs'!$G$1+BX20</f>
        <v>225</v>
      </c>
      <c r="BY21" s="28">
        <f>INDEX('AEG Inputs'!$E$2:$BC$95,MATCH(BY$1,'AEG Inputs'!$E$2:$E$95,0),MATCH($A21,'AEG Inputs'!$E$2:$AI$2,0))/'AEG Inputs'!$G$1+BY20</f>
        <v>0</v>
      </c>
      <c r="BZ21" s="28">
        <f>INDEX('AEG Inputs'!$E$2:$BC$95,MATCH(BZ$1,'AEG Inputs'!$E$2:$E$95,0),MATCH($A21,'AEG Inputs'!$E$2:$AI$2,0))/'AEG Inputs'!$G$1+BZ20</f>
        <v>18</v>
      </c>
      <c r="CA21" s="28">
        <f>INDEX('AEG Inputs'!$E$2:$BC$95,MATCH(CA$1,'AEG Inputs'!$E$2:$E$95,0),MATCH($A21,'AEG Inputs'!$E$2:$AI$2,0))/'AEG Inputs'!$G$1+CA20</f>
        <v>0</v>
      </c>
      <c r="CB21" s="28">
        <f>INDEX('AEG Inputs'!$E$2:$BC$95,MATCH(CB$1,'AEG Inputs'!$E$2:$E$95,0),MATCH($A21,'AEG Inputs'!$E$2:$AI$2,0))/'AEG Inputs'!$G$1+CB20</f>
        <v>0</v>
      </c>
      <c r="CC21" s="28">
        <f>INDEX('AEG Inputs'!$E$2:$BC$95,MATCH(CC$1,'AEG Inputs'!$E$2:$E$95,0),MATCH($A21,'AEG Inputs'!$E$2:$AI$2,0))/'AEG Inputs'!$G$1+CC20</f>
        <v>50</v>
      </c>
      <c r="CD21" s="28">
        <f>INDEX('AEG Inputs'!$E$2:$BC$95,MATCH(CD$1,'AEG Inputs'!$E$2:$E$95,0),MATCH($A21,'AEG Inputs'!$E$2:$AI$2,0))/'AEG Inputs'!$G$1+CD20</f>
        <v>141</v>
      </c>
      <c r="CE21" s="28">
        <f>INDEX('AEG Inputs'!$E$2:$BC$95,MATCH(CE$1,'AEG Inputs'!$E$2:$E$95,0),MATCH($A21,'AEG Inputs'!$E$2:$AI$2,0))/'AEG Inputs'!$G$1+CE20</f>
        <v>10</v>
      </c>
      <c r="CF21" s="28">
        <f>INDEX('AEG Inputs'!$E$2:$BC$95,MATCH(CF$1,'AEG Inputs'!$E$2:$E$95,0),MATCH($A21,'AEG Inputs'!$E$2:$AI$2,0))/'AEG Inputs'!$G$1+CF20</f>
        <v>234</v>
      </c>
      <c r="CG21" s="28">
        <f>INDEX('AEG Inputs'!$E$2:$BC$95,MATCH(CG$1,'AEG Inputs'!$E$2:$E$95,0),MATCH($A21,'AEG Inputs'!$E$2:$AI$2,0))/'AEG Inputs'!$G$1+CG20</f>
        <v>0</v>
      </c>
      <c r="CH21" s="28">
        <f>INDEX('AEG Inputs'!$E$2:$BC$95,MATCH(CH$1,'AEG Inputs'!$E$2:$E$95,0),MATCH($A21,'AEG Inputs'!$E$2:$AI$2,0))/'AEG Inputs'!$G$1+CH20</f>
        <v>89</v>
      </c>
      <c r="CI21" s="28">
        <f>INDEX('AEG Inputs'!$E$2:$BC$95,MATCH(CI$1,'AEG Inputs'!$E$2:$E$95,0),MATCH($A21,'AEG Inputs'!$E$2:$AI$2,0))/'AEG Inputs'!$G$1+CI20</f>
        <v>708</v>
      </c>
      <c r="CJ21" s="28">
        <f>INDEX('AEG Inputs'!$E$2:$BC$95,MATCH(CJ$1,'AEG Inputs'!$E$2:$E$95,0),MATCH($A21,'AEG Inputs'!$E$2:$AI$2,0))/'AEG Inputs'!$G$1+CJ20</f>
        <v>87</v>
      </c>
      <c r="CK21" s="28">
        <f>INDEX('AEG Inputs'!$E$2:$BC$95,MATCH(CK$1,'AEG Inputs'!$E$2:$E$95,0),MATCH($A21,'AEG Inputs'!$E$2:$AI$2,0))/'AEG Inputs'!$G$1+CK20</f>
        <v>123</v>
      </c>
      <c r="CL21" s="28">
        <f>INDEX('AEG Inputs'!$E$2:$BC$95,MATCH(CL$1,'AEG Inputs'!$E$2:$E$95,0),MATCH($A21,'AEG Inputs'!$E$2:$AI$2,0))/'AEG Inputs'!$G$1+CL20</f>
        <v>0</v>
      </c>
      <c r="CM21" s="28">
        <f>INDEX('AEG Inputs'!$E$2:$BC$95,MATCH(CM$1,'AEG Inputs'!$E$2:$E$95,0),MATCH($A21,'AEG Inputs'!$E$2:$AI$2,0))/'AEG Inputs'!$G$1+CM20</f>
        <v>247</v>
      </c>
      <c r="CN21" s="28">
        <f>INDEX('AEG Inputs'!$E$2:$BC$95,MATCH(CN$1,'AEG Inputs'!$E$2:$E$95,0),MATCH($A21,'AEG Inputs'!$E$2:$AI$2,0))/'AEG Inputs'!$G$1+CN20</f>
        <v>0</v>
      </c>
      <c r="CO21" s="28">
        <f>INDEX('AEG Inputs'!$E$2:$BC$95,MATCH(CO$1,'AEG Inputs'!$E$2:$E$95,0),MATCH($A21,'AEG Inputs'!$E$2:$AI$2,0))/'AEG Inputs'!$G$1+CO20</f>
        <v>29</v>
      </c>
      <c r="CP21" s="28">
        <f>INDEX('AEG Inputs'!$E$2:$BC$95,MATCH(CP$1,'AEG Inputs'!$E$2:$E$95,0),MATCH($A21,'AEG Inputs'!$E$2:$AI$2,0))/'AEG Inputs'!$G$1+CP20</f>
        <v>41</v>
      </c>
      <c r="CQ21" s="28" cm="1">
        <f t="array" ref="CQ21">INDEX('AEG Inputs'!$E$2:$BC$95,MATCH(CQ$1,'AEG Inputs'!$F$2:$F$95,0),MATCH($A21,'AEG Inputs'!$E$2:$AI$2,0)+20)/'AEG Inputs'!$G$1+CQ20</f>
        <v>0</v>
      </c>
      <c r="CR21" s="28" cm="1">
        <f t="array" ref="CR21">INDEX('AEG Inputs'!$E$2:$BC$95,MATCH(CR$1,'AEG Inputs'!$F$2:$F$95,0),MATCH($A21,'AEG Inputs'!$E$2:$AI$2,0)+20)/'AEG Inputs'!$G$1+CR20</f>
        <v>11</v>
      </c>
      <c r="CS21" s="28" cm="1">
        <f t="array" ref="CS21">INDEX('AEG Inputs'!$E$2:$BC$95,MATCH(CS$1,'AEG Inputs'!$F$2:$F$95,0),MATCH($A21,'AEG Inputs'!$E$2:$AI$2,0)+20)/'AEG Inputs'!$G$1+CS20</f>
        <v>359</v>
      </c>
      <c r="CT21" s="28" cm="1">
        <f t="array" ref="CT21">INDEX('AEG Inputs'!$E$2:$BC$95,MATCH(CT$1,'AEG Inputs'!$F$2:$F$95,0),MATCH($A21,'AEG Inputs'!$E$2:$AI$2,0)+20)/'AEG Inputs'!$G$1+CT20</f>
        <v>12</v>
      </c>
      <c r="CU21" s="28" cm="1">
        <f t="array" ref="CU21">INDEX('AEG Inputs'!$E$2:$BC$95,MATCH(CU$1,'AEG Inputs'!$F$2:$F$95,0),MATCH($A21,'AEG Inputs'!$E$2:$AI$2,0)+20)/'AEG Inputs'!$G$1+CU20</f>
        <v>263</v>
      </c>
      <c r="CV21" s="28" cm="1">
        <f t="array" ref="CV21">INDEX('AEG Inputs'!$E$2:$BC$95,MATCH(CV$1,'AEG Inputs'!$F$2:$F$95,0),MATCH($A21,'AEG Inputs'!$E$2:$AI$2,0)+20)/'AEG Inputs'!$G$1+CV20</f>
        <v>0</v>
      </c>
      <c r="CW21" s="28" cm="1">
        <f t="array" ref="CW21">INDEX('AEG Inputs'!$E$2:$BC$95,MATCH(CW$1,'AEG Inputs'!$F$2:$F$95,0),MATCH($A21,'AEG Inputs'!$E$2:$AI$2,0)+20)/'AEG Inputs'!$G$1+CW20</f>
        <v>0</v>
      </c>
      <c r="CX21" s="28" cm="1">
        <f t="array" ref="CX21">INDEX('AEG Inputs'!$E$2:$BC$95,MATCH(CX$1,'AEG Inputs'!$F$2:$F$95,0),MATCH($A21,'AEG Inputs'!$E$2:$AI$2,0)+20)/'AEG Inputs'!$G$1+CX20</f>
        <v>138</v>
      </c>
      <c r="CY21" s="28" cm="1">
        <f t="array" ref="CY21">INDEX('AEG Inputs'!$E$2:$BC$95,MATCH(CY$1,'AEG Inputs'!$F$2:$F$95,0),MATCH($A21,'AEG Inputs'!$E$2:$AI$2,0)+20)/'AEG Inputs'!$G$1+CY20</f>
        <v>1445</v>
      </c>
      <c r="CZ21" s="28" cm="1">
        <f t="array" ref="CZ21">INDEX('AEG Inputs'!$E$2:$BC$95,MATCH(CZ$1,'AEG Inputs'!$F$2:$F$95,0),MATCH($A21,'AEG Inputs'!$E$2:$AI$2,0)+20)/'AEG Inputs'!$G$1+CZ20</f>
        <v>26</v>
      </c>
      <c r="DA21" s="28" cm="1">
        <f t="array" ref="DA21">INDEX('AEG Inputs'!$E$2:$BC$95,MATCH(DA$1,'AEG Inputs'!$F$2:$F$95,0),MATCH($A21,'AEG Inputs'!$E$2:$AI$2,0)+20)/'AEG Inputs'!$G$1+DA20</f>
        <v>4</v>
      </c>
      <c r="DB21" s="28" cm="1">
        <f t="array" ref="DB21">INDEX('AEG Inputs'!$E$2:$BC$95,MATCH(DB$1,'AEG Inputs'!$F$2:$F$95,0),MATCH($A21,'AEG Inputs'!$E$2:$AI$2,0)+20)/'AEG Inputs'!$G$1+DB20</f>
        <v>0</v>
      </c>
      <c r="DC21" s="28" cm="1">
        <f t="array" ref="DC21">INDEX('AEG Inputs'!$E$2:$BC$95,MATCH(DC$1,'AEG Inputs'!$F$2:$F$95,0),MATCH($A21,'AEG Inputs'!$E$2:$AI$2,0)+20)/'AEG Inputs'!$G$1+DC20</f>
        <v>12</v>
      </c>
      <c r="DD21" s="28" cm="1">
        <f t="array" ref="DD21">INDEX('AEG Inputs'!$E$2:$BC$95,MATCH(DD$1,'AEG Inputs'!$F$2:$F$95,0),MATCH($A21,'AEG Inputs'!$E$2:$AI$2,0)+20)/'AEG Inputs'!$G$1+DD20</f>
        <v>0</v>
      </c>
      <c r="DE21" s="28" cm="1">
        <f t="array" ref="DE21">INDEX('AEG Inputs'!$E$2:$BC$95,MATCH(DE$1,'AEG Inputs'!$F$2:$F$95,0),MATCH($A21,'AEG Inputs'!$E$2:$AI$2,0)+20)/'AEG Inputs'!$G$1+DE20</f>
        <v>11</v>
      </c>
      <c r="DF21" s="28" cm="1">
        <f t="array" ref="DF21">INDEX('AEG Inputs'!$E$2:$BC$95,MATCH(DF$1,'AEG Inputs'!$F$2:$F$95,0),MATCH($A21,'AEG Inputs'!$E$2:$AI$2,0)+20)/'AEG Inputs'!$G$1+DF20</f>
        <v>0</v>
      </c>
      <c r="DG21" s="28" cm="1">
        <f t="array" ref="DG21">INDEX('AEG Inputs'!$E$2:$BC$95,MATCH(DG$1,'AEG Inputs'!$F$2:$F$95,0),MATCH($A21,'AEG Inputs'!$E$2:$AI$2,0)+20)/'AEG Inputs'!$G$1+DG20</f>
        <v>33</v>
      </c>
      <c r="DH21" s="28" cm="1">
        <f t="array" ref="DH21">INDEX('AEG Inputs'!$E$2:$BC$95,MATCH(DH$1,'AEG Inputs'!$F$2:$F$95,0),MATCH($A21,'AEG Inputs'!$E$2:$AI$2,0)+20)/'AEG Inputs'!$G$1+DH20</f>
        <v>442</v>
      </c>
      <c r="DI21" s="28" cm="1">
        <f t="array" ref="DI21">INDEX('AEG Inputs'!$E$2:$BC$95,MATCH(DI$1,'AEG Inputs'!$F$2:$F$95,0),MATCH($A21,'AEG Inputs'!$E$2:$AI$2,0)+20)/'AEG Inputs'!$G$1+DI20</f>
        <v>5</v>
      </c>
      <c r="DJ21" s="28" cm="1">
        <f t="array" ref="DJ21">INDEX('AEG Inputs'!$E$2:$BC$95,MATCH(DJ$1,'AEG Inputs'!$F$2:$F$95,0),MATCH($A21,'AEG Inputs'!$E$2:$AI$2,0)+20)/'AEG Inputs'!$G$1+DJ20</f>
        <v>523</v>
      </c>
      <c r="DK21" s="28" cm="1">
        <f t="array" ref="DK21">INDEX('AEG Inputs'!$E$2:$BC$95,MATCH(DK$1,'AEG Inputs'!$F$2:$F$95,0),MATCH($A21,'AEG Inputs'!$E$2:$AI$2,0)+20)/'AEG Inputs'!$G$1+DK20</f>
        <v>0</v>
      </c>
      <c r="DL21" s="28" cm="1">
        <f t="array" ref="DL21">INDEX('AEG Inputs'!$E$2:$BC$95,MATCH(DL$1,'AEG Inputs'!$F$2:$F$95,0),MATCH($A21,'AEG Inputs'!$E$2:$AI$2,0)+20)/'AEG Inputs'!$G$1+DL20</f>
        <v>155</v>
      </c>
      <c r="DM21" s="28" cm="1">
        <f t="array" ref="DM21">INDEX('AEG Inputs'!$E$2:$BC$95,MATCH(DM$1,'AEG Inputs'!$F$2:$F$95,0),MATCH($A21,'AEG Inputs'!$E$2:$AI$2,0)+20)/'AEG Inputs'!$G$1+DM20</f>
        <v>1019</v>
      </c>
      <c r="DN21" s="28" cm="1">
        <f t="array" ref="DN21">INDEX('AEG Inputs'!$E$2:$BC$95,MATCH(DN$1,'AEG Inputs'!$F$2:$F$95,0),MATCH($A21,'AEG Inputs'!$E$2:$AI$2,0)+20)/'AEG Inputs'!$G$1+DN20</f>
        <v>65</v>
      </c>
      <c r="DO21" s="28" cm="1">
        <f t="array" ref="DO21">INDEX('AEG Inputs'!$E$2:$BC$95,MATCH(DO$1,'AEG Inputs'!$F$2:$F$95,0),MATCH($A21,'AEG Inputs'!$E$2:$AI$2,0)+20)/'AEG Inputs'!$G$1+DO20</f>
        <v>40</v>
      </c>
      <c r="DP21" s="28" cm="1">
        <f t="array" ref="DP21">INDEX('AEG Inputs'!$E$2:$BC$95,MATCH(DP$1,'AEG Inputs'!$F$2:$F$95,0),MATCH($A21,'AEG Inputs'!$E$2:$AI$2,0)+20)/'AEG Inputs'!$G$1+DP20</f>
        <v>0</v>
      </c>
      <c r="DQ21" s="28" cm="1">
        <f t="array" ref="DQ21">INDEX('AEG Inputs'!$E$2:$BC$95,MATCH(DQ$1,'AEG Inputs'!$F$2:$F$95,0),MATCH($A21,'AEG Inputs'!$E$2:$AI$2,0)+20)/'AEG Inputs'!$G$1+DQ20</f>
        <v>20</v>
      </c>
      <c r="DR21" s="28" cm="1">
        <f t="array" ref="DR21">INDEX('AEG Inputs'!$E$2:$BC$95,MATCH(DR$1,'AEG Inputs'!$F$2:$F$95,0),MATCH($A21,'AEG Inputs'!$E$2:$AI$2,0)+20)/'AEG Inputs'!$G$1+DR20</f>
        <v>0</v>
      </c>
      <c r="DS21" s="28" cm="1">
        <f t="array" ref="DS21">INDEX('AEG Inputs'!$E$2:$BC$95,MATCH(DS$1,'AEG Inputs'!$F$2:$F$95,0),MATCH($A21,'AEG Inputs'!$E$2:$AI$2,0)+20)/'AEG Inputs'!$G$1+DS20</f>
        <v>21</v>
      </c>
      <c r="DT21" s="28" cm="1">
        <f t="array" ref="DT21">INDEX('AEG Inputs'!$E$2:$BC$95,MATCH(DT$1,'AEG Inputs'!$F$2:$F$95,0),MATCH($A21,'AEG Inputs'!$E$2:$AI$2,0)+20)/'AEG Inputs'!$G$1+DT20</f>
        <v>0</v>
      </c>
      <c r="DU21" s="28" cm="1">
        <f t="array" ref="DU21">INDEX('AEG Inputs'!$E$2:$BC$95,MATCH(DU$1,'AEG Inputs'!$F$2:$F$95,0),MATCH($A21,'AEG Inputs'!$E$2:$AI$2,0)+20)/'AEG Inputs'!$G$1+DU20</f>
        <v>1176</v>
      </c>
      <c r="DV21" s="28" cm="1">
        <f t="array" ref="DV21">INDEX('AEG Inputs'!$E$2:$BC$95,MATCH(DV$1,'AEG Inputs'!$F$2:$F$95,0),MATCH($A21,'AEG Inputs'!$E$2:$AI$2,0)+20)/'AEG Inputs'!$G$1+DV20</f>
        <v>3839</v>
      </c>
      <c r="DW21" s="28" cm="1">
        <f t="array" ref="DW21">INDEX('AEG Inputs'!$E$2:$BC$95,MATCH(DW$1,'AEG Inputs'!$F$2:$F$95,0),MATCH($A21,'AEG Inputs'!$E$2:$AI$2,0)+20)/'AEG Inputs'!$G$1+DW20</f>
        <v>398</v>
      </c>
      <c r="DX21" s="28" cm="1">
        <f t="array" ref="DX21">INDEX('AEG Inputs'!$E$2:$BC$95,MATCH(DX$1,'AEG Inputs'!$F$2:$F$95,0),MATCH($A21,'AEG Inputs'!$E$2:$AI$2,0)+20)/'AEG Inputs'!$G$1+DX20</f>
        <v>4364</v>
      </c>
      <c r="DY21" s="28" cm="1">
        <f t="array" ref="DY21">INDEX('AEG Inputs'!$E$2:$BC$95,MATCH(DY$1,'AEG Inputs'!$F$2:$F$95,0),MATCH($A21,'AEG Inputs'!$E$2:$AI$2,0)+20)/'AEG Inputs'!$G$1+DY20</f>
        <v>26</v>
      </c>
      <c r="DZ21" s="28" cm="1">
        <f t="array" ref="DZ21">INDEX('AEG Inputs'!$E$2:$BC$95,MATCH(DZ$1,'AEG Inputs'!$F$2:$F$95,0),MATCH($A21,'AEG Inputs'!$E$2:$AI$2,0)+20)/'AEG Inputs'!$G$1+DZ20</f>
        <v>0</v>
      </c>
      <c r="EA21" s="28" cm="1">
        <f t="array" ref="EA21">INDEX('AEG Inputs'!$E$2:$BC$95,MATCH(EA$1,'AEG Inputs'!$F$2:$F$95,0),MATCH($A21,'AEG Inputs'!$E$2:$AI$2,0)+20)/'AEG Inputs'!$G$1+EA20</f>
        <v>0</v>
      </c>
      <c r="EB21" s="28" cm="1">
        <f t="array" ref="EB21">INDEX('AEG Inputs'!$E$2:$BC$95,MATCH(EB$1,'AEG Inputs'!$F$2:$F$95,0),MATCH($A21,'AEG Inputs'!$E$2:$AI$2,0)+20)/'AEG Inputs'!$G$1+EB20</f>
        <v>2425</v>
      </c>
      <c r="EC21" s="28" cm="1">
        <f t="array" ref="EC21">INDEX('AEG Inputs'!$E$2:$BC$95,MATCH(EC$1,'AEG Inputs'!$F$2:$F$95,0),MATCH($A21,'AEG Inputs'!$E$2:$AI$2,0)+20)/'AEG Inputs'!$G$1+EC20</f>
        <v>623</v>
      </c>
      <c r="ED21" s="28" cm="1">
        <f t="array" ref="ED21">INDEX('AEG Inputs'!$E$2:$BC$95,MATCH(ED$1,'AEG Inputs'!$F$2:$F$95,0),MATCH($A21,'AEG Inputs'!$E$2:$AI$2,0)+20)/'AEG Inputs'!$G$1+ED20</f>
        <v>162</v>
      </c>
      <c r="EE21" s="28" cm="1">
        <f t="array" ref="EE21">INDEX('AEG Inputs'!$E$2:$BC$95,MATCH(EE$1,'AEG Inputs'!$F$2:$F$95,0),MATCH($A21,'AEG Inputs'!$E$2:$AI$2,0)+20)/'AEG Inputs'!$G$1+EE20</f>
        <v>3</v>
      </c>
      <c r="EF21" s="28" cm="1">
        <f t="array" ref="EF21">INDEX('AEG Inputs'!$E$2:$BC$95,MATCH(EF$1,'AEG Inputs'!$F$2:$F$95,0),MATCH($A21,'AEG Inputs'!$E$2:$AI$2,0)+20)/'AEG Inputs'!$G$1+EF20</f>
        <v>367</v>
      </c>
      <c r="EG21" s="28" cm="1">
        <f t="array" ref="EG21">INDEX('AEG Inputs'!$E$2:$BC$95,MATCH(EG$1,'AEG Inputs'!$F$2:$F$95,0),MATCH($A21,'AEG Inputs'!$E$2:$AI$2,0)+20)/'AEG Inputs'!$G$1+EG20</f>
        <v>0</v>
      </c>
      <c r="EH21" s="28" cm="1">
        <f t="array" ref="EH21">INDEX('AEG Inputs'!$E$2:$BC$95,MATCH(EH$1,'AEG Inputs'!$F$2:$F$95,0),MATCH($A21,'AEG Inputs'!$E$2:$AI$2,0)+20)/'AEG Inputs'!$G$1+EH20</f>
        <v>143</v>
      </c>
      <c r="EI21" s="28" cm="1">
        <f t="array" ref="EI21">INDEX('AEG Inputs'!$E$2:$BC$95,MATCH(EI$1,'AEG Inputs'!$F$2:$F$95,0),MATCH($A21,'AEG Inputs'!$E$2:$AI$2,0)+20)/'AEG Inputs'!$G$1+EI20</f>
        <v>0</v>
      </c>
      <c r="EJ21" s="28" cm="1">
        <f t="array" ref="EJ21">INDEX('AEG Inputs'!$E$2:$BC$95,MATCH(EJ$1,'AEG Inputs'!$F$2:$F$95,0),MATCH($A21,'AEG Inputs'!$E$2:$AI$2,0)+20)/'AEG Inputs'!$G$1+EJ20</f>
        <v>3599</v>
      </c>
      <c r="EK21" s="28" cm="1">
        <f t="array" ref="EK21">INDEX('AEG Inputs'!$E$2:$BC$95,MATCH(EK$1,'AEG Inputs'!$F$2:$F$95,0),MATCH($A21,'AEG Inputs'!$E$2:$AI$2,0)+20)/'AEG Inputs'!$G$1+EK20</f>
        <v>4488</v>
      </c>
      <c r="EL21" s="28" cm="1">
        <f t="array" ref="EL21">INDEX('AEG Inputs'!$E$2:$BC$95,MATCH(EL$1,'AEG Inputs'!$F$2:$F$95,0),MATCH($A21,'AEG Inputs'!$E$2:$AI$2,0)+20)/'AEG Inputs'!$G$1+EL20</f>
        <v>88</v>
      </c>
      <c r="EM21" s="28" cm="1">
        <f t="array" ref="EM21">INDEX('AEG Inputs'!$E$2:$BC$95,MATCH(EM$1,'AEG Inputs'!$F$2:$F$95,0),MATCH($A21,'AEG Inputs'!$E$2:$AI$2,0)+20)/'AEG Inputs'!$G$1+EM20</f>
        <v>4523</v>
      </c>
      <c r="EN21" s="28" cm="1">
        <f t="array" ref="EN21">INDEX('AEG Inputs'!$E$2:$BC$95,MATCH(EN$1,'AEG Inputs'!$F$2:$F$95,0),MATCH($A21,'AEG Inputs'!$E$2:$AI$2,0)+20)/'AEG Inputs'!$G$1+EN20</f>
        <v>26</v>
      </c>
      <c r="EO21" s="28" cm="1">
        <f t="array" ref="EO21">INDEX('AEG Inputs'!$E$2:$BC$95,MATCH(EO$1,'AEG Inputs'!$F$2:$F$95,0),MATCH($A21,'AEG Inputs'!$E$2:$AI$2,0)+20)/'AEG Inputs'!$G$1+EO20</f>
        <v>895</v>
      </c>
      <c r="EP21" s="28" cm="1">
        <f t="array" ref="EP21">INDEX('AEG Inputs'!$E$2:$BC$95,MATCH(EP$1,'AEG Inputs'!$F$2:$F$95,0),MATCH($A21,'AEG Inputs'!$E$2:$AI$2,0)+20)/'AEG Inputs'!$G$1+EP20</f>
        <v>7149</v>
      </c>
      <c r="EQ21" s="28" cm="1">
        <f t="array" ref="EQ21">INDEX('AEG Inputs'!$E$2:$BC$95,MATCH(EQ$1,'AEG Inputs'!$F$2:$F$95,0),MATCH($A21,'AEG Inputs'!$E$2:$AI$2,0)+20)/'AEG Inputs'!$G$1+EQ20</f>
        <v>992</v>
      </c>
      <c r="ER21" s="28" cm="1">
        <f t="array" ref="ER21">INDEX('AEG Inputs'!$E$2:$BC$95,MATCH(ER$1,'AEG Inputs'!$F$2:$F$95,0),MATCH($A21,'AEG Inputs'!$E$2:$AI$2,0)+20)/'AEG Inputs'!$G$1+ER20</f>
        <v>738</v>
      </c>
      <c r="ES21" s="28" cm="1">
        <f t="array" ref="ES21">INDEX('AEG Inputs'!$E$2:$BC$95,MATCH(ES$1,'AEG Inputs'!$F$2:$F$95,0),MATCH($A21,'AEG Inputs'!$E$2:$AI$2,0)+20)/'AEG Inputs'!$G$1+ES20</f>
        <v>29</v>
      </c>
      <c r="ET21" s="28" cm="1">
        <f t="array" ref="ET21">INDEX('AEG Inputs'!$E$2:$BC$95,MATCH(ET$1,'AEG Inputs'!$F$2:$F$95,0),MATCH($A21,'AEG Inputs'!$E$2:$AI$2,0)+20)/'AEG Inputs'!$G$1+ET20</f>
        <v>371</v>
      </c>
      <c r="EU21" s="28" cm="1">
        <f t="array" ref="EU21">INDEX('AEG Inputs'!$E$2:$BC$95,MATCH(EU$1,'AEG Inputs'!$F$2:$F$95,0),MATCH($A21,'AEG Inputs'!$E$2:$AI$2,0)+20)/'AEG Inputs'!$G$1+EU20</f>
        <v>0</v>
      </c>
      <c r="EV21" s="28" cm="1">
        <f t="array" ref="EV21">INDEX('AEG Inputs'!$E$2:$BC$95,MATCH(EV$1,'AEG Inputs'!$F$2:$F$95,0),MATCH($A21,'AEG Inputs'!$E$2:$AI$2,0)+20)/'AEG Inputs'!$G$1+EV20</f>
        <v>333</v>
      </c>
      <c r="EW21" s="28" cm="1">
        <f t="array" ref="EW21">INDEX('AEG Inputs'!$E$2:$BC$95,MATCH(EW$1,'AEG Inputs'!$F$2:$F$95,0),MATCH($A21,'AEG Inputs'!$E$2:$AI$2,0)+20)/'AEG Inputs'!$G$1+EW20</f>
        <v>0</v>
      </c>
      <c r="EX21" s="28" cm="1">
        <f t="array" ref="EX21">INDEX('AEG Inputs'!$E$2:$BC$95,MATCH(EX$1,'AEG Inputs'!$F$2:$F$95,0),MATCH($A21,'AEG Inputs'!$E$2:$AI$2,0)+20)/'AEG Inputs'!$G$1+EX20</f>
        <v>257</v>
      </c>
      <c r="EY21" s="28" cm="1">
        <f t="array" ref="EY21">INDEX('AEG Inputs'!$E$2:$BC$95,MATCH(EY$1,'AEG Inputs'!$F$2:$F$95,0),MATCH($A21,'AEG Inputs'!$E$2:$AI$2,0)+20)/'AEG Inputs'!$G$1+EY20</f>
        <v>1149</v>
      </c>
      <c r="EZ21" s="28" cm="1">
        <f t="array" ref="EZ21">INDEX('AEG Inputs'!$E$2:$BC$95,MATCH(EZ$1,'AEG Inputs'!$F$2:$F$95,0),MATCH($A21,'AEG Inputs'!$E$2:$AI$2,0)+20)/'AEG Inputs'!$G$1+EZ20</f>
        <v>114</v>
      </c>
      <c r="FA21" s="28" cm="1">
        <f t="array" ref="FA21">INDEX('AEG Inputs'!$E$2:$BC$95,MATCH(FA$1,'AEG Inputs'!$F$2:$F$95,0),MATCH($A21,'AEG Inputs'!$E$2:$AI$2,0)+20)/'AEG Inputs'!$G$1+FA20</f>
        <v>1996</v>
      </c>
      <c r="FB21" s="28" cm="1">
        <f t="array" ref="FB21">INDEX('AEG Inputs'!$E$2:$BC$95,MATCH(FB$1,'AEG Inputs'!$F$2:$F$95,0),MATCH($A21,'AEG Inputs'!$E$2:$AI$2,0)+20)/'AEG Inputs'!$G$1+FB20</f>
        <v>2</v>
      </c>
      <c r="FC21" s="28" cm="1">
        <f t="array" ref="FC21">INDEX('AEG Inputs'!$E$2:$BC$95,MATCH(FC$1,'AEG Inputs'!$F$2:$F$95,0),MATCH($A21,'AEG Inputs'!$E$2:$AI$2,0)+20)/'AEG Inputs'!$G$1+FC20</f>
        <v>0</v>
      </c>
      <c r="FD21" s="28" cm="1">
        <f t="array" ref="FD21">INDEX('AEG Inputs'!$E$2:$BC$95,MATCH(FD$1,'AEG Inputs'!$F$2:$F$95,0),MATCH($A21,'AEG Inputs'!$E$2:$AI$2,0)+20)/'AEG Inputs'!$G$1+FD20</f>
        <v>0</v>
      </c>
      <c r="FE21" s="28" cm="1">
        <f t="array" ref="FE21">INDEX('AEG Inputs'!$E$2:$BC$95,MATCH(FE$1,'AEG Inputs'!$F$2:$F$95,0),MATCH($A21,'AEG Inputs'!$E$2:$AI$2,0)+20)/'AEG Inputs'!$G$1+FE20</f>
        <v>508</v>
      </c>
      <c r="FF21" s="28" cm="1">
        <f t="array" ref="FF21">INDEX('AEG Inputs'!$E$2:$BC$95,MATCH(FF$1,'AEG Inputs'!$F$2:$F$95,0),MATCH($A21,'AEG Inputs'!$E$2:$AI$2,0)+20)/'AEG Inputs'!$G$1+FF20</f>
        <v>175</v>
      </c>
      <c r="FG21" s="28" cm="1">
        <f t="array" ref="FG21">INDEX('AEG Inputs'!$E$2:$BC$95,MATCH(FG$1,'AEG Inputs'!$F$2:$F$95,0),MATCH($A21,'AEG Inputs'!$E$2:$AI$2,0)+20)/'AEG Inputs'!$G$1+FG20</f>
        <v>35</v>
      </c>
      <c r="FH21" s="28" cm="1">
        <f t="array" ref="FH21">INDEX('AEG Inputs'!$E$2:$BC$95,MATCH(FH$1,'AEG Inputs'!$F$2:$F$95,0),MATCH($A21,'AEG Inputs'!$E$2:$AI$2,0)+20)/'AEG Inputs'!$G$1+FH20</f>
        <v>0</v>
      </c>
      <c r="FI21" s="28" cm="1">
        <f t="array" ref="FI21">INDEX('AEG Inputs'!$E$2:$BC$95,MATCH(FI$1,'AEG Inputs'!$F$2:$F$95,0),MATCH($A21,'AEG Inputs'!$E$2:$AI$2,0)+20)/'AEG Inputs'!$G$1+FI20</f>
        <v>64</v>
      </c>
      <c r="FJ21" s="28" cm="1">
        <f t="array" ref="FJ21">INDEX('AEG Inputs'!$E$2:$BC$95,MATCH(FJ$1,'AEG Inputs'!$F$2:$F$95,0),MATCH($A21,'AEG Inputs'!$E$2:$AI$2,0)+20)/'AEG Inputs'!$G$1+FJ20</f>
        <v>0</v>
      </c>
      <c r="FK21" s="28" cm="1">
        <f t="array" ref="FK21">INDEX('AEG Inputs'!$E$2:$BC$95,MATCH(FK$1,'AEG Inputs'!$F$2:$F$95,0),MATCH($A21,'AEG Inputs'!$E$2:$AI$2,0)+20)/'AEG Inputs'!$G$1+FK20</f>
        <v>38</v>
      </c>
      <c r="FL21" s="28" cm="1">
        <f t="array" ref="FL21">INDEX('AEG Inputs'!$E$2:$BC$95,MATCH(FL$1,'AEG Inputs'!$F$2:$F$95,0),MATCH($A21,'AEG Inputs'!$E$2:$AI$2,0)+20)/'AEG Inputs'!$G$1+FL20</f>
        <v>0</v>
      </c>
      <c r="FM21" s="28" cm="1">
        <f t="array" ref="FM21">INDEX('AEG Inputs'!$E$2:$BC$95,MATCH(FM$1,'AEG Inputs'!$F$2:$F$95,0),MATCH($A21,'AEG Inputs'!$E$2:$AI$2,0)+20)/'AEG Inputs'!$G$1+FM20</f>
        <v>52</v>
      </c>
      <c r="FN21" s="28" cm="1">
        <f t="array" ref="FN21">INDEX('AEG Inputs'!$E$2:$BC$95,MATCH(FN$1,'AEG Inputs'!$F$2:$F$95,0),MATCH($A21,'AEG Inputs'!$E$2:$AI$2,0)+20)/'AEG Inputs'!$G$1+FN20</f>
        <v>423</v>
      </c>
      <c r="FO21" s="28" cm="1">
        <f t="array" ref="FO21">INDEX('AEG Inputs'!$E$2:$BC$95,MATCH(FO$1,'AEG Inputs'!$F$2:$F$95,0),MATCH($A21,'AEG Inputs'!$E$2:$AI$2,0)+20)/'AEG Inputs'!$G$1+FO20</f>
        <v>10</v>
      </c>
      <c r="FP21" s="28" cm="1">
        <f t="array" ref="FP21">INDEX('AEG Inputs'!$E$2:$BC$95,MATCH(FP$1,'AEG Inputs'!$F$2:$F$95,0),MATCH($A21,'AEG Inputs'!$E$2:$AI$2,0)+20)/'AEG Inputs'!$G$1+FP20</f>
        <v>467</v>
      </c>
      <c r="FQ21" s="28" cm="1">
        <f t="array" ref="FQ21">INDEX('AEG Inputs'!$E$2:$BC$95,MATCH(FQ$1,'AEG Inputs'!$F$2:$F$95,0),MATCH($A21,'AEG Inputs'!$E$2:$AI$2,0)+20)/'AEG Inputs'!$G$1+FQ20</f>
        <v>0</v>
      </c>
      <c r="FR21" s="28" cm="1">
        <f t="array" ref="FR21">INDEX('AEG Inputs'!$E$2:$BC$95,MATCH(FR$1,'AEG Inputs'!$F$2:$F$95,0),MATCH($A21,'AEG Inputs'!$E$2:$AI$2,0)+20)/'AEG Inputs'!$G$1+FR20</f>
        <v>187</v>
      </c>
      <c r="FS21" s="28" cm="1">
        <f t="array" ref="FS21">INDEX('AEG Inputs'!$E$2:$BC$95,MATCH(FS$1,'AEG Inputs'!$F$2:$F$95,0),MATCH($A21,'AEG Inputs'!$E$2:$AI$2,0)+20)/'AEG Inputs'!$G$1+FS20</f>
        <v>708</v>
      </c>
      <c r="FT21" s="28" cm="1">
        <f t="array" ref="FT21">INDEX('AEG Inputs'!$E$2:$BC$95,MATCH(FT$1,'AEG Inputs'!$F$2:$F$95,0),MATCH($A21,'AEG Inputs'!$E$2:$AI$2,0)+20)/'AEG Inputs'!$G$1+FT20</f>
        <v>126</v>
      </c>
      <c r="FU21" s="28" cm="1">
        <f t="array" ref="FU21">INDEX('AEG Inputs'!$E$2:$BC$95,MATCH(FU$1,'AEG Inputs'!$F$2:$F$95,0),MATCH($A21,'AEG Inputs'!$E$2:$AI$2,0)+20)/'AEG Inputs'!$G$1+FU20</f>
        <v>102</v>
      </c>
      <c r="FV21" s="28" cm="1">
        <f t="array" ref="FV21">INDEX('AEG Inputs'!$E$2:$BC$95,MATCH(FV$1,'AEG Inputs'!$F$2:$F$95,0),MATCH($A21,'AEG Inputs'!$E$2:$AI$2,0)+20)/'AEG Inputs'!$G$1+FV20</f>
        <v>1</v>
      </c>
      <c r="FW21" s="28" cm="1">
        <f t="array" ref="FW21">INDEX('AEG Inputs'!$E$2:$BC$95,MATCH(FW$1,'AEG Inputs'!$F$2:$F$95,0),MATCH($A21,'AEG Inputs'!$E$2:$AI$2,0)+20)/'AEG Inputs'!$G$1+FW20</f>
        <v>57</v>
      </c>
      <c r="FX21" s="28" cm="1">
        <f t="array" ref="FX21">INDEX('AEG Inputs'!$E$2:$BC$95,MATCH(FX$1,'AEG Inputs'!$F$2:$F$95,0),MATCH($A21,'AEG Inputs'!$E$2:$AI$2,0)+20)/'AEG Inputs'!$G$1+FX20</f>
        <v>0</v>
      </c>
      <c r="FY21" s="28" cm="1">
        <f t="array" ref="FY21">INDEX('AEG Inputs'!$E$2:$BC$95,MATCH(FY$1,'AEG Inputs'!$F$2:$F$95,0),MATCH($A21,'AEG Inputs'!$E$2:$AI$2,0)+20)/'AEG Inputs'!$G$1+FY20</f>
        <v>46</v>
      </c>
    </row>
    <row r="24" spans="1:181" x14ac:dyDescent="0.25">
      <c r="A24" s="6" t="s">
        <v>1098</v>
      </c>
      <c r="B24" s="6"/>
      <c r="C24" s="6"/>
    </row>
    <row r="25" spans="1:181" x14ac:dyDescent="0.25">
      <c r="A25" s="5">
        <f t="shared" ref="A25:A44" si="0">A2</f>
        <v>2021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</row>
    <row r="26" spans="1:181" x14ac:dyDescent="0.25">
      <c r="A26" s="5">
        <f t="shared" si="0"/>
        <v>2022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</row>
    <row r="27" spans="1:181" x14ac:dyDescent="0.25">
      <c r="A27" s="5">
        <f t="shared" si="0"/>
        <v>2023</v>
      </c>
      <c r="B27" s="5">
        <v>-10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-9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-36</v>
      </c>
      <c r="P27" s="5">
        <v>0</v>
      </c>
      <c r="Q27" s="5">
        <v>0</v>
      </c>
      <c r="R27" s="5">
        <v>-49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-159</v>
      </c>
      <c r="AE27" s="5">
        <v>0</v>
      </c>
      <c r="AF27" s="5">
        <v>0</v>
      </c>
      <c r="AG27" s="5">
        <v>-190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-440</v>
      </c>
      <c r="AN27" s="5">
        <v>-237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-825</v>
      </c>
      <c r="AU27" s="5">
        <v>0</v>
      </c>
      <c r="AV27" s="5">
        <v>-208.99999999999997</v>
      </c>
      <c r="AW27" s="5">
        <v>-1173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-2242</v>
      </c>
      <c r="BJ27" s="5">
        <v>0</v>
      </c>
      <c r="BK27" s="5">
        <v>0</v>
      </c>
      <c r="BL27" s="5">
        <v>-30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-128</v>
      </c>
      <c r="BS27" s="5">
        <v>-71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-325</v>
      </c>
      <c r="BZ27" s="5">
        <v>0</v>
      </c>
      <c r="CA27" s="5">
        <v>-75</v>
      </c>
      <c r="CB27" s="5">
        <v>-7.0000000000000009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-975</v>
      </c>
      <c r="CO27" s="5">
        <v>0</v>
      </c>
      <c r="CP27" s="5">
        <v>0</v>
      </c>
      <c r="CQ27" s="5">
        <v>-10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-4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-27</v>
      </c>
      <c r="DE27" s="5">
        <v>0</v>
      </c>
      <c r="DF27" s="5">
        <v>-49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-99</v>
      </c>
      <c r="DS27" s="5">
        <v>0</v>
      </c>
      <c r="DT27" s="5">
        <v>-190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-200</v>
      </c>
      <c r="EA27" s="5">
        <v>-515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-681</v>
      </c>
      <c r="EH27" s="5">
        <v>0</v>
      </c>
      <c r="EI27" s="5">
        <v>-1173</v>
      </c>
      <c r="EJ27" s="5">
        <v>0</v>
      </c>
      <c r="EK27" s="5">
        <v>0</v>
      </c>
      <c r="EL27" s="5">
        <v>0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-1537</v>
      </c>
      <c r="EV27" s="5">
        <v>0</v>
      </c>
      <c r="EW27" s="5">
        <v>-30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-58.999999999999993</v>
      </c>
      <c r="FD27" s="5">
        <v>-154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5">
        <v>-245</v>
      </c>
      <c r="FK27" s="5">
        <v>0</v>
      </c>
      <c r="FL27" s="5">
        <v>-7.0000000000000009</v>
      </c>
      <c r="FM27" s="5">
        <v>0</v>
      </c>
      <c r="FN27" s="5">
        <v>0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-816</v>
      </c>
      <c r="FY27" s="5">
        <v>0</v>
      </c>
    </row>
    <row r="28" spans="1:181" x14ac:dyDescent="0.25">
      <c r="A28" s="5">
        <f t="shared" si="0"/>
        <v>2024</v>
      </c>
      <c r="B28" s="5">
        <v>-20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-21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-63</v>
      </c>
      <c r="P28" s="5">
        <v>0</v>
      </c>
      <c r="Q28" s="5">
        <v>0</v>
      </c>
      <c r="R28" s="5">
        <v>-101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-273</v>
      </c>
      <c r="AE28" s="5">
        <v>0</v>
      </c>
      <c r="AF28" s="5">
        <v>0</v>
      </c>
      <c r="AG28" s="5">
        <v>-405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-986</v>
      </c>
      <c r="AN28" s="5">
        <v>-443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-1485</v>
      </c>
      <c r="AU28" s="5">
        <v>0</v>
      </c>
      <c r="AV28" s="5">
        <v>-245.99999999999997</v>
      </c>
      <c r="AW28" s="5">
        <v>-2387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-3983</v>
      </c>
      <c r="BJ28" s="5">
        <v>0</v>
      </c>
      <c r="BK28" s="5">
        <v>0</v>
      </c>
      <c r="BL28" s="5">
        <v>-61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-297</v>
      </c>
      <c r="BS28" s="5">
        <v>-133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-569</v>
      </c>
      <c r="BZ28" s="5">
        <v>0</v>
      </c>
      <c r="CA28" s="5">
        <v>-148</v>
      </c>
      <c r="CB28" s="5">
        <v>-14.000000000000002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-1685</v>
      </c>
      <c r="CO28" s="5">
        <v>0</v>
      </c>
      <c r="CP28" s="5">
        <v>0</v>
      </c>
      <c r="CQ28" s="5">
        <v>-20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-11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-56</v>
      </c>
      <c r="DE28" s="5">
        <v>0</v>
      </c>
      <c r="DF28" s="5">
        <v>-101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-206</v>
      </c>
      <c r="DS28" s="5">
        <v>0</v>
      </c>
      <c r="DT28" s="5">
        <v>-405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-516</v>
      </c>
      <c r="EA28" s="5">
        <v>-889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-1421</v>
      </c>
      <c r="EH28" s="5">
        <v>0</v>
      </c>
      <c r="EI28" s="5">
        <v>-2387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-3230</v>
      </c>
      <c r="EV28" s="5">
        <v>0</v>
      </c>
      <c r="EW28" s="5">
        <v>-61</v>
      </c>
      <c r="EX28" s="5">
        <v>0</v>
      </c>
      <c r="EY28" s="5">
        <v>0</v>
      </c>
      <c r="EZ28" s="5">
        <v>0</v>
      </c>
      <c r="FA28" s="5">
        <v>0</v>
      </c>
      <c r="FB28" s="5">
        <v>0</v>
      </c>
      <c r="FC28" s="5">
        <v>-152</v>
      </c>
      <c r="FD28" s="5">
        <v>-266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-509</v>
      </c>
      <c r="FK28" s="5">
        <v>0</v>
      </c>
      <c r="FL28" s="5">
        <v>-14.000000000000002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-1690</v>
      </c>
      <c r="FY28" s="5">
        <v>0</v>
      </c>
    </row>
    <row r="29" spans="1:181" x14ac:dyDescent="0.25">
      <c r="A29" s="5">
        <f t="shared" si="0"/>
        <v>2025</v>
      </c>
      <c r="B29" s="5">
        <v>-20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-27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-76</v>
      </c>
      <c r="P29" s="5">
        <v>0</v>
      </c>
      <c r="Q29" s="5">
        <v>0</v>
      </c>
      <c r="R29" s="5">
        <v>-108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-348</v>
      </c>
      <c r="AE29" s="5">
        <v>0</v>
      </c>
      <c r="AF29" s="5">
        <v>0</v>
      </c>
      <c r="AG29" s="5">
        <v>-443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-1268</v>
      </c>
      <c r="AN29" s="5">
        <v>-443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-1802</v>
      </c>
      <c r="AU29" s="5">
        <v>0</v>
      </c>
      <c r="AV29" s="5">
        <v>-251.99999999999997</v>
      </c>
      <c r="AW29" s="5">
        <v>-2436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-4959</v>
      </c>
      <c r="BJ29" s="5">
        <v>0</v>
      </c>
      <c r="BK29" s="5">
        <v>0</v>
      </c>
      <c r="BL29" s="5">
        <v>-62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-395</v>
      </c>
      <c r="BS29" s="5">
        <v>-133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-698</v>
      </c>
      <c r="BZ29" s="5">
        <v>0</v>
      </c>
      <c r="CA29" s="5">
        <v>-154</v>
      </c>
      <c r="CB29" s="5">
        <v>-14.000000000000002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-1973</v>
      </c>
      <c r="CO29" s="5">
        <v>0</v>
      </c>
      <c r="CP29" s="5">
        <v>0</v>
      </c>
      <c r="CQ29" s="5">
        <v>-20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-13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-59</v>
      </c>
      <c r="DE29" s="5">
        <v>0</v>
      </c>
      <c r="DF29" s="5">
        <v>-108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-222</v>
      </c>
      <c r="DS29" s="5">
        <v>0</v>
      </c>
      <c r="DT29" s="5">
        <v>-443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-603</v>
      </c>
      <c r="EA29" s="5">
        <v>-889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-1543</v>
      </c>
      <c r="EH29" s="5">
        <v>0</v>
      </c>
      <c r="EI29" s="5">
        <v>-2436</v>
      </c>
      <c r="EJ29" s="5">
        <v>0</v>
      </c>
      <c r="EK29" s="5">
        <v>0</v>
      </c>
      <c r="EL29" s="5">
        <v>0</v>
      </c>
      <c r="EM29" s="5">
        <v>0</v>
      </c>
      <c r="EN29" s="5">
        <v>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-3498</v>
      </c>
      <c r="EV29" s="5">
        <v>0</v>
      </c>
      <c r="EW29" s="5">
        <v>-62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-186</v>
      </c>
      <c r="FD29" s="5">
        <v>-266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-545</v>
      </c>
      <c r="FK29" s="5">
        <v>0</v>
      </c>
      <c r="FL29" s="5">
        <v>-14.000000000000002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-1768</v>
      </c>
      <c r="FY29" s="5">
        <v>0</v>
      </c>
    </row>
    <row r="30" spans="1:181" x14ac:dyDescent="0.25">
      <c r="A30" s="5">
        <f t="shared" si="0"/>
        <v>2026</v>
      </c>
      <c r="B30" s="5">
        <v>-20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-34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-77</v>
      </c>
      <c r="P30" s="5">
        <v>0</v>
      </c>
      <c r="Q30" s="5">
        <v>0</v>
      </c>
      <c r="R30" s="5">
        <v>-115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-350</v>
      </c>
      <c r="AE30" s="5">
        <v>0</v>
      </c>
      <c r="AF30" s="5">
        <v>0</v>
      </c>
      <c r="AG30" s="5">
        <v>-480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-1603</v>
      </c>
      <c r="AN30" s="5">
        <v>-443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-1868</v>
      </c>
      <c r="AU30" s="5">
        <v>0</v>
      </c>
      <c r="AV30" s="5">
        <v>-251.99999999999997</v>
      </c>
      <c r="AW30" s="5">
        <v>-2494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-5142</v>
      </c>
      <c r="BJ30" s="5">
        <v>0</v>
      </c>
      <c r="BK30" s="5">
        <v>0</v>
      </c>
      <c r="BL30" s="5">
        <v>-64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-477</v>
      </c>
      <c r="BS30" s="5">
        <v>-133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-715</v>
      </c>
      <c r="BZ30" s="5">
        <v>0</v>
      </c>
      <c r="CA30" s="5">
        <v>-154</v>
      </c>
      <c r="CB30" s="5">
        <v>-14.000000000000002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-2082</v>
      </c>
      <c r="CO30" s="5">
        <v>0</v>
      </c>
      <c r="CP30" s="5">
        <v>0</v>
      </c>
      <c r="CQ30" s="5">
        <v>-20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-16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-61</v>
      </c>
      <c r="DE30" s="5">
        <v>0</v>
      </c>
      <c r="DF30" s="5">
        <v>-115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-230</v>
      </c>
      <c r="DS30" s="5">
        <v>0</v>
      </c>
      <c r="DT30" s="5">
        <v>-480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-747</v>
      </c>
      <c r="EA30" s="5">
        <v>-889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-1625</v>
      </c>
      <c r="EH30" s="5">
        <v>0</v>
      </c>
      <c r="EI30" s="5">
        <v>-2494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-3651</v>
      </c>
      <c r="EV30" s="5">
        <v>0</v>
      </c>
      <c r="EW30" s="5">
        <v>-64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-227</v>
      </c>
      <c r="FD30" s="5">
        <v>-266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-566</v>
      </c>
      <c r="FK30" s="5">
        <v>0</v>
      </c>
      <c r="FL30" s="5">
        <v>-14.000000000000002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-1809</v>
      </c>
      <c r="FY30" s="5">
        <v>0</v>
      </c>
    </row>
    <row r="31" spans="1:181" x14ac:dyDescent="0.25">
      <c r="A31" s="5">
        <f t="shared" si="0"/>
        <v>2027</v>
      </c>
      <c r="B31" s="5">
        <v>-20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-43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-86</v>
      </c>
      <c r="P31" s="5">
        <v>0</v>
      </c>
      <c r="Q31" s="5">
        <v>0</v>
      </c>
      <c r="R31" s="5">
        <v>-177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-395</v>
      </c>
      <c r="AE31" s="5">
        <v>0</v>
      </c>
      <c r="AF31" s="5">
        <v>0</v>
      </c>
      <c r="AG31" s="5">
        <v>-524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-2023</v>
      </c>
      <c r="AN31" s="5">
        <v>-443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-2118</v>
      </c>
      <c r="AU31" s="5">
        <v>0</v>
      </c>
      <c r="AV31" s="5">
        <v>-251.99999999999997</v>
      </c>
      <c r="AW31" s="5">
        <v>-2557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-5849</v>
      </c>
      <c r="BJ31" s="5">
        <v>0</v>
      </c>
      <c r="BK31" s="5">
        <v>0</v>
      </c>
      <c r="BL31" s="5">
        <v>-66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-598</v>
      </c>
      <c r="BS31" s="5">
        <v>-133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-797</v>
      </c>
      <c r="BZ31" s="5">
        <v>0</v>
      </c>
      <c r="CA31" s="5">
        <v>-157</v>
      </c>
      <c r="CB31" s="5">
        <v>-27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-2271</v>
      </c>
      <c r="CO31" s="5">
        <v>0</v>
      </c>
      <c r="CP31" s="5">
        <v>0</v>
      </c>
      <c r="CQ31" s="5">
        <v>-20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-19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-63</v>
      </c>
      <c r="DE31" s="5">
        <v>0</v>
      </c>
      <c r="DF31" s="5">
        <v>-177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-239</v>
      </c>
      <c r="DS31" s="5">
        <v>0</v>
      </c>
      <c r="DT31" s="5">
        <v>-524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-881</v>
      </c>
      <c r="EA31" s="5">
        <v>-889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-1721</v>
      </c>
      <c r="EH31" s="5">
        <v>0</v>
      </c>
      <c r="EI31" s="5">
        <v>-2557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-3822</v>
      </c>
      <c r="EV31" s="5">
        <v>0</v>
      </c>
      <c r="EW31" s="5">
        <v>-66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-277</v>
      </c>
      <c r="FD31" s="5">
        <v>-266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-591</v>
      </c>
      <c r="FK31" s="5">
        <v>0</v>
      </c>
      <c r="FL31" s="5">
        <v>-27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-1832</v>
      </c>
      <c r="FY31" s="5">
        <v>0</v>
      </c>
    </row>
    <row r="32" spans="1:181" x14ac:dyDescent="0.25">
      <c r="A32" s="5">
        <f t="shared" si="0"/>
        <v>2028</v>
      </c>
      <c r="B32" s="5">
        <v>-25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-53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-91</v>
      </c>
      <c r="P32" s="5">
        <v>0</v>
      </c>
      <c r="Q32" s="5">
        <v>0</v>
      </c>
      <c r="R32" s="5">
        <v>-283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-423</v>
      </c>
      <c r="AE32" s="5">
        <v>0</v>
      </c>
      <c r="AF32" s="5">
        <v>0</v>
      </c>
      <c r="AG32" s="5">
        <v>-578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-2522</v>
      </c>
      <c r="AN32" s="5">
        <v>-443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-2271</v>
      </c>
      <c r="AU32" s="5">
        <v>0</v>
      </c>
      <c r="AV32" s="5">
        <v>-263</v>
      </c>
      <c r="AW32" s="5">
        <v>-2626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-6262</v>
      </c>
      <c r="BJ32" s="5">
        <v>0</v>
      </c>
      <c r="BK32" s="5">
        <v>0</v>
      </c>
      <c r="BL32" s="5">
        <v>-68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-731</v>
      </c>
      <c r="BS32" s="5">
        <v>-133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-858</v>
      </c>
      <c r="BZ32" s="5">
        <v>0</v>
      </c>
      <c r="CA32" s="5">
        <v>-157</v>
      </c>
      <c r="CB32" s="5">
        <v>-59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-2271</v>
      </c>
      <c r="CO32" s="5">
        <v>0</v>
      </c>
      <c r="CP32" s="5">
        <v>0</v>
      </c>
      <c r="CQ32" s="5">
        <v>-25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-23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-69</v>
      </c>
      <c r="DE32" s="5">
        <v>0</v>
      </c>
      <c r="DF32" s="5">
        <v>-283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-266</v>
      </c>
      <c r="DS32" s="5">
        <v>0</v>
      </c>
      <c r="DT32" s="5">
        <v>-578</v>
      </c>
      <c r="DU32" s="5">
        <v>0</v>
      </c>
      <c r="DV32" s="5">
        <v>0</v>
      </c>
      <c r="DW32" s="5">
        <v>0</v>
      </c>
      <c r="DX32" s="5">
        <v>0</v>
      </c>
      <c r="DY32" s="5">
        <v>0</v>
      </c>
      <c r="DZ32" s="5">
        <v>-1065</v>
      </c>
      <c r="EA32" s="5">
        <v>-889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-1935</v>
      </c>
      <c r="EH32" s="5">
        <v>0</v>
      </c>
      <c r="EI32" s="5">
        <v>-2626</v>
      </c>
      <c r="EJ32" s="5">
        <v>0</v>
      </c>
      <c r="EK32" s="5">
        <v>0</v>
      </c>
      <c r="EL32" s="5">
        <v>0</v>
      </c>
      <c r="EM32" s="5">
        <v>0</v>
      </c>
      <c r="EN32" s="5">
        <v>0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-4291</v>
      </c>
      <c r="EV32" s="5">
        <v>0</v>
      </c>
      <c r="EW32" s="5">
        <v>-68</v>
      </c>
      <c r="EX32" s="5">
        <v>0</v>
      </c>
      <c r="EY32" s="5">
        <v>0</v>
      </c>
      <c r="EZ32" s="5">
        <v>0</v>
      </c>
      <c r="FA32" s="5">
        <v>0</v>
      </c>
      <c r="FB32" s="5">
        <v>0</v>
      </c>
      <c r="FC32" s="5">
        <v>-323</v>
      </c>
      <c r="FD32" s="5">
        <v>-266</v>
      </c>
      <c r="FE32" s="5">
        <v>0</v>
      </c>
      <c r="FF32" s="5">
        <v>0</v>
      </c>
      <c r="FG32" s="5">
        <v>0</v>
      </c>
      <c r="FH32" s="5">
        <v>0</v>
      </c>
      <c r="FI32" s="5">
        <v>0</v>
      </c>
      <c r="FJ32" s="5">
        <v>-654</v>
      </c>
      <c r="FK32" s="5">
        <v>0</v>
      </c>
      <c r="FL32" s="5">
        <v>-59</v>
      </c>
      <c r="FM32" s="5">
        <v>0</v>
      </c>
      <c r="FN32" s="5">
        <v>0</v>
      </c>
      <c r="FO32" s="5">
        <v>0</v>
      </c>
      <c r="FP32" s="5">
        <v>0</v>
      </c>
      <c r="FQ32" s="5">
        <v>0</v>
      </c>
      <c r="FR32" s="5">
        <v>0</v>
      </c>
      <c r="FS32" s="5">
        <v>0</v>
      </c>
      <c r="FT32" s="5">
        <v>0</v>
      </c>
      <c r="FU32" s="5">
        <v>0</v>
      </c>
      <c r="FV32" s="5">
        <v>0</v>
      </c>
      <c r="FW32" s="5">
        <v>0</v>
      </c>
      <c r="FX32" s="5">
        <v>-1959</v>
      </c>
      <c r="FY32" s="5">
        <v>0</v>
      </c>
    </row>
    <row r="33" spans="1:181" x14ac:dyDescent="0.25">
      <c r="A33" s="5">
        <f t="shared" si="0"/>
        <v>2029</v>
      </c>
      <c r="B33" s="5">
        <v>-30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-54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-91</v>
      </c>
      <c r="P33" s="5">
        <v>0</v>
      </c>
      <c r="Q33" s="5">
        <v>0</v>
      </c>
      <c r="R33" s="5">
        <v>-404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-423</v>
      </c>
      <c r="AE33" s="5">
        <v>0</v>
      </c>
      <c r="AF33" s="5">
        <v>0</v>
      </c>
      <c r="AG33" s="5">
        <v>-641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-2591</v>
      </c>
      <c r="AN33" s="5">
        <v>-443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-2271</v>
      </c>
      <c r="AU33" s="5">
        <v>0</v>
      </c>
      <c r="AV33" s="5">
        <v>-281</v>
      </c>
      <c r="AW33" s="5">
        <v>-2684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-6262</v>
      </c>
      <c r="BJ33" s="5">
        <v>0</v>
      </c>
      <c r="BK33" s="5">
        <v>0</v>
      </c>
      <c r="BL33" s="5">
        <v>-69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-841</v>
      </c>
      <c r="BS33" s="5">
        <v>-133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-858</v>
      </c>
      <c r="BZ33" s="5">
        <v>0</v>
      </c>
      <c r="CA33" s="5">
        <v>-157</v>
      </c>
      <c r="CB33" s="5">
        <v>-95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-2271</v>
      </c>
      <c r="CO33" s="5">
        <v>0</v>
      </c>
      <c r="CP33" s="5">
        <v>0</v>
      </c>
      <c r="CQ33" s="5">
        <v>-30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-28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-69</v>
      </c>
      <c r="DE33" s="5">
        <v>0</v>
      </c>
      <c r="DF33" s="5">
        <v>-404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-266</v>
      </c>
      <c r="DS33" s="5">
        <v>0</v>
      </c>
      <c r="DT33" s="5">
        <v>-641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-1316</v>
      </c>
      <c r="EA33" s="5">
        <v>-889</v>
      </c>
      <c r="EB33" s="5">
        <v>0</v>
      </c>
      <c r="EC33" s="5">
        <v>0</v>
      </c>
      <c r="ED33" s="5">
        <v>0</v>
      </c>
      <c r="EE33" s="5">
        <v>0</v>
      </c>
      <c r="EF33" s="5">
        <v>0</v>
      </c>
      <c r="EG33" s="5">
        <v>-1942</v>
      </c>
      <c r="EH33" s="5">
        <v>0</v>
      </c>
      <c r="EI33" s="5">
        <v>-2684</v>
      </c>
      <c r="EJ33" s="5">
        <v>0</v>
      </c>
      <c r="EK33" s="5">
        <v>0</v>
      </c>
      <c r="EL33" s="5">
        <v>0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-4291</v>
      </c>
      <c r="EV33" s="5">
        <v>0</v>
      </c>
      <c r="EW33" s="5">
        <v>-69</v>
      </c>
      <c r="EX33" s="5">
        <v>0</v>
      </c>
      <c r="EY33" s="5">
        <v>0</v>
      </c>
      <c r="EZ33" s="5">
        <v>0</v>
      </c>
      <c r="FA33" s="5">
        <v>0</v>
      </c>
      <c r="FB33" s="5">
        <v>0</v>
      </c>
      <c r="FC33" s="5">
        <v>-394</v>
      </c>
      <c r="FD33" s="5">
        <v>-266</v>
      </c>
      <c r="FE33" s="5">
        <v>0</v>
      </c>
      <c r="FF33" s="5">
        <v>0</v>
      </c>
      <c r="FG33" s="5">
        <v>0</v>
      </c>
      <c r="FH33" s="5">
        <v>0</v>
      </c>
      <c r="FI33" s="5">
        <v>0</v>
      </c>
      <c r="FJ33" s="5">
        <v>-654</v>
      </c>
      <c r="FK33" s="5">
        <v>0</v>
      </c>
      <c r="FL33" s="5">
        <v>-95</v>
      </c>
      <c r="FM33" s="5">
        <v>0</v>
      </c>
      <c r="FN33" s="5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0</v>
      </c>
      <c r="FX33" s="5">
        <v>-1959</v>
      </c>
      <c r="FY33" s="5">
        <v>0</v>
      </c>
    </row>
    <row r="34" spans="1:181" x14ac:dyDescent="0.25">
      <c r="A34" s="5">
        <f t="shared" si="0"/>
        <v>2030</v>
      </c>
      <c r="B34" s="5">
        <v>-35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-62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-97</v>
      </c>
      <c r="P34" s="5">
        <v>0</v>
      </c>
      <c r="Q34" s="5">
        <v>0</v>
      </c>
      <c r="R34" s="5">
        <v>-540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-441</v>
      </c>
      <c r="AE34" s="5">
        <v>0</v>
      </c>
      <c r="AF34" s="5">
        <v>0</v>
      </c>
      <c r="AG34" s="5">
        <v>-877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-3037</v>
      </c>
      <c r="AN34" s="5">
        <v>-443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-2431</v>
      </c>
      <c r="AU34" s="5">
        <v>0</v>
      </c>
      <c r="AV34" s="5">
        <v>-281</v>
      </c>
      <c r="AW34" s="5">
        <v>-2736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-6509</v>
      </c>
      <c r="BJ34" s="5">
        <v>0</v>
      </c>
      <c r="BK34" s="5">
        <v>0</v>
      </c>
      <c r="BL34" s="5">
        <v>-71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-934</v>
      </c>
      <c r="BS34" s="5">
        <v>-133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-913</v>
      </c>
      <c r="BZ34" s="5">
        <v>0</v>
      </c>
      <c r="CA34" s="5">
        <v>-157</v>
      </c>
      <c r="CB34" s="5">
        <v>-140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-2322</v>
      </c>
      <c r="CO34" s="5">
        <v>0</v>
      </c>
      <c r="CP34" s="5">
        <v>0</v>
      </c>
      <c r="CQ34" s="5">
        <v>-35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-30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-77</v>
      </c>
      <c r="DE34" s="5">
        <v>0</v>
      </c>
      <c r="DF34" s="5">
        <v>-540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-292</v>
      </c>
      <c r="DS34" s="5">
        <v>0</v>
      </c>
      <c r="DT34" s="5">
        <v>-877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-1405</v>
      </c>
      <c r="EA34" s="5">
        <v>-889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-2194</v>
      </c>
      <c r="EH34" s="5">
        <v>0</v>
      </c>
      <c r="EI34" s="5">
        <v>-2736</v>
      </c>
      <c r="EJ34" s="5">
        <v>0</v>
      </c>
      <c r="EK34" s="5">
        <v>0</v>
      </c>
      <c r="EL34" s="5">
        <v>0</v>
      </c>
      <c r="EM34" s="5">
        <v>0</v>
      </c>
      <c r="EN34" s="5">
        <v>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-4753</v>
      </c>
      <c r="EV34" s="5">
        <v>0</v>
      </c>
      <c r="EW34" s="5">
        <v>-71</v>
      </c>
      <c r="EX34" s="5">
        <v>0</v>
      </c>
      <c r="EY34" s="5">
        <v>0</v>
      </c>
      <c r="EZ34" s="5">
        <v>0</v>
      </c>
      <c r="FA34" s="5">
        <v>0</v>
      </c>
      <c r="FB34" s="5">
        <v>0</v>
      </c>
      <c r="FC34" s="5">
        <v>-427</v>
      </c>
      <c r="FD34" s="5">
        <v>-266</v>
      </c>
      <c r="FE34" s="5">
        <v>0</v>
      </c>
      <c r="FF34" s="5">
        <v>0</v>
      </c>
      <c r="FG34" s="5">
        <v>0</v>
      </c>
      <c r="FH34" s="5">
        <v>0</v>
      </c>
      <c r="FI34" s="5">
        <v>0</v>
      </c>
      <c r="FJ34" s="5">
        <v>-731</v>
      </c>
      <c r="FK34" s="5">
        <v>0</v>
      </c>
      <c r="FL34" s="5">
        <v>-140</v>
      </c>
      <c r="FM34" s="5">
        <v>0</v>
      </c>
      <c r="FN34" s="5">
        <v>0</v>
      </c>
      <c r="FO34" s="5">
        <v>0</v>
      </c>
      <c r="FP34" s="5">
        <v>0</v>
      </c>
      <c r="FQ34" s="5">
        <v>0</v>
      </c>
      <c r="FR34" s="5">
        <v>0</v>
      </c>
      <c r="FS34" s="5">
        <v>0</v>
      </c>
      <c r="FT34" s="5">
        <v>0</v>
      </c>
      <c r="FU34" s="5">
        <v>0</v>
      </c>
      <c r="FV34" s="5">
        <v>0</v>
      </c>
      <c r="FW34" s="5">
        <v>0</v>
      </c>
      <c r="FX34" s="5">
        <v>-2113</v>
      </c>
      <c r="FY34" s="5">
        <v>0</v>
      </c>
    </row>
    <row r="35" spans="1:181" x14ac:dyDescent="0.25">
      <c r="A35" s="5">
        <f t="shared" si="0"/>
        <v>2031</v>
      </c>
      <c r="B35" s="5">
        <v>-40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-67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-107</v>
      </c>
      <c r="P35" s="5">
        <v>0</v>
      </c>
      <c r="Q35" s="5">
        <v>0</v>
      </c>
      <c r="R35" s="5">
        <v>-656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-474</v>
      </c>
      <c r="AE35" s="5">
        <v>0</v>
      </c>
      <c r="AF35" s="5">
        <v>0</v>
      </c>
      <c r="AG35" s="5">
        <v>-1161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-3352</v>
      </c>
      <c r="AN35" s="5">
        <v>-443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-2715</v>
      </c>
      <c r="AU35" s="5">
        <v>0</v>
      </c>
      <c r="AV35" s="5">
        <v>-282</v>
      </c>
      <c r="AW35" s="5">
        <v>-2788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-7142</v>
      </c>
      <c r="BJ35" s="5">
        <v>0</v>
      </c>
      <c r="BK35" s="5">
        <v>0</v>
      </c>
      <c r="BL35" s="5">
        <v>-73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-1040</v>
      </c>
      <c r="BS35" s="5">
        <v>-133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-1010</v>
      </c>
      <c r="BZ35" s="5">
        <v>0</v>
      </c>
      <c r="CA35" s="5">
        <v>-162</v>
      </c>
      <c r="CB35" s="5">
        <v>-194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-2426</v>
      </c>
      <c r="CO35" s="5">
        <v>0</v>
      </c>
      <c r="CP35" s="5">
        <v>0</v>
      </c>
      <c r="CQ35" s="5">
        <v>-40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-31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-82</v>
      </c>
      <c r="DE35" s="5">
        <v>0</v>
      </c>
      <c r="DF35" s="5">
        <v>-656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  <c r="DP35" s="5">
        <v>0</v>
      </c>
      <c r="DQ35" s="5">
        <v>0</v>
      </c>
      <c r="DR35" s="5">
        <v>-307</v>
      </c>
      <c r="DS35" s="5">
        <v>0</v>
      </c>
      <c r="DT35" s="5">
        <v>-1161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-1447</v>
      </c>
      <c r="EA35" s="5">
        <v>-889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-2387</v>
      </c>
      <c r="EH35" s="5">
        <v>0</v>
      </c>
      <c r="EI35" s="5">
        <v>-2788</v>
      </c>
      <c r="EJ35" s="5">
        <v>0</v>
      </c>
      <c r="EK35" s="5">
        <v>0</v>
      </c>
      <c r="EL35" s="5">
        <v>0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-5050</v>
      </c>
      <c r="EV35" s="5">
        <v>0</v>
      </c>
      <c r="EW35" s="5">
        <v>-73</v>
      </c>
      <c r="EX35" s="5">
        <v>0</v>
      </c>
      <c r="EY35" s="5">
        <v>0</v>
      </c>
      <c r="EZ35" s="5">
        <v>0</v>
      </c>
      <c r="FA35" s="5">
        <v>0</v>
      </c>
      <c r="FB35" s="5">
        <v>0</v>
      </c>
      <c r="FC35" s="5">
        <v>-447</v>
      </c>
      <c r="FD35" s="5">
        <v>-266</v>
      </c>
      <c r="FE35" s="5">
        <v>0</v>
      </c>
      <c r="FF35" s="5">
        <v>0</v>
      </c>
      <c r="FG35" s="5">
        <v>0</v>
      </c>
      <c r="FH35" s="5">
        <v>0</v>
      </c>
      <c r="FI35" s="5">
        <v>0</v>
      </c>
      <c r="FJ35" s="5">
        <v>-786</v>
      </c>
      <c r="FK35" s="5">
        <v>0</v>
      </c>
      <c r="FL35" s="5">
        <v>-194</v>
      </c>
      <c r="FM35" s="5">
        <v>0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0</v>
      </c>
      <c r="FW35" s="5">
        <v>0</v>
      </c>
      <c r="FX35" s="5">
        <v>-2172</v>
      </c>
      <c r="FY35" s="5">
        <v>0</v>
      </c>
    </row>
    <row r="36" spans="1:181" x14ac:dyDescent="0.25">
      <c r="A36" s="5">
        <f t="shared" si="0"/>
        <v>2032</v>
      </c>
      <c r="B36" s="5">
        <v>-45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-71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-113</v>
      </c>
      <c r="P36" s="5">
        <v>0</v>
      </c>
      <c r="Q36" s="5">
        <v>0</v>
      </c>
      <c r="R36" s="5">
        <v>-787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-497</v>
      </c>
      <c r="AE36" s="5">
        <v>0</v>
      </c>
      <c r="AF36" s="5">
        <v>0</v>
      </c>
      <c r="AG36" s="5">
        <v>-1594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-3637</v>
      </c>
      <c r="AN36" s="5">
        <v>-443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-2917</v>
      </c>
      <c r="AU36" s="5">
        <v>0</v>
      </c>
      <c r="AV36" s="5">
        <v>-282</v>
      </c>
      <c r="AW36" s="5">
        <v>-3327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-7569</v>
      </c>
      <c r="BJ36" s="5">
        <v>0</v>
      </c>
      <c r="BK36" s="5">
        <v>0</v>
      </c>
      <c r="BL36" s="5">
        <v>-75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-1040</v>
      </c>
      <c r="BS36" s="5">
        <v>-133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-1073</v>
      </c>
      <c r="BZ36" s="5">
        <v>0</v>
      </c>
      <c r="CA36" s="5">
        <v>-162</v>
      </c>
      <c r="CB36" s="5">
        <v>-259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-2561</v>
      </c>
      <c r="CO36" s="5">
        <v>0</v>
      </c>
      <c r="CP36" s="5">
        <v>0</v>
      </c>
      <c r="CQ36" s="5">
        <v>-45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-33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-87</v>
      </c>
      <c r="DE36" s="5">
        <v>0</v>
      </c>
      <c r="DF36" s="5">
        <v>-787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-321</v>
      </c>
      <c r="DS36" s="5">
        <v>0</v>
      </c>
      <c r="DT36" s="5">
        <v>-1594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-1542</v>
      </c>
      <c r="EA36" s="5">
        <v>-889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-2577</v>
      </c>
      <c r="EH36" s="5">
        <v>0</v>
      </c>
      <c r="EI36" s="5">
        <v>-3327</v>
      </c>
      <c r="EJ36" s="5">
        <v>0</v>
      </c>
      <c r="EK36" s="5">
        <v>0</v>
      </c>
      <c r="EL36" s="5">
        <v>0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-5327</v>
      </c>
      <c r="EV36" s="5">
        <v>0</v>
      </c>
      <c r="EW36" s="5">
        <v>-75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-468</v>
      </c>
      <c r="FD36" s="5">
        <v>-266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>
        <v>-841</v>
      </c>
      <c r="FK36" s="5">
        <v>0</v>
      </c>
      <c r="FL36" s="5">
        <v>-259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-2217</v>
      </c>
      <c r="FY36" s="5">
        <v>0</v>
      </c>
    </row>
    <row r="37" spans="1:181" x14ac:dyDescent="0.25">
      <c r="A37" s="5">
        <f t="shared" si="0"/>
        <v>2033</v>
      </c>
      <c r="B37" s="5">
        <v>-50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-76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-128</v>
      </c>
      <c r="P37" s="5">
        <v>0</v>
      </c>
      <c r="Q37" s="5">
        <v>0</v>
      </c>
      <c r="R37" s="5">
        <v>-928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-562</v>
      </c>
      <c r="AE37" s="5">
        <v>0</v>
      </c>
      <c r="AF37" s="5">
        <v>0</v>
      </c>
      <c r="AG37" s="5">
        <v>-1967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-3969</v>
      </c>
      <c r="AN37" s="5">
        <v>-443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-3330</v>
      </c>
      <c r="AU37" s="5">
        <v>0</v>
      </c>
      <c r="AV37" s="5">
        <v>-282</v>
      </c>
      <c r="AW37" s="5">
        <v>-4475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-8646</v>
      </c>
      <c r="BJ37" s="5">
        <v>0</v>
      </c>
      <c r="BK37" s="5">
        <v>0</v>
      </c>
      <c r="BL37" s="5">
        <v>-77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-1159</v>
      </c>
      <c r="BS37" s="5">
        <v>-133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-1222</v>
      </c>
      <c r="BZ37" s="5">
        <v>0</v>
      </c>
      <c r="CA37" s="5">
        <v>-166</v>
      </c>
      <c r="CB37" s="5">
        <v>-325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-2835</v>
      </c>
      <c r="CO37" s="5">
        <v>0</v>
      </c>
      <c r="CP37" s="5">
        <v>0</v>
      </c>
      <c r="CQ37" s="5">
        <v>-50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-33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-91</v>
      </c>
      <c r="DE37" s="5">
        <v>0</v>
      </c>
      <c r="DF37" s="5">
        <v>-928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-333</v>
      </c>
      <c r="DS37" s="5">
        <v>0</v>
      </c>
      <c r="DT37" s="5">
        <v>-1967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-1542</v>
      </c>
      <c r="EA37" s="5">
        <v>-889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-2746</v>
      </c>
      <c r="EH37" s="5">
        <v>0</v>
      </c>
      <c r="EI37" s="5">
        <v>-4475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-5550</v>
      </c>
      <c r="EV37" s="5">
        <v>0</v>
      </c>
      <c r="EW37" s="5">
        <v>-77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-472</v>
      </c>
      <c r="FD37" s="5">
        <v>-266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-886</v>
      </c>
      <c r="FK37" s="5">
        <v>0</v>
      </c>
      <c r="FL37" s="5">
        <v>-325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-2249</v>
      </c>
      <c r="FY37" s="5">
        <v>0</v>
      </c>
    </row>
    <row r="38" spans="1:181" x14ac:dyDescent="0.25">
      <c r="A38" s="5">
        <f t="shared" si="0"/>
        <v>2034</v>
      </c>
      <c r="B38" s="5">
        <v>-55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-76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-128</v>
      </c>
      <c r="P38" s="5">
        <v>0</v>
      </c>
      <c r="Q38" s="5">
        <v>0</v>
      </c>
      <c r="R38" s="5">
        <v>-1084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-562</v>
      </c>
      <c r="AE38" s="5">
        <v>0</v>
      </c>
      <c r="AF38" s="5">
        <v>0</v>
      </c>
      <c r="AG38" s="5">
        <v>-2558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-4043</v>
      </c>
      <c r="AN38" s="5">
        <v>-443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-3342</v>
      </c>
      <c r="AU38" s="5">
        <v>0</v>
      </c>
      <c r="AV38" s="5">
        <v>-282</v>
      </c>
      <c r="AW38" s="5">
        <v>-5882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-8646</v>
      </c>
      <c r="BJ38" s="5">
        <v>0</v>
      </c>
      <c r="BK38" s="5">
        <v>0</v>
      </c>
      <c r="BL38" s="5">
        <v>-79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-1206</v>
      </c>
      <c r="BS38" s="5">
        <v>-133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-1222</v>
      </c>
      <c r="BZ38" s="5">
        <v>0</v>
      </c>
      <c r="CA38" s="5">
        <v>-166</v>
      </c>
      <c r="CB38" s="5">
        <v>-398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-2835</v>
      </c>
      <c r="CO38" s="5">
        <v>0</v>
      </c>
      <c r="CP38" s="5">
        <v>0</v>
      </c>
      <c r="CQ38" s="5">
        <v>-55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-34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-94</v>
      </c>
      <c r="DE38" s="5">
        <v>0</v>
      </c>
      <c r="DF38" s="5">
        <v>-1084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  <c r="DP38" s="5">
        <v>0</v>
      </c>
      <c r="DQ38" s="5">
        <v>0</v>
      </c>
      <c r="DR38" s="5">
        <v>-340</v>
      </c>
      <c r="DS38" s="5">
        <v>0</v>
      </c>
      <c r="DT38" s="5">
        <v>-2558</v>
      </c>
      <c r="DU38" s="5">
        <v>0</v>
      </c>
      <c r="DV38" s="5">
        <v>0</v>
      </c>
      <c r="DW38" s="5">
        <v>0</v>
      </c>
      <c r="DX38" s="5">
        <v>0</v>
      </c>
      <c r="DY38" s="5">
        <v>0</v>
      </c>
      <c r="DZ38" s="5">
        <v>-1574</v>
      </c>
      <c r="EA38" s="5">
        <v>-889</v>
      </c>
      <c r="EB38" s="5">
        <v>0</v>
      </c>
      <c r="EC38" s="5">
        <v>0</v>
      </c>
      <c r="ED38" s="5">
        <v>0</v>
      </c>
      <c r="EE38" s="5">
        <v>0</v>
      </c>
      <c r="EF38" s="5">
        <v>0</v>
      </c>
      <c r="EG38" s="5">
        <v>-2878</v>
      </c>
      <c r="EH38" s="5">
        <v>0</v>
      </c>
      <c r="EI38" s="5">
        <v>-5882</v>
      </c>
      <c r="EJ38" s="5">
        <v>0</v>
      </c>
      <c r="EK38" s="5">
        <v>0</v>
      </c>
      <c r="EL38" s="5">
        <v>0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-5715</v>
      </c>
      <c r="EV38" s="5">
        <v>0</v>
      </c>
      <c r="EW38" s="5">
        <v>-79</v>
      </c>
      <c r="EX38" s="5">
        <v>0</v>
      </c>
      <c r="EY38" s="5">
        <v>0</v>
      </c>
      <c r="EZ38" s="5">
        <v>0</v>
      </c>
      <c r="FA38" s="5">
        <v>0</v>
      </c>
      <c r="FB38" s="5">
        <v>0</v>
      </c>
      <c r="FC38" s="5">
        <v>-472</v>
      </c>
      <c r="FD38" s="5">
        <v>-266</v>
      </c>
      <c r="FE38" s="5">
        <v>0</v>
      </c>
      <c r="FF38" s="5">
        <v>0</v>
      </c>
      <c r="FG38" s="5">
        <v>0</v>
      </c>
      <c r="FH38" s="5">
        <v>0</v>
      </c>
      <c r="FI38" s="5">
        <v>0</v>
      </c>
      <c r="FJ38" s="5">
        <v>-921</v>
      </c>
      <c r="FK38" s="5">
        <v>0</v>
      </c>
      <c r="FL38" s="5">
        <v>-398</v>
      </c>
      <c r="FM38" s="5">
        <v>0</v>
      </c>
      <c r="FN38" s="5">
        <v>0</v>
      </c>
      <c r="FO38" s="5">
        <v>0</v>
      </c>
      <c r="FP38" s="5">
        <v>0</v>
      </c>
      <c r="FQ38" s="5">
        <v>0</v>
      </c>
      <c r="FR38" s="5">
        <v>0</v>
      </c>
      <c r="FS38" s="5">
        <v>0</v>
      </c>
      <c r="FT38" s="5">
        <v>0</v>
      </c>
      <c r="FU38" s="5">
        <v>0</v>
      </c>
      <c r="FV38" s="5">
        <v>0</v>
      </c>
      <c r="FW38" s="5">
        <v>0</v>
      </c>
      <c r="FX38" s="5">
        <v>-2252</v>
      </c>
      <c r="FY38" s="5">
        <v>0</v>
      </c>
    </row>
    <row r="39" spans="1:181" x14ac:dyDescent="0.25">
      <c r="A39" s="5">
        <f t="shared" si="0"/>
        <v>2035</v>
      </c>
      <c r="B39" s="5">
        <v>-60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-76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-131</v>
      </c>
      <c r="P39" s="5">
        <v>0</v>
      </c>
      <c r="Q39" s="5">
        <v>0</v>
      </c>
      <c r="R39" s="5">
        <v>-1255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-571</v>
      </c>
      <c r="AE39" s="5">
        <v>0</v>
      </c>
      <c r="AF39" s="5">
        <v>0</v>
      </c>
      <c r="AG39" s="5">
        <v>-3014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-4043</v>
      </c>
      <c r="AN39" s="5">
        <v>-443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-3462</v>
      </c>
      <c r="AU39" s="5">
        <v>0</v>
      </c>
      <c r="AV39" s="5">
        <v>-333</v>
      </c>
      <c r="AW39" s="5">
        <v>-7156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-8831</v>
      </c>
      <c r="BJ39" s="5">
        <v>0</v>
      </c>
      <c r="BK39" s="5">
        <v>0</v>
      </c>
      <c r="BL39" s="5">
        <v>-81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-1218</v>
      </c>
      <c r="BS39" s="5">
        <v>-133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-1240</v>
      </c>
      <c r="BZ39" s="5">
        <v>0</v>
      </c>
      <c r="CA39" s="5">
        <v>-166</v>
      </c>
      <c r="CB39" s="5">
        <v>-461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-2835</v>
      </c>
      <c r="CO39" s="5">
        <v>0</v>
      </c>
      <c r="CP39" s="5">
        <v>0</v>
      </c>
      <c r="CQ39" s="5">
        <v>-60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-37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-98</v>
      </c>
      <c r="DE39" s="5">
        <v>0</v>
      </c>
      <c r="DF39" s="5">
        <v>-1255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-349</v>
      </c>
      <c r="DS39" s="5">
        <v>0</v>
      </c>
      <c r="DT39" s="5">
        <v>-3014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-1695</v>
      </c>
      <c r="EA39" s="5">
        <v>-889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-3032</v>
      </c>
      <c r="EH39" s="5">
        <v>0</v>
      </c>
      <c r="EI39" s="5">
        <v>-7156</v>
      </c>
      <c r="EJ39" s="5">
        <v>0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-5949</v>
      </c>
      <c r="EV39" s="5">
        <v>0</v>
      </c>
      <c r="EW39" s="5">
        <v>-81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-507</v>
      </c>
      <c r="FD39" s="5">
        <v>-266</v>
      </c>
      <c r="FE39" s="5">
        <v>0</v>
      </c>
      <c r="FF39" s="5">
        <v>0</v>
      </c>
      <c r="FG39" s="5">
        <v>0</v>
      </c>
      <c r="FH39" s="5">
        <v>0</v>
      </c>
      <c r="FI39" s="5">
        <v>0</v>
      </c>
      <c r="FJ39" s="5">
        <v>-966</v>
      </c>
      <c r="FK39" s="5">
        <v>0</v>
      </c>
      <c r="FL39" s="5">
        <v>-461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-2278</v>
      </c>
      <c r="FY39" s="5">
        <v>0</v>
      </c>
    </row>
    <row r="40" spans="1:181" x14ac:dyDescent="0.25">
      <c r="A40" s="5">
        <f t="shared" si="0"/>
        <v>2036</v>
      </c>
      <c r="B40" s="5">
        <v>-70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-79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-131</v>
      </c>
      <c r="P40" s="5">
        <v>0</v>
      </c>
      <c r="Q40" s="5">
        <v>0</v>
      </c>
      <c r="R40" s="5">
        <v>-1391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-571</v>
      </c>
      <c r="AE40" s="5">
        <v>0</v>
      </c>
      <c r="AF40" s="5">
        <v>0</v>
      </c>
      <c r="AG40" s="5">
        <v>-3529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-4312</v>
      </c>
      <c r="AN40" s="5">
        <v>-443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-3462</v>
      </c>
      <c r="AU40" s="5">
        <v>0</v>
      </c>
      <c r="AV40" s="5">
        <v>-333</v>
      </c>
      <c r="AW40" s="5">
        <v>-9212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-8831</v>
      </c>
      <c r="BJ40" s="5">
        <v>0</v>
      </c>
      <c r="BK40" s="5">
        <v>0</v>
      </c>
      <c r="BL40" s="5">
        <v>-83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-1225</v>
      </c>
      <c r="BS40" s="5">
        <v>-133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-1240</v>
      </c>
      <c r="BZ40" s="5">
        <v>0</v>
      </c>
      <c r="CA40" s="5">
        <v>-166</v>
      </c>
      <c r="CB40" s="5">
        <v>-532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-2835</v>
      </c>
      <c r="CO40" s="5">
        <v>0</v>
      </c>
      <c r="CP40" s="5">
        <v>0</v>
      </c>
      <c r="CQ40" s="5">
        <v>-70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-37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-100</v>
      </c>
      <c r="DE40" s="5">
        <v>0</v>
      </c>
      <c r="DF40" s="5">
        <v>-1391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-353</v>
      </c>
      <c r="DS40" s="5">
        <v>0</v>
      </c>
      <c r="DT40" s="5">
        <v>-3529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-1695</v>
      </c>
      <c r="EA40" s="5">
        <v>-889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-3126</v>
      </c>
      <c r="EH40" s="5">
        <v>0</v>
      </c>
      <c r="EI40" s="5">
        <v>-9212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-6043</v>
      </c>
      <c r="EV40" s="5">
        <v>0</v>
      </c>
      <c r="EW40" s="5">
        <v>-83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-507</v>
      </c>
      <c r="FD40" s="5">
        <v>-266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-993</v>
      </c>
      <c r="FK40" s="5">
        <v>0</v>
      </c>
      <c r="FL40" s="5">
        <v>-532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-2320</v>
      </c>
      <c r="FY40" s="5">
        <v>0</v>
      </c>
    </row>
    <row r="41" spans="1:181" x14ac:dyDescent="0.25">
      <c r="A41" s="5">
        <f t="shared" si="0"/>
        <v>2037</v>
      </c>
      <c r="B41" s="5">
        <v>-119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-79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-143</v>
      </c>
      <c r="P41" s="5">
        <v>0</v>
      </c>
      <c r="Q41" s="5">
        <v>0</v>
      </c>
      <c r="R41" s="5">
        <v>-1587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-621</v>
      </c>
      <c r="AE41" s="5">
        <v>0</v>
      </c>
      <c r="AF41" s="5">
        <v>0</v>
      </c>
      <c r="AG41" s="5">
        <v>-4093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-4412</v>
      </c>
      <c r="AN41" s="5">
        <v>-443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-3824</v>
      </c>
      <c r="AU41" s="5">
        <v>0</v>
      </c>
      <c r="AV41" s="5">
        <v>-333</v>
      </c>
      <c r="AW41" s="5">
        <v>-11124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-9802</v>
      </c>
      <c r="BJ41" s="5">
        <v>0</v>
      </c>
      <c r="BK41" s="5">
        <v>0</v>
      </c>
      <c r="BL41" s="5">
        <v>-85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-1228</v>
      </c>
      <c r="BS41" s="5">
        <v>-133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-1370</v>
      </c>
      <c r="BZ41" s="5">
        <v>0</v>
      </c>
      <c r="CA41" s="5">
        <v>-171</v>
      </c>
      <c r="CB41" s="5">
        <v>-608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-3107</v>
      </c>
      <c r="CO41" s="5">
        <v>0</v>
      </c>
      <c r="CP41" s="5">
        <v>0</v>
      </c>
      <c r="CQ41" s="5">
        <v>-119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-37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-107</v>
      </c>
      <c r="DE41" s="5">
        <v>0</v>
      </c>
      <c r="DF41" s="5">
        <v>-1587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-381</v>
      </c>
      <c r="DS41" s="5">
        <v>0</v>
      </c>
      <c r="DT41" s="5">
        <v>-4093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-1695</v>
      </c>
      <c r="EA41" s="5">
        <v>-889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-3364</v>
      </c>
      <c r="EH41" s="5">
        <v>0</v>
      </c>
      <c r="EI41" s="5">
        <v>-11124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-6519</v>
      </c>
      <c r="EV41" s="5">
        <v>0</v>
      </c>
      <c r="EW41" s="5">
        <v>-85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-507</v>
      </c>
      <c r="FD41" s="5">
        <v>-266</v>
      </c>
      <c r="FE41" s="5">
        <v>0</v>
      </c>
      <c r="FF41" s="5">
        <v>0</v>
      </c>
      <c r="FG41" s="5">
        <v>0</v>
      </c>
      <c r="FH41" s="5">
        <v>0</v>
      </c>
      <c r="FI41" s="5">
        <v>0</v>
      </c>
      <c r="FJ41" s="5">
        <v>-1067</v>
      </c>
      <c r="FK41" s="5">
        <v>0</v>
      </c>
      <c r="FL41" s="5">
        <v>-608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-2444</v>
      </c>
      <c r="FY41" s="5">
        <v>0</v>
      </c>
    </row>
    <row r="42" spans="1:181" x14ac:dyDescent="0.25">
      <c r="A42" s="5">
        <f t="shared" si="0"/>
        <v>2038</v>
      </c>
      <c r="B42" s="5">
        <v>-188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-80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-155</v>
      </c>
      <c r="P42" s="5">
        <v>0</v>
      </c>
      <c r="Q42" s="5">
        <v>0</v>
      </c>
      <c r="R42" s="5">
        <v>-1740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-675</v>
      </c>
      <c r="AE42" s="5">
        <v>0</v>
      </c>
      <c r="AF42" s="5">
        <v>0</v>
      </c>
      <c r="AG42" s="5">
        <v>-4734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-4588</v>
      </c>
      <c r="AN42" s="5">
        <v>-443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-4149</v>
      </c>
      <c r="AU42" s="5">
        <v>0</v>
      </c>
      <c r="AV42" s="5">
        <v>-333</v>
      </c>
      <c r="AW42" s="5">
        <v>-12825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-10677</v>
      </c>
      <c r="BJ42" s="5">
        <v>0</v>
      </c>
      <c r="BK42" s="5">
        <v>0</v>
      </c>
      <c r="BL42" s="5">
        <v>-108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-1269</v>
      </c>
      <c r="BS42" s="5">
        <v>-133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-1476</v>
      </c>
      <c r="BZ42" s="5">
        <v>0</v>
      </c>
      <c r="CA42" s="5">
        <v>-174</v>
      </c>
      <c r="CB42" s="5">
        <v>-693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-3322</v>
      </c>
      <c r="CO42" s="5">
        <v>0</v>
      </c>
      <c r="CP42" s="5">
        <v>0</v>
      </c>
      <c r="CQ42" s="5">
        <v>-188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-37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-108</v>
      </c>
      <c r="DE42" s="5">
        <v>0</v>
      </c>
      <c r="DF42" s="5">
        <v>-1740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-385</v>
      </c>
      <c r="DS42" s="5">
        <v>0</v>
      </c>
      <c r="DT42" s="5">
        <v>-4734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-1695</v>
      </c>
      <c r="EA42" s="5">
        <v>-889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-3420</v>
      </c>
      <c r="EH42" s="5">
        <v>0</v>
      </c>
      <c r="EI42" s="5">
        <v>-12825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-6595</v>
      </c>
      <c r="EV42" s="5">
        <v>0</v>
      </c>
      <c r="EW42" s="5">
        <v>-108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-509</v>
      </c>
      <c r="FD42" s="5">
        <v>-266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-1083</v>
      </c>
      <c r="FK42" s="5">
        <v>0</v>
      </c>
      <c r="FL42" s="5">
        <v>-693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-2455</v>
      </c>
      <c r="FY42" s="5">
        <v>0</v>
      </c>
    </row>
    <row r="43" spans="1:181" x14ac:dyDescent="0.25">
      <c r="A43" s="5">
        <f t="shared" si="0"/>
        <v>2039</v>
      </c>
      <c r="B43" s="5">
        <v>-277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-83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-158</v>
      </c>
      <c r="P43" s="5">
        <v>0</v>
      </c>
      <c r="Q43" s="5">
        <v>0</v>
      </c>
      <c r="R43" s="5">
        <v>-1903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-704</v>
      </c>
      <c r="AE43" s="5">
        <v>0</v>
      </c>
      <c r="AF43" s="5">
        <v>0</v>
      </c>
      <c r="AG43" s="5">
        <v>-5453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-4848</v>
      </c>
      <c r="AN43" s="5">
        <v>-443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-4251</v>
      </c>
      <c r="AU43" s="5">
        <v>0</v>
      </c>
      <c r="AV43" s="5">
        <v>-333</v>
      </c>
      <c r="AW43" s="5">
        <v>-14716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-11038</v>
      </c>
      <c r="BJ43" s="5">
        <v>0</v>
      </c>
      <c r="BK43" s="5">
        <v>0</v>
      </c>
      <c r="BL43" s="5">
        <v>-157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-1303</v>
      </c>
      <c r="BS43" s="5">
        <v>-133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-1529</v>
      </c>
      <c r="BZ43" s="5">
        <v>0</v>
      </c>
      <c r="CA43" s="5">
        <v>-174</v>
      </c>
      <c r="CB43" s="5">
        <v>-787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-3415</v>
      </c>
      <c r="CO43" s="5">
        <v>0</v>
      </c>
      <c r="CP43" s="5">
        <v>0</v>
      </c>
      <c r="CQ43" s="5">
        <v>-277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-38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-109</v>
      </c>
      <c r="DE43" s="5">
        <v>0</v>
      </c>
      <c r="DF43" s="5">
        <v>-1903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-391</v>
      </c>
      <c r="DS43" s="5">
        <v>0</v>
      </c>
      <c r="DT43" s="5">
        <v>-5453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-1725</v>
      </c>
      <c r="EA43" s="5">
        <v>-889</v>
      </c>
      <c r="EB43" s="5">
        <v>0</v>
      </c>
      <c r="EC43" s="5">
        <v>0</v>
      </c>
      <c r="ED43" s="5">
        <v>0</v>
      </c>
      <c r="EE43" s="5">
        <v>0</v>
      </c>
      <c r="EF43" s="5">
        <v>0</v>
      </c>
      <c r="EG43" s="5">
        <v>-3480</v>
      </c>
      <c r="EH43" s="5">
        <v>0</v>
      </c>
      <c r="EI43" s="5">
        <v>-14716</v>
      </c>
      <c r="EJ43" s="5">
        <v>0</v>
      </c>
      <c r="EK43" s="5">
        <v>0</v>
      </c>
      <c r="EL43" s="5">
        <v>0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-6707</v>
      </c>
      <c r="EV43" s="5">
        <v>0</v>
      </c>
      <c r="EW43" s="5">
        <v>-157</v>
      </c>
      <c r="EX43" s="5">
        <v>0</v>
      </c>
      <c r="EY43" s="5">
        <v>0</v>
      </c>
      <c r="EZ43" s="5">
        <v>0</v>
      </c>
      <c r="FA43" s="5">
        <v>0</v>
      </c>
      <c r="FB43" s="5">
        <v>0</v>
      </c>
      <c r="FC43" s="5">
        <v>-509</v>
      </c>
      <c r="FD43" s="5">
        <v>-266</v>
      </c>
      <c r="FE43" s="5">
        <v>0</v>
      </c>
      <c r="FF43" s="5">
        <v>0</v>
      </c>
      <c r="FG43" s="5">
        <v>0</v>
      </c>
      <c r="FH43" s="5">
        <v>0</v>
      </c>
      <c r="FI43" s="5">
        <v>0</v>
      </c>
      <c r="FJ43" s="5">
        <v>-1098</v>
      </c>
      <c r="FK43" s="5">
        <v>0</v>
      </c>
      <c r="FL43" s="5">
        <v>-787</v>
      </c>
      <c r="FM43" s="5">
        <v>0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0</v>
      </c>
      <c r="FW43" s="5">
        <v>0</v>
      </c>
      <c r="FX43" s="5">
        <v>-2479</v>
      </c>
      <c r="FY43" s="5">
        <v>0</v>
      </c>
    </row>
    <row r="44" spans="1:181" x14ac:dyDescent="0.25">
      <c r="A44" s="5">
        <f t="shared" si="0"/>
        <v>2040</v>
      </c>
      <c r="B44" s="5">
        <v>-385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-83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-158</v>
      </c>
      <c r="P44" s="5">
        <v>0</v>
      </c>
      <c r="Q44" s="5">
        <v>0</v>
      </c>
      <c r="R44" s="5">
        <v>-2141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-704</v>
      </c>
      <c r="AE44" s="5">
        <v>0</v>
      </c>
      <c r="AF44" s="5">
        <v>0</v>
      </c>
      <c r="AG44" s="5">
        <v>-6087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-4933</v>
      </c>
      <c r="AN44" s="5">
        <v>-443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-4251</v>
      </c>
      <c r="AU44" s="5">
        <v>0</v>
      </c>
      <c r="AV44" s="5">
        <v>-333</v>
      </c>
      <c r="AW44" s="5">
        <v>-16824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-11038</v>
      </c>
      <c r="BJ44" s="5">
        <v>0</v>
      </c>
      <c r="BK44" s="5">
        <v>0</v>
      </c>
      <c r="BL44" s="5">
        <v>-215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-1303</v>
      </c>
      <c r="BS44" s="5">
        <v>-133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-1529</v>
      </c>
      <c r="BZ44" s="5">
        <v>0</v>
      </c>
      <c r="CA44" s="5">
        <v>-174</v>
      </c>
      <c r="CB44" s="5">
        <v>-842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-3415</v>
      </c>
      <c r="CO44" s="5">
        <v>0</v>
      </c>
      <c r="CP44" s="5">
        <v>0</v>
      </c>
      <c r="CQ44" s="5">
        <v>-385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-39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-109</v>
      </c>
      <c r="DE44" s="5">
        <v>0</v>
      </c>
      <c r="DF44" s="5">
        <v>-2141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-391</v>
      </c>
      <c r="DS44" s="5">
        <v>0</v>
      </c>
      <c r="DT44" s="5">
        <v>-6087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-1756</v>
      </c>
      <c r="EA44" s="5">
        <v>-889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-3480</v>
      </c>
      <c r="EH44" s="5">
        <v>0</v>
      </c>
      <c r="EI44" s="5">
        <v>-16824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-6707</v>
      </c>
      <c r="EV44" s="5">
        <v>0</v>
      </c>
      <c r="EW44" s="5">
        <v>-215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-509</v>
      </c>
      <c r="FD44" s="5">
        <v>-266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-1098</v>
      </c>
      <c r="FK44" s="5">
        <v>0</v>
      </c>
      <c r="FL44" s="5">
        <v>-842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-2479</v>
      </c>
      <c r="FY44" s="5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2BC5-9551-4F1B-AECF-7325B39A2B16}">
  <sheetPr codeName="Sheet12"/>
  <dimension ref="A1:AI182"/>
  <sheetViews>
    <sheetView zoomScaleNormal="100" workbookViewId="0"/>
  </sheetViews>
  <sheetFormatPr defaultRowHeight="15" x14ac:dyDescent="0.25"/>
  <cols>
    <col min="1" max="1" width="27.140625" style="5" customWidth="1"/>
    <col min="2" max="2" width="50.5703125" style="5" bestFit="1" customWidth="1"/>
    <col min="3" max="3" width="47.5703125" style="5" customWidth="1"/>
    <col min="4" max="4" width="34.42578125" style="5" customWidth="1"/>
    <col min="5" max="5" width="18.28515625" style="5" customWidth="1"/>
    <col min="6" max="9" width="9.140625" style="5"/>
    <col min="10" max="11" width="14.85546875" style="5" customWidth="1"/>
    <col min="12" max="12" width="9.140625" style="5"/>
    <col min="13" max="13" width="21" style="5" customWidth="1"/>
    <col min="14" max="18" width="9.140625" style="5"/>
    <col min="19" max="19" width="50.5703125" style="5" bestFit="1" customWidth="1"/>
    <col min="20" max="20" width="45.5703125" style="5" bestFit="1" customWidth="1"/>
    <col min="21" max="21" width="30.5703125" style="5" bestFit="1" customWidth="1"/>
    <col min="22" max="22" width="16.5703125" style="5" bestFit="1" customWidth="1"/>
    <col min="23" max="23" width="9.28515625" style="30" bestFit="1" customWidth="1"/>
    <col min="24" max="16384" width="9.140625" style="5"/>
  </cols>
  <sheetData>
    <row r="1" spans="1:35" x14ac:dyDescent="0.25">
      <c r="A1" s="6"/>
      <c r="E1" s="6" t="s">
        <v>1100</v>
      </c>
      <c r="F1" s="6"/>
      <c r="G1" s="6"/>
      <c r="V1" s="29">
        <f>SUM(V3:V182)-SUM(E3:E182)</f>
        <v>0</v>
      </c>
    </row>
    <row r="2" spans="1:3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G2" s="5" t="s">
        <v>877</v>
      </c>
      <c r="H2" s="5" t="s">
        <v>1092</v>
      </c>
      <c r="O2" s="5">
        <v>5</v>
      </c>
      <c r="R2" s="31" t="s">
        <v>0</v>
      </c>
      <c r="S2" s="31" t="s">
        <v>1</v>
      </c>
      <c r="T2" s="31" t="s">
        <v>2</v>
      </c>
      <c r="U2" s="31" t="s">
        <v>3</v>
      </c>
      <c r="V2" s="31" t="s">
        <v>4</v>
      </c>
      <c r="W2" s="31" t="s">
        <v>5</v>
      </c>
      <c r="X2" s="31" t="s">
        <v>6</v>
      </c>
      <c r="Y2" s="31" t="s">
        <v>993</v>
      </c>
      <c r="Z2" s="31" t="s">
        <v>994</v>
      </c>
      <c r="AA2" s="31" t="s">
        <v>995</v>
      </c>
      <c r="AB2" s="31" t="s">
        <v>996</v>
      </c>
      <c r="AC2" s="31" t="s">
        <v>997</v>
      </c>
      <c r="AD2" s="31" t="s">
        <v>998</v>
      </c>
      <c r="AE2" s="31" t="s">
        <v>999</v>
      </c>
      <c r="AF2" s="31" t="s">
        <v>1000</v>
      </c>
      <c r="AG2" s="31" t="s">
        <v>7</v>
      </c>
      <c r="AH2" s="6" t="s">
        <v>7</v>
      </c>
      <c r="AI2" s="6"/>
    </row>
    <row r="3" spans="1:35" x14ac:dyDescent="0.25">
      <c r="A3" s="5" t="s">
        <v>222</v>
      </c>
      <c r="B3" s="5" t="str">
        <f t="shared" ref="B3:B34" si="0">C3&amp;"-Cnst"</f>
        <v>DRS.PX.NCA._.RES.Battery DLC-Cnst</v>
      </c>
      <c r="C3" s="5" t="str">
        <f>'AEG Inputs'!E3</f>
        <v>DRS.PX.NCA._.RES.Battery DLC</v>
      </c>
      <c r="D3" s="5" t="s">
        <v>229</v>
      </c>
      <c r="E3" s="29">
        <f t="shared" ref="E3:E34" si="1">ROUND(-G3/8760,9)</f>
        <v>-1.0273973E-2</v>
      </c>
      <c r="G3" s="5">
        <f>INDEX('AEG Inputs'!$J:$J,MATCH($C3,'AEG Inputs'!$E:$E,0))</f>
        <v>90</v>
      </c>
      <c r="H3" s="5">
        <f>'AEG Inputs'!$G$1</f>
        <v>0.01</v>
      </c>
      <c r="J3" s="5" t="s">
        <v>218</v>
      </c>
      <c r="K3" s="5" t="s">
        <v>219</v>
      </c>
      <c r="M3" s="5" t="s">
        <v>220</v>
      </c>
      <c r="R3" s="31" t="s">
        <v>8</v>
      </c>
      <c r="S3" s="31" t="s">
        <v>899</v>
      </c>
      <c r="T3" s="31" t="s">
        <v>89</v>
      </c>
      <c r="U3" s="31" t="s">
        <v>229</v>
      </c>
      <c r="V3" s="31">
        <v>-2.2831050000000001E-3</v>
      </c>
      <c r="W3" s="31"/>
      <c r="X3" s="31" t="s">
        <v>1004</v>
      </c>
      <c r="Y3" s="32">
        <v>1</v>
      </c>
      <c r="Z3" s="31"/>
      <c r="AA3" s="31"/>
      <c r="AB3" s="31"/>
      <c r="AC3" s="31" t="s">
        <v>1002</v>
      </c>
      <c r="AD3" s="31"/>
      <c r="AE3" s="31"/>
      <c r="AF3" s="31"/>
      <c r="AG3" s="31" t="s">
        <v>1102</v>
      </c>
      <c r="AH3" s="5" t="s">
        <v>889</v>
      </c>
    </row>
    <row r="4" spans="1:35" x14ac:dyDescent="0.25">
      <c r="A4" s="5" t="s">
        <v>222</v>
      </c>
      <c r="B4" s="5" t="str">
        <f t="shared" si="0"/>
        <v>DRS.PX.NCA._.RES.EV DLC-Cnst</v>
      </c>
      <c r="C4" s="5" t="str">
        <f>'AEG Inputs'!E4</f>
        <v>DRS.PX.NCA._.RES.EV DLC</v>
      </c>
      <c r="D4" s="5" t="str">
        <f t="shared" ref="D4:D67" si="2">D3</f>
        <v>Installed Capacity Coefficient</v>
      </c>
      <c r="E4" s="29">
        <f t="shared" si="1"/>
        <v>-2.0547949999999999E-3</v>
      </c>
      <c r="G4" s="5">
        <f>INDEX('AEG Inputs'!$J:$J,MATCH($C4,'AEG Inputs'!$E:$E,0))</f>
        <v>18</v>
      </c>
      <c r="J4" s="5">
        <v>2021</v>
      </c>
      <c r="K4" s="5">
        <v>-476</v>
      </c>
      <c r="M4" s="5">
        <v>17.52</v>
      </c>
      <c r="N4" s="5">
        <f>+M4*1000</f>
        <v>17520</v>
      </c>
      <c r="O4" s="5">
        <f>$O$2*P4</f>
        <v>100</v>
      </c>
      <c r="P4" s="5">
        <v>20</v>
      </c>
      <c r="Q4" s="5">
        <f>-N4+O4</f>
        <v>-17420</v>
      </c>
      <c r="R4" s="31" t="s">
        <v>8</v>
      </c>
      <c r="S4" s="31" t="s">
        <v>900</v>
      </c>
      <c r="T4" s="31" t="s">
        <v>79</v>
      </c>
      <c r="U4" s="31" t="s">
        <v>229</v>
      </c>
      <c r="V4" s="31">
        <v>-1.0273973E-2</v>
      </c>
      <c r="W4" s="31"/>
      <c r="X4" s="31" t="s">
        <v>1004</v>
      </c>
      <c r="Y4" s="32">
        <v>1</v>
      </c>
      <c r="Z4" s="31"/>
      <c r="AA4" s="31"/>
      <c r="AB4" s="31"/>
      <c r="AC4" s="31" t="s">
        <v>1002</v>
      </c>
      <c r="AD4" s="31"/>
      <c r="AE4" s="31"/>
      <c r="AF4" s="31"/>
      <c r="AG4" s="31" t="s">
        <v>1102</v>
      </c>
      <c r="AH4" s="5" t="s">
        <v>889</v>
      </c>
    </row>
    <row r="5" spans="1:35" x14ac:dyDescent="0.25">
      <c r="A5" s="5" t="s">
        <v>222</v>
      </c>
      <c r="B5" s="5" t="str">
        <f t="shared" si="0"/>
        <v>DRS.PX.NCA._.RES.Grid Interactive Water Htr-Cnst</v>
      </c>
      <c r="C5" s="5" t="str">
        <f>'AEG Inputs'!E5</f>
        <v>DRS.PX.NCA._.RES.Grid Interactive Water Htr</v>
      </c>
      <c r="D5" s="5" t="str">
        <f t="shared" si="2"/>
        <v>Installed Capacity Coefficient</v>
      </c>
      <c r="E5" s="29">
        <f t="shared" si="1"/>
        <v>-2.0547949999999999E-3</v>
      </c>
      <c r="G5" s="5">
        <f>INDEX('AEG Inputs'!$J:$J,MATCH($C5,'AEG Inputs'!$E:$E,0))</f>
        <v>18</v>
      </c>
      <c r="I5" s="5">
        <f>+H3*8760</f>
        <v>87.600000000000009</v>
      </c>
      <c r="J5" s="5">
        <v>2022</v>
      </c>
      <c r="K5" s="5">
        <v>-618.79999999999995</v>
      </c>
      <c r="M5" s="5">
        <v>22.776</v>
      </c>
      <c r="O5" s="5">
        <f>$O$2*P5</f>
        <v>130</v>
      </c>
      <c r="P5" s="5">
        <v>26</v>
      </c>
      <c r="R5" s="31" t="s">
        <v>8</v>
      </c>
      <c r="S5" s="31" t="s">
        <v>901</v>
      </c>
      <c r="T5" s="31" t="s">
        <v>81</v>
      </c>
      <c r="U5" s="31" t="s">
        <v>229</v>
      </c>
      <c r="V5" s="31">
        <v>-2.0547949999999999E-3</v>
      </c>
      <c r="W5" s="31"/>
      <c r="X5" s="31" t="s">
        <v>1004</v>
      </c>
      <c r="Y5" s="32">
        <v>1</v>
      </c>
      <c r="Z5" s="31"/>
      <c r="AA5" s="31"/>
      <c r="AB5" s="31"/>
      <c r="AC5" s="31" t="s">
        <v>1002</v>
      </c>
      <c r="AD5" s="31"/>
      <c r="AE5" s="31"/>
      <c r="AF5" s="31"/>
      <c r="AG5" s="31" t="s">
        <v>1102</v>
      </c>
      <c r="AH5" s="5" t="s">
        <v>889</v>
      </c>
    </row>
    <row r="6" spans="1:35" x14ac:dyDescent="0.25">
      <c r="A6" s="5" t="s">
        <v>222</v>
      </c>
      <c r="B6" s="5" t="str">
        <f t="shared" si="0"/>
        <v>DRS.PX.NCA._.RES.Home Energy Mgmt Sys-Cnst</v>
      </c>
      <c r="C6" s="5" t="str">
        <f>'AEG Inputs'!E6</f>
        <v>DRS.PX.NCA._.RES.Home Energy Mgmt Sys</v>
      </c>
      <c r="D6" s="5" t="str">
        <f t="shared" si="2"/>
        <v>Installed Capacity Coefficient</v>
      </c>
      <c r="E6" s="29">
        <f t="shared" si="1"/>
        <v>-2.2831050000000001E-3</v>
      </c>
      <c r="G6" s="5">
        <f>INDEX('AEG Inputs'!$J:$J,MATCH($C6,'AEG Inputs'!$E:$E,0))</f>
        <v>20</v>
      </c>
      <c r="J6" s="5">
        <v>2023</v>
      </c>
      <c r="K6" s="5">
        <v>-618.79999999999995</v>
      </c>
      <c r="M6" s="5">
        <v>22.776</v>
      </c>
      <c r="R6" s="31" t="s">
        <v>8</v>
      </c>
      <c r="S6" s="31" t="s">
        <v>902</v>
      </c>
      <c r="T6" s="31" t="s">
        <v>83</v>
      </c>
      <c r="U6" s="31" t="s">
        <v>229</v>
      </c>
      <c r="V6" s="31">
        <v>-1.1415524999999999E-2</v>
      </c>
      <c r="W6" s="31"/>
      <c r="X6" s="31" t="s">
        <v>1004</v>
      </c>
      <c r="Y6" s="32">
        <v>1</v>
      </c>
      <c r="Z6" s="31"/>
      <c r="AA6" s="31"/>
      <c r="AB6" s="31"/>
      <c r="AC6" s="31" t="s">
        <v>1002</v>
      </c>
      <c r="AD6" s="31"/>
      <c r="AE6" s="31"/>
      <c r="AF6" s="31"/>
      <c r="AG6" s="31" t="s">
        <v>1102</v>
      </c>
      <c r="AH6" s="5" t="s">
        <v>889</v>
      </c>
    </row>
    <row r="7" spans="1:35" x14ac:dyDescent="0.25">
      <c r="A7" s="5" t="s">
        <v>222</v>
      </c>
      <c r="B7" s="5" t="str">
        <f t="shared" si="0"/>
        <v>DRS.PX.NCA._.RES.HVAC - DLC-Cnst</v>
      </c>
      <c r="C7" s="5" t="str">
        <f>'AEG Inputs'!E7</f>
        <v>DRS.PX.NCA._.RES.HVAC - DLC</v>
      </c>
      <c r="D7" s="5" t="str">
        <f t="shared" si="2"/>
        <v>Installed Capacity Coefficient</v>
      </c>
      <c r="E7" s="29">
        <f t="shared" si="1"/>
        <v>-1.1415524999999999E-2</v>
      </c>
      <c r="G7" s="5">
        <f>INDEX('AEG Inputs'!$J:$J,MATCH($C7,'AEG Inputs'!$E:$E,0))</f>
        <v>100</v>
      </c>
      <c r="J7" s="5">
        <v>2024</v>
      </c>
      <c r="K7" s="5">
        <v>-618.79999999999995</v>
      </c>
      <c r="M7" s="5">
        <v>22.838000000000001</v>
      </c>
      <c r="R7" s="31" t="s">
        <v>8</v>
      </c>
      <c r="S7" s="31" t="s">
        <v>903</v>
      </c>
      <c r="T7" s="31" t="s">
        <v>85</v>
      </c>
      <c r="U7" s="31" t="s">
        <v>229</v>
      </c>
      <c r="V7" s="31">
        <v>-2.0547949999999999E-3</v>
      </c>
      <c r="W7" s="31"/>
      <c r="X7" s="31" t="s">
        <v>1004</v>
      </c>
      <c r="Y7" s="32">
        <v>1</v>
      </c>
      <c r="Z7" s="31"/>
      <c r="AA7" s="31"/>
      <c r="AB7" s="31"/>
      <c r="AC7" s="31" t="s">
        <v>1002</v>
      </c>
      <c r="AD7" s="31"/>
      <c r="AE7" s="31"/>
      <c r="AF7" s="31"/>
      <c r="AG7" s="31" t="s">
        <v>1102</v>
      </c>
      <c r="AH7" s="5" t="s">
        <v>889</v>
      </c>
    </row>
    <row r="8" spans="1:35" x14ac:dyDescent="0.25">
      <c r="A8" s="5" t="s">
        <v>222</v>
      </c>
      <c r="B8" s="5" t="str">
        <f t="shared" si="0"/>
        <v>DRS.PX.NCA._.RES.Pool Pump - DLC-Cnst</v>
      </c>
      <c r="C8" s="5" t="str">
        <f>'AEG Inputs'!E8</f>
        <v>DRS.PX.NCA._.RES.Pool Pump - DLC</v>
      </c>
      <c r="D8" s="5" t="str">
        <f t="shared" si="2"/>
        <v>Installed Capacity Coefficient</v>
      </c>
      <c r="E8" s="29">
        <f t="shared" si="1"/>
        <v>-2.0547949999999999E-3</v>
      </c>
      <c r="G8" s="5">
        <f>INDEX('AEG Inputs'!$J:$J,MATCH($C8,'AEG Inputs'!$E:$E,0))</f>
        <v>18</v>
      </c>
      <c r="J8" s="5">
        <v>2025</v>
      </c>
      <c r="K8" s="5">
        <v>-618.79999999999995</v>
      </c>
      <c r="M8" s="5">
        <v>22.776</v>
      </c>
      <c r="R8" s="31" t="s">
        <v>8</v>
      </c>
      <c r="S8" s="31" t="s">
        <v>904</v>
      </c>
      <c r="T8" s="31" t="s">
        <v>87</v>
      </c>
      <c r="U8" s="31" t="s">
        <v>229</v>
      </c>
      <c r="V8" s="31">
        <v>-2.2831050000000001E-3</v>
      </c>
      <c r="W8" s="31"/>
      <c r="X8" s="31" t="s">
        <v>1004</v>
      </c>
      <c r="Y8" s="32">
        <v>1</v>
      </c>
      <c r="Z8" s="31"/>
      <c r="AA8" s="31"/>
      <c r="AB8" s="31"/>
      <c r="AC8" s="31" t="s">
        <v>1002</v>
      </c>
      <c r="AD8" s="31"/>
      <c r="AE8" s="31"/>
      <c r="AF8" s="31"/>
      <c r="AG8" s="31" t="s">
        <v>1102</v>
      </c>
      <c r="AH8" s="5" t="s">
        <v>889</v>
      </c>
    </row>
    <row r="9" spans="1:35" x14ac:dyDescent="0.25">
      <c r="A9" s="5" t="s">
        <v>222</v>
      </c>
      <c r="B9" s="5" t="str">
        <f t="shared" si="0"/>
        <v>DRS.PX.NCA._.RES.Smart Thermostats-Cnst</v>
      </c>
      <c r="C9" s="5" t="str">
        <f>'AEG Inputs'!E9</f>
        <v>DRS.PX.NCA._.RES.Smart Thermostats</v>
      </c>
      <c r="D9" s="5" t="str">
        <f t="shared" si="2"/>
        <v>Installed Capacity Coefficient</v>
      </c>
      <c r="E9" s="29">
        <f t="shared" si="1"/>
        <v>-2.2831050000000001E-3</v>
      </c>
      <c r="G9" s="5">
        <f>INDEX('AEG Inputs'!$J:$J,MATCH($C9,'AEG Inputs'!$E:$E,0))</f>
        <v>20</v>
      </c>
      <c r="J9" s="5">
        <v>2026</v>
      </c>
      <c r="K9" s="5">
        <v>-618.79999999999995</v>
      </c>
      <c r="M9" s="5">
        <v>22.776</v>
      </c>
      <c r="R9" s="31" t="s">
        <v>8</v>
      </c>
      <c r="S9" s="31" t="s">
        <v>905</v>
      </c>
      <c r="T9" s="31" t="s">
        <v>91</v>
      </c>
      <c r="U9" s="31" t="s">
        <v>229</v>
      </c>
      <c r="V9" s="31">
        <v>-2.0547949999999999E-3</v>
      </c>
      <c r="W9" s="31"/>
      <c r="X9" s="31" t="s">
        <v>1004</v>
      </c>
      <c r="Y9" s="32">
        <v>1</v>
      </c>
      <c r="Z9" s="31"/>
      <c r="AA9" s="31"/>
      <c r="AB9" s="31"/>
      <c r="AC9" s="31" t="s">
        <v>1002</v>
      </c>
      <c r="AD9" s="31"/>
      <c r="AE9" s="31"/>
      <c r="AF9" s="31"/>
      <c r="AG9" s="31" t="s">
        <v>1102</v>
      </c>
      <c r="AH9" s="5" t="s">
        <v>889</v>
      </c>
    </row>
    <row r="10" spans="1:35" x14ac:dyDescent="0.25">
      <c r="A10" s="5" t="s">
        <v>222</v>
      </c>
      <c r="B10" s="5" t="str">
        <f t="shared" si="0"/>
        <v>DRS.PX.NCA._.RES.Water Heater - DLC-Cnst</v>
      </c>
      <c r="C10" s="5" t="str">
        <f>'AEG Inputs'!E10</f>
        <v>DRS.PX.NCA._.RES.Water Heater - DLC</v>
      </c>
      <c r="D10" s="5" t="str">
        <f t="shared" si="2"/>
        <v>Installed Capacity Coefficient</v>
      </c>
      <c r="E10" s="29">
        <f t="shared" si="1"/>
        <v>-2.0547949999999999E-3</v>
      </c>
      <c r="G10" s="5">
        <f>INDEX('AEG Inputs'!$J:$J,MATCH($C10,'AEG Inputs'!$E:$E,0))</f>
        <v>18</v>
      </c>
      <c r="R10" s="31" t="s">
        <v>8</v>
      </c>
      <c r="S10" s="31" t="s">
        <v>906</v>
      </c>
      <c r="T10" s="31" t="s">
        <v>93</v>
      </c>
      <c r="U10" s="31" t="s">
        <v>229</v>
      </c>
      <c r="V10" s="31">
        <v>-5.936073E-3</v>
      </c>
      <c r="W10" s="31"/>
      <c r="X10" s="31" t="s">
        <v>1004</v>
      </c>
      <c r="Y10" s="32">
        <v>1</v>
      </c>
      <c r="Z10" s="31"/>
      <c r="AA10" s="31"/>
      <c r="AB10" s="31"/>
      <c r="AC10" s="31" t="s">
        <v>1002</v>
      </c>
      <c r="AD10" s="31"/>
      <c r="AE10" s="31"/>
      <c r="AF10" s="31"/>
      <c r="AG10" s="31" t="s">
        <v>1102</v>
      </c>
      <c r="AH10" s="5" t="s">
        <v>889</v>
      </c>
    </row>
    <row r="11" spans="1:35" x14ac:dyDescent="0.25">
      <c r="A11" s="5" t="s">
        <v>222</v>
      </c>
      <c r="B11" s="5" t="str">
        <f t="shared" si="0"/>
        <v>DRS.PX.NCA._.CI_.Battery DLC-Cnst</v>
      </c>
      <c r="C11" s="5" t="str">
        <f>'AEG Inputs'!E11</f>
        <v>DRS.PX.NCA._.CI_.Battery DLC</v>
      </c>
      <c r="D11" s="5" t="str">
        <f t="shared" si="2"/>
        <v>Installed Capacity Coefficient</v>
      </c>
      <c r="E11" s="29">
        <f t="shared" si="1"/>
        <v>-1.0273973E-2</v>
      </c>
      <c r="G11" s="5">
        <f>INDEX('AEG Inputs'!$J:$J,MATCH($C11,'AEG Inputs'!$E:$E,0))</f>
        <v>90</v>
      </c>
      <c r="R11" s="31" t="s">
        <v>8</v>
      </c>
      <c r="S11" s="31" t="s">
        <v>907</v>
      </c>
      <c r="T11" s="31" t="s">
        <v>65</v>
      </c>
      <c r="U11" s="31" t="s">
        <v>229</v>
      </c>
      <c r="V11" s="31">
        <v>-1.0273973E-2</v>
      </c>
      <c r="W11" s="31"/>
      <c r="X11" s="31" t="s">
        <v>1004</v>
      </c>
      <c r="Y11" s="32">
        <v>1</v>
      </c>
      <c r="Z11" s="31"/>
      <c r="AA11" s="31"/>
      <c r="AB11" s="31"/>
      <c r="AC11" s="31" t="s">
        <v>1002</v>
      </c>
      <c r="AD11" s="31"/>
      <c r="AE11" s="31"/>
      <c r="AF11" s="31"/>
      <c r="AG11" s="31" t="s">
        <v>1102</v>
      </c>
      <c r="AH11" s="5" t="s">
        <v>889</v>
      </c>
    </row>
    <row r="12" spans="1:35" x14ac:dyDescent="0.25">
      <c r="A12" s="5" t="s">
        <v>222</v>
      </c>
      <c r="B12" s="5" t="str">
        <f t="shared" si="0"/>
        <v>DRS.PX.NCA._.CI_.Grid Interactive Water Htr-Cnst</v>
      </c>
      <c r="C12" s="5" t="str">
        <f>'AEG Inputs'!E12</f>
        <v>DRS.PX.NCA._.CI_.Grid Interactive Water Htr</v>
      </c>
      <c r="D12" s="5" t="str">
        <f t="shared" si="2"/>
        <v>Installed Capacity Coefficient</v>
      </c>
      <c r="E12" s="29">
        <f t="shared" si="1"/>
        <v>-2.0547949999999999E-3</v>
      </c>
      <c r="G12" s="5">
        <f>INDEX('AEG Inputs'!$J:$J,MATCH($C12,'AEG Inputs'!$E:$E,0))</f>
        <v>18</v>
      </c>
      <c r="R12" s="31" t="s">
        <v>8</v>
      </c>
      <c r="S12" s="31" t="s">
        <v>908</v>
      </c>
      <c r="T12" s="31" t="s">
        <v>67</v>
      </c>
      <c r="U12" s="31" t="s">
        <v>229</v>
      </c>
      <c r="V12" s="31">
        <v>-2.0547949999999999E-3</v>
      </c>
      <c r="W12" s="31"/>
      <c r="X12" s="31" t="s">
        <v>1004</v>
      </c>
      <c r="Y12" s="32">
        <v>1</v>
      </c>
      <c r="Z12" s="31"/>
      <c r="AA12" s="31"/>
      <c r="AB12" s="31"/>
      <c r="AC12" s="31" t="s">
        <v>1002</v>
      </c>
      <c r="AD12" s="31"/>
      <c r="AE12" s="31"/>
      <c r="AF12" s="31"/>
      <c r="AG12" s="31" t="s">
        <v>1102</v>
      </c>
      <c r="AH12" s="5" t="s">
        <v>889</v>
      </c>
    </row>
    <row r="13" spans="1:35" x14ac:dyDescent="0.25">
      <c r="A13" s="5" t="s">
        <v>222</v>
      </c>
      <c r="B13" s="5" t="str">
        <f t="shared" si="0"/>
        <v>DRS.PX.NCA._.CI_.HVAC - DLC-Cnst</v>
      </c>
      <c r="C13" s="5" t="str">
        <f>'AEG Inputs'!E13</f>
        <v>DRS.PX.NCA._.CI_.HVAC - DLC</v>
      </c>
      <c r="D13" s="5" t="str">
        <f t="shared" si="2"/>
        <v>Installed Capacity Coefficient</v>
      </c>
      <c r="E13" s="29">
        <f t="shared" si="1"/>
        <v>-1.1415524999999999E-2</v>
      </c>
      <c r="G13" s="5">
        <f>INDEX('AEG Inputs'!$J:$J,MATCH($C13,'AEG Inputs'!$E:$E,0))</f>
        <v>100</v>
      </c>
      <c r="R13" s="31" t="s">
        <v>8</v>
      </c>
      <c r="S13" s="31" t="s">
        <v>909</v>
      </c>
      <c r="T13" s="31" t="s">
        <v>69</v>
      </c>
      <c r="U13" s="31" t="s">
        <v>229</v>
      </c>
      <c r="V13" s="31">
        <v>-2.0547949999999999E-3</v>
      </c>
      <c r="W13" s="31"/>
      <c r="X13" s="31" t="s">
        <v>1004</v>
      </c>
      <c r="Y13" s="32">
        <v>1</v>
      </c>
      <c r="Z13" s="31"/>
      <c r="AA13" s="31"/>
      <c r="AB13" s="31"/>
      <c r="AC13" s="31" t="s">
        <v>1002</v>
      </c>
      <c r="AD13" s="31"/>
      <c r="AE13" s="31"/>
      <c r="AF13" s="31"/>
      <c r="AG13" s="31" t="s">
        <v>1102</v>
      </c>
      <c r="AH13" s="5" t="s">
        <v>889</v>
      </c>
    </row>
    <row r="14" spans="1:35" x14ac:dyDescent="0.25">
      <c r="A14" s="5" t="s">
        <v>222</v>
      </c>
      <c r="B14" s="5" t="str">
        <f t="shared" si="0"/>
        <v>DRS.PX.NCA._.CI_.Pool Pump - DLC-Cnst</v>
      </c>
      <c r="C14" s="5" t="str">
        <f>'AEG Inputs'!E14</f>
        <v>DRS.PX.NCA._.CI_.Pool Pump - DLC</v>
      </c>
      <c r="D14" s="5" t="str">
        <f t="shared" si="2"/>
        <v>Installed Capacity Coefficient</v>
      </c>
      <c r="E14" s="29">
        <f t="shared" si="1"/>
        <v>-2.0547949999999999E-3</v>
      </c>
      <c r="G14" s="5">
        <f>INDEX('AEG Inputs'!$J:$J,MATCH($C14,'AEG Inputs'!$E:$E,0))</f>
        <v>18</v>
      </c>
      <c r="R14" s="31" t="s">
        <v>8</v>
      </c>
      <c r="S14" s="31" t="s">
        <v>910</v>
      </c>
      <c r="T14" s="31" t="s">
        <v>71</v>
      </c>
      <c r="U14" s="31" t="s">
        <v>229</v>
      </c>
      <c r="V14" s="31">
        <v>-2.2831050000000001E-3</v>
      </c>
      <c r="W14" s="31"/>
      <c r="X14" s="31" t="s">
        <v>1004</v>
      </c>
      <c r="Y14" s="32">
        <v>1</v>
      </c>
      <c r="Z14" s="31"/>
      <c r="AA14" s="31"/>
      <c r="AB14" s="31"/>
      <c r="AC14" s="31" t="s">
        <v>1002</v>
      </c>
      <c r="AD14" s="31"/>
      <c r="AE14" s="31"/>
      <c r="AF14" s="31"/>
      <c r="AG14" s="31" t="s">
        <v>1102</v>
      </c>
      <c r="AH14" s="5" t="s">
        <v>889</v>
      </c>
    </row>
    <row r="15" spans="1:35" x14ac:dyDescent="0.25">
      <c r="A15" s="5" t="s">
        <v>222</v>
      </c>
      <c r="B15" s="5" t="str">
        <f t="shared" si="0"/>
        <v>DRS.PX.NCA._.CI_.Smart Thermostats-Cnst</v>
      </c>
      <c r="C15" s="5" t="str">
        <f>'AEG Inputs'!E15</f>
        <v>DRS.PX.NCA._.CI_.Smart Thermostats</v>
      </c>
      <c r="D15" s="5" t="str">
        <f t="shared" si="2"/>
        <v>Installed Capacity Coefficient</v>
      </c>
      <c r="E15" s="29">
        <f t="shared" si="1"/>
        <v>-2.2831050000000001E-3</v>
      </c>
      <c r="G15" s="5">
        <f>INDEX('AEG Inputs'!$J:$J,MATCH($C15,'AEG Inputs'!$E:$E,0))</f>
        <v>20</v>
      </c>
      <c r="R15" s="31" t="s">
        <v>8</v>
      </c>
      <c r="S15" s="31" t="s">
        <v>911</v>
      </c>
      <c r="T15" s="31" t="s">
        <v>73</v>
      </c>
      <c r="U15" s="31" t="s">
        <v>229</v>
      </c>
      <c r="V15" s="31">
        <v>-1.1415524999999999E-2</v>
      </c>
      <c r="W15" s="31"/>
      <c r="X15" s="31" t="s">
        <v>1004</v>
      </c>
      <c r="Y15" s="32">
        <v>1</v>
      </c>
      <c r="Z15" s="31"/>
      <c r="AA15" s="31"/>
      <c r="AB15" s="31"/>
      <c r="AC15" s="31" t="s">
        <v>1002</v>
      </c>
      <c r="AD15" s="31"/>
      <c r="AE15" s="31"/>
      <c r="AF15" s="31"/>
      <c r="AG15" s="31" t="s">
        <v>1102</v>
      </c>
      <c r="AH15" s="5" t="s">
        <v>889</v>
      </c>
    </row>
    <row r="16" spans="1:35" x14ac:dyDescent="0.25">
      <c r="A16" s="5" t="s">
        <v>222</v>
      </c>
      <c r="B16" s="5" t="str">
        <f t="shared" si="0"/>
        <v>DRS.PX.NCA._.CI_.3 Party-Cnst</v>
      </c>
      <c r="C16" s="5" t="str">
        <f>'AEG Inputs'!E16</f>
        <v>DRS.PX.NCA._.CI_.3 Party</v>
      </c>
      <c r="D16" s="5" t="str">
        <f t="shared" si="2"/>
        <v>Installed Capacity Coefficient</v>
      </c>
      <c r="E16" s="29">
        <f t="shared" si="1"/>
        <v>-2.2831050000000001E-3</v>
      </c>
      <c r="G16" s="5">
        <f>INDEX('AEG Inputs'!$J:$J,MATCH($C16,'AEG Inputs'!$E:$E,0))</f>
        <v>20</v>
      </c>
      <c r="R16" s="31" t="s">
        <v>8</v>
      </c>
      <c r="S16" s="31" t="s">
        <v>912</v>
      </c>
      <c r="T16" s="31" t="s">
        <v>75</v>
      </c>
      <c r="U16" s="31" t="s">
        <v>229</v>
      </c>
      <c r="V16" s="31">
        <v>-2.0547949999999999E-3</v>
      </c>
      <c r="W16" s="31"/>
      <c r="X16" s="31" t="s">
        <v>1004</v>
      </c>
      <c r="Y16" s="32">
        <v>1</v>
      </c>
      <c r="Z16" s="31"/>
      <c r="AA16" s="31"/>
      <c r="AB16" s="31"/>
      <c r="AC16" s="31" t="s">
        <v>1002</v>
      </c>
      <c r="AD16" s="31"/>
      <c r="AE16" s="31"/>
      <c r="AF16" s="31"/>
      <c r="AG16" s="31" t="s">
        <v>1102</v>
      </c>
      <c r="AH16" s="5" t="s">
        <v>889</v>
      </c>
    </row>
    <row r="17" spans="1:34" x14ac:dyDescent="0.25">
      <c r="A17" s="5" t="s">
        <v>222</v>
      </c>
      <c r="B17" s="5" t="str">
        <f t="shared" si="0"/>
        <v>DRS.PX.NCA._.CI_.Water Heater - DLC-Cnst</v>
      </c>
      <c r="C17" s="5" t="str">
        <f>'AEG Inputs'!E17</f>
        <v>DRS.PX.NCA._.CI_.Water Heater - DLC</v>
      </c>
      <c r="D17" s="5" t="str">
        <f t="shared" si="2"/>
        <v>Installed Capacity Coefficient</v>
      </c>
      <c r="E17" s="29">
        <f t="shared" si="1"/>
        <v>-2.0547949999999999E-3</v>
      </c>
      <c r="G17" s="5">
        <f>INDEX('AEG Inputs'!$J:$J,MATCH($C17,'AEG Inputs'!$E:$E,0))</f>
        <v>18</v>
      </c>
      <c r="R17" s="31" t="s">
        <v>8</v>
      </c>
      <c r="S17" s="31" t="s">
        <v>913</v>
      </c>
      <c r="T17" s="31" t="s">
        <v>77</v>
      </c>
      <c r="U17" s="31" t="s">
        <v>229</v>
      </c>
      <c r="V17" s="31">
        <v>-2.0547949999999999E-3</v>
      </c>
      <c r="W17" s="31"/>
      <c r="X17" s="31" t="s">
        <v>1004</v>
      </c>
      <c r="Y17" s="32">
        <v>1</v>
      </c>
      <c r="Z17" s="31"/>
      <c r="AA17" s="31"/>
      <c r="AB17" s="31"/>
      <c r="AC17" s="31" t="s">
        <v>1002</v>
      </c>
      <c r="AD17" s="31"/>
      <c r="AE17" s="31"/>
      <c r="AF17" s="31"/>
      <c r="AG17" s="31" t="s">
        <v>1102</v>
      </c>
      <c r="AH17" s="5" t="s">
        <v>889</v>
      </c>
    </row>
    <row r="18" spans="1:34" x14ac:dyDescent="0.25">
      <c r="A18" s="5" t="s">
        <v>222</v>
      </c>
      <c r="B18" s="5" t="str">
        <f t="shared" si="0"/>
        <v>DRS.PX.NCA._.IRR.Irrigation DLC-Cnst</v>
      </c>
      <c r="C18" s="5" t="str">
        <f>'AEG Inputs'!E18</f>
        <v>DRS.PX.NCA._.IRR.Irrigation DLC</v>
      </c>
      <c r="D18" s="5" t="str">
        <f t="shared" si="2"/>
        <v>Installed Capacity Coefficient</v>
      </c>
      <c r="E18" s="29">
        <f t="shared" si="1"/>
        <v>-5.936073E-3</v>
      </c>
      <c r="G18" s="5">
        <f>INDEX('AEG Inputs'!$J:$J,MATCH($C18,'AEG Inputs'!$E:$E,0))</f>
        <v>52</v>
      </c>
      <c r="R18" s="31" t="s">
        <v>8</v>
      </c>
      <c r="S18" s="31" t="s">
        <v>914</v>
      </c>
      <c r="T18" s="31" t="s">
        <v>58</v>
      </c>
      <c r="U18" s="31" t="s">
        <v>229</v>
      </c>
      <c r="V18" s="31">
        <v>-2.2831050000000001E-3</v>
      </c>
      <c r="W18" s="31"/>
      <c r="X18" s="31" t="s">
        <v>1004</v>
      </c>
      <c r="Y18" s="32">
        <v>1</v>
      </c>
      <c r="Z18" s="31"/>
      <c r="AA18" s="31"/>
      <c r="AB18" s="31"/>
      <c r="AC18" s="31" t="s">
        <v>1002</v>
      </c>
      <c r="AD18" s="31"/>
      <c r="AE18" s="31"/>
      <c r="AF18" s="31"/>
      <c r="AG18" s="31" t="s">
        <v>1102</v>
      </c>
      <c r="AH18" s="5" t="s">
        <v>889</v>
      </c>
    </row>
    <row r="19" spans="1:34" x14ac:dyDescent="0.25">
      <c r="A19" s="5" t="s">
        <v>222</v>
      </c>
      <c r="B19" s="5" t="str">
        <f t="shared" si="0"/>
        <v>DRS.PX.GOE._.RES.Battery DLC-Cnst</v>
      </c>
      <c r="C19" s="5" t="str">
        <f>'AEG Inputs'!E19</f>
        <v>DRS.PX.GOE._.RES.Battery DLC</v>
      </c>
      <c r="D19" s="5" t="str">
        <f t="shared" si="2"/>
        <v>Installed Capacity Coefficient</v>
      </c>
      <c r="E19" s="29">
        <f t="shared" si="1"/>
        <v>-1.0273973E-2</v>
      </c>
      <c r="G19" s="5">
        <f>INDEX('AEG Inputs'!$J:$J,MATCH($C19,'AEG Inputs'!$E:$E,0))</f>
        <v>90</v>
      </c>
      <c r="R19" s="31" t="s">
        <v>8</v>
      </c>
      <c r="S19" s="31" t="s">
        <v>915</v>
      </c>
      <c r="T19" s="31" t="s">
        <v>48</v>
      </c>
      <c r="U19" s="31" t="s">
        <v>229</v>
      </c>
      <c r="V19" s="31">
        <v>-1.0273973E-2</v>
      </c>
      <c r="W19" s="31"/>
      <c r="X19" s="31" t="s">
        <v>1004</v>
      </c>
      <c r="Y19" s="32">
        <v>1</v>
      </c>
      <c r="Z19" s="31"/>
      <c r="AA19" s="31"/>
      <c r="AB19" s="31"/>
      <c r="AC19" s="31" t="s">
        <v>1002</v>
      </c>
      <c r="AD19" s="31"/>
      <c r="AE19" s="31"/>
      <c r="AF19" s="31"/>
      <c r="AG19" s="31" t="s">
        <v>1102</v>
      </c>
      <c r="AH19" s="5" t="s">
        <v>889</v>
      </c>
    </row>
    <row r="20" spans="1:34" x14ac:dyDescent="0.25">
      <c r="A20" s="5" t="s">
        <v>222</v>
      </c>
      <c r="B20" s="5" t="str">
        <f t="shared" si="0"/>
        <v>DRS.PX.GOE._.RES.EV DLC-Cnst</v>
      </c>
      <c r="C20" s="5" t="str">
        <f>'AEG Inputs'!E20</f>
        <v>DRS.PX.GOE._.RES.EV DLC</v>
      </c>
      <c r="D20" s="5" t="str">
        <f t="shared" si="2"/>
        <v>Installed Capacity Coefficient</v>
      </c>
      <c r="E20" s="29">
        <f t="shared" si="1"/>
        <v>-2.0547949999999999E-3</v>
      </c>
      <c r="G20" s="5">
        <f>INDEX('AEG Inputs'!$J:$J,MATCH($C20,'AEG Inputs'!$E:$E,0))</f>
        <v>18</v>
      </c>
      <c r="R20" s="31" t="s">
        <v>8</v>
      </c>
      <c r="S20" s="31" t="s">
        <v>916</v>
      </c>
      <c r="T20" s="31" t="s">
        <v>50</v>
      </c>
      <c r="U20" s="31" t="s">
        <v>229</v>
      </c>
      <c r="V20" s="31">
        <v>-2.0547949999999999E-3</v>
      </c>
      <c r="W20" s="31"/>
      <c r="X20" s="31" t="s">
        <v>1004</v>
      </c>
      <c r="Y20" s="32">
        <v>1</v>
      </c>
      <c r="Z20" s="31"/>
      <c r="AA20" s="31"/>
      <c r="AB20" s="31"/>
      <c r="AC20" s="31" t="s">
        <v>1002</v>
      </c>
      <c r="AD20" s="31"/>
      <c r="AE20" s="31"/>
      <c r="AF20" s="31"/>
      <c r="AG20" s="31" t="s">
        <v>1102</v>
      </c>
      <c r="AH20" s="5" t="s">
        <v>889</v>
      </c>
    </row>
    <row r="21" spans="1:34" x14ac:dyDescent="0.25">
      <c r="A21" s="5" t="s">
        <v>222</v>
      </c>
      <c r="B21" s="5" t="str">
        <f t="shared" si="0"/>
        <v>DRS.PX.GOE._.RES.Grid Interactive Water Htr-Cnst</v>
      </c>
      <c r="C21" s="5" t="str">
        <f>'AEG Inputs'!E21</f>
        <v>DRS.PX.GOE._.RES.Grid Interactive Water Htr</v>
      </c>
      <c r="D21" s="5" t="str">
        <f t="shared" si="2"/>
        <v>Installed Capacity Coefficient</v>
      </c>
      <c r="E21" s="29">
        <f t="shared" si="1"/>
        <v>-2.0547949999999999E-3</v>
      </c>
      <c r="G21" s="5">
        <f>INDEX('AEG Inputs'!$J:$J,MATCH($C21,'AEG Inputs'!$E:$E,0))</f>
        <v>18</v>
      </c>
      <c r="R21" s="31" t="s">
        <v>8</v>
      </c>
      <c r="S21" s="31" t="s">
        <v>917</v>
      </c>
      <c r="T21" s="31" t="s">
        <v>52</v>
      </c>
      <c r="U21" s="31" t="s">
        <v>229</v>
      </c>
      <c r="V21" s="31">
        <v>-1.1415524999999999E-2</v>
      </c>
      <c r="W21" s="31"/>
      <c r="X21" s="31" t="s">
        <v>1004</v>
      </c>
      <c r="Y21" s="32">
        <v>1</v>
      </c>
      <c r="Z21" s="31"/>
      <c r="AA21" s="31"/>
      <c r="AB21" s="31"/>
      <c r="AC21" s="31" t="s">
        <v>1002</v>
      </c>
      <c r="AD21" s="31"/>
      <c r="AE21" s="31"/>
      <c r="AF21" s="31"/>
      <c r="AG21" s="31" t="s">
        <v>1102</v>
      </c>
      <c r="AH21" s="5" t="s">
        <v>889</v>
      </c>
    </row>
    <row r="22" spans="1:34" x14ac:dyDescent="0.25">
      <c r="A22" s="5" t="s">
        <v>222</v>
      </c>
      <c r="B22" s="5" t="str">
        <f t="shared" si="0"/>
        <v>DRS.PX.GOE._.RES.Home Energy Mgmt Sys-Cnst</v>
      </c>
      <c r="C22" s="5" t="str">
        <f>'AEG Inputs'!E22</f>
        <v>DRS.PX.GOE._.RES.Home Energy Mgmt Sys</v>
      </c>
      <c r="D22" s="5" t="str">
        <f t="shared" si="2"/>
        <v>Installed Capacity Coefficient</v>
      </c>
      <c r="E22" s="29">
        <f t="shared" si="1"/>
        <v>-2.2831050000000001E-3</v>
      </c>
      <c r="G22" s="5">
        <f>INDEX('AEG Inputs'!$J:$J,MATCH($C22,'AEG Inputs'!$E:$E,0))</f>
        <v>20</v>
      </c>
      <c r="R22" s="31" t="s">
        <v>8</v>
      </c>
      <c r="S22" s="31" t="s">
        <v>918</v>
      </c>
      <c r="T22" s="31" t="s">
        <v>54</v>
      </c>
      <c r="U22" s="31" t="s">
        <v>229</v>
      </c>
      <c r="V22" s="31">
        <v>-2.0547949999999999E-3</v>
      </c>
      <c r="W22" s="31"/>
      <c r="X22" s="31" t="s">
        <v>1004</v>
      </c>
      <c r="Y22" s="32">
        <v>1</v>
      </c>
      <c r="Z22" s="31"/>
      <c r="AA22" s="31"/>
      <c r="AB22" s="31"/>
      <c r="AC22" s="31" t="s">
        <v>1002</v>
      </c>
      <c r="AD22" s="31"/>
      <c r="AE22" s="31"/>
      <c r="AF22" s="31"/>
      <c r="AG22" s="31" t="s">
        <v>1102</v>
      </c>
      <c r="AH22" s="5" t="s">
        <v>889</v>
      </c>
    </row>
    <row r="23" spans="1:34" x14ac:dyDescent="0.25">
      <c r="A23" s="5" t="s">
        <v>222</v>
      </c>
      <c r="B23" s="5" t="str">
        <f t="shared" si="0"/>
        <v>DRS.PX.GOE._.RES.HVAC - DLC-Cnst</v>
      </c>
      <c r="C23" s="5" t="str">
        <f>'AEG Inputs'!E23</f>
        <v>DRS.PX.GOE._.RES.HVAC - DLC</v>
      </c>
      <c r="D23" s="5" t="str">
        <f t="shared" si="2"/>
        <v>Installed Capacity Coefficient</v>
      </c>
      <c r="E23" s="29">
        <f t="shared" si="1"/>
        <v>-1.1415524999999999E-2</v>
      </c>
      <c r="G23" s="5">
        <f>INDEX('AEG Inputs'!$J:$J,MATCH($C23,'AEG Inputs'!$E:$E,0))</f>
        <v>100</v>
      </c>
      <c r="R23" s="31" t="s">
        <v>8</v>
      </c>
      <c r="S23" s="31" t="s">
        <v>919</v>
      </c>
      <c r="T23" s="31" t="s">
        <v>56</v>
      </c>
      <c r="U23" s="31" t="s">
        <v>229</v>
      </c>
      <c r="V23" s="31">
        <v>-2.2831050000000001E-3</v>
      </c>
      <c r="W23" s="31"/>
      <c r="X23" s="31" t="s">
        <v>1004</v>
      </c>
      <c r="Y23" s="32">
        <v>1</v>
      </c>
      <c r="Z23" s="31"/>
      <c r="AA23" s="31"/>
      <c r="AB23" s="31"/>
      <c r="AC23" s="31" t="s">
        <v>1002</v>
      </c>
      <c r="AD23" s="31"/>
      <c r="AE23" s="31"/>
      <c r="AF23" s="31"/>
      <c r="AG23" s="31" t="s">
        <v>1102</v>
      </c>
      <c r="AH23" s="5" t="s">
        <v>889</v>
      </c>
    </row>
    <row r="24" spans="1:34" x14ac:dyDescent="0.25">
      <c r="A24" s="5" t="s">
        <v>222</v>
      </c>
      <c r="B24" s="5" t="str">
        <f t="shared" si="0"/>
        <v>DRS.PX.GOE._.RES.Pool Pump - DLC-Cnst</v>
      </c>
      <c r="C24" s="5" t="str">
        <f>'AEG Inputs'!E24</f>
        <v>DRS.PX.GOE._.RES.Pool Pump - DLC</v>
      </c>
      <c r="D24" s="5" t="str">
        <f t="shared" si="2"/>
        <v>Installed Capacity Coefficient</v>
      </c>
      <c r="E24" s="29">
        <f t="shared" si="1"/>
        <v>-2.0547949999999999E-3</v>
      </c>
      <c r="G24" s="5">
        <f>INDEX('AEG Inputs'!$J:$J,MATCH($C24,'AEG Inputs'!$E:$E,0))</f>
        <v>18</v>
      </c>
      <c r="R24" s="31" t="s">
        <v>8</v>
      </c>
      <c r="S24" s="31" t="s">
        <v>920</v>
      </c>
      <c r="T24" s="31" t="s">
        <v>60</v>
      </c>
      <c r="U24" s="31" t="s">
        <v>229</v>
      </c>
      <c r="V24" s="31">
        <v>-2.0547949999999999E-3</v>
      </c>
      <c r="W24" s="31"/>
      <c r="X24" s="31" t="s">
        <v>1004</v>
      </c>
      <c r="Y24" s="32">
        <v>1</v>
      </c>
      <c r="Z24" s="31"/>
      <c r="AA24" s="31"/>
      <c r="AB24" s="31"/>
      <c r="AC24" s="31" t="s">
        <v>1002</v>
      </c>
      <c r="AD24" s="31"/>
      <c r="AE24" s="31"/>
      <c r="AF24" s="31"/>
      <c r="AG24" s="31" t="s">
        <v>1102</v>
      </c>
      <c r="AH24" s="5" t="s">
        <v>889</v>
      </c>
    </row>
    <row r="25" spans="1:34" x14ac:dyDescent="0.25">
      <c r="A25" s="5" t="s">
        <v>222</v>
      </c>
      <c r="B25" s="5" t="str">
        <f t="shared" si="0"/>
        <v>DRS.PX.GOE._.RES.Water Heater - DLC-Cnst</v>
      </c>
      <c r="C25" s="5" t="str">
        <f>'AEG Inputs'!E25</f>
        <v>DRS.PX.GOE._.RES.Water Heater - DLC</v>
      </c>
      <c r="D25" s="5" t="str">
        <f t="shared" si="2"/>
        <v>Installed Capacity Coefficient</v>
      </c>
      <c r="E25" s="29">
        <f t="shared" si="1"/>
        <v>-2.0547949999999999E-3</v>
      </c>
      <c r="G25" s="5">
        <f>INDEX('AEG Inputs'!$J:$J,MATCH($C25,'AEG Inputs'!$E:$E,0))</f>
        <v>18</v>
      </c>
      <c r="M25" s="5" t="s">
        <v>1101</v>
      </c>
      <c r="R25" s="31" t="s">
        <v>8</v>
      </c>
      <c r="S25" s="31" t="s">
        <v>921</v>
      </c>
      <c r="T25" s="31" t="s">
        <v>62</v>
      </c>
      <c r="U25" s="31" t="s">
        <v>229</v>
      </c>
      <c r="V25" s="31">
        <v>-5.936073E-3</v>
      </c>
      <c r="W25" s="31"/>
      <c r="X25" s="31" t="s">
        <v>1004</v>
      </c>
      <c r="Y25" s="32">
        <v>1</v>
      </c>
      <c r="Z25" s="31"/>
      <c r="AA25" s="31"/>
      <c r="AB25" s="31"/>
      <c r="AC25" s="31" t="s">
        <v>1002</v>
      </c>
      <c r="AD25" s="31"/>
      <c r="AE25" s="31"/>
      <c r="AF25" s="31"/>
      <c r="AG25" s="31" t="s">
        <v>1102</v>
      </c>
      <c r="AH25" s="5" t="s">
        <v>889</v>
      </c>
    </row>
    <row r="26" spans="1:34" x14ac:dyDescent="0.25">
      <c r="A26" s="5" t="s">
        <v>222</v>
      </c>
      <c r="B26" s="5" t="str">
        <f t="shared" si="0"/>
        <v>DRS.PX.GOE._.CI_.Battery DLC-Cnst</v>
      </c>
      <c r="C26" s="5" t="str">
        <f>'AEG Inputs'!E26</f>
        <v>DRS.PX.GOE._.CI_.Battery DLC</v>
      </c>
      <c r="D26" s="5" t="str">
        <f t="shared" si="2"/>
        <v>Installed Capacity Coefficient</v>
      </c>
      <c r="E26" s="29">
        <f t="shared" si="1"/>
        <v>-1.0273973E-2</v>
      </c>
      <c r="G26" s="5">
        <f>INDEX('AEG Inputs'!$J:$J,MATCH($C26,'AEG Inputs'!$E:$E,0))</f>
        <v>90</v>
      </c>
      <c r="R26" s="31" t="s">
        <v>8</v>
      </c>
      <c r="S26" s="31" t="s">
        <v>922</v>
      </c>
      <c r="T26" s="31" t="s">
        <v>31</v>
      </c>
      <c r="U26" s="31" t="s">
        <v>229</v>
      </c>
      <c r="V26" s="31">
        <v>-1.0273973E-2</v>
      </c>
      <c r="W26" s="31"/>
      <c r="X26" s="31" t="s">
        <v>1004</v>
      </c>
      <c r="Y26" s="32">
        <v>1</v>
      </c>
      <c r="Z26" s="31"/>
      <c r="AA26" s="31"/>
      <c r="AB26" s="31"/>
      <c r="AC26" s="31" t="s">
        <v>1002</v>
      </c>
      <c r="AD26" s="31"/>
      <c r="AE26" s="31"/>
      <c r="AF26" s="31"/>
      <c r="AG26" s="31" t="s">
        <v>1102</v>
      </c>
      <c r="AH26" s="5" t="s">
        <v>889</v>
      </c>
    </row>
    <row r="27" spans="1:34" x14ac:dyDescent="0.25">
      <c r="A27" s="5" t="s">
        <v>222</v>
      </c>
      <c r="B27" s="5" t="str">
        <f t="shared" si="0"/>
        <v>DRS.PX.GOE._.CI_.Grid Interactive Water Htr-Cnst</v>
      </c>
      <c r="C27" s="5" t="str">
        <f>'AEG Inputs'!E27</f>
        <v>DRS.PX.GOE._.CI_.Grid Interactive Water Htr</v>
      </c>
      <c r="D27" s="5" t="str">
        <f t="shared" si="2"/>
        <v>Installed Capacity Coefficient</v>
      </c>
      <c r="E27" s="29">
        <f t="shared" si="1"/>
        <v>-2.0547949999999999E-3</v>
      </c>
      <c r="G27" s="5">
        <f>INDEX('AEG Inputs'!$J:$J,MATCH($C27,'AEG Inputs'!$E:$E,0))</f>
        <v>18</v>
      </c>
      <c r="R27" s="31" t="s">
        <v>8</v>
      </c>
      <c r="S27" s="31" t="s">
        <v>923</v>
      </c>
      <c r="T27" s="31" t="s">
        <v>34</v>
      </c>
      <c r="U27" s="31" t="s">
        <v>229</v>
      </c>
      <c r="V27" s="31">
        <v>-2.0547949999999999E-3</v>
      </c>
      <c r="W27" s="31"/>
      <c r="X27" s="31" t="s">
        <v>1004</v>
      </c>
      <c r="Y27" s="32">
        <v>1</v>
      </c>
      <c r="Z27" s="31"/>
      <c r="AA27" s="31"/>
      <c r="AB27" s="31"/>
      <c r="AC27" s="31" t="s">
        <v>1002</v>
      </c>
      <c r="AD27" s="31"/>
      <c r="AE27" s="31"/>
      <c r="AF27" s="31"/>
      <c r="AG27" s="31" t="s">
        <v>1102</v>
      </c>
      <c r="AH27" s="5" t="s">
        <v>889</v>
      </c>
    </row>
    <row r="28" spans="1:34" x14ac:dyDescent="0.25">
      <c r="A28" s="5" t="s">
        <v>222</v>
      </c>
      <c r="B28" s="5" t="str">
        <f t="shared" si="0"/>
        <v>DRS.PX.GOE._.CI_.HVAC - DLC-Cnst</v>
      </c>
      <c r="C28" s="5" t="str">
        <f>'AEG Inputs'!E28</f>
        <v>DRS.PX.GOE._.CI_.HVAC - DLC</v>
      </c>
      <c r="D28" s="5" t="str">
        <f t="shared" si="2"/>
        <v>Installed Capacity Coefficient</v>
      </c>
      <c r="E28" s="29">
        <f t="shared" si="1"/>
        <v>-1.1415524999999999E-2</v>
      </c>
      <c r="G28" s="5">
        <f>INDEX('AEG Inputs'!$J:$J,MATCH($C28,'AEG Inputs'!$E:$E,0))</f>
        <v>100</v>
      </c>
      <c r="R28" s="31" t="s">
        <v>8</v>
      </c>
      <c r="S28" s="31" t="s">
        <v>924</v>
      </c>
      <c r="T28" s="31" t="s">
        <v>36</v>
      </c>
      <c r="U28" s="31" t="s">
        <v>229</v>
      </c>
      <c r="V28" s="31">
        <v>-2.0547949999999999E-3</v>
      </c>
      <c r="W28" s="31"/>
      <c r="X28" s="31" t="s">
        <v>1004</v>
      </c>
      <c r="Y28" s="32">
        <v>1</v>
      </c>
      <c r="Z28" s="31"/>
      <c r="AA28" s="31"/>
      <c r="AB28" s="31"/>
      <c r="AC28" s="31" t="s">
        <v>1002</v>
      </c>
      <c r="AD28" s="31"/>
      <c r="AE28" s="31"/>
      <c r="AF28" s="31"/>
      <c r="AG28" s="31" t="s">
        <v>1102</v>
      </c>
      <c r="AH28" s="5" t="s">
        <v>889</v>
      </c>
    </row>
    <row r="29" spans="1:34" x14ac:dyDescent="0.25">
      <c r="A29" s="5" t="s">
        <v>222</v>
      </c>
      <c r="B29" s="5" t="str">
        <f t="shared" si="0"/>
        <v>DRS.PX.GOE._.CI_.Pool Pump - DLC-Cnst</v>
      </c>
      <c r="C29" s="5" t="str">
        <f>'AEG Inputs'!E29</f>
        <v>DRS.PX.GOE._.CI_.Pool Pump - DLC</v>
      </c>
      <c r="D29" s="5" t="str">
        <f t="shared" si="2"/>
        <v>Installed Capacity Coefficient</v>
      </c>
      <c r="E29" s="29">
        <f t="shared" si="1"/>
        <v>-2.0547949999999999E-3</v>
      </c>
      <c r="G29" s="5">
        <f>INDEX('AEG Inputs'!$J:$J,MATCH($C29,'AEG Inputs'!$E:$E,0))</f>
        <v>18</v>
      </c>
      <c r="R29" s="31" t="s">
        <v>8</v>
      </c>
      <c r="S29" s="31" t="s">
        <v>925</v>
      </c>
      <c r="T29" s="31" t="s">
        <v>38</v>
      </c>
      <c r="U29" s="31" t="s">
        <v>229</v>
      </c>
      <c r="V29" s="31">
        <v>-2.2831050000000001E-3</v>
      </c>
      <c r="W29" s="31"/>
      <c r="X29" s="31" t="s">
        <v>1004</v>
      </c>
      <c r="Y29" s="32">
        <v>1</v>
      </c>
      <c r="Z29" s="31"/>
      <c r="AA29" s="31"/>
      <c r="AB29" s="31"/>
      <c r="AC29" s="31" t="s">
        <v>1002</v>
      </c>
      <c r="AD29" s="31"/>
      <c r="AE29" s="31"/>
      <c r="AF29" s="31"/>
      <c r="AG29" s="31" t="s">
        <v>1102</v>
      </c>
      <c r="AH29" s="5" t="s">
        <v>889</v>
      </c>
    </row>
    <row r="30" spans="1:34" x14ac:dyDescent="0.25">
      <c r="A30" s="5" t="s">
        <v>222</v>
      </c>
      <c r="B30" s="5" t="str">
        <f t="shared" si="0"/>
        <v>DRS.PX.GOE._.CI_.Smart Thermostats-Cnst</v>
      </c>
      <c r="C30" s="5" t="str">
        <f>'AEG Inputs'!E30</f>
        <v>DRS.PX.GOE._.CI_.Smart Thermostats</v>
      </c>
      <c r="D30" s="5" t="str">
        <f t="shared" si="2"/>
        <v>Installed Capacity Coefficient</v>
      </c>
      <c r="E30" s="29">
        <f t="shared" si="1"/>
        <v>-2.2831050000000001E-3</v>
      </c>
      <c r="G30" s="5">
        <f>INDEX('AEG Inputs'!$J:$J,MATCH($C30,'AEG Inputs'!$E:$E,0))</f>
        <v>20</v>
      </c>
      <c r="R30" s="31" t="s">
        <v>8</v>
      </c>
      <c r="S30" s="31" t="s">
        <v>926</v>
      </c>
      <c r="T30" s="31" t="s">
        <v>40</v>
      </c>
      <c r="U30" s="31" t="s">
        <v>229</v>
      </c>
      <c r="V30" s="31">
        <v>-1.1415524999999999E-2</v>
      </c>
      <c r="W30" s="31"/>
      <c r="X30" s="31" t="s">
        <v>1004</v>
      </c>
      <c r="Y30" s="32">
        <v>1</v>
      </c>
      <c r="Z30" s="31"/>
      <c r="AA30" s="31"/>
      <c r="AB30" s="31"/>
      <c r="AC30" s="31" t="s">
        <v>1002</v>
      </c>
      <c r="AD30" s="31"/>
      <c r="AE30" s="31"/>
      <c r="AF30" s="31"/>
      <c r="AG30" s="31" t="s">
        <v>1102</v>
      </c>
      <c r="AH30" s="5" t="s">
        <v>889</v>
      </c>
    </row>
    <row r="31" spans="1:34" x14ac:dyDescent="0.25">
      <c r="A31" s="5" t="s">
        <v>222</v>
      </c>
      <c r="B31" s="5" t="str">
        <f t="shared" si="0"/>
        <v>DRS.PX.GOE._.CI_.3 Party-Cnst</v>
      </c>
      <c r="C31" s="5" t="str">
        <f>'AEG Inputs'!E31</f>
        <v>DRS.PX.GOE._.CI_.3 Party</v>
      </c>
      <c r="D31" s="5" t="str">
        <f t="shared" si="2"/>
        <v>Installed Capacity Coefficient</v>
      </c>
      <c r="E31" s="29">
        <f t="shared" si="1"/>
        <v>-2.2831050000000001E-3</v>
      </c>
      <c r="G31" s="5">
        <f>INDEX('AEG Inputs'!$J:$J,MATCH($C31,'AEG Inputs'!$E:$E,0))</f>
        <v>20</v>
      </c>
      <c r="R31" s="31" t="s">
        <v>8</v>
      </c>
      <c r="S31" s="31" t="s">
        <v>927</v>
      </c>
      <c r="T31" s="31" t="s">
        <v>42</v>
      </c>
      <c r="U31" s="31" t="s">
        <v>229</v>
      </c>
      <c r="V31" s="31">
        <v>-2.0547949999999999E-3</v>
      </c>
      <c r="W31" s="31"/>
      <c r="X31" s="31" t="s">
        <v>1004</v>
      </c>
      <c r="Y31" s="32">
        <v>1</v>
      </c>
      <c r="Z31" s="31"/>
      <c r="AA31" s="31"/>
      <c r="AB31" s="31"/>
      <c r="AC31" s="31" t="s">
        <v>1002</v>
      </c>
      <c r="AD31" s="31"/>
      <c r="AE31" s="31"/>
      <c r="AF31" s="31"/>
      <c r="AG31" s="31" t="s">
        <v>1102</v>
      </c>
      <c r="AH31" s="5" t="s">
        <v>889</v>
      </c>
    </row>
    <row r="32" spans="1:34" x14ac:dyDescent="0.25">
      <c r="A32" s="5" t="s">
        <v>222</v>
      </c>
      <c r="B32" s="5" t="str">
        <f t="shared" si="0"/>
        <v>DRS.PX.GOE._.CI_.Water Heater - DLC-Cnst</v>
      </c>
      <c r="C32" s="5" t="str">
        <f>'AEG Inputs'!E32</f>
        <v>DRS.PX.GOE._.CI_.Water Heater - DLC</v>
      </c>
      <c r="D32" s="5" t="str">
        <f t="shared" si="2"/>
        <v>Installed Capacity Coefficient</v>
      </c>
      <c r="E32" s="29">
        <f t="shared" si="1"/>
        <v>-2.0547949999999999E-3</v>
      </c>
      <c r="G32" s="5">
        <f>INDEX('AEG Inputs'!$J:$J,MATCH($C32,'AEG Inputs'!$E:$E,0))</f>
        <v>18</v>
      </c>
      <c r="R32" s="31" t="s">
        <v>8</v>
      </c>
      <c r="S32" s="31" t="s">
        <v>928</v>
      </c>
      <c r="T32" s="31" t="s">
        <v>44</v>
      </c>
      <c r="U32" s="31" t="s">
        <v>229</v>
      </c>
      <c r="V32" s="31">
        <v>-2.2831050000000001E-3</v>
      </c>
      <c r="W32" s="31"/>
      <c r="X32" s="31" t="s">
        <v>1004</v>
      </c>
      <c r="Y32" s="32">
        <v>1</v>
      </c>
      <c r="Z32" s="31"/>
      <c r="AA32" s="31"/>
      <c r="AB32" s="31"/>
      <c r="AC32" s="31" t="s">
        <v>1002</v>
      </c>
      <c r="AD32" s="31"/>
      <c r="AE32" s="31"/>
      <c r="AF32" s="31"/>
      <c r="AG32" s="31" t="s">
        <v>1102</v>
      </c>
      <c r="AH32" s="5" t="s">
        <v>889</v>
      </c>
    </row>
    <row r="33" spans="1:34" x14ac:dyDescent="0.25">
      <c r="A33" s="5" t="s">
        <v>222</v>
      </c>
      <c r="B33" s="5" t="str">
        <f t="shared" si="0"/>
        <v>DRS.PX.GOE._.IRR.Irrigation DLC-Cnst</v>
      </c>
      <c r="C33" s="5" t="str">
        <f>'AEG Inputs'!E33</f>
        <v>DRS.PX.GOE._.IRR.Irrigation DLC</v>
      </c>
      <c r="D33" s="5" t="str">
        <f t="shared" si="2"/>
        <v>Installed Capacity Coefficient</v>
      </c>
      <c r="E33" s="29">
        <f t="shared" si="1"/>
        <v>-5.936073E-3</v>
      </c>
      <c r="G33" s="5">
        <f>INDEX('AEG Inputs'!$J:$J,MATCH($C33,'AEG Inputs'!$E:$E,0))</f>
        <v>52</v>
      </c>
      <c r="R33" s="31" t="s">
        <v>8</v>
      </c>
      <c r="S33" s="31" t="s">
        <v>929</v>
      </c>
      <c r="T33" s="31" t="s">
        <v>46</v>
      </c>
      <c r="U33" s="31" t="s">
        <v>229</v>
      </c>
      <c r="V33" s="31">
        <v>-2.0547949999999999E-3</v>
      </c>
      <c r="W33" s="31"/>
      <c r="X33" s="31" t="s">
        <v>1004</v>
      </c>
      <c r="Y33" s="32">
        <v>1</v>
      </c>
      <c r="Z33" s="31"/>
      <c r="AA33" s="31"/>
      <c r="AB33" s="31"/>
      <c r="AC33" s="31" t="s">
        <v>1002</v>
      </c>
      <c r="AD33" s="31"/>
      <c r="AE33" s="31"/>
      <c r="AF33" s="31"/>
      <c r="AG33" s="31" t="s">
        <v>1102</v>
      </c>
      <c r="AH33" s="5" t="s">
        <v>889</v>
      </c>
    </row>
    <row r="34" spans="1:34" x14ac:dyDescent="0.25">
      <c r="A34" s="5" t="s">
        <v>222</v>
      </c>
      <c r="B34" s="5" t="str">
        <f t="shared" si="0"/>
        <v>DRS.PX.SOR._.RES.Battery DLC-Cnst</v>
      </c>
      <c r="C34" s="5" t="str">
        <f>'AEG Inputs'!E34</f>
        <v>DRS.PX.SOR._.RES.Battery DLC</v>
      </c>
      <c r="D34" s="5" t="str">
        <f t="shared" si="2"/>
        <v>Installed Capacity Coefficient</v>
      </c>
      <c r="E34" s="29">
        <f t="shared" si="1"/>
        <v>-1.0273973E-2</v>
      </c>
      <c r="G34" s="5">
        <f>INDEX('AEG Inputs'!$J:$J,MATCH($C34,'AEG Inputs'!$E:$E,0))</f>
        <v>90</v>
      </c>
      <c r="R34" s="31" t="s">
        <v>8</v>
      </c>
      <c r="S34" s="31" t="s">
        <v>930</v>
      </c>
      <c r="T34" s="31" t="s">
        <v>121</v>
      </c>
      <c r="U34" s="31" t="s">
        <v>229</v>
      </c>
      <c r="V34" s="31">
        <v>-2.2831050000000001E-3</v>
      </c>
      <c r="W34" s="31"/>
      <c r="X34" s="31" t="s">
        <v>1004</v>
      </c>
      <c r="Y34" s="32">
        <v>1</v>
      </c>
      <c r="Z34" s="31"/>
      <c r="AA34" s="31"/>
      <c r="AB34" s="31"/>
      <c r="AC34" s="31" t="s">
        <v>1002</v>
      </c>
      <c r="AD34" s="31"/>
      <c r="AE34" s="31"/>
      <c r="AF34" s="31"/>
      <c r="AG34" s="31" t="s">
        <v>1102</v>
      </c>
      <c r="AH34" s="5" t="s">
        <v>889</v>
      </c>
    </row>
    <row r="35" spans="1:34" x14ac:dyDescent="0.25">
      <c r="A35" s="5" t="s">
        <v>222</v>
      </c>
      <c r="B35" s="5" t="str">
        <f t="shared" ref="B35:B66" si="3">C35&amp;"-Cnst"</f>
        <v>DRS.PX.SOR._.RES.EV DLC-Cnst</v>
      </c>
      <c r="C35" s="5" t="str">
        <f>'AEG Inputs'!E35</f>
        <v>DRS.PX.SOR._.RES.EV DLC</v>
      </c>
      <c r="D35" s="5" t="str">
        <f t="shared" si="2"/>
        <v>Installed Capacity Coefficient</v>
      </c>
      <c r="E35" s="29">
        <f t="shared" ref="E35:E66" si="4">ROUND(-G35/8760,9)</f>
        <v>-2.0547949999999999E-3</v>
      </c>
      <c r="G35" s="5">
        <f>INDEX('AEG Inputs'!$J:$J,MATCH($C35,'AEG Inputs'!$E:$E,0))</f>
        <v>18</v>
      </c>
      <c r="R35" s="31" t="s">
        <v>8</v>
      </c>
      <c r="S35" s="31" t="s">
        <v>931</v>
      </c>
      <c r="T35" s="31" t="s">
        <v>111</v>
      </c>
      <c r="U35" s="31" t="s">
        <v>229</v>
      </c>
      <c r="V35" s="31">
        <v>-1.0273973E-2</v>
      </c>
      <c r="W35" s="31"/>
      <c r="X35" s="31" t="s">
        <v>1004</v>
      </c>
      <c r="Y35" s="32">
        <v>1</v>
      </c>
      <c r="Z35" s="31"/>
      <c r="AA35" s="31"/>
      <c r="AB35" s="31"/>
      <c r="AC35" s="31" t="s">
        <v>1002</v>
      </c>
      <c r="AD35" s="31"/>
      <c r="AE35" s="31"/>
      <c r="AF35" s="31"/>
      <c r="AG35" s="31" t="s">
        <v>1102</v>
      </c>
      <c r="AH35" s="5" t="s">
        <v>889</v>
      </c>
    </row>
    <row r="36" spans="1:34" x14ac:dyDescent="0.25">
      <c r="A36" s="5" t="s">
        <v>222</v>
      </c>
      <c r="B36" s="5" t="str">
        <f t="shared" si="3"/>
        <v>DRS.PX.SOR._.RES.Grid Interactive Water Htr-Cnst</v>
      </c>
      <c r="C36" s="5" t="str">
        <f>'AEG Inputs'!E36</f>
        <v>DRS.PX.SOR._.RES.Grid Interactive Water Htr</v>
      </c>
      <c r="D36" s="5" t="str">
        <f t="shared" si="2"/>
        <v>Installed Capacity Coefficient</v>
      </c>
      <c r="E36" s="29">
        <f t="shared" si="4"/>
        <v>-2.0547949999999999E-3</v>
      </c>
      <c r="G36" s="5">
        <f>INDEX('AEG Inputs'!$J:$J,MATCH($C36,'AEG Inputs'!$E:$E,0))</f>
        <v>18</v>
      </c>
      <c r="R36" s="31" t="s">
        <v>8</v>
      </c>
      <c r="S36" s="31" t="s">
        <v>932</v>
      </c>
      <c r="T36" s="31" t="s">
        <v>113</v>
      </c>
      <c r="U36" s="31" t="s">
        <v>229</v>
      </c>
      <c r="V36" s="31">
        <v>-2.0547949999999999E-3</v>
      </c>
      <c r="W36" s="31"/>
      <c r="X36" s="31" t="s">
        <v>1004</v>
      </c>
      <c r="Y36" s="32">
        <v>1</v>
      </c>
      <c r="Z36" s="31"/>
      <c r="AA36" s="31"/>
      <c r="AB36" s="31"/>
      <c r="AC36" s="31" t="s">
        <v>1002</v>
      </c>
      <c r="AD36" s="31"/>
      <c r="AE36" s="31"/>
      <c r="AF36" s="31"/>
      <c r="AG36" s="31" t="s">
        <v>1102</v>
      </c>
      <c r="AH36" s="5" t="s">
        <v>889</v>
      </c>
    </row>
    <row r="37" spans="1:34" x14ac:dyDescent="0.25">
      <c r="A37" s="5" t="s">
        <v>222</v>
      </c>
      <c r="B37" s="5" t="str">
        <f t="shared" si="3"/>
        <v>DRS.PX.SOR._.RES.Home Energy Mgmt Sys-Cnst</v>
      </c>
      <c r="C37" s="5" t="str">
        <f>'AEG Inputs'!E37</f>
        <v>DRS.PX.SOR._.RES.Home Energy Mgmt Sys</v>
      </c>
      <c r="D37" s="5" t="str">
        <f t="shared" si="2"/>
        <v>Installed Capacity Coefficient</v>
      </c>
      <c r="E37" s="29">
        <f t="shared" si="4"/>
        <v>-2.2831050000000001E-3</v>
      </c>
      <c r="G37" s="5">
        <f>INDEX('AEG Inputs'!$J:$J,MATCH($C37,'AEG Inputs'!$E:$E,0))</f>
        <v>20</v>
      </c>
      <c r="R37" s="31" t="s">
        <v>8</v>
      </c>
      <c r="S37" s="31" t="s">
        <v>933</v>
      </c>
      <c r="T37" s="31" t="s">
        <v>115</v>
      </c>
      <c r="U37" s="31" t="s">
        <v>229</v>
      </c>
      <c r="V37" s="31">
        <v>-1.1415524999999999E-2</v>
      </c>
      <c r="W37" s="31"/>
      <c r="X37" s="31" t="s">
        <v>1004</v>
      </c>
      <c r="Y37" s="32">
        <v>1</v>
      </c>
      <c r="Z37" s="31"/>
      <c r="AA37" s="31"/>
      <c r="AB37" s="31"/>
      <c r="AC37" s="31" t="s">
        <v>1002</v>
      </c>
      <c r="AD37" s="31"/>
      <c r="AE37" s="31"/>
      <c r="AF37" s="31"/>
      <c r="AG37" s="31" t="s">
        <v>1102</v>
      </c>
      <c r="AH37" s="5" t="s">
        <v>889</v>
      </c>
    </row>
    <row r="38" spans="1:34" x14ac:dyDescent="0.25">
      <c r="A38" s="5" t="s">
        <v>222</v>
      </c>
      <c r="B38" s="5" t="str">
        <f t="shared" si="3"/>
        <v>DRS.PX.SOR._.RES.HVAC - DLC-Cnst</v>
      </c>
      <c r="C38" s="5" t="str">
        <f>'AEG Inputs'!E38</f>
        <v>DRS.PX.SOR._.RES.HVAC - DLC</v>
      </c>
      <c r="D38" s="5" t="str">
        <f t="shared" si="2"/>
        <v>Installed Capacity Coefficient</v>
      </c>
      <c r="E38" s="29">
        <f t="shared" si="4"/>
        <v>-1.1415524999999999E-2</v>
      </c>
      <c r="G38" s="5">
        <f>INDEX('AEG Inputs'!$J:$J,MATCH($C38,'AEG Inputs'!$E:$E,0))</f>
        <v>100</v>
      </c>
      <c r="R38" s="31" t="s">
        <v>8</v>
      </c>
      <c r="S38" s="31" t="s">
        <v>934</v>
      </c>
      <c r="T38" s="31" t="s">
        <v>117</v>
      </c>
      <c r="U38" s="31" t="s">
        <v>229</v>
      </c>
      <c r="V38" s="31">
        <v>-2.0547949999999999E-3</v>
      </c>
      <c r="W38" s="31"/>
      <c r="X38" s="31" t="s">
        <v>1004</v>
      </c>
      <c r="Y38" s="32">
        <v>1</v>
      </c>
      <c r="Z38" s="31"/>
      <c r="AA38" s="31"/>
      <c r="AB38" s="31"/>
      <c r="AC38" s="31" t="s">
        <v>1002</v>
      </c>
      <c r="AD38" s="31"/>
      <c r="AE38" s="31"/>
      <c r="AF38" s="31"/>
      <c r="AG38" s="31" t="s">
        <v>1102</v>
      </c>
      <c r="AH38" s="5" t="s">
        <v>889</v>
      </c>
    </row>
    <row r="39" spans="1:34" x14ac:dyDescent="0.25">
      <c r="A39" s="5" t="s">
        <v>222</v>
      </c>
      <c r="B39" s="5" t="str">
        <f t="shared" si="3"/>
        <v>DRS.PX.SOR._.RES.Pool Pump - DLC-Cnst</v>
      </c>
      <c r="C39" s="5" t="str">
        <f>'AEG Inputs'!E39</f>
        <v>DRS.PX.SOR._.RES.Pool Pump - DLC</v>
      </c>
      <c r="D39" s="5" t="str">
        <f t="shared" si="2"/>
        <v>Installed Capacity Coefficient</v>
      </c>
      <c r="E39" s="29">
        <f t="shared" si="4"/>
        <v>-2.0547949999999999E-3</v>
      </c>
      <c r="G39" s="5">
        <f>INDEX('AEG Inputs'!$J:$J,MATCH($C39,'AEG Inputs'!$E:$E,0))</f>
        <v>18</v>
      </c>
      <c r="R39" s="31" t="s">
        <v>8</v>
      </c>
      <c r="S39" s="31" t="s">
        <v>935</v>
      </c>
      <c r="T39" s="31" t="s">
        <v>119</v>
      </c>
      <c r="U39" s="31" t="s">
        <v>229</v>
      </c>
      <c r="V39" s="31">
        <v>-2.2831050000000001E-3</v>
      </c>
      <c r="W39" s="31"/>
      <c r="X39" s="31" t="s">
        <v>1004</v>
      </c>
      <c r="Y39" s="32">
        <v>1</v>
      </c>
      <c r="Z39" s="31"/>
      <c r="AA39" s="31"/>
      <c r="AB39" s="31"/>
      <c r="AC39" s="31" t="s">
        <v>1002</v>
      </c>
      <c r="AD39" s="31"/>
      <c r="AE39" s="31"/>
      <c r="AF39" s="31"/>
      <c r="AG39" s="31" t="s">
        <v>1102</v>
      </c>
      <c r="AH39" s="5" t="s">
        <v>889</v>
      </c>
    </row>
    <row r="40" spans="1:34" x14ac:dyDescent="0.25">
      <c r="A40" s="5" t="s">
        <v>222</v>
      </c>
      <c r="B40" s="5" t="str">
        <f t="shared" si="3"/>
        <v>DRS.PX.SOR._.RES.Smart Thermostats-Cnst</v>
      </c>
      <c r="C40" s="5" t="str">
        <f>'AEG Inputs'!E40</f>
        <v>DRS.PX.SOR._.RES.Smart Thermostats</v>
      </c>
      <c r="D40" s="5" t="str">
        <f t="shared" si="2"/>
        <v>Installed Capacity Coefficient</v>
      </c>
      <c r="E40" s="29">
        <f t="shared" si="4"/>
        <v>-2.2831050000000001E-3</v>
      </c>
      <c r="G40" s="5">
        <f>INDEX('AEG Inputs'!$J:$J,MATCH($C40,'AEG Inputs'!$E:$E,0))</f>
        <v>20</v>
      </c>
      <c r="R40" s="31" t="s">
        <v>8</v>
      </c>
      <c r="S40" s="31" t="s">
        <v>936</v>
      </c>
      <c r="T40" s="31" t="s">
        <v>123</v>
      </c>
      <c r="U40" s="31" t="s">
        <v>229</v>
      </c>
      <c r="V40" s="31">
        <v>-2.0547949999999999E-3</v>
      </c>
      <c r="W40" s="31"/>
      <c r="X40" s="31" t="s">
        <v>1004</v>
      </c>
      <c r="Y40" s="32">
        <v>1</v>
      </c>
      <c r="Z40" s="31"/>
      <c r="AA40" s="31"/>
      <c r="AB40" s="31"/>
      <c r="AC40" s="31" t="s">
        <v>1002</v>
      </c>
      <c r="AD40" s="31"/>
      <c r="AE40" s="31"/>
      <c r="AF40" s="31"/>
      <c r="AG40" s="31" t="s">
        <v>1102</v>
      </c>
      <c r="AH40" s="5" t="s">
        <v>889</v>
      </c>
    </row>
    <row r="41" spans="1:34" x14ac:dyDescent="0.25">
      <c r="A41" s="5" t="s">
        <v>222</v>
      </c>
      <c r="B41" s="5" t="str">
        <f t="shared" si="3"/>
        <v>DRS.PX.SOR._.RES.Water Heater - DLC-Cnst</v>
      </c>
      <c r="C41" s="5" t="str">
        <f>'AEG Inputs'!E41</f>
        <v>DRS.PX.SOR._.RES.Water Heater - DLC</v>
      </c>
      <c r="D41" s="5" t="str">
        <f t="shared" si="2"/>
        <v>Installed Capacity Coefficient</v>
      </c>
      <c r="E41" s="29">
        <f t="shared" si="4"/>
        <v>-2.0547949999999999E-3</v>
      </c>
      <c r="G41" s="5">
        <f>INDEX('AEG Inputs'!$J:$J,MATCH($C41,'AEG Inputs'!$E:$E,0))</f>
        <v>18</v>
      </c>
      <c r="R41" s="31" t="s">
        <v>8</v>
      </c>
      <c r="S41" s="31" t="s">
        <v>937</v>
      </c>
      <c r="T41" s="31" t="s">
        <v>125</v>
      </c>
      <c r="U41" s="31" t="s">
        <v>229</v>
      </c>
      <c r="V41" s="31">
        <v>-5.936073E-3</v>
      </c>
      <c r="W41" s="31"/>
      <c r="X41" s="31" t="s">
        <v>1004</v>
      </c>
      <c r="Y41" s="32">
        <v>1</v>
      </c>
      <c r="Z41" s="31"/>
      <c r="AA41" s="31"/>
      <c r="AB41" s="31"/>
      <c r="AC41" s="31" t="s">
        <v>1002</v>
      </c>
      <c r="AD41" s="31"/>
      <c r="AE41" s="31"/>
      <c r="AF41" s="31"/>
      <c r="AG41" s="31" t="s">
        <v>1102</v>
      </c>
      <c r="AH41" s="5" t="s">
        <v>889</v>
      </c>
    </row>
    <row r="42" spans="1:34" x14ac:dyDescent="0.25">
      <c r="A42" s="5" t="s">
        <v>222</v>
      </c>
      <c r="B42" s="5" t="str">
        <f t="shared" si="3"/>
        <v>DRS.PX.SOR._.CI_.Battery DLC-Cnst</v>
      </c>
      <c r="C42" s="5" t="str">
        <f>'AEG Inputs'!E42</f>
        <v>DRS.PX.SOR._.CI_.Battery DLC</v>
      </c>
      <c r="D42" s="5" t="str">
        <f t="shared" si="2"/>
        <v>Installed Capacity Coefficient</v>
      </c>
      <c r="E42" s="29">
        <f t="shared" si="4"/>
        <v>-1.0273973E-2</v>
      </c>
      <c r="G42" s="5">
        <f>INDEX('AEG Inputs'!$J:$J,MATCH($C42,'AEG Inputs'!$E:$E,0))</f>
        <v>90</v>
      </c>
      <c r="R42" s="31" t="s">
        <v>8</v>
      </c>
      <c r="S42" s="31" t="s">
        <v>938</v>
      </c>
      <c r="T42" s="31" t="s">
        <v>95</v>
      </c>
      <c r="U42" s="31" t="s">
        <v>229</v>
      </c>
      <c r="V42" s="31">
        <v>-1.0273973E-2</v>
      </c>
      <c r="W42" s="31"/>
      <c r="X42" s="31" t="s">
        <v>1004</v>
      </c>
      <c r="Y42" s="32">
        <v>1</v>
      </c>
      <c r="Z42" s="31"/>
      <c r="AA42" s="31"/>
      <c r="AB42" s="31"/>
      <c r="AC42" s="31" t="s">
        <v>1002</v>
      </c>
      <c r="AD42" s="31"/>
      <c r="AE42" s="31"/>
      <c r="AF42" s="31"/>
      <c r="AG42" s="31" t="s">
        <v>1102</v>
      </c>
      <c r="AH42" s="5" t="s">
        <v>889</v>
      </c>
    </row>
    <row r="43" spans="1:34" x14ac:dyDescent="0.25">
      <c r="A43" s="5" t="s">
        <v>222</v>
      </c>
      <c r="B43" s="5" t="str">
        <f t="shared" si="3"/>
        <v>DRS.PX.SOR._.CI_.Grid Interactive Water Htr-Cnst</v>
      </c>
      <c r="C43" s="5" t="str">
        <f>'AEG Inputs'!E43</f>
        <v>DRS.PX.SOR._.CI_.Grid Interactive Water Htr</v>
      </c>
      <c r="D43" s="5" t="str">
        <f t="shared" si="2"/>
        <v>Installed Capacity Coefficient</v>
      </c>
      <c r="E43" s="29">
        <f t="shared" si="4"/>
        <v>-2.0547949999999999E-3</v>
      </c>
      <c r="G43" s="5">
        <f>INDEX('AEG Inputs'!$J:$J,MATCH($C43,'AEG Inputs'!$E:$E,0))</f>
        <v>18</v>
      </c>
      <c r="R43" s="31" t="s">
        <v>8</v>
      </c>
      <c r="S43" s="31" t="s">
        <v>939</v>
      </c>
      <c r="T43" s="31" t="s">
        <v>97</v>
      </c>
      <c r="U43" s="31" t="s">
        <v>229</v>
      </c>
      <c r="V43" s="31">
        <v>-2.0547949999999999E-3</v>
      </c>
      <c r="W43" s="31"/>
      <c r="X43" s="31" t="s">
        <v>1004</v>
      </c>
      <c r="Y43" s="32">
        <v>1</v>
      </c>
      <c r="Z43" s="31"/>
      <c r="AA43" s="31"/>
      <c r="AB43" s="31"/>
      <c r="AC43" s="31" t="s">
        <v>1002</v>
      </c>
      <c r="AD43" s="31"/>
      <c r="AE43" s="31"/>
      <c r="AF43" s="31"/>
      <c r="AG43" s="31" t="s">
        <v>1102</v>
      </c>
      <c r="AH43" s="5" t="s">
        <v>889</v>
      </c>
    </row>
    <row r="44" spans="1:34" x14ac:dyDescent="0.25">
      <c r="A44" s="5" t="s">
        <v>222</v>
      </c>
      <c r="B44" s="5" t="str">
        <f t="shared" si="3"/>
        <v>DRS.PX.SOR._.CI_.HVAC - DLC-Cnst</v>
      </c>
      <c r="C44" s="5" t="str">
        <f>'AEG Inputs'!E44</f>
        <v>DRS.PX.SOR._.CI_.HVAC - DLC</v>
      </c>
      <c r="D44" s="5" t="str">
        <f t="shared" si="2"/>
        <v>Installed Capacity Coefficient</v>
      </c>
      <c r="E44" s="29">
        <f t="shared" si="4"/>
        <v>-1.1415524999999999E-2</v>
      </c>
      <c r="G44" s="5">
        <f>INDEX('AEG Inputs'!$J:$J,MATCH($C44,'AEG Inputs'!$E:$E,0))</f>
        <v>100</v>
      </c>
      <c r="R44" s="31" t="s">
        <v>8</v>
      </c>
      <c r="S44" s="31" t="s">
        <v>940</v>
      </c>
      <c r="T44" s="31" t="s">
        <v>99</v>
      </c>
      <c r="U44" s="31" t="s">
        <v>229</v>
      </c>
      <c r="V44" s="31">
        <v>-2.0547949999999999E-3</v>
      </c>
      <c r="W44" s="31"/>
      <c r="X44" s="31" t="s">
        <v>1004</v>
      </c>
      <c r="Y44" s="32">
        <v>1</v>
      </c>
      <c r="Z44" s="31"/>
      <c r="AA44" s="31"/>
      <c r="AB44" s="31"/>
      <c r="AC44" s="31" t="s">
        <v>1002</v>
      </c>
      <c r="AD44" s="31"/>
      <c r="AE44" s="31"/>
      <c r="AF44" s="31"/>
      <c r="AG44" s="31" t="s">
        <v>1102</v>
      </c>
      <c r="AH44" s="5" t="s">
        <v>889</v>
      </c>
    </row>
    <row r="45" spans="1:34" x14ac:dyDescent="0.25">
      <c r="A45" s="5" t="s">
        <v>222</v>
      </c>
      <c r="B45" s="5" t="str">
        <f t="shared" si="3"/>
        <v>DRS.PX.SOR._.CI_.Pool Pump - DLC-Cnst</v>
      </c>
      <c r="C45" s="5" t="str">
        <f>'AEG Inputs'!E45</f>
        <v>DRS.PX.SOR._.CI_.Pool Pump - DLC</v>
      </c>
      <c r="D45" s="5" t="str">
        <f t="shared" si="2"/>
        <v>Installed Capacity Coefficient</v>
      </c>
      <c r="E45" s="29">
        <f t="shared" si="4"/>
        <v>-2.0547949999999999E-3</v>
      </c>
      <c r="G45" s="5">
        <f>INDEX('AEG Inputs'!$J:$J,MATCH($C45,'AEG Inputs'!$E:$E,0))</f>
        <v>18</v>
      </c>
      <c r="R45" s="31" t="s">
        <v>8</v>
      </c>
      <c r="S45" s="31" t="s">
        <v>941</v>
      </c>
      <c r="T45" s="31" t="s">
        <v>101</v>
      </c>
      <c r="U45" s="31" t="s">
        <v>229</v>
      </c>
      <c r="V45" s="31">
        <v>-2.2831050000000001E-3</v>
      </c>
      <c r="W45" s="31"/>
      <c r="X45" s="31" t="s">
        <v>1004</v>
      </c>
      <c r="Y45" s="32">
        <v>1</v>
      </c>
      <c r="Z45" s="31"/>
      <c r="AA45" s="31"/>
      <c r="AB45" s="31"/>
      <c r="AC45" s="31" t="s">
        <v>1002</v>
      </c>
      <c r="AD45" s="31"/>
      <c r="AE45" s="31"/>
      <c r="AF45" s="31"/>
      <c r="AG45" s="31" t="s">
        <v>1102</v>
      </c>
      <c r="AH45" s="5" t="s">
        <v>889</v>
      </c>
    </row>
    <row r="46" spans="1:34" x14ac:dyDescent="0.25">
      <c r="A46" s="5" t="s">
        <v>222</v>
      </c>
      <c r="B46" s="5" t="str">
        <f t="shared" si="3"/>
        <v>DRS.PX.SOR._.CI_.Smart Thermostats-Cnst</v>
      </c>
      <c r="C46" s="5" t="str">
        <f>'AEG Inputs'!E46</f>
        <v>DRS.PX.SOR._.CI_.Smart Thermostats</v>
      </c>
      <c r="D46" s="5" t="str">
        <f t="shared" si="2"/>
        <v>Installed Capacity Coefficient</v>
      </c>
      <c r="E46" s="29">
        <f t="shared" si="4"/>
        <v>-2.2831050000000001E-3</v>
      </c>
      <c r="G46" s="5">
        <f>INDEX('AEG Inputs'!$J:$J,MATCH($C46,'AEG Inputs'!$E:$E,0))</f>
        <v>20</v>
      </c>
      <c r="R46" s="31" t="s">
        <v>8</v>
      </c>
      <c r="S46" s="31" t="s">
        <v>942</v>
      </c>
      <c r="T46" s="31" t="s">
        <v>103</v>
      </c>
      <c r="U46" s="31" t="s">
        <v>229</v>
      </c>
      <c r="V46" s="31">
        <v>-1.1415524999999999E-2</v>
      </c>
      <c r="W46" s="31"/>
      <c r="X46" s="31" t="s">
        <v>1004</v>
      </c>
      <c r="Y46" s="32">
        <v>1</v>
      </c>
      <c r="Z46" s="31"/>
      <c r="AA46" s="31"/>
      <c r="AB46" s="31"/>
      <c r="AC46" s="31" t="s">
        <v>1002</v>
      </c>
      <c r="AD46" s="31"/>
      <c r="AE46" s="31"/>
      <c r="AF46" s="31"/>
      <c r="AG46" s="31" t="s">
        <v>1102</v>
      </c>
      <c r="AH46" s="5" t="s">
        <v>889</v>
      </c>
    </row>
    <row r="47" spans="1:34" x14ac:dyDescent="0.25">
      <c r="A47" s="5" t="s">
        <v>222</v>
      </c>
      <c r="B47" s="5" t="str">
        <f t="shared" si="3"/>
        <v>DRS.PX.SOR._.CI_.3 Party-Cnst</v>
      </c>
      <c r="C47" s="5" t="str">
        <f>'AEG Inputs'!E47</f>
        <v>DRS.PX.SOR._.CI_.3 Party</v>
      </c>
      <c r="D47" s="5" t="str">
        <f t="shared" si="2"/>
        <v>Installed Capacity Coefficient</v>
      </c>
      <c r="E47" s="29">
        <f t="shared" si="4"/>
        <v>-2.2831050000000001E-3</v>
      </c>
      <c r="G47" s="5">
        <f>INDEX('AEG Inputs'!$J:$J,MATCH($C47,'AEG Inputs'!$E:$E,0))</f>
        <v>20</v>
      </c>
      <c r="R47" s="31" t="s">
        <v>8</v>
      </c>
      <c r="S47" s="31" t="s">
        <v>943</v>
      </c>
      <c r="T47" s="31" t="s">
        <v>105</v>
      </c>
      <c r="U47" s="31" t="s">
        <v>229</v>
      </c>
      <c r="V47" s="31">
        <v>-2.0547949999999999E-3</v>
      </c>
      <c r="W47" s="31"/>
      <c r="X47" s="31" t="s">
        <v>1004</v>
      </c>
      <c r="Y47" s="32">
        <v>1</v>
      </c>
      <c r="Z47" s="31"/>
      <c r="AA47" s="31"/>
      <c r="AB47" s="31"/>
      <c r="AC47" s="31" t="s">
        <v>1002</v>
      </c>
      <c r="AD47" s="31"/>
      <c r="AE47" s="31"/>
      <c r="AF47" s="31"/>
      <c r="AG47" s="31" t="s">
        <v>1102</v>
      </c>
      <c r="AH47" s="5" t="s">
        <v>889</v>
      </c>
    </row>
    <row r="48" spans="1:34" x14ac:dyDescent="0.25">
      <c r="A48" s="5" t="s">
        <v>222</v>
      </c>
      <c r="B48" s="5" t="str">
        <f t="shared" si="3"/>
        <v>DRS.PX.SOR._.CI_.Water Heater - DLC-Cnst</v>
      </c>
      <c r="C48" s="5" t="str">
        <f>'AEG Inputs'!E48</f>
        <v>DRS.PX.SOR._.CI_.Water Heater - DLC</v>
      </c>
      <c r="D48" s="5" t="str">
        <f t="shared" si="2"/>
        <v>Installed Capacity Coefficient</v>
      </c>
      <c r="E48" s="29">
        <f t="shared" si="4"/>
        <v>-2.0547949999999999E-3</v>
      </c>
      <c r="G48" s="5">
        <f>INDEX('AEG Inputs'!$J:$J,MATCH($C48,'AEG Inputs'!$E:$E,0))</f>
        <v>18</v>
      </c>
      <c r="R48" s="31" t="s">
        <v>8</v>
      </c>
      <c r="S48" s="31" t="s">
        <v>944</v>
      </c>
      <c r="T48" s="31" t="s">
        <v>107</v>
      </c>
      <c r="U48" s="31" t="s">
        <v>229</v>
      </c>
      <c r="V48" s="31">
        <v>-2.2831050000000001E-3</v>
      </c>
      <c r="W48" s="31"/>
      <c r="X48" s="31" t="s">
        <v>1004</v>
      </c>
      <c r="Y48" s="32">
        <v>1</v>
      </c>
      <c r="Z48" s="31"/>
      <c r="AA48" s="31"/>
      <c r="AB48" s="31"/>
      <c r="AC48" s="31" t="s">
        <v>1002</v>
      </c>
      <c r="AD48" s="31"/>
      <c r="AE48" s="31"/>
      <c r="AF48" s="31"/>
      <c r="AG48" s="31" t="s">
        <v>1102</v>
      </c>
      <c r="AH48" s="5" t="s">
        <v>889</v>
      </c>
    </row>
    <row r="49" spans="1:34" x14ac:dyDescent="0.25">
      <c r="A49" s="5" t="s">
        <v>222</v>
      </c>
      <c r="B49" s="5" t="str">
        <f t="shared" si="3"/>
        <v>DRS.PX.SOR._.IRR.Irrigation DLC-Cnst</v>
      </c>
      <c r="C49" s="5" t="str">
        <f>'AEG Inputs'!E49</f>
        <v>DRS.PX.SOR._.IRR.Irrigation DLC</v>
      </c>
      <c r="D49" s="5" t="str">
        <f t="shared" si="2"/>
        <v>Installed Capacity Coefficient</v>
      </c>
      <c r="E49" s="29">
        <f t="shared" si="4"/>
        <v>-5.936073E-3</v>
      </c>
      <c r="G49" s="5">
        <f>INDEX('AEG Inputs'!$J:$J,MATCH($C49,'AEG Inputs'!$E:$E,0))</f>
        <v>52</v>
      </c>
      <c r="R49" s="31" t="s">
        <v>8</v>
      </c>
      <c r="S49" s="31" t="s">
        <v>945</v>
      </c>
      <c r="T49" s="31" t="s">
        <v>109</v>
      </c>
      <c r="U49" s="31" t="s">
        <v>229</v>
      </c>
      <c r="V49" s="31">
        <v>-2.0547949999999999E-3</v>
      </c>
      <c r="W49" s="31"/>
      <c r="X49" s="31" t="s">
        <v>1004</v>
      </c>
      <c r="Y49" s="32">
        <v>1</v>
      </c>
      <c r="Z49" s="31"/>
      <c r="AA49" s="31"/>
      <c r="AB49" s="31"/>
      <c r="AC49" s="31" t="s">
        <v>1002</v>
      </c>
      <c r="AD49" s="31"/>
      <c r="AE49" s="31"/>
      <c r="AF49" s="31"/>
      <c r="AG49" s="31" t="s">
        <v>1102</v>
      </c>
      <c r="AH49" s="5" t="s">
        <v>889</v>
      </c>
    </row>
    <row r="50" spans="1:34" x14ac:dyDescent="0.25">
      <c r="A50" s="5" t="s">
        <v>222</v>
      </c>
      <c r="B50" s="5" t="str">
        <f t="shared" si="3"/>
        <v>DRS.PX.UTN._.RES.Battery DLC-Cnst</v>
      </c>
      <c r="C50" s="5" t="str">
        <f>'AEG Inputs'!E50</f>
        <v>DRS.PX.UTN._.RES.Battery DLC</v>
      </c>
      <c r="D50" s="5" t="str">
        <f t="shared" si="2"/>
        <v>Installed Capacity Coefficient</v>
      </c>
      <c r="E50" s="29">
        <f t="shared" si="4"/>
        <v>-1.0273973E-2</v>
      </c>
      <c r="G50" s="5">
        <f>INDEX('AEG Inputs'!$J:$J,MATCH($C50,'AEG Inputs'!$E:$E,0))</f>
        <v>90</v>
      </c>
      <c r="R50" s="31" t="s">
        <v>8</v>
      </c>
      <c r="S50" s="31" t="s">
        <v>946</v>
      </c>
      <c r="T50" s="31" t="s">
        <v>151</v>
      </c>
      <c r="U50" s="31" t="s">
        <v>229</v>
      </c>
      <c r="V50" s="31">
        <v>-2.2831050000000001E-3</v>
      </c>
      <c r="W50" s="31"/>
      <c r="X50" s="31" t="s">
        <v>1004</v>
      </c>
      <c r="Y50" s="32">
        <v>1</v>
      </c>
      <c r="Z50" s="31"/>
      <c r="AA50" s="31"/>
      <c r="AB50" s="31"/>
      <c r="AC50" s="31" t="s">
        <v>1002</v>
      </c>
      <c r="AD50" s="31"/>
      <c r="AE50" s="31"/>
      <c r="AF50" s="31"/>
      <c r="AG50" s="31" t="s">
        <v>1102</v>
      </c>
      <c r="AH50" s="5" t="s">
        <v>889</v>
      </c>
    </row>
    <row r="51" spans="1:34" x14ac:dyDescent="0.25">
      <c r="A51" s="5" t="s">
        <v>222</v>
      </c>
      <c r="B51" s="5" t="str">
        <f t="shared" si="3"/>
        <v>DRS.PX.UTN._.RES.EV DLC-Cnst</v>
      </c>
      <c r="C51" s="5" t="str">
        <f>'AEG Inputs'!E51</f>
        <v>DRS.PX.UTN._.RES.EV DLC</v>
      </c>
      <c r="D51" s="5" t="str">
        <f t="shared" si="2"/>
        <v>Installed Capacity Coefficient</v>
      </c>
      <c r="E51" s="29">
        <f t="shared" si="4"/>
        <v>-2.0547949999999999E-3</v>
      </c>
      <c r="G51" s="5">
        <f>INDEX('AEG Inputs'!$J:$J,MATCH($C51,'AEG Inputs'!$E:$E,0))</f>
        <v>18</v>
      </c>
      <c r="R51" s="31" t="s">
        <v>8</v>
      </c>
      <c r="S51" s="31" t="s">
        <v>947</v>
      </c>
      <c r="T51" s="31" t="s">
        <v>141</v>
      </c>
      <c r="U51" s="31" t="s">
        <v>229</v>
      </c>
      <c r="V51" s="31">
        <v>-1.0273973E-2</v>
      </c>
      <c r="W51" s="31"/>
      <c r="X51" s="31" t="s">
        <v>1004</v>
      </c>
      <c r="Y51" s="32">
        <v>1</v>
      </c>
      <c r="Z51" s="31"/>
      <c r="AA51" s="31"/>
      <c r="AB51" s="31"/>
      <c r="AC51" s="31" t="s">
        <v>1002</v>
      </c>
      <c r="AD51" s="31"/>
      <c r="AE51" s="31"/>
      <c r="AF51" s="31"/>
      <c r="AG51" s="31" t="s">
        <v>1102</v>
      </c>
      <c r="AH51" s="5" t="s">
        <v>889</v>
      </c>
    </row>
    <row r="52" spans="1:34" x14ac:dyDescent="0.25">
      <c r="A52" s="5" t="s">
        <v>222</v>
      </c>
      <c r="B52" s="5" t="str">
        <f t="shared" si="3"/>
        <v>DRS.PX.UTN._.RES.Grid Interactive Water Htr-Cnst</v>
      </c>
      <c r="C52" s="5" t="str">
        <f>'AEG Inputs'!E52</f>
        <v>DRS.PX.UTN._.RES.Grid Interactive Water Htr</v>
      </c>
      <c r="D52" s="5" t="str">
        <f t="shared" si="2"/>
        <v>Installed Capacity Coefficient</v>
      </c>
      <c r="E52" s="29">
        <f t="shared" si="4"/>
        <v>-2.0547949999999999E-3</v>
      </c>
      <c r="G52" s="5">
        <f>INDEX('AEG Inputs'!$J:$J,MATCH($C52,'AEG Inputs'!$E:$E,0))</f>
        <v>18</v>
      </c>
      <c r="R52" s="31" t="s">
        <v>8</v>
      </c>
      <c r="S52" s="31" t="s">
        <v>948</v>
      </c>
      <c r="T52" s="31" t="s">
        <v>143</v>
      </c>
      <c r="U52" s="31" t="s">
        <v>229</v>
      </c>
      <c r="V52" s="31">
        <v>-2.0547949999999999E-3</v>
      </c>
      <c r="W52" s="31"/>
      <c r="X52" s="31" t="s">
        <v>1004</v>
      </c>
      <c r="Y52" s="32">
        <v>1</v>
      </c>
      <c r="Z52" s="31"/>
      <c r="AA52" s="31"/>
      <c r="AB52" s="31"/>
      <c r="AC52" s="31" t="s">
        <v>1002</v>
      </c>
      <c r="AD52" s="31"/>
      <c r="AE52" s="31"/>
      <c r="AF52" s="31"/>
      <c r="AG52" s="31" t="s">
        <v>1102</v>
      </c>
      <c r="AH52" s="5" t="s">
        <v>889</v>
      </c>
    </row>
    <row r="53" spans="1:34" x14ac:dyDescent="0.25">
      <c r="A53" s="5" t="s">
        <v>222</v>
      </c>
      <c r="B53" s="5" t="str">
        <f t="shared" si="3"/>
        <v>DRS.PX.UTN._.RES.Home Energy Mgmt Sys-Cnst</v>
      </c>
      <c r="C53" s="5" t="str">
        <f>'AEG Inputs'!E53</f>
        <v>DRS.PX.UTN._.RES.Home Energy Mgmt Sys</v>
      </c>
      <c r="D53" s="5" t="str">
        <f t="shared" si="2"/>
        <v>Installed Capacity Coefficient</v>
      </c>
      <c r="E53" s="29">
        <f t="shared" si="4"/>
        <v>-2.2831050000000001E-3</v>
      </c>
      <c r="G53" s="5">
        <f>INDEX('AEG Inputs'!$J:$J,MATCH($C53,'AEG Inputs'!$E:$E,0))</f>
        <v>20</v>
      </c>
      <c r="R53" s="31" t="s">
        <v>8</v>
      </c>
      <c r="S53" s="31" t="s">
        <v>949</v>
      </c>
      <c r="T53" s="31" t="s">
        <v>145</v>
      </c>
      <c r="U53" s="31" t="s">
        <v>229</v>
      </c>
      <c r="V53" s="31">
        <v>-1.1415524999999999E-2</v>
      </c>
      <c r="W53" s="31"/>
      <c r="X53" s="31" t="s">
        <v>1004</v>
      </c>
      <c r="Y53" s="32">
        <v>1</v>
      </c>
      <c r="Z53" s="31"/>
      <c r="AA53" s="31"/>
      <c r="AB53" s="31"/>
      <c r="AC53" s="31" t="s">
        <v>1002</v>
      </c>
      <c r="AD53" s="31"/>
      <c r="AE53" s="31"/>
      <c r="AF53" s="31"/>
      <c r="AG53" s="31" t="s">
        <v>1102</v>
      </c>
      <c r="AH53" s="5" t="s">
        <v>889</v>
      </c>
    </row>
    <row r="54" spans="1:34" x14ac:dyDescent="0.25">
      <c r="A54" s="5" t="s">
        <v>222</v>
      </c>
      <c r="B54" s="5" t="str">
        <f t="shared" si="3"/>
        <v>DRS.PX.UTN._.RES.HVAC - DLC-Cnst</v>
      </c>
      <c r="C54" s="5" t="str">
        <f>'AEG Inputs'!E54</f>
        <v>DRS.PX.UTN._.RES.HVAC - DLC</v>
      </c>
      <c r="D54" s="5" t="str">
        <f t="shared" si="2"/>
        <v>Installed Capacity Coefficient</v>
      </c>
      <c r="E54" s="29">
        <f t="shared" si="4"/>
        <v>-1.1415524999999999E-2</v>
      </c>
      <c r="G54" s="5">
        <f>INDEX('AEG Inputs'!$J:$J,MATCH($C54,'AEG Inputs'!$E:$E,0))</f>
        <v>100</v>
      </c>
      <c r="R54" s="31" t="s">
        <v>8</v>
      </c>
      <c r="S54" s="31" t="s">
        <v>950</v>
      </c>
      <c r="T54" s="31" t="s">
        <v>147</v>
      </c>
      <c r="U54" s="31" t="s">
        <v>229</v>
      </c>
      <c r="V54" s="31">
        <v>-2.0547949999999999E-3</v>
      </c>
      <c r="W54" s="31"/>
      <c r="X54" s="31" t="s">
        <v>1004</v>
      </c>
      <c r="Y54" s="32">
        <v>1</v>
      </c>
      <c r="Z54" s="31"/>
      <c r="AA54" s="31"/>
      <c r="AB54" s="31"/>
      <c r="AC54" s="31" t="s">
        <v>1002</v>
      </c>
      <c r="AD54" s="31"/>
      <c r="AE54" s="31"/>
      <c r="AF54" s="31"/>
      <c r="AG54" s="31" t="s">
        <v>1102</v>
      </c>
      <c r="AH54" s="5" t="s">
        <v>889</v>
      </c>
    </row>
    <row r="55" spans="1:34" x14ac:dyDescent="0.25">
      <c r="A55" s="5" t="s">
        <v>222</v>
      </c>
      <c r="B55" s="5" t="str">
        <f t="shared" si="3"/>
        <v>DRS.PX.UTN._.RES.Pool Pump - DLC-Cnst</v>
      </c>
      <c r="C55" s="5" t="str">
        <f>'AEG Inputs'!E55</f>
        <v>DRS.PX.UTN._.RES.Pool Pump - DLC</v>
      </c>
      <c r="D55" s="5" t="str">
        <f t="shared" si="2"/>
        <v>Installed Capacity Coefficient</v>
      </c>
      <c r="E55" s="29">
        <f t="shared" si="4"/>
        <v>-2.0547949999999999E-3</v>
      </c>
      <c r="G55" s="5">
        <f>INDEX('AEG Inputs'!$J:$J,MATCH($C55,'AEG Inputs'!$E:$E,0))</f>
        <v>18</v>
      </c>
      <c r="R55" s="31" t="s">
        <v>8</v>
      </c>
      <c r="S55" s="31" t="s">
        <v>951</v>
      </c>
      <c r="T55" s="31" t="s">
        <v>149</v>
      </c>
      <c r="U55" s="31" t="s">
        <v>229</v>
      </c>
      <c r="V55" s="31">
        <v>-2.2831050000000001E-3</v>
      </c>
      <c r="W55" s="31"/>
      <c r="X55" s="31" t="s">
        <v>1004</v>
      </c>
      <c r="Y55" s="32">
        <v>1</v>
      </c>
      <c r="Z55" s="31"/>
      <c r="AA55" s="31"/>
      <c r="AB55" s="31"/>
      <c r="AC55" s="31" t="s">
        <v>1002</v>
      </c>
      <c r="AD55" s="31"/>
      <c r="AE55" s="31"/>
      <c r="AF55" s="31"/>
      <c r="AG55" s="31" t="s">
        <v>1102</v>
      </c>
      <c r="AH55" s="5" t="s">
        <v>889</v>
      </c>
    </row>
    <row r="56" spans="1:34" x14ac:dyDescent="0.25">
      <c r="A56" s="5" t="s">
        <v>222</v>
      </c>
      <c r="B56" s="5" t="str">
        <f t="shared" si="3"/>
        <v>DRS.PX.UTN._.RES.Water Heater - DLC-Cnst</v>
      </c>
      <c r="C56" s="5" t="str">
        <f>'AEG Inputs'!E56</f>
        <v>DRS.PX.UTN._.RES.Water Heater - DLC</v>
      </c>
      <c r="D56" s="5" t="str">
        <f t="shared" si="2"/>
        <v>Installed Capacity Coefficient</v>
      </c>
      <c r="E56" s="29">
        <f t="shared" si="4"/>
        <v>-2.0547949999999999E-3</v>
      </c>
      <c r="G56" s="5">
        <f>INDEX('AEG Inputs'!$J:$J,MATCH($C56,'AEG Inputs'!$E:$E,0))</f>
        <v>18</v>
      </c>
      <c r="R56" s="31" t="s">
        <v>8</v>
      </c>
      <c r="S56" s="31" t="s">
        <v>952</v>
      </c>
      <c r="T56" s="31" t="s">
        <v>153</v>
      </c>
      <c r="U56" s="31" t="s">
        <v>229</v>
      </c>
      <c r="V56" s="31">
        <v>-2.0547949999999999E-3</v>
      </c>
      <c r="W56" s="31"/>
      <c r="X56" s="31" t="s">
        <v>1004</v>
      </c>
      <c r="Y56" s="32">
        <v>1</v>
      </c>
      <c r="Z56" s="31"/>
      <c r="AA56" s="31"/>
      <c r="AB56" s="31"/>
      <c r="AC56" s="31" t="s">
        <v>1002</v>
      </c>
      <c r="AD56" s="31"/>
      <c r="AE56" s="31"/>
      <c r="AF56" s="31"/>
      <c r="AG56" s="31" t="s">
        <v>1102</v>
      </c>
      <c r="AH56" s="5" t="s">
        <v>889</v>
      </c>
    </row>
    <row r="57" spans="1:34" x14ac:dyDescent="0.25">
      <c r="A57" s="5" t="s">
        <v>222</v>
      </c>
      <c r="B57" s="5" t="str">
        <f t="shared" si="3"/>
        <v>DRS.PX.UTN._.CI_.Battery DLC-Cnst</v>
      </c>
      <c r="C57" s="5" t="str">
        <f>'AEG Inputs'!E57</f>
        <v>DRS.PX.UTN._.CI_.Battery DLC</v>
      </c>
      <c r="D57" s="5" t="str">
        <f t="shared" si="2"/>
        <v>Installed Capacity Coefficient</v>
      </c>
      <c r="E57" s="29">
        <f t="shared" si="4"/>
        <v>-1.0273973E-2</v>
      </c>
      <c r="G57" s="5">
        <f>INDEX('AEG Inputs'!$J:$J,MATCH($C57,'AEG Inputs'!$E:$E,0))</f>
        <v>90</v>
      </c>
      <c r="R57" s="31" t="s">
        <v>8</v>
      </c>
      <c r="S57" s="31" t="s">
        <v>953</v>
      </c>
      <c r="T57" s="31" t="s">
        <v>155</v>
      </c>
      <c r="U57" s="31" t="s">
        <v>229</v>
      </c>
      <c r="V57" s="31">
        <v>-5.936073E-3</v>
      </c>
      <c r="W57" s="31"/>
      <c r="X57" s="31" t="s">
        <v>1004</v>
      </c>
      <c r="Y57" s="32">
        <v>1</v>
      </c>
      <c r="Z57" s="31"/>
      <c r="AA57" s="31"/>
      <c r="AB57" s="31"/>
      <c r="AC57" s="31" t="s">
        <v>1002</v>
      </c>
      <c r="AD57" s="31"/>
      <c r="AE57" s="31"/>
      <c r="AF57" s="31"/>
      <c r="AG57" s="31" t="s">
        <v>1102</v>
      </c>
      <c r="AH57" s="5" t="s">
        <v>889</v>
      </c>
    </row>
    <row r="58" spans="1:34" x14ac:dyDescent="0.25">
      <c r="A58" s="5" t="s">
        <v>222</v>
      </c>
      <c r="B58" s="5" t="str">
        <f t="shared" si="3"/>
        <v>DRS.PX.UTN._.CI_.Grid Interactive Water Htr-Cnst</v>
      </c>
      <c r="C58" s="5" t="str">
        <f>'AEG Inputs'!E58</f>
        <v>DRS.PX.UTN._.CI_.Grid Interactive Water Htr</v>
      </c>
      <c r="D58" s="5" t="str">
        <f t="shared" si="2"/>
        <v>Installed Capacity Coefficient</v>
      </c>
      <c r="E58" s="29">
        <f t="shared" si="4"/>
        <v>-2.0547949999999999E-3</v>
      </c>
      <c r="G58" s="5">
        <f>INDEX('AEG Inputs'!$J:$J,MATCH($C58,'AEG Inputs'!$E:$E,0))</f>
        <v>18</v>
      </c>
      <c r="R58" s="31" t="s">
        <v>8</v>
      </c>
      <c r="S58" s="31" t="s">
        <v>954</v>
      </c>
      <c r="T58" s="31" t="s">
        <v>127</v>
      </c>
      <c r="U58" s="31" t="s">
        <v>229</v>
      </c>
      <c r="V58" s="31">
        <v>-1.0273973E-2</v>
      </c>
      <c r="W58" s="31"/>
      <c r="X58" s="31" t="s">
        <v>1004</v>
      </c>
      <c r="Y58" s="32">
        <v>1</v>
      </c>
      <c r="Z58" s="31"/>
      <c r="AA58" s="31"/>
      <c r="AB58" s="31"/>
      <c r="AC58" s="31" t="s">
        <v>1002</v>
      </c>
      <c r="AD58" s="31"/>
      <c r="AE58" s="31"/>
      <c r="AF58" s="31"/>
      <c r="AG58" s="31" t="s">
        <v>1102</v>
      </c>
      <c r="AH58" s="5" t="s">
        <v>889</v>
      </c>
    </row>
    <row r="59" spans="1:34" x14ac:dyDescent="0.25">
      <c r="A59" s="5" t="s">
        <v>222</v>
      </c>
      <c r="B59" s="5" t="str">
        <f t="shared" si="3"/>
        <v>DRS.PX.UTN._.CI_.HVAC - DLC-Cnst</v>
      </c>
      <c r="C59" s="5" t="str">
        <f>'AEG Inputs'!E59</f>
        <v>DRS.PX.UTN._.CI_.HVAC - DLC</v>
      </c>
      <c r="D59" s="5" t="str">
        <f t="shared" si="2"/>
        <v>Installed Capacity Coefficient</v>
      </c>
      <c r="E59" s="29">
        <f t="shared" si="4"/>
        <v>-1.1415524999999999E-2</v>
      </c>
      <c r="G59" s="5">
        <f>INDEX('AEG Inputs'!$J:$J,MATCH($C59,'AEG Inputs'!$E:$E,0))</f>
        <v>100</v>
      </c>
      <c r="R59" s="31" t="s">
        <v>8</v>
      </c>
      <c r="S59" s="31" t="s">
        <v>955</v>
      </c>
      <c r="T59" s="31" t="s">
        <v>129</v>
      </c>
      <c r="U59" s="31" t="s">
        <v>229</v>
      </c>
      <c r="V59" s="31">
        <v>-2.0547949999999999E-3</v>
      </c>
      <c r="W59" s="31"/>
      <c r="X59" s="31" t="s">
        <v>1004</v>
      </c>
      <c r="Y59" s="32">
        <v>1</v>
      </c>
      <c r="Z59" s="31"/>
      <c r="AA59" s="31"/>
      <c r="AB59" s="31"/>
      <c r="AC59" s="31" t="s">
        <v>1002</v>
      </c>
      <c r="AD59" s="31"/>
      <c r="AE59" s="31"/>
      <c r="AF59" s="31"/>
      <c r="AG59" s="31" t="s">
        <v>1102</v>
      </c>
      <c r="AH59" s="5" t="s">
        <v>889</v>
      </c>
    </row>
    <row r="60" spans="1:34" x14ac:dyDescent="0.25">
      <c r="A60" s="5" t="s">
        <v>222</v>
      </c>
      <c r="B60" s="5" t="str">
        <f t="shared" si="3"/>
        <v>DRS.PX.UTN._.CI_.Pool Pump - DLC-Cnst</v>
      </c>
      <c r="C60" s="5" t="str">
        <f>'AEG Inputs'!E60</f>
        <v>DRS.PX.UTN._.CI_.Pool Pump - DLC</v>
      </c>
      <c r="D60" s="5" t="str">
        <f t="shared" si="2"/>
        <v>Installed Capacity Coefficient</v>
      </c>
      <c r="E60" s="29">
        <f t="shared" si="4"/>
        <v>-2.0547949999999999E-3</v>
      </c>
      <c r="G60" s="5">
        <f>INDEX('AEG Inputs'!$J:$J,MATCH($C60,'AEG Inputs'!$E:$E,0))</f>
        <v>18</v>
      </c>
      <c r="R60" s="31" t="s">
        <v>8</v>
      </c>
      <c r="S60" s="31" t="s">
        <v>956</v>
      </c>
      <c r="T60" s="31" t="s">
        <v>131</v>
      </c>
      <c r="U60" s="31" t="s">
        <v>229</v>
      </c>
      <c r="V60" s="31">
        <v>-2.0547949999999999E-3</v>
      </c>
      <c r="W60" s="31"/>
      <c r="X60" s="31" t="s">
        <v>1004</v>
      </c>
      <c r="Y60" s="32">
        <v>1</v>
      </c>
      <c r="Z60" s="31"/>
      <c r="AA60" s="31"/>
      <c r="AB60" s="31"/>
      <c r="AC60" s="31" t="s">
        <v>1002</v>
      </c>
      <c r="AD60" s="31"/>
      <c r="AE60" s="31"/>
      <c r="AF60" s="31"/>
      <c r="AG60" s="31" t="s">
        <v>1102</v>
      </c>
      <c r="AH60" s="5" t="s">
        <v>889</v>
      </c>
    </row>
    <row r="61" spans="1:34" x14ac:dyDescent="0.25">
      <c r="A61" s="5" t="s">
        <v>222</v>
      </c>
      <c r="B61" s="5" t="str">
        <f t="shared" si="3"/>
        <v>DRS.PX.UTN._.CI_.Smart Thermostats-Cnst</v>
      </c>
      <c r="C61" s="5" t="str">
        <f>'AEG Inputs'!E61</f>
        <v>DRS.PX.UTN._.CI_.Smart Thermostats</v>
      </c>
      <c r="D61" s="5" t="str">
        <f t="shared" si="2"/>
        <v>Installed Capacity Coefficient</v>
      </c>
      <c r="E61" s="29">
        <f t="shared" si="4"/>
        <v>-2.2831050000000001E-3</v>
      </c>
      <c r="G61" s="5">
        <f>INDEX('AEG Inputs'!$J:$J,MATCH($C61,'AEG Inputs'!$E:$E,0))</f>
        <v>20</v>
      </c>
      <c r="R61" s="31" t="s">
        <v>8</v>
      </c>
      <c r="S61" s="31" t="s">
        <v>957</v>
      </c>
      <c r="T61" s="31" t="s">
        <v>133</v>
      </c>
      <c r="U61" s="31" t="s">
        <v>229</v>
      </c>
      <c r="V61" s="31">
        <v>-2.2831050000000001E-3</v>
      </c>
      <c r="W61" s="31"/>
      <c r="X61" s="31" t="s">
        <v>1004</v>
      </c>
      <c r="Y61" s="32">
        <v>1</v>
      </c>
      <c r="Z61" s="31"/>
      <c r="AA61" s="31"/>
      <c r="AB61" s="31"/>
      <c r="AC61" s="31" t="s">
        <v>1002</v>
      </c>
      <c r="AD61" s="31"/>
      <c r="AE61" s="31"/>
      <c r="AF61" s="31"/>
      <c r="AG61" s="31" t="s">
        <v>1102</v>
      </c>
      <c r="AH61" s="5" t="s">
        <v>889</v>
      </c>
    </row>
    <row r="62" spans="1:34" x14ac:dyDescent="0.25">
      <c r="A62" s="5" t="s">
        <v>222</v>
      </c>
      <c r="B62" s="5" t="str">
        <f t="shared" si="3"/>
        <v>DRS.PX.UTN._.CI_.3 Party-Cnst</v>
      </c>
      <c r="C62" s="5" t="str">
        <f>'AEG Inputs'!E62</f>
        <v>DRS.PX.UTN._.CI_.3 Party</v>
      </c>
      <c r="D62" s="5" t="str">
        <f t="shared" si="2"/>
        <v>Installed Capacity Coefficient</v>
      </c>
      <c r="E62" s="29">
        <f t="shared" si="4"/>
        <v>-2.2831050000000001E-3</v>
      </c>
      <c r="G62" s="5">
        <f>INDEX('AEG Inputs'!$J:$J,MATCH($C62,'AEG Inputs'!$E:$E,0))</f>
        <v>20</v>
      </c>
      <c r="R62" s="31" t="s">
        <v>8</v>
      </c>
      <c r="S62" s="31" t="s">
        <v>958</v>
      </c>
      <c r="T62" s="31" t="s">
        <v>135</v>
      </c>
      <c r="U62" s="31" t="s">
        <v>229</v>
      </c>
      <c r="V62" s="31">
        <v>-1.1415524999999999E-2</v>
      </c>
      <c r="W62" s="31"/>
      <c r="X62" s="31" t="s">
        <v>1004</v>
      </c>
      <c r="Y62" s="32">
        <v>1</v>
      </c>
      <c r="Z62" s="31"/>
      <c r="AA62" s="31"/>
      <c r="AB62" s="31"/>
      <c r="AC62" s="31" t="s">
        <v>1002</v>
      </c>
      <c r="AD62" s="31"/>
      <c r="AE62" s="31"/>
      <c r="AF62" s="31"/>
      <c r="AG62" s="31" t="s">
        <v>1102</v>
      </c>
      <c r="AH62" s="5" t="s">
        <v>889</v>
      </c>
    </row>
    <row r="63" spans="1:34" x14ac:dyDescent="0.25">
      <c r="A63" s="5" t="s">
        <v>222</v>
      </c>
      <c r="B63" s="5" t="str">
        <f t="shared" si="3"/>
        <v>DRS.PX.UTN._.CI_.Water Heater - DLC-Cnst</v>
      </c>
      <c r="C63" s="5" t="str">
        <f>'AEG Inputs'!E63</f>
        <v>DRS.PX.UTN._.CI_.Water Heater - DLC</v>
      </c>
      <c r="D63" s="5" t="str">
        <f t="shared" si="2"/>
        <v>Installed Capacity Coefficient</v>
      </c>
      <c r="E63" s="29">
        <f t="shared" si="4"/>
        <v>-2.0547949999999999E-3</v>
      </c>
      <c r="G63" s="5">
        <f>INDEX('AEG Inputs'!$J:$J,MATCH($C63,'AEG Inputs'!$E:$E,0))</f>
        <v>18</v>
      </c>
      <c r="R63" s="31" t="s">
        <v>8</v>
      </c>
      <c r="S63" s="31" t="s">
        <v>959</v>
      </c>
      <c r="T63" s="31" t="s">
        <v>137</v>
      </c>
      <c r="U63" s="31" t="s">
        <v>229</v>
      </c>
      <c r="V63" s="31">
        <v>-2.0547949999999999E-3</v>
      </c>
      <c r="W63" s="31"/>
      <c r="X63" s="31" t="s">
        <v>1004</v>
      </c>
      <c r="Y63" s="32">
        <v>1</v>
      </c>
      <c r="Z63" s="31"/>
      <c r="AA63" s="31"/>
      <c r="AB63" s="31"/>
      <c r="AC63" s="31" t="s">
        <v>1002</v>
      </c>
      <c r="AD63" s="31"/>
      <c r="AE63" s="31"/>
      <c r="AF63" s="31"/>
      <c r="AG63" s="31" t="s">
        <v>1102</v>
      </c>
      <c r="AH63" s="5" t="s">
        <v>889</v>
      </c>
    </row>
    <row r="64" spans="1:34" x14ac:dyDescent="0.25">
      <c r="A64" s="5" t="s">
        <v>222</v>
      </c>
      <c r="B64" s="5" t="str">
        <f t="shared" si="3"/>
        <v>DRS.PX.UTN._.IRR.Irrigation DLC-Cnst</v>
      </c>
      <c r="C64" s="5" t="str">
        <f>'AEG Inputs'!E64</f>
        <v>DRS.PX.UTN._.IRR.Irrigation DLC</v>
      </c>
      <c r="D64" s="5" t="str">
        <f t="shared" si="2"/>
        <v>Installed Capacity Coefficient</v>
      </c>
      <c r="E64" s="29">
        <f t="shared" si="4"/>
        <v>-5.936073E-3</v>
      </c>
      <c r="G64" s="5">
        <f>INDEX('AEG Inputs'!$J:$J,MATCH($C64,'AEG Inputs'!$E:$E,0))</f>
        <v>52</v>
      </c>
      <c r="R64" s="31" t="s">
        <v>8</v>
      </c>
      <c r="S64" s="31" t="s">
        <v>960</v>
      </c>
      <c r="T64" s="31" t="s">
        <v>139</v>
      </c>
      <c r="U64" s="31" t="s">
        <v>229</v>
      </c>
      <c r="V64" s="31">
        <v>-2.0547949999999999E-3</v>
      </c>
      <c r="W64" s="31"/>
      <c r="X64" s="31" t="s">
        <v>1004</v>
      </c>
      <c r="Y64" s="32">
        <v>1</v>
      </c>
      <c r="Z64" s="31"/>
      <c r="AA64" s="31"/>
      <c r="AB64" s="31"/>
      <c r="AC64" s="31" t="s">
        <v>1002</v>
      </c>
      <c r="AD64" s="31"/>
      <c r="AE64" s="31"/>
      <c r="AF64" s="31"/>
      <c r="AG64" s="31" t="s">
        <v>1102</v>
      </c>
      <c r="AH64" s="5" t="s">
        <v>889</v>
      </c>
    </row>
    <row r="65" spans="1:34" x14ac:dyDescent="0.25">
      <c r="A65" s="5" t="s">
        <v>222</v>
      </c>
      <c r="B65" s="5" t="str">
        <f t="shared" si="3"/>
        <v>DRS.PX.YAK._.RES.Battery DLC-Cnst</v>
      </c>
      <c r="C65" s="5" t="str">
        <f>'AEG Inputs'!E65</f>
        <v>DRS.PX.YAK._.RES.Battery DLC</v>
      </c>
      <c r="D65" s="5" t="str">
        <f t="shared" si="2"/>
        <v>Installed Capacity Coefficient</v>
      </c>
      <c r="E65" s="29">
        <f t="shared" si="4"/>
        <v>-1.0273973E-2</v>
      </c>
      <c r="G65" s="5">
        <f>INDEX('AEG Inputs'!$J:$J,MATCH($C65,'AEG Inputs'!$E:$E,0))</f>
        <v>90</v>
      </c>
      <c r="R65" s="31" t="s">
        <v>8</v>
      </c>
      <c r="S65" s="31" t="s">
        <v>961</v>
      </c>
      <c r="T65" s="31" t="s">
        <v>213</v>
      </c>
      <c r="U65" s="31" t="s">
        <v>229</v>
      </c>
      <c r="V65" s="31">
        <v>-2.2831050000000001E-3</v>
      </c>
      <c r="W65" s="31"/>
      <c r="X65" s="31" t="s">
        <v>1004</v>
      </c>
      <c r="Y65" s="32">
        <v>1</v>
      </c>
      <c r="Z65" s="31"/>
      <c r="AA65" s="31"/>
      <c r="AB65" s="31"/>
      <c r="AC65" s="31" t="s">
        <v>1002</v>
      </c>
      <c r="AD65" s="31"/>
      <c r="AE65" s="31"/>
      <c r="AF65" s="31"/>
      <c r="AG65" s="31" t="s">
        <v>1102</v>
      </c>
      <c r="AH65" s="5" t="s">
        <v>889</v>
      </c>
    </row>
    <row r="66" spans="1:34" x14ac:dyDescent="0.25">
      <c r="A66" s="5" t="s">
        <v>222</v>
      </c>
      <c r="B66" s="5" t="str">
        <f t="shared" si="3"/>
        <v>DRS.PX.YAK._.RES.EV DLC-Cnst</v>
      </c>
      <c r="C66" s="5" t="str">
        <f>'AEG Inputs'!E66</f>
        <v>DRS.PX.YAK._.RES.EV DLC</v>
      </c>
      <c r="D66" s="5" t="str">
        <f t="shared" si="2"/>
        <v>Installed Capacity Coefficient</v>
      </c>
      <c r="E66" s="29">
        <f t="shared" si="4"/>
        <v>-2.0547949999999999E-3</v>
      </c>
      <c r="G66" s="5">
        <f>INDEX('AEG Inputs'!$J:$J,MATCH($C66,'AEG Inputs'!$E:$E,0))</f>
        <v>18</v>
      </c>
      <c r="R66" s="31" t="s">
        <v>8</v>
      </c>
      <c r="S66" s="31" t="s">
        <v>962</v>
      </c>
      <c r="T66" s="31" t="s">
        <v>203</v>
      </c>
      <c r="U66" s="31" t="s">
        <v>229</v>
      </c>
      <c r="V66" s="31">
        <v>-1.0273973E-2</v>
      </c>
      <c r="W66" s="31"/>
      <c r="X66" s="31" t="s">
        <v>1004</v>
      </c>
      <c r="Y66" s="32">
        <v>1</v>
      </c>
      <c r="Z66" s="31"/>
      <c r="AA66" s="31"/>
      <c r="AB66" s="31"/>
      <c r="AC66" s="31" t="s">
        <v>1002</v>
      </c>
      <c r="AD66" s="31"/>
      <c r="AE66" s="31"/>
      <c r="AF66" s="31"/>
      <c r="AG66" s="31" t="s">
        <v>1102</v>
      </c>
      <c r="AH66" s="5" t="s">
        <v>889</v>
      </c>
    </row>
    <row r="67" spans="1:34" x14ac:dyDescent="0.25">
      <c r="A67" s="5" t="s">
        <v>222</v>
      </c>
      <c r="B67" s="5" t="str">
        <f t="shared" ref="B67:B98" si="5">C67&amp;"-Cnst"</f>
        <v>DRS.PX.YAK._.RES.Grid Interactive Water Htr-Cnst</v>
      </c>
      <c r="C67" s="5" t="str">
        <f>'AEG Inputs'!E67</f>
        <v>DRS.PX.YAK._.RES.Grid Interactive Water Htr</v>
      </c>
      <c r="D67" s="5" t="str">
        <f t="shared" si="2"/>
        <v>Installed Capacity Coefficient</v>
      </c>
      <c r="E67" s="29">
        <f t="shared" ref="E67:E98" si="6">ROUND(-G67/8760,9)</f>
        <v>-2.0547949999999999E-3</v>
      </c>
      <c r="G67" s="5">
        <f>INDEX('AEG Inputs'!$J:$J,MATCH($C67,'AEG Inputs'!$E:$E,0))</f>
        <v>18</v>
      </c>
      <c r="R67" s="31" t="s">
        <v>8</v>
      </c>
      <c r="S67" s="31" t="s">
        <v>963</v>
      </c>
      <c r="T67" s="31" t="s">
        <v>205</v>
      </c>
      <c r="U67" s="31" t="s">
        <v>229</v>
      </c>
      <c r="V67" s="31">
        <v>-2.0547949999999999E-3</v>
      </c>
      <c r="W67" s="31"/>
      <c r="X67" s="31" t="s">
        <v>1004</v>
      </c>
      <c r="Y67" s="32">
        <v>1</v>
      </c>
      <c r="Z67" s="31"/>
      <c r="AA67" s="31"/>
      <c r="AB67" s="31"/>
      <c r="AC67" s="31" t="s">
        <v>1002</v>
      </c>
      <c r="AD67" s="31"/>
      <c r="AE67" s="31"/>
      <c r="AF67" s="31"/>
      <c r="AG67" s="31" t="s">
        <v>1102</v>
      </c>
      <c r="AH67" s="5" t="s">
        <v>889</v>
      </c>
    </row>
    <row r="68" spans="1:34" x14ac:dyDescent="0.25">
      <c r="A68" s="5" t="s">
        <v>222</v>
      </c>
      <c r="B68" s="5" t="str">
        <f t="shared" si="5"/>
        <v>DRS.PX.YAK._.RES.Home Energy Mgmt Sys-Cnst</v>
      </c>
      <c r="C68" s="5" t="str">
        <f>'AEG Inputs'!E68</f>
        <v>DRS.PX.YAK._.RES.Home Energy Mgmt Sys</v>
      </c>
      <c r="D68" s="5" t="str">
        <f t="shared" ref="D68:D131" si="7">D67</f>
        <v>Installed Capacity Coefficient</v>
      </c>
      <c r="E68" s="29">
        <f t="shared" si="6"/>
        <v>-2.2831050000000001E-3</v>
      </c>
      <c r="G68" s="5">
        <f>INDEX('AEG Inputs'!$J:$J,MATCH($C68,'AEG Inputs'!$E:$E,0))</f>
        <v>20</v>
      </c>
      <c r="R68" s="31" t="s">
        <v>8</v>
      </c>
      <c r="S68" s="31" t="s">
        <v>964</v>
      </c>
      <c r="T68" s="31" t="s">
        <v>207</v>
      </c>
      <c r="U68" s="31" t="s">
        <v>229</v>
      </c>
      <c r="V68" s="31">
        <v>-1.1415524999999999E-2</v>
      </c>
      <c r="W68" s="31"/>
      <c r="X68" s="31" t="s">
        <v>1004</v>
      </c>
      <c r="Y68" s="32">
        <v>1</v>
      </c>
      <c r="Z68" s="31"/>
      <c r="AA68" s="31"/>
      <c r="AB68" s="31"/>
      <c r="AC68" s="31" t="s">
        <v>1002</v>
      </c>
      <c r="AD68" s="31"/>
      <c r="AE68" s="31"/>
      <c r="AF68" s="31"/>
      <c r="AG68" s="31" t="s">
        <v>1102</v>
      </c>
      <c r="AH68" s="5" t="s">
        <v>889</v>
      </c>
    </row>
    <row r="69" spans="1:34" x14ac:dyDescent="0.25">
      <c r="A69" s="5" t="s">
        <v>222</v>
      </c>
      <c r="B69" s="5" t="str">
        <f t="shared" si="5"/>
        <v>DRS.PX.YAK._.RES.HVAC - DLC-Cnst</v>
      </c>
      <c r="C69" s="5" t="str">
        <f>'AEG Inputs'!E69</f>
        <v>DRS.PX.YAK._.RES.HVAC - DLC</v>
      </c>
      <c r="D69" s="5" t="str">
        <f t="shared" si="7"/>
        <v>Installed Capacity Coefficient</v>
      </c>
      <c r="E69" s="29">
        <f t="shared" si="6"/>
        <v>-1.1415524999999999E-2</v>
      </c>
      <c r="G69" s="5">
        <f>INDEX('AEG Inputs'!$J:$J,MATCH($C69,'AEG Inputs'!$E:$E,0))</f>
        <v>100</v>
      </c>
      <c r="R69" s="31" t="s">
        <v>8</v>
      </c>
      <c r="S69" s="31" t="s">
        <v>965</v>
      </c>
      <c r="T69" s="31" t="s">
        <v>209</v>
      </c>
      <c r="U69" s="31" t="s">
        <v>229</v>
      </c>
      <c r="V69" s="31">
        <v>-2.0547949999999999E-3</v>
      </c>
      <c r="W69" s="31"/>
      <c r="X69" s="31" t="s">
        <v>1004</v>
      </c>
      <c r="Y69" s="32">
        <v>1</v>
      </c>
      <c r="Z69" s="31"/>
      <c r="AA69" s="31"/>
      <c r="AB69" s="31"/>
      <c r="AC69" s="31" t="s">
        <v>1002</v>
      </c>
      <c r="AD69" s="31"/>
      <c r="AE69" s="31"/>
      <c r="AF69" s="31"/>
      <c r="AG69" s="31" t="s">
        <v>1102</v>
      </c>
      <c r="AH69" s="5" t="s">
        <v>889</v>
      </c>
    </row>
    <row r="70" spans="1:34" x14ac:dyDescent="0.25">
      <c r="A70" s="5" t="s">
        <v>222</v>
      </c>
      <c r="B70" s="5" t="str">
        <f t="shared" si="5"/>
        <v>DRS.PX.YAK._.RES.Pool Pump - DLC-Cnst</v>
      </c>
      <c r="C70" s="5" t="str">
        <f>'AEG Inputs'!E70</f>
        <v>DRS.PX.YAK._.RES.Pool Pump - DLC</v>
      </c>
      <c r="D70" s="5" t="str">
        <f t="shared" si="7"/>
        <v>Installed Capacity Coefficient</v>
      </c>
      <c r="E70" s="29">
        <f t="shared" si="6"/>
        <v>-2.0547949999999999E-3</v>
      </c>
      <c r="G70" s="5">
        <f>INDEX('AEG Inputs'!$J:$J,MATCH($C70,'AEG Inputs'!$E:$E,0))</f>
        <v>18</v>
      </c>
      <c r="R70" s="31" t="s">
        <v>8</v>
      </c>
      <c r="S70" s="31" t="s">
        <v>966</v>
      </c>
      <c r="T70" s="31" t="s">
        <v>211</v>
      </c>
      <c r="U70" s="31" t="s">
        <v>229</v>
      </c>
      <c r="V70" s="31">
        <v>-2.2831050000000001E-3</v>
      </c>
      <c r="W70" s="31"/>
      <c r="X70" s="31" t="s">
        <v>1004</v>
      </c>
      <c r="Y70" s="32">
        <v>1</v>
      </c>
      <c r="Z70" s="31"/>
      <c r="AA70" s="31"/>
      <c r="AB70" s="31"/>
      <c r="AC70" s="31" t="s">
        <v>1002</v>
      </c>
      <c r="AD70" s="31"/>
      <c r="AE70" s="31"/>
      <c r="AF70" s="31"/>
      <c r="AG70" s="31" t="s">
        <v>1102</v>
      </c>
      <c r="AH70" s="5" t="s">
        <v>889</v>
      </c>
    </row>
    <row r="71" spans="1:34" x14ac:dyDescent="0.25">
      <c r="A71" s="5" t="s">
        <v>222</v>
      </c>
      <c r="B71" s="5" t="str">
        <f t="shared" si="5"/>
        <v>DRS.PX.YAK._.RES.Smart Thermostats-Cnst</v>
      </c>
      <c r="C71" s="5" t="str">
        <f>'AEG Inputs'!E71</f>
        <v>DRS.PX.YAK._.RES.Smart Thermostats</v>
      </c>
      <c r="D71" s="5" t="str">
        <f t="shared" si="7"/>
        <v>Installed Capacity Coefficient</v>
      </c>
      <c r="E71" s="29">
        <f t="shared" si="6"/>
        <v>-2.2831050000000001E-3</v>
      </c>
      <c r="G71" s="5">
        <f>INDEX('AEG Inputs'!$J:$J,MATCH($C71,'AEG Inputs'!$E:$E,0))</f>
        <v>20</v>
      </c>
      <c r="R71" s="31" t="s">
        <v>8</v>
      </c>
      <c r="S71" s="31" t="s">
        <v>967</v>
      </c>
      <c r="T71" s="31" t="s">
        <v>215</v>
      </c>
      <c r="U71" s="31" t="s">
        <v>229</v>
      </c>
      <c r="V71" s="31">
        <v>-2.0547949999999999E-3</v>
      </c>
      <c r="W71" s="31"/>
      <c r="X71" s="31" t="s">
        <v>1004</v>
      </c>
      <c r="Y71" s="32">
        <v>1</v>
      </c>
      <c r="Z71" s="31"/>
      <c r="AA71" s="31"/>
      <c r="AB71" s="31"/>
      <c r="AC71" s="31" t="s">
        <v>1002</v>
      </c>
      <c r="AD71" s="31"/>
      <c r="AE71" s="31"/>
      <c r="AF71" s="31"/>
      <c r="AG71" s="31" t="s">
        <v>1102</v>
      </c>
      <c r="AH71" s="5" t="s">
        <v>889</v>
      </c>
    </row>
    <row r="72" spans="1:34" x14ac:dyDescent="0.25">
      <c r="A72" s="5" t="s">
        <v>222</v>
      </c>
      <c r="B72" s="5" t="str">
        <f t="shared" si="5"/>
        <v>DRS.PX.YAK._.RES.Water Heater - DLC-Cnst</v>
      </c>
      <c r="C72" s="5" t="str">
        <f>'AEG Inputs'!E72</f>
        <v>DRS.PX.YAK._.RES.Water Heater - DLC</v>
      </c>
      <c r="D72" s="5" t="str">
        <f t="shared" si="7"/>
        <v>Installed Capacity Coefficient</v>
      </c>
      <c r="E72" s="29">
        <f t="shared" si="6"/>
        <v>-2.0547949999999999E-3</v>
      </c>
      <c r="G72" s="5">
        <f>INDEX('AEG Inputs'!$J:$J,MATCH($C72,'AEG Inputs'!$E:$E,0))</f>
        <v>18</v>
      </c>
      <c r="R72" s="31" t="s">
        <v>8</v>
      </c>
      <c r="S72" s="31" t="s">
        <v>968</v>
      </c>
      <c r="T72" s="31" t="s">
        <v>217</v>
      </c>
      <c r="U72" s="31" t="s">
        <v>229</v>
      </c>
      <c r="V72" s="31">
        <v>-5.936073E-3</v>
      </c>
      <c r="W72" s="31"/>
      <c r="X72" s="31" t="s">
        <v>1004</v>
      </c>
      <c r="Y72" s="32">
        <v>1</v>
      </c>
      <c r="Z72" s="31"/>
      <c r="AA72" s="31"/>
      <c r="AB72" s="31"/>
      <c r="AC72" s="31" t="s">
        <v>1002</v>
      </c>
      <c r="AD72" s="31"/>
      <c r="AE72" s="31"/>
      <c r="AF72" s="31"/>
      <c r="AG72" s="31" t="s">
        <v>1102</v>
      </c>
      <c r="AH72" s="5" t="s">
        <v>889</v>
      </c>
    </row>
    <row r="73" spans="1:34" x14ac:dyDescent="0.25">
      <c r="A73" s="5" t="s">
        <v>222</v>
      </c>
      <c r="B73" s="5" t="str">
        <f t="shared" si="5"/>
        <v>DRS.PX.YAK._.CI_.Battery DLC-Cnst</v>
      </c>
      <c r="C73" s="5" t="str">
        <f>'AEG Inputs'!E73</f>
        <v>DRS.PX.YAK._.CI_.Battery DLC</v>
      </c>
      <c r="D73" s="5" t="str">
        <f t="shared" si="7"/>
        <v>Installed Capacity Coefficient</v>
      </c>
      <c r="E73" s="29">
        <f t="shared" si="6"/>
        <v>-1.0273973E-2</v>
      </c>
      <c r="G73" s="5">
        <f>INDEX('AEG Inputs'!$J:$J,MATCH($C73,'AEG Inputs'!$E:$E,0))</f>
        <v>90</v>
      </c>
      <c r="R73" s="31" t="s">
        <v>8</v>
      </c>
      <c r="S73" s="31" t="s">
        <v>969</v>
      </c>
      <c r="T73" s="31" t="s">
        <v>189</v>
      </c>
      <c r="U73" s="31" t="s">
        <v>229</v>
      </c>
      <c r="V73" s="31">
        <v>-1.0273973E-2</v>
      </c>
      <c r="W73" s="31"/>
      <c r="X73" s="31" t="s">
        <v>1004</v>
      </c>
      <c r="Y73" s="32">
        <v>1</v>
      </c>
      <c r="Z73" s="31"/>
      <c r="AA73" s="31"/>
      <c r="AB73" s="31"/>
      <c r="AC73" s="31" t="s">
        <v>1002</v>
      </c>
      <c r="AD73" s="31"/>
      <c r="AE73" s="31"/>
      <c r="AF73" s="31"/>
      <c r="AG73" s="31" t="s">
        <v>1102</v>
      </c>
      <c r="AH73" s="5" t="s">
        <v>889</v>
      </c>
    </row>
    <row r="74" spans="1:34" x14ac:dyDescent="0.25">
      <c r="A74" s="5" t="s">
        <v>222</v>
      </c>
      <c r="B74" s="5" t="str">
        <f t="shared" si="5"/>
        <v>DRS.PX.YAK._.CI_.Grid Interactive Water Htr-Cnst</v>
      </c>
      <c r="C74" s="5" t="str">
        <f>'AEG Inputs'!E74</f>
        <v>DRS.PX.YAK._.CI_.Grid Interactive Water Htr</v>
      </c>
      <c r="D74" s="5" t="str">
        <f t="shared" si="7"/>
        <v>Installed Capacity Coefficient</v>
      </c>
      <c r="E74" s="29">
        <f t="shared" si="6"/>
        <v>-2.0547949999999999E-3</v>
      </c>
      <c r="G74" s="5">
        <f>INDEX('AEG Inputs'!$J:$J,MATCH($C74,'AEG Inputs'!$E:$E,0))</f>
        <v>18</v>
      </c>
      <c r="R74" s="31" t="s">
        <v>8</v>
      </c>
      <c r="S74" s="31" t="s">
        <v>970</v>
      </c>
      <c r="T74" s="31" t="s">
        <v>191</v>
      </c>
      <c r="U74" s="31" t="s">
        <v>229</v>
      </c>
      <c r="V74" s="31">
        <v>-2.0547949999999999E-3</v>
      </c>
      <c r="W74" s="31"/>
      <c r="X74" s="31" t="s">
        <v>1004</v>
      </c>
      <c r="Y74" s="32">
        <v>1</v>
      </c>
      <c r="Z74" s="31"/>
      <c r="AA74" s="31"/>
      <c r="AB74" s="31"/>
      <c r="AC74" s="31" t="s">
        <v>1002</v>
      </c>
      <c r="AD74" s="31"/>
      <c r="AE74" s="31"/>
      <c r="AF74" s="31"/>
      <c r="AG74" s="31" t="s">
        <v>1102</v>
      </c>
      <c r="AH74" s="5" t="s">
        <v>889</v>
      </c>
    </row>
    <row r="75" spans="1:34" x14ac:dyDescent="0.25">
      <c r="A75" s="5" t="s">
        <v>222</v>
      </c>
      <c r="B75" s="5" t="str">
        <f t="shared" si="5"/>
        <v>DRS.PX.YAK._.CI_.HVAC - DLC-Cnst</v>
      </c>
      <c r="C75" s="5" t="str">
        <f>'AEG Inputs'!E75</f>
        <v>DRS.PX.YAK._.CI_.HVAC - DLC</v>
      </c>
      <c r="D75" s="5" t="str">
        <f t="shared" si="7"/>
        <v>Installed Capacity Coefficient</v>
      </c>
      <c r="E75" s="29">
        <f t="shared" si="6"/>
        <v>-1.1415524999999999E-2</v>
      </c>
      <c r="G75" s="5">
        <f>INDEX('AEG Inputs'!$J:$J,MATCH($C75,'AEG Inputs'!$E:$E,0))</f>
        <v>100</v>
      </c>
      <c r="R75" s="31" t="s">
        <v>8</v>
      </c>
      <c r="S75" s="31" t="s">
        <v>971</v>
      </c>
      <c r="T75" s="31" t="s">
        <v>193</v>
      </c>
      <c r="U75" s="31" t="s">
        <v>229</v>
      </c>
      <c r="V75" s="31">
        <v>-2.0547949999999999E-3</v>
      </c>
      <c r="W75" s="31"/>
      <c r="X75" s="31" t="s">
        <v>1004</v>
      </c>
      <c r="Y75" s="32">
        <v>1</v>
      </c>
      <c r="Z75" s="31"/>
      <c r="AA75" s="31"/>
      <c r="AB75" s="31"/>
      <c r="AC75" s="31" t="s">
        <v>1002</v>
      </c>
      <c r="AD75" s="31"/>
      <c r="AE75" s="31"/>
      <c r="AF75" s="31"/>
      <c r="AG75" s="31" t="s">
        <v>1102</v>
      </c>
      <c r="AH75" s="5" t="s">
        <v>889</v>
      </c>
    </row>
    <row r="76" spans="1:34" x14ac:dyDescent="0.25">
      <c r="A76" s="5" t="s">
        <v>222</v>
      </c>
      <c r="B76" s="5" t="str">
        <f t="shared" si="5"/>
        <v>DRS.PX.YAK._.CI_.Pool Pump - DLC-Cnst</v>
      </c>
      <c r="C76" s="5" t="str">
        <f>'AEG Inputs'!E76</f>
        <v>DRS.PX.YAK._.CI_.Pool Pump - DLC</v>
      </c>
      <c r="D76" s="5" t="str">
        <f t="shared" si="7"/>
        <v>Installed Capacity Coefficient</v>
      </c>
      <c r="E76" s="29">
        <f t="shared" si="6"/>
        <v>-2.0547949999999999E-3</v>
      </c>
      <c r="G76" s="5">
        <f>INDEX('AEG Inputs'!$J:$J,MATCH($C76,'AEG Inputs'!$E:$E,0))</f>
        <v>18</v>
      </c>
      <c r="R76" s="31" t="s">
        <v>8</v>
      </c>
      <c r="S76" s="31" t="s">
        <v>972</v>
      </c>
      <c r="T76" s="31" t="s">
        <v>195</v>
      </c>
      <c r="U76" s="31" t="s">
        <v>229</v>
      </c>
      <c r="V76" s="31">
        <v>-2.2831050000000001E-3</v>
      </c>
      <c r="W76" s="31"/>
      <c r="X76" s="31" t="s">
        <v>1004</v>
      </c>
      <c r="Y76" s="32">
        <v>1</v>
      </c>
      <c r="Z76" s="31"/>
      <c r="AA76" s="31"/>
      <c r="AB76" s="31"/>
      <c r="AC76" s="31" t="s">
        <v>1002</v>
      </c>
      <c r="AD76" s="31"/>
      <c r="AE76" s="31"/>
      <c r="AF76" s="31"/>
      <c r="AG76" s="31" t="s">
        <v>1102</v>
      </c>
      <c r="AH76" s="5" t="s">
        <v>889</v>
      </c>
    </row>
    <row r="77" spans="1:34" x14ac:dyDescent="0.25">
      <c r="A77" s="5" t="s">
        <v>222</v>
      </c>
      <c r="B77" s="5" t="str">
        <f t="shared" si="5"/>
        <v>DRS.PX.YAK._.CI_.Smart Thermostats-Cnst</v>
      </c>
      <c r="C77" s="5" t="str">
        <f>'AEG Inputs'!E77</f>
        <v>DRS.PX.YAK._.CI_.Smart Thermostats</v>
      </c>
      <c r="D77" s="5" t="str">
        <f t="shared" si="7"/>
        <v>Installed Capacity Coefficient</v>
      </c>
      <c r="E77" s="29">
        <f t="shared" si="6"/>
        <v>-2.2831050000000001E-3</v>
      </c>
      <c r="G77" s="5">
        <f>INDEX('AEG Inputs'!$J:$J,MATCH($C77,'AEG Inputs'!$E:$E,0))</f>
        <v>20</v>
      </c>
      <c r="R77" s="31" t="s">
        <v>8</v>
      </c>
      <c r="S77" s="31" t="s">
        <v>973</v>
      </c>
      <c r="T77" s="31" t="s">
        <v>197</v>
      </c>
      <c r="U77" s="31" t="s">
        <v>229</v>
      </c>
      <c r="V77" s="31">
        <v>-1.1415524999999999E-2</v>
      </c>
      <c r="W77" s="31"/>
      <c r="X77" s="31" t="s">
        <v>1004</v>
      </c>
      <c r="Y77" s="32">
        <v>1</v>
      </c>
      <c r="Z77" s="31"/>
      <c r="AA77" s="31"/>
      <c r="AB77" s="31"/>
      <c r="AC77" s="31" t="s">
        <v>1002</v>
      </c>
      <c r="AD77" s="31"/>
      <c r="AE77" s="31"/>
      <c r="AF77" s="31"/>
      <c r="AG77" s="31" t="s">
        <v>1102</v>
      </c>
      <c r="AH77" s="5" t="s">
        <v>889</v>
      </c>
    </row>
    <row r="78" spans="1:34" x14ac:dyDescent="0.25">
      <c r="A78" s="5" t="s">
        <v>222</v>
      </c>
      <c r="B78" s="5" t="str">
        <f t="shared" si="5"/>
        <v>DRS.PX.YAK._.CI_.3 Party-Cnst</v>
      </c>
      <c r="C78" s="5" t="str">
        <f>'AEG Inputs'!E78</f>
        <v>DRS.PX.YAK._.CI_.3 Party</v>
      </c>
      <c r="D78" s="5" t="str">
        <f t="shared" si="7"/>
        <v>Installed Capacity Coefficient</v>
      </c>
      <c r="E78" s="29">
        <f t="shared" si="6"/>
        <v>-2.2831050000000001E-3</v>
      </c>
      <c r="G78" s="5">
        <f>INDEX('AEG Inputs'!$J:$J,MATCH($C78,'AEG Inputs'!$E:$E,0))</f>
        <v>20</v>
      </c>
      <c r="R78" s="31" t="s">
        <v>8</v>
      </c>
      <c r="S78" s="31" t="s">
        <v>974</v>
      </c>
      <c r="T78" s="31" t="s">
        <v>199</v>
      </c>
      <c r="U78" s="31" t="s">
        <v>229</v>
      </c>
      <c r="V78" s="31">
        <v>-2.0547949999999999E-3</v>
      </c>
      <c r="W78" s="31"/>
      <c r="X78" s="31" t="s">
        <v>1004</v>
      </c>
      <c r="Y78" s="32">
        <v>1</v>
      </c>
      <c r="Z78" s="31"/>
      <c r="AA78" s="31"/>
      <c r="AB78" s="31"/>
      <c r="AC78" s="31" t="s">
        <v>1002</v>
      </c>
      <c r="AD78" s="31"/>
      <c r="AE78" s="31"/>
      <c r="AF78" s="31"/>
      <c r="AG78" s="31" t="s">
        <v>1102</v>
      </c>
      <c r="AH78" s="5" t="s">
        <v>889</v>
      </c>
    </row>
    <row r="79" spans="1:34" x14ac:dyDescent="0.25">
      <c r="A79" s="5" t="s">
        <v>222</v>
      </c>
      <c r="B79" s="5" t="str">
        <f t="shared" si="5"/>
        <v>DRS.PX.YAK._.CI_.Water Heater - DLC-Cnst</v>
      </c>
      <c r="C79" s="5" t="str">
        <f>'AEG Inputs'!E79</f>
        <v>DRS.PX.YAK._.CI_.Water Heater - DLC</v>
      </c>
      <c r="D79" s="5" t="str">
        <f t="shared" si="7"/>
        <v>Installed Capacity Coefficient</v>
      </c>
      <c r="E79" s="29">
        <f t="shared" si="6"/>
        <v>-2.0547949999999999E-3</v>
      </c>
      <c r="G79" s="5">
        <f>INDEX('AEG Inputs'!$J:$J,MATCH($C79,'AEG Inputs'!$E:$E,0))</f>
        <v>18</v>
      </c>
      <c r="R79" s="31" t="s">
        <v>8</v>
      </c>
      <c r="S79" s="31" t="s">
        <v>975</v>
      </c>
      <c r="T79" s="31" t="s">
        <v>201</v>
      </c>
      <c r="U79" s="31" t="s">
        <v>229</v>
      </c>
      <c r="V79" s="31">
        <v>-2.0547949999999999E-3</v>
      </c>
      <c r="W79" s="31"/>
      <c r="X79" s="31" t="s">
        <v>1004</v>
      </c>
      <c r="Y79" s="32">
        <v>1</v>
      </c>
      <c r="Z79" s="31"/>
      <c r="AA79" s="31"/>
      <c r="AB79" s="31"/>
      <c r="AC79" s="31" t="s">
        <v>1002</v>
      </c>
      <c r="AD79" s="31"/>
      <c r="AE79" s="31"/>
      <c r="AF79" s="31"/>
      <c r="AG79" s="31" t="s">
        <v>1102</v>
      </c>
      <c r="AH79" s="5" t="s">
        <v>889</v>
      </c>
    </row>
    <row r="80" spans="1:34" x14ac:dyDescent="0.25">
      <c r="A80" s="5" t="s">
        <v>222</v>
      </c>
      <c r="B80" s="5" t="str">
        <f t="shared" si="5"/>
        <v>DRS.PX.YAK._.IRR.Irrigation DLC-Cnst</v>
      </c>
      <c r="C80" s="5" t="str">
        <f>'AEG Inputs'!E80</f>
        <v>DRS.PX.YAK._.IRR.Irrigation DLC</v>
      </c>
      <c r="D80" s="5" t="str">
        <f t="shared" si="7"/>
        <v>Installed Capacity Coefficient</v>
      </c>
      <c r="E80" s="29">
        <f t="shared" si="6"/>
        <v>-5.936073E-3</v>
      </c>
      <c r="G80" s="5">
        <f>INDEX('AEG Inputs'!$J:$J,MATCH($C80,'AEG Inputs'!$E:$E,0))</f>
        <v>52</v>
      </c>
      <c r="R80" s="31" t="s">
        <v>8</v>
      </c>
      <c r="S80" s="31" t="s">
        <v>976</v>
      </c>
      <c r="T80" s="31" t="s">
        <v>183</v>
      </c>
      <c r="U80" s="31" t="s">
        <v>229</v>
      </c>
      <c r="V80" s="31">
        <v>-2.2831050000000001E-3</v>
      </c>
      <c r="W80" s="31"/>
      <c r="X80" s="31" t="s">
        <v>1004</v>
      </c>
      <c r="Y80" s="32">
        <v>1</v>
      </c>
      <c r="Z80" s="31"/>
      <c r="AA80" s="31"/>
      <c r="AB80" s="31"/>
      <c r="AC80" s="31" t="s">
        <v>1002</v>
      </c>
      <c r="AD80" s="31"/>
      <c r="AE80" s="31"/>
      <c r="AF80" s="31"/>
      <c r="AG80" s="31" t="s">
        <v>1102</v>
      </c>
      <c r="AH80" s="5" t="s">
        <v>889</v>
      </c>
    </row>
    <row r="81" spans="1:34" x14ac:dyDescent="0.25">
      <c r="A81" s="5" t="s">
        <v>222</v>
      </c>
      <c r="B81" s="5" t="str">
        <f t="shared" si="5"/>
        <v>DRS.PX.WYC._.RES.Battery DLC-Cnst</v>
      </c>
      <c r="C81" s="5" t="str">
        <f>'AEG Inputs'!E81</f>
        <v>DRS.PX.WYC._.RES.Battery DLC</v>
      </c>
      <c r="D81" s="5" t="str">
        <f t="shared" si="7"/>
        <v>Installed Capacity Coefficient</v>
      </c>
      <c r="E81" s="29">
        <f t="shared" si="6"/>
        <v>-1.0273973E-2</v>
      </c>
      <c r="G81" s="5">
        <f>INDEX('AEG Inputs'!$J:$J,MATCH($C81,'AEG Inputs'!$E:$E,0))</f>
        <v>90</v>
      </c>
      <c r="R81" s="31" t="s">
        <v>8</v>
      </c>
      <c r="S81" s="31" t="s">
        <v>977</v>
      </c>
      <c r="T81" s="31" t="s">
        <v>173</v>
      </c>
      <c r="U81" s="31" t="s">
        <v>229</v>
      </c>
      <c r="V81" s="31">
        <v>-1.0273973E-2</v>
      </c>
      <c r="W81" s="31"/>
      <c r="X81" s="31" t="s">
        <v>1004</v>
      </c>
      <c r="Y81" s="32">
        <v>1</v>
      </c>
      <c r="Z81" s="31"/>
      <c r="AA81" s="31"/>
      <c r="AB81" s="31"/>
      <c r="AC81" s="31" t="s">
        <v>1002</v>
      </c>
      <c r="AD81" s="31"/>
      <c r="AE81" s="31"/>
      <c r="AF81" s="31"/>
      <c r="AG81" s="31" t="s">
        <v>1102</v>
      </c>
      <c r="AH81" s="5" t="s">
        <v>889</v>
      </c>
    </row>
    <row r="82" spans="1:34" x14ac:dyDescent="0.25">
      <c r="A82" s="5" t="s">
        <v>222</v>
      </c>
      <c r="B82" s="5" t="str">
        <f t="shared" si="5"/>
        <v>DRS.PX.WYC._.RES.EV DLC-Cnst</v>
      </c>
      <c r="C82" s="5" t="str">
        <f>'AEG Inputs'!E82</f>
        <v>DRS.PX.WYC._.RES.EV DLC</v>
      </c>
      <c r="D82" s="5" t="str">
        <f t="shared" si="7"/>
        <v>Installed Capacity Coefficient</v>
      </c>
      <c r="E82" s="29">
        <f t="shared" si="6"/>
        <v>-2.0547949999999999E-3</v>
      </c>
      <c r="G82" s="5">
        <f>INDEX('AEG Inputs'!$J:$J,MATCH($C82,'AEG Inputs'!$E:$E,0))</f>
        <v>18</v>
      </c>
      <c r="R82" s="31" t="s">
        <v>8</v>
      </c>
      <c r="S82" s="31" t="s">
        <v>978</v>
      </c>
      <c r="T82" s="31" t="s">
        <v>175</v>
      </c>
      <c r="U82" s="31" t="s">
        <v>229</v>
      </c>
      <c r="V82" s="31">
        <v>-2.0547949999999999E-3</v>
      </c>
      <c r="W82" s="31"/>
      <c r="X82" s="31" t="s">
        <v>1004</v>
      </c>
      <c r="Y82" s="32">
        <v>1</v>
      </c>
      <c r="Z82" s="31"/>
      <c r="AA82" s="31"/>
      <c r="AB82" s="31"/>
      <c r="AC82" s="31" t="s">
        <v>1002</v>
      </c>
      <c r="AD82" s="31"/>
      <c r="AE82" s="31"/>
      <c r="AF82" s="31"/>
      <c r="AG82" s="31" t="s">
        <v>1102</v>
      </c>
      <c r="AH82" s="5" t="s">
        <v>889</v>
      </c>
    </row>
    <row r="83" spans="1:34" x14ac:dyDescent="0.25">
      <c r="A83" s="5" t="s">
        <v>222</v>
      </c>
      <c r="B83" s="5" t="str">
        <f t="shared" si="5"/>
        <v>DRS.PX.WYC._.RES.Grid Interactive Water Htr-Cnst</v>
      </c>
      <c r="C83" s="5" t="str">
        <f>'AEG Inputs'!E83</f>
        <v>DRS.PX.WYC._.RES.Grid Interactive Water Htr</v>
      </c>
      <c r="D83" s="5" t="str">
        <f t="shared" si="7"/>
        <v>Installed Capacity Coefficient</v>
      </c>
      <c r="E83" s="29">
        <f t="shared" si="6"/>
        <v>-2.0547949999999999E-3</v>
      </c>
      <c r="G83" s="5">
        <f>INDEX('AEG Inputs'!$J:$J,MATCH($C83,'AEG Inputs'!$E:$E,0))</f>
        <v>18</v>
      </c>
      <c r="R83" s="31" t="s">
        <v>8</v>
      </c>
      <c r="S83" s="31" t="s">
        <v>979</v>
      </c>
      <c r="T83" s="31" t="s">
        <v>177</v>
      </c>
      <c r="U83" s="31" t="s">
        <v>229</v>
      </c>
      <c r="V83" s="31">
        <v>-1.1415524999999999E-2</v>
      </c>
      <c r="W83" s="31"/>
      <c r="X83" s="31" t="s">
        <v>1004</v>
      </c>
      <c r="Y83" s="32">
        <v>1</v>
      </c>
      <c r="Z83" s="31"/>
      <c r="AA83" s="31"/>
      <c r="AB83" s="31"/>
      <c r="AC83" s="31" t="s">
        <v>1002</v>
      </c>
      <c r="AD83" s="31"/>
      <c r="AE83" s="31"/>
      <c r="AF83" s="31"/>
      <c r="AG83" s="31" t="s">
        <v>1102</v>
      </c>
      <c r="AH83" s="5" t="s">
        <v>889</v>
      </c>
    </row>
    <row r="84" spans="1:34" x14ac:dyDescent="0.25">
      <c r="A84" s="5" t="s">
        <v>222</v>
      </c>
      <c r="B84" s="5" t="str">
        <f t="shared" si="5"/>
        <v>DRS.PX.WYC._.RES.Home Energy Mgmt Sys-Cnst</v>
      </c>
      <c r="C84" s="5" t="str">
        <f>'AEG Inputs'!E84</f>
        <v>DRS.PX.WYC._.RES.Home Energy Mgmt Sys</v>
      </c>
      <c r="D84" s="5" t="str">
        <f t="shared" si="7"/>
        <v>Installed Capacity Coefficient</v>
      </c>
      <c r="E84" s="29">
        <f t="shared" si="6"/>
        <v>-2.2831050000000001E-3</v>
      </c>
      <c r="G84" s="5">
        <f>INDEX('AEG Inputs'!$J:$J,MATCH($C84,'AEG Inputs'!$E:$E,0))</f>
        <v>20</v>
      </c>
      <c r="R84" s="31" t="s">
        <v>8</v>
      </c>
      <c r="S84" s="31" t="s">
        <v>980</v>
      </c>
      <c r="T84" s="31" t="s">
        <v>179</v>
      </c>
      <c r="U84" s="31" t="s">
        <v>229</v>
      </c>
      <c r="V84" s="31">
        <v>-2.0547949999999999E-3</v>
      </c>
      <c r="W84" s="31"/>
      <c r="X84" s="31" t="s">
        <v>1004</v>
      </c>
      <c r="Y84" s="32">
        <v>1</v>
      </c>
      <c r="Z84" s="31"/>
      <c r="AA84" s="31"/>
      <c r="AB84" s="31"/>
      <c r="AC84" s="31" t="s">
        <v>1002</v>
      </c>
      <c r="AD84" s="31"/>
      <c r="AE84" s="31"/>
      <c r="AF84" s="31"/>
      <c r="AG84" s="31" t="s">
        <v>1102</v>
      </c>
      <c r="AH84" s="5" t="s">
        <v>889</v>
      </c>
    </row>
    <row r="85" spans="1:34" x14ac:dyDescent="0.25">
      <c r="A85" s="5" t="s">
        <v>222</v>
      </c>
      <c r="B85" s="5" t="str">
        <f t="shared" si="5"/>
        <v>DRS.PX.WYC._.RES.HVAC - DLC-Cnst</v>
      </c>
      <c r="C85" s="5" t="str">
        <f>'AEG Inputs'!E85</f>
        <v>DRS.PX.WYC._.RES.HVAC - DLC</v>
      </c>
      <c r="D85" s="5" t="str">
        <f t="shared" si="7"/>
        <v>Installed Capacity Coefficient</v>
      </c>
      <c r="E85" s="29">
        <f t="shared" si="6"/>
        <v>-1.1415524999999999E-2</v>
      </c>
      <c r="G85" s="5">
        <f>INDEX('AEG Inputs'!$J:$J,MATCH($C85,'AEG Inputs'!$E:$E,0))</f>
        <v>100</v>
      </c>
      <c r="R85" s="31" t="s">
        <v>8</v>
      </c>
      <c r="S85" s="31" t="s">
        <v>981</v>
      </c>
      <c r="T85" s="31" t="s">
        <v>181</v>
      </c>
      <c r="U85" s="31" t="s">
        <v>229</v>
      </c>
      <c r="V85" s="31">
        <v>-2.2831050000000001E-3</v>
      </c>
      <c r="W85" s="31"/>
      <c r="X85" s="31" t="s">
        <v>1004</v>
      </c>
      <c r="Y85" s="32">
        <v>1</v>
      </c>
      <c r="Z85" s="31"/>
      <c r="AA85" s="31"/>
      <c r="AB85" s="31"/>
      <c r="AC85" s="31" t="s">
        <v>1002</v>
      </c>
      <c r="AD85" s="31"/>
      <c r="AE85" s="31"/>
      <c r="AF85" s="31"/>
      <c r="AG85" s="31" t="s">
        <v>1102</v>
      </c>
      <c r="AH85" s="5" t="s">
        <v>889</v>
      </c>
    </row>
    <row r="86" spans="1:34" x14ac:dyDescent="0.25">
      <c r="A86" s="5" t="s">
        <v>222</v>
      </c>
      <c r="B86" s="5" t="str">
        <f t="shared" si="5"/>
        <v>DRS.PX.WYC._.RES.Pool Pump - DLC-Cnst</v>
      </c>
      <c r="C86" s="5" t="str">
        <f>'AEG Inputs'!E86</f>
        <v>DRS.PX.WYC._.RES.Pool Pump - DLC</v>
      </c>
      <c r="D86" s="5" t="str">
        <f t="shared" si="7"/>
        <v>Installed Capacity Coefficient</v>
      </c>
      <c r="E86" s="29">
        <f t="shared" si="6"/>
        <v>-2.0547949999999999E-3</v>
      </c>
      <c r="G86" s="5">
        <f>INDEX('AEG Inputs'!$J:$J,MATCH($C86,'AEG Inputs'!$E:$E,0))</f>
        <v>18</v>
      </c>
      <c r="R86" s="31" t="s">
        <v>8</v>
      </c>
      <c r="S86" s="31" t="s">
        <v>982</v>
      </c>
      <c r="T86" s="31" t="s">
        <v>185</v>
      </c>
      <c r="U86" s="31" t="s">
        <v>229</v>
      </c>
      <c r="V86" s="31">
        <v>-2.0547949999999999E-3</v>
      </c>
      <c r="W86" s="31"/>
      <c r="X86" s="31" t="s">
        <v>1004</v>
      </c>
      <c r="Y86" s="32">
        <v>1</v>
      </c>
      <c r="Z86" s="31"/>
      <c r="AA86" s="31"/>
      <c r="AB86" s="31"/>
      <c r="AC86" s="31" t="s">
        <v>1002</v>
      </c>
      <c r="AD86" s="31"/>
      <c r="AE86" s="31"/>
      <c r="AF86" s="31"/>
      <c r="AG86" s="31" t="s">
        <v>1102</v>
      </c>
      <c r="AH86" s="5" t="s">
        <v>889</v>
      </c>
    </row>
    <row r="87" spans="1:34" x14ac:dyDescent="0.25">
      <c r="A87" s="5" t="s">
        <v>222</v>
      </c>
      <c r="B87" s="5" t="str">
        <f t="shared" si="5"/>
        <v>DRS.PX.WYC._.RES.Water Heater - DLC-Cnst</v>
      </c>
      <c r="C87" s="5" t="str">
        <f>'AEG Inputs'!E87</f>
        <v>DRS.PX.WYC._.RES.Water Heater - DLC</v>
      </c>
      <c r="D87" s="5" t="str">
        <f t="shared" si="7"/>
        <v>Installed Capacity Coefficient</v>
      </c>
      <c r="E87" s="29">
        <f t="shared" si="6"/>
        <v>-2.0547949999999999E-3</v>
      </c>
      <c r="G87" s="5">
        <f>INDEX('AEG Inputs'!$J:$J,MATCH($C87,'AEG Inputs'!$E:$E,0))</f>
        <v>18</v>
      </c>
      <c r="R87" s="31" t="s">
        <v>8</v>
      </c>
      <c r="S87" s="31" t="s">
        <v>983</v>
      </c>
      <c r="T87" s="31" t="s">
        <v>187</v>
      </c>
      <c r="U87" s="31" t="s">
        <v>229</v>
      </c>
      <c r="V87" s="31">
        <v>-5.936073E-3</v>
      </c>
      <c r="W87" s="31"/>
      <c r="X87" s="31" t="s">
        <v>1004</v>
      </c>
      <c r="Y87" s="32">
        <v>1</v>
      </c>
      <c r="Z87" s="31"/>
      <c r="AA87" s="31"/>
      <c r="AB87" s="31"/>
      <c r="AC87" s="31" t="s">
        <v>1002</v>
      </c>
      <c r="AD87" s="31"/>
      <c r="AE87" s="31"/>
      <c r="AF87" s="31"/>
      <c r="AG87" s="31" t="s">
        <v>1102</v>
      </c>
      <c r="AH87" s="5" t="s">
        <v>889</v>
      </c>
    </row>
    <row r="88" spans="1:34" x14ac:dyDescent="0.25">
      <c r="A88" s="5" t="s">
        <v>222</v>
      </c>
      <c r="B88" s="5" t="str">
        <f t="shared" si="5"/>
        <v>DRS.PX.WYC._.CI_.Battery DLC-Cnst</v>
      </c>
      <c r="C88" s="5" t="str">
        <f>'AEG Inputs'!E88</f>
        <v>DRS.PX.WYC._.CI_.Battery DLC</v>
      </c>
      <c r="D88" s="5" t="str">
        <f t="shared" si="7"/>
        <v>Installed Capacity Coefficient</v>
      </c>
      <c r="E88" s="29">
        <f t="shared" si="6"/>
        <v>-1.0273973E-2</v>
      </c>
      <c r="G88" s="5">
        <f>INDEX('AEG Inputs'!$J:$J,MATCH($C88,'AEG Inputs'!$E:$E,0))</f>
        <v>90</v>
      </c>
      <c r="R88" s="31" t="s">
        <v>8</v>
      </c>
      <c r="S88" s="31" t="s">
        <v>984</v>
      </c>
      <c r="T88" s="31" t="s">
        <v>157</v>
      </c>
      <c r="U88" s="31" t="s">
        <v>229</v>
      </c>
      <c r="V88" s="31">
        <v>-1.0273973E-2</v>
      </c>
      <c r="W88" s="31"/>
      <c r="X88" s="31" t="s">
        <v>1004</v>
      </c>
      <c r="Y88" s="32">
        <v>1</v>
      </c>
      <c r="Z88" s="31"/>
      <c r="AA88" s="31"/>
      <c r="AB88" s="31"/>
      <c r="AC88" s="31" t="s">
        <v>1002</v>
      </c>
      <c r="AD88" s="31"/>
      <c r="AE88" s="31"/>
      <c r="AF88" s="31"/>
      <c r="AG88" s="31" t="s">
        <v>1102</v>
      </c>
      <c r="AH88" s="5" t="s">
        <v>889</v>
      </c>
    </row>
    <row r="89" spans="1:34" x14ac:dyDescent="0.25">
      <c r="A89" s="5" t="s">
        <v>222</v>
      </c>
      <c r="B89" s="5" t="str">
        <f t="shared" si="5"/>
        <v>DRS.PX.WYC._.CI_.Grid Interactive Water Htr-Cnst</v>
      </c>
      <c r="C89" s="5" t="str">
        <f>'AEG Inputs'!E89</f>
        <v>DRS.PX.WYC._.CI_.Grid Interactive Water Htr</v>
      </c>
      <c r="D89" s="5" t="str">
        <f t="shared" si="7"/>
        <v>Installed Capacity Coefficient</v>
      </c>
      <c r="E89" s="29">
        <f t="shared" si="6"/>
        <v>-2.0547949999999999E-3</v>
      </c>
      <c r="G89" s="5">
        <f>INDEX('AEG Inputs'!$J:$J,MATCH($C89,'AEG Inputs'!$E:$E,0))</f>
        <v>18</v>
      </c>
      <c r="R89" s="31" t="s">
        <v>8</v>
      </c>
      <c r="S89" s="31" t="s">
        <v>985</v>
      </c>
      <c r="T89" s="31" t="s">
        <v>159</v>
      </c>
      <c r="U89" s="31" t="s">
        <v>229</v>
      </c>
      <c r="V89" s="31">
        <v>-2.0547949999999999E-3</v>
      </c>
      <c r="W89" s="31"/>
      <c r="X89" s="31" t="s">
        <v>1004</v>
      </c>
      <c r="Y89" s="32">
        <v>1</v>
      </c>
      <c r="Z89" s="31"/>
      <c r="AA89" s="31"/>
      <c r="AB89" s="31"/>
      <c r="AC89" s="31" t="s">
        <v>1002</v>
      </c>
      <c r="AD89" s="31"/>
      <c r="AE89" s="31"/>
      <c r="AF89" s="31"/>
      <c r="AG89" s="31" t="s">
        <v>1102</v>
      </c>
      <c r="AH89" s="5" t="s">
        <v>889</v>
      </c>
    </row>
    <row r="90" spans="1:34" x14ac:dyDescent="0.25">
      <c r="A90" s="5" t="s">
        <v>222</v>
      </c>
      <c r="B90" s="5" t="str">
        <f t="shared" si="5"/>
        <v>DRS.PX.WYC._.CI_.HVAC - DLC-Cnst</v>
      </c>
      <c r="C90" s="5" t="str">
        <f>'AEG Inputs'!E90</f>
        <v>DRS.PX.WYC._.CI_.HVAC - DLC</v>
      </c>
      <c r="D90" s="5" t="str">
        <f t="shared" si="7"/>
        <v>Installed Capacity Coefficient</v>
      </c>
      <c r="E90" s="29">
        <f t="shared" si="6"/>
        <v>-1.1415524999999999E-2</v>
      </c>
      <c r="G90" s="5">
        <f>INDEX('AEG Inputs'!$J:$J,MATCH($C90,'AEG Inputs'!$E:$E,0))</f>
        <v>100</v>
      </c>
      <c r="R90" s="31" t="s">
        <v>8</v>
      </c>
      <c r="S90" s="31" t="s">
        <v>986</v>
      </c>
      <c r="T90" s="31" t="s">
        <v>161</v>
      </c>
      <c r="U90" s="31" t="s">
        <v>229</v>
      </c>
      <c r="V90" s="31">
        <v>-2.0547949999999999E-3</v>
      </c>
      <c r="W90" s="31"/>
      <c r="X90" s="31" t="s">
        <v>1004</v>
      </c>
      <c r="Y90" s="32">
        <v>1</v>
      </c>
      <c r="Z90" s="31"/>
      <c r="AA90" s="31"/>
      <c r="AB90" s="31"/>
      <c r="AC90" s="31" t="s">
        <v>1002</v>
      </c>
      <c r="AD90" s="31"/>
      <c r="AE90" s="31"/>
      <c r="AF90" s="31"/>
      <c r="AG90" s="31" t="s">
        <v>1102</v>
      </c>
      <c r="AH90" s="5" t="s">
        <v>889</v>
      </c>
    </row>
    <row r="91" spans="1:34" x14ac:dyDescent="0.25">
      <c r="A91" s="5" t="s">
        <v>222</v>
      </c>
      <c r="B91" s="5" t="str">
        <f t="shared" si="5"/>
        <v>DRS.PX.WYC._.CI_.Pool Pump - DLC-Cnst</v>
      </c>
      <c r="C91" s="5" t="str">
        <f>'AEG Inputs'!E91</f>
        <v>DRS.PX.WYC._.CI_.Pool Pump - DLC</v>
      </c>
      <c r="D91" s="5" t="str">
        <f t="shared" si="7"/>
        <v>Installed Capacity Coefficient</v>
      </c>
      <c r="E91" s="29">
        <f t="shared" si="6"/>
        <v>-2.0547949999999999E-3</v>
      </c>
      <c r="G91" s="5">
        <f>INDEX('AEG Inputs'!$J:$J,MATCH($C91,'AEG Inputs'!$E:$E,0))</f>
        <v>18</v>
      </c>
      <c r="R91" s="31" t="s">
        <v>8</v>
      </c>
      <c r="S91" s="31" t="s">
        <v>987</v>
      </c>
      <c r="T91" s="31" t="s">
        <v>163</v>
      </c>
      <c r="U91" s="31" t="s">
        <v>229</v>
      </c>
      <c r="V91" s="31">
        <v>-2.2831050000000001E-3</v>
      </c>
      <c r="W91" s="31"/>
      <c r="X91" s="31" t="s">
        <v>1004</v>
      </c>
      <c r="Y91" s="32">
        <v>1</v>
      </c>
      <c r="Z91" s="31"/>
      <c r="AA91" s="31"/>
      <c r="AB91" s="31"/>
      <c r="AC91" s="31" t="s">
        <v>1002</v>
      </c>
      <c r="AD91" s="31"/>
      <c r="AE91" s="31"/>
      <c r="AF91" s="31"/>
      <c r="AG91" s="31" t="s">
        <v>1102</v>
      </c>
      <c r="AH91" s="5" t="s">
        <v>889</v>
      </c>
    </row>
    <row r="92" spans="1:34" x14ac:dyDescent="0.25">
      <c r="A92" s="5" t="s">
        <v>222</v>
      </c>
      <c r="B92" s="5" t="str">
        <f t="shared" si="5"/>
        <v>DRS.PX.WYC._.CI_.Smart Thermostats-Cnst</v>
      </c>
      <c r="C92" s="5" t="str">
        <f>'AEG Inputs'!E92</f>
        <v>DRS.PX.WYC._.CI_.Smart Thermostats</v>
      </c>
      <c r="D92" s="5" t="str">
        <f t="shared" si="7"/>
        <v>Installed Capacity Coefficient</v>
      </c>
      <c r="E92" s="29">
        <f t="shared" si="6"/>
        <v>-2.2831050000000001E-3</v>
      </c>
      <c r="G92" s="5">
        <f>INDEX('AEG Inputs'!$J:$J,MATCH($C92,'AEG Inputs'!$E:$E,0))</f>
        <v>20</v>
      </c>
      <c r="R92" s="31" t="s">
        <v>8</v>
      </c>
      <c r="S92" s="31" t="s">
        <v>988</v>
      </c>
      <c r="T92" s="31" t="s">
        <v>165</v>
      </c>
      <c r="U92" s="31" t="s">
        <v>229</v>
      </c>
      <c r="V92" s="31">
        <v>-1.1415524999999999E-2</v>
      </c>
      <c r="W92" s="31"/>
      <c r="X92" s="31" t="s">
        <v>1004</v>
      </c>
      <c r="Y92" s="32">
        <v>1</v>
      </c>
      <c r="Z92" s="31"/>
      <c r="AA92" s="31"/>
      <c r="AB92" s="31"/>
      <c r="AC92" s="31" t="s">
        <v>1002</v>
      </c>
      <c r="AD92" s="31"/>
      <c r="AE92" s="31"/>
      <c r="AF92" s="31"/>
      <c r="AG92" s="31" t="s">
        <v>1102</v>
      </c>
      <c r="AH92" s="5" t="s">
        <v>889</v>
      </c>
    </row>
    <row r="93" spans="1:34" x14ac:dyDescent="0.25">
      <c r="A93" s="5" t="s">
        <v>222</v>
      </c>
      <c r="B93" s="5" t="str">
        <f t="shared" si="5"/>
        <v>DRS.PX.WYC._.CI_.3 Party-Cnst</v>
      </c>
      <c r="C93" s="5" t="str">
        <f>'AEG Inputs'!E93</f>
        <v>DRS.PX.WYC._.CI_.3 Party</v>
      </c>
      <c r="D93" s="5" t="str">
        <f t="shared" si="7"/>
        <v>Installed Capacity Coefficient</v>
      </c>
      <c r="E93" s="29">
        <f t="shared" si="6"/>
        <v>-2.2831050000000001E-3</v>
      </c>
      <c r="G93" s="5">
        <f>INDEX('AEG Inputs'!$J:$J,MATCH($C93,'AEG Inputs'!$E:$E,0))</f>
        <v>20</v>
      </c>
      <c r="R93" s="31" t="s">
        <v>8</v>
      </c>
      <c r="S93" s="31" t="s">
        <v>989</v>
      </c>
      <c r="T93" s="31" t="s">
        <v>167</v>
      </c>
      <c r="U93" s="31" t="s">
        <v>229</v>
      </c>
      <c r="V93" s="31">
        <v>-2.0547949999999999E-3</v>
      </c>
      <c r="W93" s="31"/>
      <c r="X93" s="31" t="s">
        <v>1004</v>
      </c>
      <c r="Y93" s="32">
        <v>1</v>
      </c>
      <c r="Z93" s="31"/>
      <c r="AA93" s="31"/>
      <c r="AB93" s="31"/>
      <c r="AC93" s="31" t="s">
        <v>1002</v>
      </c>
      <c r="AD93" s="31"/>
      <c r="AE93" s="31"/>
      <c r="AF93" s="31"/>
      <c r="AG93" s="31" t="s">
        <v>1102</v>
      </c>
      <c r="AH93" s="5" t="s">
        <v>889</v>
      </c>
    </row>
    <row r="94" spans="1:34" x14ac:dyDescent="0.25">
      <c r="A94" s="5" t="s">
        <v>222</v>
      </c>
      <c r="B94" s="5" t="str">
        <f t="shared" si="5"/>
        <v>DRS.PX.WYC._.CI_.Water Heater - DLC-Cnst</v>
      </c>
      <c r="C94" s="5" t="str">
        <f>'AEG Inputs'!E94</f>
        <v>DRS.PX.WYC._.CI_.Water Heater - DLC</v>
      </c>
      <c r="D94" s="5" t="str">
        <f t="shared" si="7"/>
        <v>Installed Capacity Coefficient</v>
      </c>
      <c r="E94" s="29">
        <f t="shared" si="6"/>
        <v>-2.0547949999999999E-3</v>
      </c>
      <c r="G94" s="5">
        <f>INDEX('AEG Inputs'!$J:$J,MATCH($C94,'AEG Inputs'!$E:$E,0))</f>
        <v>18</v>
      </c>
      <c r="R94" s="31" t="s">
        <v>8</v>
      </c>
      <c r="S94" s="31" t="s">
        <v>990</v>
      </c>
      <c r="T94" s="31" t="s">
        <v>169</v>
      </c>
      <c r="U94" s="31" t="s">
        <v>229</v>
      </c>
      <c r="V94" s="31">
        <v>-2.2831050000000001E-3</v>
      </c>
      <c r="W94" s="31"/>
      <c r="X94" s="31" t="s">
        <v>1004</v>
      </c>
      <c r="Y94" s="32">
        <v>1</v>
      </c>
      <c r="Z94" s="31"/>
      <c r="AA94" s="31"/>
      <c r="AB94" s="31"/>
      <c r="AC94" s="31" t="s">
        <v>1002</v>
      </c>
      <c r="AD94" s="31"/>
      <c r="AE94" s="31"/>
      <c r="AF94" s="31"/>
      <c r="AG94" s="31" t="s">
        <v>1102</v>
      </c>
      <c r="AH94" s="5" t="s">
        <v>889</v>
      </c>
    </row>
    <row r="95" spans="1:34" x14ac:dyDescent="0.25">
      <c r="A95" s="5" t="s">
        <v>222</v>
      </c>
      <c r="B95" s="5" t="str">
        <f t="shared" si="5"/>
        <v>DRS.PX.WYC._.IRR.Irrigation DLC-Cnst</v>
      </c>
      <c r="C95" s="5" t="str">
        <f>'AEG Inputs'!E95</f>
        <v>DRS.PX.WYC._.IRR.Irrigation DLC</v>
      </c>
      <c r="D95" s="5" t="str">
        <f t="shared" si="7"/>
        <v>Installed Capacity Coefficient</v>
      </c>
      <c r="E95" s="29">
        <f t="shared" si="6"/>
        <v>-5.936073E-3</v>
      </c>
      <c r="G95" s="5">
        <f>INDEX('AEG Inputs'!$J:$J,MATCH($C95,'AEG Inputs'!$E:$E,0))</f>
        <v>52</v>
      </c>
      <c r="R95" s="31" t="s">
        <v>8</v>
      </c>
      <c r="S95" s="31" t="s">
        <v>991</v>
      </c>
      <c r="T95" s="31" t="s">
        <v>171</v>
      </c>
      <c r="U95" s="31" t="s">
        <v>229</v>
      </c>
      <c r="V95" s="31">
        <v>-2.0547949999999999E-3</v>
      </c>
      <c r="W95" s="31"/>
      <c r="X95" s="31" t="s">
        <v>1004</v>
      </c>
      <c r="Y95" s="32">
        <v>1</v>
      </c>
      <c r="Z95" s="31"/>
      <c r="AA95" s="31"/>
      <c r="AB95" s="31"/>
      <c r="AC95" s="31" t="s">
        <v>1002</v>
      </c>
      <c r="AD95" s="31"/>
      <c r="AE95" s="31"/>
      <c r="AF95" s="31"/>
      <c r="AG95" s="31" t="s">
        <v>1102</v>
      </c>
      <c r="AH95" s="5" t="s">
        <v>889</v>
      </c>
    </row>
    <row r="96" spans="1:34" x14ac:dyDescent="0.25">
      <c r="A96" s="5" t="s">
        <v>222</v>
      </c>
      <c r="B96" s="5" t="str">
        <f t="shared" si="5"/>
        <v>DRW.PX.NCA._.RES.Battery DLC-Cnst</v>
      </c>
      <c r="C96" s="5" t="s">
        <v>32</v>
      </c>
      <c r="D96" s="5" t="str">
        <f t="shared" si="7"/>
        <v>Installed Capacity Coefficient</v>
      </c>
      <c r="E96" s="29">
        <f t="shared" si="6"/>
        <v>-1.0273973E-2</v>
      </c>
      <c r="F96" s="5" t="s">
        <v>221</v>
      </c>
      <c r="G96" s="5">
        <f>INDEX('AEG Inputs'!$L:$L,MATCH($C96,'AEG Inputs'!$F:$F,0))</f>
        <v>90</v>
      </c>
      <c r="R96" s="31" t="s">
        <v>8</v>
      </c>
      <c r="S96" s="31" t="s">
        <v>1005</v>
      </c>
      <c r="T96" s="31" t="s">
        <v>90</v>
      </c>
      <c r="U96" s="31" t="s">
        <v>229</v>
      </c>
      <c r="V96" s="31">
        <v>-2.2831050000000001E-3</v>
      </c>
      <c r="W96" s="31"/>
      <c r="X96" s="31" t="s">
        <v>1004</v>
      </c>
      <c r="Y96" s="32">
        <v>1</v>
      </c>
      <c r="Z96" s="31"/>
      <c r="AA96" s="31"/>
      <c r="AB96" s="31"/>
      <c r="AC96" s="31" t="s">
        <v>1002</v>
      </c>
      <c r="AD96" s="31"/>
      <c r="AE96" s="31"/>
      <c r="AF96" s="31"/>
      <c r="AG96" s="31" t="s">
        <v>1102</v>
      </c>
    </row>
    <row r="97" spans="1:33" x14ac:dyDescent="0.25">
      <c r="A97" s="5" t="s">
        <v>222</v>
      </c>
      <c r="B97" s="5" t="str">
        <f t="shared" si="5"/>
        <v>DRW.PX.NCA._.RES.EV DLC-Cnst</v>
      </c>
      <c r="C97" s="5" t="s">
        <v>35</v>
      </c>
      <c r="D97" s="5" t="str">
        <f t="shared" si="7"/>
        <v>Installed Capacity Coefficient</v>
      </c>
      <c r="E97" s="29">
        <f t="shared" si="6"/>
        <v>-2.0547949999999999E-3</v>
      </c>
      <c r="G97" s="5">
        <f>INDEX('AEG Inputs'!$L:$L,MATCH($C97,'AEG Inputs'!$F:$F,0))</f>
        <v>18</v>
      </c>
      <c r="R97" s="31" t="s">
        <v>8</v>
      </c>
      <c r="S97" s="31" t="s">
        <v>1006</v>
      </c>
      <c r="T97" s="31" t="s">
        <v>80</v>
      </c>
      <c r="U97" s="31" t="s">
        <v>229</v>
      </c>
      <c r="V97" s="31">
        <v>-1.0273973E-2</v>
      </c>
      <c r="W97" s="31"/>
      <c r="X97" s="31" t="s">
        <v>1004</v>
      </c>
      <c r="Y97" s="32">
        <v>1</v>
      </c>
      <c r="Z97" s="31"/>
      <c r="AA97" s="31"/>
      <c r="AB97" s="31"/>
      <c r="AC97" s="31" t="s">
        <v>1002</v>
      </c>
      <c r="AD97" s="31"/>
      <c r="AE97" s="31"/>
      <c r="AF97" s="31"/>
      <c r="AG97" s="31" t="s">
        <v>1102</v>
      </c>
    </row>
    <row r="98" spans="1:33" x14ac:dyDescent="0.25">
      <c r="A98" s="5" t="s">
        <v>222</v>
      </c>
      <c r="B98" s="5" t="str">
        <f t="shared" si="5"/>
        <v>DRW.PX.NCA._.RES.Grid Interactive Water Htr-Cnst</v>
      </c>
      <c r="C98" s="5" t="s">
        <v>37</v>
      </c>
      <c r="D98" s="5" t="str">
        <f t="shared" si="7"/>
        <v>Installed Capacity Coefficient</v>
      </c>
      <c r="E98" s="29">
        <f t="shared" si="6"/>
        <v>-2.0547949999999999E-3</v>
      </c>
      <c r="G98" s="5">
        <f>INDEX('AEG Inputs'!$L:$L,MATCH($C98,'AEG Inputs'!$F:$F,0))</f>
        <v>18</v>
      </c>
      <c r="R98" s="31" t="s">
        <v>8</v>
      </c>
      <c r="S98" s="31" t="s">
        <v>1007</v>
      </c>
      <c r="T98" s="31" t="s">
        <v>82</v>
      </c>
      <c r="U98" s="31" t="s">
        <v>229</v>
      </c>
      <c r="V98" s="31">
        <v>-2.0547949999999999E-3</v>
      </c>
      <c r="W98" s="31"/>
      <c r="X98" s="31" t="s">
        <v>1004</v>
      </c>
      <c r="Y98" s="32">
        <v>1</v>
      </c>
      <c r="Z98" s="31"/>
      <c r="AA98" s="31"/>
      <c r="AB98" s="31"/>
      <c r="AC98" s="31" t="s">
        <v>1002</v>
      </c>
      <c r="AD98" s="31"/>
      <c r="AE98" s="31"/>
      <c r="AF98" s="31"/>
      <c r="AG98" s="31" t="s">
        <v>1102</v>
      </c>
    </row>
    <row r="99" spans="1:33" x14ac:dyDescent="0.25">
      <c r="A99" s="5" t="s">
        <v>222</v>
      </c>
      <c r="B99" s="5" t="str">
        <f t="shared" ref="B99:B130" si="8">C99&amp;"-Cnst"</f>
        <v>DRW.PX.NCA._.RES.Home Energy Mgmt Sys-Cnst</v>
      </c>
      <c r="C99" s="5" t="s">
        <v>39</v>
      </c>
      <c r="D99" s="5" t="str">
        <f t="shared" si="7"/>
        <v>Installed Capacity Coefficient</v>
      </c>
      <c r="E99" s="29">
        <f t="shared" ref="E99:E130" si="9">ROUND(-G99/8760,9)</f>
        <v>-2.2831050000000001E-3</v>
      </c>
      <c r="G99" s="5">
        <f>INDEX('AEG Inputs'!$L:$L,MATCH($C99,'AEG Inputs'!$F:$F,0))</f>
        <v>20</v>
      </c>
      <c r="R99" s="31" t="s">
        <v>8</v>
      </c>
      <c r="S99" s="31" t="s">
        <v>1008</v>
      </c>
      <c r="T99" s="31" t="s">
        <v>84</v>
      </c>
      <c r="U99" s="31" t="s">
        <v>229</v>
      </c>
      <c r="V99" s="31">
        <v>-1.1415524999999999E-2</v>
      </c>
      <c r="W99" s="31"/>
      <c r="X99" s="31" t="s">
        <v>1004</v>
      </c>
      <c r="Y99" s="32">
        <v>1</v>
      </c>
      <c r="Z99" s="31"/>
      <c r="AA99" s="31"/>
      <c r="AB99" s="31"/>
      <c r="AC99" s="31" t="s">
        <v>1002</v>
      </c>
      <c r="AD99" s="31"/>
      <c r="AE99" s="31"/>
      <c r="AF99" s="31"/>
      <c r="AG99" s="31" t="s">
        <v>1102</v>
      </c>
    </row>
    <row r="100" spans="1:33" x14ac:dyDescent="0.25">
      <c r="A100" s="5" t="s">
        <v>222</v>
      </c>
      <c r="B100" s="5" t="str">
        <f t="shared" si="8"/>
        <v>DRW.PX.NCA._.RES.HVAC - DLC-Cnst</v>
      </c>
      <c r="C100" s="5" t="s">
        <v>41</v>
      </c>
      <c r="D100" s="5" t="str">
        <f t="shared" si="7"/>
        <v>Installed Capacity Coefficient</v>
      </c>
      <c r="E100" s="29">
        <f t="shared" si="9"/>
        <v>-1.1415524999999999E-2</v>
      </c>
      <c r="G100" s="5">
        <f>INDEX('AEG Inputs'!$L:$L,MATCH($C100,'AEG Inputs'!$F:$F,0))</f>
        <v>100</v>
      </c>
      <c r="R100" s="31" t="s">
        <v>8</v>
      </c>
      <c r="S100" s="31" t="s">
        <v>1009</v>
      </c>
      <c r="T100" s="31" t="s">
        <v>86</v>
      </c>
      <c r="U100" s="31" t="s">
        <v>229</v>
      </c>
      <c r="V100" s="31">
        <v>-2.0547949999999999E-3</v>
      </c>
      <c r="W100" s="31"/>
      <c r="X100" s="31" t="s">
        <v>1004</v>
      </c>
      <c r="Y100" s="32">
        <v>1</v>
      </c>
      <c r="Z100" s="31"/>
      <c r="AA100" s="31"/>
      <c r="AB100" s="31"/>
      <c r="AC100" s="31" t="s">
        <v>1002</v>
      </c>
      <c r="AD100" s="31"/>
      <c r="AE100" s="31"/>
      <c r="AF100" s="31"/>
      <c r="AG100" s="31" t="s">
        <v>1102</v>
      </c>
    </row>
    <row r="101" spans="1:33" x14ac:dyDescent="0.25">
      <c r="A101" s="5" t="s">
        <v>222</v>
      </c>
      <c r="B101" s="5" t="str">
        <f t="shared" si="8"/>
        <v>DRW.PX.NCA._.RES.Pool Pump - DLC-Cnst</v>
      </c>
      <c r="C101" s="5" t="s">
        <v>43</v>
      </c>
      <c r="D101" s="5" t="str">
        <f t="shared" si="7"/>
        <v>Installed Capacity Coefficient</v>
      </c>
      <c r="E101" s="29">
        <f t="shared" si="9"/>
        <v>-2.0547949999999999E-3</v>
      </c>
      <c r="G101" s="5">
        <f>INDEX('AEG Inputs'!$L:$L,MATCH($C101,'AEG Inputs'!$F:$F,0))</f>
        <v>18</v>
      </c>
      <c r="R101" s="31" t="s">
        <v>8</v>
      </c>
      <c r="S101" s="31" t="s">
        <v>1010</v>
      </c>
      <c r="T101" s="31" t="s">
        <v>88</v>
      </c>
      <c r="U101" s="31" t="s">
        <v>229</v>
      </c>
      <c r="V101" s="31">
        <v>-2.2831050000000001E-3</v>
      </c>
      <c r="W101" s="31"/>
      <c r="X101" s="31" t="s">
        <v>1004</v>
      </c>
      <c r="Y101" s="32">
        <v>1</v>
      </c>
      <c r="Z101" s="31"/>
      <c r="AA101" s="31"/>
      <c r="AB101" s="31"/>
      <c r="AC101" s="31" t="s">
        <v>1002</v>
      </c>
      <c r="AD101" s="31"/>
      <c r="AE101" s="31"/>
      <c r="AF101" s="31"/>
      <c r="AG101" s="31" t="s">
        <v>1102</v>
      </c>
    </row>
    <row r="102" spans="1:33" x14ac:dyDescent="0.25">
      <c r="A102" s="5" t="s">
        <v>222</v>
      </c>
      <c r="B102" s="5" t="str">
        <f t="shared" si="8"/>
        <v>DRW.PX.NCA._.RES.Smart Thermostats-Cnst</v>
      </c>
      <c r="C102" s="5" t="s">
        <v>45</v>
      </c>
      <c r="D102" s="5" t="str">
        <f t="shared" si="7"/>
        <v>Installed Capacity Coefficient</v>
      </c>
      <c r="E102" s="29">
        <f t="shared" si="9"/>
        <v>-2.2831050000000001E-3</v>
      </c>
      <c r="G102" s="5">
        <f>INDEX('AEG Inputs'!$L:$L,MATCH($C102,'AEG Inputs'!$F:$F,0))</f>
        <v>20</v>
      </c>
      <c r="R102" s="31" t="s">
        <v>8</v>
      </c>
      <c r="S102" s="31" t="s">
        <v>1011</v>
      </c>
      <c r="T102" s="31" t="s">
        <v>92</v>
      </c>
      <c r="U102" s="31" t="s">
        <v>229</v>
      </c>
      <c r="V102" s="31">
        <v>-2.0547949999999999E-3</v>
      </c>
      <c r="W102" s="31"/>
      <c r="X102" s="31" t="s">
        <v>1004</v>
      </c>
      <c r="Y102" s="32">
        <v>1</v>
      </c>
      <c r="Z102" s="31"/>
      <c r="AA102" s="31"/>
      <c r="AB102" s="31"/>
      <c r="AC102" s="31" t="s">
        <v>1002</v>
      </c>
      <c r="AD102" s="31"/>
      <c r="AE102" s="31"/>
      <c r="AF102" s="31"/>
      <c r="AG102" s="31" t="s">
        <v>1102</v>
      </c>
    </row>
    <row r="103" spans="1:33" x14ac:dyDescent="0.25">
      <c r="A103" s="5" t="s">
        <v>222</v>
      </c>
      <c r="B103" s="5" t="str">
        <f t="shared" si="8"/>
        <v>DRW.PX.NCA._.RES.Water Heater - DLC-Cnst</v>
      </c>
      <c r="C103" s="5" t="s">
        <v>47</v>
      </c>
      <c r="D103" s="5" t="str">
        <f t="shared" si="7"/>
        <v>Installed Capacity Coefficient</v>
      </c>
      <c r="E103" s="29">
        <f t="shared" si="9"/>
        <v>-2.0547949999999999E-3</v>
      </c>
      <c r="G103" s="5">
        <f>INDEX('AEG Inputs'!$L:$L,MATCH($C103,'AEG Inputs'!$F:$F,0))</f>
        <v>18</v>
      </c>
      <c r="R103" s="31" t="s">
        <v>8</v>
      </c>
      <c r="S103" s="31" t="s">
        <v>1012</v>
      </c>
      <c r="T103" s="31" t="s">
        <v>66</v>
      </c>
      <c r="U103" s="31" t="s">
        <v>229</v>
      </c>
      <c r="V103" s="31">
        <v>-1.0273973E-2</v>
      </c>
      <c r="W103" s="31"/>
      <c r="X103" s="31" t="s">
        <v>1004</v>
      </c>
      <c r="Y103" s="32">
        <v>1</v>
      </c>
      <c r="Z103" s="31"/>
      <c r="AA103" s="31"/>
      <c r="AB103" s="31"/>
      <c r="AC103" s="31" t="s">
        <v>1002</v>
      </c>
      <c r="AD103" s="31"/>
      <c r="AE103" s="31"/>
      <c r="AF103" s="31"/>
      <c r="AG103" s="31" t="s">
        <v>1102</v>
      </c>
    </row>
    <row r="104" spans="1:33" x14ac:dyDescent="0.25">
      <c r="A104" s="5" t="s">
        <v>222</v>
      </c>
      <c r="B104" s="5" t="str">
        <f t="shared" si="8"/>
        <v>DRW.PX.NCA._.CI_.Battery DLC-Cnst</v>
      </c>
      <c r="C104" s="5" t="s">
        <v>49</v>
      </c>
      <c r="D104" s="5" t="str">
        <f t="shared" si="7"/>
        <v>Installed Capacity Coefficient</v>
      </c>
      <c r="E104" s="29">
        <f t="shared" si="9"/>
        <v>-1.0273973E-2</v>
      </c>
      <c r="G104" s="5">
        <f>INDEX('AEG Inputs'!$L:$L,MATCH($C104,'AEG Inputs'!$F:$F,0))</f>
        <v>90</v>
      </c>
      <c r="R104" s="31" t="s">
        <v>8</v>
      </c>
      <c r="S104" s="31" t="s">
        <v>1013</v>
      </c>
      <c r="T104" s="31" t="s">
        <v>68</v>
      </c>
      <c r="U104" s="31" t="s">
        <v>229</v>
      </c>
      <c r="V104" s="31">
        <v>-2.0547949999999999E-3</v>
      </c>
      <c r="W104" s="31"/>
      <c r="X104" s="31" t="s">
        <v>1004</v>
      </c>
      <c r="Y104" s="32">
        <v>1</v>
      </c>
      <c r="Z104" s="31"/>
      <c r="AA104" s="31"/>
      <c r="AB104" s="31"/>
      <c r="AC104" s="31" t="s">
        <v>1002</v>
      </c>
      <c r="AD104" s="31"/>
      <c r="AE104" s="31"/>
      <c r="AF104" s="31"/>
      <c r="AG104" s="31" t="s">
        <v>1102</v>
      </c>
    </row>
    <row r="105" spans="1:33" x14ac:dyDescent="0.25">
      <c r="A105" s="5" t="s">
        <v>222</v>
      </c>
      <c r="B105" s="5" t="str">
        <f t="shared" si="8"/>
        <v>DRW.PX.NCA._.CI_.Grid Interactive Water Htr-Cnst</v>
      </c>
      <c r="C105" s="5" t="s">
        <v>51</v>
      </c>
      <c r="D105" s="5" t="str">
        <f t="shared" si="7"/>
        <v>Installed Capacity Coefficient</v>
      </c>
      <c r="E105" s="29">
        <f t="shared" si="9"/>
        <v>-2.0547949999999999E-3</v>
      </c>
      <c r="G105" s="5">
        <f>INDEX('AEG Inputs'!$L:$L,MATCH($C105,'AEG Inputs'!$F:$F,0))</f>
        <v>18</v>
      </c>
      <c r="R105" s="31" t="s">
        <v>8</v>
      </c>
      <c r="S105" s="31" t="s">
        <v>1014</v>
      </c>
      <c r="T105" s="31" t="s">
        <v>70</v>
      </c>
      <c r="U105" s="31" t="s">
        <v>229</v>
      </c>
      <c r="V105" s="31">
        <v>-2.0547949999999999E-3</v>
      </c>
      <c r="W105" s="31"/>
      <c r="X105" s="31" t="s">
        <v>1004</v>
      </c>
      <c r="Y105" s="32">
        <v>1</v>
      </c>
      <c r="Z105" s="31"/>
      <c r="AA105" s="31"/>
      <c r="AB105" s="31"/>
      <c r="AC105" s="31" t="s">
        <v>1002</v>
      </c>
      <c r="AD105" s="31"/>
      <c r="AE105" s="31"/>
      <c r="AF105" s="31"/>
      <c r="AG105" s="31" t="s">
        <v>1102</v>
      </c>
    </row>
    <row r="106" spans="1:33" x14ac:dyDescent="0.25">
      <c r="A106" s="5" t="s">
        <v>222</v>
      </c>
      <c r="B106" s="5" t="str">
        <f t="shared" si="8"/>
        <v>DRW.PX.NCA._.CI_.HVAC - DLC-Cnst</v>
      </c>
      <c r="C106" s="5" t="s">
        <v>53</v>
      </c>
      <c r="D106" s="5" t="str">
        <f t="shared" si="7"/>
        <v>Installed Capacity Coefficient</v>
      </c>
      <c r="E106" s="29">
        <f t="shared" si="9"/>
        <v>-1.1415524999999999E-2</v>
      </c>
      <c r="G106" s="5">
        <f>INDEX('AEG Inputs'!$L:$L,MATCH($C106,'AEG Inputs'!$F:$F,0))</f>
        <v>100</v>
      </c>
      <c r="R106" s="31" t="s">
        <v>8</v>
      </c>
      <c r="S106" s="31" t="s">
        <v>1015</v>
      </c>
      <c r="T106" s="31" t="s">
        <v>72</v>
      </c>
      <c r="U106" s="31" t="s">
        <v>229</v>
      </c>
      <c r="V106" s="31">
        <v>-2.2831050000000001E-3</v>
      </c>
      <c r="W106" s="31"/>
      <c r="X106" s="31" t="s">
        <v>1004</v>
      </c>
      <c r="Y106" s="32">
        <v>1</v>
      </c>
      <c r="Z106" s="31"/>
      <c r="AA106" s="31"/>
      <c r="AB106" s="31"/>
      <c r="AC106" s="31" t="s">
        <v>1002</v>
      </c>
      <c r="AD106" s="31"/>
      <c r="AE106" s="31"/>
      <c r="AF106" s="31"/>
      <c r="AG106" s="31" t="s">
        <v>1102</v>
      </c>
    </row>
    <row r="107" spans="1:33" x14ac:dyDescent="0.25">
      <c r="A107" s="5" t="s">
        <v>222</v>
      </c>
      <c r="B107" s="5" t="str">
        <f t="shared" si="8"/>
        <v>DRW.PX.NCA._.CI_.Pool Pump - DLC-Cnst</v>
      </c>
      <c r="C107" s="5" t="s">
        <v>55</v>
      </c>
      <c r="D107" s="5" t="str">
        <f t="shared" si="7"/>
        <v>Installed Capacity Coefficient</v>
      </c>
      <c r="E107" s="29">
        <f t="shared" si="9"/>
        <v>-2.0547949999999999E-3</v>
      </c>
      <c r="G107" s="5">
        <f>INDEX('AEG Inputs'!$L:$L,MATCH($C107,'AEG Inputs'!$F:$F,0))</f>
        <v>18</v>
      </c>
      <c r="R107" s="31" t="s">
        <v>8</v>
      </c>
      <c r="S107" s="31" t="s">
        <v>1016</v>
      </c>
      <c r="T107" s="31" t="s">
        <v>74</v>
      </c>
      <c r="U107" s="31" t="s">
        <v>229</v>
      </c>
      <c r="V107" s="31">
        <v>-1.1415524999999999E-2</v>
      </c>
      <c r="W107" s="31"/>
      <c r="X107" s="31" t="s">
        <v>1004</v>
      </c>
      <c r="Y107" s="32">
        <v>1</v>
      </c>
      <c r="Z107" s="31"/>
      <c r="AA107" s="31"/>
      <c r="AB107" s="31"/>
      <c r="AC107" s="31" t="s">
        <v>1002</v>
      </c>
      <c r="AD107" s="31"/>
      <c r="AE107" s="31"/>
      <c r="AF107" s="31"/>
      <c r="AG107" s="31" t="s">
        <v>1102</v>
      </c>
    </row>
    <row r="108" spans="1:33" x14ac:dyDescent="0.25">
      <c r="A108" s="5" t="s">
        <v>222</v>
      </c>
      <c r="B108" s="5" t="str">
        <f t="shared" si="8"/>
        <v>DRW.PX.NCA._.CI_.Smart Thermostats-Cnst</v>
      </c>
      <c r="C108" s="5" t="s">
        <v>57</v>
      </c>
      <c r="D108" s="5" t="str">
        <f t="shared" si="7"/>
        <v>Installed Capacity Coefficient</v>
      </c>
      <c r="E108" s="29">
        <f t="shared" si="9"/>
        <v>-2.2831050000000001E-3</v>
      </c>
      <c r="G108" s="5">
        <f>INDEX('AEG Inputs'!$L:$L,MATCH($C108,'AEG Inputs'!$F:$F,0))</f>
        <v>20</v>
      </c>
      <c r="R108" s="31" t="s">
        <v>8</v>
      </c>
      <c r="S108" s="31" t="s">
        <v>1017</v>
      </c>
      <c r="T108" s="31" t="s">
        <v>76</v>
      </c>
      <c r="U108" s="31" t="s">
        <v>229</v>
      </c>
      <c r="V108" s="31">
        <v>-2.0547949999999999E-3</v>
      </c>
      <c r="W108" s="31"/>
      <c r="X108" s="31" t="s">
        <v>1004</v>
      </c>
      <c r="Y108" s="32">
        <v>1</v>
      </c>
      <c r="Z108" s="31"/>
      <c r="AA108" s="31"/>
      <c r="AB108" s="31"/>
      <c r="AC108" s="31" t="s">
        <v>1002</v>
      </c>
      <c r="AD108" s="31"/>
      <c r="AE108" s="31"/>
      <c r="AF108" s="31"/>
      <c r="AG108" s="31" t="s">
        <v>1102</v>
      </c>
    </row>
    <row r="109" spans="1:33" x14ac:dyDescent="0.25">
      <c r="A109" s="5" t="s">
        <v>222</v>
      </c>
      <c r="B109" s="5" t="str">
        <f t="shared" si="8"/>
        <v>DRW.PX.NCA._.CI_.3 Party-Cnst</v>
      </c>
      <c r="C109" s="5" t="s">
        <v>59</v>
      </c>
      <c r="D109" s="5" t="str">
        <f t="shared" si="7"/>
        <v>Installed Capacity Coefficient</v>
      </c>
      <c r="E109" s="29">
        <f t="shared" si="9"/>
        <v>-2.2831050000000001E-3</v>
      </c>
      <c r="G109" s="5">
        <f>INDEX('AEG Inputs'!$L:$L,MATCH($C109,'AEG Inputs'!$F:$F,0))</f>
        <v>20</v>
      </c>
      <c r="R109" s="31" t="s">
        <v>8</v>
      </c>
      <c r="S109" s="31" t="s">
        <v>1018</v>
      </c>
      <c r="T109" s="31" t="s">
        <v>78</v>
      </c>
      <c r="U109" s="31" t="s">
        <v>229</v>
      </c>
      <c r="V109" s="31">
        <v>-2.0547949999999999E-3</v>
      </c>
      <c r="W109" s="31"/>
      <c r="X109" s="31" t="s">
        <v>1004</v>
      </c>
      <c r="Y109" s="32">
        <v>1</v>
      </c>
      <c r="Z109" s="31"/>
      <c r="AA109" s="31"/>
      <c r="AB109" s="31"/>
      <c r="AC109" s="31" t="s">
        <v>1002</v>
      </c>
      <c r="AD109" s="31"/>
      <c r="AE109" s="31"/>
      <c r="AF109" s="31"/>
      <c r="AG109" s="31" t="s">
        <v>1102</v>
      </c>
    </row>
    <row r="110" spans="1:33" x14ac:dyDescent="0.25">
      <c r="A110" s="5" t="s">
        <v>222</v>
      </c>
      <c r="B110" s="5" t="str">
        <f t="shared" si="8"/>
        <v>DRW.PX.NCA._.CI_.Water Heater - DLC-Cnst</v>
      </c>
      <c r="C110" s="5" t="s">
        <v>61</v>
      </c>
      <c r="D110" s="5" t="str">
        <f t="shared" si="7"/>
        <v>Installed Capacity Coefficient</v>
      </c>
      <c r="E110" s="29">
        <f t="shared" si="9"/>
        <v>-2.0547949999999999E-3</v>
      </c>
      <c r="G110" s="5">
        <f>INDEX('AEG Inputs'!$L:$L,MATCH($C110,'AEG Inputs'!$F:$F,0))</f>
        <v>18</v>
      </c>
      <c r="R110" s="31" t="s">
        <v>8</v>
      </c>
      <c r="S110" s="31" t="s">
        <v>1019</v>
      </c>
      <c r="T110" s="31" t="s">
        <v>59</v>
      </c>
      <c r="U110" s="31" t="s">
        <v>229</v>
      </c>
      <c r="V110" s="31">
        <v>-2.2831050000000001E-3</v>
      </c>
      <c r="W110" s="31"/>
      <c r="X110" s="31" t="s">
        <v>1004</v>
      </c>
      <c r="Y110" s="32">
        <v>1</v>
      </c>
      <c r="Z110" s="31"/>
      <c r="AA110" s="31"/>
      <c r="AB110" s="31"/>
      <c r="AC110" s="31" t="s">
        <v>1002</v>
      </c>
      <c r="AD110" s="31"/>
      <c r="AE110" s="31"/>
      <c r="AF110" s="31"/>
      <c r="AG110" s="31" t="s">
        <v>1102</v>
      </c>
    </row>
    <row r="111" spans="1:33" x14ac:dyDescent="0.25">
      <c r="A111" s="5" t="s">
        <v>222</v>
      </c>
      <c r="B111" s="5" t="str">
        <f t="shared" si="8"/>
        <v>DRW.PX.GOE._.RES.Battery DLC-Cnst</v>
      </c>
      <c r="C111" s="5" t="s">
        <v>66</v>
      </c>
      <c r="D111" s="5" t="str">
        <f t="shared" si="7"/>
        <v>Installed Capacity Coefficient</v>
      </c>
      <c r="E111" s="29">
        <f t="shared" si="9"/>
        <v>-1.0273973E-2</v>
      </c>
      <c r="G111" s="5">
        <f>INDEX('AEG Inputs'!$L:$L,MATCH($C111,'AEG Inputs'!$F:$F,0))</f>
        <v>90</v>
      </c>
      <c r="R111" s="31" t="s">
        <v>8</v>
      </c>
      <c r="S111" s="31" t="s">
        <v>1020</v>
      </c>
      <c r="T111" s="31" t="s">
        <v>49</v>
      </c>
      <c r="U111" s="31" t="s">
        <v>229</v>
      </c>
      <c r="V111" s="31">
        <v>-1.0273973E-2</v>
      </c>
      <c r="W111" s="31"/>
      <c r="X111" s="31" t="s">
        <v>1004</v>
      </c>
      <c r="Y111" s="32">
        <v>1</v>
      </c>
      <c r="Z111" s="31"/>
      <c r="AA111" s="31"/>
      <c r="AB111" s="31"/>
      <c r="AC111" s="31" t="s">
        <v>1002</v>
      </c>
      <c r="AD111" s="31"/>
      <c r="AE111" s="31"/>
      <c r="AF111" s="31"/>
      <c r="AG111" s="31" t="s">
        <v>1102</v>
      </c>
    </row>
    <row r="112" spans="1:33" x14ac:dyDescent="0.25">
      <c r="A112" s="5" t="s">
        <v>222</v>
      </c>
      <c r="B112" s="5" t="str">
        <f t="shared" si="8"/>
        <v>DRW.PX.GOE._.RES.EV DLC-Cnst</v>
      </c>
      <c r="C112" s="5" t="s">
        <v>68</v>
      </c>
      <c r="D112" s="5" t="str">
        <f t="shared" si="7"/>
        <v>Installed Capacity Coefficient</v>
      </c>
      <c r="E112" s="29">
        <f t="shared" si="9"/>
        <v>-2.0547949999999999E-3</v>
      </c>
      <c r="G112" s="5">
        <f>INDEX('AEG Inputs'!$L:$L,MATCH($C112,'AEG Inputs'!$F:$F,0))</f>
        <v>18</v>
      </c>
      <c r="R112" s="31" t="s">
        <v>8</v>
      </c>
      <c r="S112" s="31" t="s">
        <v>1021</v>
      </c>
      <c r="T112" s="31" t="s">
        <v>51</v>
      </c>
      <c r="U112" s="31" t="s">
        <v>229</v>
      </c>
      <c r="V112" s="31">
        <v>-2.0547949999999999E-3</v>
      </c>
      <c r="W112" s="31"/>
      <c r="X112" s="31" t="s">
        <v>1004</v>
      </c>
      <c r="Y112" s="32">
        <v>1</v>
      </c>
      <c r="Z112" s="31"/>
      <c r="AA112" s="31"/>
      <c r="AB112" s="31"/>
      <c r="AC112" s="31" t="s">
        <v>1002</v>
      </c>
      <c r="AD112" s="31"/>
      <c r="AE112" s="31"/>
      <c r="AF112" s="31"/>
      <c r="AG112" s="31" t="s">
        <v>1102</v>
      </c>
    </row>
    <row r="113" spans="1:33" x14ac:dyDescent="0.25">
      <c r="A113" s="5" t="s">
        <v>222</v>
      </c>
      <c r="B113" s="5" t="str">
        <f t="shared" si="8"/>
        <v>DRW.PX.GOE._.RES.Grid Interactive Water Htr-Cnst</v>
      </c>
      <c r="C113" s="5" t="s">
        <v>70</v>
      </c>
      <c r="D113" s="5" t="str">
        <f t="shared" si="7"/>
        <v>Installed Capacity Coefficient</v>
      </c>
      <c r="E113" s="29">
        <f t="shared" si="9"/>
        <v>-2.0547949999999999E-3</v>
      </c>
      <c r="G113" s="5">
        <f>INDEX('AEG Inputs'!$L:$L,MATCH($C113,'AEG Inputs'!$F:$F,0))</f>
        <v>18</v>
      </c>
      <c r="R113" s="31" t="s">
        <v>8</v>
      </c>
      <c r="S113" s="31" t="s">
        <v>1022</v>
      </c>
      <c r="T113" s="31" t="s">
        <v>53</v>
      </c>
      <c r="U113" s="31" t="s">
        <v>229</v>
      </c>
      <c r="V113" s="31">
        <v>-1.1415524999999999E-2</v>
      </c>
      <c r="W113" s="31"/>
      <c r="X113" s="31" t="s">
        <v>1004</v>
      </c>
      <c r="Y113" s="32">
        <v>1</v>
      </c>
      <c r="Z113" s="31"/>
      <c r="AA113" s="31"/>
      <c r="AB113" s="31"/>
      <c r="AC113" s="31" t="s">
        <v>1002</v>
      </c>
      <c r="AD113" s="31"/>
      <c r="AE113" s="31"/>
      <c r="AF113" s="31"/>
      <c r="AG113" s="31" t="s">
        <v>1102</v>
      </c>
    </row>
    <row r="114" spans="1:33" x14ac:dyDescent="0.25">
      <c r="A114" s="5" t="s">
        <v>222</v>
      </c>
      <c r="B114" s="5" t="str">
        <f t="shared" si="8"/>
        <v>DRW.PX.GOE._.RES.Home Energy Mgmt Sys-Cnst</v>
      </c>
      <c r="C114" s="5" t="s">
        <v>72</v>
      </c>
      <c r="D114" s="5" t="str">
        <f t="shared" si="7"/>
        <v>Installed Capacity Coefficient</v>
      </c>
      <c r="E114" s="29">
        <f t="shared" si="9"/>
        <v>-2.2831050000000001E-3</v>
      </c>
      <c r="G114" s="5">
        <f>INDEX('AEG Inputs'!$L:$L,MATCH($C114,'AEG Inputs'!$F:$F,0))</f>
        <v>20</v>
      </c>
      <c r="R114" s="31" t="s">
        <v>8</v>
      </c>
      <c r="S114" s="31" t="s">
        <v>1023</v>
      </c>
      <c r="T114" s="31" t="s">
        <v>55</v>
      </c>
      <c r="U114" s="31" t="s">
        <v>229</v>
      </c>
      <c r="V114" s="31">
        <v>-2.0547949999999999E-3</v>
      </c>
      <c r="W114" s="31"/>
      <c r="X114" s="31" t="s">
        <v>1004</v>
      </c>
      <c r="Y114" s="32">
        <v>1</v>
      </c>
      <c r="Z114" s="31"/>
      <c r="AA114" s="31"/>
      <c r="AB114" s="31"/>
      <c r="AC114" s="31" t="s">
        <v>1002</v>
      </c>
      <c r="AD114" s="31"/>
      <c r="AE114" s="31"/>
      <c r="AF114" s="31"/>
      <c r="AG114" s="31" t="s">
        <v>1102</v>
      </c>
    </row>
    <row r="115" spans="1:33" x14ac:dyDescent="0.25">
      <c r="A115" s="5" t="s">
        <v>222</v>
      </c>
      <c r="B115" s="5" t="str">
        <f t="shared" si="8"/>
        <v>DRW.PX.GOE._.RES.HVAC - DLC-Cnst</v>
      </c>
      <c r="C115" s="5" t="s">
        <v>74</v>
      </c>
      <c r="D115" s="5" t="str">
        <f t="shared" si="7"/>
        <v>Installed Capacity Coefficient</v>
      </c>
      <c r="E115" s="29">
        <f t="shared" si="9"/>
        <v>-1.1415524999999999E-2</v>
      </c>
      <c r="G115" s="5">
        <f>INDEX('AEG Inputs'!$L:$L,MATCH($C115,'AEG Inputs'!$F:$F,0))</f>
        <v>100</v>
      </c>
      <c r="R115" s="31" t="s">
        <v>8</v>
      </c>
      <c r="S115" s="31" t="s">
        <v>1024</v>
      </c>
      <c r="T115" s="31" t="s">
        <v>57</v>
      </c>
      <c r="U115" s="31" t="s">
        <v>229</v>
      </c>
      <c r="V115" s="31">
        <v>-2.2831050000000001E-3</v>
      </c>
      <c r="W115" s="31"/>
      <c r="X115" s="31" t="s">
        <v>1004</v>
      </c>
      <c r="Y115" s="32">
        <v>1</v>
      </c>
      <c r="Z115" s="31"/>
      <c r="AA115" s="31"/>
      <c r="AB115" s="31"/>
      <c r="AC115" s="31" t="s">
        <v>1002</v>
      </c>
      <c r="AD115" s="31"/>
      <c r="AE115" s="31"/>
      <c r="AF115" s="31"/>
      <c r="AG115" s="31" t="s">
        <v>1102</v>
      </c>
    </row>
    <row r="116" spans="1:33" x14ac:dyDescent="0.25">
      <c r="A116" s="5" t="s">
        <v>222</v>
      </c>
      <c r="B116" s="5" t="str">
        <f t="shared" si="8"/>
        <v>DRW.PX.GOE._.RES.Pool Pump - DLC-Cnst</v>
      </c>
      <c r="C116" s="5" t="s">
        <v>76</v>
      </c>
      <c r="D116" s="5" t="str">
        <f t="shared" si="7"/>
        <v>Installed Capacity Coefficient</v>
      </c>
      <c r="E116" s="29">
        <f t="shared" si="9"/>
        <v>-2.0547949999999999E-3</v>
      </c>
      <c r="G116" s="5">
        <f>INDEX('AEG Inputs'!$L:$L,MATCH($C116,'AEG Inputs'!$F:$F,0))</f>
        <v>18</v>
      </c>
      <c r="R116" s="31" t="s">
        <v>8</v>
      </c>
      <c r="S116" s="31" t="s">
        <v>1025</v>
      </c>
      <c r="T116" s="31" t="s">
        <v>61</v>
      </c>
      <c r="U116" s="31" t="s">
        <v>229</v>
      </c>
      <c r="V116" s="31">
        <v>-2.0547949999999999E-3</v>
      </c>
      <c r="W116" s="31"/>
      <c r="X116" s="31" t="s">
        <v>1004</v>
      </c>
      <c r="Y116" s="32">
        <v>1</v>
      </c>
      <c r="Z116" s="31"/>
      <c r="AA116" s="31"/>
      <c r="AB116" s="31"/>
      <c r="AC116" s="31" t="s">
        <v>1002</v>
      </c>
      <c r="AD116" s="31"/>
      <c r="AE116" s="31"/>
      <c r="AF116" s="31"/>
      <c r="AG116" s="31" t="s">
        <v>1102</v>
      </c>
    </row>
    <row r="117" spans="1:33" x14ac:dyDescent="0.25">
      <c r="A117" s="5" t="s">
        <v>222</v>
      </c>
      <c r="B117" s="5" t="str">
        <f t="shared" si="8"/>
        <v>DRW.PX.GOE._.RES.Water Heater - DLC-Cnst</v>
      </c>
      <c r="C117" s="5" t="s">
        <v>78</v>
      </c>
      <c r="D117" s="5" t="str">
        <f t="shared" si="7"/>
        <v>Installed Capacity Coefficient</v>
      </c>
      <c r="E117" s="29">
        <f t="shared" si="9"/>
        <v>-2.0547949999999999E-3</v>
      </c>
      <c r="G117" s="5">
        <f>INDEX('AEG Inputs'!$L:$L,MATCH($C117,'AEG Inputs'!$F:$F,0))</f>
        <v>18</v>
      </c>
      <c r="R117" s="31" t="s">
        <v>8</v>
      </c>
      <c r="S117" s="31" t="s">
        <v>1026</v>
      </c>
      <c r="T117" s="31" t="s">
        <v>32</v>
      </c>
      <c r="U117" s="31" t="s">
        <v>229</v>
      </c>
      <c r="V117" s="31">
        <v>-1.0273973E-2</v>
      </c>
      <c r="W117" s="31"/>
      <c r="X117" s="31" t="s">
        <v>1004</v>
      </c>
      <c r="Y117" s="32">
        <v>1</v>
      </c>
      <c r="Z117" s="31"/>
      <c r="AA117" s="31"/>
      <c r="AB117" s="31"/>
      <c r="AC117" s="31" t="s">
        <v>1002</v>
      </c>
      <c r="AD117" s="31"/>
      <c r="AE117" s="31"/>
      <c r="AF117" s="31"/>
      <c r="AG117" s="31" t="s">
        <v>1102</v>
      </c>
    </row>
    <row r="118" spans="1:33" x14ac:dyDescent="0.25">
      <c r="A118" s="5" t="s">
        <v>222</v>
      </c>
      <c r="B118" s="5" t="str">
        <f t="shared" si="8"/>
        <v>DRW.PX.GOE._.CI_.Battery DLC-Cnst</v>
      </c>
      <c r="C118" s="5" t="s">
        <v>80</v>
      </c>
      <c r="D118" s="5" t="str">
        <f t="shared" si="7"/>
        <v>Installed Capacity Coefficient</v>
      </c>
      <c r="E118" s="29">
        <f t="shared" si="9"/>
        <v>-1.0273973E-2</v>
      </c>
      <c r="G118" s="5">
        <f>INDEX('AEG Inputs'!$L:$L,MATCH($C118,'AEG Inputs'!$F:$F,0))</f>
        <v>90</v>
      </c>
      <c r="R118" s="31" t="s">
        <v>8</v>
      </c>
      <c r="S118" s="31" t="s">
        <v>1027</v>
      </c>
      <c r="T118" s="31" t="s">
        <v>35</v>
      </c>
      <c r="U118" s="31" t="s">
        <v>229</v>
      </c>
      <c r="V118" s="31">
        <v>-2.0547949999999999E-3</v>
      </c>
      <c r="W118" s="31"/>
      <c r="X118" s="31" t="s">
        <v>1004</v>
      </c>
      <c r="Y118" s="32">
        <v>1</v>
      </c>
      <c r="Z118" s="31"/>
      <c r="AA118" s="31"/>
      <c r="AB118" s="31"/>
      <c r="AC118" s="31" t="s">
        <v>1002</v>
      </c>
      <c r="AD118" s="31"/>
      <c r="AE118" s="31"/>
      <c r="AF118" s="31"/>
      <c r="AG118" s="31" t="s">
        <v>1102</v>
      </c>
    </row>
    <row r="119" spans="1:33" x14ac:dyDescent="0.25">
      <c r="A119" s="5" t="s">
        <v>222</v>
      </c>
      <c r="B119" s="5" t="str">
        <f t="shared" si="8"/>
        <v>DRW.PX.GOE._.CI_.Grid Interactive Water Htr-Cnst</v>
      </c>
      <c r="C119" s="5" t="s">
        <v>82</v>
      </c>
      <c r="D119" s="5" t="str">
        <f t="shared" si="7"/>
        <v>Installed Capacity Coefficient</v>
      </c>
      <c r="E119" s="29">
        <f t="shared" si="9"/>
        <v>-2.0547949999999999E-3</v>
      </c>
      <c r="G119" s="5">
        <f>INDEX('AEG Inputs'!$L:$L,MATCH($C119,'AEG Inputs'!$F:$F,0))</f>
        <v>18</v>
      </c>
      <c r="R119" s="31" t="s">
        <v>8</v>
      </c>
      <c r="S119" s="31" t="s">
        <v>1028</v>
      </c>
      <c r="T119" s="31" t="s">
        <v>37</v>
      </c>
      <c r="U119" s="31" t="s">
        <v>229</v>
      </c>
      <c r="V119" s="31">
        <v>-2.0547949999999999E-3</v>
      </c>
      <c r="W119" s="31"/>
      <c r="X119" s="31" t="s">
        <v>1004</v>
      </c>
      <c r="Y119" s="32">
        <v>1</v>
      </c>
      <c r="Z119" s="31"/>
      <c r="AA119" s="31"/>
      <c r="AB119" s="31"/>
      <c r="AC119" s="31" t="s">
        <v>1002</v>
      </c>
      <c r="AD119" s="31"/>
      <c r="AE119" s="31"/>
      <c r="AF119" s="31"/>
      <c r="AG119" s="31" t="s">
        <v>1102</v>
      </c>
    </row>
    <row r="120" spans="1:33" x14ac:dyDescent="0.25">
      <c r="A120" s="5" t="s">
        <v>222</v>
      </c>
      <c r="B120" s="5" t="str">
        <f t="shared" si="8"/>
        <v>DRW.PX.GOE._.CI_.HVAC - DLC-Cnst</v>
      </c>
      <c r="C120" s="5" t="s">
        <v>84</v>
      </c>
      <c r="D120" s="5" t="str">
        <f t="shared" si="7"/>
        <v>Installed Capacity Coefficient</v>
      </c>
      <c r="E120" s="29">
        <f t="shared" si="9"/>
        <v>-1.1415524999999999E-2</v>
      </c>
      <c r="G120" s="5">
        <f>INDEX('AEG Inputs'!$L:$L,MATCH($C120,'AEG Inputs'!$F:$F,0))</f>
        <v>100</v>
      </c>
      <c r="R120" s="31" t="s">
        <v>8</v>
      </c>
      <c r="S120" s="31" t="s">
        <v>1029</v>
      </c>
      <c r="T120" s="31" t="s">
        <v>39</v>
      </c>
      <c r="U120" s="31" t="s">
        <v>229</v>
      </c>
      <c r="V120" s="31">
        <v>-2.2831050000000001E-3</v>
      </c>
      <c r="W120" s="31"/>
      <c r="X120" s="31" t="s">
        <v>1004</v>
      </c>
      <c r="Y120" s="32">
        <v>1</v>
      </c>
      <c r="Z120" s="31"/>
      <c r="AA120" s="31"/>
      <c r="AB120" s="31"/>
      <c r="AC120" s="31" t="s">
        <v>1002</v>
      </c>
      <c r="AD120" s="31"/>
      <c r="AE120" s="31"/>
      <c r="AF120" s="31"/>
      <c r="AG120" s="31" t="s">
        <v>1102</v>
      </c>
    </row>
    <row r="121" spans="1:33" x14ac:dyDescent="0.25">
      <c r="A121" s="5" t="s">
        <v>222</v>
      </c>
      <c r="B121" s="5" t="str">
        <f t="shared" si="8"/>
        <v>DRW.PX.GOE._.CI_.Pool Pump - DLC-Cnst</v>
      </c>
      <c r="C121" s="5" t="s">
        <v>86</v>
      </c>
      <c r="D121" s="5" t="str">
        <f t="shared" si="7"/>
        <v>Installed Capacity Coefficient</v>
      </c>
      <c r="E121" s="29">
        <f t="shared" si="9"/>
        <v>-2.0547949999999999E-3</v>
      </c>
      <c r="G121" s="5">
        <f>INDEX('AEG Inputs'!$L:$L,MATCH($C121,'AEG Inputs'!$F:$F,0))</f>
        <v>18</v>
      </c>
      <c r="R121" s="31" t="s">
        <v>8</v>
      </c>
      <c r="S121" s="31" t="s">
        <v>1030</v>
      </c>
      <c r="T121" s="31" t="s">
        <v>41</v>
      </c>
      <c r="U121" s="31" t="s">
        <v>229</v>
      </c>
      <c r="V121" s="31">
        <v>-1.1415524999999999E-2</v>
      </c>
      <c r="W121" s="31"/>
      <c r="X121" s="31" t="s">
        <v>1004</v>
      </c>
      <c r="Y121" s="32">
        <v>1</v>
      </c>
      <c r="Z121" s="31"/>
      <c r="AA121" s="31"/>
      <c r="AB121" s="31"/>
      <c r="AC121" s="31" t="s">
        <v>1002</v>
      </c>
      <c r="AD121" s="31"/>
      <c r="AE121" s="31"/>
      <c r="AF121" s="31"/>
      <c r="AG121" s="31" t="s">
        <v>1102</v>
      </c>
    </row>
    <row r="122" spans="1:33" x14ac:dyDescent="0.25">
      <c r="A122" s="5" t="s">
        <v>222</v>
      </c>
      <c r="B122" s="5" t="str">
        <f t="shared" si="8"/>
        <v>DRW.PX.GOE._.CI_.Smart Thermostats-Cnst</v>
      </c>
      <c r="C122" s="5" t="s">
        <v>88</v>
      </c>
      <c r="D122" s="5" t="str">
        <f t="shared" si="7"/>
        <v>Installed Capacity Coefficient</v>
      </c>
      <c r="E122" s="29">
        <f t="shared" si="9"/>
        <v>-2.2831050000000001E-3</v>
      </c>
      <c r="G122" s="5">
        <f>INDEX('AEG Inputs'!$L:$L,MATCH($C122,'AEG Inputs'!$F:$F,0))</f>
        <v>20</v>
      </c>
      <c r="R122" s="31" t="s">
        <v>8</v>
      </c>
      <c r="S122" s="31" t="s">
        <v>1031</v>
      </c>
      <c r="T122" s="31" t="s">
        <v>43</v>
      </c>
      <c r="U122" s="31" t="s">
        <v>229</v>
      </c>
      <c r="V122" s="31">
        <v>-2.0547949999999999E-3</v>
      </c>
      <c r="W122" s="31"/>
      <c r="X122" s="31" t="s">
        <v>1004</v>
      </c>
      <c r="Y122" s="32">
        <v>1</v>
      </c>
      <c r="Z122" s="31"/>
      <c r="AA122" s="31"/>
      <c r="AB122" s="31"/>
      <c r="AC122" s="31" t="s">
        <v>1002</v>
      </c>
      <c r="AD122" s="31"/>
      <c r="AE122" s="31"/>
      <c r="AF122" s="31"/>
      <c r="AG122" s="31" t="s">
        <v>1102</v>
      </c>
    </row>
    <row r="123" spans="1:33" x14ac:dyDescent="0.25">
      <c r="A123" s="5" t="s">
        <v>222</v>
      </c>
      <c r="B123" s="5" t="str">
        <f t="shared" si="8"/>
        <v>DRW.PX.GOE._.CI_.3 Party-Cnst</v>
      </c>
      <c r="C123" s="5" t="s">
        <v>90</v>
      </c>
      <c r="D123" s="5" t="str">
        <f t="shared" si="7"/>
        <v>Installed Capacity Coefficient</v>
      </c>
      <c r="E123" s="29">
        <f t="shared" si="9"/>
        <v>-2.2831050000000001E-3</v>
      </c>
      <c r="G123" s="5">
        <f>INDEX('AEG Inputs'!$L:$L,MATCH($C123,'AEG Inputs'!$F:$F,0))</f>
        <v>20</v>
      </c>
      <c r="R123" s="31" t="s">
        <v>8</v>
      </c>
      <c r="S123" s="31" t="s">
        <v>1032</v>
      </c>
      <c r="T123" s="31" t="s">
        <v>45</v>
      </c>
      <c r="U123" s="31" t="s">
        <v>229</v>
      </c>
      <c r="V123" s="31">
        <v>-2.2831050000000001E-3</v>
      </c>
      <c r="W123" s="31"/>
      <c r="X123" s="31" t="s">
        <v>1004</v>
      </c>
      <c r="Y123" s="32">
        <v>1</v>
      </c>
      <c r="Z123" s="31"/>
      <c r="AA123" s="31"/>
      <c r="AB123" s="31"/>
      <c r="AC123" s="31" t="s">
        <v>1002</v>
      </c>
      <c r="AD123" s="31"/>
      <c r="AE123" s="31"/>
      <c r="AF123" s="31"/>
      <c r="AG123" s="31" t="s">
        <v>1102</v>
      </c>
    </row>
    <row r="124" spans="1:33" x14ac:dyDescent="0.25">
      <c r="A124" s="5" t="s">
        <v>222</v>
      </c>
      <c r="B124" s="5" t="str">
        <f t="shared" si="8"/>
        <v>DRW.PX.GOE._.CI_.Water Heater - DLC-Cnst</v>
      </c>
      <c r="C124" s="5" t="s">
        <v>92</v>
      </c>
      <c r="D124" s="5" t="str">
        <f t="shared" si="7"/>
        <v>Installed Capacity Coefficient</v>
      </c>
      <c r="E124" s="29">
        <f t="shared" si="9"/>
        <v>-2.0547949999999999E-3</v>
      </c>
      <c r="G124" s="5">
        <f>INDEX('AEG Inputs'!$L:$L,MATCH($C124,'AEG Inputs'!$F:$F,0))</f>
        <v>18</v>
      </c>
      <c r="R124" s="31" t="s">
        <v>8</v>
      </c>
      <c r="S124" s="31" t="s">
        <v>1033</v>
      </c>
      <c r="T124" s="31" t="s">
        <v>47</v>
      </c>
      <c r="U124" s="31" t="s">
        <v>229</v>
      </c>
      <c r="V124" s="31">
        <v>-2.0547949999999999E-3</v>
      </c>
      <c r="W124" s="31"/>
      <c r="X124" s="31" t="s">
        <v>1004</v>
      </c>
      <c r="Y124" s="32">
        <v>1</v>
      </c>
      <c r="Z124" s="31"/>
      <c r="AA124" s="31"/>
      <c r="AB124" s="31"/>
      <c r="AC124" s="31" t="s">
        <v>1002</v>
      </c>
      <c r="AD124" s="31"/>
      <c r="AE124" s="31"/>
      <c r="AF124" s="31"/>
      <c r="AG124" s="31" t="s">
        <v>1102</v>
      </c>
    </row>
    <row r="125" spans="1:33" x14ac:dyDescent="0.25">
      <c r="A125" s="5" t="s">
        <v>222</v>
      </c>
      <c r="B125" s="5" t="str">
        <f t="shared" si="8"/>
        <v>DRW.PX.SOR._.RES.Battery DLC-Cnst</v>
      </c>
      <c r="C125" s="5" t="s">
        <v>96</v>
      </c>
      <c r="D125" s="5" t="str">
        <f t="shared" si="7"/>
        <v>Installed Capacity Coefficient</v>
      </c>
      <c r="E125" s="29">
        <f t="shared" si="9"/>
        <v>-1.0273973E-2</v>
      </c>
      <c r="G125" s="5">
        <f>INDEX('AEG Inputs'!$L:$L,MATCH($C125,'AEG Inputs'!$F:$F,0))</f>
        <v>90</v>
      </c>
      <c r="R125" s="31" t="s">
        <v>8</v>
      </c>
      <c r="S125" s="31" t="s">
        <v>1034</v>
      </c>
      <c r="T125" s="31" t="s">
        <v>122</v>
      </c>
      <c r="U125" s="31" t="s">
        <v>229</v>
      </c>
      <c r="V125" s="31">
        <v>-2.2831050000000001E-3</v>
      </c>
      <c r="W125" s="31"/>
      <c r="X125" s="31" t="s">
        <v>1004</v>
      </c>
      <c r="Y125" s="32">
        <v>1</v>
      </c>
      <c r="Z125" s="31"/>
      <c r="AA125" s="31"/>
      <c r="AB125" s="31"/>
      <c r="AC125" s="31" t="s">
        <v>1002</v>
      </c>
      <c r="AD125" s="31"/>
      <c r="AE125" s="31"/>
      <c r="AF125" s="31"/>
      <c r="AG125" s="31" t="s">
        <v>1102</v>
      </c>
    </row>
    <row r="126" spans="1:33" x14ac:dyDescent="0.25">
      <c r="A126" s="5" t="s">
        <v>222</v>
      </c>
      <c r="B126" s="5" t="str">
        <f t="shared" si="8"/>
        <v>DRW.PX.SOR._.RES.EV DLC-Cnst</v>
      </c>
      <c r="C126" s="5" t="s">
        <v>98</v>
      </c>
      <c r="D126" s="5" t="str">
        <f t="shared" si="7"/>
        <v>Installed Capacity Coefficient</v>
      </c>
      <c r="E126" s="29">
        <f t="shared" si="9"/>
        <v>-2.0547949999999999E-3</v>
      </c>
      <c r="G126" s="5">
        <f>INDEX('AEG Inputs'!$L:$L,MATCH($C126,'AEG Inputs'!$F:$F,0))</f>
        <v>18</v>
      </c>
      <c r="R126" s="31" t="s">
        <v>8</v>
      </c>
      <c r="S126" s="31" t="s">
        <v>1035</v>
      </c>
      <c r="T126" s="31" t="s">
        <v>112</v>
      </c>
      <c r="U126" s="31" t="s">
        <v>229</v>
      </c>
      <c r="V126" s="31">
        <v>-1.0273973E-2</v>
      </c>
      <c r="W126" s="31"/>
      <c r="X126" s="31" t="s">
        <v>1004</v>
      </c>
      <c r="Y126" s="32">
        <v>1</v>
      </c>
      <c r="Z126" s="31"/>
      <c r="AA126" s="31"/>
      <c r="AB126" s="31"/>
      <c r="AC126" s="31" t="s">
        <v>1002</v>
      </c>
      <c r="AD126" s="31"/>
      <c r="AE126" s="31"/>
      <c r="AF126" s="31"/>
      <c r="AG126" s="31" t="s">
        <v>1102</v>
      </c>
    </row>
    <row r="127" spans="1:33" x14ac:dyDescent="0.25">
      <c r="A127" s="5" t="s">
        <v>222</v>
      </c>
      <c r="B127" s="5" t="str">
        <f t="shared" si="8"/>
        <v>DRW.PX.SOR._.RES.Grid Interactive Water Htr-Cnst</v>
      </c>
      <c r="C127" s="5" t="s">
        <v>100</v>
      </c>
      <c r="D127" s="5" t="str">
        <f t="shared" si="7"/>
        <v>Installed Capacity Coefficient</v>
      </c>
      <c r="E127" s="29">
        <f t="shared" si="9"/>
        <v>-2.0547949999999999E-3</v>
      </c>
      <c r="G127" s="5">
        <f>INDEX('AEG Inputs'!$L:$L,MATCH($C127,'AEG Inputs'!$F:$F,0))</f>
        <v>18</v>
      </c>
      <c r="R127" s="31" t="s">
        <v>8</v>
      </c>
      <c r="S127" s="31" t="s">
        <v>1036</v>
      </c>
      <c r="T127" s="31" t="s">
        <v>114</v>
      </c>
      <c r="U127" s="31" t="s">
        <v>229</v>
      </c>
      <c r="V127" s="31">
        <v>-2.0547949999999999E-3</v>
      </c>
      <c r="W127" s="31"/>
      <c r="X127" s="31" t="s">
        <v>1004</v>
      </c>
      <c r="Y127" s="32">
        <v>1</v>
      </c>
      <c r="Z127" s="31"/>
      <c r="AA127" s="31"/>
      <c r="AB127" s="31"/>
      <c r="AC127" s="31" t="s">
        <v>1002</v>
      </c>
      <c r="AD127" s="31"/>
      <c r="AE127" s="31"/>
      <c r="AF127" s="31"/>
      <c r="AG127" s="31" t="s">
        <v>1102</v>
      </c>
    </row>
    <row r="128" spans="1:33" x14ac:dyDescent="0.25">
      <c r="A128" s="5" t="s">
        <v>222</v>
      </c>
      <c r="B128" s="5" t="str">
        <f t="shared" si="8"/>
        <v>DRW.PX.SOR._.RES.Home Energy Mgmt Sys-Cnst</v>
      </c>
      <c r="C128" s="5" t="s">
        <v>102</v>
      </c>
      <c r="D128" s="5" t="str">
        <f t="shared" si="7"/>
        <v>Installed Capacity Coefficient</v>
      </c>
      <c r="E128" s="29">
        <f t="shared" si="9"/>
        <v>-2.2831050000000001E-3</v>
      </c>
      <c r="G128" s="5">
        <f>INDEX('AEG Inputs'!$L:$L,MATCH($C128,'AEG Inputs'!$F:$F,0))</f>
        <v>20</v>
      </c>
      <c r="R128" s="31" t="s">
        <v>8</v>
      </c>
      <c r="S128" s="31" t="s">
        <v>1037</v>
      </c>
      <c r="T128" s="31" t="s">
        <v>116</v>
      </c>
      <c r="U128" s="31" t="s">
        <v>229</v>
      </c>
      <c r="V128" s="31">
        <v>-1.1415524999999999E-2</v>
      </c>
      <c r="W128" s="31"/>
      <c r="X128" s="31" t="s">
        <v>1004</v>
      </c>
      <c r="Y128" s="32">
        <v>1</v>
      </c>
      <c r="Z128" s="31"/>
      <c r="AA128" s="31"/>
      <c r="AB128" s="31"/>
      <c r="AC128" s="31" t="s">
        <v>1002</v>
      </c>
      <c r="AD128" s="31"/>
      <c r="AE128" s="31"/>
      <c r="AF128" s="31"/>
      <c r="AG128" s="31" t="s">
        <v>1102</v>
      </c>
    </row>
    <row r="129" spans="1:33" x14ac:dyDescent="0.25">
      <c r="A129" s="5" t="s">
        <v>222</v>
      </c>
      <c r="B129" s="5" t="str">
        <f t="shared" si="8"/>
        <v>DRW.PX.SOR._.RES.HVAC - DLC-Cnst</v>
      </c>
      <c r="C129" s="5" t="s">
        <v>104</v>
      </c>
      <c r="D129" s="5" t="str">
        <f t="shared" si="7"/>
        <v>Installed Capacity Coefficient</v>
      </c>
      <c r="E129" s="29">
        <f t="shared" si="9"/>
        <v>-1.1415524999999999E-2</v>
      </c>
      <c r="G129" s="5">
        <f>INDEX('AEG Inputs'!$L:$L,MATCH($C129,'AEG Inputs'!$F:$F,0))</f>
        <v>100</v>
      </c>
      <c r="R129" s="31" t="s">
        <v>8</v>
      </c>
      <c r="S129" s="31" t="s">
        <v>1038</v>
      </c>
      <c r="T129" s="31" t="s">
        <v>118</v>
      </c>
      <c r="U129" s="31" t="s">
        <v>229</v>
      </c>
      <c r="V129" s="31">
        <v>-2.0547949999999999E-3</v>
      </c>
      <c r="W129" s="31"/>
      <c r="X129" s="31" t="s">
        <v>1004</v>
      </c>
      <c r="Y129" s="32">
        <v>1</v>
      </c>
      <c r="Z129" s="31"/>
      <c r="AA129" s="31"/>
      <c r="AB129" s="31"/>
      <c r="AC129" s="31" t="s">
        <v>1002</v>
      </c>
      <c r="AD129" s="31"/>
      <c r="AE129" s="31"/>
      <c r="AF129" s="31"/>
      <c r="AG129" s="31" t="s">
        <v>1102</v>
      </c>
    </row>
    <row r="130" spans="1:33" x14ac:dyDescent="0.25">
      <c r="A130" s="5" t="s">
        <v>222</v>
      </c>
      <c r="B130" s="5" t="str">
        <f t="shared" si="8"/>
        <v>DRW.PX.SOR._.RES.Pool Pump - DLC-Cnst</v>
      </c>
      <c r="C130" s="5" t="s">
        <v>106</v>
      </c>
      <c r="D130" s="5" t="str">
        <f t="shared" si="7"/>
        <v>Installed Capacity Coefficient</v>
      </c>
      <c r="E130" s="29">
        <f t="shared" si="9"/>
        <v>-2.0547949999999999E-3</v>
      </c>
      <c r="G130" s="5">
        <f>INDEX('AEG Inputs'!$L:$L,MATCH($C130,'AEG Inputs'!$F:$F,0))</f>
        <v>18</v>
      </c>
      <c r="R130" s="31" t="s">
        <v>8</v>
      </c>
      <c r="S130" s="31" t="s">
        <v>1039</v>
      </c>
      <c r="T130" s="31" t="s">
        <v>120</v>
      </c>
      <c r="U130" s="31" t="s">
        <v>229</v>
      </c>
      <c r="V130" s="31">
        <v>-2.2831050000000001E-3</v>
      </c>
      <c r="W130" s="31"/>
      <c r="X130" s="31" t="s">
        <v>1004</v>
      </c>
      <c r="Y130" s="32">
        <v>1</v>
      </c>
      <c r="Z130" s="31"/>
      <c r="AA130" s="31"/>
      <c r="AB130" s="31"/>
      <c r="AC130" s="31" t="s">
        <v>1002</v>
      </c>
      <c r="AD130" s="31"/>
      <c r="AE130" s="31"/>
      <c r="AF130" s="31"/>
      <c r="AG130" s="31" t="s">
        <v>1102</v>
      </c>
    </row>
    <row r="131" spans="1:33" x14ac:dyDescent="0.25">
      <c r="A131" s="5" t="s">
        <v>222</v>
      </c>
      <c r="B131" s="5" t="str">
        <f t="shared" ref="B131:B162" si="10">C131&amp;"-Cnst"</f>
        <v>DRW.PX.SOR._.RES.Smart Thermostats-Cnst</v>
      </c>
      <c r="C131" s="5" t="s">
        <v>108</v>
      </c>
      <c r="D131" s="5" t="str">
        <f t="shared" si="7"/>
        <v>Installed Capacity Coefficient</v>
      </c>
      <c r="E131" s="29">
        <f t="shared" ref="E131:E162" si="11">ROUND(-G131/8760,9)</f>
        <v>-2.2831050000000001E-3</v>
      </c>
      <c r="G131" s="5">
        <f>INDEX('AEG Inputs'!$L:$L,MATCH($C131,'AEG Inputs'!$F:$F,0))</f>
        <v>20</v>
      </c>
      <c r="R131" s="31" t="s">
        <v>8</v>
      </c>
      <c r="S131" s="31" t="s">
        <v>1040</v>
      </c>
      <c r="T131" s="31" t="s">
        <v>124</v>
      </c>
      <c r="U131" s="31" t="s">
        <v>229</v>
      </c>
      <c r="V131" s="31">
        <v>-2.0547949999999999E-3</v>
      </c>
      <c r="W131" s="31"/>
      <c r="X131" s="31" t="s">
        <v>1004</v>
      </c>
      <c r="Y131" s="32">
        <v>1</v>
      </c>
      <c r="Z131" s="31"/>
      <c r="AA131" s="31"/>
      <c r="AB131" s="31"/>
      <c r="AC131" s="31" t="s">
        <v>1002</v>
      </c>
      <c r="AD131" s="31"/>
      <c r="AE131" s="31"/>
      <c r="AF131" s="31"/>
      <c r="AG131" s="31" t="s">
        <v>1102</v>
      </c>
    </row>
    <row r="132" spans="1:33" x14ac:dyDescent="0.25">
      <c r="A132" s="5" t="s">
        <v>222</v>
      </c>
      <c r="B132" s="5" t="str">
        <f t="shared" si="10"/>
        <v>DRW.PX.SOR._.RES.Water Heater - DLC-Cnst</v>
      </c>
      <c r="C132" s="5" t="s">
        <v>110</v>
      </c>
      <c r="D132" s="5" t="str">
        <f t="shared" ref="D132:D182" si="12">D131</f>
        <v>Installed Capacity Coefficient</v>
      </c>
      <c r="E132" s="29">
        <f t="shared" si="11"/>
        <v>-2.0547949999999999E-3</v>
      </c>
      <c r="G132" s="5">
        <f>INDEX('AEG Inputs'!$L:$L,MATCH($C132,'AEG Inputs'!$F:$F,0))</f>
        <v>18</v>
      </c>
      <c r="R132" s="31" t="s">
        <v>8</v>
      </c>
      <c r="S132" s="31" t="s">
        <v>1041</v>
      </c>
      <c r="T132" s="31" t="s">
        <v>96</v>
      </c>
      <c r="U132" s="31" t="s">
        <v>229</v>
      </c>
      <c r="V132" s="31">
        <v>-1.0273973E-2</v>
      </c>
      <c r="W132" s="31"/>
      <c r="X132" s="31" t="s">
        <v>1004</v>
      </c>
      <c r="Y132" s="32">
        <v>1</v>
      </c>
      <c r="Z132" s="31"/>
      <c r="AA132" s="31"/>
      <c r="AB132" s="31"/>
      <c r="AC132" s="31" t="s">
        <v>1002</v>
      </c>
      <c r="AD132" s="31"/>
      <c r="AE132" s="31"/>
      <c r="AF132" s="31"/>
      <c r="AG132" s="31" t="s">
        <v>1102</v>
      </c>
    </row>
    <row r="133" spans="1:33" x14ac:dyDescent="0.25">
      <c r="A133" s="5" t="s">
        <v>222</v>
      </c>
      <c r="B133" s="5" t="str">
        <f t="shared" si="10"/>
        <v>DRW.PX.SOR._.CI_.Battery DLC-Cnst</v>
      </c>
      <c r="C133" s="5" t="s">
        <v>112</v>
      </c>
      <c r="D133" s="5" t="str">
        <f t="shared" si="12"/>
        <v>Installed Capacity Coefficient</v>
      </c>
      <c r="E133" s="29">
        <f t="shared" si="11"/>
        <v>-1.0273973E-2</v>
      </c>
      <c r="G133" s="5">
        <f>INDEX('AEG Inputs'!$L:$L,MATCH($C133,'AEG Inputs'!$F:$F,0))</f>
        <v>90</v>
      </c>
      <c r="R133" s="31" t="s">
        <v>8</v>
      </c>
      <c r="S133" s="31" t="s">
        <v>1042</v>
      </c>
      <c r="T133" s="31" t="s">
        <v>98</v>
      </c>
      <c r="U133" s="31" t="s">
        <v>229</v>
      </c>
      <c r="V133" s="31">
        <v>-2.0547949999999999E-3</v>
      </c>
      <c r="W133" s="31"/>
      <c r="X133" s="31" t="s">
        <v>1004</v>
      </c>
      <c r="Y133" s="32">
        <v>1</v>
      </c>
      <c r="Z133" s="31"/>
      <c r="AA133" s="31"/>
      <c r="AB133" s="31"/>
      <c r="AC133" s="31" t="s">
        <v>1002</v>
      </c>
      <c r="AD133" s="31"/>
      <c r="AE133" s="31"/>
      <c r="AF133" s="31"/>
      <c r="AG133" s="31" t="s">
        <v>1102</v>
      </c>
    </row>
    <row r="134" spans="1:33" x14ac:dyDescent="0.25">
      <c r="A134" s="5" t="s">
        <v>222</v>
      </c>
      <c r="B134" s="5" t="str">
        <f t="shared" si="10"/>
        <v>DRW.PX.SOR._.CI_.Grid Interactive Water Htr-Cnst</v>
      </c>
      <c r="C134" s="5" t="s">
        <v>114</v>
      </c>
      <c r="D134" s="5" t="str">
        <f t="shared" si="12"/>
        <v>Installed Capacity Coefficient</v>
      </c>
      <c r="E134" s="29">
        <f t="shared" si="11"/>
        <v>-2.0547949999999999E-3</v>
      </c>
      <c r="G134" s="5">
        <f>INDEX('AEG Inputs'!$L:$L,MATCH($C134,'AEG Inputs'!$F:$F,0))</f>
        <v>18</v>
      </c>
      <c r="R134" s="31" t="s">
        <v>8</v>
      </c>
      <c r="S134" s="31" t="s">
        <v>1043</v>
      </c>
      <c r="T134" s="31" t="s">
        <v>100</v>
      </c>
      <c r="U134" s="31" t="s">
        <v>229</v>
      </c>
      <c r="V134" s="31">
        <v>-2.0547949999999999E-3</v>
      </c>
      <c r="W134" s="31"/>
      <c r="X134" s="31" t="s">
        <v>1004</v>
      </c>
      <c r="Y134" s="32">
        <v>1</v>
      </c>
      <c r="Z134" s="31"/>
      <c r="AA134" s="31"/>
      <c r="AB134" s="31"/>
      <c r="AC134" s="31" t="s">
        <v>1002</v>
      </c>
      <c r="AD134" s="31"/>
      <c r="AE134" s="31"/>
      <c r="AF134" s="31"/>
      <c r="AG134" s="31" t="s">
        <v>1102</v>
      </c>
    </row>
    <row r="135" spans="1:33" x14ac:dyDescent="0.25">
      <c r="A135" s="5" t="s">
        <v>222</v>
      </c>
      <c r="B135" s="5" t="str">
        <f t="shared" si="10"/>
        <v>DRW.PX.SOR._.CI_.HVAC - DLC-Cnst</v>
      </c>
      <c r="C135" s="5" t="s">
        <v>116</v>
      </c>
      <c r="D135" s="5" t="str">
        <f t="shared" si="12"/>
        <v>Installed Capacity Coefficient</v>
      </c>
      <c r="E135" s="29">
        <f t="shared" si="11"/>
        <v>-1.1415524999999999E-2</v>
      </c>
      <c r="G135" s="5">
        <f>INDEX('AEG Inputs'!$L:$L,MATCH($C135,'AEG Inputs'!$F:$F,0))</f>
        <v>100</v>
      </c>
      <c r="R135" s="31" t="s">
        <v>8</v>
      </c>
      <c r="S135" s="31" t="s">
        <v>1044</v>
      </c>
      <c r="T135" s="31" t="s">
        <v>102</v>
      </c>
      <c r="U135" s="31" t="s">
        <v>229</v>
      </c>
      <c r="V135" s="31">
        <v>-2.2831050000000001E-3</v>
      </c>
      <c r="W135" s="31"/>
      <c r="X135" s="31" t="s">
        <v>1004</v>
      </c>
      <c r="Y135" s="32">
        <v>1</v>
      </c>
      <c r="Z135" s="31"/>
      <c r="AA135" s="31"/>
      <c r="AB135" s="31"/>
      <c r="AC135" s="31" t="s">
        <v>1002</v>
      </c>
      <c r="AD135" s="31"/>
      <c r="AE135" s="31"/>
      <c r="AF135" s="31"/>
      <c r="AG135" s="31" t="s">
        <v>1102</v>
      </c>
    </row>
    <row r="136" spans="1:33" x14ac:dyDescent="0.25">
      <c r="A136" s="5" t="s">
        <v>222</v>
      </c>
      <c r="B136" s="5" t="str">
        <f t="shared" si="10"/>
        <v>DRW.PX.SOR._.CI_.Pool Pump - DLC-Cnst</v>
      </c>
      <c r="C136" s="5" t="s">
        <v>118</v>
      </c>
      <c r="D136" s="5" t="str">
        <f t="shared" si="12"/>
        <v>Installed Capacity Coefficient</v>
      </c>
      <c r="E136" s="29">
        <f t="shared" si="11"/>
        <v>-2.0547949999999999E-3</v>
      </c>
      <c r="G136" s="5">
        <f>INDEX('AEG Inputs'!$L:$L,MATCH($C136,'AEG Inputs'!$F:$F,0))</f>
        <v>18</v>
      </c>
      <c r="R136" s="31" t="s">
        <v>8</v>
      </c>
      <c r="S136" s="31" t="s">
        <v>1045</v>
      </c>
      <c r="T136" s="31" t="s">
        <v>104</v>
      </c>
      <c r="U136" s="31" t="s">
        <v>229</v>
      </c>
      <c r="V136" s="31">
        <v>-1.1415524999999999E-2</v>
      </c>
      <c r="W136" s="31"/>
      <c r="X136" s="31" t="s">
        <v>1004</v>
      </c>
      <c r="Y136" s="32">
        <v>1</v>
      </c>
      <c r="Z136" s="31"/>
      <c r="AA136" s="31"/>
      <c r="AB136" s="31"/>
      <c r="AC136" s="31" t="s">
        <v>1002</v>
      </c>
      <c r="AD136" s="31"/>
      <c r="AE136" s="31"/>
      <c r="AF136" s="31"/>
      <c r="AG136" s="31" t="s">
        <v>1102</v>
      </c>
    </row>
    <row r="137" spans="1:33" x14ac:dyDescent="0.25">
      <c r="A137" s="5" t="s">
        <v>222</v>
      </c>
      <c r="B137" s="5" t="str">
        <f t="shared" si="10"/>
        <v>DRW.PX.SOR._.CI_.Smart Thermostats-Cnst</v>
      </c>
      <c r="C137" s="5" t="s">
        <v>120</v>
      </c>
      <c r="D137" s="5" t="str">
        <f t="shared" si="12"/>
        <v>Installed Capacity Coefficient</v>
      </c>
      <c r="E137" s="29">
        <f t="shared" si="11"/>
        <v>-2.2831050000000001E-3</v>
      </c>
      <c r="G137" s="5">
        <f>INDEX('AEG Inputs'!$L:$L,MATCH($C137,'AEG Inputs'!$F:$F,0))</f>
        <v>20</v>
      </c>
      <c r="R137" s="31" t="s">
        <v>8</v>
      </c>
      <c r="S137" s="31" t="s">
        <v>1046</v>
      </c>
      <c r="T137" s="31" t="s">
        <v>106</v>
      </c>
      <c r="U137" s="31" t="s">
        <v>229</v>
      </c>
      <c r="V137" s="31">
        <v>-2.0547949999999999E-3</v>
      </c>
      <c r="W137" s="31"/>
      <c r="X137" s="31" t="s">
        <v>1004</v>
      </c>
      <c r="Y137" s="32">
        <v>1</v>
      </c>
      <c r="Z137" s="31"/>
      <c r="AA137" s="31"/>
      <c r="AB137" s="31"/>
      <c r="AC137" s="31" t="s">
        <v>1002</v>
      </c>
      <c r="AD137" s="31"/>
      <c r="AE137" s="31"/>
      <c r="AF137" s="31"/>
      <c r="AG137" s="31" t="s">
        <v>1102</v>
      </c>
    </row>
    <row r="138" spans="1:33" x14ac:dyDescent="0.25">
      <c r="A138" s="5" t="s">
        <v>222</v>
      </c>
      <c r="B138" s="5" t="str">
        <f t="shared" si="10"/>
        <v>DRW.PX.SOR._.CI_.3 Party-Cnst</v>
      </c>
      <c r="C138" s="5" t="s">
        <v>122</v>
      </c>
      <c r="D138" s="5" t="str">
        <f t="shared" si="12"/>
        <v>Installed Capacity Coefficient</v>
      </c>
      <c r="E138" s="29">
        <f t="shared" si="11"/>
        <v>-2.2831050000000001E-3</v>
      </c>
      <c r="G138" s="5">
        <f>INDEX('AEG Inputs'!$L:$L,MATCH($C138,'AEG Inputs'!$F:$F,0))</f>
        <v>20</v>
      </c>
      <c r="R138" s="31" t="s">
        <v>8</v>
      </c>
      <c r="S138" s="31" t="s">
        <v>1047</v>
      </c>
      <c r="T138" s="31" t="s">
        <v>108</v>
      </c>
      <c r="U138" s="31" t="s">
        <v>229</v>
      </c>
      <c r="V138" s="31">
        <v>-2.2831050000000001E-3</v>
      </c>
      <c r="W138" s="31"/>
      <c r="X138" s="31" t="s">
        <v>1004</v>
      </c>
      <c r="Y138" s="32">
        <v>1</v>
      </c>
      <c r="Z138" s="31"/>
      <c r="AA138" s="31"/>
      <c r="AB138" s="31"/>
      <c r="AC138" s="31" t="s">
        <v>1002</v>
      </c>
      <c r="AD138" s="31"/>
      <c r="AE138" s="31"/>
      <c r="AF138" s="31"/>
      <c r="AG138" s="31" t="s">
        <v>1102</v>
      </c>
    </row>
    <row r="139" spans="1:33" x14ac:dyDescent="0.25">
      <c r="A139" s="5" t="s">
        <v>222</v>
      </c>
      <c r="B139" s="5" t="str">
        <f t="shared" si="10"/>
        <v>DRW.PX.SOR._.CI_.Water Heater - DLC-Cnst</v>
      </c>
      <c r="C139" s="5" t="s">
        <v>124</v>
      </c>
      <c r="D139" s="5" t="str">
        <f t="shared" si="12"/>
        <v>Installed Capacity Coefficient</v>
      </c>
      <c r="E139" s="29">
        <f t="shared" si="11"/>
        <v>-2.0547949999999999E-3</v>
      </c>
      <c r="G139" s="5">
        <f>INDEX('AEG Inputs'!$L:$L,MATCH($C139,'AEG Inputs'!$F:$F,0))</f>
        <v>18</v>
      </c>
      <c r="R139" s="31" t="s">
        <v>8</v>
      </c>
      <c r="S139" s="31" t="s">
        <v>1048</v>
      </c>
      <c r="T139" s="31" t="s">
        <v>110</v>
      </c>
      <c r="U139" s="31" t="s">
        <v>229</v>
      </c>
      <c r="V139" s="31">
        <v>-2.0547949999999999E-3</v>
      </c>
      <c r="W139" s="31"/>
      <c r="X139" s="31" t="s">
        <v>1004</v>
      </c>
      <c r="Y139" s="32">
        <v>1</v>
      </c>
      <c r="Z139" s="31"/>
      <c r="AA139" s="31"/>
      <c r="AB139" s="31"/>
      <c r="AC139" s="31" t="s">
        <v>1002</v>
      </c>
      <c r="AD139" s="31"/>
      <c r="AE139" s="31"/>
      <c r="AF139" s="31"/>
      <c r="AG139" s="31" t="s">
        <v>1102</v>
      </c>
    </row>
    <row r="140" spans="1:33" x14ac:dyDescent="0.25">
      <c r="A140" s="5" t="s">
        <v>222</v>
      </c>
      <c r="B140" s="5" t="str">
        <f t="shared" si="10"/>
        <v>DRW.PX.UTN._.RES.Battery DLC-Cnst</v>
      </c>
      <c r="C140" s="5" t="s">
        <v>128</v>
      </c>
      <c r="D140" s="5" t="str">
        <f t="shared" si="12"/>
        <v>Installed Capacity Coefficient</v>
      </c>
      <c r="E140" s="29">
        <f t="shared" si="11"/>
        <v>-1.0273973E-2</v>
      </c>
      <c r="G140" s="5">
        <f>INDEX('AEG Inputs'!$L:$L,MATCH($C140,'AEG Inputs'!$F:$F,0))</f>
        <v>90</v>
      </c>
      <c r="R140" s="31" t="s">
        <v>8</v>
      </c>
      <c r="S140" s="31" t="s">
        <v>1049</v>
      </c>
      <c r="T140" s="31" t="s">
        <v>152</v>
      </c>
      <c r="U140" s="31" t="s">
        <v>229</v>
      </c>
      <c r="V140" s="31">
        <v>-2.2831050000000001E-3</v>
      </c>
      <c r="W140" s="31"/>
      <c r="X140" s="31" t="s">
        <v>1004</v>
      </c>
      <c r="Y140" s="32">
        <v>1</v>
      </c>
      <c r="Z140" s="31"/>
      <c r="AA140" s="31"/>
      <c r="AB140" s="31"/>
      <c r="AC140" s="31" t="s">
        <v>1002</v>
      </c>
      <c r="AD140" s="31"/>
      <c r="AE140" s="31"/>
      <c r="AF140" s="31"/>
      <c r="AG140" s="31" t="s">
        <v>1102</v>
      </c>
    </row>
    <row r="141" spans="1:33" x14ac:dyDescent="0.25">
      <c r="A141" s="5" t="s">
        <v>222</v>
      </c>
      <c r="B141" s="5" t="str">
        <f t="shared" si="10"/>
        <v>DRW.PX.UTN._.RES.EV DLC-Cnst</v>
      </c>
      <c r="C141" s="5" t="s">
        <v>130</v>
      </c>
      <c r="D141" s="5" t="str">
        <f t="shared" si="12"/>
        <v>Installed Capacity Coefficient</v>
      </c>
      <c r="E141" s="29">
        <f t="shared" si="11"/>
        <v>-2.0547949999999999E-3</v>
      </c>
      <c r="G141" s="5">
        <f>INDEX('AEG Inputs'!$L:$L,MATCH($C141,'AEG Inputs'!$F:$F,0))</f>
        <v>18</v>
      </c>
      <c r="R141" s="31" t="s">
        <v>8</v>
      </c>
      <c r="S141" s="31" t="s">
        <v>1050</v>
      </c>
      <c r="T141" s="31" t="s">
        <v>142</v>
      </c>
      <c r="U141" s="31" t="s">
        <v>229</v>
      </c>
      <c r="V141" s="31">
        <v>-1.0273973E-2</v>
      </c>
      <c r="W141" s="31"/>
      <c r="X141" s="31" t="s">
        <v>1004</v>
      </c>
      <c r="Y141" s="32">
        <v>1</v>
      </c>
      <c r="Z141" s="31"/>
      <c r="AA141" s="31"/>
      <c r="AB141" s="31"/>
      <c r="AC141" s="31" t="s">
        <v>1002</v>
      </c>
      <c r="AD141" s="31"/>
      <c r="AE141" s="31"/>
      <c r="AF141" s="31"/>
      <c r="AG141" s="31" t="s">
        <v>1102</v>
      </c>
    </row>
    <row r="142" spans="1:33" x14ac:dyDescent="0.25">
      <c r="A142" s="5" t="s">
        <v>222</v>
      </c>
      <c r="B142" s="5" t="str">
        <f t="shared" si="10"/>
        <v>DRW.PX.UTN._.RES.Grid Interactive Water Htr-Cnst</v>
      </c>
      <c r="C142" s="5" t="s">
        <v>132</v>
      </c>
      <c r="D142" s="5" t="str">
        <f t="shared" si="12"/>
        <v>Installed Capacity Coefficient</v>
      </c>
      <c r="E142" s="29">
        <f t="shared" si="11"/>
        <v>-2.0547949999999999E-3</v>
      </c>
      <c r="G142" s="5">
        <f>INDEX('AEG Inputs'!$L:$L,MATCH($C142,'AEG Inputs'!$F:$F,0))</f>
        <v>18</v>
      </c>
      <c r="R142" s="31" t="s">
        <v>8</v>
      </c>
      <c r="S142" s="31" t="s">
        <v>1051</v>
      </c>
      <c r="T142" s="31" t="s">
        <v>144</v>
      </c>
      <c r="U142" s="31" t="s">
        <v>229</v>
      </c>
      <c r="V142" s="31">
        <v>-2.0547949999999999E-3</v>
      </c>
      <c r="W142" s="31"/>
      <c r="X142" s="31" t="s">
        <v>1004</v>
      </c>
      <c r="Y142" s="32">
        <v>1</v>
      </c>
      <c r="Z142" s="31"/>
      <c r="AA142" s="31"/>
      <c r="AB142" s="31"/>
      <c r="AC142" s="31" t="s">
        <v>1002</v>
      </c>
      <c r="AD142" s="31"/>
      <c r="AE142" s="31"/>
      <c r="AF142" s="31"/>
      <c r="AG142" s="31" t="s">
        <v>1102</v>
      </c>
    </row>
    <row r="143" spans="1:33" x14ac:dyDescent="0.25">
      <c r="A143" s="5" t="s">
        <v>222</v>
      </c>
      <c r="B143" s="5" t="str">
        <f t="shared" si="10"/>
        <v>DRW.PX.UTN._.RES.Home Energy Mgmt Sys-Cnst</v>
      </c>
      <c r="C143" s="5" t="s">
        <v>134</v>
      </c>
      <c r="D143" s="5" t="str">
        <f t="shared" si="12"/>
        <v>Installed Capacity Coefficient</v>
      </c>
      <c r="E143" s="29">
        <f t="shared" si="11"/>
        <v>-2.2831050000000001E-3</v>
      </c>
      <c r="G143" s="5">
        <f>INDEX('AEG Inputs'!$L:$L,MATCH($C143,'AEG Inputs'!$F:$F,0))</f>
        <v>20</v>
      </c>
      <c r="R143" s="31" t="s">
        <v>8</v>
      </c>
      <c r="S143" s="31" t="s">
        <v>1052</v>
      </c>
      <c r="T143" s="31" t="s">
        <v>146</v>
      </c>
      <c r="U143" s="31" t="s">
        <v>229</v>
      </c>
      <c r="V143" s="31">
        <v>-1.1415524999999999E-2</v>
      </c>
      <c r="W143" s="31"/>
      <c r="X143" s="31" t="s">
        <v>1004</v>
      </c>
      <c r="Y143" s="32">
        <v>1</v>
      </c>
      <c r="Z143" s="31"/>
      <c r="AA143" s="31"/>
      <c r="AB143" s="31"/>
      <c r="AC143" s="31" t="s">
        <v>1002</v>
      </c>
      <c r="AD143" s="31"/>
      <c r="AE143" s="31"/>
      <c r="AF143" s="31"/>
      <c r="AG143" s="31" t="s">
        <v>1102</v>
      </c>
    </row>
    <row r="144" spans="1:33" x14ac:dyDescent="0.25">
      <c r="A144" s="5" t="s">
        <v>222</v>
      </c>
      <c r="B144" s="5" t="str">
        <f t="shared" si="10"/>
        <v>DRW.PX.UTN._.RES.HVAC - DLC-Cnst</v>
      </c>
      <c r="C144" s="5" t="s">
        <v>136</v>
      </c>
      <c r="D144" s="5" t="str">
        <f t="shared" si="12"/>
        <v>Installed Capacity Coefficient</v>
      </c>
      <c r="E144" s="29">
        <f t="shared" si="11"/>
        <v>-1.1415524999999999E-2</v>
      </c>
      <c r="G144" s="5">
        <f>INDEX('AEG Inputs'!$L:$L,MATCH($C144,'AEG Inputs'!$F:$F,0))</f>
        <v>100</v>
      </c>
      <c r="R144" s="31" t="s">
        <v>8</v>
      </c>
      <c r="S144" s="31" t="s">
        <v>1053</v>
      </c>
      <c r="T144" s="31" t="s">
        <v>148</v>
      </c>
      <c r="U144" s="31" t="s">
        <v>229</v>
      </c>
      <c r="V144" s="31">
        <v>-2.0547949999999999E-3</v>
      </c>
      <c r="W144" s="31"/>
      <c r="X144" s="31" t="s">
        <v>1004</v>
      </c>
      <c r="Y144" s="32">
        <v>1</v>
      </c>
      <c r="Z144" s="31"/>
      <c r="AA144" s="31"/>
      <c r="AB144" s="31"/>
      <c r="AC144" s="31" t="s">
        <v>1002</v>
      </c>
      <c r="AD144" s="31"/>
      <c r="AE144" s="31"/>
      <c r="AF144" s="31"/>
      <c r="AG144" s="31" t="s">
        <v>1102</v>
      </c>
    </row>
    <row r="145" spans="1:33" x14ac:dyDescent="0.25">
      <c r="A145" s="5" t="s">
        <v>222</v>
      </c>
      <c r="B145" s="5" t="str">
        <f t="shared" si="10"/>
        <v>DRW.PX.UTN._.RES.Pool Pump - DLC-Cnst</v>
      </c>
      <c r="C145" s="5" t="s">
        <v>138</v>
      </c>
      <c r="D145" s="5" t="str">
        <f t="shared" si="12"/>
        <v>Installed Capacity Coefficient</v>
      </c>
      <c r="E145" s="29">
        <f t="shared" si="11"/>
        <v>-2.0547949999999999E-3</v>
      </c>
      <c r="G145" s="5">
        <f>INDEX('AEG Inputs'!$L:$L,MATCH($C145,'AEG Inputs'!$F:$F,0))</f>
        <v>18</v>
      </c>
      <c r="R145" s="31" t="s">
        <v>8</v>
      </c>
      <c r="S145" s="31" t="s">
        <v>1054</v>
      </c>
      <c r="T145" s="31" t="s">
        <v>150</v>
      </c>
      <c r="U145" s="31" t="s">
        <v>229</v>
      </c>
      <c r="V145" s="31">
        <v>-2.2831050000000001E-3</v>
      </c>
      <c r="W145" s="31"/>
      <c r="X145" s="31" t="s">
        <v>1004</v>
      </c>
      <c r="Y145" s="32">
        <v>1</v>
      </c>
      <c r="Z145" s="31"/>
      <c r="AA145" s="31"/>
      <c r="AB145" s="31"/>
      <c r="AC145" s="31" t="s">
        <v>1002</v>
      </c>
      <c r="AD145" s="31"/>
      <c r="AE145" s="31"/>
      <c r="AF145" s="31"/>
      <c r="AG145" s="31" t="s">
        <v>1102</v>
      </c>
    </row>
    <row r="146" spans="1:33" x14ac:dyDescent="0.25">
      <c r="A146" s="5" t="s">
        <v>222</v>
      </c>
      <c r="B146" s="5" t="str">
        <f t="shared" si="10"/>
        <v>DRW.PX.UTN._.RES.Water Heater - DLC-Cnst</v>
      </c>
      <c r="C146" s="5" t="s">
        <v>140</v>
      </c>
      <c r="D146" s="5" t="str">
        <f t="shared" si="12"/>
        <v>Installed Capacity Coefficient</v>
      </c>
      <c r="E146" s="29">
        <f t="shared" si="11"/>
        <v>-2.0547949999999999E-3</v>
      </c>
      <c r="G146" s="5">
        <f>INDEX('AEG Inputs'!$L:$L,MATCH($C146,'AEG Inputs'!$F:$F,0))</f>
        <v>18</v>
      </c>
      <c r="R146" s="31" t="s">
        <v>8</v>
      </c>
      <c r="S146" s="31" t="s">
        <v>1055</v>
      </c>
      <c r="T146" s="31" t="s">
        <v>154</v>
      </c>
      <c r="U146" s="31" t="s">
        <v>229</v>
      </c>
      <c r="V146" s="31">
        <v>-2.0547949999999999E-3</v>
      </c>
      <c r="W146" s="31"/>
      <c r="X146" s="31" t="s">
        <v>1004</v>
      </c>
      <c r="Y146" s="32">
        <v>1</v>
      </c>
      <c r="Z146" s="31"/>
      <c r="AA146" s="31"/>
      <c r="AB146" s="31"/>
      <c r="AC146" s="31" t="s">
        <v>1002</v>
      </c>
      <c r="AD146" s="31"/>
      <c r="AE146" s="31"/>
      <c r="AF146" s="31"/>
      <c r="AG146" s="31" t="s">
        <v>1102</v>
      </c>
    </row>
    <row r="147" spans="1:33" x14ac:dyDescent="0.25">
      <c r="A147" s="5" t="s">
        <v>222</v>
      </c>
      <c r="B147" s="5" t="str">
        <f t="shared" si="10"/>
        <v>DRW.PX.UTN._.CI_.Battery DLC-Cnst</v>
      </c>
      <c r="C147" s="5" t="s">
        <v>142</v>
      </c>
      <c r="D147" s="5" t="str">
        <f t="shared" si="12"/>
        <v>Installed Capacity Coefficient</v>
      </c>
      <c r="E147" s="29">
        <f t="shared" si="11"/>
        <v>-1.0273973E-2</v>
      </c>
      <c r="G147" s="5">
        <f>INDEX('AEG Inputs'!$L:$L,MATCH($C147,'AEG Inputs'!$F:$F,0))</f>
        <v>90</v>
      </c>
      <c r="R147" s="31" t="s">
        <v>8</v>
      </c>
      <c r="S147" s="31" t="s">
        <v>1056</v>
      </c>
      <c r="T147" s="31" t="s">
        <v>128</v>
      </c>
      <c r="U147" s="31" t="s">
        <v>229</v>
      </c>
      <c r="V147" s="31">
        <v>-1.0273973E-2</v>
      </c>
      <c r="W147" s="31"/>
      <c r="X147" s="31" t="s">
        <v>1004</v>
      </c>
      <c r="Y147" s="32">
        <v>1</v>
      </c>
      <c r="Z147" s="31"/>
      <c r="AA147" s="31"/>
      <c r="AB147" s="31"/>
      <c r="AC147" s="31" t="s">
        <v>1002</v>
      </c>
      <c r="AD147" s="31"/>
      <c r="AE147" s="31"/>
      <c r="AF147" s="31"/>
      <c r="AG147" s="31" t="s">
        <v>1102</v>
      </c>
    </row>
    <row r="148" spans="1:33" x14ac:dyDescent="0.25">
      <c r="A148" s="5" t="s">
        <v>222</v>
      </c>
      <c r="B148" s="5" t="str">
        <f t="shared" si="10"/>
        <v>DRW.PX.UTN._.CI_.Grid Interactive Water Htr-Cnst</v>
      </c>
      <c r="C148" s="5" t="s">
        <v>144</v>
      </c>
      <c r="D148" s="5" t="str">
        <f t="shared" si="12"/>
        <v>Installed Capacity Coefficient</v>
      </c>
      <c r="E148" s="29">
        <f t="shared" si="11"/>
        <v>-2.0547949999999999E-3</v>
      </c>
      <c r="G148" s="5">
        <f>INDEX('AEG Inputs'!$L:$L,MATCH($C148,'AEG Inputs'!$F:$F,0))</f>
        <v>18</v>
      </c>
      <c r="R148" s="31" t="s">
        <v>8</v>
      </c>
      <c r="S148" s="31" t="s">
        <v>1057</v>
      </c>
      <c r="T148" s="31" t="s">
        <v>130</v>
      </c>
      <c r="U148" s="31" t="s">
        <v>229</v>
      </c>
      <c r="V148" s="31">
        <v>-2.0547949999999999E-3</v>
      </c>
      <c r="W148" s="31"/>
      <c r="X148" s="31" t="s">
        <v>1004</v>
      </c>
      <c r="Y148" s="32">
        <v>1</v>
      </c>
      <c r="Z148" s="31"/>
      <c r="AA148" s="31"/>
      <c r="AB148" s="31"/>
      <c r="AC148" s="31" t="s">
        <v>1002</v>
      </c>
      <c r="AD148" s="31"/>
      <c r="AE148" s="31"/>
      <c r="AF148" s="31"/>
      <c r="AG148" s="31" t="s">
        <v>1102</v>
      </c>
    </row>
    <row r="149" spans="1:33" x14ac:dyDescent="0.25">
      <c r="A149" s="5" t="s">
        <v>222</v>
      </c>
      <c r="B149" s="5" t="str">
        <f t="shared" si="10"/>
        <v>DRW.PX.UTN._.CI_.HVAC - DLC-Cnst</v>
      </c>
      <c r="C149" s="5" t="s">
        <v>146</v>
      </c>
      <c r="D149" s="5" t="str">
        <f t="shared" si="12"/>
        <v>Installed Capacity Coefficient</v>
      </c>
      <c r="E149" s="29">
        <f t="shared" si="11"/>
        <v>-1.1415524999999999E-2</v>
      </c>
      <c r="G149" s="5">
        <f>INDEX('AEG Inputs'!$L:$L,MATCH($C149,'AEG Inputs'!$F:$F,0))</f>
        <v>100</v>
      </c>
      <c r="R149" s="31" t="s">
        <v>8</v>
      </c>
      <c r="S149" s="31" t="s">
        <v>1058</v>
      </c>
      <c r="T149" s="31" t="s">
        <v>132</v>
      </c>
      <c r="U149" s="31" t="s">
        <v>229</v>
      </c>
      <c r="V149" s="31">
        <v>-2.0547949999999999E-3</v>
      </c>
      <c r="W149" s="31"/>
      <c r="X149" s="31" t="s">
        <v>1004</v>
      </c>
      <c r="Y149" s="32">
        <v>1</v>
      </c>
      <c r="Z149" s="31"/>
      <c r="AA149" s="31"/>
      <c r="AB149" s="31"/>
      <c r="AC149" s="31" t="s">
        <v>1002</v>
      </c>
      <c r="AD149" s="31"/>
      <c r="AE149" s="31"/>
      <c r="AF149" s="31"/>
      <c r="AG149" s="31" t="s">
        <v>1102</v>
      </c>
    </row>
    <row r="150" spans="1:33" x14ac:dyDescent="0.25">
      <c r="A150" s="5" t="s">
        <v>222</v>
      </c>
      <c r="B150" s="5" t="str">
        <f t="shared" si="10"/>
        <v>DRW.PX.UTN._.CI_.Pool Pump - DLC-Cnst</v>
      </c>
      <c r="C150" s="5" t="s">
        <v>148</v>
      </c>
      <c r="D150" s="5" t="str">
        <f t="shared" si="12"/>
        <v>Installed Capacity Coefficient</v>
      </c>
      <c r="E150" s="29">
        <f t="shared" si="11"/>
        <v>-2.0547949999999999E-3</v>
      </c>
      <c r="G150" s="5">
        <f>INDEX('AEG Inputs'!$L:$L,MATCH($C150,'AEG Inputs'!$F:$F,0))</f>
        <v>18</v>
      </c>
      <c r="R150" s="31" t="s">
        <v>8</v>
      </c>
      <c r="S150" s="31" t="s">
        <v>1059</v>
      </c>
      <c r="T150" s="31" t="s">
        <v>134</v>
      </c>
      <c r="U150" s="31" t="s">
        <v>229</v>
      </c>
      <c r="V150" s="31">
        <v>-2.2831050000000001E-3</v>
      </c>
      <c r="W150" s="31"/>
      <c r="X150" s="31" t="s">
        <v>1004</v>
      </c>
      <c r="Y150" s="32">
        <v>1</v>
      </c>
      <c r="Z150" s="31"/>
      <c r="AA150" s="31"/>
      <c r="AB150" s="31"/>
      <c r="AC150" s="31" t="s">
        <v>1002</v>
      </c>
      <c r="AD150" s="31"/>
      <c r="AE150" s="31"/>
      <c r="AF150" s="31"/>
      <c r="AG150" s="31" t="s">
        <v>1102</v>
      </c>
    </row>
    <row r="151" spans="1:33" x14ac:dyDescent="0.25">
      <c r="A151" s="5" t="s">
        <v>222</v>
      </c>
      <c r="B151" s="5" t="str">
        <f t="shared" si="10"/>
        <v>DRW.PX.UTN._.CI_.Smart Thermostats-Cnst</v>
      </c>
      <c r="C151" s="5" t="s">
        <v>150</v>
      </c>
      <c r="D151" s="5" t="str">
        <f t="shared" si="12"/>
        <v>Installed Capacity Coefficient</v>
      </c>
      <c r="E151" s="29">
        <f t="shared" si="11"/>
        <v>-2.2831050000000001E-3</v>
      </c>
      <c r="G151" s="5">
        <f>INDEX('AEG Inputs'!$L:$L,MATCH($C151,'AEG Inputs'!$F:$F,0))</f>
        <v>20</v>
      </c>
      <c r="R151" s="31" t="s">
        <v>8</v>
      </c>
      <c r="S151" s="31" t="s">
        <v>1060</v>
      </c>
      <c r="T151" s="31" t="s">
        <v>136</v>
      </c>
      <c r="U151" s="31" t="s">
        <v>229</v>
      </c>
      <c r="V151" s="31">
        <v>-1.1415524999999999E-2</v>
      </c>
      <c r="W151" s="31"/>
      <c r="X151" s="31" t="s">
        <v>1004</v>
      </c>
      <c r="Y151" s="32">
        <v>1</v>
      </c>
      <c r="Z151" s="31"/>
      <c r="AA151" s="31"/>
      <c r="AB151" s="31"/>
      <c r="AC151" s="31" t="s">
        <v>1002</v>
      </c>
      <c r="AD151" s="31"/>
      <c r="AE151" s="31"/>
      <c r="AF151" s="31"/>
      <c r="AG151" s="31" t="s">
        <v>1102</v>
      </c>
    </row>
    <row r="152" spans="1:33" x14ac:dyDescent="0.25">
      <c r="A152" s="5" t="s">
        <v>222</v>
      </c>
      <c r="B152" s="5" t="str">
        <f t="shared" si="10"/>
        <v>DRW.PX.UTN._.CI_.3 Party-Cnst</v>
      </c>
      <c r="C152" s="5" t="s">
        <v>152</v>
      </c>
      <c r="D152" s="5" t="str">
        <f t="shared" si="12"/>
        <v>Installed Capacity Coefficient</v>
      </c>
      <c r="E152" s="29">
        <f t="shared" si="11"/>
        <v>-2.2831050000000001E-3</v>
      </c>
      <c r="G152" s="5">
        <f>INDEX('AEG Inputs'!$L:$L,MATCH($C152,'AEG Inputs'!$F:$F,0))</f>
        <v>20</v>
      </c>
      <c r="R152" s="31" t="s">
        <v>8</v>
      </c>
      <c r="S152" s="31" t="s">
        <v>1061</v>
      </c>
      <c r="T152" s="31" t="s">
        <v>138</v>
      </c>
      <c r="U152" s="31" t="s">
        <v>229</v>
      </c>
      <c r="V152" s="31">
        <v>-2.0547949999999999E-3</v>
      </c>
      <c r="W152" s="31"/>
      <c r="X152" s="31" t="s">
        <v>1004</v>
      </c>
      <c r="Y152" s="32">
        <v>1</v>
      </c>
      <c r="Z152" s="31"/>
      <c r="AA152" s="31"/>
      <c r="AB152" s="31"/>
      <c r="AC152" s="31" t="s">
        <v>1002</v>
      </c>
      <c r="AD152" s="31"/>
      <c r="AE152" s="31"/>
      <c r="AF152" s="31"/>
      <c r="AG152" s="31" t="s">
        <v>1102</v>
      </c>
    </row>
    <row r="153" spans="1:33" x14ac:dyDescent="0.25">
      <c r="A153" s="5" t="s">
        <v>222</v>
      </c>
      <c r="B153" s="5" t="str">
        <f t="shared" si="10"/>
        <v>DRW.PX.UTN._.CI_.Water Heater - DLC-Cnst</v>
      </c>
      <c r="C153" s="5" t="s">
        <v>154</v>
      </c>
      <c r="D153" s="5" t="str">
        <f t="shared" si="12"/>
        <v>Installed Capacity Coefficient</v>
      </c>
      <c r="E153" s="29">
        <f t="shared" si="11"/>
        <v>-2.0547949999999999E-3</v>
      </c>
      <c r="G153" s="5">
        <f>INDEX('AEG Inputs'!$L:$L,MATCH($C153,'AEG Inputs'!$F:$F,0))</f>
        <v>18</v>
      </c>
      <c r="R153" s="31" t="s">
        <v>8</v>
      </c>
      <c r="S153" s="31" t="s">
        <v>1062</v>
      </c>
      <c r="T153" s="31" t="s">
        <v>140</v>
      </c>
      <c r="U153" s="31" t="s">
        <v>229</v>
      </c>
      <c r="V153" s="31">
        <v>-2.0547949999999999E-3</v>
      </c>
      <c r="W153" s="31"/>
      <c r="X153" s="31" t="s">
        <v>1004</v>
      </c>
      <c r="Y153" s="32">
        <v>1</v>
      </c>
      <c r="Z153" s="31"/>
      <c r="AA153" s="31"/>
      <c r="AB153" s="31"/>
      <c r="AC153" s="31" t="s">
        <v>1002</v>
      </c>
      <c r="AD153" s="31"/>
      <c r="AE153" s="31"/>
      <c r="AF153" s="31"/>
      <c r="AG153" s="31" t="s">
        <v>1102</v>
      </c>
    </row>
    <row r="154" spans="1:33" x14ac:dyDescent="0.25">
      <c r="A154" s="5" t="s">
        <v>222</v>
      </c>
      <c r="B154" s="5" t="str">
        <f t="shared" si="10"/>
        <v>DRW.PX.YAK._.RES.Battery DLC-Cnst</v>
      </c>
      <c r="C154" s="5" t="s">
        <v>158</v>
      </c>
      <c r="D154" s="5" t="str">
        <f t="shared" si="12"/>
        <v>Installed Capacity Coefficient</v>
      </c>
      <c r="E154" s="29">
        <f t="shared" si="11"/>
        <v>-1.0273973E-2</v>
      </c>
      <c r="G154" s="5">
        <f>INDEX('AEG Inputs'!$L:$L,MATCH($C154,'AEG Inputs'!$F:$F,0))</f>
        <v>90</v>
      </c>
      <c r="R154" s="31" t="s">
        <v>8</v>
      </c>
      <c r="S154" s="31" t="s">
        <v>1063</v>
      </c>
      <c r="T154" s="31" t="s">
        <v>214</v>
      </c>
      <c r="U154" s="31" t="s">
        <v>229</v>
      </c>
      <c r="V154" s="31">
        <v>-2.2831050000000001E-3</v>
      </c>
      <c r="W154" s="31"/>
      <c r="X154" s="31" t="s">
        <v>1004</v>
      </c>
      <c r="Y154" s="32">
        <v>1</v>
      </c>
      <c r="Z154" s="31"/>
      <c r="AA154" s="31"/>
      <c r="AB154" s="31"/>
      <c r="AC154" s="31" t="s">
        <v>1002</v>
      </c>
      <c r="AD154" s="31"/>
      <c r="AE154" s="31"/>
      <c r="AF154" s="31"/>
      <c r="AG154" s="31" t="s">
        <v>1102</v>
      </c>
    </row>
    <row r="155" spans="1:33" x14ac:dyDescent="0.25">
      <c r="A155" s="5" t="s">
        <v>222</v>
      </c>
      <c r="B155" s="5" t="str">
        <f t="shared" si="10"/>
        <v>DRW.PX.YAK._.RES.EV DLC-Cnst</v>
      </c>
      <c r="C155" s="5" t="s">
        <v>160</v>
      </c>
      <c r="D155" s="5" t="str">
        <f t="shared" si="12"/>
        <v>Installed Capacity Coefficient</v>
      </c>
      <c r="E155" s="29">
        <f t="shared" si="11"/>
        <v>-2.0547949999999999E-3</v>
      </c>
      <c r="G155" s="5">
        <f>INDEX('AEG Inputs'!$L:$L,MATCH($C155,'AEG Inputs'!$F:$F,0))</f>
        <v>18</v>
      </c>
      <c r="R155" s="31" t="s">
        <v>8</v>
      </c>
      <c r="S155" s="31" t="s">
        <v>1064</v>
      </c>
      <c r="T155" s="31" t="s">
        <v>204</v>
      </c>
      <c r="U155" s="31" t="s">
        <v>229</v>
      </c>
      <c r="V155" s="31">
        <v>-1.0273973E-2</v>
      </c>
      <c r="W155" s="31"/>
      <c r="X155" s="31" t="s">
        <v>1004</v>
      </c>
      <c r="Y155" s="32">
        <v>1</v>
      </c>
      <c r="Z155" s="31"/>
      <c r="AA155" s="31"/>
      <c r="AB155" s="31"/>
      <c r="AC155" s="31" t="s">
        <v>1002</v>
      </c>
      <c r="AD155" s="31"/>
      <c r="AE155" s="31"/>
      <c r="AF155" s="31"/>
      <c r="AG155" s="31" t="s">
        <v>1102</v>
      </c>
    </row>
    <row r="156" spans="1:33" x14ac:dyDescent="0.25">
      <c r="A156" s="5" t="s">
        <v>222</v>
      </c>
      <c r="B156" s="5" t="str">
        <f t="shared" si="10"/>
        <v>DRW.PX.YAK._.RES.Grid Interactive Water Htr-Cnst</v>
      </c>
      <c r="C156" s="5" t="s">
        <v>162</v>
      </c>
      <c r="D156" s="5" t="str">
        <f t="shared" si="12"/>
        <v>Installed Capacity Coefficient</v>
      </c>
      <c r="E156" s="29">
        <f t="shared" si="11"/>
        <v>-2.0547949999999999E-3</v>
      </c>
      <c r="G156" s="5">
        <f>INDEX('AEG Inputs'!$L:$L,MATCH($C156,'AEG Inputs'!$F:$F,0))</f>
        <v>18</v>
      </c>
      <c r="R156" s="31" t="s">
        <v>8</v>
      </c>
      <c r="S156" s="31" t="s">
        <v>1065</v>
      </c>
      <c r="T156" s="31" t="s">
        <v>206</v>
      </c>
      <c r="U156" s="31" t="s">
        <v>229</v>
      </c>
      <c r="V156" s="31">
        <v>-2.0547949999999999E-3</v>
      </c>
      <c r="W156" s="31"/>
      <c r="X156" s="31" t="s">
        <v>1004</v>
      </c>
      <c r="Y156" s="32">
        <v>1</v>
      </c>
      <c r="Z156" s="31"/>
      <c r="AA156" s="31"/>
      <c r="AB156" s="31"/>
      <c r="AC156" s="31" t="s">
        <v>1002</v>
      </c>
      <c r="AD156" s="31"/>
      <c r="AE156" s="31"/>
      <c r="AF156" s="31"/>
      <c r="AG156" s="31" t="s">
        <v>1102</v>
      </c>
    </row>
    <row r="157" spans="1:33" x14ac:dyDescent="0.25">
      <c r="A157" s="5" t="s">
        <v>222</v>
      </c>
      <c r="B157" s="5" t="str">
        <f t="shared" si="10"/>
        <v>DRW.PX.YAK._.RES.Home Energy Mgmt Sys-Cnst</v>
      </c>
      <c r="C157" s="5" t="s">
        <v>164</v>
      </c>
      <c r="D157" s="5" t="str">
        <f t="shared" si="12"/>
        <v>Installed Capacity Coefficient</v>
      </c>
      <c r="E157" s="29">
        <f t="shared" si="11"/>
        <v>-2.2831050000000001E-3</v>
      </c>
      <c r="G157" s="5">
        <f>INDEX('AEG Inputs'!$L:$L,MATCH($C157,'AEG Inputs'!$F:$F,0))</f>
        <v>20</v>
      </c>
      <c r="R157" s="31" t="s">
        <v>8</v>
      </c>
      <c r="S157" s="31" t="s">
        <v>1066</v>
      </c>
      <c r="T157" s="31" t="s">
        <v>208</v>
      </c>
      <c r="U157" s="31" t="s">
        <v>229</v>
      </c>
      <c r="V157" s="31">
        <v>-1.1415524999999999E-2</v>
      </c>
      <c r="W157" s="31"/>
      <c r="X157" s="31" t="s">
        <v>1004</v>
      </c>
      <c r="Y157" s="32">
        <v>1</v>
      </c>
      <c r="Z157" s="31"/>
      <c r="AA157" s="31"/>
      <c r="AB157" s="31"/>
      <c r="AC157" s="31" t="s">
        <v>1002</v>
      </c>
      <c r="AD157" s="31"/>
      <c r="AE157" s="31"/>
      <c r="AF157" s="31"/>
      <c r="AG157" s="31" t="s">
        <v>1102</v>
      </c>
    </row>
    <row r="158" spans="1:33" x14ac:dyDescent="0.25">
      <c r="A158" s="5" t="s">
        <v>222</v>
      </c>
      <c r="B158" s="5" t="str">
        <f t="shared" si="10"/>
        <v>DRW.PX.YAK._.RES.HVAC - DLC-Cnst</v>
      </c>
      <c r="C158" s="5" t="s">
        <v>166</v>
      </c>
      <c r="D158" s="5" t="str">
        <f t="shared" si="12"/>
        <v>Installed Capacity Coefficient</v>
      </c>
      <c r="E158" s="29">
        <f t="shared" si="11"/>
        <v>-1.1415524999999999E-2</v>
      </c>
      <c r="G158" s="5">
        <f>INDEX('AEG Inputs'!$L:$L,MATCH($C158,'AEG Inputs'!$F:$F,0))</f>
        <v>100</v>
      </c>
      <c r="R158" s="31" t="s">
        <v>8</v>
      </c>
      <c r="S158" s="31" t="s">
        <v>1067</v>
      </c>
      <c r="T158" s="31" t="s">
        <v>210</v>
      </c>
      <c r="U158" s="31" t="s">
        <v>229</v>
      </c>
      <c r="V158" s="31">
        <v>-2.0547949999999999E-3</v>
      </c>
      <c r="W158" s="31"/>
      <c r="X158" s="31" t="s">
        <v>1004</v>
      </c>
      <c r="Y158" s="32">
        <v>1</v>
      </c>
      <c r="Z158" s="31"/>
      <c r="AA158" s="31"/>
      <c r="AB158" s="31"/>
      <c r="AC158" s="31" t="s">
        <v>1002</v>
      </c>
      <c r="AD158" s="31"/>
      <c r="AE158" s="31"/>
      <c r="AF158" s="31"/>
      <c r="AG158" s="31" t="s">
        <v>1102</v>
      </c>
    </row>
    <row r="159" spans="1:33" x14ac:dyDescent="0.25">
      <c r="A159" s="5" t="s">
        <v>222</v>
      </c>
      <c r="B159" s="5" t="str">
        <f t="shared" si="10"/>
        <v>DRW.PX.YAK._.RES.Pool Pump - DLC-Cnst</v>
      </c>
      <c r="C159" s="5" t="s">
        <v>168</v>
      </c>
      <c r="D159" s="5" t="str">
        <f t="shared" si="12"/>
        <v>Installed Capacity Coefficient</v>
      </c>
      <c r="E159" s="29">
        <f t="shared" si="11"/>
        <v>-2.0547949999999999E-3</v>
      </c>
      <c r="G159" s="5">
        <f>INDEX('AEG Inputs'!$L:$L,MATCH($C159,'AEG Inputs'!$F:$F,0))</f>
        <v>18</v>
      </c>
      <c r="R159" s="31" t="s">
        <v>8</v>
      </c>
      <c r="S159" s="31" t="s">
        <v>1068</v>
      </c>
      <c r="T159" s="31" t="s">
        <v>212</v>
      </c>
      <c r="U159" s="31" t="s">
        <v>229</v>
      </c>
      <c r="V159" s="31">
        <v>-2.2831050000000001E-3</v>
      </c>
      <c r="W159" s="31"/>
      <c r="X159" s="31" t="s">
        <v>1004</v>
      </c>
      <c r="Y159" s="32">
        <v>1</v>
      </c>
      <c r="Z159" s="31"/>
      <c r="AA159" s="31"/>
      <c r="AB159" s="31"/>
      <c r="AC159" s="31" t="s">
        <v>1002</v>
      </c>
      <c r="AD159" s="31"/>
      <c r="AE159" s="31"/>
      <c r="AF159" s="31"/>
      <c r="AG159" s="31" t="s">
        <v>1102</v>
      </c>
    </row>
    <row r="160" spans="1:33" x14ac:dyDescent="0.25">
      <c r="A160" s="5" t="s">
        <v>222</v>
      </c>
      <c r="B160" s="5" t="str">
        <f t="shared" si="10"/>
        <v>DRW.PX.YAK._.RES.Smart Thermostats-Cnst</v>
      </c>
      <c r="C160" s="5" t="s">
        <v>170</v>
      </c>
      <c r="D160" s="5" t="str">
        <f t="shared" si="12"/>
        <v>Installed Capacity Coefficient</v>
      </c>
      <c r="E160" s="29">
        <f t="shared" si="11"/>
        <v>-2.2831050000000001E-3</v>
      </c>
      <c r="G160" s="5">
        <f>INDEX('AEG Inputs'!$L:$L,MATCH($C160,'AEG Inputs'!$F:$F,0))</f>
        <v>20</v>
      </c>
      <c r="R160" s="31" t="s">
        <v>8</v>
      </c>
      <c r="S160" s="31" t="s">
        <v>1069</v>
      </c>
      <c r="T160" s="31" t="s">
        <v>216</v>
      </c>
      <c r="U160" s="31" t="s">
        <v>229</v>
      </c>
      <c r="V160" s="31">
        <v>-2.0547949999999999E-3</v>
      </c>
      <c r="W160" s="31"/>
      <c r="X160" s="31" t="s">
        <v>1004</v>
      </c>
      <c r="Y160" s="32">
        <v>1</v>
      </c>
      <c r="Z160" s="31"/>
      <c r="AA160" s="31"/>
      <c r="AB160" s="31"/>
      <c r="AC160" s="31" t="s">
        <v>1002</v>
      </c>
      <c r="AD160" s="31"/>
      <c r="AE160" s="31"/>
      <c r="AF160" s="31"/>
      <c r="AG160" s="31" t="s">
        <v>1102</v>
      </c>
    </row>
    <row r="161" spans="1:33" x14ac:dyDescent="0.25">
      <c r="A161" s="5" t="s">
        <v>222</v>
      </c>
      <c r="B161" s="5" t="str">
        <f t="shared" si="10"/>
        <v>DRW.PX.YAK._.RES.Water Heater - DLC-Cnst</v>
      </c>
      <c r="C161" s="5" t="s">
        <v>172</v>
      </c>
      <c r="D161" s="5" t="str">
        <f t="shared" si="12"/>
        <v>Installed Capacity Coefficient</v>
      </c>
      <c r="E161" s="29">
        <f t="shared" si="11"/>
        <v>-2.0547949999999999E-3</v>
      </c>
      <c r="G161" s="5">
        <f>INDEX('AEG Inputs'!$L:$L,MATCH($C161,'AEG Inputs'!$F:$F,0))</f>
        <v>18</v>
      </c>
      <c r="R161" s="31" t="s">
        <v>8</v>
      </c>
      <c r="S161" s="31" t="s">
        <v>1070</v>
      </c>
      <c r="T161" s="31" t="s">
        <v>190</v>
      </c>
      <c r="U161" s="31" t="s">
        <v>229</v>
      </c>
      <c r="V161" s="31">
        <v>-1.0273973E-2</v>
      </c>
      <c r="W161" s="31"/>
      <c r="X161" s="31" t="s">
        <v>1004</v>
      </c>
      <c r="Y161" s="32">
        <v>1</v>
      </c>
      <c r="Z161" s="31"/>
      <c r="AA161" s="31"/>
      <c r="AB161" s="31"/>
      <c r="AC161" s="31" t="s">
        <v>1002</v>
      </c>
      <c r="AD161" s="31"/>
      <c r="AE161" s="31"/>
      <c r="AF161" s="31"/>
      <c r="AG161" s="31" t="s">
        <v>1102</v>
      </c>
    </row>
    <row r="162" spans="1:33" x14ac:dyDescent="0.25">
      <c r="A162" s="5" t="s">
        <v>222</v>
      </c>
      <c r="B162" s="5" t="str">
        <f t="shared" si="10"/>
        <v>DRW.PX.YAK._.CI_.Battery DLC-Cnst</v>
      </c>
      <c r="C162" s="5" t="s">
        <v>174</v>
      </c>
      <c r="D162" s="5" t="str">
        <f t="shared" si="12"/>
        <v>Installed Capacity Coefficient</v>
      </c>
      <c r="E162" s="29">
        <f t="shared" si="11"/>
        <v>-1.0273973E-2</v>
      </c>
      <c r="G162" s="5">
        <f>INDEX('AEG Inputs'!$L:$L,MATCH($C162,'AEG Inputs'!$F:$F,0))</f>
        <v>90</v>
      </c>
      <c r="R162" s="31" t="s">
        <v>8</v>
      </c>
      <c r="S162" s="31" t="s">
        <v>1071</v>
      </c>
      <c r="T162" s="31" t="s">
        <v>192</v>
      </c>
      <c r="U162" s="31" t="s">
        <v>229</v>
      </c>
      <c r="V162" s="31">
        <v>-2.0547949999999999E-3</v>
      </c>
      <c r="W162" s="31"/>
      <c r="X162" s="31" t="s">
        <v>1004</v>
      </c>
      <c r="Y162" s="32">
        <v>1</v>
      </c>
      <c r="Z162" s="31"/>
      <c r="AA162" s="31"/>
      <c r="AB162" s="31"/>
      <c r="AC162" s="31" t="s">
        <v>1002</v>
      </c>
      <c r="AD162" s="31"/>
      <c r="AE162" s="31"/>
      <c r="AF162" s="31"/>
      <c r="AG162" s="31" t="s">
        <v>1102</v>
      </c>
    </row>
    <row r="163" spans="1:33" x14ac:dyDescent="0.25">
      <c r="A163" s="5" t="s">
        <v>222</v>
      </c>
      <c r="B163" s="5" t="str">
        <f t="shared" ref="B163:B182" si="13">C163&amp;"-Cnst"</f>
        <v>DRW.PX.YAK._.CI_.Grid Interactive Water Htr-Cnst</v>
      </c>
      <c r="C163" s="5" t="s">
        <v>176</v>
      </c>
      <c r="D163" s="5" t="str">
        <f t="shared" si="12"/>
        <v>Installed Capacity Coefficient</v>
      </c>
      <c r="E163" s="29">
        <f t="shared" ref="E163:E182" si="14">ROUND(-G163/8760,9)</f>
        <v>-2.0547949999999999E-3</v>
      </c>
      <c r="G163" s="5">
        <f>INDEX('AEG Inputs'!$L:$L,MATCH($C163,'AEG Inputs'!$F:$F,0))</f>
        <v>18</v>
      </c>
      <c r="R163" s="31" t="s">
        <v>8</v>
      </c>
      <c r="S163" s="31" t="s">
        <v>1072</v>
      </c>
      <c r="T163" s="31" t="s">
        <v>194</v>
      </c>
      <c r="U163" s="31" t="s">
        <v>229</v>
      </c>
      <c r="V163" s="31">
        <v>-2.0547949999999999E-3</v>
      </c>
      <c r="W163" s="31"/>
      <c r="X163" s="31" t="s">
        <v>1004</v>
      </c>
      <c r="Y163" s="32">
        <v>1</v>
      </c>
      <c r="Z163" s="31"/>
      <c r="AA163" s="31"/>
      <c r="AB163" s="31"/>
      <c r="AC163" s="31" t="s">
        <v>1002</v>
      </c>
      <c r="AD163" s="31"/>
      <c r="AE163" s="31"/>
      <c r="AF163" s="31"/>
      <c r="AG163" s="31" t="s">
        <v>1102</v>
      </c>
    </row>
    <row r="164" spans="1:33" x14ac:dyDescent="0.25">
      <c r="A164" s="5" t="s">
        <v>222</v>
      </c>
      <c r="B164" s="5" t="str">
        <f t="shared" si="13"/>
        <v>DRW.PX.YAK._.CI_.HVAC - DLC-Cnst</v>
      </c>
      <c r="C164" s="5" t="s">
        <v>178</v>
      </c>
      <c r="D164" s="5" t="str">
        <f t="shared" si="12"/>
        <v>Installed Capacity Coefficient</v>
      </c>
      <c r="E164" s="29">
        <f t="shared" si="14"/>
        <v>-1.1415524999999999E-2</v>
      </c>
      <c r="G164" s="5">
        <f>INDEX('AEG Inputs'!$L:$L,MATCH($C164,'AEG Inputs'!$F:$F,0))</f>
        <v>100</v>
      </c>
      <c r="R164" s="31" t="s">
        <v>8</v>
      </c>
      <c r="S164" s="31" t="s">
        <v>1073</v>
      </c>
      <c r="T164" s="31" t="s">
        <v>196</v>
      </c>
      <c r="U164" s="31" t="s">
        <v>229</v>
      </c>
      <c r="V164" s="31">
        <v>-2.2831050000000001E-3</v>
      </c>
      <c r="W164" s="31"/>
      <c r="X164" s="31" t="s">
        <v>1004</v>
      </c>
      <c r="Y164" s="32">
        <v>1</v>
      </c>
      <c r="Z164" s="31"/>
      <c r="AA164" s="31"/>
      <c r="AB164" s="31"/>
      <c r="AC164" s="31" t="s">
        <v>1002</v>
      </c>
      <c r="AD164" s="31"/>
      <c r="AE164" s="31"/>
      <c r="AF164" s="31"/>
      <c r="AG164" s="31" t="s">
        <v>1102</v>
      </c>
    </row>
    <row r="165" spans="1:33" x14ac:dyDescent="0.25">
      <c r="A165" s="5" t="s">
        <v>222</v>
      </c>
      <c r="B165" s="5" t="str">
        <f t="shared" si="13"/>
        <v>DRW.PX.YAK._.CI_.Pool Pump - DLC-Cnst</v>
      </c>
      <c r="C165" s="5" t="s">
        <v>180</v>
      </c>
      <c r="D165" s="5" t="str">
        <f t="shared" si="12"/>
        <v>Installed Capacity Coefficient</v>
      </c>
      <c r="E165" s="29">
        <f t="shared" si="14"/>
        <v>-2.0547949999999999E-3</v>
      </c>
      <c r="G165" s="5">
        <f>INDEX('AEG Inputs'!$L:$L,MATCH($C165,'AEG Inputs'!$F:$F,0))</f>
        <v>18</v>
      </c>
      <c r="R165" s="31" t="s">
        <v>8</v>
      </c>
      <c r="S165" s="31" t="s">
        <v>1074</v>
      </c>
      <c r="T165" s="31" t="s">
        <v>198</v>
      </c>
      <c r="U165" s="31" t="s">
        <v>229</v>
      </c>
      <c r="V165" s="31">
        <v>-1.1415524999999999E-2</v>
      </c>
      <c r="W165" s="31"/>
      <c r="X165" s="31" t="s">
        <v>1004</v>
      </c>
      <c r="Y165" s="32">
        <v>1</v>
      </c>
      <c r="Z165" s="31"/>
      <c r="AA165" s="31"/>
      <c r="AB165" s="31"/>
      <c r="AC165" s="31" t="s">
        <v>1002</v>
      </c>
      <c r="AD165" s="31"/>
      <c r="AE165" s="31"/>
      <c r="AF165" s="31"/>
      <c r="AG165" s="31" t="s">
        <v>1102</v>
      </c>
    </row>
    <row r="166" spans="1:33" x14ac:dyDescent="0.25">
      <c r="A166" s="5" t="s">
        <v>222</v>
      </c>
      <c r="B166" s="5" t="str">
        <f t="shared" si="13"/>
        <v>DRW.PX.YAK._.CI_.Smart Thermostats-Cnst</v>
      </c>
      <c r="C166" s="5" t="s">
        <v>182</v>
      </c>
      <c r="D166" s="5" t="str">
        <f t="shared" si="12"/>
        <v>Installed Capacity Coefficient</v>
      </c>
      <c r="E166" s="29">
        <f t="shared" si="14"/>
        <v>-2.2831050000000001E-3</v>
      </c>
      <c r="G166" s="5">
        <f>INDEX('AEG Inputs'!$L:$L,MATCH($C166,'AEG Inputs'!$F:$F,0))</f>
        <v>20</v>
      </c>
      <c r="R166" s="31" t="s">
        <v>8</v>
      </c>
      <c r="S166" s="31" t="s">
        <v>1075</v>
      </c>
      <c r="T166" s="31" t="s">
        <v>200</v>
      </c>
      <c r="U166" s="31" t="s">
        <v>229</v>
      </c>
      <c r="V166" s="31">
        <v>-2.0547949999999999E-3</v>
      </c>
      <c r="W166" s="31"/>
      <c r="X166" s="31" t="s">
        <v>1004</v>
      </c>
      <c r="Y166" s="32">
        <v>1</v>
      </c>
      <c r="Z166" s="31"/>
      <c r="AA166" s="31"/>
      <c r="AB166" s="31"/>
      <c r="AC166" s="31" t="s">
        <v>1002</v>
      </c>
      <c r="AD166" s="31"/>
      <c r="AE166" s="31"/>
      <c r="AF166" s="31"/>
      <c r="AG166" s="31" t="s">
        <v>1102</v>
      </c>
    </row>
    <row r="167" spans="1:33" x14ac:dyDescent="0.25">
      <c r="A167" s="5" t="s">
        <v>222</v>
      </c>
      <c r="B167" s="5" t="str">
        <f t="shared" si="13"/>
        <v>DRW.PX.YAK._.CI_.3 Party-Cnst</v>
      </c>
      <c r="C167" s="5" t="s">
        <v>184</v>
      </c>
      <c r="D167" s="5" t="str">
        <f t="shared" si="12"/>
        <v>Installed Capacity Coefficient</v>
      </c>
      <c r="E167" s="29">
        <f t="shared" si="14"/>
        <v>-2.2831050000000001E-3</v>
      </c>
      <c r="G167" s="5">
        <f>INDEX('AEG Inputs'!$L:$L,MATCH($C167,'AEG Inputs'!$F:$F,0))</f>
        <v>20</v>
      </c>
      <c r="R167" s="31" t="s">
        <v>8</v>
      </c>
      <c r="S167" s="31" t="s">
        <v>1076</v>
      </c>
      <c r="T167" s="31" t="s">
        <v>202</v>
      </c>
      <c r="U167" s="31" t="s">
        <v>229</v>
      </c>
      <c r="V167" s="31">
        <v>-2.0547949999999999E-3</v>
      </c>
      <c r="W167" s="31"/>
      <c r="X167" s="31" t="s">
        <v>1004</v>
      </c>
      <c r="Y167" s="32">
        <v>1</v>
      </c>
      <c r="Z167" s="31"/>
      <c r="AA167" s="31"/>
      <c r="AB167" s="31"/>
      <c r="AC167" s="31" t="s">
        <v>1002</v>
      </c>
      <c r="AD167" s="31"/>
      <c r="AE167" s="31"/>
      <c r="AF167" s="31"/>
      <c r="AG167" s="31" t="s">
        <v>1102</v>
      </c>
    </row>
    <row r="168" spans="1:33" x14ac:dyDescent="0.25">
      <c r="A168" s="5" t="s">
        <v>222</v>
      </c>
      <c r="B168" s="5" t="str">
        <f t="shared" si="13"/>
        <v>DRW.PX.YAK._.CI_.Water Heater - DLC-Cnst</v>
      </c>
      <c r="C168" s="5" t="s">
        <v>186</v>
      </c>
      <c r="D168" s="5" t="str">
        <f t="shared" si="12"/>
        <v>Installed Capacity Coefficient</v>
      </c>
      <c r="E168" s="29">
        <f t="shared" si="14"/>
        <v>-2.0547949999999999E-3</v>
      </c>
      <c r="G168" s="5">
        <f>INDEX('AEG Inputs'!$L:$L,MATCH($C168,'AEG Inputs'!$F:$F,0))</f>
        <v>18</v>
      </c>
      <c r="R168" s="31" t="s">
        <v>8</v>
      </c>
      <c r="S168" s="31" t="s">
        <v>1077</v>
      </c>
      <c r="T168" s="31" t="s">
        <v>184</v>
      </c>
      <c r="U168" s="31" t="s">
        <v>229</v>
      </c>
      <c r="V168" s="31">
        <v>-2.2831050000000001E-3</v>
      </c>
      <c r="W168" s="31"/>
      <c r="X168" s="31" t="s">
        <v>1004</v>
      </c>
      <c r="Y168" s="32">
        <v>1</v>
      </c>
      <c r="Z168" s="31"/>
      <c r="AA168" s="31"/>
      <c r="AB168" s="31"/>
      <c r="AC168" s="31" t="s">
        <v>1002</v>
      </c>
      <c r="AD168" s="31"/>
      <c r="AE168" s="31"/>
      <c r="AF168" s="31"/>
      <c r="AG168" s="31" t="s">
        <v>1102</v>
      </c>
    </row>
    <row r="169" spans="1:33" x14ac:dyDescent="0.25">
      <c r="A169" s="5" t="s">
        <v>222</v>
      </c>
      <c r="B169" s="5" t="str">
        <f t="shared" si="13"/>
        <v>DRW.PX.WYC._.RES.Battery DLC-Cnst</v>
      </c>
      <c r="C169" s="5" t="s">
        <v>190</v>
      </c>
      <c r="D169" s="5" t="str">
        <f t="shared" si="12"/>
        <v>Installed Capacity Coefficient</v>
      </c>
      <c r="E169" s="29">
        <f t="shared" si="14"/>
        <v>-1.0273973E-2</v>
      </c>
      <c r="G169" s="5">
        <f>INDEX('AEG Inputs'!$L:$L,MATCH($C169,'AEG Inputs'!$F:$F,0))</f>
        <v>90</v>
      </c>
      <c r="R169" s="31" t="s">
        <v>8</v>
      </c>
      <c r="S169" s="31" t="s">
        <v>1078</v>
      </c>
      <c r="T169" s="31" t="s">
        <v>174</v>
      </c>
      <c r="U169" s="31" t="s">
        <v>229</v>
      </c>
      <c r="V169" s="31">
        <v>-1.0273973E-2</v>
      </c>
      <c r="W169" s="31"/>
      <c r="X169" s="31" t="s">
        <v>1004</v>
      </c>
      <c r="Y169" s="32">
        <v>1</v>
      </c>
      <c r="Z169" s="31"/>
      <c r="AA169" s="31"/>
      <c r="AB169" s="31"/>
      <c r="AC169" s="31" t="s">
        <v>1002</v>
      </c>
      <c r="AD169" s="31"/>
      <c r="AE169" s="31"/>
      <c r="AF169" s="31"/>
      <c r="AG169" s="31" t="s">
        <v>1102</v>
      </c>
    </row>
    <row r="170" spans="1:33" x14ac:dyDescent="0.25">
      <c r="A170" s="5" t="s">
        <v>222</v>
      </c>
      <c r="B170" s="5" t="str">
        <f t="shared" si="13"/>
        <v>DRW.PX.WYC._.RES.EV DLC-Cnst</v>
      </c>
      <c r="C170" s="5" t="s">
        <v>192</v>
      </c>
      <c r="D170" s="5" t="str">
        <f t="shared" si="12"/>
        <v>Installed Capacity Coefficient</v>
      </c>
      <c r="E170" s="29">
        <f t="shared" si="14"/>
        <v>-2.0547949999999999E-3</v>
      </c>
      <c r="G170" s="5">
        <f>INDEX('AEG Inputs'!$L:$L,MATCH($C170,'AEG Inputs'!$F:$F,0))</f>
        <v>18</v>
      </c>
      <c r="R170" s="31" t="s">
        <v>8</v>
      </c>
      <c r="S170" s="31" t="s">
        <v>1079</v>
      </c>
      <c r="T170" s="31" t="s">
        <v>176</v>
      </c>
      <c r="U170" s="31" t="s">
        <v>229</v>
      </c>
      <c r="V170" s="31">
        <v>-2.0547949999999999E-3</v>
      </c>
      <c r="W170" s="31"/>
      <c r="X170" s="31" t="s">
        <v>1004</v>
      </c>
      <c r="Y170" s="32">
        <v>1</v>
      </c>
      <c r="Z170" s="31"/>
      <c r="AA170" s="31"/>
      <c r="AB170" s="31"/>
      <c r="AC170" s="31" t="s">
        <v>1002</v>
      </c>
      <c r="AD170" s="31"/>
      <c r="AE170" s="31"/>
      <c r="AF170" s="31"/>
      <c r="AG170" s="31" t="s">
        <v>1102</v>
      </c>
    </row>
    <row r="171" spans="1:33" x14ac:dyDescent="0.25">
      <c r="A171" s="5" t="s">
        <v>222</v>
      </c>
      <c r="B171" s="5" t="str">
        <f t="shared" si="13"/>
        <v>DRW.PX.WYC._.RES.Grid Interactive Water Htr-Cnst</v>
      </c>
      <c r="C171" s="5" t="s">
        <v>194</v>
      </c>
      <c r="D171" s="5" t="str">
        <f t="shared" si="12"/>
        <v>Installed Capacity Coefficient</v>
      </c>
      <c r="E171" s="29">
        <f t="shared" si="14"/>
        <v>-2.0547949999999999E-3</v>
      </c>
      <c r="G171" s="5">
        <f>INDEX('AEG Inputs'!$L:$L,MATCH($C171,'AEG Inputs'!$F:$F,0))</f>
        <v>18</v>
      </c>
      <c r="R171" s="31" t="s">
        <v>8</v>
      </c>
      <c r="S171" s="31" t="s">
        <v>1080</v>
      </c>
      <c r="T171" s="31" t="s">
        <v>178</v>
      </c>
      <c r="U171" s="31" t="s">
        <v>229</v>
      </c>
      <c r="V171" s="31">
        <v>-1.1415524999999999E-2</v>
      </c>
      <c r="W171" s="31"/>
      <c r="X171" s="31" t="s">
        <v>1004</v>
      </c>
      <c r="Y171" s="32">
        <v>1</v>
      </c>
      <c r="Z171" s="31"/>
      <c r="AA171" s="31"/>
      <c r="AB171" s="31"/>
      <c r="AC171" s="31" t="s">
        <v>1002</v>
      </c>
      <c r="AD171" s="31"/>
      <c r="AE171" s="31"/>
      <c r="AF171" s="31"/>
      <c r="AG171" s="31" t="s">
        <v>1102</v>
      </c>
    </row>
    <row r="172" spans="1:33" x14ac:dyDescent="0.25">
      <c r="A172" s="5" t="s">
        <v>222</v>
      </c>
      <c r="B172" s="5" t="str">
        <f t="shared" si="13"/>
        <v>DRW.PX.WYC._.RES.Home Energy Mgmt Sys-Cnst</v>
      </c>
      <c r="C172" s="5" t="s">
        <v>196</v>
      </c>
      <c r="D172" s="5" t="str">
        <f t="shared" si="12"/>
        <v>Installed Capacity Coefficient</v>
      </c>
      <c r="E172" s="29">
        <f t="shared" si="14"/>
        <v>-2.2831050000000001E-3</v>
      </c>
      <c r="G172" s="5">
        <f>INDEX('AEG Inputs'!$L:$L,MATCH($C172,'AEG Inputs'!$F:$F,0))</f>
        <v>20</v>
      </c>
      <c r="R172" s="31" t="s">
        <v>8</v>
      </c>
      <c r="S172" s="31" t="s">
        <v>1081</v>
      </c>
      <c r="T172" s="31" t="s">
        <v>180</v>
      </c>
      <c r="U172" s="31" t="s">
        <v>229</v>
      </c>
      <c r="V172" s="31">
        <v>-2.0547949999999999E-3</v>
      </c>
      <c r="W172" s="31"/>
      <c r="X172" s="31" t="s">
        <v>1004</v>
      </c>
      <c r="Y172" s="32">
        <v>1</v>
      </c>
      <c r="Z172" s="31"/>
      <c r="AA172" s="31"/>
      <c r="AB172" s="31"/>
      <c r="AC172" s="31" t="s">
        <v>1002</v>
      </c>
      <c r="AD172" s="31"/>
      <c r="AE172" s="31"/>
      <c r="AF172" s="31"/>
      <c r="AG172" s="31" t="s">
        <v>1102</v>
      </c>
    </row>
    <row r="173" spans="1:33" x14ac:dyDescent="0.25">
      <c r="A173" s="5" t="s">
        <v>222</v>
      </c>
      <c r="B173" s="5" t="str">
        <f t="shared" si="13"/>
        <v>DRW.PX.WYC._.RES.HVAC - DLC-Cnst</v>
      </c>
      <c r="C173" s="5" t="s">
        <v>198</v>
      </c>
      <c r="D173" s="5" t="str">
        <f t="shared" si="12"/>
        <v>Installed Capacity Coefficient</v>
      </c>
      <c r="E173" s="29">
        <f t="shared" si="14"/>
        <v>-1.1415524999999999E-2</v>
      </c>
      <c r="G173" s="5">
        <f>INDEX('AEG Inputs'!$L:$L,MATCH($C173,'AEG Inputs'!$F:$F,0))</f>
        <v>100</v>
      </c>
      <c r="R173" s="31" t="s">
        <v>8</v>
      </c>
      <c r="S173" s="31" t="s">
        <v>1082</v>
      </c>
      <c r="T173" s="31" t="s">
        <v>182</v>
      </c>
      <c r="U173" s="31" t="s">
        <v>229</v>
      </c>
      <c r="V173" s="31">
        <v>-2.2831050000000001E-3</v>
      </c>
      <c r="W173" s="31"/>
      <c r="X173" s="31" t="s">
        <v>1004</v>
      </c>
      <c r="Y173" s="32">
        <v>1</v>
      </c>
      <c r="Z173" s="31"/>
      <c r="AA173" s="31"/>
      <c r="AB173" s="31"/>
      <c r="AC173" s="31" t="s">
        <v>1002</v>
      </c>
      <c r="AD173" s="31"/>
      <c r="AE173" s="31"/>
      <c r="AF173" s="31"/>
      <c r="AG173" s="31" t="s">
        <v>1102</v>
      </c>
    </row>
    <row r="174" spans="1:33" x14ac:dyDescent="0.25">
      <c r="A174" s="5" t="s">
        <v>222</v>
      </c>
      <c r="B174" s="5" t="str">
        <f t="shared" si="13"/>
        <v>DRW.PX.WYC._.RES.Pool Pump - DLC-Cnst</v>
      </c>
      <c r="C174" s="5" t="s">
        <v>200</v>
      </c>
      <c r="D174" s="5" t="str">
        <f t="shared" si="12"/>
        <v>Installed Capacity Coefficient</v>
      </c>
      <c r="E174" s="29">
        <f t="shared" si="14"/>
        <v>-2.0547949999999999E-3</v>
      </c>
      <c r="G174" s="5">
        <f>INDEX('AEG Inputs'!$L:$L,MATCH($C174,'AEG Inputs'!$F:$F,0))</f>
        <v>18</v>
      </c>
      <c r="R174" s="31" t="s">
        <v>8</v>
      </c>
      <c r="S174" s="31" t="s">
        <v>1083</v>
      </c>
      <c r="T174" s="31" t="s">
        <v>186</v>
      </c>
      <c r="U174" s="31" t="s">
        <v>229</v>
      </c>
      <c r="V174" s="31">
        <v>-2.0547949999999999E-3</v>
      </c>
      <c r="W174" s="31"/>
      <c r="X174" s="31" t="s">
        <v>1004</v>
      </c>
      <c r="Y174" s="32">
        <v>1</v>
      </c>
      <c r="Z174" s="31"/>
      <c r="AA174" s="31"/>
      <c r="AB174" s="31"/>
      <c r="AC174" s="31" t="s">
        <v>1002</v>
      </c>
      <c r="AD174" s="31"/>
      <c r="AE174" s="31"/>
      <c r="AF174" s="31"/>
      <c r="AG174" s="31" t="s">
        <v>1102</v>
      </c>
    </row>
    <row r="175" spans="1:33" x14ac:dyDescent="0.25">
      <c r="A175" s="5" t="s">
        <v>222</v>
      </c>
      <c r="B175" s="5" t="str">
        <f t="shared" si="13"/>
        <v>DRW.PX.WYC._.RES.Water Heater - DLC-Cnst</v>
      </c>
      <c r="C175" s="5" t="s">
        <v>202</v>
      </c>
      <c r="D175" s="5" t="str">
        <f t="shared" si="12"/>
        <v>Installed Capacity Coefficient</v>
      </c>
      <c r="E175" s="29">
        <f t="shared" si="14"/>
        <v>-2.0547949999999999E-3</v>
      </c>
      <c r="G175" s="5">
        <f>INDEX('AEG Inputs'!$L:$L,MATCH($C175,'AEG Inputs'!$F:$F,0))</f>
        <v>18</v>
      </c>
      <c r="R175" s="31" t="s">
        <v>8</v>
      </c>
      <c r="S175" s="31" t="s">
        <v>1084</v>
      </c>
      <c r="T175" s="31" t="s">
        <v>158</v>
      </c>
      <c r="U175" s="31" t="s">
        <v>229</v>
      </c>
      <c r="V175" s="31">
        <v>-1.0273973E-2</v>
      </c>
      <c r="W175" s="31"/>
      <c r="X175" s="31" t="s">
        <v>1004</v>
      </c>
      <c r="Y175" s="32">
        <v>1</v>
      </c>
      <c r="Z175" s="31"/>
      <c r="AA175" s="31"/>
      <c r="AB175" s="31"/>
      <c r="AC175" s="31" t="s">
        <v>1002</v>
      </c>
      <c r="AD175" s="31"/>
      <c r="AE175" s="31"/>
      <c r="AF175" s="31"/>
      <c r="AG175" s="31" t="s">
        <v>1102</v>
      </c>
    </row>
    <row r="176" spans="1:33" x14ac:dyDescent="0.25">
      <c r="A176" s="5" t="s">
        <v>222</v>
      </c>
      <c r="B176" s="5" t="str">
        <f t="shared" si="13"/>
        <v>DRW.PX.WYC._.CI_.Battery DLC-Cnst</v>
      </c>
      <c r="C176" s="5" t="s">
        <v>204</v>
      </c>
      <c r="D176" s="5" t="str">
        <f t="shared" si="12"/>
        <v>Installed Capacity Coefficient</v>
      </c>
      <c r="E176" s="29">
        <f t="shared" si="14"/>
        <v>-1.0273973E-2</v>
      </c>
      <c r="G176" s="5">
        <f>INDEX('AEG Inputs'!$L:$L,MATCH($C176,'AEG Inputs'!$F:$F,0))</f>
        <v>90</v>
      </c>
      <c r="R176" s="31" t="s">
        <v>8</v>
      </c>
      <c r="S176" s="31" t="s">
        <v>1085</v>
      </c>
      <c r="T176" s="31" t="s">
        <v>160</v>
      </c>
      <c r="U176" s="31" t="s">
        <v>229</v>
      </c>
      <c r="V176" s="31">
        <v>-2.0547949999999999E-3</v>
      </c>
      <c r="W176" s="31"/>
      <c r="X176" s="31" t="s">
        <v>1004</v>
      </c>
      <c r="Y176" s="32">
        <v>1</v>
      </c>
      <c r="Z176" s="31"/>
      <c r="AA176" s="31"/>
      <c r="AB176" s="31"/>
      <c r="AC176" s="31" t="s">
        <v>1002</v>
      </c>
      <c r="AD176" s="31"/>
      <c r="AE176" s="31"/>
      <c r="AF176" s="31"/>
      <c r="AG176" s="31" t="s">
        <v>1102</v>
      </c>
    </row>
    <row r="177" spans="1:33" x14ac:dyDescent="0.25">
      <c r="A177" s="5" t="s">
        <v>222</v>
      </c>
      <c r="B177" s="5" t="str">
        <f t="shared" si="13"/>
        <v>DRW.PX.WYC._.CI_.Grid Interactive Water Htr-Cnst</v>
      </c>
      <c r="C177" s="5" t="s">
        <v>206</v>
      </c>
      <c r="D177" s="5" t="str">
        <f t="shared" si="12"/>
        <v>Installed Capacity Coefficient</v>
      </c>
      <c r="E177" s="29">
        <f t="shared" si="14"/>
        <v>-2.0547949999999999E-3</v>
      </c>
      <c r="G177" s="5">
        <f>INDEX('AEG Inputs'!$L:$L,MATCH($C177,'AEG Inputs'!$F:$F,0))</f>
        <v>18</v>
      </c>
      <c r="R177" s="31" t="s">
        <v>8</v>
      </c>
      <c r="S177" s="31" t="s">
        <v>1086</v>
      </c>
      <c r="T177" s="31" t="s">
        <v>162</v>
      </c>
      <c r="U177" s="31" t="s">
        <v>229</v>
      </c>
      <c r="V177" s="31">
        <v>-2.0547949999999999E-3</v>
      </c>
      <c r="W177" s="31"/>
      <c r="X177" s="31" t="s">
        <v>1004</v>
      </c>
      <c r="Y177" s="32">
        <v>1</v>
      </c>
      <c r="Z177" s="31"/>
      <c r="AA177" s="31"/>
      <c r="AB177" s="31"/>
      <c r="AC177" s="31" t="s">
        <v>1002</v>
      </c>
      <c r="AD177" s="31"/>
      <c r="AE177" s="31"/>
      <c r="AF177" s="31"/>
      <c r="AG177" s="31" t="s">
        <v>1102</v>
      </c>
    </row>
    <row r="178" spans="1:33" x14ac:dyDescent="0.25">
      <c r="A178" s="5" t="s">
        <v>222</v>
      </c>
      <c r="B178" s="5" t="str">
        <f t="shared" si="13"/>
        <v>DRW.PX.WYC._.CI_.HVAC - DLC-Cnst</v>
      </c>
      <c r="C178" s="5" t="s">
        <v>208</v>
      </c>
      <c r="D178" s="5" t="str">
        <f t="shared" si="12"/>
        <v>Installed Capacity Coefficient</v>
      </c>
      <c r="E178" s="29">
        <f t="shared" si="14"/>
        <v>-1.1415524999999999E-2</v>
      </c>
      <c r="G178" s="5">
        <f>INDEX('AEG Inputs'!$L:$L,MATCH($C178,'AEG Inputs'!$F:$F,0))</f>
        <v>100</v>
      </c>
      <c r="R178" s="31" t="s">
        <v>8</v>
      </c>
      <c r="S178" s="31" t="s">
        <v>1087</v>
      </c>
      <c r="T178" s="31" t="s">
        <v>164</v>
      </c>
      <c r="U178" s="31" t="s">
        <v>229</v>
      </c>
      <c r="V178" s="31">
        <v>-2.2831050000000001E-3</v>
      </c>
      <c r="W178" s="31"/>
      <c r="X178" s="31" t="s">
        <v>1004</v>
      </c>
      <c r="Y178" s="32">
        <v>1</v>
      </c>
      <c r="Z178" s="31"/>
      <c r="AA178" s="31"/>
      <c r="AB178" s="31"/>
      <c r="AC178" s="31" t="s">
        <v>1002</v>
      </c>
      <c r="AD178" s="31"/>
      <c r="AE178" s="31"/>
      <c r="AF178" s="31"/>
      <c r="AG178" s="31" t="s">
        <v>1102</v>
      </c>
    </row>
    <row r="179" spans="1:33" x14ac:dyDescent="0.25">
      <c r="A179" s="5" t="s">
        <v>222</v>
      </c>
      <c r="B179" s="5" t="str">
        <f t="shared" si="13"/>
        <v>DRW.PX.WYC._.CI_.Pool Pump - DLC-Cnst</v>
      </c>
      <c r="C179" s="5" t="s">
        <v>210</v>
      </c>
      <c r="D179" s="5" t="str">
        <f t="shared" si="12"/>
        <v>Installed Capacity Coefficient</v>
      </c>
      <c r="E179" s="29">
        <f t="shared" si="14"/>
        <v>-2.0547949999999999E-3</v>
      </c>
      <c r="G179" s="5">
        <f>INDEX('AEG Inputs'!$L:$L,MATCH($C179,'AEG Inputs'!$F:$F,0))</f>
        <v>18</v>
      </c>
      <c r="R179" s="31" t="s">
        <v>8</v>
      </c>
      <c r="S179" s="31" t="s">
        <v>1088</v>
      </c>
      <c r="T179" s="31" t="s">
        <v>166</v>
      </c>
      <c r="U179" s="31" t="s">
        <v>229</v>
      </c>
      <c r="V179" s="31">
        <v>-1.1415524999999999E-2</v>
      </c>
      <c r="W179" s="31"/>
      <c r="X179" s="31" t="s">
        <v>1004</v>
      </c>
      <c r="Y179" s="32">
        <v>1</v>
      </c>
      <c r="Z179" s="31"/>
      <c r="AA179" s="31"/>
      <c r="AB179" s="31"/>
      <c r="AC179" s="31" t="s">
        <v>1002</v>
      </c>
      <c r="AD179" s="31"/>
      <c r="AE179" s="31"/>
      <c r="AF179" s="31"/>
      <c r="AG179" s="31" t="s">
        <v>1102</v>
      </c>
    </row>
    <row r="180" spans="1:33" x14ac:dyDescent="0.25">
      <c r="A180" s="5" t="s">
        <v>222</v>
      </c>
      <c r="B180" s="5" t="str">
        <f t="shared" si="13"/>
        <v>DRW.PX.WYC._.CI_.Smart Thermostats-Cnst</v>
      </c>
      <c r="C180" s="5" t="s">
        <v>212</v>
      </c>
      <c r="D180" s="5" t="str">
        <f t="shared" si="12"/>
        <v>Installed Capacity Coefficient</v>
      </c>
      <c r="E180" s="29">
        <f t="shared" si="14"/>
        <v>-2.2831050000000001E-3</v>
      </c>
      <c r="G180" s="5">
        <f>INDEX('AEG Inputs'!$L:$L,MATCH($C180,'AEG Inputs'!$F:$F,0))</f>
        <v>20</v>
      </c>
      <c r="R180" s="31" t="s">
        <v>8</v>
      </c>
      <c r="S180" s="31" t="s">
        <v>1089</v>
      </c>
      <c r="T180" s="31" t="s">
        <v>168</v>
      </c>
      <c r="U180" s="31" t="s">
        <v>229</v>
      </c>
      <c r="V180" s="31">
        <v>-2.0547949999999999E-3</v>
      </c>
      <c r="W180" s="31"/>
      <c r="X180" s="31" t="s">
        <v>1004</v>
      </c>
      <c r="Y180" s="32">
        <v>1</v>
      </c>
      <c r="Z180" s="31"/>
      <c r="AA180" s="31"/>
      <c r="AB180" s="31"/>
      <c r="AC180" s="31" t="s">
        <v>1002</v>
      </c>
      <c r="AD180" s="31"/>
      <c r="AE180" s="31"/>
      <c r="AF180" s="31"/>
      <c r="AG180" s="31" t="s">
        <v>1102</v>
      </c>
    </row>
    <row r="181" spans="1:33" x14ac:dyDescent="0.25">
      <c r="A181" s="5" t="s">
        <v>222</v>
      </c>
      <c r="B181" s="5" t="str">
        <f t="shared" si="13"/>
        <v>DRW.PX.WYC._.CI_.3 Party-Cnst</v>
      </c>
      <c r="C181" s="5" t="s">
        <v>214</v>
      </c>
      <c r="D181" s="5" t="str">
        <f t="shared" si="12"/>
        <v>Installed Capacity Coefficient</v>
      </c>
      <c r="E181" s="29">
        <f t="shared" si="14"/>
        <v>-2.2831050000000001E-3</v>
      </c>
      <c r="G181" s="5">
        <f>INDEX('AEG Inputs'!$L:$L,MATCH($C181,'AEG Inputs'!$F:$F,0))</f>
        <v>20</v>
      </c>
      <c r="R181" s="31" t="s">
        <v>8</v>
      </c>
      <c r="S181" s="31" t="s">
        <v>1090</v>
      </c>
      <c r="T181" s="31" t="s">
        <v>170</v>
      </c>
      <c r="U181" s="31" t="s">
        <v>229</v>
      </c>
      <c r="V181" s="31">
        <v>-2.2831050000000001E-3</v>
      </c>
      <c r="W181" s="31"/>
      <c r="X181" s="31" t="s">
        <v>1004</v>
      </c>
      <c r="Y181" s="32">
        <v>1</v>
      </c>
      <c r="Z181" s="31"/>
      <c r="AA181" s="31"/>
      <c r="AB181" s="31"/>
      <c r="AC181" s="31" t="s">
        <v>1002</v>
      </c>
      <c r="AD181" s="31"/>
      <c r="AE181" s="31"/>
      <c r="AF181" s="31"/>
      <c r="AG181" s="31" t="s">
        <v>1102</v>
      </c>
    </row>
    <row r="182" spans="1:33" x14ac:dyDescent="0.25">
      <c r="A182" s="5" t="s">
        <v>222</v>
      </c>
      <c r="B182" s="5" t="str">
        <f t="shared" si="13"/>
        <v>DRW.PX.WYC._.CI_.Water Heater - DLC-Cnst</v>
      </c>
      <c r="C182" s="5" t="s">
        <v>216</v>
      </c>
      <c r="D182" s="5" t="str">
        <f t="shared" si="12"/>
        <v>Installed Capacity Coefficient</v>
      </c>
      <c r="E182" s="29">
        <f t="shared" si="14"/>
        <v>-2.0547949999999999E-3</v>
      </c>
      <c r="G182" s="5">
        <f>INDEX('AEG Inputs'!$L:$L,MATCH($C182,'AEG Inputs'!$F:$F,0))</f>
        <v>18</v>
      </c>
      <c r="R182" s="31" t="s">
        <v>8</v>
      </c>
      <c r="S182" s="31" t="s">
        <v>1091</v>
      </c>
      <c r="T182" s="31" t="s">
        <v>172</v>
      </c>
      <c r="U182" s="31" t="s">
        <v>229</v>
      </c>
      <c r="V182" s="31">
        <v>-2.0547949999999999E-3</v>
      </c>
      <c r="W182" s="31"/>
      <c r="X182" s="31" t="s">
        <v>1004</v>
      </c>
      <c r="Y182" s="32">
        <v>1</v>
      </c>
      <c r="Z182" s="31"/>
      <c r="AA182" s="31"/>
      <c r="AB182" s="31"/>
      <c r="AC182" s="31" t="s">
        <v>1002</v>
      </c>
      <c r="AD182" s="31"/>
      <c r="AE182" s="31"/>
      <c r="AF182" s="31"/>
      <c r="AG182" s="31" t="s">
        <v>1102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AH182"/>
  <sheetViews>
    <sheetView zoomScaleNormal="100" workbookViewId="0"/>
  </sheetViews>
  <sheetFormatPr defaultRowHeight="15" x14ac:dyDescent="0.25"/>
  <cols>
    <col min="1" max="2" width="27.140625" style="5" customWidth="1"/>
    <col min="3" max="3" width="47.5703125" style="5" customWidth="1"/>
    <col min="4" max="4" width="34.42578125" style="5" customWidth="1"/>
    <col min="5" max="5" width="18.28515625" style="5" customWidth="1"/>
    <col min="6" max="9" width="9.140625" style="5"/>
    <col min="10" max="11" width="14.85546875" style="5" customWidth="1"/>
    <col min="12" max="12" width="9.140625" style="5"/>
    <col min="13" max="13" width="21" style="5" customWidth="1"/>
    <col min="14" max="22" width="9.140625" style="5"/>
    <col min="23" max="23" width="31.140625" style="30" customWidth="1"/>
    <col min="24" max="16384" width="9.140625" style="5"/>
  </cols>
  <sheetData>
    <row r="1" spans="1:34" x14ac:dyDescent="0.25">
      <c r="A1" s="6" t="s">
        <v>1097</v>
      </c>
      <c r="W1" s="30">
        <f>SUM(W3:W182)-SUM(E3:E182)</f>
        <v>-8.0486579999999946E-2</v>
      </c>
    </row>
    <row r="2" spans="1:34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G2" s="5" t="s">
        <v>877</v>
      </c>
      <c r="H2" s="5" t="s">
        <v>1092</v>
      </c>
      <c r="O2" s="5">
        <v>5</v>
      </c>
      <c r="S2" s="5" t="s">
        <v>0</v>
      </c>
      <c r="T2" s="5" t="s">
        <v>1</v>
      </c>
      <c r="U2" s="5" t="s">
        <v>2</v>
      </c>
      <c r="V2" s="5" t="s">
        <v>3</v>
      </c>
      <c r="W2" s="30" t="s">
        <v>4</v>
      </c>
      <c r="X2" s="5" t="s">
        <v>5</v>
      </c>
      <c r="Y2" s="5" t="s">
        <v>6</v>
      </c>
      <c r="Z2" s="5" t="s">
        <v>993</v>
      </c>
      <c r="AA2" s="5" t="s">
        <v>994</v>
      </c>
      <c r="AB2" s="5" t="s">
        <v>995</v>
      </c>
      <c r="AC2" s="5" t="s">
        <v>996</v>
      </c>
      <c r="AD2" s="5" t="s">
        <v>997</v>
      </c>
      <c r="AE2" s="5" t="s">
        <v>998</v>
      </c>
      <c r="AF2" s="5" t="s">
        <v>999</v>
      </c>
      <c r="AG2" s="5" t="s">
        <v>1000</v>
      </c>
      <c r="AH2" s="5" t="s">
        <v>7</v>
      </c>
    </row>
    <row r="3" spans="1:34" x14ac:dyDescent="0.25">
      <c r="A3" s="5" t="s">
        <v>222</v>
      </c>
      <c r="B3" s="5" t="s">
        <v>223</v>
      </c>
      <c r="C3" s="5" t="str">
        <f>'AEG Inputs'!E3</f>
        <v>DRS.PX.NCA._.RES.Battery DLC</v>
      </c>
      <c r="D3" s="5" t="s">
        <v>1093</v>
      </c>
      <c r="E3" s="29">
        <f>$H$3*G3/1000</f>
        <v>8.9999999999999998E-4</v>
      </c>
      <c r="G3" s="5">
        <f>INDEX('AEG Inputs'!$J:$J,MATCH($C3,'AEG Inputs'!$E:$E,0))</f>
        <v>90</v>
      </c>
      <c r="H3" s="5">
        <f>'AEG Inputs'!$G$1</f>
        <v>0.01</v>
      </c>
      <c r="J3" s="5" t="s">
        <v>218</v>
      </c>
      <c r="K3" s="5" t="s">
        <v>219</v>
      </c>
      <c r="M3" s="5" t="s">
        <v>220</v>
      </c>
      <c r="S3" s="5" t="s">
        <v>8</v>
      </c>
      <c r="T3" s="5" t="s">
        <v>899</v>
      </c>
      <c r="U3" s="5" t="s">
        <v>89</v>
      </c>
      <c r="V3" s="5" t="s">
        <v>229</v>
      </c>
      <c r="W3" s="30">
        <v>-2.2830999999999999E-5</v>
      </c>
      <c r="Y3" s="5" t="s">
        <v>1004</v>
      </c>
      <c r="Z3" s="5">
        <v>1</v>
      </c>
      <c r="AD3" s="5" t="s">
        <v>1002</v>
      </c>
      <c r="AH3" s="5" t="s">
        <v>889</v>
      </c>
    </row>
    <row r="4" spans="1:34" x14ac:dyDescent="0.25">
      <c r="A4" s="5" t="s">
        <v>222</v>
      </c>
      <c r="B4" s="5" t="s">
        <v>223</v>
      </c>
      <c r="C4" s="5" t="str">
        <f>'AEG Inputs'!E4</f>
        <v>DRS.PX.NCA._.RES.EV DLC</v>
      </c>
      <c r="D4" s="5" t="str">
        <f t="shared" ref="D4:D35" si="0">D3</f>
        <v>Max Energy Year</v>
      </c>
      <c r="E4" s="29">
        <f t="shared" ref="E4:E67" si="1">$H$3*G4/1000</f>
        <v>1.7999999999999998E-4</v>
      </c>
      <c r="G4" s="5">
        <f>INDEX('AEG Inputs'!$J:$J,MATCH($C4,'AEG Inputs'!$E:$E,0))</f>
        <v>18</v>
      </c>
      <c r="J4" s="5">
        <v>2021</v>
      </c>
      <c r="K4" s="5">
        <v>-476</v>
      </c>
      <c r="M4" s="5">
        <v>17.52</v>
      </c>
      <c r="N4" s="5">
        <f>+M4*1000</f>
        <v>17520</v>
      </c>
      <c r="O4" s="5">
        <f>$O$2*P4</f>
        <v>100</v>
      </c>
      <c r="P4" s="5">
        <v>20</v>
      </c>
      <c r="Q4" s="5">
        <f>-N4+O4</f>
        <v>-17420</v>
      </c>
      <c r="S4" s="5" t="s">
        <v>8</v>
      </c>
      <c r="T4" s="5" t="s">
        <v>900</v>
      </c>
      <c r="U4" s="5" t="s">
        <v>79</v>
      </c>
      <c r="V4" s="5" t="s">
        <v>229</v>
      </c>
      <c r="W4" s="30">
        <v>-1.0274E-4</v>
      </c>
      <c r="Y4" s="5" t="s">
        <v>1004</v>
      </c>
      <c r="Z4" s="5">
        <v>1</v>
      </c>
      <c r="AD4" s="5" t="s">
        <v>1002</v>
      </c>
      <c r="AH4" s="5" t="s">
        <v>889</v>
      </c>
    </row>
    <row r="5" spans="1:34" x14ac:dyDescent="0.25">
      <c r="A5" s="5" t="s">
        <v>222</v>
      </c>
      <c r="B5" s="5" t="s">
        <v>223</v>
      </c>
      <c r="C5" s="5" t="str">
        <f>'AEG Inputs'!E5</f>
        <v>DRS.PX.NCA._.RES.Grid Interactive Water Htr</v>
      </c>
      <c r="D5" s="5" t="str">
        <f t="shared" si="0"/>
        <v>Max Energy Year</v>
      </c>
      <c r="E5" s="29">
        <f t="shared" si="1"/>
        <v>1.7999999999999998E-4</v>
      </c>
      <c r="G5" s="5">
        <f>INDEX('AEG Inputs'!$J:$J,MATCH($C5,'AEG Inputs'!$E:$E,0))</f>
        <v>18</v>
      </c>
      <c r="I5" s="5">
        <f>+H3*8760</f>
        <v>87.600000000000009</v>
      </c>
      <c r="J5" s="5">
        <v>2022</v>
      </c>
      <c r="K5" s="5">
        <v>-618.79999999999995</v>
      </c>
      <c r="M5" s="5">
        <v>22.776</v>
      </c>
      <c r="O5" s="5">
        <f>$O$2*P5</f>
        <v>130</v>
      </c>
      <c r="P5" s="5">
        <v>26</v>
      </c>
      <c r="S5" s="5" t="s">
        <v>8</v>
      </c>
      <c r="T5" s="5" t="s">
        <v>901</v>
      </c>
      <c r="U5" s="5" t="s">
        <v>81</v>
      </c>
      <c r="V5" s="5" t="s">
        <v>229</v>
      </c>
      <c r="W5" s="30">
        <v>-2.0548E-5</v>
      </c>
      <c r="Y5" s="5" t="s">
        <v>1004</v>
      </c>
      <c r="Z5" s="5">
        <v>1</v>
      </c>
      <c r="AD5" s="5" t="s">
        <v>1002</v>
      </c>
      <c r="AH5" s="5" t="s">
        <v>889</v>
      </c>
    </row>
    <row r="6" spans="1:34" x14ac:dyDescent="0.25">
      <c r="A6" s="5" t="s">
        <v>222</v>
      </c>
      <c r="B6" s="5" t="s">
        <v>223</v>
      </c>
      <c r="C6" s="5" t="str">
        <f>'AEG Inputs'!E6</f>
        <v>DRS.PX.NCA._.RES.Home Energy Mgmt Sys</v>
      </c>
      <c r="D6" s="5" t="str">
        <f t="shared" si="0"/>
        <v>Max Energy Year</v>
      </c>
      <c r="E6" s="29">
        <f t="shared" si="1"/>
        <v>2.0000000000000001E-4</v>
      </c>
      <c r="G6" s="5">
        <f>INDEX('AEG Inputs'!$J:$J,MATCH($C6,'AEG Inputs'!$E:$E,0))</f>
        <v>20</v>
      </c>
      <c r="J6" s="5">
        <v>2023</v>
      </c>
      <c r="K6" s="5">
        <v>-618.79999999999995</v>
      </c>
      <c r="M6" s="5">
        <v>22.776</v>
      </c>
      <c r="S6" s="5" t="s">
        <v>8</v>
      </c>
      <c r="T6" s="5" t="s">
        <v>902</v>
      </c>
      <c r="U6" s="5" t="s">
        <v>83</v>
      </c>
      <c r="V6" s="5" t="s">
        <v>229</v>
      </c>
      <c r="W6" s="30">
        <v>-1.1415499999999999E-4</v>
      </c>
      <c r="Y6" s="5" t="s">
        <v>1004</v>
      </c>
      <c r="Z6" s="5">
        <v>1</v>
      </c>
      <c r="AD6" s="5" t="s">
        <v>1002</v>
      </c>
      <c r="AH6" s="5" t="s">
        <v>889</v>
      </c>
    </row>
    <row r="7" spans="1:34" x14ac:dyDescent="0.25">
      <c r="A7" s="5" t="s">
        <v>222</v>
      </c>
      <c r="B7" s="5" t="s">
        <v>223</v>
      </c>
      <c r="C7" s="5" t="str">
        <f>'AEG Inputs'!E7</f>
        <v>DRS.PX.NCA._.RES.HVAC - DLC</v>
      </c>
      <c r="D7" s="5" t="str">
        <f t="shared" si="0"/>
        <v>Max Energy Year</v>
      </c>
      <c r="E7" s="29">
        <f t="shared" si="1"/>
        <v>1E-3</v>
      </c>
      <c r="G7" s="5">
        <f>INDEX('AEG Inputs'!$J:$J,MATCH($C7,'AEG Inputs'!$E:$E,0))</f>
        <v>100</v>
      </c>
      <c r="J7" s="5">
        <v>2024</v>
      </c>
      <c r="K7" s="5">
        <v>-618.79999999999995</v>
      </c>
      <c r="M7" s="5">
        <v>22.838000000000001</v>
      </c>
      <c r="S7" s="5" t="s">
        <v>8</v>
      </c>
      <c r="T7" s="5" t="s">
        <v>903</v>
      </c>
      <c r="U7" s="5" t="s">
        <v>85</v>
      </c>
      <c r="V7" s="5" t="s">
        <v>229</v>
      </c>
      <c r="W7" s="30">
        <v>-2.0548E-5</v>
      </c>
      <c r="Y7" s="5" t="s">
        <v>1004</v>
      </c>
      <c r="Z7" s="5">
        <v>1</v>
      </c>
      <c r="AD7" s="5" t="s">
        <v>1002</v>
      </c>
      <c r="AH7" s="5" t="s">
        <v>889</v>
      </c>
    </row>
    <row r="8" spans="1:34" x14ac:dyDescent="0.25">
      <c r="A8" s="5" t="s">
        <v>222</v>
      </c>
      <c r="B8" s="5" t="s">
        <v>223</v>
      </c>
      <c r="C8" s="5" t="str">
        <f>'AEG Inputs'!E8</f>
        <v>DRS.PX.NCA._.RES.Pool Pump - DLC</v>
      </c>
      <c r="D8" s="5" t="str">
        <f t="shared" si="0"/>
        <v>Max Energy Year</v>
      </c>
      <c r="E8" s="29">
        <f t="shared" si="1"/>
        <v>1.7999999999999998E-4</v>
      </c>
      <c r="G8" s="5">
        <f>INDEX('AEG Inputs'!$J:$J,MATCH($C8,'AEG Inputs'!$E:$E,0))</f>
        <v>18</v>
      </c>
      <c r="J8" s="5">
        <v>2025</v>
      </c>
      <c r="K8" s="5">
        <v>-618.79999999999995</v>
      </c>
      <c r="M8" s="5">
        <v>22.776</v>
      </c>
      <c r="S8" s="5" t="s">
        <v>8</v>
      </c>
      <c r="T8" s="5" t="s">
        <v>904</v>
      </c>
      <c r="U8" s="5" t="s">
        <v>87</v>
      </c>
      <c r="V8" s="5" t="s">
        <v>229</v>
      </c>
      <c r="W8" s="30">
        <v>-2.2830999999999999E-5</v>
      </c>
      <c r="Y8" s="5" t="s">
        <v>1004</v>
      </c>
      <c r="Z8" s="5">
        <v>1</v>
      </c>
      <c r="AD8" s="5" t="s">
        <v>1002</v>
      </c>
      <c r="AH8" s="5" t="s">
        <v>889</v>
      </c>
    </row>
    <row r="9" spans="1:34" x14ac:dyDescent="0.25">
      <c r="A9" s="5" t="s">
        <v>222</v>
      </c>
      <c r="B9" s="5" t="s">
        <v>223</v>
      </c>
      <c r="C9" s="5" t="str">
        <f>'AEG Inputs'!E9</f>
        <v>DRS.PX.NCA._.RES.Smart Thermostats</v>
      </c>
      <c r="D9" s="5" t="str">
        <f t="shared" si="0"/>
        <v>Max Energy Year</v>
      </c>
      <c r="E9" s="29">
        <f t="shared" si="1"/>
        <v>2.0000000000000001E-4</v>
      </c>
      <c r="G9" s="5">
        <f>INDEX('AEG Inputs'!$J:$J,MATCH($C9,'AEG Inputs'!$E:$E,0))</f>
        <v>20</v>
      </c>
      <c r="J9" s="5">
        <v>2026</v>
      </c>
      <c r="K9" s="5">
        <v>-618.79999999999995</v>
      </c>
      <c r="M9" s="5">
        <v>22.776</v>
      </c>
      <c r="S9" s="5" t="s">
        <v>8</v>
      </c>
      <c r="T9" s="5" t="s">
        <v>905</v>
      </c>
      <c r="U9" s="5" t="s">
        <v>91</v>
      </c>
      <c r="V9" s="5" t="s">
        <v>229</v>
      </c>
      <c r="W9" s="30">
        <v>-2.0548E-5</v>
      </c>
      <c r="Y9" s="5" t="s">
        <v>1004</v>
      </c>
      <c r="Z9" s="5">
        <v>1</v>
      </c>
      <c r="AD9" s="5" t="s">
        <v>1002</v>
      </c>
      <c r="AH9" s="5" t="s">
        <v>889</v>
      </c>
    </row>
    <row r="10" spans="1:34" x14ac:dyDescent="0.25">
      <c r="A10" s="5" t="s">
        <v>222</v>
      </c>
      <c r="B10" s="5" t="s">
        <v>223</v>
      </c>
      <c r="C10" s="5" t="str">
        <f>'AEG Inputs'!E10</f>
        <v>DRS.PX.NCA._.RES.Water Heater - DLC</v>
      </c>
      <c r="D10" s="5" t="str">
        <f t="shared" si="0"/>
        <v>Max Energy Year</v>
      </c>
      <c r="E10" s="29">
        <f t="shared" si="1"/>
        <v>1.7999999999999998E-4</v>
      </c>
      <c r="G10" s="5">
        <f>INDEX('AEG Inputs'!$J:$J,MATCH($C10,'AEG Inputs'!$E:$E,0))</f>
        <v>18</v>
      </c>
      <c r="S10" s="5" t="s">
        <v>8</v>
      </c>
      <c r="T10" s="5" t="s">
        <v>906</v>
      </c>
      <c r="U10" s="5" t="s">
        <v>93</v>
      </c>
      <c r="V10" s="5" t="s">
        <v>229</v>
      </c>
      <c r="W10" s="30">
        <v>-5.9361000000000003E-5</v>
      </c>
      <c r="Y10" s="5" t="s">
        <v>1004</v>
      </c>
      <c r="Z10" s="5">
        <v>1</v>
      </c>
      <c r="AD10" s="5" t="s">
        <v>1002</v>
      </c>
      <c r="AH10" s="5" t="s">
        <v>889</v>
      </c>
    </row>
    <row r="11" spans="1:34" x14ac:dyDescent="0.25">
      <c r="A11" s="5" t="s">
        <v>222</v>
      </c>
      <c r="B11" s="5" t="s">
        <v>223</v>
      </c>
      <c r="C11" s="5" t="str">
        <f>'AEG Inputs'!E11</f>
        <v>DRS.PX.NCA._.CI_.Battery DLC</v>
      </c>
      <c r="D11" s="5" t="str">
        <f t="shared" si="0"/>
        <v>Max Energy Year</v>
      </c>
      <c r="E11" s="29">
        <f t="shared" si="1"/>
        <v>8.9999999999999998E-4</v>
      </c>
      <c r="G11" s="5">
        <f>INDEX('AEG Inputs'!$J:$J,MATCH($C11,'AEG Inputs'!$E:$E,0))</f>
        <v>90</v>
      </c>
      <c r="S11" s="5" t="s">
        <v>8</v>
      </c>
      <c r="T11" s="5" t="s">
        <v>907</v>
      </c>
      <c r="U11" s="5" t="s">
        <v>65</v>
      </c>
      <c r="V11" s="5" t="s">
        <v>229</v>
      </c>
      <c r="W11" s="30">
        <v>-1.0274E-4</v>
      </c>
      <c r="Y11" s="5" t="s">
        <v>1004</v>
      </c>
      <c r="Z11" s="5">
        <v>1</v>
      </c>
      <c r="AD11" s="5" t="s">
        <v>1002</v>
      </c>
      <c r="AH11" s="5" t="s">
        <v>889</v>
      </c>
    </row>
    <row r="12" spans="1:34" x14ac:dyDescent="0.25">
      <c r="A12" s="5" t="s">
        <v>222</v>
      </c>
      <c r="B12" s="5" t="s">
        <v>223</v>
      </c>
      <c r="C12" s="5" t="str">
        <f>'AEG Inputs'!E12</f>
        <v>DRS.PX.NCA._.CI_.Grid Interactive Water Htr</v>
      </c>
      <c r="D12" s="5" t="str">
        <f t="shared" si="0"/>
        <v>Max Energy Year</v>
      </c>
      <c r="E12" s="29">
        <f t="shared" si="1"/>
        <v>1.7999999999999998E-4</v>
      </c>
      <c r="G12" s="5">
        <f>INDEX('AEG Inputs'!$J:$J,MATCH($C12,'AEG Inputs'!$E:$E,0))</f>
        <v>18</v>
      </c>
      <c r="S12" s="5" t="s">
        <v>8</v>
      </c>
      <c r="T12" s="5" t="s">
        <v>908</v>
      </c>
      <c r="U12" s="5" t="s">
        <v>67</v>
      </c>
      <c r="V12" s="5" t="s">
        <v>229</v>
      </c>
      <c r="W12" s="30">
        <v>-2.0548E-5</v>
      </c>
      <c r="Y12" s="5" t="s">
        <v>1004</v>
      </c>
      <c r="Z12" s="5">
        <v>1</v>
      </c>
      <c r="AD12" s="5" t="s">
        <v>1002</v>
      </c>
      <c r="AH12" s="5" t="s">
        <v>889</v>
      </c>
    </row>
    <row r="13" spans="1:34" x14ac:dyDescent="0.25">
      <c r="A13" s="5" t="s">
        <v>222</v>
      </c>
      <c r="B13" s="5" t="s">
        <v>223</v>
      </c>
      <c r="C13" s="5" t="str">
        <f>'AEG Inputs'!E13</f>
        <v>DRS.PX.NCA._.CI_.HVAC - DLC</v>
      </c>
      <c r="D13" s="5" t="str">
        <f t="shared" si="0"/>
        <v>Max Energy Year</v>
      </c>
      <c r="E13" s="29">
        <f t="shared" si="1"/>
        <v>1E-3</v>
      </c>
      <c r="G13" s="5">
        <f>INDEX('AEG Inputs'!$J:$J,MATCH($C13,'AEG Inputs'!$E:$E,0))</f>
        <v>100</v>
      </c>
      <c r="S13" s="5" t="s">
        <v>8</v>
      </c>
      <c r="T13" s="5" t="s">
        <v>909</v>
      </c>
      <c r="U13" s="5" t="s">
        <v>69</v>
      </c>
      <c r="V13" s="5" t="s">
        <v>229</v>
      </c>
      <c r="W13" s="30">
        <v>-2.0548E-5</v>
      </c>
      <c r="Y13" s="5" t="s">
        <v>1004</v>
      </c>
      <c r="Z13" s="5">
        <v>1</v>
      </c>
      <c r="AD13" s="5" t="s">
        <v>1002</v>
      </c>
      <c r="AH13" s="5" t="s">
        <v>889</v>
      </c>
    </row>
    <row r="14" spans="1:34" x14ac:dyDescent="0.25">
      <c r="A14" s="5" t="s">
        <v>222</v>
      </c>
      <c r="B14" s="5" t="s">
        <v>223</v>
      </c>
      <c r="C14" s="5" t="str">
        <f>'AEG Inputs'!E14</f>
        <v>DRS.PX.NCA._.CI_.Pool Pump - DLC</v>
      </c>
      <c r="D14" s="5" t="str">
        <f t="shared" si="0"/>
        <v>Max Energy Year</v>
      </c>
      <c r="E14" s="29">
        <f t="shared" si="1"/>
        <v>1.7999999999999998E-4</v>
      </c>
      <c r="G14" s="5">
        <f>INDEX('AEG Inputs'!$J:$J,MATCH($C14,'AEG Inputs'!$E:$E,0))</f>
        <v>18</v>
      </c>
      <c r="S14" s="5" t="s">
        <v>8</v>
      </c>
      <c r="T14" s="5" t="s">
        <v>910</v>
      </c>
      <c r="U14" s="5" t="s">
        <v>71</v>
      </c>
      <c r="V14" s="5" t="s">
        <v>229</v>
      </c>
      <c r="W14" s="30">
        <v>-2.2830999999999999E-5</v>
      </c>
      <c r="Y14" s="5" t="s">
        <v>1004</v>
      </c>
      <c r="Z14" s="5">
        <v>1</v>
      </c>
      <c r="AD14" s="5" t="s">
        <v>1002</v>
      </c>
      <c r="AH14" s="5" t="s">
        <v>889</v>
      </c>
    </row>
    <row r="15" spans="1:34" x14ac:dyDescent="0.25">
      <c r="A15" s="5" t="s">
        <v>222</v>
      </c>
      <c r="B15" s="5" t="s">
        <v>223</v>
      </c>
      <c r="C15" s="5" t="str">
        <f>'AEG Inputs'!E15</f>
        <v>DRS.PX.NCA._.CI_.Smart Thermostats</v>
      </c>
      <c r="D15" s="5" t="str">
        <f t="shared" si="0"/>
        <v>Max Energy Year</v>
      </c>
      <c r="E15" s="29">
        <f t="shared" si="1"/>
        <v>2.0000000000000001E-4</v>
      </c>
      <c r="G15" s="5">
        <f>INDEX('AEG Inputs'!$J:$J,MATCH($C15,'AEG Inputs'!$E:$E,0))</f>
        <v>20</v>
      </c>
      <c r="S15" s="5" t="s">
        <v>8</v>
      </c>
      <c r="T15" s="5" t="s">
        <v>911</v>
      </c>
      <c r="U15" s="5" t="s">
        <v>73</v>
      </c>
      <c r="V15" s="5" t="s">
        <v>229</v>
      </c>
      <c r="W15" s="30">
        <v>-1.1415499999999999E-4</v>
      </c>
      <c r="Y15" s="5" t="s">
        <v>1004</v>
      </c>
      <c r="Z15" s="5">
        <v>1</v>
      </c>
      <c r="AD15" s="5" t="s">
        <v>1002</v>
      </c>
      <c r="AH15" s="5" t="s">
        <v>889</v>
      </c>
    </row>
    <row r="16" spans="1:34" x14ac:dyDescent="0.25">
      <c r="A16" s="5" t="s">
        <v>222</v>
      </c>
      <c r="B16" s="5" t="s">
        <v>223</v>
      </c>
      <c r="C16" s="5" t="str">
        <f>'AEG Inputs'!E16</f>
        <v>DRS.PX.NCA._.CI_.3 Party</v>
      </c>
      <c r="D16" s="5" t="str">
        <f t="shared" si="0"/>
        <v>Max Energy Year</v>
      </c>
      <c r="E16" s="29">
        <f t="shared" si="1"/>
        <v>2.0000000000000001E-4</v>
      </c>
      <c r="G16" s="5">
        <f>INDEX('AEG Inputs'!$J:$J,MATCH($C16,'AEG Inputs'!$E:$E,0))</f>
        <v>20</v>
      </c>
      <c r="S16" s="5" t="s">
        <v>8</v>
      </c>
      <c r="T16" s="5" t="s">
        <v>912</v>
      </c>
      <c r="U16" s="5" t="s">
        <v>75</v>
      </c>
      <c r="V16" s="5" t="s">
        <v>229</v>
      </c>
      <c r="W16" s="30">
        <v>-2.0548E-5</v>
      </c>
      <c r="Y16" s="5" t="s">
        <v>1004</v>
      </c>
      <c r="Z16" s="5">
        <v>1</v>
      </c>
      <c r="AD16" s="5" t="s">
        <v>1002</v>
      </c>
      <c r="AH16" s="5" t="s">
        <v>889</v>
      </c>
    </row>
    <row r="17" spans="1:34" x14ac:dyDescent="0.25">
      <c r="A17" s="5" t="s">
        <v>222</v>
      </c>
      <c r="B17" s="5" t="s">
        <v>223</v>
      </c>
      <c r="C17" s="5" t="str">
        <f>'AEG Inputs'!E17</f>
        <v>DRS.PX.NCA._.CI_.Water Heater - DLC</v>
      </c>
      <c r="D17" s="5" t="str">
        <f t="shared" si="0"/>
        <v>Max Energy Year</v>
      </c>
      <c r="E17" s="29">
        <f t="shared" si="1"/>
        <v>1.7999999999999998E-4</v>
      </c>
      <c r="G17" s="5">
        <f>INDEX('AEG Inputs'!$J:$J,MATCH($C17,'AEG Inputs'!$E:$E,0))</f>
        <v>18</v>
      </c>
      <c r="S17" s="5" t="s">
        <v>8</v>
      </c>
      <c r="T17" s="5" t="s">
        <v>913</v>
      </c>
      <c r="U17" s="5" t="s">
        <v>77</v>
      </c>
      <c r="V17" s="5" t="s">
        <v>229</v>
      </c>
      <c r="W17" s="30">
        <v>-2.0548E-5</v>
      </c>
      <c r="Y17" s="5" t="s">
        <v>1004</v>
      </c>
      <c r="Z17" s="5">
        <v>1</v>
      </c>
      <c r="AD17" s="5" t="s">
        <v>1002</v>
      </c>
      <c r="AH17" s="5" t="s">
        <v>889</v>
      </c>
    </row>
    <row r="18" spans="1:34" x14ac:dyDescent="0.25">
      <c r="A18" s="5" t="s">
        <v>222</v>
      </c>
      <c r="B18" s="5" t="s">
        <v>223</v>
      </c>
      <c r="C18" s="5" t="str">
        <f>'AEG Inputs'!E18</f>
        <v>DRS.PX.NCA._.IRR.Irrigation DLC</v>
      </c>
      <c r="D18" s="5" t="str">
        <f t="shared" si="0"/>
        <v>Max Energy Year</v>
      </c>
      <c r="E18" s="29">
        <f t="shared" si="1"/>
        <v>5.2000000000000006E-4</v>
      </c>
      <c r="G18" s="5">
        <f>INDEX('AEG Inputs'!$J:$J,MATCH($C18,'AEG Inputs'!$E:$E,0))</f>
        <v>52</v>
      </c>
      <c r="S18" s="5" t="s">
        <v>8</v>
      </c>
      <c r="T18" s="5" t="s">
        <v>914</v>
      </c>
      <c r="U18" s="5" t="s">
        <v>58</v>
      </c>
      <c r="V18" s="5" t="s">
        <v>229</v>
      </c>
      <c r="W18" s="30">
        <v>-2.2830999999999999E-5</v>
      </c>
      <c r="Y18" s="5" t="s">
        <v>1004</v>
      </c>
      <c r="Z18" s="5">
        <v>1</v>
      </c>
      <c r="AD18" s="5" t="s">
        <v>1002</v>
      </c>
      <c r="AH18" s="5" t="s">
        <v>889</v>
      </c>
    </row>
    <row r="19" spans="1:34" x14ac:dyDescent="0.25">
      <c r="A19" s="5" t="s">
        <v>222</v>
      </c>
      <c r="B19" s="5" t="s">
        <v>223</v>
      </c>
      <c r="C19" s="5" t="str">
        <f>'AEG Inputs'!E19</f>
        <v>DRS.PX.GOE._.RES.Battery DLC</v>
      </c>
      <c r="D19" s="5" t="str">
        <f t="shared" si="0"/>
        <v>Max Energy Year</v>
      </c>
      <c r="E19" s="29">
        <f t="shared" si="1"/>
        <v>8.9999999999999998E-4</v>
      </c>
      <c r="G19" s="5">
        <f>INDEX('AEG Inputs'!$J:$J,MATCH($C19,'AEG Inputs'!$E:$E,0))</f>
        <v>90</v>
      </c>
      <c r="S19" s="5" t="s">
        <v>8</v>
      </c>
      <c r="T19" s="5" t="s">
        <v>915</v>
      </c>
      <c r="U19" s="5" t="s">
        <v>48</v>
      </c>
      <c r="V19" s="5" t="s">
        <v>229</v>
      </c>
      <c r="W19" s="30">
        <v>-1.0274E-4</v>
      </c>
      <c r="Y19" s="5" t="s">
        <v>1004</v>
      </c>
      <c r="Z19" s="5">
        <v>1</v>
      </c>
      <c r="AD19" s="5" t="s">
        <v>1002</v>
      </c>
      <c r="AH19" s="5" t="s">
        <v>889</v>
      </c>
    </row>
    <row r="20" spans="1:34" x14ac:dyDescent="0.25">
      <c r="A20" s="5" t="s">
        <v>222</v>
      </c>
      <c r="B20" s="5" t="s">
        <v>223</v>
      </c>
      <c r="C20" s="5" t="str">
        <f>'AEG Inputs'!E20</f>
        <v>DRS.PX.GOE._.RES.EV DLC</v>
      </c>
      <c r="D20" s="5" t="str">
        <f t="shared" si="0"/>
        <v>Max Energy Year</v>
      </c>
      <c r="E20" s="29">
        <f t="shared" si="1"/>
        <v>1.7999999999999998E-4</v>
      </c>
      <c r="G20" s="5">
        <f>INDEX('AEG Inputs'!$J:$J,MATCH($C20,'AEG Inputs'!$E:$E,0))</f>
        <v>18</v>
      </c>
      <c r="S20" s="5" t="s">
        <v>8</v>
      </c>
      <c r="T20" s="5" t="s">
        <v>916</v>
      </c>
      <c r="U20" s="5" t="s">
        <v>50</v>
      </c>
      <c r="V20" s="5" t="s">
        <v>229</v>
      </c>
      <c r="W20" s="30">
        <v>-2.0548E-5</v>
      </c>
      <c r="Y20" s="5" t="s">
        <v>1004</v>
      </c>
      <c r="Z20" s="5">
        <v>1</v>
      </c>
      <c r="AD20" s="5" t="s">
        <v>1002</v>
      </c>
      <c r="AH20" s="5" t="s">
        <v>889</v>
      </c>
    </row>
    <row r="21" spans="1:34" x14ac:dyDescent="0.25">
      <c r="A21" s="5" t="s">
        <v>222</v>
      </c>
      <c r="B21" s="5" t="s">
        <v>223</v>
      </c>
      <c r="C21" s="5" t="str">
        <f>'AEG Inputs'!E21</f>
        <v>DRS.PX.GOE._.RES.Grid Interactive Water Htr</v>
      </c>
      <c r="D21" s="5" t="str">
        <f t="shared" si="0"/>
        <v>Max Energy Year</v>
      </c>
      <c r="E21" s="29">
        <f t="shared" si="1"/>
        <v>1.7999999999999998E-4</v>
      </c>
      <c r="G21" s="5">
        <f>INDEX('AEG Inputs'!$J:$J,MATCH($C21,'AEG Inputs'!$E:$E,0))</f>
        <v>18</v>
      </c>
      <c r="S21" s="5" t="s">
        <v>8</v>
      </c>
      <c r="T21" s="5" t="s">
        <v>917</v>
      </c>
      <c r="U21" s="5" t="s">
        <v>52</v>
      </c>
      <c r="V21" s="5" t="s">
        <v>229</v>
      </c>
      <c r="W21" s="30">
        <v>-1.1415499999999999E-4</v>
      </c>
      <c r="Y21" s="5" t="s">
        <v>1004</v>
      </c>
      <c r="Z21" s="5">
        <v>1</v>
      </c>
      <c r="AD21" s="5" t="s">
        <v>1002</v>
      </c>
      <c r="AH21" s="5" t="s">
        <v>889</v>
      </c>
    </row>
    <row r="22" spans="1:34" x14ac:dyDescent="0.25">
      <c r="A22" s="5" t="s">
        <v>222</v>
      </c>
      <c r="B22" s="5" t="s">
        <v>223</v>
      </c>
      <c r="C22" s="5" t="str">
        <f>'AEG Inputs'!E22</f>
        <v>DRS.PX.GOE._.RES.Home Energy Mgmt Sys</v>
      </c>
      <c r="D22" s="5" t="str">
        <f t="shared" si="0"/>
        <v>Max Energy Year</v>
      </c>
      <c r="E22" s="29">
        <f t="shared" si="1"/>
        <v>2.0000000000000001E-4</v>
      </c>
      <c r="G22" s="5">
        <f>INDEX('AEG Inputs'!$J:$J,MATCH($C22,'AEG Inputs'!$E:$E,0))</f>
        <v>20</v>
      </c>
      <c r="S22" s="5" t="s">
        <v>8</v>
      </c>
      <c r="T22" s="5" t="s">
        <v>918</v>
      </c>
      <c r="U22" s="5" t="s">
        <v>54</v>
      </c>
      <c r="V22" s="5" t="s">
        <v>229</v>
      </c>
      <c r="W22" s="30">
        <v>-2.0548E-5</v>
      </c>
      <c r="Y22" s="5" t="s">
        <v>1004</v>
      </c>
      <c r="Z22" s="5">
        <v>1</v>
      </c>
      <c r="AD22" s="5" t="s">
        <v>1002</v>
      </c>
      <c r="AH22" s="5" t="s">
        <v>889</v>
      </c>
    </row>
    <row r="23" spans="1:34" x14ac:dyDescent="0.25">
      <c r="A23" s="5" t="s">
        <v>222</v>
      </c>
      <c r="B23" s="5" t="s">
        <v>223</v>
      </c>
      <c r="C23" s="5" t="str">
        <f>'AEG Inputs'!E23</f>
        <v>DRS.PX.GOE._.RES.HVAC - DLC</v>
      </c>
      <c r="D23" s="5" t="str">
        <f t="shared" si="0"/>
        <v>Max Energy Year</v>
      </c>
      <c r="E23" s="29">
        <f t="shared" si="1"/>
        <v>1E-3</v>
      </c>
      <c r="G23" s="5">
        <f>INDEX('AEG Inputs'!$J:$J,MATCH($C23,'AEG Inputs'!$E:$E,0))</f>
        <v>100</v>
      </c>
      <c r="S23" s="5" t="s">
        <v>8</v>
      </c>
      <c r="T23" s="5" t="s">
        <v>919</v>
      </c>
      <c r="U23" s="5" t="s">
        <v>56</v>
      </c>
      <c r="V23" s="5" t="s">
        <v>229</v>
      </c>
      <c r="W23" s="30">
        <v>-2.2830999999999999E-5</v>
      </c>
      <c r="Y23" s="5" t="s">
        <v>1004</v>
      </c>
      <c r="Z23" s="5">
        <v>1</v>
      </c>
      <c r="AD23" s="5" t="s">
        <v>1002</v>
      </c>
      <c r="AH23" s="5" t="s">
        <v>889</v>
      </c>
    </row>
    <row r="24" spans="1:34" x14ac:dyDescent="0.25">
      <c r="A24" s="5" t="s">
        <v>222</v>
      </c>
      <c r="B24" s="5" t="s">
        <v>223</v>
      </c>
      <c r="C24" s="5" t="str">
        <f>'AEG Inputs'!E24</f>
        <v>DRS.PX.GOE._.RES.Pool Pump - DLC</v>
      </c>
      <c r="D24" s="5" t="str">
        <f t="shared" si="0"/>
        <v>Max Energy Year</v>
      </c>
      <c r="E24" s="29">
        <f t="shared" si="1"/>
        <v>1.7999999999999998E-4</v>
      </c>
      <c r="G24" s="5">
        <f>INDEX('AEG Inputs'!$J:$J,MATCH($C24,'AEG Inputs'!$E:$E,0))</f>
        <v>18</v>
      </c>
      <c r="S24" s="5" t="s">
        <v>8</v>
      </c>
      <c r="T24" s="5" t="s">
        <v>920</v>
      </c>
      <c r="U24" s="5" t="s">
        <v>60</v>
      </c>
      <c r="V24" s="5" t="s">
        <v>229</v>
      </c>
      <c r="W24" s="30">
        <v>-2.0548E-5</v>
      </c>
      <c r="Y24" s="5" t="s">
        <v>1004</v>
      </c>
      <c r="Z24" s="5">
        <v>1</v>
      </c>
      <c r="AD24" s="5" t="s">
        <v>1002</v>
      </c>
      <c r="AH24" s="5" t="s">
        <v>889</v>
      </c>
    </row>
    <row r="25" spans="1:34" x14ac:dyDescent="0.25">
      <c r="A25" s="5" t="s">
        <v>222</v>
      </c>
      <c r="B25" s="5" t="s">
        <v>223</v>
      </c>
      <c r="C25" s="5" t="str">
        <f>'AEG Inputs'!E25</f>
        <v>DRS.PX.GOE._.RES.Water Heater - DLC</v>
      </c>
      <c r="D25" s="5" t="str">
        <f t="shared" si="0"/>
        <v>Max Energy Year</v>
      </c>
      <c r="E25" s="29">
        <f t="shared" si="1"/>
        <v>1.7999999999999998E-4</v>
      </c>
      <c r="G25" s="5">
        <f>INDEX('AEG Inputs'!$J:$J,MATCH($C25,'AEG Inputs'!$E:$E,0))</f>
        <v>18</v>
      </c>
      <c r="S25" s="5" t="s">
        <v>8</v>
      </c>
      <c r="T25" s="5" t="s">
        <v>921</v>
      </c>
      <c r="U25" s="5" t="s">
        <v>62</v>
      </c>
      <c r="V25" s="5" t="s">
        <v>229</v>
      </c>
      <c r="W25" s="30">
        <v>-5.9361000000000003E-5</v>
      </c>
      <c r="Y25" s="5" t="s">
        <v>1004</v>
      </c>
      <c r="Z25" s="5">
        <v>1</v>
      </c>
      <c r="AD25" s="5" t="s">
        <v>1002</v>
      </c>
      <c r="AH25" s="5" t="s">
        <v>889</v>
      </c>
    </row>
    <row r="26" spans="1:34" x14ac:dyDescent="0.25">
      <c r="A26" s="5" t="s">
        <v>222</v>
      </c>
      <c r="B26" s="5" t="s">
        <v>223</v>
      </c>
      <c r="C26" s="5" t="str">
        <f>'AEG Inputs'!E26</f>
        <v>DRS.PX.GOE._.CI_.Battery DLC</v>
      </c>
      <c r="D26" s="5" t="str">
        <f t="shared" si="0"/>
        <v>Max Energy Year</v>
      </c>
      <c r="E26" s="29">
        <f t="shared" si="1"/>
        <v>8.9999999999999998E-4</v>
      </c>
      <c r="G26" s="5">
        <f>INDEX('AEG Inputs'!$J:$J,MATCH($C26,'AEG Inputs'!$E:$E,0))</f>
        <v>90</v>
      </c>
      <c r="S26" s="5" t="s">
        <v>8</v>
      </c>
      <c r="T26" s="5" t="s">
        <v>922</v>
      </c>
      <c r="U26" s="5" t="s">
        <v>31</v>
      </c>
      <c r="V26" s="5" t="s">
        <v>229</v>
      </c>
      <c r="W26" s="30">
        <v>-1.0274E-4</v>
      </c>
      <c r="Y26" s="5" t="s">
        <v>1004</v>
      </c>
      <c r="Z26" s="5">
        <v>1</v>
      </c>
      <c r="AD26" s="5" t="s">
        <v>1002</v>
      </c>
      <c r="AH26" s="5" t="s">
        <v>889</v>
      </c>
    </row>
    <row r="27" spans="1:34" x14ac:dyDescent="0.25">
      <c r="A27" s="5" t="s">
        <v>222</v>
      </c>
      <c r="B27" s="5" t="s">
        <v>223</v>
      </c>
      <c r="C27" s="5" t="str">
        <f>'AEG Inputs'!E27</f>
        <v>DRS.PX.GOE._.CI_.Grid Interactive Water Htr</v>
      </c>
      <c r="D27" s="5" t="str">
        <f t="shared" si="0"/>
        <v>Max Energy Year</v>
      </c>
      <c r="E27" s="29">
        <f t="shared" si="1"/>
        <v>1.7999999999999998E-4</v>
      </c>
      <c r="G27" s="5">
        <f>INDEX('AEG Inputs'!$J:$J,MATCH($C27,'AEG Inputs'!$E:$E,0))</f>
        <v>18</v>
      </c>
      <c r="S27" s="5" t="s">
        <v>8</v>
      </c>
      <c r="T27" s="5" t="s">
        <v>923</v>
      </c>
      <c r="U27" s="5" t="s">
        <v>34</v>
      </c>
      <c r="V27" s="5" t="s">
        <v>229</v>
      </c>
      <c r="W27" s="30">
        <v>-2.0548E-5</v>
      </c>
      <c r="Y27" s="5" t="s">
        <v>1004</v>
      </c>
      <c r="Z27" s="5">
        <v>1</v>
      </c>
      <c r="AD27" s="5" t="s">
        <v>1002</v>
      </c>
      <c r="AH27" s="5" t="s">
        <v>889</v>
      </c>
    </row>
    <row r="28" spans="1:34" x14ac:dyDescent="0.25">
      <c r="A28" s="5" t="s">
        <v>222</v>
      </c>
      <c r="B28" s="5" t="s">
        <v>223</v>
      </c>
      <c r="C28" s="5" t="str">
        <f>'AEG Inputs'!E28</f>
        <v>DRS.PX.GOE._.CI_.HVAC - DLC</v>
      </c>
      <c r="D28" s="5" t="str">
        <f t="shared" si="0"/>
        <v>Max Energy Year</v>
      </c>
      <c r="E28" s="29">
        <f t="shared" si="1"/>
        <v>1E-3</v>
      </c>
      <c r="G28" s="5">
        <f>INDEX('AEG Inputs'!$J:$J,MATCH($C28,'AEG Inputs'!$E:$E,0))</f>
        <v>100</v>
      </c>
      <c r="S28" s="5" t="s">
        <v>8</v>
      </c>
      <c r="T28" s="5" t="s">
        <v>924</v>
      </c>
      <c r="U28" s="5" t="s">
        <v>36</v>
      </c>
      <c r="V28" s="5" t="s">
        <v>229</v>
      </c>
      <c r="W28" s="30">
        <v>-2.0548E-5</v>
      </c>
      <c r="Y28" s="5" t="s">
        <v>1004</v>
      </c>
      <c r="Z28" s="5">
        <v>1</v>
      </c>
      <c r="AD28" s="5" t="s">
        <v>1002</v>
      </c>
      <c r="AH28" s="5" t="s">
        <v>889</v>
      </c>
    </row>
    <row r="29" spans="1:34" x14ac:dyDescent="0.25">
      <c r="A29" s="5" t="s">
        <v>222</v>
      </c>
      <c r="B29" s="5" t="s">
        <v>223</v>
      </c>
      <c r="C29" s="5" t="str">
        <f>'AEG Inputs'!E29</f>
        <v>DRS.PX.GOE._.CI_.Pool Pump - DLC</v>
      </c>
      <c r="D29" s="5" t="str">
        <f t="shared" si="0"/>
        <v>Max Energy Year</v>
      </c>
      <c r="E29" s="29">
        <f t="shared" si="1"/>
        <v>1.7999999999999998E-4</v>
      </c>
      <c r="G29" s="5">
        <f>INDEX('AEG Inputs'!$J:$J,MATCH($C29,'AEG Inputs'!$E:$E,0))</f>
        <v>18</v>
      </c>
      <c r="S29" s="5" t="s">
        <v>8</v>
      </c>
      <c r="T29" s="5" t="s">
        <v>925</v>
      </c>
      <c r="U29" s="5" t="s">
        <v>38</v>
      </c>
      <c r="V29" s="5" t="s">
        <v>229</v>
      </c>
      <c r="W29" s="30">
        <v>-2.2830999999999999E-5</v>
      </c>
      <c r="Y29" s="5" t="s">
        <v>1004</v>
      </c>
      <c r="Z29" s="5">
        <v>1</v>
      </c>
      <c r="AD29" s="5" t="s">
        <v>1002</v>
      </c>
      <c r="AH29" s="5" t="s">
        <v>889</v>
      </c>
    </row>
    <row r="30" spans="1:34" x14ac:dyDescent="0.25">
      <c r="A30" s="5" t="s">
        <v>222</v>
      </c>
      <c r="B30" s="5" t="s">
        <v>223</v>
      </c>
      <c r="C30" s="5" t="str">
        <f>'AEG Inputs'!E30</f>
        <v>DRS.PX.GOE._.CI_.Smart Thermostats</v>
      </c>
      <c r="D30" s="5" t="str">
        <f t="shared" si="0"/>
        <v>Max Energy Year</v>
      </c>
      <c r="E30" s="29">
        <f t="shared" si="1"/>
        <v>2.0000000000000001E-4</v>
      </c>
      <c r="G30" s="5">
        <f>INDEX('AEG Inputs'!$J:$J,MATCH($C30,'AEG Inputs'!$E:$E,0))</f>
        <v>20</v>
      </c>
      <c r="S30" s="5" t="s">
        <v>8</v>
      </c>
      <c r="T30" s="5" t="s">
        <v>926</v>
      </c>
      <c r="U30" s="5" t="s">
        <v>40</v>
      </c>
      <c r="V30" s="5" t="s">
        <v>229</v>
      </c>
      <c r="W30" s="30">
        <v>-1.1415499999999999E-4</v>
      </c>
      <c r="Y30" s="5" t="s">
        <v>1004</v>
      </c>
      <c r="Z30" s="5">
        <v>1</v>
      </c>
      <c r="AD30" s="5" t="s">
        <v>1002</v>
      </c>
      <c r="AH30" s="5" t="s">
        <v>889</v>
      </c>
    </row>
    <row r="31" spans="1:34" x14ac:dyDescent="0.25">
      <c r="A31" s="5" t="s">
        <v>222</v>
      </c>
      <c r="B31" s="5" t="s">
        <v>223</v>
      </c>
      <c r="C31" s="5" t="str">
        <f>'AEG Inputs'!E31</f>
        <v>DRS.PX.GOE._.CI_.3 Party</v>
      </c>
      <c r="D31" s="5" t="str">
        <f t="shared" si="0"/>
        <v>Max Energy Year</v>
      </c>
      <c r="E31" s="29">
        <f t="shared" si="1"/>
        <v>2.0000000000000001E-4</v>
      </c>
      <c r="G31" s="5">
        <f>INDEX('AEG Inputs'!$J:$J,MATCH($C31,'AEG Inputs'!$E:$E,0))</f>
        <v>20</v>
      </c>
      <c r="S31" s="5" t="s">
        <v>8</v>
      </c>
      <c r="T31" s="5" t="s">
        <v>927</v>
      </c>
      <c r="U31" s="5" t="s">
        <v>42</v>
      </c>
      <c r="V31" s="5" t="s">
        <v>229</v>
      </c>
      <c r="W31" s="30">
        <v>-2.0548E-5</v>
      </c>
      <c r="Y31" s="5" t="s">
        <v>1004</v>
      </c>
      <c r="Z31" s="5">
        <v>1</v>
      </c>
      <c r="AD31" s="5" t="s">
        <v>1002</v>
      </c>
      <c r="AH31" s="5" t="s">
        <v>889</v>
      </c>
    </row>
    <row r="32" spans="1:34" x14ac:dyDescent="0.25">
      <c r="A32" s="5" t="s">
        <v>222</v>
      </c>
      <c r="B32" s="5" t="s">
        <v>223</v>
      </c>
      <c r="C32" s="5" t="str">
        <f>'AEG Inputs'!E32</f>
        <v>DRS.PX.GOE._.CI_.Water Heater - DLC</v>
      </c>
      <c r="D32" s="5" t="str">
        <f t="shared" si="0"/>
        <v>Max Energy Year</v>
      </c>
      <c r="E32" s="29">
        <f t="shared" si="1"/>
        <v>1.7999999999999998E-4</v>
      </c>
      <c r="G32" s="5">
        <f>INDEX('AEG Inputs'!$J:$J,MATCH($C32,'AEG Inputs'!$E:$E,0))</f>
        <v>18</v>
      </c>
      <c r="S32" s="5" t="s">
        <v>8</v>
      </c>
      <c r="T32" s="5" t="s">
        <v>928</v>
      </c>
      <c r="U32" s="5" t="s">
        <v>44</v>
      </c>
      <c r="V32" s="5" t="s">
        <v>229</v>
      </c>
      <c r="W32" s="30">
        <v>-2.2830999999999999E-5</v>
      </c>
      <c r="Y32" s="5" t="s">
        <v>1004</v>
      </c>
      <c r="Z32" s="5">
        <v>1</v>
      </c>
      <c r="AD32" s="5" t="s">
        <v>1002</v>
      </c>
      <c r="AH32" s="5" t="s">
        <v>889</v>
      </c>
    </row>
    <row r="33" spans="1:34" x14ac:dyDescent="0.25">
      <c r="A33" s="5" t="s">
        <v>222</v>
      </c>
      <c r="B33" s="5" t="s">
        <v>223</v>
      </c>
      <c r="C33" s="5" t="str">
        <f>'AEG Inputs'!E33</f>
        <v>DRS.PX.GOE._.IRR.Irrigation DLC</v>
      </c>
      <c r="D33" s="5" t="str">
        <f t="shared" si="0"/>
        <v>Max Energy Year</v>
      </c>
      <c r="E33" s="29">
        <f t="shared" si="1"/>
        <v>5.2000000000000006E-4</v>
      </c>
      <c r="G33" s="5">
        <f>INDEX('AEG Inputs'!$J:$J,MATCH($C33,'AEG Inputs'!$E:$E,0))</f>
        <v>52</v>
      </c>
      <c r="S33" s="5" t="s">
        <v>8</v>
      </c>
      <c r="T33" s="5" t="s">
        <v>929</v>
      </c>
      <c r="U33" s="5" t="s">
        <v>46</v>
      </c>
      <c r="V33" s="5" t="s">
        <v>229</v>
      </c>
      <c r="W33" s="30">
        <v>-2.0548E-5</v>
      </c>
      <c r="Y33" s="5" t="s">
        <v>1004</v>
      </c>
      <c r="Z33" s="5">
        <v>1</v>
      </c>
      <c r="AD33" s="5" t="s">
        <v>1002</v>
      </c>
      <c r="AH33" s="5" t="s">
        <v>889</v>
      </c>
    </row>
    <row r="34" spans="1:34" x14ac:dyDescent="0.25">
      <c r="A34" s="5" t="s">
        <v>222</v>
      </c>
      <c r="B34" s="5" t="s">
        <v>223</v>
      </c>
      <c r="C34" s="5" t="str">
        <f>'AEG Inputs'!E34</f>
        <v>DRS.PX.SOR._.RES.Battery DLC</v>
      </c>
      <c r="D34" s="5" t="str">
        <f t="shared" si="0"/>
        <v>Max Energy Year</v>
      </c>
      <c r="E34" s="29">
        <f t="shared" si="1"/>
        <v>8.9999999999999998E-4</v>
      </c>
      <c r="G34" s="5">
        <f>INDEX('AEG Inputs'!$J:$J,MATCH($C34,'AEG Inputs'!$E:$E,0))</f>
        <v>90</v>
      </c>
      <c r="S34" s="5" t="s">
        <v>8</v>
      </c>
      <c r="T34" s="5" t="s">
        <v>930</v>
      </c>
      <c r="U34" s="5" t="s">
        <v>121</v>
      </c>
      <c r="V34" s="5" t="s">
        <v>229</v>
      </c>
      <c r="W34" s="30">
        <v>-2.2830999999999999E-5</v>
      </c>
      <c r="Y34" s="5" t="s">
        <v>1004</v>
      </c>
      <c r="Z34" s="5">
        <v>1</v>
      </c>
      <c r="AD34" s="5" t="s">
        <v>1002</v>
      </c>
      <c r="AH34" s="5" t="s">
        <v>889</v>
      </c>
    </row>
    <row r="35" spans="1:34" x14ac:dyDescent="0.25">
      <c r="A35" s="5" t="s">
        <v>222</v>
      </c>
      <c r="B35" s="5" t="s">
        <v>223</v>
      </c>
      <c r="C35" s="5" t="str">
        <f>'AEG Inputs'!E35</f>
        <v>DRS.PX.SOR._.RES.EV DLC</v>
      </c>
      <c r="D35" s="5" t="str">
        <f t="shared" si="0"/>
        <v>Max Energy Year</v>
      </c>
      <c r="E35" s="29">
        <f t="shared" si="1"/>
        <v>1.7999999999999998E-4</v>
      </c>
      <c r="G35" s="5">
        <f>INDEX('AEG Inputs'!$J:$J,MATCH($C35,'AEG Inputs'!$E:$E,0))</f>
        <v>18</v>
      </c>
      <c r="S35" s="5" t="s">
        <v>8</v>
      </c>
      <c r="T35" s="5" t="s">
        <v>931</v>
      </c>
      <c r="U35" s="5" t="s">
        <v>111</v>
      </c>
      <c r="V35" s="5" t="s">
        <v>229</v>
      </c>
      <c r="W35" s="30">
        <v>-1.0274E-4</v>
      </c>
      <c r="Y35" s="5" t="s">
        <v>1004</v>
      </c>
      <c r="Z35" s="5">
        <v>1</v>
      </c>
      <c r="AD35" s="5" t="s">
        <v>1002</v>
      </c>
      <c r="AH35" s="5" t="s">
        <v>889</v>
      </c>
    </row>
    <row r="36" spans="1:34" x14ac:dyDescent="0.25">
      <c r="A36" s="5" t="s">
        <v>222</v>
      </c>
      <c r="B36" s="5" t="s">
        <v>223</v>
      </c>
      <c r="C36" s="5" t="str">
        <f>'AEG Inputs'!E36</f>
        <v>DRS.PX.SOR._.RES.Grid Interactive Water Htr</v>
      </c>
      <c r="D36" s="5" t="str">
        <f t="shared" ref="D36:D67" si="2">D35</f>
        <v>Max Energy Year</v>
      </c>
      <c r="E36" s="29">
        <f t="shared" si="1"/>
        <v>1.7999999999999998E-4</v>
      </c>
      <c r="G36" s="5">
        <f>INDEX('AEG Inputs'!$J:$J,MATCH($C36,'AEG Inputs'!$E:$E,0))</f>
        <v>18</v>
      </c>
      <c r="S36" s="5" t="s">
        <v>8</v>
      </c>
      <c r="T36" s="5" t="s">
        <v>932</v>
      </c>
      <c r="U36" s="5" t="s">
        <v>113</v>
      </c>
      <c r="V36" s="5" t="s">
        <v>229</v>
      </c>
      <c r="W36" s="30">
        <v>-2.0548E-5</v>
      </c>
      <c r="Y36" s="5" t="s">
        <v>1004</v>
      </c>
      <c r="Z36" s="5">
        <v>1</v>
      </c>
      <c r="AD36" s="5" t="s">
        <v>1002</v>
      </c>
      <c r="AH36" s="5" t="s">
        <v>889</v>
      </c>
    </row>
    <row r="37" spans="1:34" x14ac:dyDescent="0.25">
      <c r="A37" s="5" t="s">
        <v>222</v>
      </c>
      <c r="B37" s="5" t="s">
        <v>223</v>
      </c>
      <c r="C37" s="5" t="str">
        <f>'AEG Inputs'!E37</f>
        <v>DRS.PX.SOR._.RES.Home Energy Mgmt Sys</v>
      </c>
      <c r="D37" s="5" t="str">
        <f t="shared" si="2"/>
        <v>Max Energy Year</v>
      </c>
      <c r="E37" s="29">
        <f t="shared" si="1"/>
        <v>2.0000000000000001E-4</v>
      </c>
      <c r="G37" s="5">
        <f>INDEX('AEG Inputs'!$J:$J,MATCH($C37,'AEG Inputs'!$E:$E,0))</f>
        <v>20</v>
      </c>
      <c r="S37" s="5" t="s">
        <v>8</v>
      </c>
      <c r="T37" s="5" t="s">
        <v>933</v>
      </c>
      <c r="U37" s="5" t="s">
        <v>115</v>
      </c>
      <c r="V37" s="5" t="s">
        <v>229</v>
      </c>
      <c r="W37" s="30">
        <v>-1.1415499999999999E-4</v>
      </c>
      <c r="Y37" s="5" t="s">
        <v>1004</v>
      </c>
      <c r="Z37" s="5">
        <v>1</v>
      </c>
      <c r="AD37" s="5" t="s">
        <v>1002</v>
      </c>
      <c r="AH37" s="5" t="s">
        <v>889</v>
      </c>
    </row>
    <row r="38" spans="1:34" x14ac:dyDescent="0.25">
      <c r="A38" s="5" t="s">
        <v>222</v>
      </c>
      <c r="B38" s="5" t="s">
        <v>223</v>
      </c>
      <c r="C38" s="5" t="str">
        <f>'AEG Inputs'!E38</f>
        <v>DRS.PX.SOR._.RES.HVAC - DLC</v>
      </c>
      <c r="D38" s="5" t="str">
        <f t="shared" si="2"/>
        <v>Max Energy Year</v>
      </c>
      <c r="E38" s="29">
        <f t="shared" si="1"/>
        <v>1E-3</v>
      </c>
      <c r="G38" s="5">
        <f>INDEX('AEG Inputs'!$J:$J,MATCH($C38,'AEG Inputs'!$E:$E,0))</f>
        <v>100</v>
      </c>
      <c r="S38" s="5" t="s">
        <v>8</v>
      </c>
      <c r="T38" s="5" t="s">
        <v>934</v>
      </c>
      <c r="U38" s="5" t="s">
        <v>117</v>
      </c>
      <c r="V38" s="5" t="s">
        <v>229</v>
      </c>
      <c r="W38" s="30">
        <v>-2.0548E-5</v>
      </c>
      <c r="Y38" s="5" t="s">
        <v>1004</v>
      </c>
      <c r="Z38" s="5">
        <v>1</v>
      </c>
      <c r="AD38" s="5" t="s">
        <v>1002</v>
      </c>
      <c r="AH38" s="5" t="s">
        <v>889</v>
      </c>
    </row>
    <row r="39" spans="1:34" x14ac:dyDescent="0.25">
      <c r="A39" s="5" t="s">
        <v>222</v>
      </c>
      <c r="B39" s="5" t="s">
        <v>223</v>
      </c>
      <c r="C39" s="5" t="str">
        <f>'AEG Inputs'!E39</f>
        <v>DRS.PX.SOR._.RES.Pool Pump - DLC</v>
      </c>
      <c r="D39" s="5" t="str">
        <f t="shared" si="2"/>
        <v>Max Energy Year</v>
      </c>
      <c r="E39" s="29">
        <f t="shared" si="1"/>
        <v>1.7999999999999998E-4</v>
      </c>
      <c r="G39" s="5">
        <f>INDEX('AEG Inputs'!$J:$J,MATCH($C39,'AEG Inputs'!$E:$E,0))</f>
        <v>18</v>
      </c>
      <c r="S39" s="5" t="s">
        <v>8</v>
      </c>
      <c r="T39" s="5" t="s">
        <v>935</v>
      </c>
      <c r="U39" s="5" t="s">
        <v>119</v>
      </c>
      <c r="V39" s="5" t="s">
        <v>229</v>
      </c>
      <c r="W39" s="30">
        <v>-2.2830999999999999E-5</v>
      </c>
      <c r="Y39" s="5" t="s">
        <v>1004</v>
      </c>
      <c r="Z39" s="5">
        <v>1</v>
      </c>
      <c r="AD39" s="5" t="s">
        <v>1002</v>
      </c>
      <c r="AH39" s="5" t="s">
        <v>889</v>
      </c>
    </row>
    <row r="40" spans="1:34" x14ac:dyDescent="0.25">
      <c r="A40" s="5" t="s">
        <v>222</v>
      </c>
      <c r="B40" s="5" t="s">
        <v>223</v>
      </c>
      <c r="C40" s="5" t="str">
        <f>'AEG Inputs'!E40</f>
        <v>DRS.PX.SOR._.RES.Smart Thermostats</v>
      </c>
      <c r="D40" s="5" t="str">
        <f t="shared" si="2"/>
        <v>Max Energy Year</v>
      </c>
      <c r="E40" s="29">
        <f t="shared" si="1"/>
        <v>2.0000000000000001E-4</v>
      </c>
      <c r="G40" s="5">
        <f>INDEX('AEG Inputs'!$J:$J,MATCH($C40,'AEG Inputs'!$E:$E,0))</f>
        <v>20</v>
      </c>
      <c r="S40" s="5" t="s">
        <v>8</v>
      </c>
      <c r="T40" s="5" t="s">
        <v>936</v>
      </c>
      <c r="U40" s="5" t="s">
        <v>123</v>
      </c>
      <c r="V40" s="5" t="s">
        <v>229</v>
      </c>
      <c r="W40" s="30">
        <v>-2.0548E-5</v>
      </c>
      <c r="Y40" s="5" t="s">
        <v>1004</v>
      </c>
      <c r="Z40" s="5">
        <v>1</v>
      </c>
      <c r="AD40" s="5" t="s">
        <v>1002</v>
      </c>
      <c r="AH40" s="5" t="s">
        <v>889</v>
      </c>
    </row>
    <row r="41" spans="1:34" x14ac:dyDescent="0.25">
      <c r="A41" s="5" t="s">
        <v>222</v>
      </c>
      <c r="B41" s="5" t="s">
        <v>223</v>
      </c>
      <c r="C41" s="5" t="str">
        <f>'AEG Inputs'!E41</f>
        <v>DRS.PX.SOR._.RES.Water Heater - DLC</v>
      </c>
      <c r="D41" s="5" t="str">
        <f t="shared" si="2"/>
        <v>Max Energy Year</v>
      </c>
      <c r="E41" s="29">
        <f t="shared" si="1"/>
        <v>1.7999999999999998E-4</v>
      </c>
      <c r="G41" s="5">
        <f>INDEX('AEG Inputs'!$J:$J,MATCH($C41,'AEG Inputs'!$E:$E,0))</f>
        <v>18</v>
      </c>
      <c r="S41" s="5" t="s">
        <v>8</v>
      </c>
      <c r="T41" s="5" t="s">
        <v>937</v>
      </c>
      <c r="U41" s="5" t="s">
        <v>125</v>
      </c>
      <c r="V41" s="5" t="s">
        <v>229</v>
      </c>
      <c r="W41" s="30">
        <v>-5.9361000000000003E-5</v>
      </c>
      <c r="Y41" s="5" t="s">
        <v>1004</v>
      </c>
      <c r="Z41" s="5">
        <v>1</v>
      </c>
      <c r="AD41" s="5" t="s">
        <v>1002</v>
      </c>
      <c r="AH41" s="5" t="s">
        <v>889</v>
      </c>
    </row>
    <row r="42" spans="1:34" x14ac:dyDescent="0.25">
      <c r="A42" s="5" t="s">
        <v>222</v>
      </c>
      <c r="B42" s="5" t="s">
        <v>223</v>
      </c>
      <c r="C42" s="5" t="str">
        <f>'AEG Inputs'!E42</f>
        <v>DRS.PX.SOR._.CI_.Battery DLC</v>
      </c>
      <c r="D42" s="5" t="str">
        <f t="shared" si="2"/>
        <v>Max Energy Year</v>
      </c>
      <c r="E42" s="29">
        <f t="shared" si="1"/>
        <v>8.9999999999999998E-4</v>
      </c>
      <c r="G42" s="5">
        <f>INDEX('AEG Inputs'!$J:$J,MATCH($C42,'AEG Inputs'!$E:$E,0))</f>
        <v>90</v>
      </c>
      <c r="S42" s="5" t="s">
        <v>8</v>
      </c>
      <c r="T42" s="5" t="s">
        <v>938</v>
      </c>
      <c r="U42" s="5" t="s">
        <v>95</v>
      </c>
      <c r="V42" s="5" t="s">
        <v>229</v>
      </c>
      <c r="W42" s="30">
        <v>-1.0274E-4</v>
      </c>
      <c r="Y42" s="5" t="s">
        <v>1004</v>
      </c>
      <c r="Z42" s="5">
        <v>1</v>
      </c>
      <c r="AD42" s="5" t="s">
        <v>1002</v>
      </c>
      <c r="AH42" s="5" t="s">
        <v>889</v>
      </c>
    </row>
    <row r="43" spans="1:34" x14ac:dyDescent="0.25">
      <c r="A43" s="5" t="s">
        <v>222</v>
      </c>
      <c r="B43" s="5" t="s">
        <v>223</v>
      </c>
      <c r="C43" s="5" t="str">
        <f>'AEG Inputs'!E43</f>
        <v>DRS.PX.SOR._.CI_.Grid Interactive Water Htr</v>
      </c>
      <c r="D43" s="5" t="str">
        <f t="shared" si="2"/>
        <v>Max Energy Year</v>
      </c>
      <c r="E43" s="29">
        <f t="shared" si="1"/>
        <v>1.7999999999999998E-4</v>
      </c>
      <c r="G43" s="5">
        <f>INDEX('AEG Inputs'!$J:$J,MATCH($C43,'AEG Inputs'!$E:$E,0))</f>
        <v>18</v>
      </c>
      <c r="S43" s="5" t="s">
        <v>8</v>
      </c>
      <c r="T43" s="5" t="s">
        <v>939</v>
      </c>
      <c r="U43" s="5" t="s">
        <v>97</v>
      </c>
      <c r="V43" s="5" t="s">
        <v>229</v>
      </c>
      <c r="W43" s="30">
        <v>-2.0548E-5</v>
      </c>
      <c r="Y43" s="5" t="s">
        <v>1004</v>
      </c>
      <c r="Z43" s="5">
        <v>1</v>
      </c>
      <c r="AD43" s="5" t="s">
        <v>1002</v>
      </c>
      <c r="AH43" s="5" t="s">
        <v>889</v>
      </c>
    </row>
    <row r="44" spans="1:34" x14ac:dyDescent="0.25">
      <c r="A44" s="5" t="s">
        <v>222</v>
      </c>
      <c r="B44" s="5" t="s">
        <v>223</v>
      </c>
      <c r="C44" s="5" t="str">
        <f>'AEG Inputs'!E44</f>
        <v>DRS.PX.SOR._.CI_.HVAC - DLC</v>
      </c>
      <c r="D44" s="5" t="str">
        <f t="shared" si="2"/>
        <v>Max Energy Year</v>
      </c>
      <c r="E44" s="29">
        <f t="shared" si="1"/>
        <v>1E-3</v>
      </c>
      <c r="G44" s="5">
        <f>INDEX('AEG Inputs'!$J:$J,MATCH($C44,'AEG Inputs'!$E:$E,0))</f>
        <v>100</v>
      </c>
      <c r="S44" s="5" t="s">
        <v>8</v>
      </c>
      <c r="T44" s="5" t="s">
        <v>940</v>
      </c>
      <c r="U44" s="5" t="s">
        <v>99</v>
      </c>
      <c r="V44" s="5" t="s">
        <v>229</v>
      </c>
      <c r="W44" s="30">
        <v>-2.0548E-5</v>
      </c>
      <c r="Y44" s="5" t="s">
        <v>1004</v>
      </c>
      <c r="Z44" s="5">
        <v>1</v>
      </c>
      <c r="AD44" s="5" t="s">
        <v>1002</v>
      </c>
      <c r="AH44" s="5" t="s">
        <v>889</v>
      </c>
    </row>
    <row r="45" spans="1:34" x14ac:dyDescent="0.25">
      <c r="A45" s="5" t="s">
        <v>222</v>
      </c>
      <c r="B45" s="5" t="s">
        <v>223</v>
      </c>
      <c r="C45" s="5" t="str">
        <f>'AEG Inputs'!E45</f>
        <v>DRS.PX.SOR._.CI_.Pool Pump - DLC</v>
      </c>
      <c r="D45" s="5" t="str">
        <f t="shared" si="2"/>
        <v>Max Energy Year</v>
      </c>
      <c r="E45" s="29">
        <f t="shared" si="1"/>
        <v>1.7999999999999998E-4</v>
      </c>
      <c r="G45" s="5">
        <f>INDEX('AEG Inputs'!$J:$J,MATCH($C45,'AEG Inputs'!$E:$E,0))</f>
        <v>18</v>
      </c>
      <c r="S45" s="5" t="s">
        <v>8</v>
      </c>
      <c r="T45" s="5" t="s">
        <v>941</v>
      </c>
      <c r="U45" s="5" t="s">
        <v>101</v>
      </c>
      <c r="V45" s="5" t="s">
        <v>229</v>
      </c>
      <c r="W45" s="30">
        <v>-2.2830999999999999E-5</v>
      </c>
      <c r="Y45" s="5" t="s">
        <v>1004</v>
      </c>
      <c r="Z45" s="5">
        <v>1</v>
      </c>
      <c r="AD45" s="5" t="s">
        <v>1002</v>
      </c>
      <c r="AH45" s="5" t="s">
        <v>889</v>
      </c>
    </row>
    <row r="46" spans="1:34" x14ac:dyDescent="0.25">
      <c r="A46" s="5" t="s">
        <v>222</v>
      </c>
      <c r="B46" s="5" t="s">
        <v>223</v>
      </c>
      <c r="C46" s="5" t="str">
        <f>'AEG Inputs'!E46</f>
        <v>DRS.PX.SOR._.CI_.Smart Thermostats</v>
      </c>
      <c r="D46" s="5" t="str">
        <f t="shared" si="2"/>
        <v>Max Energy Year</v>
      </c>
      <c r="E46" s="29">
        <f t="shared" si="1"/>
        <v>2.0000000000000001E-4</v>
      </c>
      <c r="G46" s="5">
        <f>INDEX('AEG Inputs'!$J:$J,MATCH($C46,'AEG Inputs'!$E:$E,0))</f>
        <v>20</v>
      </c>
      <c r="S46" s="5" t="s">
        <v>8</v>
      </c>
      <c r="T46" s="5" t="s">
        <v>942</v>
      </c>
      <c r="U46" s="5" t="s">
        <v>103</v>
      </c>
      <c r="V46" s="5" t="s">
        <v>229</v>
      </c>
      <c r="W46" s="30">
        <v>-1.1415499999999999E-4</v>
      </c>
      <c r="Y46" s="5" t="s">
        <v>1004</v>
      </c>
      <c r="Z46" s="5">
        <v>1</v>
      </c>
      <c r="AD46" s="5" t="s">
        <v>1002</v>
      </c>
      <c r="AH46" s="5" t="s">
        <v>889</v>
      </c>
    </row>
    <row r="47" spans="1:34" x14ac:dyDescent="0.25">
      <c r="A47" s="5" t="s">
        <v>222</v>
      </c>
      <c r="B47" s="5" t="s">
        <v>223</v>
      </c>
      <c r="C47" s="5" t="str">
        <f>'AEG Inputs'!E47</f>
        <v>DRS.PX.SOR._.CI_.3 Party</v>
      </c>
      <c r="D47" s="5" t="str">
        <f t="shared" si="2"/>
        <v>Max Energy Year</v>
      </c>
      <c r="E47" s="29">
        <f t="shared" si="1"/>
        <v>2.0000000000000001E-4</v>
      </c>
      <c r="G47" s="5">
        <f>INDEX('AEG Inputs'!$J:$J,MATCH($C47,'AEG Inputs'!$E:$E,0))</f>
        <v>20</v>
      </c>
      <c r="S47" s="5" t="s">
        <v>8</v>
      </c>
      <c r="T47" s="5" t="s">
        <v>943</v>
      </c>
      <c r="U47" s="5" t="s">
        <v>105</v>
      </c>
      <c r="V47" s="5" t="s">
        <v>229</v>
      </c>
      <c r="W47" s="30">
        <v>-2.0548E-5</v>
      </c>
      <c r="Y47" s="5" t="s">
        <v>1004</v>
      </c>
      <c r="Z47" s="5">
        <v>1</v>
      </c>
      <c r="AD47" s="5" t="s">
        <v>1002</v>
      </c>
      <c r="AH47" s="5" t="s">
        <v>889</v>
      </c>
    </row>
    <row r="48" spans="1:34" x14ac:dyDescent="0.25">
      <c r="A48" s="5" t="s">
        <v>222</v>
      </c>
      <c r="B48" s="5" t="s">
        <v>223</v>
      </c>
      <c r="C48" s="5" t="str">
        <f>'AEG Inputs'!E48</f>
        <v>DRS.PX.SOR._.CI_.Water Heater - DLC</v>
      </c>
      <c r="D48" s="5" t="str">
        <f t="shared" si="2"/>
        <v>Max Energy Year</v>
      </c>
      <c r="E48" s="29">
        <f t="shared" si="1"/>
        <v>1.7999999999999998E-4</v>
      </c>
      <c r="G48" s="5">
        <f>INDEX('AEG Inputs'!$J:$J,MATCH($C48,'AEG Inputs'!$E:$E,0))</f>
        <v>18</v>
      </c>
      <c r="S48" s="5" t="s">
        <v>8</v>
      </c>
      <c r="T48" s="5" t="s">
        <v>944</v>
      </c>
      <c r="U48" s="5" t="s">
        <v>107</v>
      </c>
      <c r="V48" s="5" t="s">
        <v>229</v>
      </c>
      <c r="W48" s="30">
        <v>-2.2830999999999999E-5</v>
      </c>
      <c r="Y48" s="5" t="s">
        <v>1004</v>
      </c>
      <c r="Z48" s="5">
        <v>1</v>
      </c>
      <c r="AD48" s="5" t="s">
        <v>1002</v>
      </c>
      <c r="AH48" s="5" t="s">
        <v>889</v>
      </c>
    </row>
    <row r="49" spans="1:34" x14ac:dyDescent="0.25">
      <c r="A49" s="5" t="s">
        <v>222</v>
      </c>
      <c r="B49" s="5" t="s">
        <v>223</v>
      </c>
      <c r="C49" s="5" t="str">
        <f>'AEG Inputs'!E49</f>
        <v>DRS.PX.SOR._.IRR.Irrigation DLC</v>
      </c>
      <c r="D49" s="5" t="str">
        <f t="shared" si="2"/>
        <v>Max Energy Year</v>
      </c>
      <c r="E49" s="29">
        <f t="shared" si="1"/>
        <v>5.2000000000000006E-4</v>
      </c>
      <c r="G49" s="5">
        <f>INDEX('AEG Inputs'!$J:$J,MATCH($C49,'AEG Inputs'!$E:$E,0))</f>
        <v>52</v>
      </c>
      <c r="S49" s="5" t="s">
        <v>8</v>
      </c>
      <c r="T49" s="5" t="s">
        <v>945</v>
      </c>
      <c r="U49" s="5" t="s">
        <v>109</v>
      </c>
      <c r="V49" s="5" t="s">
        <v>229</v>
      </c>
      <c r="W49" s="30">
        <v>-2.0548E-5</v>
      </c>
      <c r="Y49" s="5" t="s">
        <v>1004</v>
      </c>
      <c r="Z49" s="5">
        <v>1</v>
      </c>
      <c r="AD49" s="5" t="s">
        <v>1002</v>
      </c>
      <c r="AH49" s="5" t="s">
        <v>889</v>
      </c>
    </row>
    <row r="50" spans="1:34" x14ac:dyDescent="0.25">
      <c r="A50" s="5" t="s">
        <v>222</v>
      </c>
      <c r="B50" s="5" t="s">
        <v>223</v>
      </c>
      <c r="C50" s="5" t="str">
        <f>'AEG Inputs'!E50</f>
        <v>DRS.PX.UTN._.RES.Battery DLC</v>
      </c>
      <c r="D50" s="5" t="str">
        <f t="shared" si="2"/>
        <v>Max Energy Year</v>
      </c>
      <c r="E50" s="29">
        <f t="shared" si="1"/>
        <v>8.9999999999999998E-4</v>
      </c>
      <c r="G50" s="5">
        <f>INDEX('AEG Inputs'!$J:$J,MATCH($C50,'AEG Inputs'!$E:$E,0))</f>
        <v>90</v>
      </c>
      <c r="S50" s="5" t="s">
        <v>8</v>
      </c>
      <c r="T50" s="5" t="s">
        <v>946</v>
      </c>
      <c r="U50" s="5" t="s">
        <v>151</v>
      </c>
      <c r="V50" s="5" t="s">
        <v>229</v>
      </c>
      <c r="W50" s="30">
        <v>-2.2830999999999999E-5</v>
      </c>
      <c r="Y50" s="5" t="s">
        <v>1004</v>
      </c>
      <c r="Z50" s="5">
        <v>1</v>
      </c>
      <c r="AD50" s="5" t="s">
        <v>1002</v>
      </c>
      <c r="AH50" s="5" t="s">
        <v>889</v>
      </c>
    </row>
    <row r="51" spans="1:34" x14ac:dyDescent="0.25">
      <c r="A51" s="5" t="s">
        <v>222</v>
      </c>
      <c r="B51" s="5" t="s">
        <v>223</v>
      </c>
      <c r="C51" s="5" t="str">
        <f>'AEG Inputs'!E51</f>
        <v>DRS.PX.UTN._.RES.EV DLC</v>
      </c>
      <c r="D51" s="5" t="str">
        <f t="shared" si="2"/>
        <v>Max Energy Year</v>
      </c>
      <c r="E51" s="29">
        <f t="shared" si="1"/>
        <v>1.7999999999999998E-4</v>
      </c>
      <c r="G51" s="5">
        <f>INDEX('AEG Inputs'!$J:$J,MATCH($C51,'AEG Inputs'!$E:$E,0))</f>
        <v>18</v>
      </c>
      <c r="S51" s="5" t="s">
        <v>8</v>
      </c>
      <c r="T51" s="5" t="s">
        <v>947</v>
      </c>
      <c r="U51" s="5" t="s">
        <v>141</v>
      </c>
      <c r="V51" s="5" t="s">
        <v>229</v>
      </c>
      <c r="W51" s="30">
        <v>-1.0274E-4</v>
      </c>
      <c r="Y51" s="5" t="s">
        <v>1004</v>
      </c>
      <c r="Z51" s="5">
        <v>1</v>
      </c>
      <c r="AD51" s="5" t="s">
        <v>1002</v>
      </c>
      <c r="AH51" s="5" t="s">
        <v>889</v>
      </c>
    </row>
    <row r="52" spans="1:34" x14ac:dyDescent="0.25">
      <c r="A52" s="5" t="s">
        <v>222</v>
      </c>
      <c r="B52" s="5" t="s">
        <v>223</v>
      </c>
      <c r="C52" s="5" t="str">
        <f>'AEG Inputs'!E52</f>
        <v>DRS.PX.UTN._.RES.Grid Interactive Water Htr</v>
      </c>
      <c r="D52" s="5" t="str">
        <f t="shared" si="2"/>
        <v>Max Energy Year</v>
      </c>
      <c r="E52" s="29">
        <f t="shared" si="1"/>
        <v>1.7999999999999998E-4</v>
      </c>
      <c r="G52" s="5">
        <f>INDEX('AEG Inputs'!$J:$J,MATCH($C52,'AEG Inputs'!$E:$E,0))</f>
        <v>18</v>
      </c>
      <c r="S52" s="5" t="s">
        <v>8</v>
      </c>
      <c r="T52" s="5" t="s">
        <v>948</v>
      </c>
      <c r="U52" s="5" t="s">
        <v>143</v>
      </c>
      <c r="V52" s="5" t="s">
        <v>229</v>
      </c>
      <c r="W52" s="30">
        <v>-2.0548E-5</v>
      </c>
      <c r="Y52" s="5" t="s">
        <v>1004</v>
      </c>
      <c r="Z52" s="5">
        <v>1</v>
      </c>
      <c r="AD52" s="5" t="s">
        <v>1002</v>
      </c>
      <c r="AH52" s="5" t="s">
        <v>889</v>
      </c>
    </row>
    <row r="53" spans="1:34" x14ac:dyDescent="0.25">
      <c r="A53" s="5" t="s">
        <v>222</v>
      </c>
      <c r="B53" s="5" t="s">
        <v>223</v>
      </c>
      <c r="C53" s="5" t="str">
        <f>'AEG Inputs'!E53</f>
        <v>DRS.PX.UTN._.RES.Home Energy Mgmt Sys</v>
      </c>
      <c r="D53" s="5" t="str">
        <f t="shared" si="2"/>
        <v>Max Energy Year</v>
      </c>
      <c r="E53" s="29">
        <f t="shared" si="1"/>
        <v>2.0000000000000001E-4</v>
      </c>
      <c r="G53" s="5">
        <f>INDEX('AEG Inputs'!$J:$J,MATCH($C53,'AEG Inputs'!$E:$E,0))</f>
        <v>20</v>
      </c>
      <c r="S53" s="5" t="s">
        <v>8</v>
      </c>
      <c r="T53" s="5" t="s">
        <v>949</v>
      </c>
      <c r="U53" s="5" t="s">
        <v>145</v>
      </c>
      <c r="V53" s="5" t="s">
        <v>229</v>
      </c>
      <c r="W53" s="30">
        <v>-1.1415499999999999E-4</v>
      </c>
      <c r="Y53" s="5" t="s">
        <v>1004</v>
      </c>
      <c r="Z53" s="5">
        <v>1</v>
      </c>
      <c r="AD53" s="5" t="s">
        <v>1002</v>
      </c>
      <c r="AH53" s="5" t="s">
        <v>889</v>
      </c>
    </row>
    <row r="54" spans="1:34" x14ac:dyDescent="0.25">
      <c r="A54" s="5" t="s">
        <v>222</v>
      </c>
      <c r="B54" s="5" t="s">
        <v>223</v>
      </c>
      <c r="C54" s="5" t="str">
        <f>'AEG Inputs'!E54</f>
        <v>DRS.PX.UTN._.RES.HVAC - DLC</v>
      </c>
      <c r="D54" s="5" t="str">
        <f t="shared" si="2"/>
        <v>Max Energy Year</v>
      </c>
      <c r="E54" s="29">
        <f t="shared" si="1"/>
        <v>1E-3</v>
      </c>
      <c r="G54" s="5">
        <f>INDEX('AEG Inputs'!$J:$J,MATCH($C54,'AEG Inputs'!$E:$E,0))</f>
        <v>100</v>
      </c>
      <c r="S54" s="5" t="s">
        <v>8</v>
      </c>
      <c r="T54" s="5" t="s">
        <v>950</v>
      </c>
      <c r="U54" s="5" t="s">
        <v>147</v>
      </c>
      <c r="V54" s="5" t="s">
        <v>229</v>
      </c>
      <c r="W54" s="30">
        <v>-2.0548E-5</v>
      </c>
      <c r="Y54" s="5" t="s">
        <v>1004</v>
      </c>
      <c r="Z54" s="5">
        <v>1</v>
      </c>
      <c r="AD54" s="5" t="s">
        <v>1002</v>
      </c>
      <c r="AH54" s="5" t="s">
        <v>889</v>
      </c>
    </row>
    <row r="55" spans="1:34" x14ac:dyDescent="0.25">
      <c r="A55" s="5" t="s">
        <v>222</v>
      </c>
      <c r="B55" s="5" t="s">
        <v>223</v>
      </c>
      <c r="C55" s="5" t="str">
        <f>'AEG Inputs'!E55</f>
        <v>DRS.PX.UTN._.RES.Pool Pump - DLC</v>
      </c>
      <c r="D55" s="5" t="str">
        <f t="shared" si="2"/>
        <v>Max Energy Year</v>
      </c>
      <c r="E55" s="29">
        <f t="shared" si="1"/>
        <v>1.7999999999999998E-4</v>
      </c>
      <c r="G55" s="5">
        <f>INDEX('AEG Inputs'!$J:$J,MATCH($C55,'AEG Inputs'!$E:$E,0))</f>
        <v>18</v>
      </c>
      <c r="S55" s="5" t="s">
        <v>8</v>
      </c>
      <c r="T55" s="5" t="s">
        <v>951</v>
      </c>
      <c r="U55" s="5" t="s">
        <v>149</v>
      </c>
      <c r="V55" s="5" t="s">
        <v>229</v>
      </c>
      <c r="W55" s="30">
        <v>-2.2830999999999999E-5</v>
      </c>
      <c r="Y55" s="5" t="s">
        <v>1004</v>
      </c>
      <c r="Z55" s="5">
        <v>1</v>
      </c>
      <c r="AD55" s="5" t="s">
        <v>1002</v>
      </c>
      <c r="AH55" s="5" t="s">
        <v>889</v>
      </c>
    </row>
    <row r="56" spans="1:34" x14ac:dyDescent="0.25">
      <c r="A56" s="5" t="s">
        <v>222</v>
      </c>
      <c r="B56" s="5" t="s">
        <v>223</v>
      </c>
      <c r="C56" s="5" t="str">
        <f>'AEG Inputs'!E56</f>
        <v>DRS.PX.UTN._.RES.Water Heater - DLC</v>
      </c>
      <c r="D56" s="5" t="str">
        <f t="shared" si="2"/>
        <v>Max Energy Year</v>
      </c>
      <c r="E56" s="29">
        <f t="shared" si="1"/>
        <v>1.7999999999999998E-4</v>
      </c>
      <c r="G56" s="5">
        <f>INDEX('AEG Inputs'!$J:$J,MATCH($C56,'AEG Inputs'!$E:$E,0))</f>
        <v>18</v>
      </c>
      <c r="S56" s="5" t="s">
        <v>8</v>
      </c>
      <c r="T56" s="5" t="s">
        <v>952</v>
      </c>
      <c r="U56" s="5" t="s">
        <v>153</v>
      </c>
      <c r="V56" s="5" t="s">
        <v>229</v>
      </c>
      <c r="W56" s="30">
        <v>-2.0548E-5</v>
      </c>
      <c r="Y56" s="5" t="s">
        <v>1004</v>
      </c>
      <c r="Z56" s="5">
        <v>1</v>
      </c>
      <c r="AD56" s="5" t="s">
        <v>1002</v>
      </c>
      <c r="AH56" s="5" t="s">
        <v>889</v>
      </c>
    </row>
    <row r="57" spans="1:34" x14ac:dyDescent="0.25">
      <c r="A57" s="5" t="s">
        <v>222</v>
      </c>
      <c r="B57" s="5" t="s">
        <v>223</v>
      </c>
      <c r="C57" s="5" t="str">
        <f>'AEG Inputs'!E57</f>
        <v>DRS.PX.UTN._.CI_.Battery DLC</v>
      </c>
      <c r="D57" s="5" t="str">
        <f t="shared" si="2"/>
        <v>Max Energy Year</v>
      </c>
      <c r="E57" s="29">
        <f t="shared" si="1"/>
        <v>8.9999999999999998E-4</v>
      </c>
      <c r="G57" s="5">
        <f>INDEX('AEG Inputs'!$J:$J,MATCH($C57,'AEG Inputs'!$E:$E,0))</f>
        <v>90</v>
      </c>
      <c r="S57" s="5" t="s">
        <v>8</v>
      </c>
      <c r="T57" s="5" t="s">
        <v>953</v>
      </c>
      <c r="U57" s="5" t="s">
        <v>155</v>
      </c>
      <c r="V57" s="5" t="s">
        <v>229</v>
      </c>
      <c r="W57" s="30">
        <v>-5.9361000000000003E-5</v>
      </c>
      <c r="Y57" s="5" t="s">
        <v>1004</v>
      </c>
      <c r="Z57" s="5">
        <v>1</v>
      </c>
      <c r="AD57" s="5" t="s">
        <v>1002</v>
      </c>
      <c r="AH57" s="5" t="s">
        <v>889</v>
      </c>
    </row>
    <row r="58" spans="1:34" x14ac:dyDescent="0.25">
      <c r="A58" s="5" t="s">
        <v>222</v>
      </c>
      <c r="B58" s="5" t="s">
        <v>223</v>
      </c>
      <c r="C58" s="5" t="str">
        <f>'AEG Inputs'!E58</f>
        <v>DRS.PX.UTN._.CI_.Grid Interactive Water Htr</v>
      </c>
      <c r="D58" s="5" t="str">
        <f t="shared" si="2"/>
        <v>Max Energy Year</v>
      </c>
      <c r="E58" s="29">
        <f t="shared" si="1"/>
        <v>1.7999999999999998E-4</v>
      </c>
      <c r="G58" s="5">
        <f>INDEX('AEG Inputs'!$J:$J,MATCH($C58,'AEG Inputs'!$E:$E,0))</f>
        <v>18</v>
      </c>
      <c r="S58" s="5" t="s">
        <v>8</v>
      </c>
      <c r="T58" s="5" t="s">
        <v>954</v>
      </c>
      <c r="U58" s="5" t="s">
        <v>127</v>
      </c>
      <c r="V58" s="5" t="s">
        <v>229</v>
      </c>
      <c r="W58" s="30">
        <v>-1.0274E-4</v>
      </c>
      <c r="Y58" s="5" t="s">
        <v>1004</v>
      </c>
      <c r="Z58" s="5">
        <v>1</v>
      </c>
      <c r="AD58" s="5" t="s">
        <v>1002</v>
      </c>
      <c r="AH58" s="5" t="s">
        <v>889</v>
      </c>
    </row>
    <row r="59" spans="1:34" x14ac:dyDescent="0.25">
      <c r="A59" s="5" t="s">
        <v>222</v>
      </c>
      <c r="B59" s="5" t="s">
        <v>223</v>
      </c>
      <c r="C59" s="5" t="str">
        <f>'AEG Inputs'!E59</f>
        <v>DRS.PX.UTN._.CI_.HVAC - DLC</v>
      </c>
      <c r="D59" s="5" t="str">
        <f t="shared" si="2"/>
        <v>Max Energy Year</v>
      </c>
      <c r="E59" s="29">
        <f t="shared" si="1"/>
        <v>1E-3</v>
      </c>
      <c r="G59" s="5">
        <f>INDEX('AEG Inputs'!$J:$J,MATCH($C59,'AEG Inputs'!$E:$E,0))</f>
        <v>100</v>
      </c>
      <c r="S59" s="5" t="s">
        <v>8</v>
      </c>
      <c r="T59" s="5" t="s">
        <v>955</v>
      </c>
      <c r="U59" s="5" t="s">
        <v>129</v>
      </c>
      <c r="V59" s="5" t="s">
        <v>229</v>
      </c>
      <c r="W59" s="30">
        <v>-2.0548E-5</v>
      </c>
      <c r="Y59" s="5" t="s">
        <v>1004</v>
      </c>
      <c r="Z59" s="5">
        <v>1</v>
      </c>
      <c r="AD59" s="5" t="s">
        <v>1002</v>
      </c>
      <c r="AH59" s="5" t="s">
        <v>889</v>
      </c>
    </row>
    <row r="60" spans="1:34" x14ac:dyDescent="0.25">
      <c r="A60" s="5" t="s">
        <v>222</v>
      </c>
      <c r="B60" s="5" t="s">
        <v>223</v>
      </c>
      <c r="C60" s="5" t="str">
        <f>'AEG Inputs'!E60</f>
        <v>DRS.PX.UTN._.CI_.Pool Pump - DLC</v>
      </c>
      <c r="D60" s="5" t="str">
        <f t="shared" si="2"/>
        <v>Max Energy Year</v>
      </c>
      <c r="E60" s="29">
        <f t="shared" si="1"/>
        <v>1.7999999999999998E-4</v>
      </c>
      <c r="G60" s="5">
        <f>INDEX('AEG Inputs'!$J:$J,MATCH($C60,'AEG Inputs'!$E:$E,0))</f>
        <v>18</v>
      </c>
      <c r="S60" s="5" t="s">
        <v>8</v>
      </c>
      <c r="T60" s="5" t="s">
        <v>956</v>
      </c>
      <c r="U60" s="5" t="s">
        <v>131</v>
      </c>
      <c r="V60" s="5" t="s">
        <v>229</v>
      </c>
      <c r="W60" s="30">
        <v>-2.0548E-5</v>
      </c>
      <c r="Y60" s="5" t="s">
        <v>1004</v>
      </c>
      <c r="Z60" s="5">
        <v>1</v>
      </c>
      <c r="AD60" s="5" t="s">
        <v>1002</v>
      </c>
      <c r="AH60" s="5" t="s">
        <v>889</v>
      </c>
    </row>
    <row r="61" spans="1:34" x14ac:dyDescent="0.25">
      <c r="A61" s="5" t="s">
        <v>222</v>
      </c>
      <c r="B61" s="5" t="s">
        <v>223</v>
      </c>
      <c r="C61" s="5" t="str">
        <f>'AEG Inputs'!E61</f>
        <v>DRS.PX.UTN._.CI_.Smart Thermostats</v>
      </c>
      <c r="D61" s="5" t="str">
        <f t="shared" si="2"/>
        <v>Max Energy Year</v>
      </c>
      <c r="E61" s="29">
        <f t="shared" si="1"/>
        <v>2.0000000000000001E-4</v>
      </c>
      <c r="G61" s="5">
        <f>INDEX('AEG Inputs'!$J:$J,MATCH($C61,'AEG Inputs'!$E:$E,0))</f>
        <v>20</v>
      </c>
      <c r="S61" s="5" t="s">
        <v>8</v>
      </c>
      <c r="T61" s="5" t="s">
        <v>957</v>
      </c>
      <c r="U61" s="5" t="s">
        <v>133</v>
      </c>
      <c r="V61" s="5" t="s">
        <v>229</v>
      </c>
      <c r="W61" s="30">
        <v>-2.2830999999999999E-5</v>
      </c>
      <c r="Y61" s="5" t="s">
        <v>1004</v>
      </c>
      <c r="Z61" s="5">
        <v>1</v>
      </c>
      <c r="AD61" s="5" t="s">
        <v>1002</v>
      </c>
      <c r="AH61" s="5" t="s">
        <v>889</v>
      </c>
    </row>
    <row r="62" spans="1:34" x14ac:dyDescent="0.25">
      <c r="A62" s="5" t="s">
        <v>222</v>
      </c>
      <c r="B62" s="5" t="s">
        <v>223</v>
      </c>
      <c r="C62" s="5" t="str">
        <f>'AEG Inputs'!E62</f>
        <v>DRS.PX.UTN._.CI_.3 Party</v>
      </c>
      <c r="D62" s="5" t="str">
        <f t="shared" si="2"/>
        <v>Max Energy Year</v>
      </c>
      <c r="E62" s="29">
        <f t="shared" si="1"/>
        <v>2.0000000000000001E-4</v>
      </c>
      <c r="G62" s="5">
        <f>INDEX('AEG Inputs'!$J:$J,MATCH($C62,'AEG Inputs'!$E:$E,0))</f>
        <v>20</v>
      </c>
      <c r="S62" s="5" t="s">
        <v>8</v>
      </c>
      <c r="T62" s="5" t="s">
        <v>958</v>
      </c>
      <c r="U62" s="5" t="s">
        <v>135</v>
      </c>
      <c r="V62" s="5" t="s">
        <v>229</v>
      </c>
      <c r="W62" s="30">
        <v>-1.1415499999999999E-4</v>
      </c>
      <c r="Y62" s="5" t="s">
        <v>1004</v>
      </c>
      <c r="Z62" s="5">
        <v>1</v>
      </c>
      <c r="AD62" s="5" t="s">
        <v>1002</v>
      </c>
      <c r="AH62" s="5" t="s">
        <v>889</v>
      </c>
    </row>
    <row r="63" spans="1:34" x14ac:dyDescent="0.25">
      <c r="A63" s="5" t="s">
        <v>222</v>
      </c>
      <c r="B63" s="5" t="s">
        <v>223</v>
      </c>
      <c r="C63" s="5" t="str">
        <f>'AEG Inputs'!E63</f>
        <v>DRS.PX.UTN._.CI_.Water Heater - DLC</v>
      </c>
      <c r="D63" s="5" t="str">
        <f t="shared" si="2"/>
        <v>Max Energy Year</v>
      </c>
      <c r="E63" s="29">
        <f t="shared" si="1"/>
        <v>1.7999999999999998E-4</v>
      </c>
      <c r="G63" s="5">
        <f>INDEX('AEG Inputs'!$J:$J,MATCH($C63,'AEG Inputs'!$E:$E,0))</f>
        <v>18</v>
      </c>
      <c r="S63" s="5" t="s">
        <v>8</v>
      </c>
      <c r="T63" s="5" t="s">
        <v>959</v>
      </c>
      <c r="U63" s="5" t="s">
        <v>137</v>
      </c>
      <c r="V63" s="5" t="s">
        <v>229</v>
      </c>
      <c r="W63" s="30">
        <v>-2.0548E-5</v>
      </c>
      <c r="Y63" s="5" t="s">
        <v>1004</v>
      </c>
      <c r="Z63" s="5">
        <v>1</v>
      </c>
      <c r="AD63" s="5" t="s">
        <v>1002</v>
      </c>
      <c r="AH63" s="5" t="s">
        <v>889</v>
      </c>
    </row>
    <row r="64" spans="1:34" x14ac:dyDescent="0.25">
      <c r="A64" s="5" t="s">
        <v>222</v>
      </c>
      <c r="B64" s="5" t="s">
        <v>223</v>
      </c>
      <c r="C64" s="5" t="str">
        <f>'AEG Inputs'!E64</f>
        <v>DRS.PX.UTN._.IRR.Irrigation DLC</v>
      </c>
      <c r="D64" s="5" t="str">
        <f t="shared" si="2"/>
        <v>Max Energy Year</v>
      </c>
      <c r="E64" s="29">
        <f t="shared" si="1"/>
        <v>5.2000000000000006E-4</v>
      </c>
      <c r="G64" s="5">
        <f>INDEX('AEG Inputs'!$J:$J,MATCH($C64,'AEG Inputs'!$E:$E,0))</f>
        <v>52</v>
      </c>
      <c r="S64" s="5" t="s">
        <v>8</v>
      </c>
      <c r="T64" s="5" t="s">
        <v>960</v>
      </c>
      <c r="U64" s="5" t="s">
        <v>139</v>
      </c>
      <c r="V64" s="5" t="s">
        <v>229</v>
      </c>
      <c r="W64" s="30">
        <v>-2.0548E-5</v>
      </c>
      <c r="Y64" s="5" t="s">
        <v>1004</v>
      </c>
      <c r="Z64" s="5">
        <v>1</v>
      </c>
      <c r="AD64" s="5" t="s">
        <v>1002</v>
      </c>
      <c r="AH64" s="5" t="s">
        <v>889</v>
      </c>
    </row>
    <row r="65" spans="1:34" x14ac:dyDescent="0.25">
      <c r="A65" s="5" t="s">
        <v>222</v>
      </c>
      <c r="B65" s="5" t="s">
        <v>223</v>
      </c>
      <c r="C65" s="5" t="str">
        <f>'AEG Inputs'!E65</f>
        <v>DRS.PX.YAK._.RES.Battery DLC</v>
      </c>
      <c r="D65" s="5" t="str">
        <f t="shared" si="2"/>
        <v>Max Energy Year</v>
      </c>
      <c r="E65" s="29">
        <f t="shared" si="1"/>
        <v>8.9999999999999998E-4</v>
      </c>
      <c r="G65" s="5">
        <f>INDEX('AEG Inputs'!$J:$J,MATCH($C65,'AEG Inputs'!$E:$E,0))</f>
        <v>90</v>
      </c>
      <c r="S65" s="5" t="s">
        <v>8</v>
      </c>
      <c r="T65" s="5" t="s">
        <v>961</v>
      </c>
      <c r="U65" s="5" t="s">
        <v>213</v>
      </c>
      <c r="V65" s="5" t="s">
        <v>229</v>
      </c>
      <c r="W65" s="30">
        <v>-2.2830999999999999E-5</v>
      </c>
      <c r="Y65" s="5" t="s">
        <v>1004</v>
      </c>
      <c r="Z65" s="5">
        <v>1</v>
      </c>
      <c r="AD65" s="5" t="s">
        <v>1002</v>
      </c>
      <c r="AH65" s="5" t="s">
        <v>889</v>
      </c>
    </row>
    <row r="66" spans="1:34" x14ac:dyDescent="0.25">
      <c r="A66" s="5" t="s">
        <v>222</v>
      </c>
      <c r="B66" s="5" t="s">
        <v>223</v>
      </c>
      <c r="C66" s="5" t="str">
        <f>'AEG Inputs'!E66</f>
        <v>DRS.PX.YAK._.RES.EV DLC</v>
      </c>
      <c r="D66" s="5" t="str">
        <f t="shared" si="2"/>
        <v>Max Energy Year</v>
      </c>
      <c r="E66" s="29">
        <f t="shared" si="1"/>
        <v>1.7999999999999998E-4</v>
      </c>
      <c r="G66" s="5">
        <f>INDEX('AEG Inputs'!$J:$J,MATCH($C66,'AEG Inputs'!$E:$E,0))</f>
        <v>18</v>
      </c>
      <c r="S66" s="5" t="s">
        <v>8</v>
      </c>
      <c r="T66" s="5" t="s">
        <v>962</v>
      </c>
      <c r="U66" s="5" t="s">
        <v>203</v>
      </c>
      <c r="V66" s="5" t="s">
        <v>229</v>
      </c>
      <c r="W66" s="30">
        <v>-1.0274E-4</v>
      </c>
      <c r="Y66" s="5" t="s">
        <v>1004</v>
      </c>
      <c r="Z66" s="5">
        <v>1</v>
      </c>
      <c r="AD66" s="5" t="s">
        <v>1002</v>
      </c>
      <c r="AH66" s="5" t="s">
        <v>889</v>
      </c>
    </row>
    <row r="67" spans="1:34" x14ac:dyDescent="0.25">
      <c r="A67" s="5" t="s">
        <v>222</v>
      </c>
      <c r="B67" s="5" t="s">
        <v>223</v>
      </c>
      <c r="C67" s="5" t="str">
        <f>'AEG Inputs'!E67</f>
        <v>DRS.PX.YAK._.RES.Grid Interactive Water Htr</v>
      </c>
      <c r="D67" s="5" t="str">
        <f t="shared" si="2"/>
        <v>Max Energy Year</v>
      </c>
      <c r="E67" s="29">
        <f t="shared" si="1"/>
        <v>1.7999999999999998E-4</v>
      </c>
      <c r="G67" s="5">
        <f>INDEX('AEG Inputs'!$J:$J,MATCH($C67,'AEG Inputs'!$E:$E,0))</f>
        <v>18</v>
      </c>
      <c r="S67" s="5" t="s">
        <v>8</v>
      </c>
      <c r="T67" s="5" t="s">
        <v>963</v>
      </c>
      <c r="U67" s="5" t="s">
        <v>205</v>
      </c>
      <c r="V67" s="5" t="s">
        <v>229</v>
      </c>
      <c r="W67" s="30">
        <v>-2.0548E-5</v>
      </c>
      <c r="Y67" s="5" t="s">
        <v>1004</v>
      </c>
      <c r="Z67" s="5">
        <v>1</v>
      </c>
      <c r="AD67" s="5" t="s">
        <v>1002</v>
      </c>
      <c r="AH67" s="5" t="s">
        <v>889</v>
      </c>
    </row>
    <row r="68" spans="1:34" x14ac:dyDescent="0.25">
      <c r="A68" s="5" t="s">
        <v>222</v>
      </c>
      <c r="B68" s="5" t="s">
        <v>223</v>
      </c>
      <c r="C68" s="5" t="str">
        <f>'AEG Inputs'!E68</f>
        <v>DRS.PX.YAK._.RES.Home Energy Mgmt Sys</v>
      </c>
      <c r="D68" s="5" t="str">
        <f t="shared" ref="D68:D99" si="3">D67</f>
        <v>Max Energy Year</v>
      </c>
      <c r="E68" s="29">
        <f t="shared" ref="E68:E131" si="4">$H$3*G68/1000</f>
        <v>2.0000000000000001E-4</v>
      </c>
      <c r="G68" s="5">
        <f>INDEX('AEG Inputs'!$J:$J,MATCH($C68,'AEG Inputs'!$E:$E,0))</f>
        <v>20</v>
      </c>
      <c r="S68" s="5" t="s">
        <v>8</v>
      </c>
      <c r="T68" s="5" t="s">
        <v>964</v>
      </c>
      <c r="U68" s="5" t="s">
        <v>207</v>
      </c>
      <c r="V68" s="5" t="s">
        <v>229</v>
      </c>
      <c r="W68" s="30">
        <v>-1.1415499999999999E-4</v>
      </c>
      <c r="Y68" s="5" t="s">
        <v>1004</v>
      </c>
      <c r="Z68" s="5">
        <v>1</v>
      </c>
      <c r="AD68" s="5" t="s">
        <v>1002</v>
      </c>
      <c r="AH68" s="5" t="s">
        <v>889</v>
      </c>
    </row>
    <row r="69" spans="1:34" x14ac:dyDescent="0.25">
      <c r="A69" s="5" t="s">
        <v>222</v>
      </c>
      <c r="B69" s="5" t="s">
        <v>223</v>
      </c>
      <c r="C69" s="5" t="str">
        <f>'AEG Inputs'!E69</f>
        <v>DRS.PX.YAK._.RES.HVAC - DLC</v>
      </c>
      <c r="D69" s="5" t="str">
        <f t="shared" si="3"/>
        <v>Max Energy Year</v>
      </c>
      <c r="E69" s="29">
        <f t="shared" si="4"/>
        <v>1E-3</v>
      </c>
      <c r="G69" s="5">
        <f>INDEX('AEG Inputs'!$J:$J,MATCH($C69,'AEG Inputs'!$E:$E,0))</f>
        <v>100</v>
      </c>
      <c r="S69" s="5" t="s">
        <v>8</v>
      </c>
      <c r="T69" s="5" t="s">
        <v>965</v>
      </c>
      <c r="U69" s="5" t="s">
        <v>209</v>
      </c>
      <c r="V69" s="5" t="s">
        <v>229</v>
      </c>
      <c r="W69" s="30">
        <v>-2.0548E-5</v>
      </c>
      <c r="Y69" s="5" t="s">
        <v>1004</v>
      </c>
      <c r="Z69" s="5">
        <v>1</v>
      </c>
      <c r="AD69" s="5" t="s">
        <v>1002</v>
      </c>
      <c r="AH69" s="5" t="s">
        <v>889</v>
      </c>
    </row>
    <row r="70" spans="1:34" x14ac:dyDescent="0.25">
      <c r="A70" s="5" t="s">
        <v>222</v>
      </c>
      <c r="B70" s="5" t="s">
        <v>223</v>
      </c>
      <c r="C70" s="5" t="str">
        <f>'AEG Inputs'!E70</f>
        <v>DRS.PX.YAK._.RES.Pool Pump - DLC</v>
      </c>
      <c r="D70" s="5" t="str">
        <f t="shared" si="3"/>
        <v>Max Energy Year</v>
      </c>
      <c r="E70" s="29">
        <f t="shared" si="4"/>
        <v>1.7999999999999998E-4</v>
      </c>
      <c r="G70" s="5">
        <f>INDEX('AEG Inputs'!$J:$J,MATCH($C70,'AEG Inputs'!$E:$E,0))</f>
        <v>18</v>
      </c>
      <c r="S70" s="5" t="s">
        <v>8</v>
      </c>
      <c r="T70" s="5" t="s">
        <v>966</v>
      </c>
      <c r="U70" s="5" t="s">
        <v>211</v>
      </c>
      <c r="V70" s="5" t="s">
        <v>229</v>
      </c>
      <c r="W70" s="30">
        <v>-2.2830999999999999E-5</v>
      </c>
      <c r="Y70" s="5" t="s">
        <v>1004</v>
      </c>
      <c r="Z70" s="5">
        <v>1</v>
      </c>
      <c r="AD70" s="5" t="s">
        <v>1002</v>
      </c>
      <c r="AH70" s="5" t="s">
        <v>889</v>
      </c>
    </row>
    <row r="71" spans="1:34" x14ac:dyDescent="0.25">
      <c r="A71" s="5" t="s">
        <v>222</v>
      </c>
      <c r="B71" s="5" t="s">
        <v>223</v>
      </c>
      <c r="C71" s="5" t="str">
        <f>'AEG Inputs'!E71</f>
        <v>DRS.PX.YAK._.RES.Smart Thermostats</v>
      </c>
      <c r="D71" s="5" t="str">
        <f t="shared" si="3"/>
        <v>Max Energy Year</v>
      </c>
      <c r="E71" s="29">
        <f t="shared" si="4"/>
        <v>2.0000000000000001E-4</v>
      </c>
      <c r="G71" s="5">
        <f>INDEX('AEG Inputs'!$J:$J,MATCH($C71,'AEG Inputs'!$E:$E,0))</f>
        <v>20</v>
      </c>
      <c r="S71" s="5" t="s">
        <v>8</v>
      </c>
      <c r="T71" s="5" t="s">
        <v>967</v>
      </c>
      <c r="U71" s="5" t="s">
        <v>215</v>
      </c>
      <c r="V71" s="5" t="s">
        <v>229</v>
      </c>
      <c r="W71" s="30">
        <v>-2.0548E-5</v>
      </c>
      <c r="Y71" s="5" t="s">
        <v>1004</v>
      </c>
      <c r="Z71" s="5">
        <v>1</v>
      </c>
      <c r="AD71" s="5" t="s">
        <v>1002</v>
      </c>
      <c r="AH71" s="5" t="s">
        <v>889</v>
      </c>
    </row>
    <row r="72" spans="1:34" x14ac:dyDescent="0.25">
      <c r="A72" s="5" t="s">
        <v>222</v>
      </c>
      <c r="B72" s="5" t="s">
        <v>223</v>
      </c>
      <c r="C72" s="5" t="str">
        <f>'AEG Inputs'!E72</f>
        <v>DRS.PX.YAK._.RES.Water Heater - DLC</v>
      </c>
      <c r="D72" s="5" t="str">
        <f t="shared" si="3"/>
        <v>Max Energy Year</v>
      </c>
      <c r="E72" s="29">
        <f t="shared" si="4"/>
        <v>1.7999999999999998E-4</v>
      </c>
      <c r="G72" s="5">
        <f>INDEX('AEG Inputs'!$J:$J,MATCH($C72,'AEG Inputs'!$E:$E,0))</f>
        <v>18</v>
      </c>
      <c r="S72" s="5" t="s">
        <v>8</v>
      </c>
      <c r="T72" s="5" t="s">
        <v>968</v>
      </c>
      <c r="U72" s="5" t="s">
        <v>217</v>
      </c>
      <c r="V72" s="5" t="s">
        <v>229</v>
      </c>
      <c r="W72" s="30">
        <v>-5.9361000000000003E-5</v>
      </c>
      <c r="Y72" s="5" t="s">
        <v>1004</v>
      </c>
      <c r="Z72" s="5">
        <v>1</v>
      </c>
      <c r="AD72" s="5" t="s">
        <v>1002</v>
      </c>
      <c r="AH72" s="5" t="s">
        <v>889</v>
      </c>
    </row>
    <row r="73" spans="1:34" x14ac:dyDescent="0.25">
      <c r="A73" s="5" t="s">
        <v>222</v>
      </c>
      <c r="B73" s="5" t="s">
        <v>223</v>
      </c>
      <c r="C73" s="5" t="str">
        <f>'AEG Inputs'!E73</f>
        <v>DRS.PX.YAK._.CI_.Battery DLC</v>
      </c>
      <c r="D73" s="5" t="str">
        <f t="shared" si="3"/>
        <v>Max Energy Year</v>
      </c>
      <c r="E73" s="29">
        <f t="shared" si="4"/>
        <v>8.9999999999999998E-4</v>
      </c>
      <c r="G73" s="5">
        <f>INDEX('AEG Inputs'!$J:$J,MATCH($C73,'AEG Inputs'!$E:$E,0))</f>
        <v>90</v>
      </c>
      <c r="S73" s="5" t="s">
        <v>8</v>
      </c>
      <c r="T73" s="5" t="s">
        <v>969</v>
      </c>
      <c r="U73" s="5" t="s">
        <v>189</v>
      </c>
      <c r="V73" s="5" t="s">
        <v>229</v>
      </c>
      <c r="W73" s="30">
        <v>-1.0274E-4</v>
      </c>
      <c r="Y73" s="5" t="s">
        <v>1004</v>
      </c>
      <c r="Z73" s="5">
        <v>1</v>
      </c>
      <c r="AD73" s="5" t="s">
        <v>1002</v>
      </c>
      <c r="AH73" s="5" t="s">
        <v>889</v>
      </c>
    </row>
    <row r="74" spans="1:34" x14ac:dyDescent="0.25">
      <c r="A74" s="5" t="s">
        <v>222</v>
      </c>
      <c r="B74" s="5" t="s">
        <v>223</v>
      </c>
      <c r="C74" s="5" t="str">
        <f>'AEG Inputs'!E74</f>
        <v>DRS.PX.YAK._.CI_.Grid Interactive Water Htr</v>
      </c>
      <c r="D74" s="5" t="str">
        <f t="shared" si="3"/>
        <v>Max Energy Year</v>
      </c>
      <c r="E74" s="29">
        <f t="shared" si="4"/>
        <v>1.7999999999999998E-4</v>
      </c>
      <c r="G74" s="5">
        <f>INDEX('AEG Inputs'!$J:$J,MATCH($C74,'AEG Inputs'!$E:$E,0))</f>
        <v>18</v>
      </c>
      <c r="S74" s="5" t="s">
        <v>8</v>
      </c>
      <c r="T74" s="5" t="s">
        <v>970</v>
      </c>
      <c r="U74" s="5" t="s">
        <v>191</v>
      </c>
      <c r="V74" s="5" t="s">
        <v>229</v>
      </c>
      <c r="W74" s="30">
        <v>-2.0548E-5</v>
      </c>
      <c r="Y74" s="5" t="s">
        <v>1004</v>
      </c>
      <c r="Z74" s="5">
        <v>1</v>
      </c>
      <c r="AD74" s="5" t="s">
        <v>1002</v>
      </c>
      <c r="AH74" s="5" t="s">
        <v>889</v>
      </c>
    </row>
    <row r="75" spans="1:34" x14ac:dyDescent="0.25">
      <c r="A75" s="5" t="s">
        <v>222</v>
      </c>
      <c r="B75" s="5" t="s">
        <v>223</v>
      </c>
      <c r="C75" s="5" t="str">
        <f>'AEG Inputs'!E75</f>
        <v>DRS.PX.YAK._.CI_.HVAC - DLC</v>
      </c>
      <c r="D75" s="5" t="str">
        <f t="shared" si="3"/>
        <v>Max Energy Year</v>
      </c>
      <c r="E75" s="29">
        <f t="shared" si="4"/>
        <v>1E-3</v>
      </c>
      <c r="G75" s="5">
        <f>INDEX('AEG Inputs'!$J:$J,MATCH($C75,'AEG Inputs'!$E:$E,0))</f>
        <v>100</v>
      </c>
      <c r="S75" s="5" t="s">
        <v>8</v>
      </c>
      <c r="T75" s="5" t="s">
        <v>971</v>
      </c>
      <c r="U75" s="5" t="s">
        <v>193</v>
      </c>
      <c r="V75" s="5" t="s">
        <v>229</v>
      </c>
      <c r="W75" s="30">
        <v>-2.0548E-5</v>
      </c>
      <c r="Y75" s="5" t="s">
        <v>1004</v>
      </c>
      <c r="Z75" s="5">
        <v>1</v>
      </c>
      <c r="AD75" s="5" t="s">
        <v>1002</v>
      </c>
      <c r="AH75" s="5" t="s">
        <v>889</v>
      </c>
    </row>
    <row r="76" spans="1:34" x14ac:dyDescent="0.25">
      <c r="A76" s="5" t="s">
        <v>222</v>
      </c>
      <c r="B76" s="5" t="s">
        <v>223</v>
      </c>
      <c r="C76" s="5" t="str">
        <f>'AEG Inputs'!E76</f>
        <v>DRS.PX.YAK._.CI_.Pool Pump - DLC</v>
      </c>
      <c r="D76" s="5" t="str">
        <f t="shared" si="3"/>
        <v>Max Energy Year</v>
      </c>
      <c r="E76" s="29">
        <f t="shared" si="4"/>
        <v>1.7999999999999998E-4</v>
      </c>
      <c r="G76" s="5">
        <f>INDEX('AEG Inputs'!$J:$J,MATCH($C76,'AEG Inputs'!$E:$E,0))</f>
        <v>18</v>
      </c>
      <c r="S76" s="5" t="s">
        <v>8</v>
      </c>
      <c r="T76" s="5" t="s">
        <v>972</v>
      </c>
      <c r="U76" s="5" t="s">
        <v>195</v>
      </c>
      <c r="V76" s="5" t="s">
        <v>229</v>
      </c>
      <c r="W76" s="30">
        <v>-2.2830999999999999E-5</v>
      </c>
      <c r="Y76" s="5" t="s">
        <v>1004</v>
      </c>
      <c r="Z76" s="5">
        <v>1</v>
      </c>
      <c r="AD76" s="5" t="s">
        <v>1002</v>
      </c>
      <c r="AH76" s="5" t="s">
        <v>889</v>
      </c>
    </row>
    <row r="77" spans="1:34" x14ac:dyDescent="0.25">
      <c r="A77" s="5" t="s">
        <v>222</v>
      </c>
      <c r="B77" s="5" t="s">
        <v>223</v>
      </c>
      <c r="C77" s="5" t="str">
        <f>'AEG Inputs'!E77</f>
        <v>DRS.PX.YAK._.CI_.Smart Thermostats</v>
      </c>
      <c r="D77" s="5" t="str">
        <f t="shared" si="3"/>
        <v>Max Energy Year</v>
      </c>
      <c r="E77" s="29">
        <f t="shared" si="4"/>
        <v>2.0000000000000001E-4</v>
      </c>
      <c r="G77" s="5">
        <f>INDEX('AEG Inputs'!$J:$J,MATCH($C77,'AEG Inputs'!$E:$E,0))</f>
        <v>20</v>
      </c>
      <c r="S77" s="5" t="s">
        <v>8</v>
      </c>
      <c r="T77" s="5" t="s">
        <v>973</v>
      </c>
      <c r="U77" s="5" t="s">
        <v>197</v>
      </c>
      <c r="V77" s="5" t="s">
        <v>229</v>
      </c>
      <c r="W77" s="30">
        <v>-1.1415499999999999E-4</v>
      </c>
      <c r="Y77" s="5" t="s">
        <v>1004</v>
      </c>
      <c r="Z77" s="5">
        <v>1</v>
      </c>
      <c r="AD77" s="5" t="s">
        <v>1002</v>
      </c>
      <c r="AH77" s="5" t="s">
        <v>889</v>
      </c>
    </row>
    <row r="78" spans="1:34" x14ac:dyDescent="0.25">
      <c r="A78" s="5" t="s">
        <v>222</v>
      </c>
      <c r="B78" s="5" t="s">
        <v>223</v>
      </c>
      <c r="C78" s="5" t="str">
        <f>'AEG Inputs'!E78</f>
        <v>DRS.PX.YAK._.CI_.3 Party</v>
      </c>
      <c r="D78" s="5" t="str">
        <f t="shared" si="3"/>
        <v>Max Energy Year</v>
      </c>
      <c r="E78" s="29">
        <f t="shared" si="4"/>
        <v>2.0000000000000001E-4</v>
      </c>
      <c r="G78" s="5">
        <f>INDEX('AEG Inputs'!$J:$J,MATCH($C78,'AEG Inputs'!$E:$E,0))</f>
        <v>20</v>
      </c>
      <c r="S78" s="5" t="s">
        <v>8</v>
      </c>
      <c r="T78" s="5" t="s">
        <v>974</v>
      </c>
      <c r="U78" s="5" t="s">
        <v>199</v>
      </c>
      <c r="V78" s="5" t="s">
        <v>229</v>
      </c>
      <c r="W78" s="30">
        <v>-2.0548E-5</v>
      </c>
      <c r="Y78" s="5" t="s">
        <v>1004</v>
      </c>
      <c r="Z78" s="5">
        <v>1</v>
      </c>
      <c r="AD78" s="5" t="s">
        <v>1002</v>
      </c>
      <c r="AH78" s="5" t="s">
        <v>889</v>
      </c>
    </row>
    <row r="79" spans="1:34" x14ac:dyDescent="0.25">
      <c r="A79" s="5" t="s">
        <v>222</v>
      </c>
      <c r="B79" s="5" t="s">
        <v>223</v>
      </c>
      <c r="C79" s="5" t="str">
        <f>'AEG Inputs'!E79</f>
        <v>DRS.PX.YAK._.CI_.Water Heater - DLC</v>
      </c>
      <c r="D79" s="5" t="str">
        <f t="shared" si="3"/>
        <v>Max Energy Year</v>
      </c>
      <c r="E79" s="29">
        <f t="shared" si="4"/>
        <v>1.7999999999999998E-4</v>
      </c>
      <c r="G79" s="5">
        <f>INDEX('AEG Inputs'!$J:$J,MATCH($C79,'AEG Inputs'!$E:$E,0))</f>
        <v>18</v>
      </c>
      <c r="S79" s="5" t="s">
        <v>8</v>
      </c>
      <c r="T79" s="5" t="s">
        <v>975</v>
      </c>
      <c r="U79" s="5" t="s">
        <v>201</v>
      </c>
      <c r="V79" s="5" t="s">
        <v>229</v>
      </c>
      <c r="W79" s="30">
        <v>-2.0548E-5</v>
      </c>
      <c r="Y79" s="5" t="s">
        <v>1004</v>
      </c>
      <c r="Z79" s="5">
        <v>1</v>
      </c>
      <c r="AD79" s="5" t="s">
        <v>1002</v>
      </c>
      <c r="AH79" s="5" t="s">
        <v>889</v>
      </c>
    </row>
    <row r="80" spans="1:34" x14ac:dyDescent="0.25">
      <c r="A80" s="5" t="s">
        <v>222</v>
      </c>
      <c r="B80" s="5" t="s">
        <v>223</v>
      </c>
      <c r="C80" s="5" t="str">
        <f>'AEG Inputs'!E80</f>
        <v>DRS.PX.YAK._.IRR.Irrigation DLC</v>
      </c>
      <c r="D80" s="5" t="str">
        <f t="shared" si="3"/>
        <v>Max Energy Year</v>
      </c>
      <c r="E80" s="29">
        <f t="shared" si="4"/>
        <v>5.2000000000000006E-4</v>
      </c>
      <c r="G80" s="5">
        <f>INDEX('AEG Inputs'!$J:$J,MATCH($C80,'AEG Inputs'!$E:$E,0))</f>
        <v>52</v>
      </c>
      <c r="S80" s="5" t="s">
        <v>8</v>
      </c>
      <c r="T80" s="5" t="s">
        <v>976</v>
      </c>
      <c r="U80" s="5" t="s">
        <v>183</v>
      </c>
      <c r="V80" s="5" t="s">
        <v>229</v>
      </c>
      <c r="W80" s="30">
        <v>-2.2830999999999999E-5</v>
      </c>
      <c r="Y80" s="5" t="s">
        <v>1004</v>
      </c>
      <c r="Z80" s="5">
        <v>1</v>
      </c>
      <c r="AD80" s="5" t="s">
        <v>1002</v>
      </c>
      <c r="AH80" s="5" t="s">
        <v>889</v>
      </c>
    </row>
    <row r="81" spans="1:34" x14ac:dyDescent="0.25">
      <c r="A81" s="5" t="s">
        <v>222</v>
      </c>
      <c r="B81" s="5" t="s">
        <v>223</v>
      </c>
      <c r="C81" s="5" t="str">
        <f>'AEG Inputs'!E81</f>
        <v>DRS.PX.WYC._.RES.Battery DLC</v>
      </c>
      <c r="D81" s="5" t="str">
        <f t="shared" si="3"/>
        <v>Max Energy Year</v>
      </c>
      <c r="E81" s="29">
        <f t="shared" si="4"/>
        <v>8.9999999999999998E-4</v>
      </c>
      <c r="G81" s="5">
        <f>INDEX('AEG Inputs'!$J:$J,MATCH($C81,'AEG Inputs'!$E:$E,0))</f>
        <v>90</v>
      </c>
      <c r="S81" s="5" t="s">
        <v>8</v>
      </c>
      <c r="T81" s="5" t="s">
        <v>977</v>
      </c>
      <c r="U81" s="5" t="s">
        <v>173</v>
      </c>
      <c r="V81" s="5" t="s">
        <v>229</v>
      </c>
      <c r="W81" s="30">
        <v>-1.0274E-4</v>
      </c>
      <c r="Y81" s="5" t="s">
        <v>1004</v>
      </c>
      <c r="Z81" s="5">
        <v>1</v>
      </c>
      <c r="AD81" s="5" t="s">
        <v>1002</v>
      </c>
      <c r="AH81" s="5" t="s">
        <v>889</v>
      </c>
    </row>
    <row r="82" spans="1:34" x14ac:dyDescent="0.25">
      <c r="A82" s="5" t="s">
        <v>222</v>
      </c>
      <c r="B82" s="5" t="s">
        <v>223</v>
      </c>
      <c r="C82" s="5" t="str">
        <f>'AEG Inputs'!E82</f>
        <v>DRS.PX.WYC._.RES.EV DLC</v>
      </c>
      <c r="D82" s="5" t="str">
        <f t="shared" si="3"/>
        <v>Max Energy Year</v>
      </c>
      <c r="E82" s="29">
        <f t="shared" si="4"/>
        <v>1.7999999999999998E-4</v>
      </c>
      <c r="G82" s="5">
        <f>INDEX('AEG Inputs'!$J:$J,MATCH($C82,'AEG Inputs'!$E:$E,0))</f>
        <v>18</v>
      </c>
      <c r="S82" s="5" t="s">
        <v>8</v>
      </c>
      <c r="T82" s="5" t="s">
        <v>978</v>
      </c>
      <c r="U82" s="5" t="s">
        <v>175</v>
      </c>
      <c r="V82" s="5" t="s">
        <v>229</v>
      </c>
      <c r="W82" s="30">
        <v>-2.0548E-5</v>
      </c>
      <c r="Y82" s="5" t="s">
        <v>1004</v>
      </c>
      <c r="Z82" s="5">
        <v>1</v>
      </c>
      <c r="AD82" s="5" t="s">
        <v>1002</v>
      </c>
      <c r="AH82" s="5" t="s">
        <v>889</v>
      </c>
    </row>
    <row r="83" spans="1:34" x14ac:dyDescent="0.25">
      <c r="A83" s="5" t="s">
        <v>222</v>
      </c>
      <c r="B83" s="5" t="s">
        <v>223</v>
      </c>
      <c r="C83" s="5" t="str">
        <f>'AEG Inputs'!E83</f>
        <v>DRS.PX.WYC._.RES.Grid Interactive Water Htr</v>
      </c>
      <c r="D83" s="5" t="str">
        <f t="shared" si="3"/>
        <v>Max Energy Year</v>
      </c>
      <c r="E83" s="29">
        <f t="shared" si="4"/>
        <v>1.7999999999999998E-4</v>
      </c>
      <c r="G83" s="5">
        <f>INDEX('AEG Inputs'!$J:$J,MATCH($C83,'AEG Inputs'!$E:$E,0))</f>
        <v>18</v>
      </c>
      <c r="S83" s="5" t="s">
        <v>8</v>
      </c>
      <c r="T83" s="5" t="s">
        <v>979</v>
      </c>
      <c r="U83" s="5" t="s">
        <v>177</v>
      </c>
      <c r="V83" s="5" t="s">
        <v>229</v>
      </c>
      <c r="W83" s="30">
        <v>-1.1415499999999999E-4</v>
      </c>
      <c r="Y83" s="5" t="s">
        <v>1004</v>
      </c>
      <c r="Z83" s="5">
        <v>1</v>
      </c>
      <c r="AD83" s="5" t="s">
        <v>1002</v>
      </c>
      <c r="AH83" s="5" t="s">
        <v>889</v>
      </c>
    </row>
    <row r="84" spans="1:34" x14ac:dyDescent="0.25">
      <c r="A84" s="5" t="s">
        <v>222</v>
      </c>
      <c r="B84" s="5" t="s">
        <v>223</v>
      </c>
      <c r="C84" s="5" t="str">
        <f>'AEG Inputs'!E84</f>
        <v>DRS.PX.WYC._.RES.Home Energy Mgmt Sys</v>
      </c>
      <c r="D84" s="5" t="str">
        <f t="shared" si="3"/>
        <v>Max Energy Year</v>
      </c>
      <c r="E84" s="29">
        <f t="shared" si="4"/>
        <v>2.0000000000000001E-4</v>
      </c>
      <c r="G84" s="5">
        <f>INDEX('AEG Inputs'!$J:$J,MATCH($C84,'AEG Inputs'!$E:$E,0))</f>
        <v>20</v>
      </c>
      <c r="S84" s="5" t="s">
        <v>8</v>
      </c>
      <c r="T84" s="5" t="s">
        <v>980</v>
      </c>
      <c r="U84" s="5" t="s">
        <v>179</v>
      </c>
      <c r="V84" s="5" t="s">
        <v>229</v>
      </c>
      <c r="W84" s="30">
        <v>-2.0548E-5</v>
      </c>
      <c r="Y84" s="5" t="s">
        <v>1004</v>
      </c>
      <c r="Z84" s="5">
        <v>1</v>
      </c>
      <c r="AD84" s="5" t="s">
        <v>1002</v>
      </c>
      <c r="AH84" s="5" t="s">
        <v>889</v>
      </c>
    </row>
    <row r="85" spans="1:34" x14ac:dyDescent="0.25">
      <c r="A85" s="5" t="s">
        <v>222</v>
      </c>
      <c r="B85" s="5" t="s">
        <v>223</v>
      </c>
      <c r="C85" s="5" t="str">
        <f>'AEG Inputs'!E85</f>
        <v>DRS.PX.WYC._.RES.HVAC - DLC</v>
      </c>
      <c r="D85" s="5" t="str">
        <f t="shared" si="3"/>
        <v>Max Energy Year</v>
      </c>
      <c r="E85" s="29">
        <f t="shared" si="4"/>
        <v>1E-3</v>
      </c>
      <c r="G85" s="5">
        <f>INDEX('AEG Inputs'!$J:$J,MATCH($C85,'AEG Inputs'!$E:$E,0))</f>
        <v>100</v>
      </c>
      <c r="S85" s="5" t="s">
        <v>8</v>
      </c>
      <c r="T85" s="5" t="s">
        <v>981</v>
      </c>
      <c r="U85" s="5" t="s">
        <v>181</v>
      </c>
      <c r="V85" s="5" t="s">
        <v>229</v>
      </c>
      <c r="W85" s="30">
        <v>-2.2830999999999999E-5</v>
      </c>
      <c r="Y85" s="5" t="s">
        <v>1004</v>
      </c>
      <c r="Z85" s="5">
        <v>1</v>
      </c>
      <c r="AD85" s="5" t="s">
        <v>1002</v>
      </c>
      <c r="AH85" s="5" t="s">
        <v>889</v>
      </c>
    </row>
    <row r="86" spans="1:34" x14ac:dyDescent="0.25">
      <c r="A86" s="5" t="s">
        <v>222</v>
      </c>
      <c r="B86" s="5" t="s">
        <v>223</v>
      </c>
      <c r="C86" s="5" t="str">
        <f>'AEG Inputs'!E86</f>
        <v>DRS.PX.WYC._.RES.Pool Pump - DLC</v>
      </c>
      <c r="D86" s="5" t="str">
        <f t="shared" si="3"/>
        <v>Max Energy Year</v>
      </c>
      <c r="E86" s="29">
        <f t="shared" si="4"/>
        <v>1.7999999999999998E-4</v>
      </c>
      <c r="G86" s="5">
        <f>INDEX('AEG Inputs'!$J:$J,MATCH($C86,'AEG Inputs'!$E:$E,0))</f>
        <v>18</v>
      </c>
      <c r="S86" s="5" t="s">
        <v>8</v>
      </c>
      <c r="T86" s="5" t="s">
        <v>982</v>
      </c>
      <c r="U86" s="5" t="s">
        <v>185</v>
      </c>
      <c r="V86" s="5" t="s">
        <v>229</v>
      </c>
      <c r="W86" s="30">
        <v>-2.0548E-5</v>
      </c>
      <c r="Y86" s="5" t="s">
        <v>1004</v>
      </c>
      <c r="Z86" s="5">
        <v>1</v>
      </c>
      <c r="AD86" s="5" t="s">
        <v>1002</v>
      </c>
      <c r="AH86" s="5" t="s">
        <v>889</v>
      </c>
    </row>
    <row r="87" spans="1:34" x14ac:dyDescent="0.25">
      <c r="A87" s="5" t="s">
        <v>222</v>
      </c>
      <c r="B87" s="5" t="s">
        <v>223</v>
      </c>
      <c r="C87" s="5" t="str">
        <f>'AEG Inputs'!E87</f>
        <v>DRS.PX.WYC._.RES.Water Heater - DLC</v>
      </c>
      <c r="D87" s="5" t="str">
        <f t="shared" si="3"/>
        <v>Max Energy Year</v>
      </c>
      <c r="E87" s="29">
        <f t="shared" si="4"/>
        <v>1.7999999999999998E-4</v>
      </c>
      <c r="G87" s="5">
        <f>INDEX('AEG Inputs'!$J:$J,MATCH($C87,'AEG Inputs'!$E:$E,0))</f>
        <v>18</v>
      </c>
      <c r="S87" s="5" t="s">
        <v>8</v>
      </c>
      <c r="T87" s="5" t="s">
        <v>983</v>
      </c>
      <c r="U87" s="5" t="s">
        <v>187</v>
      </c>
      <c r="V87" s="5" t="s">
        <v>229</v>
      </c>
      <c r="W87" s="30">
        <v>-5.9361000000000003E-5</v>
      </c>
      <c r="Y87" s="5" t="s">
        <v>1004</v>
      </c>
      <c r="Z87" s="5">
        <v>1</v>
      </c>
      <c r="AD87" s="5" t="s">
        <v>1002</v>
      </c>
      <c r="AH87" s="5" t="s">
        <v>889</v>
      </c>
    </row>
    <row r="88" spans="1:34" x14ac:dyDescent="0.25">
      <c r="A88" s="5" t="s">
        <v>222</v>
      </c>
      <c r="B88" s="5" t="s">
        <v>223</v>
      </c>
      <c r="C88" s="5" t="str">
        <f>'AEG Inputs'!E88</f>
        <v>DRS.PX.WYC._.CI_.Battery DLC</v>
      </c>
      <c r="D88" s="5" t="str">
        <f t="shared" si="3"/>
        <v>Max Energy Year</v>
      </c>
      <c r="E88" s="29">
        <f t="shared" si="4"/>
        <v>8.9999999999999998E-4</v>
      </c>
      <c r="G88" s="5">
        <f>INDEX('AEG Inputs'!$J:$J,MATCH($C88,'AEG Inputs'!$E:$E,0))</f>
        <v>90</v>
      </c>
      <c r="S88" s="5" t="s">
        <v>8</v>
      </c>
      <c r="T88" s="5" t="s">
        <v>984</v>
      </c>
      <c r="U88" s="5" t="s">
        <v>157</v>
      </c>
      <c r="V88" s="5" t="s">
        <v>229</v>
      </c>
      <c r="W88" s="30">
        <v>-1.0274E-4</v>
      </c>
      <c r="Y88" s="5" t="s">
        <v>1004</v>
      </c>
      <c r="Z88" s="5">
        <v>1</v>
      </c>
      <c r="AD88" s="5" t="s">
        <v>1002</v>
      </c>
      <c r="AH88" s="5" t="s">
        <v>889</v>
      </c>
    </row>
    <row r="89" spans="1:34" x14ac:dyDescent="0.25">
      <c r="A89" s="5" t="s">
        <v>222</v>
      </c>
      <c r="B89" s="5" t="s">
        <v>223</v>
      </c>
      <c r="C89" s="5" t="str">
        <f>'AEG Inputs'!E89</f>
        <v>DRS.PX.WYC._.CI_.Grid Interactive Water Htr</v>
      </c>
      <c r="D89" s="5" t="str">
        <f t="shared" si="3"/>
        <v>Max Energy Year</v>
      </c>
      <c r="E89" s="29">
        <f t="shared" si="4"/>
        <v>1.7999999999999998E-4</v>
      </c>
      <c r="G89" s="5">
        <f>INDEX('AEG Inputs'!$J:$J,MATCH($C89,'AEG Inputs'!$E:$E,0))</f>
        <v>18</v>
      </c>
      <c r="S89" s="5" t="s">
        <v>8</v>
      </c>
      <c r="T89" s="5" t="s">
        <v>985</v>
      </c>
      <c r="U89" s="5" t="s">
        <v>159</v>
      </c>
      <c r="V89" s="5" t="s">
        <v>229</v>
      </c>
      <c r="W89" s="30">
        <v>-2.0548E-5</v>
      </c>
      <c r="Y89" s="5" t="s">
        <v>1004</v>
      </c>
      <c r="Z89" s="5">
        <v>1</v>
      </c>
      <c r="AD89" s="5" t="s">
        <v>1002</v>
      </c>
      <c r="AH89" s="5" t="s">
        <v>889</v>
      </c>
    </row>
    <row r="90" spans="1:34" x14ac:dyDescent="0.25">
      <c r="A90" s="5" t="s">
        <v>222</v>
      </c>
      <c r="B90" s="5" t="s">
        <v>223</v>
      </c>
      <c r="C90" s="5" t="str">
        <f>'AEG Inputs'!E90</f>
        <v>DRS.PX.WYC._.CI_.HVAC - DLC</v>
      </c>
      <c r="D90" s="5" t="str">
        <f t="shared" si="3"/>
        <v>Max Energy Year</v>
      </c>
      <c r="E90" s="29">
        <f t="shared" si="4"/>
        <v>1E-3</v>
      </c>
      <c r="G90" s="5">
        <f>INDEX('AEG Inputs'!$J:$J,MATCH($C90,'AEG Inputs'!$E:$E,0))</f>
        <v>100</v>
      </c>
      <c r="S90" s="5" t="s">
        <v>8</v>
      </c>
      <c r="T90" s="5" t="s">
        <v>986</v>
      </c>
      <c r="U90" s="5" t="s">
        <v>161</v>
      </c>
      <c r="V90" s="5" t="s">
        <v>229</v>
      </c>
      <c r="W90" s="30">
        <v>-2.0548E-5</v>
      </c>
      <c r="Y90" s="5" t="s">
        <v>1004</v>
      </c>
      <c r="Z90" s="5">
        <v>1</v>
      </c>
      <c r="AD90" s="5" t="s">
        <v>1002</v>
      </c>
      <c r="AH90" s="5" t="s">
        <v>889</v>
      </c>
    </row>
    <row r="91" spans="1:34" x14ac:dyDescent="0.25">
      <c r="A91" s="5" t="s">
        <v>222</v>
      </c>
      <c r="B91" s="5" t="s">
        <v>223</v>
      </c>
      <c r="C91" s="5" t="str">
        <f>'AEG Inputs'!E91</f>
        <v>DRS.PX.WYC._.CI_.Pool Pump - DLC</v>
      </c>
      <c r="D91" s="5" t="str">
        <f t="shared" si="3"/>
        <v>Max Energy Year</v>
      </c>
      <c r="E91" s="29">
        <f t="shared" si="4"/>
        <v>1.7999999999999998E-4</v>
      </c>
      <c r="G91" s="5">
        <f>INDEX('AEG Inputs'!$J:$J,MATCH($C91,'AEG Inputs'!$E:$E,0))</f>
        <v>18</v>
      </c>
      <c r="S91" s="5" t="s">
        <v>8</v>
      </c>
      <c r="T91" s="5" t="s">
        <v>987</v>
      </c>
      <c r="U91" s="5" t="s">
        <v>163</v>
      </c>
      <c r="V91" s="5" t="s">
        <v>229</v>
      </c>
      <c r="W91" s="30">
        <v>-2.2830999999999999E-5</v>
      </c>
      <c r="Y91" s="5" t="s">
        <v>1004</v>
      </c>
      <c r="Z91" s="5">
        <v>1</v>
      </c>
      <c r="AD91" s="5" t="s">
        <v>1002</v>
      </c>
      <c r="AH91" s="5" t="s">
        <v>889</v>
      </c>
    </row>
    <row r="92" spans="1:34" x14ac:dyDescent="0.25">
      <c r="A92" s="5" t="s">
        <v>222</v>
      </c>
      <c r="B92" s="5" t="s">
        <v>223</v>
      </c>
      <c r="C92" s="5" t="str">
        <f>'AEG Inputs'!E92</f>
        <v>DRS.PX.WYC._.CI_.Smart Thermostats</v>
      </c>
      <c r="D92" s="5" t="str">
        <f t="shared" si="3"/>
        <v>Max Energy Year</v>
      </c>
      <c r="E92" s="29">
        <f t="shared" si="4"/>
        <v>2.0000000000000001E-4</v>
      </c>
      <c r="G92" s="5">
        <f>INDEX('AEG Inputs'!$J:$J,MATCH($C92,'AEG Inputs'!$E:$E,0))</f>
        <v>20</v>
      </c>
      <c r="S92" s="5" t="s">
        <v>8</v>
      </c>
      <c r="T92" s="5" t="s">
        <v>988</v>
      </c>
      <c r="U92" s="5" t="s">
        <v>165</v>
      </c>
      <c r="V92" s="5" t="s">
        <v>229</v>
      </c>
      <c r="W92" s="30">
        <v>-1.1415499999999999E-4</v>
      </c>
      <c r="Y92" s="5" t="s">
        <v>1004</v>
      </c>
      <c r="Z92" s="5">
        <v>1</v>
      </c>
      <c r="AD92" s="5" t="s">
        <v>1002</v>
      </c>
      <c r="AH92" s="5" t="s">
        <v>889</v>
      </c>
    </row>
    <row r="93" spans="1:34" x14ac:dyDescent="0.25">
      <c r="A93" s="5" t="s">
        <v>222</v>
      </c>
      <c r="B93" s="5" t="s">
        <v>223</v>
      </c>
      <c r="C93" s="5" t="str">
        <f>'AEG Inputs'!E93</f>
        <v>DRS.PX.WYC._.CI_.3 Party</v>
      </c>
      <c r="D93" s="5" t="str">
        <f t="shared" si="3"/>
        <v>Max Energy Year</v>
      </c>
      <c r="E93" s="29">
        <f t="shared" si="4"/>
        <v>2.0000000000000001E-4</v>
      </c>
      <c r="G93" s="5">
        <f>INDEX('AEG Inputs'!$J:$J,MATCH($C93,'AEG Inputs'!$E:$E,0))</f>
        <v>20</v>
      </c>
      <c r="S93" s="5" t="s">
        <v>8</v>
      </c>
      <c r="T93" s="5" t="s">
        <v>989</v>
      </c>
      <c r="U93" s="5" t="s">
        <v>167</v>
      </c>
      <c r="V93" s="5" t="s">
        <v>229</v>
      </c>
      <c r="W93" s="30">
        <v>-2.0548E-5</v>
      </c>
      <c r="Y93" s="5" t="s">
        <v>1004</v>
      </c>
      <c r="Z93" s="5">
        <v>1</v>
      </c>
      <c r="AD93" s="5" t="s">
        <v>1002</v>
      </c>
      <c r="AH93" s="5" t="s">
        <v>889</v>
      </c>
    </row>
    <row r="94" spans="1:34" x14ac:dyDescent="0.25">
      <c r="A94" s="5" t="s">
        <v>222</v>
      </c>
      <c r="B94" s="5" t="s">
        <v>223</v>
      </c>
      <c r="C94" s="5" t="str">
        <f>'AEG Inputs'!E94</f>
        <v>DRS.PX.WYC._.CI_.Water Heater - DLC</v>
      </c>
      <c r="D94" s="5" t="str">
        <f t="shared" si="3"/>
        <v>Max Energy Year</v>
      </c>
      <c r="E94" s="29">
        <f t="shared" si="4"/>
        <v>1.7999999999999998E-4</v>
      </c>
      <c r="G94" s="5">
        <f>INDEX('AEG Inputs'!$J:$J,MATCH($C94,'AEG Inputs'!$E:$E,0))</f>
        <v>18</v>
      </c>
      <c r="S94" s="5" t="s">
        <v>8</v>
      </c>
      <c r="T94" s="5" t="s">
        <v>990</v>
      </c>
      <c r="U94" s="5" t="s">
        <v>169</v>
      </c>
      <c r="V94" s="5" t="s">
        <v>229</v>
      </c>
      <c r="W94" s="30">
        <v>-2.2830999999999999E-5</v>
      </c>
      <c r="Y94" s="5" t="s">
        <v>1004</v>
      </c>
      <c r="Z94" s="5">
        <v>1</v>
      </c>
      <c r="AD94" s="5" t="s">
        <v>1002</v>
      </c>
      <c r="AH94" s="5" t="s">
        <v>889</v>
      </c>
    </row>
    <row r="95" spans="1:34" x14ac:dyDescent="0.25">
      <c r="A95" s="5" t="s">
        <v>222</v>
      </c>
      <c r="B95" s="5" t="s">
        <v>223</v>
      </c>
      <c r="C95" s="5" t="str">
        <f>'AEG Inputs'!E95</f>
        <v>DRS.PX.WYC._.IRR.Irrigation DLC</v>
      </c>
      <c r="D95" s="5" t="str">
        <f t="shared" si="3"/>
        <v>Max Energy Year</v>
      </c>
      <c r="E95" s="29">
        <f t="shared" si="4"/>
        <v>5.2000000000000006E-4</v>
      </c>
      <c r="G95" s="5">
        <f>INDEX('AEG Inputs'!$J:$J,MATCH($C95,'AEG Inputs'!$E:$E,0))</f>
        <v>52</v>
      </c>
      <c r="S95" s="5" t="s">
        <v>8</v>
      </c>
      <c r="T95" s="5" t="s">
        <v>991</v>
      </c>
      <c r="U95" s="5" t="s">
        <v>171</v>
      </c>
      <c r="V95" s="5" t="s">
        <v>229</v>
      </c>
      <c r="W95" s="30">
        <v>-2.0548E-5</v>
      </c>
      <c r="Y95" s="5" t="s">
        <v>1004</v>
      </c>
      <c r="Z95" s="5">
        <v>1</v>
      </c>
      <c r="AD95" s="5" t="s">
        <v>1002</v>
      </c>
      <c r="AH95" s="5" t="s">
        <v>889</v>
      </c>
    </row>
    <row r="96" spans="1:34" x14ac:dyDescent="0.25">
      <c r="A96" s="5" t="s">
        <v>222</v>
      </c>
      <c r="B96" s="5" t="s">
        <v>223</v>
      </c>
      <c r="C96" s="5" t="s">
        <v>32</v>
      </c>
      <c r="D96" s="5" t="str">
        <f t="shared" si="3"/>
        <v>Max Energy Year</v>
      </c>
      <c r="E96" s="29">
        <f t="shared" si="4"/>
        <v>8.9999999999999998E-4</v>
      </c>
      <c r="F96" s="5" t="s">
        <v>221</v>
      </c>
      <c r="G96" s="5">
        <f>INDEX('AEG Inputs'!$L:$L,MATCH($C96,'AEG Inputs'!$F:$F,0))</f>
        <v>90</v>
      </c>
      <c r="S96" s="5" t="s">
        <v>8</v>
      </c>
      <c r="T96" s="5" t="s">
        <v>1005</v>
      </c>
      <c r="U96" s="5" t="s">
        <v>90</v>
      </c>
      <c r="V96" s="5" t="s">
        <v>229</v>
      </c>
      <c r="W96" s="30">
        <v>-2.2830999999999999E-5</v>
      </c>
      <c r="Y96" s="5" t="s">
        <v>1004</v>
      </c>
      <c r="Z96" s="5">
        <v>1</v>
      </c>
      <c r="AD96" s="5" t="s">
        <v>1002</v>
      </c>
      <c r="AH96" s="5" t="s">
        <v>992</v>
      </c>
    </row>
    <row r="97" spans="1:34" x14ac:dyDescent="0.25">
      <c r="A97" s="5" t="s">
        <v>222</v>
      </c>
      <c r="B97" s="5" t="s">
        <v>223</v>
      </c>
      <c r="C97" s="5" t="s">
        <v>35</v>
      </c>
      <c r="D97" s="5" t="str">
        <f t="shared" si="3"/>
        <v>Max Energy Year</v>
      </c>
      <c r="E97" s="29">
        <f t="shared" si="4"/>
        <v>1.7999999999999998E-4</v>
      </c>
      <c r="G97" s="5">
        <f>INDEX('AEG Inputs'!$L:$L,MATCH($C97,'AEG Inputs'!$F:$F,0))</f>
        <v>18</v>
      </c>
      <c r="S97" s="5" t="s">
        <v>8</v>
      </c>
      <c r="T97" s="5" t="s">
        <v>1006</v>
      </c>
      <c r="U97" s="5" t="s">
        <v>80</v>
      </c>
      <c r="V97" s="5" t="s">
        <v>229</v>
      </c>
      <c r="W97" s="30">
        <v>-1.0274E-4</v>
      </c>
      <c r="Y97" s="5" t="s">
        <v>1004</v>
      </c>
      <c r="Z97" s="5">
        <v>1</v>
      </c>
      <c r="AD97" s="5" t="s">
        <v>1002</v>
      </c>
      <c r="AH97" s="5" t="s">
        <v>992</v>
      </c>
    </row>
    <row r="98" spans="1:34" x14ac:dyDescent="0.25">
      <c r="A98" s="5" t="s">
        <v>222</v>
      </c>
      <c r="B98" s="5" t="s">
        <v>223</v>
      </c>
      <c r="C98" s="5" t="s">
        <v>37</v>
      </c>
      <c r="D98" s="5" t="str">
        <f t="shared" si="3"/>
        <v>Max Energy Year</v>
      </c>
      <c r="E98" s="29">
        <f t="shared" si="4"/>
        <v>1.7999999999999998E-4</v>
      </c>
      <c r="G98" s="5">
        <f>INDEX('AEG Inputs'!$L:$L,MATCH($C98,'AEG Inputs'!$F:$F,0))</f>
        <v>18</v>
      </c>
      <c r="S98" s="5" t="s">
        <v>8</v>
      </c>
      <c r="T98" s="5" t="s">
        <v>1007</v>
      </c>
      <c r="U98" s="5" t="s">
        <v>82</v>
      </c>
      <c r="V98" s="5" t="s">
        <v>229</v>
      </c>
      <c r="W98" s="30">
        <v>-2.0548E-5</v>
      </c>
      <c r="Y98" s="5" t="s">
        <v>1004</v>
      </c>
      <c r="Z98" s="5">
        <v>1</v>
      </c>
      <c r="AD98" s="5" t="s">
        <v>1002</v>
      </c>
      <c r="AH98" s="5" t="s">
        <v>992</v>
      </c>
    </row>
    <row r="99" spans="1:34" x14ac:dyDescent="0.25">
      <c r="A99" s="5" t="s">
        <v>222</v>
      </c>
      <c r="B99" s="5" t="s">
        <v>223</v>
      </c>
      <c r="C99" s="5" t="s">
        <v>39</v>
      </c>
      <c r="D99" s="5" t="str">
        <f t="shared" si="3"/>
        <v>Max Energy Year</v>
      </c>
      <c r="E99" s="29">
        <f t="shared" si="4"/>
        <v>2.0000000000000001E-4</v>
      </c>
      <c r="G99" s="5">
        <f>INDEX('AEG Inputs'!$L:$L,MATCH($C99,'AEG Inputs'!$F:$F,0))</f>
        <v>20</v>
      </c>
      <c r="S99" s="5" t="s">
        <v>8</v>
      </c>
      <c r="T99" s="5" t="s">
        <v>1008</v>
      </c>
      <c r="U99" s="5" t="s">
        <v>84</v>
      </c>
      <c r="V99" s="5" t="s">
        <v>229</v>
      </c>
      <c r="W99" s="30">
        <v>-1.1415499999999999E-4</v>
      </c>
      <c r="Y99" s="5" t="s">
        <v>1004</v>
      </c>
      <c r="Z99" s="5">
        <v>1</v>
      </c>
      <c r="AD99" s="5" t="s">
        <v>1002</v>
      </c>
      <c r="AH99" s="5" t="s">
        <v>992</v>
      </c>
    </row>
    <row r="100" spans="1:34" x14ac:dyDescent="0.25">
      <c r="A100" s="5" t="s">
        <v>222</v>
      </c>
      <c r="B100" s="5" t="s">
        <v>223</v>
      </c>
      <c r="C100" s="5" t="s">
        <v>41</v>
      </c>
      <c r="D100" s="5" t="str">
        <f t="shared" ref="D100:D131" si="5">D99</f>
        <v>Max Energy Year</v>
      </c>
      <c r="E100" s="29">
        <f t="shared" si="4"/>
        <v>1E-3</v>
      </c>
      <c r="G100" s="5">
        <f>INDEX('AEG Inputs'!$L:$L,MATCH($C100,'AEG Inputs'!$F:$F,0))</f>
        <v>100</v>
      </c>
      <c r="S100" s="5" t="s">
        <v>8</v>
      </c>
      <c r="T100" s="5" t="s">
        <v>1009</v>
      </c>
      <c r="U100" s="5" t="s">
        <v>86</v>
      </c>
      <c r="V100" s="5" t="s">
        <v>229</v>
      </c>
      <c r="W100" s="30">
        <v>-2.0548E-5</v>
      </c>
      <c r="Y100" s="5" t="s">
        <v>1004</v>
      </c>
      <c r="Z100" s="5">
        <v>1</v>
      </c>
      <c r="AD100" s="5" t="s">
        <v>1002</v>
      </c>
      <c r="AH100" s="5" t="s">
        <v>992</v>
      </c>
    </row>
    <row r="101" spans="1:34" x14ac:dyDescent="0.25">
      <c r="A101" s="5" t="s">
        <v>222</v>
      </c>
      <c r="B101" s="5" t="s">
        <v>223</v>
      </c>
      <c r="C101" s="5" t="s">
        <v>43</v>
      </c>
      <c r="D101" s="5" t="str">
        <f t="shared" si="5"/>
        <v>Max Energy Year</v>
      </c>
      <c r="E101" s="29">
        <f t="shared" si="4"/>
        <v>1.7999999999999998E-4</v>
      </c>
      <c r="G101" s="5">
        <f>INDEX('AEG Inputs'!$L:$L,MATCH($C101,'AEG Inputs'!$F:$F,0))</f>
        <v>18</v>
      </c>
      <c r="S101" s="5" t="s">
        <v>8</v>
      </c>
      <c r="T101" s="5" t="s">
        <v>1010</v>
      </c>
      <c r="U101" s="5" t="s">
        <v>88</v>
      </c>
      <c r="V101" s="5" t="s">
        <v>229</v>
      </c>
      <c r="W101" s="30">
        <v>-2.2830999999999999E-5</v>
      </c>
      <c r="Y101" s="5" t="s">
        <v>1004</v>
      </c>
      <c r="Z101" s="5">
        <v>1</v>
      </c>
      <c r="AD101" s="5" t="s">
        <v>1002</v>
      </c>
      <c r="AH101" s="5" t="s">
        <v>992</v>
      </c>
    </row>
    <row r="102" spans="1:34" x14ac:dyDescent="0.25">
      <c r="A102" s="5" t="s">
        <v>222</v>
      </c>
      <c r="B102" s="5" t="s">
        <v>223</v>
      </c>
      <c r="C102" s="5" t="s">
        <v>45</v>
      </c>
      <c r="D102" s="5" t="str">
        <f t="shared" si="5"/>
        <v>Max Energy Year</v>
      </c>
      <c r="E102" s="29">
        <f t="shared" si="4"/>
        <v>2.0000000000000001E-4</v>
      </c>
      <c r="G102" s="5">
        <f>INDEX('AEG Inputs'!$L:$L,MATCH($C102,'AEG Inputs'!$F:$F,0))</f>
        <v>20</v>
      </c>
      <c r="S102" s="5" t="s">
        <v>8</v>
      </c>
      <c r="T102" s="5" t="s">
        <v>1011</v>
      </c>
      <c r="U102" s="5" t="s">
        <v>92</v>
      </c>
      <c r="V102" s="5" t="s">
        <v>229</v>
      </c>
      <c r="W102" s="30">
        <v>-2.0548E-5</v>
      </c>
      <c r="Y102" s="5" t="s">
        <v>1004</v>
      </c>
      <c r="Z102" s="5">
        <v>1</v>
      </c>
      <c r="AD102" s="5" t="s">
        <v>1002</v>
      </c>
      <c r="AH102" s="5" t="s">
        <v>992</v>
      </c>
    </row>
    <row r="103" spans="1:34" x14ac:dyDescent="0.25">
      <c r="A103" s="5" t="s">
        <v>222</v>
      </c>
      <c r="B103" s="5" t="s">
        <v>223</v>
      </c>
      <c r="C103" s="5" t="s">
        <v>47</v>
      </c>
      <c r="D103" s="5" t="str">
        <f t="shared" si="5"/>
        <v>Max Energy Year</v>
      </c>
      <c r="E103" s="29">
        <f t="shared" si="4"/>
        <v>1.7999999999999998E-4</v>
      </c>
      <c r="G103" s="5">
        <f>INDEX('AEG Inputs'!$L:$L,MATCH($C103,'AEG Inputs'!$F:$F,0))</f>
        <v>18</v>
      </c>
      <c r="S103" s="5" t="s">
        <v>8</v>
      </c>
      <c r="T103" s="5" t="s">
        <v>1012</v>
      </c>
      <c r="U103" s="5" t="s">
        <v>66</v>
      </c>
      <c r="V103" s="5" t="s">
        <v>229</v>
      </c>
      <c r="W103" s="30">
        <v>-1.0274E-4</v>
      </c>
      <c r="Y103" s="5" t="s">
        <v>1004</v>
      </c>
      <c r="Z103" s="5">
        <v>1</v>
      </c>
      <c r="AD103" s="5" t="s">
        <v>1002</v>
      </c>
      <c r="AH103" s="5" t="s">
        <v>992</v>
      </c>
    </row>
    <row r="104" spans="1:34" x14ac:dyDescent="0.25">
      <c r="A104" s="5" t="s">
        <v>222</v>
      </c>
      <c r="B104" s="5" t="s">
        <v>223</v>
      </c>
      <c r="C104" s="5" t="s">
        <v>49</v>
      </c>
      <c r="D104" s="5" t="str">
        <f t="shared" si="5"/>
        <v>Max Energy Year</v>
      </c>
      <c r="E104" s="29">
        <f t="shared" si="4"/>
        <v>8.9999999999999998E-4</v>
      </c>
      <c r="G104" s="5">
        <f>INDEX('AEG Inputs'!$L:$L,MATCH($C104,'AEG Inputs'!$F:$F,0))</f>
        <v>90</v>
      </c>
      <c r="S104" s="5" t="s">
        <v>8</v>
      </c>
      <c r="T104" s="5" t="s">
        <v>1013</v>
      </c>
      <c r="U104" s="5" t="s">
        <v>68</v>
      </c>
      <c r="V104" s="5" t="s">
        <v>229</v>
      </c>
      <c r="W104" s="30">
        <v>-2.0548E-5</v>
      </c>
      <c r="Y104" s="5" t="s">
        <v>1004</v>
      </c>
      <c r="Z104" s="5">
        <v>1</v>
      </c>
      <c r="AD104" s="5" t="s">
        <v>1002</v>
      </c>
      <c r="AH104" s="5" t="s">
        <v>992</v>
      </c>
    </row>
    <row r="105" spans="1:34" x14ac:dyDescent="0.25">
      <c r="A105" s="5" t="s">
        <v>222</v>
      </c>
      <c r="B105" s="5" t="s">
        <v>223</v>
      </c>
      <c r="C105" s="5" t="s">
        <v>51</v>
      </c>
      <c r="D105" s="5" t="str">
        <f t="shared" si="5"/>
        <v>Max Energy Year</v>
      </c>
      <c r="E105" s="29">
        <f t="shared" si="4"/>
        <v>1.7999999999999998E-4</v>
      </c>
      <c r="G105" s="5">
        <f>INDEX('AEG Inputs'!$L:$L,MATCH($C105,'AEG Inputs'!$F:$F,0))</f>
        <v>18</v>
      </c>
      <c r="S105" s="5" t="s">
        <v>8</v>
      </c>
      <c r="T105" s="5" t="s">
        <v>1014</v>
      </c>
      <c r="U105" s="5" t="s">
        <v>70</v>
      </c>
      <c r="V105" s="5" t="s">
        <v>229</v>
      </c>
      <c r="W105" s="30">
        <v>-2.0548E-5</v>
      </c>
      <c r="Y105" s="5" t="s">
        <v>1004</v>
      </c>
      <c r="Z105" s="5">
        <v>1</v>
      </c>
      <c r="AD105" s="5" t="s">
        <v>1002</v>
      </c>
      <c r="AH105" s="5" t="s">
        <v>992</v>
      </c>
    </row>
    <row r="106" spans="1:34" x14ac:dyDescent="0.25">
      <c r="A106" s="5" t="s">
        <v>222</v>
      </c>
      <c r="B106" s="5" t="s">
        <v>223</v>
      </c>
      <c r="C106" s="5" t="s">
        <v>53</v>
      </c>
      <c r="D106" s="5" t="str">
        <f t="shared" si="5"/>
        <v>Max Energy Year</v>
      </c>
      <c r="E106" s="29">
        <f t="shared" si="4"/>
        <v>1E-3</v>
      </c>
      <c r="G106" s="5">
        <f>INDEX('AEG Inputs'!$L:$L,MATCH($C106,'AEG Inputs'!$F:$F,0))</f>
        <v>100</v>
      </c>
      <c r="S106" s="5" t="s">
        <v>8</v>
      </c>
      <c r="T106" s="5" t="s">
        <v>1015</v>
      </c>
      <c r="U106" s="5" t="s">
        <v>72</v>
      </c>
      <c r="V106" s="5" t="s">
        <v>229</v>
      </c>
      <c r="W106" s="30">
        <v>-2.2830999999999999E-5</v>
      </c>
      <c r="Y106" s="5" t="s">
        <v>1004</v>
      </c>
      <c r="Z106" s="5">
        <v>1</v>
      </c>
      <c r="AD106" s="5" t="s">
        <v>1002</v>
      </c>
      <c r="AH106" s="5" t="s">
        <v>992</v>
      </c>
    </row>
    <row r="107" spans="1:34" x14ac:dyDescent="0.25">
      <c r="A107" s="5" t="s">
        <v>222</v>
      </c>
      <c r="B107" s="5" t="s">
        <v>223</v>
      </c>
      <c r="C107" s="5" t="s">
        <v>55</v>
      </c>
      <c r="D107" s="5" t="str">
        <f t="shared" si="5"/>
        <v>Max Energy Year</v>
      </c>
      <c r="E107" s="29">
        <f t="shared" si="4"/>
        <v>1.7999999999999998E-4</v>
      </c>
      <c r="G107" s="5">
        <f>INDEX('AEG Inputs'!$L:$L,MATCH($C107,'AEG Inputs'!$F:$F,0))</f>
        <v>18</v>
      </c>
      <c r="S107" s="5" t="s">
        <v>8</v>
      </c>
      <c r="T107" s="5" t="s">
        <v>1016</v>
      </c>
      <c r="U107" s="5" t="s">
        <v>74</v>
      </c>
      <c r="V107" s="5" t="s">
        <v>229</v>
      </c>
      <c r="W107" s="30">
        <v>-1.1415499999999999E-4</v>
      </c>
      <c r="Y107" s="5" t="s">
        <v>1004</v>
      </c>
      <c r="Z107" s="5">
        <v>1</v>
      </c>
      <c r="AD107" s="5" t="s">
        <v>1002</v>
      </c>
      <c r="AH107" s="5" t="s">
        <v>992</v>
      </c>
    </row>
    <row r="108" spans="1:34" x14ac:dyDescent="0.25">
      <c r="A108" s="5" t="s">
        <v>222</v>
      </c>
      <c r="B108" s="5" t="s">
        <v>223</v>
      </c>
      <c r="C108" s="5" t="s">
        <v>57</v>
      </c>
      <c r="D108" s="5" t="str">
        <f t="shared" si="5"/>
        <v>Max Energy Year</v>
      </c>
      <c r="E108" s="29">
        <f t="shared" si="4"/>
        <v>2.0000000000000001E-4</v>
      </c>
      <c r="G108" s="5">
        <f>INDEX('AEG Inputs'!$L:$L,MATCH($C108,'AEG Inputs'!$F:$F,0))</f>
        <v>20</v>
      </c>
      <c r="S108" s="5" t="s">
        <v>8</v>
      </c>
      <c r="T108" s="5" t="s">
        <v>1017</v>
      </c>
      <c r="U108" s="5" t="s">
        <v>76</v>
      </c>
      <c r="V108" s="5" t="s">
        <v>229</v>
      </c>
      <c r="W108" s="30">
        <v>-2.0548E-5</v>
      </c>
      <c r="Y108" s="5" t="s">
        <v>1004</v>
      </c>
      <c r="Z108" s="5">
        <v>1</v>
      </c>
      <c r="AD108" s="5" t="s">
        <v>1002</v>
      </c>
      <c r="AH108" s="5" t="s">
        <v>992</v>
      </c>
    </row>
    <row r="109" spans="1:34" x14ac:dyDescent="0.25">
      <c r="A109" s="5" t="s">
        <v>222</v>
      </c>
      <c r="B109" s="5" t="s">
        <v>223</v>
      </c>
      <c r="C109" s="5" t="s">
        <v>59</v>
      </c>
      <c r="D109" s="5" t="str">
        <f t="shared" si="5"/>
        <v>Max Energy Year</v>
      </c>
      <c r="E109" s="29">
        <f t="shared" si="4"/>
        <v>2.0000000000000001E-4</v>
      </c>
      <c r="G109" s="5">
        <f>INDEX('AEG Inputs'!$L:$L,MATCH($C109,'AEG Inputs'!$F:$F,0))</f>
        <v>20</v>
      </c>
      <c r="S109" s="5" t="s">
        <v>8</v>
      </c>
      <c r="T109" s="5" t="s">
        <v>1018</v>
      </c>
      <c r="U109" s="5" t="s">
        <v>78</v>
      </c>
      <c r="V109" s="5" t="s">
        <v>229</v>
      </c>
      <c r="W109" s="30">
        <v>-2.0548E-5</v>
      </c>
      <c r="Y109" s="5" t="s">
        <v>1004</v>
      </c>
      <c r="Z109" s="5">
        <v>1</v>
      </c>
      <c r="AD109" s="5" t="s">
        <v>1002</v>
      </c>
      <c r="AH109" s="5" t="s">
        <v>992</v>
      </c>
    </row>
    <row r="110" spans="1:34" x14ac:dyDescent="0.25">
      <c r="A110" s="5" t="s">
        <v>222</v>
      </c>
      <c r="B110" s="5" t="s">
        <v>223</v>
      </c>
      <c r="C110" s="5" t="s">
        <v>61</v>
      </c>
      <c r="D110" s="5" t="str">
        <f t="shared" si="5"/>
        <v>Max Energy Year</v>
      </c>
      <c r="E110" s="29">
        <f t="shared" si="4"/>
        <v>1.7999999999999998E-4</v>
      </c>
      <c r="G110" s="5">
        <f>INDEX('AEG Inputs'!$L:$L,MATCH($C110,'AEG Inputs'!$F:$F,0))</f>
        <v>18</v>
      </c>
      <c r="S110" s="5" t="s">
        <v>8</v>
      </c>
      <c r="T110" s="5" t="s">
        <v>1019</v>
      </c>
      <c r="U110" s="5" t="s">
        <v>59</v>
      </c>
      <c r="V110" s="5" t="s">
        <v>229</v>
      </c>
      <c r="W110" s="30">
        <v>-2.2830999999999999E-5</v>
      </c>
      <c r="Y110" s="5" t="s">
        <v>1004</v>
      </c>
      <c r="Z110" s="5">
        <v>1</v>
      </c>
      <c r="AD110" s="5" t="s">
        <v>1002</v>
      </c>
      <c r="AH110" s="5" t="s">
        <v>992</v>
      </c>
    </row>
    <row r="111" spans="1:34" x14ac:dyDescent="0.25">
      <c r="A111" s="5" t="s">
        <v>222</v>
      </c>
      <c r="B111" s="5" t="s">
        <v>223</v>
      </c>
      <c r="C111" s="5" t="s">
        <v>66</v>
      </c>
      <c r="D111" s="5" t="str">
        <f t="shared" si="5"/>
        <v>Max Energy Year</v>
      </c>
      <c r="E111" s="29">
        <f t="shared" si="4"/>
        <v>8.9999999999999998E-4</v>
      </c>
      <c r="G111" s="5">
        <f>INDEX('AEG Inputs'!$L:$L,MATCH($C111,'AEG Inputs'!$F:$F,0))</f>
        <v>90</v>
      </c>
      <c r="S111" s="5" t="s">
        <v>8</v>
      </c>
      <c r="T111" s="5" t="s">
        <v>1020</v>
      </c>
      <c r="U111" s="5" t="s">
        <v>49</v>
      </c>
      <c r="V111" s="5" t="s">
        <v>229</v>
      </c>
      <c r="W111" s="30">
        <v>-1.0274E-4</v>
      </c>
      <c r="Y111" s="5" t="s">
        <v>1004</v>
      </c>
      <c r="Z111" s="5">
        <v>1</v>
      </c>
      <c r="AD111" s="5" t="s">
        <v>1002</v>
      </c>
      <c r="AH111" s="5" t="s">
        <v>992</v>
      </c>
    </row>
    <row r="112" spans="1:34" x14ac:dyDescent="0.25">
      <c r="A112" s="5" t="s">
        <v>222</v>
      </c>
      <c r="B112" s="5" t="s">
        <v>223</v>
      </c>
      <c r="C112" s="5" t="s">
        <v>68</v>
      </c>
      <c r="D112" s="5" t="str">
        <f t="shared" si="5"/>
        <v>Max Energy Year</v>
      </c>
      <c r="E112" s="29">
        <f t="shared" si="4"/>
        <v>1.7999999999999998E-4</v>
      </c>
      <c r="G112" s="5">
        <f>INDEX('AEG Inputs'!$L:$L,MATCH($C112,'AEG Inputs'!$F:$F,0))</f>
        <v>18</v>
      </c>
      <c r="S112" s="5" t="s">
        <v>8</v>
      </c>
      <c r="T112" s="5" t="s">
        <v>1021</v>
      </c>
      <c r="U112" s="5" t="s">
        <v>51</v>
      </c>
      <c r="V112" s="5" t="s">
        <v>229</v>
      </c>
      <c r="W112" s="30">
        <v>-2.0548E-5</v>
      </c>
      <c r="Y112" s="5" t="s">
        <v>1004</v>
      </c>
      <c r="Z112" s="5">
        <v>1</v>
      </c>
      <c r="AD112" s="5" t="s">
        <v>1002</v>
      </c>
      <c r="AH112" s="5" t="s">
        <v>992</v>
      </c>
    </row>
    <row r="113" spans="1:34" x14ac:dyDescent="0.25">
      <c r="A113" s="5" t="s">
        <v>222</v>
      </c>
      <c r="B113" s="5" t="s">
        <v>223</v>
      </c>
      <c r="C113" s="5" t="s">
        <v>70</v>
      </c>
      <c r="D113" s="5" t="str">
        <f t="shared" si="5"/>
        <v>Max Energy Year</v>
      </c>
      <c r="E113" s="29">
        <f t="shared" si="4"/>
        <v>1.7999999999999998E-4</v>
      </c>
      <c r="G113" s="5">
        <f>INDEX('AEG Inputs'!$L:$L,MATCH($C113,'AEG Inputs'!$F:$F,0))</f>
        <v>18</v>
      </c>
      <c r="S113" s="5" t="s">
        <v>8</v>
      </c>
      <c r="T113" s="5" t="s">
        <v>1022</v>
      </c>
      <c r="U113" s="5" t="s">
        <v>53</v>
      </c>
      <c r="V113" s="5" t="s">
        <v>229</v>
      </c>
      <c r="W113" s="30">
        <v>-1.1415499999999999E-4</v>
      </c>
      <c r="Y113" s="5" t="s">
        <v>1004</v>
      </c>
      <c r="Z113" s="5">
        <v>1</v>
      </c>
      <c r="AD113" s="5" t="s">
        <v>1002</v>
      </c>
      <c r="AH113" s="5" t="s">
        <v>992</v>
      </c>
    </row>
    <row r="114" spans="1:34" x14ac:dyDescent="0.25">
      <c r="A114" s="5" t="s">
        <v>222</v>
      </c>
      <c r="B114" s="5" t="s">
        <v>223</v>
      </c>
      <c r="C114" s="5" t="s">
        <v>72</v>
      </c>
      <c r="D114" s="5" t="str">
        <f t="shared" si="5"/>
        <v>Max Energy Year</v>
      </c>
      <c r="E114" s="29">
        <f t="shared" si="4"/>
        <v>2.0000000000000001E-4</v>
      </c>
      <c r="G114" s="5">
        <f>INDEX('AEG Inputs'!$L:$L,MATCH($C114,'AEG Inputs'!$F:$F,0))</f>
        <v>20</v>
      </c>
      <c r="S114" s="5" t="s">
        <v>8</v>
      </c>
      <c r="T114" s="5" t="s">
        <v>1023</v>
      </c>
      <c r="U114" s="5" t="s">
        <v>55</v>
      </c>
      <c r="V114" s="5" t="s">
        <v>229</v>
      </c>
      <c r="W114" s="30">
        <v>-2.0548E-5</v>
      </c>
      <c r="Y114" s="5" t="s">
        <v>1004</v>
      </c>
      <c r="Z114" s="5">
        <v>1</v>
      </c>
      <c r="AD114" s="5" t="s">
        <v>1002</v>
      </c>
      <c r="AH114" s="5" t="s">
        <v>992</v>
      </c>
    </row>
    <row r="115" spans="1:34" x14ac:dyDescent="0.25">
      <c r="A115" s="5" t="s">
        <v>222</v>
      </c>
      <c r="B115" s="5" t="s">
        <v>223</v>
      </c>
      <c r="C115" s="5" t="s">
        <v>74</v>
      </c>
      <c r="D115" s="5" t="str">
        <f t="shared" si="5"/>
        <v>Max Energy Year</v>
      </c>
      <c r="E115" s="29">
        <f t="shared" si="4"/>
        <v>1E-3</v>
      </c>
      <c r="G115" s="5">
        <f>INDEX('AEG Inputs'!$L:$L,MATCH($C115,'AEG Inputs'!$F:$F,0))</f>
        <v>100</v>
      </c>
      <c r="S115" s="5" t="s">
        <v>8</v>
      </c>
      <c r="T115" s="5" t="s">
        <v>1024</v>
      </c>
      <c r="U115" s="5" t="s">
        <v>57</v>
      </c>
      <c r="V115" s="5" t="s">
        <v>229</v>
      </c>
      <c r="W115" s="30">
        <v>-2.2830999999999999E-5</v>
      </c>
      <c r="Y115" s="5" t="s">
        <v>1004</v>
      </c>
      <c r="Z115" s="5">
        <v>1</v>
      </c>
      <c r="AD115" s="5" t="s">
        <v>1002</v>
      </c>
      <c r="AH115" s="5" t="s">
        <v>992</v>
      </c>
    </row>
    <row r="116" spans="1:34" x14ac:dyDescent="0.25">
      <c r="A116" s="5" t="s">
        <v>222</v>
      </c>
      <c r="B116" s="5" t="s">
        <v>223</v>
      </c>
      <c r="C116" s="5" t="s">
        <v>76</v>
      </c>
      <c r="D116" s="5" t="str">
        <f t="shared" si="5"/>
        <v>Max Energy Year</v>
      </c>
      <c r="E116" s="29">
        <f t="shared" si="4"/>
        <v>1.7999999999999998E-4</v>
      </c>
      <c r="G116" s="5">
        <f>INDEX('AEG Inputs'!$L:$L,MATCH($C116,'AEG Inputs'!$F:$F,0))</f>
        <v>18</v>
      </c>
      <c r="S116" s="5" t="s">
        <v>8</v>
      </c>
      <c r="T116" s="5" t="s">
        <v>1025</v>
      </c>
      <c r="U116" s="5" t="s">
        <v>61</v>
      </c>
      <c r="V116" s="5" t="s">
        <v>229</v>
      </c>
      <c r="W116" s="30">
        <v>-2.0548E-5</v>
      </c>
      <c r="Y116" s="5" t="s">
        <v>1004</v>
      </c>
      <c r="Z116" s="5">
        <v>1</v>
      </c>
      <c r="AD116" s="5" t="s">
        <v>1002</v>
      </c>
      <c r="AH116" s="5" t="s">
        <v>992</v>
      </c>
    </row>
    <row r="117" spans="1:34" x14ac:dyDescent="0.25">
      <c r="A117" s="5" t="s">
        <v>222</v>
      </c>
      <c r="B117" s="5" t="s">
        <v>223</v>
      </c>
      <c r="C117" s="5" t="s">
        <v>78</v>
      </c>
      <c r="D117" s="5" t="str">
        <f t="shared" si="5"/>
        <v>Max Energy Year</v>
      </c>
      <c r="E117" s="29">
        <f t="shared" si="4"/>
        <v>1.7999999999999998E-4</v>
      </c>
      <c r="G117" s="5">
        <f>INDEX('AEG Inputs'!$L:$L,MATCH($C117,'AEG Inputs'!$F:$F,0))</f>
        <v>18</v>
      </c>
      <c r="S117" s="5" t="s">
        <v>8</v>
      </c>
      <c r="T117" s="5" t="s">
        <v>1026</v>
      </c>
      <c r="U117" s="5" t="s">
        <v>32</v>
      </c>
      <c r="V117" s="5" t="s">
        <v>229</v>
      </c>
      <c r="W117" s="30">
        <v>-1.0274E-4</v>
      </c>
      <c r="Y117" s="5" t="s">
        <v>1004</v>
      </c>
      <c r="Z117" s="5">
        <v>1</v>
      </c>
      <c r="AD117" s="5" t="s">
        <v>1002</v>
      </c>
      <c r="AH117" s="5" t="s">
        <v>992</v>
      </c>
    </row>
    <row r="118" spans="1:34" x14ac:dyDescent="0.25">
      <c r="A118" s="5" t="s">
        <v>222</v>
      </c>
      <c r="B118" s="5" t="s">
        <v>223</v>
      </c>
      <c r="C118" s="5" t="s">
        <v>80</v>
      </c>
      <c r="D118" s="5" t="str">
        <f t="shared" si="5"/>
        <v>Max Energy Year</v>
      </c>
      <c r="E118" s="29">
        <f t="shared" si="4"/>
        <v>8.9999999999999998E-4</v>
      </c>
      <c r="G118" s="5">
        <f>INDEX('AEG Inputs'!$L:$L,MATCH($C118,'AEG Inputs'!$F:$F,0))</f>
        <v>90</v>
      </c>
      <c r="S118" s="5" t="s">
        <v>8</v>
      </c>
      <c r="T118" s="5" t="s">
        <v>1027</v>
      </c>
      <c r="U118" s="5" t="s">
        <v>35</v>
      </c>
      <c r="V118" s="5" t="s">
        <v>229</v>
      </c>
      <c r="W118" s="30">
        <v>-2.0548E-5</v>
      </c>
      <c r="Y118" s="5" t="s">
        <v>1004</v>
      </c>
      <c r="Z118" s="5">
        <v>1</v>
      </c>
      <c r="AD118" s="5" t="s">
        <v>1002</v>
      </c>
      <c r="AH118" s="5" t="s">
        <v>992</v>
      </c>
    </row>
    <row r="119" spans="1:34" x14ac:dyDescent="0.25">
      <c r="A119" s="5" t="s">
        <v>222</v>
      </c>
      <c r="B119" s="5" t="s">
        <v>223</v>
      </c>
      <c r="C119" s="5" t="s">
        <v>82</v>
      </c>
      <c r="D119" s="5" t="str">
        <f t="shared" si="5"/>
        <v>Max Energy Year</v>
      </c>
      <c r="E119" s="29">
        <f t="shared" si="4"/>
        <v>1.7999999999999998E-4</v>
      </c>
      <c r="G119" s="5">
        <f>INDEX('AEG Inputs'!$L:$L,MATCH($C119,'AEG Inputs'!$F:$F,0))</f>
        <v>18</v>
      </c>
      <c r="S119" s="5" t="s">
        <v>8</v>
      </c>
      <c r="T119" s="5" t="s">
        <v>1028</v>
      </c>
      <c r="U119" s="5" t="s">
        <v>37</v>
      </c>
      <c r="V119" s="5" t="s">
        <v>229</v>
      </c>
      <c r="W119" s="30">
        <v>-2.0548E-5</v>
      </c>
      <c r="Y119" s="5" t="s">
        <v>1004</v>
      </c>
      <c r="Z119" s="5">
        <v>1</v>
      </c>
      <c r="AD119" s="5" t="s">
        <v>1002</v>
      </c>
      <c r="AH119" s="5" t="s">
        <v>992</v>
      </c>
    </row>
    <row r="120" spans="1:34" x14ac:dyDescent="0.25">
      <c r="A120" s="5" t="s">
        <v>222</v>
      </c>
      <c r="B120" s="5" t="s">
        <v>223</v>
      </c>
      <c r="C120" s="5" t="s">
        <v>84</v>
      </c>
      <c r="D120" s="5" t="str">
        <f t="shared" si="5"/>
        <v>Max Energy Year</v>
      </c>
      <c r="E120" s="29">
        <f t="shared" si="4"/>
        <v>1E-3</v>
      </c>
      <c r="G120" s="5">
        <f>INDEX('AEG Inputs'!$L:$L,MATCH($C120,'AEG Inputs'!$F:$F,0))</f>
        <v>100</v>
      </c>
      <c r="S120" s="5" t="s">
        <v>8</v>
      </c>
      <c r="T120" s="5" t="s">
        <v>1029</v>
      </c>
      <c r="U120" s="5" t="s">
        <v>39</v>
      </c>
      <c r="V120" s="5" t="s">
        <v>229</v>
      </c>
      <c r="W120" s="30">
        <v>-2.2830999999999999E-5</v>
      </c>
      <c r="Y120" s="5" t="s">
        <v>1004</v>
      </c>
      <c r="Z120" s="5">
        <v>1</v>
      </c>
      <c r="AD120" s="5" t="s">
        <v>1002</v>
      </c>
      <c r="AH120" s="5" t="s">
        <v>992</v>
      </c>
    </row>
    <row r="121" spans="1:34" x14ac:dyDescent="0.25">
      <c r="A121" s="5" t="s">
        <v>222</v>
      </c>
      <c r="B121" s="5" t="s">
        <v>223</v>
      </c>
      <c r="C121" s="5" t="s">
        <v>86</v>
      </c>
      <c r="D121" s="5" t="str">
        <f t="shared" si="5"/>
        <v>Max Energy Year</v>
      </c>
      <c r="E121" s="29">
        <f t="shared" si="4"/>
        <v>1.7999999999999998E-4</v>
      </c>
      <c r="G121" s="5">
        <f>INDEX('AEG Inputs'!$L:$L,MATCH($C121,'AEG Inputs'!$F:$F,0))</f>
        <v>18</v>
      </c>
      <c r="S121" s="5" t="s">
        <v>8</v>
      </c>
      <c r="T121" s="5" t="s">
        <v>1030</v>
      </c>
      <c r="U121" s="5" t="s">
        <v>41</v>
      </c>
      <c r="V121" s="5" t="s">
        <v>229</v>
      </c>
      <c r="W121" s="30">
        <v>-1.1415499999999999E-4</v>
      </c>
      <c r="Y121" s="5" t="s">
        <v>1004</v>
      </c>
      <c r="Z121" s="5">
        <v>1</v>
      </c>
      <c r="AD121" s="5" t="s">
        <v>1002</v>
      </c>
      <c r="AH121" s="5" t="s">
        <v>992</v>
      </c>
    </row>
    <row r="122" spans="1:34" x14ac:dyDescent="0.25">
      <c r="A122" s="5" t="s">
        <v>222</v>
      </c>
      <c r="B122" s="5" t="s">
        <v>223</v>
      </c>
      <c r="C122" s="5" t="s">
        <v>88</v>
      </c>
      <c r="D122" s="5" t="str">
        <f t="shared" si="5"/>
        <v>Max Energy Year</v>
      </c>
      <c r="E122" s="29">
        <f t="shared" si="4"/>
        <v>2.0000000000000001E-4</v>
      </c>
      <c r="G122" s="5">
        <f>INDEX('AEG Inputs'!$L:$L,MATCH($C122,'AEG Inputs'!$F:$F,0))</f>
        <v>20</v>
      </c>
      <c r="S122" s="5" t="s">
        <v>8</v>
      </c>
      <c r="T122" s="5" t="s">
        <v>1031</v>
      </c>
      <c r="U122" s="5" t="s">
        <v>43</v>
      </c>
      <c r="V122" s="5" t="s">
        <v>229</v>
      </c>
      <c r="W122" s="30">
        <v>-2.0548E-5</v>
      </c>
      <c r="Y122" s="5" t="s">
        <v>1004</v>
      </c>
      <c r="Z122" s="5">
        <v>1</v>
      </c>
      <c r="AD122" s="5" t="s">
        <v>1002</v>
      </c>
      <c r="AH122" s="5" t="s">
        <v>992</v>
      </c>
    </row>
    <row r="123" spans="1:34" x14ac:dyDescent="0.25">
      <c r="A123" s="5" t="s">
        <v>222</v>
      </c>
      <c r="B123" s="5" t="s">
        <v>223</v>
      </c>
      <c r="C123" s="5" t="s">
        <v>90</v>
      </c>
      <c r="D123" s="5" t="str">
        <f t="shared" si="5"/>
        <v>Max Energy Year</v>
      </c>
      <c r="E123" s="29">
        <f t="shared" si="4"/>
        <v>2.0000000000000001E-4</v>
      </c>
      <c r="G123" s="5">
        <f>INDEX('AEG Inputs'!$L:$L,MATCH($C123,'AEG Inputs'!$F:$F,0))</f>
        <v>20</v>
      </c>
      <c r="S123" s="5" t="s">
        <v>8</v>
      </c>
      <c r="T123" s="5" t="s">
        <v>1032</v>
      </c>
      <c r="U123" s="5" t="s">
        <v>45</v>
      </c>
      <c r="V123" s="5" t="s">
        <v>229</v>
      </c>
      <c r="W123" s="30">
        <v>-2.2830999999999999E-5</v>
      </c>
      <c r="Y123" s="5" t="s">
        <v>1004</v>
      </c>
      <c r="Z123" s="5">
        <v>1</v>
      </c>
      <c r="AD123" s="5" t="s">
        <v>1002</v>
      </c>
      <c r="AH123" s="5" t="s">
        <v>992</v>
      </c>
    </row>
    <row r="124" spans="1:34" x14ac:dyDescent="0.25">
      <c r="A124" s="5" t="s">
        <v>222</v>
      </c>
      <c r="B124" s="5" t="s">
        <v>223</v>
      </c>
      <c r="C124" s="5" t="s">
        <v>92</v>
      </c>
      <c r="D124" s="5" t="str">
        <f t="shared" si="5"/>
        <v>Max Energy Year</v>
      </c>
      <c r="E124" s="29">
        <f t="shared" si="4"/>
        <v>1.7999999999999998E-4</v>
      </c>
      <c r="G124" s="5">
        <f>INDEX('AEG Inputs'!$L:$L,MATCH($C124,'AEG Inputs'!$F:$F,0))</f>
        <v>18</v>
      </c>
      <c r="S124" s="5" t="s">
        <v>8</v>
      </c>
      <c r="T124" s="5" t="s">
        <v>1033</v>
      </c>
      <c r="U124" s="5" t="s">
        <v>47</v>
      </c>
      <c r="V124" s="5" t="s">
        <v>229</v>
      </c>
      <c r="W124" s="30">
        <v>-2.0548E-5</v>
      </c>
      <c r="Y124" s="5" t="s">
        <v>1004</v>
      </c>
      <c r="Z124" s="5">
        <v>1</v>
      </c>
      <c r="AD124" s="5" t="s">
        <v>1002</v>
      </c>
      <c r="AH124" s="5" t="s">
        <v>992</v>
      </c>
    </row>
    <row r="125" spans="1:34" x14ac:dyDescent="0.25">
      <c r="A125" s="5" t="s">
        <v>222</v>
      </c>
      <c r="B125" s="5" t="s">
        <v>223</v>
      </c>
      <c r="C125" s="5" t="s">
        <v>96</v>
      </c>
      <c r="D125" s="5" t="str">
        <f t="shared" si="5"/>
        <v>Max Energy Year</v>
      </c>
      <c r="E125" s="29">
        <f t="shared" si="4"/>
        <v>8.9999999999999998E-4</v>
      </c>
      <c r="G125" s="5">
        <f>INDEX('AEG Inputs'!$L:$L,MATCH($C125,'AEG Inputs'!$F:$F,0))</f>
        <v>90</v>
      </c>
      <c r="S125" s="5" t="s">
        <v>8</v>
      </c>
      <c r="T125" s="5" t="s">
        <v>1034</v>
      </c>
      <c r="U125" s="5" t="s">
        <v>122</v>
      </c>
      <c r="V125" s="5" t="s">
        <v>229</v>
      </c>
      <c r="W125" s="30">
        <v>-2.2830999999999999E-5</v>
      </c>
      <c r="Y125" s="5" t="s">
        <v>1004</v>
      </c>
      <c r="Z125" s="5">
        <v>1</v>
      </c>
      <c r="AD125" s="5" t="s">
        <v>1002</v>
      </c>
      <c r="AH125" s="5" t="s">
        <v>992</v>
      </c>
    </row>
    <row r="126" spans="1:34" x14ac:dyDescent="0.25">
      <c r="A126" s="5" t="s">
        <v>222</v>
      </c>
      <c r="B126" s="5" t="s">
        <v>223</v>
      </c>
      <c r="C126" s="5" t="s">
        <v>98</v>
      </c>
      <c r="D126" s="5" t="str">
        <f t="shared" si="5"/>
        <v>Max Energy Year</v>
      </c>
      <c r="E126" s="29">
        <f t="shared" si="4"/>
        <v>1.7999999999999998E-4</v>
      </c>
      <c r="G126" s="5">
        <f>INDEX('AEG Inputs'!$L:$L,MATCH($C126,'AEG Inputs'!$F:$F,0))</f>
        <v>18</v>
      </c>
      <c r="S126" s="5" t="s">
        <v>8</v>
      </c>
      <c r="T126" s="5" t="s">
        <v>1035</v>
      </c>
      <c r="U126" s="5" t="s">
        <v>112</v>
      </c>
      <c r="V126" s="5" t="s">
        <v>229</v>
      </c>
      <c r="W126" s="30">
        <v>-1.0274E-4</v>
      </c>
      <c r="Y126" s="5" t="s">
        <v>1004</v>
      </c>
      <c r="Z126" s="5">
        <v>1</v>
      </c>
      <c r="AD126" s="5" t="s">
        <v>1002</v>
      </c>
      <c r="AH126" s="5" t="s">
        <v>992</v>
      </c>
    </row>
    <row r="127" spans="1:34" x14ac:dyDescent="0.25">
      <c r="A127" s="5" t="s">
        <v>222</v>
      </c>
      <c r="B127" s="5" t="s">
        <v>223</v>
      </c>
      <c r="C127" s="5" t="s">
        <v>100</v>
      </c>
      <c r="D127" s="5" t="str">
        <f t="shared" si="5"/>
        <v>Max Energy Year</v>
      </c>
      <c r="E127" s="29">
        <f t="shared" si="4"/>
        <v>1.7999999999999998E-4</v>
      </c>
      <c r="G127" s="5">
        <f>INDEX('AEG Inputs'!$L:$L,MATCH($C127,'AEG Inputs'!$F:$F,0))</f>
        <v>18</v>
      </c>
      <c r="S127" s="5" t="s">
        <v>8</v>
      </c>
      <c r="T127" s="5" t="s">
        <v>1036</v>
      </c>
      <c r="U127" s="5" t="s">
        <v>114</v>
      </c>
      <c r="V127" s="5" t="s">
        <v>229</v>
      </c>
      <c r="W127" s="30">
        <v>-2.0548E-5</v>
      </c>
      <c r="Y127" s="5" t="s">
        <v>1004</v>
      </c>
      <c r="Z127" s="5">
        <v>1</v>
      </c>
      <c r="AD127" s="5" t="s">
        <v>1002</v>
      </c>
      <c r="AH127" s="5" t="s">
        <v>992</v>
      </c>
    </row>
    <row r="128" spans="1:34" x14ac:dyDescent="0.25">
      <c r="A128" s="5" t="s">
        <v>222</v>
      </c>
      <c r="B128" s="5" t="s">
        <v>223</v>
      </c>
      <c r="C128" s="5" t="s">
        <v>102</v>
      </c>
      <c r="D128" s="5" t="str">
        <f t="shared" si="5"/>
        <v>Max Energy Year</v>
      </c>
      <c r="E128" s="29">
        <f t="shared" si="4"/>
        <v>2.0000000000000001E-4</v>
      </c>
      <c r="G128" s="5">
        <f>INDEX('AEG Inputs'!$L:$L,MATCH($C128,'AEG Inputs'!$F:$F,0))</f>
        <v>20</v>
      </c>
      <c r="S128" s="5" t="s">
        <v>8</v>
      </c>
      <c r="T128" s="5" t="s">
        <v>1037</v>
      </c>
      <c r="U128" s="5" t="s">
        <v>116</v>
      </c>
      <c r="V128" s="5" t="s">
        <v>229</v>
      </c>
      <c r="W128" s="30">
        <v>-1.1415499999999999E-4</v>
      </c>
      <c r="Y128" s="5" t="s">
        <v>1004</v>
      </c>
      <c r="Z128" s="5">
        <v>1</v>
      </c>
      <c r="AD128" s="5" t="s">
        <v>1002</v>
      </c>
      <c r="AH128" s="5" t="s">
        <v>992</v>
      </c>
    </row>
    <row r="129" spans="1:34" x14ac:dyDescent="0.25">
      <c r="A129" s="5" t="s">
        <v>222</v>
      </c>
      <c r="B129" s="5" t="s">
        <v>223</v>
      </c>
      <c r="C129" s="5" t="s">
        <v>104</v>
      </c>
      <c r="D129" s="5" t="str">
        <f t="shared" si="5"/>
        <v>Max Energy Year</v>
      </c>
      <c r="E129" s="29">
        <f t="shared" si="4"/>
        <v>1E-3</v>
      </c>
      <c r="G129" s="5">
        <f>INDEX('AEG Inputs'!$L:$L,MATCH($C129,'AEG Inputs'!$F:$F,0))</f>
        <v>100</v>
      </c>
      <c r="S129" s="5" t="s">
        <v>8</v>
      </c>
      <c r="T129" s="5" t="s">
        <v>1038</v>
      </c>
      <c r="U129" s="5" t="s">
        <v>118</v>
      </c>
      <c r="V129" s="5" t="s">
        <v>229</v>
      </c>
      <c r="W129" s="30">
        <v>-2.0548E-5</v>
      </c>
      <c r="Y129" s="5" t="s">
        <v>1004</v>
      </c>
      <c r="Z129" s="5">
        <v>1</v>
      </c>
      <c r="AD129" s="5" t="s">
        <v>1002</v>
      </c>
      <c r="AH129" s="5" t="s">
        <v>992</v>
      </c>
    </row>
    <row r="130" spans="1:34" x14ac:dyDescent="0.25">
      <c r="A130" s="5" t="s">
        <v>222</v>
      </c>
      <c r="B130" s="5" t="s">
        <v>223</v>
      </c>
      <c r="C130" s="5" t="s">
        <v>106</v>
      </c>
      <c r="D130" s="5" t="str">
        <f t="shared" si="5"/>
        <v>Max Energy Year</v>
      </c>
      <c r="E130" s="29">
        <f t="shared" si="4"/>
        <v>1.7999999999999998E-4</v>
      </c>
      <c r="G130" s="5">
        <f>INDEX('AEG Inputs'!$L:$L,MATCH($C130,'AEG Inputs'!$F:$F,0))</f>
        <v>18</v>
      </c>
      <c r="S130" s="5" t="s">
        <v>8</v>
      </c>
      <c r="T130" s="5" t="s">
        <v>1039</v>
      </c>
      <c r="U130" s="5" t="s">
        <v>120</v>
      </c>
      <c r="V130" s="5" t="s">
        <v>229</v>
      </c>
      <c r="W130" s="30">
        <v>-2.2830999999999999E-5</v>
      </c>
      <c r="Y130" s="5" t="s">
        <v>1004</v>
      </c>
      <c r="Z130" s="5">
        <v>1</v>
      </c>
      <c r="AD130" s="5" t="s">
        <v>1002</v>
      </c>
      <c r="AH130" s="5" t="s">
        <v>992</v>
      </c>
    </row>
    <row r="131" spans="1:34" x14ac:dyDescent="0.25">
      <c r="A131" s="5" t="s">
        <v>222</v>
      </c>
      <c r="B131" s="5" t="s">
        <v>223</v>
      </c>
      <c r="C131" s="5" t="s">
        <v>108</v>
      </c>
      <c r="D131" s="5" t="str">
        <f t="shared" si="5"/>
        <v>Max Energy Year</v>
      </c>
      <c r="E131" s="29">
        <f t="shared" si="4"/>
        <v>2.0000000000000001E-4</v>
      </c>
      <c r="G131" s="5">
        <f>INDEX('AEG Inputs'!$L:$L,MATCH($C131,'AEG Inputs'!$F:$F,0))</f>
        <v>20</v>
      </c>
      <c r="S131" s="5" t="s">
        <v>8</v>
      </c>
      <c r="T131" s="5" t="s">
        <v>1040</v>
      </c>
      <c r="U131" s="5" t="s">
        <v>124</v>
      </c>
      <c r="V131" s="5" t="s">
        <v>229</v>
      </c>
      <c r="W131" s="30">
        <v>-2.0548E-5</v>
      </c>
      <c r="Y131" s="5" t="s">
        <v>1004</v>
      </c>
      <c r="Z131" s="5">
        <v>1</v>
      </c>
      <c r="AD131" s="5" t="s">
        <v>1002</v>
      </c>
      <c r="AH131" s="5" t="s">
        <v>992</v>
      </c>
    </row>
    <row r="132" spans="1:34" x14ac:dyDescent="0.25">
      <c r="A132" s="5" t="s">
        <v>222</v>
      </c>
      <c r="B132" s="5" t="s">
        <v>223</v>
      </c>
      <c r="C132" s="5" t="s">
        <v>110</v>
      </c>
      <c r="D132" s="5" t="str">
        <f t="shared" ref="D132:D163" si="6">D131</f>
        <v>Max Energy Year</v>
      </c>
      <c r="E132" s="29">
        <f t="shared" ref="E132:E182" si="7">$H$3*G132/1000</f>
        <v>1.7999999999999998E-4</v>
      </c>
      <c r="G132" s="5">
        <f>INDEX('AEG Inputs'!$L:$L,MATCH($C132,'AEG Inputs'!$F:$F,0))</f>
        <v>18</v>
      </c>
      <c r="S132" s="5" t="s">
        <v>8</v>
      </c>
      <c r="T132" s="5" t="s">
        <v>1041</v>
      </c>
      <c r="U132" s="5" t="s">
        <v>96</v>
      </c>
      <c r="V132" s="5" t="s">
        <v>229</v>
      </c>
      <c r="W132" s="30">
        <v>-1.0274E-4</v>
      </c>
      <c r="Y132" s="5" t="s">
        <v>1004</v>
      </c>
      <c r="Z132" s="5">
        <v>1</v>
      </c>
      <c r="AD132" s="5" t="s">
        <v>1002</v>
      </c>
      <c r="AH132" s="5" t="s">
        <v>992</v>
      </c>
    </row>
    <row r="133" spans="1:34" x14ac:dyDescent="0.25">
      <c r="A133" s="5" t="s">
        <v>222</v>
      </c>
      <c r="B133" s="5" t="s">
        <v>223</v>
      </c>
      <c r="C133" s="5" t="s">
        <v>112</v>
      </c>
      <c r="D133" s="5" t="str">
        <f t="shared" si="6"/>
        <v>Max Energy Year</v>
      </c>
      <c r="E133" s="29">
        <f t="shared" si="7"/>
        <v>8.9999999999999998E-4</v>
      </c>
      <c r="G133" s="5">
        <f>INDEX('AEG Inputs'!$L:$L,MATCH($C133,'AEG Inputs'!$F:$F,0))</f>
        <v>90</v>
      </c>
      <c r="S133" s="5" t="s">
        <v>8</v>
      </c>
      <c r="T133" s="5" t="s">
        <v>1042</v>
      </c>
      <c r="U133" s="5" t="s">
        <v>98</v>
      </c>
      <c r="V133" s="5" t="s">
        <v>229</v>
      </c>
      <c r="W133" s="30">
        <v>-2.0548E-5</v>
      </c>
      <c r="Y133" s="5" t="s">
        <v>1004</v>
      </c>
      <c r="Z133" s="5">
        <v>1</v>
      </c>
      <c r="AD133" s="5" t="s">
        <v>1002</v>
      </c>
      <c r="AH133" s="5" t="s">
        <v>992</v>
      </c>
    </row>
    <row r="134" spans="1:34" x14ac:dyDescent="0.25">
      <c r="A134" s="5" t="s">
        <v>222</v>
      </c>
      <c r="B134" s="5" t="s">
        <v>223</v>
      </c>
      <c r="C134" s="5" t="s">
        <v>114</v>
      </c>
      <c r="D134" s="5" t="str">
        <f t="shared" si="6"/>
        <v>Max Energy Year</v>
      </c>
      <c r="E134" s="29">
        <f t="shared" si="7"/>
        <v>1.7999999999999998E-4</v>
      </c>
      <c r="G134" s="5">
        <f>INDEX('AEG Inputs'!$L:$L,MATCH($C134,'AEG Inputs'!$F:$F,0))</f>
        <v>18</v>
      </c>
      <c r="S134" s="5" t="s">
        <v>8</v>
      </c>
      <c r="T134" s="5" t="s">
        <v>1043</v>
      </c>
      <c r="U134" s="5" t="s">
        <v>100</v>
      </c>
      <c r="V134" s="5" t="s">
        <v>229</v>
      </c>
      <c r="W134" s="30">
        <v>-2.0548E-5</v>
      </c>
      <c r="Y134" s="5" t="s">
        <v>1004</v>
      </c>
      <c r="Z134" s="5">
        <v>1</v>
      </c>
      <c r="AD134" s="5" t="s">
        <v>1002</v>
      </c>
      <c r="AH134" s="5" t="s">
        <v>992</v>
      </c>
    </row>
    <row r="135" spans="1:34" x14ac:dyDescent="0.25">
      <c r="A135" s="5" t="s">
        <v>222</v>
      </c>
      <c r="B135" s="5" t="s">
        <v>223</v>
      </c>
      <c r="C135" s="5" t="s">
        <v>116</v>
      </c>
      <c r="D135" s="5" t="str">
        <f t="shared" si="6"/>
        <v>Max Energy Year</v>
      </c>
      <c r="E135" s="29">
        <f t="shared" si="7"/>
        <v>1E-3</v>
      </c>
      <c r="G135" s="5">
        <f>INDEX('AEG Inputs'!$L:$L,MATCH($C135,'AEG Inputs'!$F:$F,0))</f>
        <v>100</v>
      </c>
      <c r="S135" s="5" t="s">
        <v>8</v>
      </c>
      <c r="T135" s="5" t="s">
        <v>1044</v>
      </c>
      <c r="U135" s="5" t="s">
        <v>102</v>
      </c>
      <c r="V135" s="5" t="s">
        <v>229</v>
      </c>
      <c r="W135" s="30">
        <v>-2.2830999999999999E-5</v>
      </c>
      <c r="Y135" s="5" t="s">
        <v>1004</v>
      </c>
      <c r="Z135" s="5">
        <v>1</v>
      </c>
      <c r="AD135" s="5" t="s">
        <v>1002</v>
      </c>
      <c r="AH135" s="5" t="s">
        <v>992</v>
      </c>
    </row>
    <row r="136" spans="1:34" x14ac:dyDescent="0.25">
      <c r="A136" s="5" t="s">
        <v>222</v>
      </c>
      <c r="B136" s="5" t="s">
        <v>223</v>
      </c>
      <c r="C136" s="5" t="s">
        <v>118</v>
      </c>
      <c r="D136" s="5" t="str">
        <f t="shared" si="6"/>
        <v>Max Energy Year</v>
      </c>
      <c r="E136" s="29">
        <f t="shared" si="7"/>
        <v>1.7999999999999998E-4</v>
      </c>
      <c r="G136" s="5">
        <f>INDEX('AEG Inputs'!$L:$L,MATCH($C136,'AEG Inputs'!$F:$F,0))</f>
        <v>18</v>
      </c>
      <c r="S136" s="5" t="s">
        <v>8</v>
      </c>
      <c r="T136" s="5" t="s">
        <v>1045</v>
      </c>
      <c r="U136" s="5" t="s">
        <v>104</v>
      </c>
      <c r="V136" s="5" t="s">
        <v>229</v>
      </c>
      <c r="W136" s="30">
        <v>-1.1415499999999999E-4</v>
      </c>
      <c r="Y136" s="5" t="s">
        <v>1004</v>
      </c>
      <c r="Z136" s="5">
        <v>1</v>
      </c>
      <c r="AD136" s="5" t="s">
        <v>1002</v>
      </c>
      <c r="AH136" s="5" t="s">
        <v>992</v>
      </c>
    </row>
    <row r="137" spans="1:34" x14ac:dyDescent="0.25">
      <c r="A137" s="5" t="s">
        <v>222</v>
      </c>
      <c r="B137" s="5" t="s">
        <v>223</v>
      </c>
      <c r="C137" s="5" t="s">
        <v>120</v>
      </c>
      <c r="D137" s="5" t="str">
        <f t="shared" si="6"/>
        <v>Max Energy Year</v>
      </c>
      <c r="E137" s="29">
        <f t="shared" si="7"/>
        <v>2.0000000000000001E-4</v>
      </c>
      <c r="G137" s="5">
        <f>INDEX('AEG Inputs'!$L:$L,MATCH($C137,'AEG Inputs'!$F:$F,0))</f>
        <v>20</v>
      </c>
      <c r="S137" s="5" t="s">
        <v>8</v>
      </c>
      <c r="T137" s="5" t="s">
        <v>1046</v>
      </c>
      <c r="U137" s="5" t="s">
        <v>106</v>
      </c>
      <c r="V137" s="5" t="s">
        <v>229</v>
      </c>
      <c r="W137" s="30">
        <v>-2.0548E-5</v>
      </c>
      <c r="Y137" s="5" t="s">
        <v>1004</v>
      </c>
      <c r="Z137" s="5">
        <v>1</v>
      </c>
      <c r="AD137" s="5" t="s">
        <v>1002</v>
      </c>
      <c r="AH137" s="5" t="s">
        <v>992</v>
      </c>
    </row>
    <row r="138" spans="1:34" x14ac:dyDescent="0.25">
      <c r="A138" s="5" t="s">
        <v>222</v>
      </c>
      <c r="B138" s="5" t="s">
        <v>223</v>
      </c>
      <c r="C138" s="5" t="s">
        <v>122</v>
      </c>
      <c r="D138" s="5" t="str">
        <f t="shared" si="6"/>
        <v>Max Energy Year</v>
      </c>
      <c r="E138" s="29">
        <f t="shared" si="7"/>
        <v>2.0000000000000001E-4</v>
      </c>
      <c r="G138" s="5">
        <f>INDEX('AEG Inputs'!$L:$L,MATCH($C138,'AEG Inputs'!$F:$F,0))</f>
        <v>20</v>
      </c>
      <c r="S138" s="5" t="s">
        <v>8</v>
      </c>
      <c r="T138" s="5" t="s">
        <v>1047</v>
      </c>
      <c r="U138" s="5" t="s">
        <v>108</v>
      </c>
      <c r="V138" s="5" t="s">
        <v>229</v>
      </c>
      <c r="W138" s="30">
        <v>-2.2830999999999999E-5</v>
      </c>
      <c r="Y138" s="5" t="s">
        <v>1004</v>
      </c>
      <c r="Z138" s="5">
        <v>1</v>
      </c>
      <c r="AD138" s="5" t="s">
        <v>1002</v>
      </c>
      <c r="AH138" s="5" t="s">
        <v>992</v>
      </c>
    </row>
    <row r="139" spans="1:34" x14ac:dyDescent="0.25">
      <c r="A139" s="5" t="s">
        <v>222</v>
      </c>
      <c r="B139" s="5" t="s">
        <v>223</v>
      </c>
      <c r="C139" s="5" t="s">
        <v>124</v>
      </c>
      <c r="D139" s="5" t="str">
        <f t="shared" si="6"/>
        <v>Max Energy Year</v>
      </c>
      <c r="E139" s="29">
        <f t="shared" si="7"/>
        <v>1.7999999999999998E-4</v>
      </c>
      <c r="G139" s="5">
        <f>INDEX('AEG Inputs'!$L:$L,MATCH($C139,'AEG Inputs'!$F:$F,0))</f>
        <v>18</v>
      </c>
      <c r="S139" s="5" t="s">
        <v>8</v>
      </c>
      <c r="T139" s="5" t="s">
        <v>1048</v>
      </c>
      <c r="U139" s="5" t="s">
        <v>110</v>
      </c>
      <c r="V139" s="5" t="s">
        <v>229</v>
      </c>
      <c r="W139" s="30">
        <v>-2.0548E-5</v>
      </c>
      <c r="Y139" s="5" t="s">
        <v>1004</v>
      </c>
      <c r="Z139" s="5">
        <v>1</v>
      </c>
      <c r="AD139" s="5" t="s">
        <v>1002</v>
      </c>
      <c r="AH139" s="5" t="s">
        <v>992</v>
      </c>
    </row>
    <row r="140" spans="1:34" x14ac:dyDescent="0.25">
      <c r="A140" s="5" t="s">
        <v>222</v>
      </c>
      <c r="B140" s="5" t="s">
        <v>223</v>
      </c>
      <c r="C140" s="5" t="s">
        <v>128</v>
      </c>
      <c r="D140" s="5" t="str">
        <f t="shared" si="6"/>
        <v>Max Energy Year</v>
      </c>
      <c r="E140" s="29">
        <f t="shared" si="7"/>
        <v>8.9999999999999998E-4</v>
      </c>
      <c r="G140" s="5">
        <f>INDEX('AEG Inputs'!$L:$L,MATCH($C140,'AEG Inputs'!$F:$F,0))</f>
        <v>90</v>
      </c>
      <c r="S140" s="5" t="s">
        <v>8</v>
      </c>
      <c r="T140" s="5" t="s">
        <v>1049</v>
      </c>
      <c r="U140" s="5" t="s">
        <v>152</v>
      </c>
      <c r="V140" s="5" t="s">
        <v>229</v>
      </c>
      <c r="W140" s="30">
        <v>-2.2830999999999999E-5</v>
      </c>
      <c r="Y140" s="5" t="s">
        <v>1004</v>
      </c>
      <c r="Z140" s="5">
        <v>1</v>
      </c>
      <c r="AD140" s="5" t="s">
        <v>1002</v>
      </c>
      <c r="AH140" s="5" t="s">
        <v>992</v>
      </c>
    </row>
    <row r="141" spans="1:34" x14ac:dyDescent="0.25">
      <c r="A141" s="5" t="s">
        <v>222</v>
      </c>
      <c r="B141" s="5" t="s">
        <v>223</v>
      </c>
      <c r="C141" s="5" t="s">
        <v>130</v>
      </c>
      <c r="D141" s="5" t="str">
        <f t="shared" si="6"/>
        <v>Max Energy Year</v>
      </c>
      <c r="E141" s="29">
        <f t="shared" si="7"/>
        <v>1.7999999999999998E-4</v>
      </c>
      <c r="G141" s="5">
        <f>INDEX('AEG Inputs'!$L:$L,MATCH($C141,'AEG Inputs'!$F:$F,0))</f>
        <v>18</v>
      </c>
      <c r="S141" s="5" t="s">
        <v>8</v>
      </c>
      <c r="T141" s="5" t="s">
        <v>1050</v>
      </c>
      <c r="U141" s="5" t="s">
        <v>142</v>
      </c>
      <c r="V141" s="5" t="s">
        <v>229</v>
      </c>
      <c r="W141" s="30">
        <v>-1.0274E-4</v>
      </c>
      <c r="Y141" s="5" t="s">
        <v>1004</v>
      </c>
      <c r="Z141" s="5">
        <v>1</v>
      </c>
      <c r="AD141" s="5" t="s">
        <v>1002</v>
      </c>
      <c r="AH141" s="5" t="s">
        <v>992</v>
      </c>
    </row>
    <row r="142" spans="1:34" x14ac:dyDescent="0.25">
      <c r="A142" s="5" t="s">
        <v>222</v>
      </c>
      <c r="B142" s="5" t="s">
        <v>223</v>
      </c>
      <c r="C142" s="5" t="s">
        <v>132</v>
      </c>
      <c r="D142" s="5" t="str">
        <f t="shared" si="6"/>
        <v>Max Energy Year</v>
      </c>
      <c r="E142" s="29">
        <f t="shared" si="7"/>
        <v>1.7999999999999998E-4</v>
      </c>
      <c r="G142" s="5">
        <f>INDEX('AEG Inputs'!$L:$L,MATCH($C142,'AEG Inputs'!$F:$F,0))</f>
        <v>18</v>
      </c>
      <c r="S142" s="5" t="s">
        <v>8</v>
      </c>
      <c r="T142" s="5" t="s">
        <v>1051</v>
      </c>
      <c r="U142" s="5" t="s">
        <v>144</v>
      </c>
      <c r="V142" s="5" t="s">
        <v>229</v>
      </c>
      <c r="W142" s="30">
        <v>-2.0548E-5</v>
      </c>
      <c r="Y142" s="5" t="s">
        <v>1004</v>
      </c>
      <c r="Z142" s="5">
        <v>1</v>
      </c>
      <c r="AD142" s="5" t="s">
        <v>1002</v>
      </c>
      <c r="AH142" s="5" t="s">
        <v>992</v>
      </c>
    </row>
    <row r="143" spans="1:34" x14ac:dyDescent="0.25">
      <c r="A143" s="5" t="s">
        <v>222</v>
      </c>
      <c r="B143" s="5" t="s">
        <v>223</v>
      </c>
      <c r="C143" s="5" t="s">
        <v>134</v>
      </c>
      <c r="D143" s="5" t="str">
        <f t="shared" si="6"/>
        <v>Max Energy Year</v>
      </c>
      <c r="E143" s="29">
        <f t="shared" si="7"/>
        <v>2.0000000000000001E-4</v>
      </c>
      <c r="G143" s="5">
        <f>INDEX('AEG Inputs'!$L:$L,MATCH($C143,'AEG Inputs'!$F:$F,0))</f>
        <v>20</v>
      </c>
      <c r="S143" s="5" t="s">
        <v>8</v>
      </c>
      <c r="T143" s="5" t="s">
        <v>1052</v>
      </c>
      <c r="U143" s="5" t="s">
        <v>146</v>
      </c>
      <c r="V143" s="5" t="s">
        <v>229</v>
      </c>
      <c r="W143" s="30">
        <v>-1.1415499999999999E-4</v>
      </c>
      <c r="Y143" s="5" t="s">
        <v>1004</v>
      </c>
      <c r="Z143" s="5">
        <v>1</v>
      </c>
      <c r="AD143" s="5" t="s">
        <v>1002</v>
      </c>
      <c r="AH143" s="5" t="s">
        <v>992</v>
      </c>
    </row>
    <row r="144" spans="1:34" x14ac:dyDescent="0.25">
      <c r="A144" s="5" t="s">
        <v>222</v>
      </c>
      <c r="B144" s="5" t="s">
        <v>223</v>
      </c>
      <c r="C144" s="5" t="s">
        <v>136</v>
      </c>
      <c r="D144" s="5" t="str">
        <f t="shared" si="6"/>
        <v>Max Energy Year</v>
      </c>
      <c r="E144" s="29">
        <f t="shared" si="7"/>
        <v>1E-3</v>
      </c>
      <c r="G144" s="5">
        <f>INDEX('AEG Inputs'!$L:$L,MATCH($C144,'AEG Inputs'!$F:$F,0))</f>
        <v>100</v>
      </c>
      <c r="S144" s="5" t="s">
        <v>8</v>
      </c>
      <c r="T144" s="5" t="s">
        <v>1053</v>
      </c>
      <c r="U144" s="5" t="s">
        <v>148</v>
      </c>
      <c r="V144" s="5" t="s">
        <v>229</v>
      </c>
      <c r="W144" s="30">
        <v>-2.0548E-5</v>
      </c>
      <c r="Y144" s="5" t="s">
        <v>1004</v>
      </c>
      <c r="Z144" s="5">
        <v>1</v>
      </c>
      <c r="AD144" s="5" t="s">
        <v>1002</v>
      </c>
      <c r="AH144" s="5" t="s">
        <v>992</v>
      </c>
    </row>
    <row r="145" spans="1:34" x14ac:dyDescent="0.25">
      <c r="A145" s="5" t="s">
        <v>222</v>
      </c>
      <c r="B145" s="5" t="s">
        <v>223</v>
      </c>
      <c r="C145" s="5" t="s">
        <v>138</v>
      </c>
      <c r="D145" s="5" t="str">
        <f t="shared" si="6"/>
        <v>Max Energy Year</v>
      </c>
      <c r="E145" s="29">
        <f t="shared" si="7"/>
        <v>1.7999999999999998E-4</v>
      </c>
      <c r="G145" s="5">
        <f>INDEX('AEG Inputs'!$L:$L,MATCH($C145,'AEG Inputs'!$F:$F,0))</f>
        <v>18</v>
      </c>
      <c r="S145" s="5" t="s">
        <v>8</v>
      </c>
      <c r="T145" s="5" t="s">
        <v>1054</v>
      </c>
      <c r="U145" s="5" t="s">
        <v>150</v>
      </c>
      <c r="V145" s="5" t="s">
        <v>229</v>
      </c>
      <c r="W145" s="30">
        <v>-2.2830999999999999E-5</v>
      </c>
      <c r="Y145" s="5" t="s">
        <v>1004</v>
      </c>
      <c r="Z145" s="5">
        <v>1</v>
      </c>
      <c r="AD145" s="5" t="s">
        <v>1002</v>
      </c>
      <c r="AH145" s="5" t="s">
        <v>992</v>
      </c>
    </row>
    <row r="146" spans="1:34" x14ac:dyDescent="0.25">
      <c r="A146" s="5" t="s">
        <v>222</v>
      </c>
      <c r="B146" s="5" t="s">
        <v>223</v>
      </c>
      <c r="C146" s="5" t="s">
        <v>140</v>
      </c>
      <c r="D146" s="5" t="str">
        <f t="shared" si="6"/>
        <v>Max Energy Year</v>
      </c>
      <c r="E146" s="29">
        <f t="shared" si="7"/>
        <v>1.7999999999999998E-4</v>
      </c>
      <c r="G146" s="5">
        <f>INDEX('AEG Inputs'!$L:$L,MATCH($C146,'AEG Inputs'!$F:$F,0))</f>
        <v>18</v>
      </c>
      <c r="S146" s="5" t="s">
        <v>8</v>
      </c>
      <c r="T146" s="5" t="s">
        <v>1055</v>
      </c>
      <c r="U146" s="5" t="s">
        <v>154</v>
      </c>
      <c r="V146" s="5" t="s">
        <v>229</v>
      </c>
      <c r="W146" s="30">
        <v>-2.0548E-5</v>
      </c>
      <c r="Y146" s="5" t="s">
        <v>1004</v>
      </c>
      <c r="Z146" s="5">
        <v>1</v>
      </c>
      <c r="AD146" s="5" t="s">
        <v>1002</v>
      </c>
      <c r="AH146" s="5" t="s">
        <v>992</v>
      </c>
    </row>
    <row r="147" spans="1:34" x14ac:dyDescent="0.25">
      <c r="A147" s="5" t="s">
        <v>222</v>
      </c>
      <c r="B147" s="5" t="s">
        <v>223</v>
      </c>
      <c r="C147" s="5" t="s">
        <v>142</v>
      </c>
      <c r="D147" s="5" t="str">
        <f t="shared" si="6"/>
        <v>Max Energy Year</v>
      </c>
      <c r="E147" s="29">
        <f t="shared" si="7"/>
        <v>8.9999999999999998E-4</v>
      </c>
      <c r="G147" s="5">
        <f>INDEX('AEG Inputs'!$L:$L,MATCH($C147,'AEG Inputs'!$F:$F,0))</f>
        <v>90</v>
      </c>
      <c r="S147" s="5" t="s">
        <v>8</v>
      </c>
      <c r="T147" s="5" t="s">
        <v>1056</v>
      </c>
      <c r="U147" s="5" t="s">
        <v>128</v>
      </c>
      <c r="V147" s="5" t="s">
        <v>229</v>
      </c>
      <c r="W147" s="30">
        <v>-1.0274E-4</v>
      </c>
      <c r="Y147" s="5" t="s">
        <v>1004</v>
      </c>
      <c r="Z147" s="5">
        <v>1</v>
      </c>
      <c r="AD147" s="5" t="s">
        <v>1002</v>
      </c>
      <c r="AH147" s="5" t="s">
        <v>992</v>
      </c>
    </row>
    <row r="148" spans="1:34" x14ac:dyDescent="0.25">
      <c r="A148" s="5" t="s">
        <v>222</v>
      </c>
      <c r="B148" s="5" t="s">
        <v>223</v>
      </c>
      <c r="C148" s="5" t="s">
        <v>144</v>
      </c>
      <c r="D148" s="5" t="str">
        <f t="shared" si="6"/>
        <v>Max Energy Year</v>
      </c>
      <c r="E148" s="29">
        <f t="shared" si="7"/>
        <v>1.7999999999999998E-4</v>
      </c>
      <c r="G148" s="5">
        <f>INDEX('AEG Inputs'!$L:$L,MATCH($C148,'AEG Inputs'!$F:$F,0))</f>
        <v>18</v>
      </c>
      <c r="S148" s="5" t="s">
        <v>8</v>
      </c>
      <c r="T148" s="5" t="s">
        <v>1057</v>
      </c>
      <c r="U148" s="5" t="s">
        <v>130</v>
      </c>
      <c r="V148" s="5" t="s">
        <v>229</v>
      </c>
      <c r="W148" s="30">
        <v>-2.0548E-5</v>
      </c>
      <c r="Y148" s="5" t="s">
        <v>1004</v>
      </c>
      <c r="Z148" s="5">
        <v>1</v>
      </c>
      <c r="AD148" s="5" t="s">
        <v>1002</v>
      </c>
      <c r="AH148" s="5" t="s">
        <v>992</v>
      </c>
    </row>
    <row r="149" spans="1:34" x14ac:dyDescent="0.25">
      <c r="A149" s="5" t="s">
        <v>222</v>
      </c>
      <c r="B149" s="5" t="s">
        <v>223</v>
      </c>
      <c r="C149" s="5" t="s">
        <v>146</v>
      </c>
      <c r="D149" s="5" t="str">
        <f t="shared" si="6"/>
        <v>Max Energy Year</v>
      </c>
      <c r="E149" s="29">
        <f t="shared" si="7"/>
        <v>1E-3</v>
      </c>
      <c r="G149" s="5">
        <f>INDEX('AEG Inputs'!$L:$L,MATCH($C149,'AEG Inputs'!$F:$F,0))</f>
        <v>100</v>
      </c>
      <c r="S149" s="5" t="s">
        <v>8</v>
      </c>
      <c r="T149" s="5" t="s">
        <v>1058</v>
      </c>
      <c r="U149" s="5" t="s">
        <v>132</v>
      </c>
      <c r="V149" s="5" t="s">
        <v>229</v>
      </c>
      <c r="W149" s="30">
        <v>-2.0548E-5</v>
      </c>
      <c r="Y149" s="5" t="s">
        <v>1004</v>
      </c>
      <c r="Z149" s="5">
        <v>1</v>
      </c>
      <c r="AD149" s="5" t="s">
        <v>1002</v>
      </c>
      <c r="AH149" s="5" t="s">
        <v>992</v>
      </c>
    </row>
    <row r="150" spans="1:34" x14ac:dyDescent="0.25">
      <c r="A150" s="5" t="s">
        <v>222</v>
      </c>
      <c r="B150" s="5" t="s">
        <v>223</v>
      </c>
      <c r="C150" s="5" t="s">
        <v>148</v>
      </c>
      <c r="D150" s="5" t="str">
        <f t="shared" si="6"/>
        <v>Max Energy Year</v>
      </c>
      <c r="E150" s="29">
        <f t="shared" si="7"/>
        <v>1.7999999999999998E-4</v>
      </c>
      <c r="G150" s="5">
        <f>INDEX('AEG Inputs'!$L:$L,MATCH($C150,'AEG Inputs'!$F:$F,0))</f>
        <v>18</v>
      </c>
      <c r="S150" s="5" t="s">
        <v>8</v>
      </c>
      <c r="T150" s="5" t="s">
        <v>1059</v>
      </c>
      <c r="U150" s="5" t="s">
        <v>134</v>
      </c>
      <c r="V150" s="5" t="s">
        <v>229</v>
      </c>
      <c r="W150" s="30">
        <v>-2.2830999999999999E-5</v>
      </c>
      <c r="Y150" s="5" t="s">
        <v>1004</v>
      </c>
      <c r="Z150" s="5">
        <v>1</v>
      </c>
      <c r="AD150" s="5" t="s">
        <v>1002</v>
      </c>
      <c r="AH150" s="5" t="s">
        <v>992</v>
      </c>
    </row>
    <row r="151" spans="1:34" x14ac:dyDescent="0.25">
      <c r="A151" s="5" t="s">
        <v>222</v>
      </c>
      <c r="B151" s="5" t="s">
        <v>223</v>
      </c>
      <c r="C151" s="5" t="s">
        <v>150</v>
      </c>
      <c r="D151" s="5" t="str">
        <f t="shared" si="6"/>
        <v>Max Energy Year</v>
      </c>
      <c r="E151" s="29">
        <f t="shared" si="7"/>
        <v>2.0000000000000001E-4</v>
      </c>
      <c r="G151" s="5">
        <f>INDEX('AEG Inputs'!$L:$L,MATCH($C151,'AEG Inputs'!$F:$F,0))</f>
        <v>20</v>
      </c>
      <c r="S151" s="5" t="s">
        <v>8</v>
      </c>
      <c r="T151" s="5" t="s">
        <v>1060</v>
      </c>
      <c r="U151" s="5" t="s">
        <v>136</v>
      </c>
      <c r="V151" s="5" t="s">
        <v>229</v>
      </c>
      <c r="W151" s="30">
        <v>-1.1415499999999999E-4</v>
      </c>
      <c r="Y151" s="5" t="s">
        <v>1004</v>
      </c>
      <c r="Z151" s="5">
        <v>1</v>
      </c>
      <c r="AD151" s="5" t="s">
        <v>1002</v>
      </c>
      <c r="AH151" s="5" t="s">
        <v>992</v>
      </c>
    </row>
    <row r="152" spans="1:34" x14ac:dyDescent="0.25">
      <c r="A152" s="5" t="s">
        <v>222</v>
      </c>
      <c r="B152" s="5" t="s">
        <v>223</v>
      </c>
      <c r="C152" s="5" t="s">
        <v>152</v>
      </c>
      <c r="D152" s="5" t="str">
        <f t="shared" si="6"/>
        <v>Max Energy Year</v>
      </c>
      <c r="E152" s="29">
        <f t="shared" si="7"/>
        <v>2.0000000000000001E-4</v>
      </c>
      <c r="G152" s="5">
        <f>INDEX('AEG Inputs'!$L:$L,MATCH($C152,'AEG Inputs'!$F:$F,0))</f>
        <v>20</v>
      </c>
      <c r="S152" s="5" t="s">
        <v>8</v>
      </c>
      <c r="T152" s="5" t="s">
        <v>1061</v>
      </c>
      <c r="U152" s="5" t="s">
        <v>138</v>
      </c>
      <c r="V152" s="5" t="s">
        <v>229</v>
      </c>
      <c r="W152" s="30">
        <v>-2.0548E-5</v>
      </c>
      <c r="Y152" s="5" t="s">
        <v>1004</v>
      </c>
      <c r="Z152" s="5">
        <v>1</v>
      </c>
      <c r="AD152" s="5" t="s">
        <v>1002</v>
      </c>
      <c r="AH152" s="5" t="s">
        <v>992</v>
      </c>
    </row>
    <row r="153" spans="1:34" x14ac:dyDescent="0.25">
      <c r="A153" s="5" t="s">
        <v>222</v>
      </c>
      <c r="B153" s="5" t="s">
        <v>223</v>
      </c>
      <c r="C153" s="5" t="s">
        <v>154</v>
      </c>
      <c r="D153" s="5" t="str">
        <f t="shared" si="6"/>
        <v>Max Energy Year</v>
      </c>
      <c r="E153" s="29">
        <f t="shared" si="7"/>
        <v>1.7999999999999998E-4</v>
      </c>
      <c r="G153" s="5">
        <f>INDEX('AEG Inputs'!$L:$L,MATCH($C153,'AEG Inputs'!$F:$F,0))</f>
        <v>18</v>
      </c>
      <c r="S153" s="5" t="s">
        <v>8</v>
      </c>
      <c r="T153" s="5" t="s">
        <v>1062</v>
      </c>
      <c r="U153" s="5" t="s">
        <v>140</v>
      </c>
      <c r="V153" s="5" t="s">
        <v>229</v>
      </c>
      <c r="W153" s="30">
        <v>-2.0548E-5</v>
      </c>
      <c r="Y153" s="5" t="s">
        <v>1004</v>
      </c>
      <c r="Z153" s="5">
        <v>1</v>
      </c>
      <c r="AD153" s="5" t="s">
        <v>1002</v>
      </c>
      <c r="AH153" s="5" t="s">
        <v>992</v>
      </c>
    </row>
    <row r="154" spans="1:34" x14ac:dyDescent="0.25">
      <c r="A154" s="5" t="s">
        <v>222</v>
      </c>
      <c r="B154" s="5" t="s">
        <v>223</v>
      </c>
      <c r="C154" s="5" t="s">
        <v>158</v>
      </c>
      <c r="D154" s="5" t="str">
        <f t="shared" si="6"/>
        <v>Max Energy Year</v>
      </c>
      <c r="E154" s="29">
        <f t="shared" si="7"/>
        <v>8.9999999999999998E-4</v>
      </c>
      <c r="G154" s="5">
        <f>INDEX('AEG Inputs'!$L:$L,MATCH($C154,'AEG Inputs'!$F:$F,0))</f>
        <v>90</v>
      </c>
      <c r="S154" s="5" t="s">
        <v>8</v>
      </c>
      <c r="T154" s="5" t="s">
        <v>1063</v>
      </c>
      <c r="U154" s="5" t="s">
        <v>214</v>
      </c>
      <c r="V154" s="5" t="s">
        <v>229</v>
      </c>
      <c r="W154" s="30">
        <v>-2.2830999999999999E-5</v>
      </c>
      <c r="Y154" s="5" t="s">
        <v>1004</v>
      </c>
      <c r="Z154" s="5">
        <v>1</v>
      </c>
      <c r="AD154" s="5" t="s">
        <v>1002</v>
      </c>
      <c r="AH154" s="5" t="s">
        <v>992</v>
      </c>
    </row>
    <row r="155" spans="1:34" x14ac:dyDescent="0.25">
      <c r="A155" s="5" t="s">
        <v>222</v>
      </c>
      <c r="B155" s="5" t="s">
        <v>223</v>
      </c>
      <c r="C155" s="5" t="s">
        <v>160</v>
      </c>
      <c r="D155" s="5" t="str">
        <f t="shared" si="6"/>
        <v>Max Energy Year</v>
      </c>
      <c r="E155" s="29">
        <f t="shared" si="7"/>
        <v>1.7999999999999998E-4</v>
      </c>
      <c r="G155" s="5">
        <f>INDEX('AEG Inputs'!$L:$L,MATCH($C155,'AEG Inputs'!$F:$F,0))</f>
        <v>18</v>
      </c>
      <c r="S155" s="5" t="s">
        <v>8</v>
      </c>
      <c r="T155" s="5" t="s">
        <v>1064</v>
      </c>
      <c r="U155" s="5" t="s">
        <v>204</v>
      </c>
      <c r="V155" s="5" t="s">
        <v>229</v>
      </c>
      <c r="W155" s="30">
        <v>-1.0274E-4</v>
      </c>
      <c r="Y155" s="5" t="s">
        <v>1004</v>
      </c>
      <c r="Z155" s="5">
        <v>1</v>
      </c>
      <c r="AD155" s="5" t="s">
        <v>1002</v>
      </c>
      <c r="AH155" s="5" t="s">
        <v>992</v>
      </c>
    </row>
    <row r="156" spans="1:34" x14ac:dyDescent="0.25">
      <c r="A156" s="5" t="s">
        <v>222</v>
      </c>
      <c r="B156" s="5" t="s">
        <v>223</v>
      </c>
      <c r="C156" s="5" t="s">
        <v>162</v>
      </c>
      <c r="D156" s="5" t="str">
        <f t="shared" si="6"/>
        <v>Max Energy Year</v>
      </c>
      <c r="E156" s="29">
        <f t="shared" si="7"/>
        <v>1.7999999999999998E-4</v>
      </c>
      <c r="G156" s="5">
        <f>INDEX('AEG Inputs'!$L:$L,MATCH($C156,'AEG Inputs'!$F:$F,0))</f>
        <v>18</v>
      </c>
      <c r="S156" s="5" t="s">
        <v>8</v>
      </c>
      <c r="T156" s="5" t="s">
        <v>1065</v>
      </c>
      <c r="U156" s="5" t="s">
        <v>206</v>
      </c>
      <c r="V156" s="5" t="s">
        <v>229</v>
      </c>
      <c r="W156" s="30">
        <v>-2.0548E-5</v>
      </c>
      <c r="Y156" s="5" t="s">
        <v>1004</v>
      </c>
      <c r="Z156" s="5">
        <v>1</v>
      </c>
      <c r="AD156" s="5" t="s">
        <v>1002</v>
      </c>
      <c r="AH156" s="5" t="s">
        <v>992</v>
      </c>
    </row>
    <row r="157" spans="1:34" x14ac:dyDescent="0.25">
      <c r="A157" s="5" t="s">
        <v>222</v>
      </c>
      <c r="B157" s="5" t="s">
        <v>223</v>
      </c>
      <c r="C157" s="5" t="s">
        <v>164</v>
      </c>
      <c r="D157" s="5" t="str">
        <f t="shared" si="6"/>
        <v>Max Energy Year</v>
      </c>
      <c r="E157" s="29">
        <f t="shared" si="7"/>
        <v>2.0000000000000001E-4</v>
      </c>
      <c r="G157" s="5">
        <f>INDEX('AEG Inputs'!$L:$L,MATCH($C157,'AEG Inputs'!$F:$F,0))</f>
        <v>20</v>
      </c>
      <c r="S157" s="5" t="s">
        <v>8</v>
      </c>
      <c r="T157" s="5" t="s">
        <v>1066</v>
      </c>
      <c r="U157" s="5" t="s">
        <v>208</v>
      </c>
      <c r="V157" s="5" t="s">
        <v>229</v>
      </c>
      <c r="W157" s="30">
        <v>-1.1415499999999999E-4</v>
      </c>
      <c r="Y157" s="5" t="s">
        <v>1004</v>
      </c>
      <c r="Z157" s="5">
        <v>1</v>
      </c>
      <c r="AD157" s="5" t="s">
        <v>1002</v>
      </c>
      <c r="AH157" s="5" t="s">
        <v>992</v>
      </c>
    </row>
    <row r="158" spans="1:34" x14ac:dyDescent="0.25">
      <c r="A158" s="5" t="s">
        <v>222</v>
      </c>
      <c r="B158" s="5" t="s">
        <v>223</v>
      </c>
      <c r="C158" s="5" t="s">
        <v>166</v>
      </c>
      <c r="D158" s="5" t="str">
        <f t="shared" si="6"/>
        <v>Max Energy Year</v>
      </c>
      <c r="E158" s="29">
        <f t="shared" si="7"/>
        <v>1E-3</v>
      </c>
      <c r="G158" s="5">
        <f>INDEX('AEG Inputs'!$L:$L,MATCH($C158,'AEG Inputs'!$F:$F,0))</f>
        <v>100</v>
      </c>
      <c r="S158" s="5" t="s">
        <v>8</v>
      </c>
      <c r="T158" s="5" t="s">
        <v>1067</v>
      </c>
      <c r="U158" s="5" t="s">
        <v>210</v>
      </c>
      <c r="V158" s="5" t="s">
        <v>229</v>
      </c>
      <c r="W158" s="30">
        <v>-2.0548E-5</v>
      </c>
      <c r="Y158" s="5" t="s">
        <v>1004</v>
      </c>
      <c r="Z158" s="5">
        <v>1</v>
      </c>
      <c r="AD158" s="5" t="s">
        <v>1002</v>
      </c>
      <c r="AH158" s="5" t="s">
        <v>992</v>
      </c>
    </row>
    <row r="159" spans="1:34" x14ac:dyDescent="0.25">
      <c r="A159" s="5" t="s">
        <v>222</v>
      </c>
      <c r="B159" s="5" t="s">
        <v>223</v>
      </c>
      <c r="C159" s="5" t="s">
        <v>168</v>
      </c>
      <c r="D159" s="5" t="str">
        <f t="shared" si="6"/>
        <v>Max Energy Year</v>
      </c>
      <c r="E159" s="29">
        <f t="shared" si="7"/>
        <v>1.7999999999999998E-4</v>
      </c>
      <c r="G159" s="5">
        <f>INDEX('AEG Inputs'!$L:$L,MATCH($C159,'AEG Inputs'!$F:$F,0))</f>
        <v>18</v>
      </c>
      <c r="S159" s="5" t="s">
        <v>8</v>
      </c>
      <c r="T159" s="5" t="s">
        <v>1068</v>
      </c>
      <c r="U159" s="5" t="s">
        <v>212</v>
      </c>
      <c r="V159" s="5" t="s">
        <v>229</v>
      </c>
      <c r="W159" s="30">
        <v>-2.2830999999999999E-5</v>
      </c>
      <c r="Y159" s="5" t="s">
        <v>1004</v>
      </c>
      <c r="Z159" s="5">
        <v>1</v>
      </c>
      <c r="AD159" s="5" t="s">
        <v>1002</v>
      </c>
      <c r="AH159" s="5" t="s">
        <v>992</v>
      </c>
    </row>
    <row r="160" spans="1:34" x14ac:dyDescent="0.25">
      <c r="A160" s="5" t="s">
        <v>222</v>
      </c>
      <c r="B160" s="5" t="s">
        <v>223</v>
      </c>
      <c r="C160" s="5" t="s">
        <v>170</v>
      </c>
      <c r="D160" s="5" t="str">
        <f t="shared" si="6"/>
        <v>Max Energy Year</v>
      </c>
      <c r="E160" s="29">
        <f t="shared" si="7"/>
        <v>2.0000000000000001E-4</v>
      </c>
      <c r="G160" s="5">
        <f>INDEX('AEG Inputs'!$L:$L,MATCH($C160,'AEG Inputs'!$F:$F,0))</f>
        <v>20</v>
      </c>
      <c r="S160" s="5" t="s">
        <v>8</v>
      </c>
      <c r="T160" s="5" t="s">
        <v>1069</v>
      </c>
      <c r="U160" s="5" t="s">
        <v>216</v>
      </c>
      <c r="V160" s="5" t="s">
        <v>229</v>
      </c>
      <c r="W160" s="30">
        <v>-2.0548E-5</v>
      </c>
      <c r="Y160" s="5" t="s">
        <v>1004</v>
      </c>
      <c r="Z160" s="5">
        <v>1</v>
      </c>
      <c r="AD160" s="5" t="s">
        <v>1002</v>
      </c>
      <c r="AH160" s="5" t="s">
        <v>992</v>
      </c>
    </row>
    <row r="161" spans="1:34" x14ac:dyDescent="0.25">
      <c r="A161" s="5" t="s">
        <v>222</v>
      </c>
      <c r="B161" s="5" t="s">
        <v>223</v>
      </c>
      <c r="C161" s="5" t="s">
        <v>172</v>
      </c>
      <c r="D161" s="5" t="str">
        <f t="shared" si="6"/>
        <v>Max Energy Year</v>
      </c>
      <c r="E161" s="29">
        <f t="shared" si="7"/>
        <v>1.7999999999999998E-4</v>
      </c>
      <c r="G161" s="5">
        <f>INDEX('AEG Inputs'!$L:$L,MATCH($C161,'AEG Inputs'!$F:$F,0))</f>
        <v>18</v>
      </c>
      <c r="S161" s="5" t="s">
        <v>8</v>
      </c>
      <c r="T161" s="5" t="s">
        <v>1070</v>
      </c>
      <c r="U161" s="5" t="s">
        <v>190</v>
      </c>
      <c r="V161" s="5" t="s">
        <v>229</v>
      </c>
      <c r="W161" s="30">
        <v>-1.0274E-4</v>
      </c>
      <c r="Y161" s="5" t="s">
        <v>1004</v>
      </c>
      <c r="Z161" s="5">
        <v>1</v>
      </c>
      <c r="AD161" s="5" t="s">
        <v>1002</v>
      </c>
      <c r="AH161" s="5" t="s">
        <v>992</v>
      </c>
    </row>
    <row r="162" spans="1:34" x14ac:dyDescent="0.25">
      <c r="A162" s="5" t="s">
        <v>222</v>
      </c>
      <c r="B162" s="5" t="s">
        <v>223</v>
      </c>
      <c r="C162" s="5" t="s">
        <v>174</v>
      </c>
      <c r="D162" s="5" t="str">
        <f t="shared" si="6"/>
        <v>Max Energy Year</v>
      </c>
      <c r="E162" s="29">
        <f t="shared" si="7"/>
        <v>8.9999999999999998E-4</v>
      </c>
      <c r="G162" s="5">
        <f>INDEX('AEG Inputs'!$L:$L,MATCH($C162,'AEG Inputs'!$F:$F,0))</f>
        <v>90</v>
      </c>
      <c r="S162" s="5" t="s">
        <v>8</v>
      </c>
      <c r="T162" s="5" t="s">
        <v>1071</v>
      </c>
      <c r="U162" s="5" t="s">
        <v>192</v>
      </c>
      <c r="V162" s="5" t="s">
        <v>229</v>
      </c>
      <c r="W162" s="30">
        <v>-2.0548E-5</v>
      </c>
      <c r="Y162" s="5" t="s">
        <v>1004</v>
      </c>
      <c r="Z162" s="5">
        <v>1</v>
      </c>
      <c r="AD162" s="5" t="s">
        <v>1002</v>
      </c>
      <c r="AH162" s="5" t="s">
        <v>992</v>
      </c>
    </row>
    <row r="163" spans="1:34" x14ac:dyDescent="0.25">
      <c r="A163" s="5" t="s">
        <v>222</v>
      </c>
      <c r="B163" s="5" t="s">
        <v>223</v>
      </c>
      <c r="C163" s="5" t="s">
        <v>176</v>
      </c>
      <c r="D163" s="5" t="str">
        <f t="shared" si="6"/>
        <v>Max Energy Year</v>
      </c>
      <c r="E163" s="29">
        <f t="shared" si="7"/>
        <v>1.7999999999999998E-4</v>
      </c>
      <c r="G163" s="5">
        <f>INDEX('AEG Inputs'!$L:$L,MATCH($C163,'AEG Inputs'!$F:$F,0))</f>
        <v>18</v>
      </c>
      <c r="S163" s="5" t="s">
        <v>8</v>
      </c>
      <c r="T163" s="5" t="s">
        <v>1072</v>
      </c>
      <c r="U163" s="5" t="s">
        <v>194</v>
      </c>
      <c r="V163" s="5" t="s">
        <v>229</v>
      </c>
      <c r="W163" s="30">
        <v>-2.0548E-5</v>
      </c>
      <c r="Y163" s="5" t="s">
        <v>1004</v>
      </c>
      <c r="Z163" s="5">
        <v>1</v>
      </c>
      <c r="AD163" s="5" t="s">
        <v>1002</v>
      </c>
      <c r="AH163" s="5" t="s">
        <v>992</v>
      </c>
    </row>
    <row r="164" spans="1:34" x14ac:dyDescent="0.25">
      <c r="A164" s="5" t="s">
        <v>222</v>
      </c>
      <c r="B164" s="5" t="s">
        <v>223</v>
      </c>
      <c r="C164" s="5" t="s">
        <v>178</v>
      </c>
      <c r="D164" s="5" t="str">
        <f t="shared" ref="D164:D182" si="8">D163</f>
        <v>Max Energy Year</v>
      </c>
      <c r="E164" s="29">
        <f t="shared" si="7"/>
        <v>1E-3</v>
      </c>
      <c r="G164" s="5">
        <f>INDEX('AEG Inputs'!$L:$L,MATCH($C164,'AEG Inputs'!$F:$F,0))</f>
        <v>100</v>
      </c>
      <c r="S164" s="5" t="s">
        <v>8</v>
      </c>
      <c r="T164" s="5" t="s">
        <v>1073</v>
      </c>
      <c r="U164" s="5" t="s">
        <v>196</v>
      </c>
      <c r="V164" s="5" t="s">
        <v>229</v>
      </c>
      <c r="W164" s="30">
        <v>-2.2830999999999999E-5</v>
      </c>
      <c r="Y164" s="5" t="s">
        <v>1004</v>
      </c>
      <c r="Z164" s="5">
        <v>1</v>
      </c>
      <c r="AD164" s="5" t="s">
        <v>1002</v>
      </c>
      <c r="AH164" s="5" t="s">
        <v>992</v>
      </c>
    </row>
    <row r="165" spans="1:34" x14ac:dyDescent="0.25">
      <c r="A165" s="5" t="s">
        <v>222</v>
      </c>
      <c r="B165" s="5" t="s">
        <v>223</v>
      </c>
      <c r="C165" s="5" t="s">
        <v>180</v>
      </c>
      <c r="D165" s="5" t="str">
        <f t="shared" si="8"/>
        <v>Max Energy Year</v>
      </c>
      <c r="E165" s="29">
        <f t="shared" si="7"/>
        <v>1.7999999999999998E-4</v>
      </c>
      <c r="G165" s="5">
        <f>INDEX('AEG Inputs'!$L:$L,MATCH($C165,'AEG Inputs'!$F:$F,0))</f>
        <v>18</v>
      </c>
      <c r="S165" s="5" t="s">
        <v>8</v>
      </c>
      <c r="T165" s="5" t="s">
        <v>1074</v>
      </c>
      <c r="U165" s="5" t="s">
        <v>198</v>
      </c>
      <c r="V165" s="5" t="s">
        <v>229</v>
      </c>
      <c r="W165" s="30">
        <v>-1.1415499999999999E-4</v>
      </c>
      <c r="Y165" s="5" t="s">
        <v>1004</v>
      </c>
      <c r="Z165" s="5">
        <v>1</v>
      </c>
      <c r="AD165" s="5" t="s">
        <v>1002</v>
      </c>
      <c r="AH165" s="5" t="s">
        <v>992</v>
      </c>
    </row>
    <row r="166" spans="1:34" x14ac:dyDescent="0.25">
      <c r="A166" s="5" t="s">
        <v>222</v>
      </c>
      <c r="B166" s="5" t="s">
        <v>223</v>
      </c>
      <c r="C166" s="5" t="s">
        <v>182</v>
      </c>
      <c r="D166" s="5" t="str">
        <f t="shared" si="8"/>
        <v>Max Energy Year</v>
      </c>
      <c r="E166" s="29">
        <f t="shared" si="7"/>
        <v>2.0000000000000001E-4</v>
      </c>
      <c r="G166" s="5">
        <f>INDEX('AEG Inputs'!$L:$L,MATCH($C166,'AEG Inputs'!$F:$F,0))</f>
        <v>20</v>
      </c>
      <c r="S166" s="5" t="s">
        <v>8</v>
      </c>
      <c r="T166" s="5" t="s">
        <v>1075</v>
      </c>
      <c r="U166" s="5" t="s">
        <v>200</v>
      </c>
      <c r="V166" s="5" t="s">
        <v>229</v>
      </c>
      <c r="W166" s="30">
        <v>-2.0548E-5</v>
      </c>
      <c r="Y166" s="5" t="s">
        <v>1004</v>
      </c>
      <c r="Z166" s="5">
        <v>1</v>
      </c>
      <c r="AD166" s="5" t="s">
        <v>1002</v>
      </c>
      <c r="AH166" s="5" t="s">
        <v>992</v>
      </c>
    </row>
    <row r="167" spans="1:34" x14ac:dyDescent="0.25">
      <c r="A167" s="5" t="s">
        <v>222</v>
      </c>
      <c r="B167" s="5" t="s">
        <v>223</v>
      </c>
      <c r="C167" s="5" t="s">
        <v>184</v>
      </c>
      <c r="D167" s="5" t="str">
        <f t="shared" si="8"/>
        <v>Max Energy Year</v>
      </c>
      <c r="E167" s="29">
        <f t="shared" si="7"/>
        <v>2.0000000000000001E-4</v>
      </c>
      <c r="G167" s="5">
        <f>INDEX('AEG Inputs'!$L:$L,MATCH($C167,'AEG Inputs'!$F:$F,0))</f>
        <v>20</v>
      </c>
      <c r="S167" s="5" t="s">
        <v>8</v>
      </c>
      <c r="T167" s="5" t="s">
        <v>1076</v>
      </c>
      <c r="U167" s="5" t="s">
        <v>202</v>
      </c>
      <c r="V167" s="5" t="s">
        <v>229</v>
      </c>
      <c r="W167" s="30">
        <v>-2.0548E-5</v>
      </c>
      <c r="Y167" s="5" t="s">
        <v>1004</v>
      </c>
      <c r="Z167" s="5">
        <v>1</v>
      </c>
      <c r="AD167" s="5" t="s">
        <v>1002</v>
      </c>
      <c r="AH167" s="5" t="s">
        <v>992</v>
      </c>
    </row>
    <row r="168" spans="1:34" x14ac:dyDescent="0.25">
      <c r="A168" s="5" t="s">
        <v>222</v>
      </c>
      <c r="B168" s="5" t="s">
        <v>223</v>
      </c>
      <c r="C168" s="5" t="s">
        <v>186</v>
      </c>
      <c r="D168" s="5" t="str">
        <f t="shared" si="8"/>
        <v>Max Energy Year</v>
      </c>
      <c r="E168" s="29">
        <f t="shared" si="7"/>
        <v>1.7999999999999998E-4</v>
      </c>
      <c r="G168" s="5">
        <f>INDEX('AEG Inputs'!$L:$L,MATCH($C168,'AEG Inputs'!$F:$F,0))</f>
        <v>18</v>
      </c>
      <c r="S168" s="5" t="s">
        <v>8</v>
      </c>
      <c r="T168" s="5" t="s">
        <v>1077</v>
      </c>
      <c r="U168" s="5" t="s">
        <v>184</v>
      </c>
      <c r="V168" s="5" t="s">
        <v>229</v>
      </c>
      <c r="W168" s="30">
        <v>-2.2830999999999999E-5</v>
      </c>
      <c r="Y168" s="5" t="s">
        <v>1004</v>
      </c>
      <c r="Z168" s="5">
        <v>1</v>
      </c>
      <c r="AD168" s="5" t="s">
        <v>1002</v>
      </c>
      <c r="AH168" s="5" t="s">
        <v>992</v>
      </c>
    </row>
    <row r="169" spans="1:34" x14ac:dyDescent="0.25">
      <c r="A169" s="5" t="s">
        <v>222</v>
      </c>
      <c r="B169" s="5" t="s">
        <v>223</v>
      </c>
      <c r="C169" s="5" t="s">
        <v>190</v>
      </c>
      <c r="D169" s="5" t="str">
        <f t="shared" si="8"/>
        <v>Max Energy Year</v>
      </c>
      <c r="E169" s="29">
        <f t="shared" si="7"/>
        <v>8.9999999999999998E-4</v>
      </c>
      <c r="G169" s="5">
        <f>INDEX('AEG Inputs'!$L:$L,MATCH($C169,'AEG Inputs'!$F:$F,0))</f>
        <v>90</v>
      </c>
      <c r="S169" s="5" t="s">
        <v>8</v>
      </c>
      <c r="T169" s="5" t="s">
        <v>1078</v>
      </c>
      <c r="U169" s="5" t="s">
        <v>174</v>
      </c>
      <c r="V169" s="5" t="s">
        <v>229</v>
      </c>
      <c r="W169" s="30">
        <v>-1.0274E-4</v>
      </c>
      <c r="Y169" s="5" t="s">
        <v>1004</v>
      </c>
      <c r="Z169" s="5">
        <v>1</v>
      </c>
      <c r="AD169" s="5" t="s">
        <v>1002</v>
      </c>
      <c r="AH169" s="5" t="s">
        <v>992</v>
      </c>
    </row>
    <row r="170" spans="1:34" x14ac:dyDescent="0.25">
      <c r="A170" s="5" t="s">
        <v>222</v>
      </c>
      <c r="B170" s="5" t="s">
        <v>223</v>
      </c>
      <c r="C170" s="5" t="s">
        <v>192</v>
      </c>
      <c r="D170" s="5" t="str">
        <f t="shared" si="8"/>
        <v>Max Energy Year</v>
      </c>
      <c r="E170" s="29">
        <f t="shared" si="7"/>
        <v>1.7999999999999998E-4</v>
      </c>
      <c r="G170" s="5">
        <f>INDEX('AEG Inputs'!$L:$L,MATCH($C170,'AEG Inputs'!$F:$F,0))</f>
        <v>18</v>
      </c>
      <c r="S170" s="5" t="s">
        <v>8</v>
      </c>
      <c r="T170" s="5" t="s">
        <v>1079</v>
      </c>
      <c r="U170" s="5" t="s">
        <v>176</v>
      </c>
      <c r="V170" s="5" t="s">
        <v>229</v>
      </c>
      <c r="W170" s="30">
        <v>-2.0548E-5</v>
      </c>
      <c r="Y170" s="5" t="s">
        <v>1004</v>
      </c>
      <c r="Z170" s="5">
        <v>1</v>
      </c>
      <c r="AD170" s="5" t="s">
        <v>1002</v>
      </c>
      <c r="AH170" s="5" t="s">
        <v>992</v>
      </c>
    </row>
    <row r="171" spans="1:34" x14ac:dyDescent="0.25">
      <c r="A171" s="5" t="s">
        <v>222</v>
      </c>
      <c r="B171" s="5" t="s">
        <v>223</v>
      </c>
      <c r="C171" s="5" t="s">
        <v>194</v>
      </c>
      <c r="D171" s="5" t="str">
        <f t="shared" si="8"/>
        <v>Max Energy Year</v>
      </c>
      <c r="E171" s="29">
        <f t="shared" si="7"/>
        <v>1.7999999999999998E-4</v>
      </c>
      <c r="G171" s="5">
        <f>INDEX('AEG Inputs'!$L:$L,MATCH($C171,'AEG Inputs'!$F:$F,0))</f>
        <v>18</v>
      </c>
      <c r="S171" s="5" t="s">
        <v>8</v>
      </c>
      <c r="T171" s="5" t="s">
        <v>1080</v>
      </c>
      <c r="U171" s="5" t="s">
        <v>178</v>
      </c>
      <c r="V171" s="5" t="s">
        <v>229</v>
      </c>
      <c r="W171" s="30">
        <v>-1.1415499999999999E-4</v>
      </c>
      <c r="Y171" s="5" t="s">
        <v>1004</v>
      </c>
      <c r="Z171" s="5">
        <v>1</v>
      </c>
      <c r="AD171" s="5" t="s">
        <v>1002</v>
      </c>
      <c r="AH171" s="5" t="s">
        <v>992</v>
      </c>
    </row>
    <row r="172" spans="1:34" x14ac:dyDescent="0.25">
      <c r="A172" s="5" t="s">
        <v>222</v>
      </c>
      <c r="B172" s="5" t="s">
        <v>223</v>
      </c>
      <c r="C172" s="5" t="s">
        <v>196</v>
      </c>
      <c r="D172" s="5" t="str">
        <f t="shared" si="8"/>
        <v>Max Energy Year</v>
      </c>
      <c r="E172" s="29">
        <f t="shared" si="7"/>
        <v>2.0000000000000001E-4</v>
      </c>
      <c r="G172" s="5">
        <f>INDEX('AEG Inputs'!$L:$L,MATCH($C172,'AEG Inputs'!$F:$F,0))</f>
        <v>20</v>
      </c>
      <c r="S172" s="5" t="s">
        <v>8</v>
      </c>
      <c r="T172" s="5" t="s">
        <v>1081</v>
      </c>
      <c r="U172" s="5" t="s">
        <v>180</v>
      </c>
      <c r="V172" s="5" t="s">
        <v>229</v>
      </c>
      <c r="W172" s="30">
        <v>-2.0548E-5</v>
      </c>
      <c r="Y172" s="5" t="s">
        <v>1004</v>
      </c>
      <c r="Z172" s="5">
        <v>1</v>
      </c>
      <c r="AD172" s="5" t="s">
        <v>1002</v>
      </c>
      <c r="AH172" s="5" t="s">
        <v>992</v>
      </c>
    </row>
    <row r="173" spans="1:34" x14ac:dyDescent="0.25">
      <c r="A173" s="5" t="s">
        <v>222</v>
      </c>
      <c r="B173" s="5" t="s">
        <v>223</v>
      </c>
      <c r="C173" s="5" t="s">
        <v>198</v>
      </c>
      <c r="D173" s="5" t="str">
        <f t="shared" si="8"/>
        <v>Max Energy Year</v>
      </c>
      <c r="E173" s="29">
        <f t="shared" si="7"/>
        <v>1E-3</v>
      </c>
      <c r="G173" s="5">
        <f>INDEX('AEG Inputs'!$L:$L,MATCH($C173,'AEG Inputs'!$F:$F,0))</f>
        <v>100</v>
      </c>
      <c r="S173" s="5" t="s">
        <v>8</v>
      </c>
      <c r="T173" s="5" t="s">
        <v>1082</v>
      </c>
      <c r="U173" s="5" t="s">
        <v>182</v>
      </c>
      <c r="V173" s="5" t="s">
        <v>229</v>
      </c>
      <c r="W173" s="30">
        <v>-2.2830999999999999E-5</v>
      </c>
      <c r="Y173" s="5" t="s">
        <v>1004</v>
      </c>
      <c r="Z173" s="5">
        <v>1</v>
      </c>
      <c r="AD173" s="5" t="s">
        <v>1002</v>
      </c>
      <c r="AH173" s="5" t="s">
        <v>992</v>
      </c>
    </row>
    <row r="174" spans="1:34" x14ac:dyDescent="0.25">
      <c r="A174" s="5" t="s">
        <v>222</v>
      </c>
      <c r="B174" s="5" t="s">
        <v>223</v>
      </c>
      <c r="C174" s="5" t="s">
        <v>200</v>
      </c>
      <c r="D174" s="5" t="str">
        <f t="shared" si="8"/>
        <v>Max Energy Year</v>
      </c>
      <c r="E174" s="29">
        <f t="shared" si="7"/>
        <v>1.7999999999999998E-4</v>
      </c>
      <c r="G174" s="5">
        <f>INDEX('AEG Inputs'!$L:$L,MATCH($C174,'AEG Inputs'!$F:$F,0))</f>
        <v>18</v>
      </c>
      <c r="S174" s="5" t="s">
        <v>8</v>
      </c>
      <c r="T174" s="5" t="s">
        <v>1083</v>
      </c>
      <c r="U174" s="5" t="s">
        <v>186</v>
      </c>
      <c r="V174" s="5" t="s">
        <v>229</v>
      </c>
      <c r="W174" s="30">
        <v>-2.0548E-5</v>
      </c>
      <c r="Y174" s="5" t="s">
        <v>1004</v>
      </c>
      <c r="Z174" s="5">
        <v>1</v>
      </c>
      <c r="AD174" s="5" t="s">
        <v>1002</v>
      </c>
      <c r="AH174" s="5" t="s">
        <v>992</v>
      </c>
    </row>
    <row r="175" spans="1:34" x14ac:dyDescent="0.25">
      <c r="A175" s="5" t="s">
        <v>222</v>
      </c>
      <c r="B175" s="5" t="s">
        <v>223</v>
      </c>
      <c r="C175" s="5" t="s">
        <v>202</v>
      </c>
      <c r="D175" s="5" t="str">
        <f t="shared" si="8"/>
        <v>Max Energy Year</v>
      </c>
      <c r="E175" s="29">
        <f t="shared" si="7"/>
        <v>1.7999999999999998E-4</v>
      </c>
      <c r="G175" s="5">
        <f>INDEX('AEG Inputs'!$L:$L,MATCH($C175,'AEG Inputs'!$F:$F,0))</f>
        <v>18</v>
      </c>
      <c r="S175" s="5" t="s">
        <v>8</v>
      </c>
      <c r="T175" s="5" t="s">
        <v>1084</v>
      </c>
      <c r="U175" s="5" t="s">
        <v>158</v>
      </c>
      <c r="V175" s="5" t="s">
        <v>229</v>
      </c>
      <c r="W175" s="30">
        <v>-1.0274E-4</v>
      </c>
      <c r="Y175" s="5" t="s">
        <v>1004</v>
      </c>
      <c r="Z175" s="5">
        <v>1</v>
      </c>
      <c r="AD175" s="5" t="s">
        <v>1002</v>
      </c>
      <c r="AH175" s="5" t="s">
        <v>992</v>
      </c>
    </row>
    <row r="176" spans="1:34" x14ac:dyDescent="0.25">
      <c r="A176" s="5" t="s">
        <v>222</v>
      </c>
      <c r="B176" s="5" t="s">
        <v>223</v>
      </c>
      <c r="C176" s="5" t="s">
        <v>204</v>
      </c>
      <c r="D176" s="5" t="str">
        <f t="shared" si="8"/>
        <v>Max Energy Year</v>
      </c>
      <c r="E176" s="29">
        <f t="shared" si="7"/>
        <v>8.9999999999999998E-4</v>
      </c>
      <c r="G176" s="5">
        <f>INDEX('AEG Inputs'!$L:$L,MATCH($C176,'AEG Inputs'!$F:$F,0))</f>
        <v>90</v>
      </c>
      <c r="S176" s="5" t="s">
        <v>8</v>
      </c>
      <c r="T176" s="5" t="s">
        <v>1085</v>
      </c>
      <c r="U176" s="5" t="s">
        <v>160</v>
      </c>
      <c r="V176" s="5" t="s">
        <v>229</v>
      </c>
      <c r="W176" s="30">
        <v>-2.0548E-5</v>
      </c>
      <c r="Y176" s="5" t="s">
        <v>1004</v>
      </c>
      <c r="Z176" s="5">
        <v>1</v>
      </c>
      <c r="AD176" s="5" t="s">
        <v>1002</v>
      </c>
      <c r="AH176" s="5" t="s">
        <v>992</v>
      </c>
    </row>
    <row r="177" spans="1:34" x14ac:dyDescent="0.25">
      <c r="A177" s="5" t="s">
        <v>222</v>
      </c>
      <c r="B177" s="5" t="s">
        <v>223</v>
      </c>
      <c r="C177" s="5" t="s">
        <v>206</v>
      </c>
      <c r="D177" s="5" t="str">
        <f t="shared" si="8"/>
        <v>Max Energy Year</v>
      </c>
      <c r="E177" s="29">
        <f t="shared" si="7"/>
        <v>1.7999999999999998E-4</v>
      </c>
      <c r="G177" s="5">
        <f>INDEX('AEG Inputs'!$L:$L,MATCH($C177,'AEG Inputs'!$F:$F,0))</f>
        <v>18</v>
      </c>
      <c r="S177" s="5" t="s">
        <v>8</v>
      </c>
      <c r="T177" s="5" t="s">
        <v>1086</v>
      </c>
      <c r="U177" s="5" t="s">
        <v>162</v>
      </c>
      <c r="V177" s="5" t="s">
        <v>229</v>
      </c>
      <c r="W177" s="30">
        <v>-2.0548E-5</v>
      </c>
      <c r="Y177" s="5" t="s">
        <v>1004</v>
      </c>
      <c r="Z177" s="5">
        <v>1</v>
      </c>
      <c r="AD177" s="5" t="s">
        <v>1002</v>
      </c>
      <c r="AH177" s="5" t="s">
        <v>992</v>
      </c>
    </row>
    <row r="178" spans="1:34" x14ac:dyDescent="0.25">
      <c r="A178" s="5" t="s">
        <v>222</v>
      </c>
      <c r="B178" s="5" t="s">
        <v>223</v>
      </c>
      <c r="C178" s="5" t="s">
        <v>208</v>
      </c>
      <c r="D178" s="5" t="str">
        <f t="shared" si="8"/>
        <v>Max Energy Year</v>
      </c>
      <c r="E178" s="29">
        <f t="shared" si="7"/>
        <v>1E-3</v>
      </c>
      <c r="G178" s="5">
        <f>INDEX('AEG Inputs'!$L:$L,MATCH($C178,'AEG Inputs'!$F:$F,0))</f>
        <v>100</v>
      </c>
      <c r="S178" s="5" t="s">
        <v>8</v>
      </c>
      <c r="T178" s="5" t="s">
        <v>1087</v>
      </c>
      <c r="U178" s="5" t="s">
        <v>164</v>
      </c>
      <c r="V178" s="5" t="s">
        <v>229</v>
      </c>
      <c r="W178" s="30">
        <v>-2.2830999999999999E-5</v>
      </c>
      <c r="Y178" s="5" t="s">
        <v>1004</v>
      </c>
      <c r="Z178" s="5">
        <v>1</v>
      </c>
      <c r="AD178" s="5" t="s">
        <v>1002</v>
      </c>
      <c r="AH178" s="5" t="s">
        <v>992</v>
      </c>
    </row>
    <row r="179" spans="1:34" x14ac:dyDescent="0.25">
      <c r="A179" s="5" t="s">
        <v>222</v>
      </c>
      <c r="B179" s="5" t="s">
        <v>223</v>
      </c>
      <c r="C179" s="5" t="s">
        <v>210</v>
      </c>
      <c r="D179" s="5" t="str">
        <f t="shared" si="8"/>
        <v>Max Energy Year</v>
      </c>
      <c r="E179" s="29">
        <f t="shared" si="7"/>
        <v>1.7999999999999998E-4</v>
      </c>
      <c r="G179" s="5">
        <f>INDEX('AEG Inputs'!$L:$L,MATCH($C179,'AEG Inputs'!$F:$F,0))</f>
        <v>18</v>
      </c>
      <c r="S179" s="5" t="s">
        <v>8</v>
      </c>
      <c r="T179" s="5" t="s">
        <v>1088</v>
      </c>
      <c r="U179" s="5" t="s">
        <v>166</v>
      </c>
      <c r="V179" s="5" t="s">
        <v>229</v>
      </c>
      <c r="W179" s="30">
        <v>-1.1415499999999999E-4</v>
      </c>
      <c r="Y179" s="5" t="s">
        <v>1004</v>
      </c>
      <c r="Z179" s="5">
        <v>1</v>
      </c>
      <c r="AD179" s="5" t="s">
        <v>1002</v>
      </c>
      <c r="AH179" s="5" t="s">
        <v>992</v>
      </c>
    </row>
    <row r="180" spans="1:34" x14ac:dyDescent="0.25">
      <c r="A180" s="5" t="s">
        <v>222</v>
      </c>
      <c r="B180" s="5" t="s">
        <v>223</v>
      </c>
      <c r="C180" s="5" t="s">
        <v>212</v>
      </c>
      <c r="D180" s="5" t="str">
        <f t="shared" si="8"/>
        <v>Max Energy Year</v>
      </c>
      <c r="E180" s="29">
        <f t="shared" si="7"/>
        <v>2.0000000000000001E-4</v>
      </c>
      <c r="G180" s="5">
        <f>INDEX('AEG Inputs'!$L:$L,MATCH($C180,'AEG Inputs'!$F:$F,0))</f>
        <v>20</v>
      </c>
      <c r="S180" s="5" t="s">
        <v>8</v>
      </c>
      <c r="T180" s="5" t="s">
        <v>1089</v>
      </c>
      <c r="U180" s="5" t="s">
        <v>168</v>
      </c>
      <c r="V180" s="5" t="s">
        <v>229</v>
      </c>
      <c r="W180" s="30">
        <v>-2.0548E-5</v>
      </c>
      <c r="Y180" s="5" t="s">
        <v>1004</v>
      </c>
      <c r="Z180" s="5">
        <v>1</v>
      </c>
      <c r="AD180" s="5" t="s">
        <v>1002</v>
      </c>
      <c r="AH180" s="5" t="s">
        <v>992</v>
      </c>
    </row>
    <row r="181" spans="1:34" x14ac:dyDescent="0.25">
      <c r="A181" s="5" t="s">
        <v>222</v>
      </c>
      <c r="B181" s="5" t="s">
        <v>223</v>
      </c>
      <c r="C181" s="5" t="s">
        <v>214</v>
      </c>
      <c r="D181" s="5" t="str">
        <f t="shared" si="8"/>
        <v>Max Energy Year</v>
      </c>
      <c r="E181" s="29">
        <f t="shared" si="7"/>
        <v>2.0000000000000001E-4</v>
      </c>
      <c r="G181" s="5">
        <f>INDEX('AEG Inputs'!$L:$L,MATCH($C181,'AEG Inputs'!$F:$F,0))</f>
        <v>20</v>
      </c>
      <c r="S181" s="5" t="s">
        <v>8</v>
      </c>
      <c r="T181" s="5" t="s">
        <v>1090</v>
      </c>
      <c r="U181" s="5" t="s">
        <v>170</v>
      </c>
      <c r="V181" s="5" t="s">
        <v>229</v>
      </c>
      <c r="W181" s="30">
        <v>-2.2830999999999999E-5</v>
      </c>
      <c r="Y181" s="5" t="s">
        <v>1004</v>
      </c>
      <c r="Z181" s="5">
        <v>1</v>
      </c>
      <c r="AD181" s="5" t="s">
        <v>1002</v>
      </c>
      <c r="AH181" s="5" t="s">
        <v>992</v>
      </c>
    </row>
    <row r="182" spans="1:34" x14ac:dyDescent="0.25">
      <c r="A182" s="5" t="s">
        <v>222</v>
      </c>
      <c r="B182" s="5" t="s">
        <v>223</v>
      </c>
      <c r="C182" s="5" t="s">
        <v>216</v>
      </c>
      <c r="D182" s="5" t="str">
        <f t="shared" si="8"/>
        <v>Max Energy Year</v>
      </c>
      <c r="E182" s="29">
        <f t="shared" si="7"/>
        <v>1.7999999999999998E-4</v>
      </c>
      <c r="G182" s="5">
        <f>INDEX('AEG Inputs'!$L:$L,MATCH($C182,'AEG Inputs'!$F:$F,0))</f>
        <v>18</v>
      </c>
      <c r="S182" s="5" t="s">
        <v>8</v>
      </c>
      <c r="T182" s="5" t="s">
        <v>1091</v>
      </c>
      <c r="U182" s="5" t="s">
        <v>172</v>
      </c>
      <c r="V182" s="5" t="s">
        <v>229</v>
      </c>
      <c r="W182" s="30">
        <v>-2.0548E-5</v>
      </c>
      <c r="Y182" s="5" t="s">
        <v>1004</v>
      </c>
      <c r="Z182" s="5">
        <v>1</v>
      </c>
      <c r="AD182" s="5" t="s">
        <v>1002</v>
      </c>
      <c r="AH182" s="5" t="s">
        <v>992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47E0-85BE-42D4-AE57-643BF48C7B8A}">
  <sheetPr codeName="Sheet14"/>
  <dimension ref="A1:AH182"/>
  <sheetViews>
    <sheetView zoomScaleNormal="100" workbookViewId="0"/>
  </sheetViews>
  <sheetFormatPr defaultRowHeight="15" x14ac:dyDescent="0.25"/>
  <cols>
    <col min="1" max="2" width="27.140625" style="5" customWidth="1"/>
    <col min="3" max="3" width="47.5703125" style="5" customWidth="1"/>
    <col min="4" max="4" width="34.42578125" style="5" customWidth="1"/>
    <col min="5" max="5" width="18.28515625" style="5" customWidth="1"/>
    <col min="6" max="6" width="9.140625" style="5"/>
    <col min="7" max="7" width="13" style="5" bestFit="1" customWidth="1"/>
    <col min="8" max="9" width="9.140625" style="5"/>
    <col min="10" max="11" width="14.85546875" style="5" customWidth="1"/>
    <col min="12" max="12" width="9.140625" style="5"/>
    <col min="13" max="13" width="21" style="5" customWidth="1"/>
    <col min="14" max="22" width="9.140625" style="5"/>
    <col min="23" max="23" width="31.140625" style="30" customWidth="1"/>
    <col min="24" max="16384" width="9.140625" style="5"/>
  </cols>
  <sheetData>
    <row r="1" spans="1:34" x14ac:dyDescent="0.25">
      <c r="A1" s="5" t="s">
        <v>1096</v>
      </c>
      <c r="W1" s="30">
        <f>SUM(W3:W182)-SUM(E3:E182)</f>
        <v>-1.640657999999999E-2</v>
      </c>
    </row>
    <row r="2" spans="1:34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G2" s="5" t="s">
        <v>1095</v>
      </c>
      <c r="H2" s="5" t="s">
        <v>1092</v>
      </c>
      <c r="O2" s="5">
        <v>5</v>
      </c>
      <c r="S2" s="5" t="s">
        <v>0</v>
      </c>
      <c r="T2" s="5" t="s">
        <v>1</v>
      </c>
      <c r="U2" s="5" t="s">
        <v>2</v>
      </c>
      <c r="V2" s="5" t="s">
        <v>3</v>
      </c>
      <c r="W2" s="30" t="s">
        <v>4</v>
      </c>
      <c r="X2" s="5" t="s">
        <v>5</v>
      </c>
      <c r="Y2" s="5" t="s">
        <v>6</v>
      </c>
      <c r="Z2" s="5" t="s">
        <v>993</v>
      </c>
      <c r="AA2" s="5" t="s">
        <v>994</v>
      </c>
      <c r="AB2" s="5" t="s">
        <v>995</v>
      </c>
      <c r="AC2" s="5" t="s">
        <v>996</v>
      </c>
      <c r="AD2" s="5" t="s">
        <v>997</v>
      </c>
      <c r="AE2" s="5" t="s">
        <v>998</v>
      </c>
      <c r="AF2" s="5" t="s">
        <v>999</v>
      </c>
      <c r="AG2" s="5" t="s">
        <v>1000</v>
      </c>
      <c r="AH2" s="5" t="s">
        <v>7</v>
      </c>
    </row>
    <row r="3" spans="1:34" x14ac:dyDescent="0.25">
      <c r="A3" s="5" t="s">
        <v>222</v>
      </c>
      <c r="B3" s="5" t="s">
        <v>223</v>
      </c>
      <c r="C3" s="5" t="str">
        <f>'AEG Inputs'!E3</f>
        <v>DRS.PX.NCA._.RES.Battery DLC</v>
      </c>
      <c r="D3" s="5" t="s">
        <v>1094</v>
      </c>
      <c r="E3" s="29">
        <f>$H$3*G3/1000</f>
        <v>1.0000000000000001E-5</v>
      </c>
      <c r="G3" s="5">
        <f>INDEX('AEG Inputs'!$K:$K,MATCH($C3,'AEG Inputs'!$E:$E,0))</f>
        <v>1</v>
      </c>
      <c r="H3" s="5">
        <f>'AEG Inputs'!$G$1</f>
        <v>0.01</v>
      </c>
      <c r="J3" s="5" t="s">
        <v>218</v>
      </c>
      <c r="K3" s="5" t="s">
        <v>219</v>
      </c>
      <c r="M3" s="5" t="s">
        <v>220</v>
      </c>
      <c r="S3" s="5" t="s">
        <v>8</v>
      </c>
      <c r="T3" s="5" t="s">
        <v>899</v>
      </c>
      <c r="U3" s="5" t="s">
        <v>89</v>
      </c>
      <c r="V3" s="5" t="s">
        <v>229</v>
      </c>
      <c r="W3" s="30">
        <v>-2.2830999999999999E-5</v>
      </c>
      <c r="Y3" s="5" t="s">
        <v>1004</v>
      </c>
      <c r="Z3" s="5">
        <v>1</v>
      </c>
      <c r="AD3" s="5" t="s">
        <v>1002</v>
      </c>
      <c r="AH3" s="5" t="s">
        <v>889</v>
      </c>
    </row>
    <row r="4" spans="1:34" x14ac:dyDescent="0.25">
      <c r="A4" s="5" t="s">
        <v>222</v>
      </c>
      <c r="B4" s="5" t="s">
        <v>223</v>
      </c>
      <c r="C4" s="5" t="str">
        <f>'AEG Inputs'!E4</f>
        <v>DRS.PX.NCA._.RES.EV DLC</v>
      </c>
      <c r="D4" s="5" t="s">
        <v>1094</v>
      </c>
      <c r="E4" s="29">
        <f t="shared" ref="E4:E67" si="0">$H$3*G4/1000</f>
        <v>5.9999999999999995E-5</v>
      </c>
      <c r="G4" s="5">
        <f>INDEX('AEG Inputs'!$K:$K,MATCH($C4,'AEG Inputs'!$E:$E,0))</f>
        <v>6</v>
      </c>
      <c r="J4" s="5">
        <v>2021</v>
      </c>
      <c r="K4" s="5">
        <v>-476</v>
      </c>
      <c r="M4" s="5">
        <v>17.52</v>
      </c>
      <c r="N4" s="5">
        <f>+M4*1000</f>
        <v>17520</v>
      </c>
      <c r="O4" s="5">
        <f>$O$2*P4</f>
        <v>100</v>
      </c>
      <c r="P4" s="5">
        <v>20</v>
      </c>
      <c r="Q4" s="5">
        <f>-N4+O4</f>
        <v>-17420</v>
      </c>
      <c r="S4" s="5" t="s">
        <v>8</v>
      </c>
      <c r="T4" s="5" t="s">
        <v>900</v>
      </c>
      <c r="U4" s="5" t="s">
        <v>79</v>
      </c>
      <c r="V4" s="5" t="s">
        <v>229</v>
      </c>
      <c r="W4" s="30">
        <v>-1.0274E-4</v>
      </c>
      <c r="Y4" s="5" t="s">
        <v>1004</v>
      </c>
      <c r="Z4" s="5">
        <v>1</v>
      </c>
      <c r="AD4" s="5" t="s">
        <v>1002</v>
      </c>
      <c r="AH4" s="5" t="s">
        <v>889</v>
      </c>
    </row>
    <row r="5" spans="1:34" x14ac:dyDescent="0.25">
      <c r="A5" s="5" t="s">
        <v>222</v>
      </c>
      <c r="B5" s="5" t="s">
        <v>223</v>
      </c>
      <c r="C5" s="5" t="str">
        <f>'AEG Inputs'!E5</f>
        <v>DRS.PX.NCA._.RES.Grid Interactive Water Htr</v>
      </c>
      <c r="D5" s="5" t="s">
        <v>1094</v>
      </c>
      <c r="E5" s="29">
        <f t="shared" si="0"/>
        <v>5.9999999999999995E-5</v>
      </c>
      <c r="G5" s="5">
        <f>INDEX('AEG Inputs'!$K:$K,MATCH($C5,'AEG Inputs'!$E:$E,0))</f>
        <v>6</v>
      </c>
      <c r="I5" s="5">
        <f>+H3*8760</f>
        <v>87.600000000000009</v>
      </c>
      <c r="J5" s="5">
        <v>2022</v>
      </c>
      <c r="K5" s="5">
        <v>-618.79999999999995</v>
      </c>
      <c r="M5" s="5">
        <v>22.776</v>
      </c>
      <c r="O5" s="5">
        <f>$O$2*P5</f>
        <v>130</v>
      </c>
      <c r="P5" s="5">
        <v>26</v>
      </c>
      <c r="S5" s="5" t="s">
        <v>8</v>
      </c>
      <c r="T5" s="5" t="s">
        <v>901</v>
      </c>
      <c r="U5" s="5" t="s">
        <v>81</v>
      </c>
      <c r="V5" s="5" t="s">
        <v>229</v>
      </c>
      <c r="W5" s="30">
        <v>-2.0548E-5</v>
      </c>
      <c r="Y5" s="5" t="s">
        <v>1004</v>
      </c>
      <c r="Z5" s="5">
        <v>1</v>
      </c>
      <c r="AD5" s="5" t="s">
        <v>1002</v>
      </c>
      <c r="AH5" s="5" t="s">
        <v>889</v>
      </c>
    </row>
    <row r="6" spans="1:34" x14ac:dyDescent="0.25">
      <c r="A6" s="5" t="s">
        <v>222</v>
      </c>
      <c r="B6" s="5" t="s">
        <v>223</v>
      </c>
      <c r="C6" s="5" t="str">
        <f>'AEG Inputs'!E6</f>
        <v>DRS.PX.NCA._.RES.Home Energy Mgmt Sys</v>
      </c>
      <c r="D6" s="5" t="s">
        <v>1094</v>
      </c>
      <c r="E6" s="29">
        <f t="shared" si="0"/>
        <v>4.0000000000000003E-5</v>
      </c>
      <c r="G6" s="5">
        <f>INDEX('AEG Inputs'!$K:$K,MATCH($C6,'AEG Inputs'!$E:$E,0))</f>
        <v>4</v>
      </c>
      <c r="J6" s="5">
        <v>2023</v>
      </c>
      <c r="K6" s="5">
        <v>-618.79999999999995</v>
      </c>
      <c r="M6" s="5">
        <v>22.776</v>
      </c>
      <c r="S6" s="5" t="s">
        <v>8</v>
      </c>
      <c r="T6" s="5" t="s">
        <v>902</v>
      </c>
      <c r="U6" s="5" t="s">
        <v>83</v>
      </c>
      <c r="V6" s="5" t="s">
        <v>229</v>
      </c>
      <c r="W6" s="30">
        <v>-1.1415499999999999E-4</v>
      </c>
      <c r="Y6" s="5" t="s">
        <v>1004</v>
      </c>
      <c r="Z6" s="5">
        <v>1</v>
      </c>
      <c r="AD6" s="5" t="s">
        <v>1002</v>
      </c>
      <c r="AH6" s="5" t="s">
        <v>889</v>
      </c>
    </row>
    <row r="7" spans="1:34" x14ac:dyDescent="0.25">
      <c r="A7" s="5" t="s">
        <v>222</v>
      </c>
      <c r="B7" s="5" t="s">
        <v>223</v>
      </c>
      <c r="C7" s="5" t="str">
        <f>'AEG Inputs'!E7</f>
        <v>DRS.PX.NCA._.RES.HVAC - DLC</v>
      </c>
      <c r="D7" s="5" t="s">
        <v>1094</v>
      </c>
      <c r="E7" s="29">
        <f t="shared" si="0"/>
        <v>4.0000000000000003E-5</v>
      </c>
      <c r="G7" s="5">
        <f>INDEX('AEG Inputs'!$K:$K,MATCH($C7,'AEG Inputs'!$E:$E,0))</f>
        <v>4</v>
      </c>
      <c r="J7" s="5">
        <v>2024</v>
      </c>
      <c r="K7" s="5">
        <v>-618.79999999999995</v>
      </c>
      <c r="M7" s="5">
        <v>22.838000000000001</v>
      </c>
      <c r="S7" s="5" t="s">
        <v>8</v>
      </c>
      <c r="T7" s="5" t="s">
        <v>903</v>
      </c>
      <c r="U7" s="5" t="s">
        <v>85</v>
      </c>
      <c r="V7" s="5" t="s">
        <v>229</v>
      </c>
      <c r="W7" s="30">
        <v>-2.0548E-5</v>
      </c>
      <c r="Y7" s="5" t="s">
        <v>1004</v>
      </c>
      <c r="Z7" s="5">
        <v>1</v>
      </c>
      <c r="AD7" s="5" t="s">
        <v>1002</v>
      </c>
      <c r="AH7" s="5" t="s">
        <v>889</v>
      </c>
    </row>
    <row r="8" spans="1:34" x14ac:dyDescent="0.25">
      <c r="A8" s="5" t="s">
        <v>222</v>
      </c>
      <c r="B8" s="5" t="s">
        <v>223</v>
      </c>
      <c r="C8" s="5" t="str">
        <f>'AEG Inputs'!E8</f>
        <v>DRS.PX.NCA._.RES.Pool Pump - DLC</v>
      </c>
      <c r="D8" s="5" t="s">
        <v>1094</v>
      </c>
      <c r="E8" s="29">
        <f t="shared" si="0"/>
        <v>5.9999999999999995E-5</v>
      </c>
      <c r="G8" s="5">
        <f>INDEX('AEG Inputs'!$K:$K,MATCH($C8,'AEG Inputs'!$E:$E,0))</f>
        <v>6</v>
      </c>
      <c r="J8" s="5">
        <v>2025</v>
      </c>
      <c r="K8" s="5">
        <v>-618.79999999999995</v>
      </c>
      <c r="M8" s="5">
        <v>22.776</v>
      </c>
      <c r="S8" s="5" t="s">
        <v>8</v>
      </c>
      <c r="T8" s="5" t="s">
        <v>904</v>
      </c>
      <c r="U8" s="5" t="s">
        <v>87</v>
      </c>
      <c r="V8" s="5" t="s">
        <v>229</v>
      </c>
      <c r="W8" s="30">
        <v>-2.2830999999999999E-5</v>
      </c>
      <c r="Y8" s="5" t="s">
        <v>1004</v>
      </c>
      <c r="Z8" s="5">
        <v>1</v>
      </c>
      <c r="AD8" s="5" t="s">
        <v>1002</v>
      </c>
      <c r="AH8" s="5" t="s">
        <v>889</v>
      </c>
    </row>
    <row r="9" spans="1:34" x14ac:dyDescent="0.25">
      <c r="A9" s="5" t="s">
        <v>222</v>
      </c>
      <c r="B9" s="5" t="s">
        <v>223</v>
      </c>
      <c r="C9" s="5" t="str">
        <f>'AEG Inputs'!E9</f>
        <v>DRS.PX.NCA._.RES.Smart Thermostats</v>
      </c>
      <c r="D9" s="5" t="s">
        <v>1094</v>
      </c>
      <c r="E9" s="29">
        <f t="shared" si="0"/>
        <v>4.0000000000000003E-5</v>
      </c>
      <c r="G9" s="5">
        <f>INDEX('AEG Inputs'!$K:$K,MATCH($C9,'AEG Inputs'!$E:$E,0))</f>
        <v>4</v>
      </c>
      <c r="J9" s="5">
        <v>2026</v>
      </c>
      <c r="K9" s="5">
        <v>-618.79999999999995</v>
      </c>
      <c r="M9" s="5">
        <v>22.776</v>
      </c>
      <c r="S9" s="5" t="s">
        <v>8</v>
      </c>
      <c r="T9" s="5" t="s">
        <v>905</v>
      </c>
      <c r="U9" s="5" t="s">
        <v>91</v>
      </c>
      <c r="V9" s="5" t="s">
        <v>229</v>
      </c>
      <c r="W9" s="30">
        <v>-2.0548E-5</v>
      </c>
      <c r="Y9" s="5" t="s">
        <v>1004</v>
      </c>
      <c r="Z9" s="5">
        <v>1</v>
      </c>
      <c r="AD9" s="5" t="s">
        <v>1002</v>
      </c>
      <c r="AH9" s="5" t="s">
        <v>889</v>
      </c>
    </row>
    <row r="10" spans="1:34" x14ac:dyDescent="0.25">
      <c r="A10" s="5" t="s">
        <v>222</v>
      </c>
      <c r="B10" s="5" t="s">
        <v>223</v>
      </c>
      <c r="C10" s="5" t="str">
        <f>'AEG Inputs'!E10</f>
        <v>DRS.PX.NCA._.RES.Water Heater - DLC</v>
      </c>
      <c r="D10" s="5" t="s">
        <v>1094</v>
      </c>
      <c r="E10" s="29">
        <f t="shared" si="0"/>
        <v>5.9999999999999995E-5</v>
      </c>
      <c r="G10" s="5">
        <f>INDEX('AEG Inputs'!$K:$K,MATCH($C10,'AEG Inputs'!$E:$E,0))</f>
        <v>6</v>
      </c>
      <c r="S10" s="5" t="s">
        <v>8</v>
      </c>
      <c r="T10" s="5" t="s">
        <v>906</v>
      </c>
      <c r="U10" s="5" t="s">
        <v>93</v>
      </c>
      <c r="V10" s="5" t="s">
        <v>229</v>
      </c>
      <c r="W10" s="30">
        <v>-5.9361000000000003E-5</v>
      </c>
      <c r="Y10" s="5" t="s">
        <v>1004</v>
      </c>
      <c r="Z10" s="5">
        <v>1</v>
      </c>
      <c r="AD10" s="5" t="s">
        <v>1002</v>
      </c>
      <c r="AH10" s="5" t="s">
        <v>889</v>
      </c>
    </row>
    <row r="11" spans="1:34" x14ac:dyDescent="0.25">
      <c r="A11" s="5" t="s">
        <v>222</v>
      </c>
      <c r="B11" s="5" t="s">
        <v>223</v>
      </c>
      <c r="C11" s="5" t="str">
        <f>'AEG Inputs'!E11</f>
        <v>DRS.PX.NCA._.CI_.Battery DLC</v>
      </c>
      <c r="D11" s="5" t="s">
        <v>1094</v>
      </c>
      <c r="E11" s="29">
        <f t="shared" si="0"/>
        <v>1.0000000000000001E-5</v>
      </c>
      <c r="G11" s="5">
        <f>INDEX('AEG Inputs'!$K:$K,MATCH($C11,'AEG Inputs'!$E:$E,0))</f>
        <v>1</v>
      </c>
      <c r="S11" s="5" t="s">
        <v>8</v>
      </c>
      <c r="T11" s="5" t="s">
        <v>907</v>
      </c>
      <c r="U11" s="5" t="s">
        <v>65</v>
      </c>
      <c r="V11" s="5" t="s">
        <v>229</v>
      </c>
      <c r="W11" s="30">
        <v>-1.0274E-4</v>
      </c>
      <c r="Y11" s="5" t="s">
        <v>1004</v>
      </c>
      <c r="Z11" s="5">
        <v>1</v>
      </c>
      <c r="AD11" s="5" t="s">
        <v>1002</v>
      </c>
      <c r="AH11" s="5" t="s">
        <v>889</v>
      </c>
    </row>
    <row r="12" spans="1:34" x14ac:dyDescent="0.25">
      <c r="A12" s="5" t="s">
        <v>222</v>
      </c>
      <c r="B12" s="5" t="s">
        <v>223</v>
      </c>
      <c r="C12" s="5" t="str">
        <f>'AEG Inputs'!E12</f>
        <v>DRS.PX.NCA._.CI_.Grid Interactive Water Htr</v>
      </c>
      <c r="D12" s="5" t="s">
        <v>1094</v>
      </c>
      <c r="E12" s="29">
        <f t="shared" si="0"/>
        <v>5.9999999999999995E-5</v>
      </c>
      <c r="G12" s="5">
        <f>INDEX('AEG Inputs'!$K:$K,MATCH($C12,'AEG Inputs'!$E:$E,0))</f>
        <v>6</v>
      </c>
      <c r="S12" s="5" t="s">
        <v>8</v>
      </c>
      <c r="T12" s="5" t="s">
        <v>908</v>
      </c>
      <c r="U12" s="5" t="s">
        <v>67</v>
      </c>
      <c r="V12" s="5" t="s">
        <v>229</v>
      </c>
      <c r="W12" s="30">
        <v>-2.0548E-5</v>
      </c>
      <c r="Y12" s="5" t="s">
        <v>1004</v>
      </c>
      <c r="Z12" s="5">
        <v>1</v>
      </c>
      <c r="AD12" s="5" t="s">
        <v>1002</v>
      </c>
      <c r="AH12" s="5" t="s">
        <v>889</v>
      </c>
    </row>
    <row r="13" spans="1:34" x14ac:dyDescent="0.25">
      <c r="A13" s="5" t="s">
        <v>222</v>
      </c>
      <c r="B13" s="5" t="s">
        <v>223</v>
      </c>
      <c r="C13" s="5" t="str">
        <f>'AEG Inputs'!E13</f>
        <v>DRS.PX.NCA._.CI_.HVAC - DLC</v>
      </c>
      <c r="D13" s="5" t="s">
        <v>1094</v>
      </c>
      <c r="E13" s="29">
        <f t="shared" si="0"/>
        <v>4.0000000000000003E-5</v>
      </c>
      <c r="G13" s="5">
        <f>INDEX('AEG Inputs'!$K:$K,MATCH($C13,'AEG Inputs'!$E:$E,0))</f>
        <v>4</v>
      </c>
      <c r="S13" s="5" t="s">
        <v>8</v>
      </c>
      <c r="T13" s="5" t="s">
        <v>909</v>
      </c>
      <c r="U13" s="5" t="s">
        <v>69</v>
      </c>
      <c r="V13" s="5" t="s">
        <v>229</v>
      </c>
      <c r="W13" s="30">
        <v>-2.0548E-5</v>
      </c>
      <c r="Y13" s="5" t="s">
        <v>1004</v>
      </c>
      <c r="Z13" s="5">
        <v>1</v>
      </c>
      <c r="AD13" s="5" t="s">
        <v>1002</v>
      </c>
      <c r="AH13" s="5" t="s">
        <v>889</v>
      </c>
    </row>
    <row r="14" spans="1:34" x14ac:dyDescent="0.25">
      <c r="A14" s="5" t="s">
        <v>222</v>
      </c>
      <c r="B14" s="5" t="s">
        <v>223</v>
      </c>
      <c r="C14" s="5" t="str">
        <f>'AEG Inputs'!E14</f>
        <v>DRS.PX.NCA._.CI_.Pool Pump - DLC</v>
      </c>
      <c r="D14" s="5" t="s">
        <v>1094</v>
      </c>
      <c r="E14" s="29">
        <f t="shared" si="0"/>
        <v>5.9999999999999995E-5</v>
      </c>
      <c r="G14" s="5">
        <f>INDEX('AEG Inputs'!$K:$K,MATCH($C14,'AEG Inputs'!$E:$E,0))</f>
        <v>6</v>
      </c>
      <c r="S14" s="5" t="s">
        <v>8</v>
      </c>
      <c r="T14" s="5" t="s">
        <v>910</v>
      </c>
      <c r="U14" s="5" t="s">
        <v>71</v>
      </c>
      <c r="V14" s="5" t="s">
        <v>229</v>
      </c>
      <c r="W14" s="30">
        <v>-2.2830999999999999E-5</v>
      </c>
      <c r="Y14" s="5" t="s">
        <v>1004</v>
      </c>
      <c r="Z14" s="5">
        <v>1</v>
      </c>
      <c r="AD14" s="5" t="s">
        <v>1002</v>
      </c>
      <c r="AH14" s="5" t="s">
        <v>889</v>
      </c>
    </row>
    <row r="15" spans="1:34" x14ac:dyDescent="0.25">
      <c r="A15" s="5" t="s">
        <v>222</v>
      </c>
      <c r="B15" s="5" t="s">
        <v>223</v>
      </c>
      <c r="C15" s="5" t="str">
        <f>'AEG Inputs'!E15</f>
        <v>DRS.PX.NCA._.CI_.Smart Thermostats</v>
      </c>
      <c r="D15" s="5" t="s">
        <v>1094</v>
      </c>
      <c r="E15" s="29">
        <f t="shared" si="0"/>
        <v>4.0000000000000003E-5</v>
      </c>
      <c r="G15" s="5">
        <f>INDEX('AEG Inputs'!$K:$K,MATCH($C15,'AEG Inputs'!$E:$E,0))</f>
        <v>4</v>
      </c>
      <c r="S15" s="5" t="s">
        <v>8</v>
      </c>
      <c r="T15" s="5" t="s">
        <v>911</v>
      </c>
      <c r="U15" s="5" t="s">
        <v>73</v>
      </c>
      <c r="V15" s="5" t="s">
        <v>229</v>
      </c>
      <c r="W15" s="30">
        <v>-1.1415499999999999E-4</v>
      </c>
      <c r="Y15" s="5" t="s">
        <v>1004</v>
      </c>
      <c r="Z15" s="5">
        <v>1</v>
      </c>
      <c r="AD15" s="5" t="s">
        <v>1002</v>
      </c>
      <c r="AH15" s="5" t="s">
        <v>889</v>
      </c>
    </row>
    <row r="16" spans="1:34" x14ac:dyDescent="0.25">
      <c r="A16" s="5" t="s">
        <v>222</v>
      </c>
      <c r="B16" s="5" t="s">
        <v>223</v>
      </c>
      <c r="C16" s="5" t="str">
        <f>'AEG Inputs'!E16</f>
        <v>DRS.PX.NCA._.CI_.3 Party</v>
      </c>
      <c r="D16" s="5" t="s">
        <v>1094</v>
      </c>
      <c r="E16" s="29">
        <f t="shared" si="0"/>
        <v>4.0000000000000003E-5</v>
      </c>
      <c r="G16" s="5">
        <f>INDEX('AEG Inputs'!$K:$K,MATCH($C16,'AEG Inputs'!$E:$E,0))</f>
        <v>4</v>
      </c>
      <c r="S16" s="5" t="s">
        <v>8</v>
      </c>
      <c r="T16" s="5" t="s">
        <v>912</v>
      </c>
      <c r="U16" s="5" t="s">
        <v>75</v>
      </c>
      <c r="V16" s="5" t="s">
        <v>229</v>
      </c>
      <c r="W16" s="30">
        <v>-2.0548E-5</v>
      </c>
      <c r="Y16" s="5" t="s">
        <v>1004</v>
      </c>
      <c r="Z16" s="5">
        <v>1</v>
      </c>
      <c r="AD16" s="5" t="s">
        <v>1002</v>
      </c>
      <c r="AH16" s="5" t="s">
        <v>889</v>
      </c>
    </row>
    <row r="17" spans="1:34" x14ac:dyDescent="0.25">
      <c r="A17" s="5" t="s">
        <v>222</v>
      </c>
      <c r="B17" s="5" t="s">
        <v>223</v>
      </c>
      <c r="C17" s="5" t="str">
        <f>'AEG Inputs'!E17</f>
        <v>DRS.PX.NCA._.CI_.Water Heater - DLC</v>
      </c>
      <c r="D17" s="5" t="s">
        <v>1094</v>
      </c>
      <c r="E17" s="29">
        <f t="shared" si="0"/>
        <v>5.9999999999999995E-5</v>
      </c>
      <c r="G17" s="5">
        <f>INDEX('AEG Inputs'!$K:$K,MATCH($C17,'AEG Inputs'!$E:$E,0))</f>
        <v>6</v>
      </c>
      <c r="S17" s="5" t="s">
        <v>8</v>
      </c>
      <c r="T17" s="5" t="s">
        <v>913</v>
      </c>
      <c r="U17" s="5" t="s">
        <v>77</v>
      </c>
      <c r="V17" s="5" t="s">
        <v>229</v>
      </c>
      <c r="W17" s="30">
        <v>-2.0548E-5</v>
      </c>
      <c r="Y17" s="5" t="s">
        <v>1004</v>
      </c>
      <c r="Z17" s="5">
        <v>1</v>
      </c>
      <c r="AD17" s="5" t="s">
        <v>1002</v>
      </c>
      <c r="AH17" s="5" t="s">
        <v>889</v>
      </c>
    </row>
    <row r="18" spans="1:34" x14ac:dyDescent="0.25">
      <c r="A18" s="5" t="s">
        <v>222</v>
      </c>
      <c r="B18" s="5" t="s">
        <v>223</v>
      </c>
      <c r="C18" s="5" t="str">
        <f>'AEG Inputs'!E18</f>
        <v>DRS.PX.NCA._.IRR.Irrigation DLC</v>
      </c>
      <c r="D18" s="5" t="s">
        <v>1094</v>
      </c>
      <c r="E18" s="29">
        <f t="shared" si="0"/>
        <v>4.0000000000000003E-5</v>
      </c>
      <c r="G18" s="5">
        <f>INDEX('AEG Inputs'!$K:$K,MATCH($C18,'AEG Inputs'!$E:$E,0))</f>
        <v>4</v>
      </c>
      <c r="S18" s="5" t="s">
        <v>8</v>
      </c>
      <c r="T18" s="5" t="s">
        <v>914</v>
      </c>
      <c r="U18" s="5" t="s">
        <v>58</v>
      </c>
      <c r="V18" s="5" t="s">
        <v>229</v>
      </c>
      <c r="W18" s="30">
        <v>-2.2830999999999999E-5</v>
      </c>
      <c r="Y18" s="5" t="s">
        <v>1004</v>
      </c>
      <c r="Z18" s="5">
        <v>1</v>
      </c>
      <c r="AD18" s="5" t="s">
        <v>1002</v>
      </c>
      <c r="AH18" s="5" t="s">
        <v>889</v>
      </c>
    </row>
    <row r="19" spans="1:34" x14ac:dyDescent="0.25">
      <c r="A19" s="5" t="s">
        <v>222</v>
      </c>
      <c r="B19" s="5" t="s">
        <v>223</v>
      </c>
      <c r="C19" s="5" t="str">
        <f>'AEG Inputs'!E19</f>
        <v>DRS.PX.GOE._.RES.Battery DLC</v>
      </c>
      <c r="D19" s="5" t="s">
        <v>1094</v>
      </c>
      <c r="E19" s="29">
        <f t="shared" si="0"/>
        <v>1.0000000000000001E-5</v>
      </c>
      <c r="G19" s="5">
        <f>INDEX('AEG Inputs'!$K:$K,MATCH($C19,'AEG Inputs'!$E:$E,0))</f>
        <v>1</v>
      </c>
      <c r="S19" s="5" t="s">
        <v>8</v>
      </c>
      <c r="T19" s="5" t="s">
        <v>915</v>
      </c>
      <c r="U19" s="5" t="s">
        <v>48</v>
      </c>
      <c r="V19" s="5" t="s">
        <v>229</v>
      </c>
      <c r="W19" s="30">
        <v>-1.0274E-4</v>
      </c>
      <c r="Y19" s="5" t="s">
        <v>1004</v>
      </c>
      <c r="Z19" s="5">
        <v>1</v>
      </c>
      <c r="AD19" s="5" t="s">
        <v>1002</v>
      </c>
      <c r="AH19" s="5" t="s">
        <v>889</v>
      </c>
    </row>
    <row r="20" spans="1:34" x14ac:dyDescent="0.25">
      <c r="A20" s="5" t="s">
        <v>222</v>
      </c>
      <c r="B20" s="5" t="s">
        <v>223</v>
      </c>
      <c r="C20" s="5" t="str">
        <f>'AEG Inputs'!E20</f>
        <v>DRS.PX.GOE._.RES.EV DLC</v>
      </c>
      <c r="D20" s="5" t="s">
        <v>1094</v>
      </c>
      <c r="E20" s="29">
        <f t="shared" si="0"/>
        <v>5.9999999999999995E-5</v>
      </c>
      <c r="G20" s="5">
        <f>INDEX('AEG Inputs'!$K:$K,MATCH($C20,'AEG Inputs'!$E:$E,0))</f>
        <v>6</v>
      </c>
      <c r="S20" s="5" t="s">
        <v>8</v>
      </c>
      <c r="T20" s="5" t="s">
        <v>916</v>
      </c>
      <c r="U20" s="5" t="s">
        <v>50</v>
      </c>
      <c r="V20" s="5" t="s">
        <v>229</v>
      </c>
      <c r="W20" s="30">
        <v>-2.0548E-5</v>
      </c>
      <c r="Y20" s="5" t="s">
        <v>1004</v>
      </c>
      <c r="Z20" s="5">
        <v>1</v>
      </c>
      <c r="AD20" s="5" t="s">
        <v>1002</v>
      </c>
      <c r="AH20" s="5" t="s">
        <v>889</v>
      </c>
    </row>
    <row r="21" spans="1:34" x14ac:dyDescent="0.25">
      <c r="A21" s="5" t="s">
        <v>222</v>
      </c>
      <c r="B21" s="5" t="s">
        <v>223</v>
      </c>
      <c r="C21" s="5" t="str">
        <f>'AEG Inputs'!E21</f>
        <v>DRS.PX.GOE._.RES.Grid Interactive Water Htr</v>
      </c>
      <c r="D21" s="5" t="s">
        <v>1094</v>
      </c>
      <c r="E21" s="29">
        <f t="shared" si="0"/>
        <v>5.9999999999999995E-5</v>
      </c>
      <c r="G21" s="5">
        <f>INDEX('AEG Inputs'!$K:$K,MATCH($C21,'AEG Inputs'!$E:$E,0))</f>
        <v>6</v>
      </c>
      <c r="S21" s="5" t="s">
        <v>8</v>
      </c>
      <c r="T21" s="5" t="s">
        <v>917</v>
      </c>
      <c r="U21" s="5" t="s">
        <v>52</v>
      </c>
      <c r="V21" s="5" t="s">
        <v>229</v>
      </c>
      <c r="W21" s="30">
        <v>-1.1415499999999999E-4</v>
      </c>
      <c r="Y21" s="5" t="s">
        <v>1004</v>
      </c>
      <c r="Z21" s="5">
        <v>1</v>
      </c>
      <c r="AD21" s="5" t="s">
        <v>1002</v>
      </c>
      <c r="AH21" s="5" t="s">
        <v>889</v>
      </c>
    </row>
    <row r="22" spans="1:34" x14ac:dyDescent="0.25">
      <c r="A22" s="5" t="s">
        <v>222</v>
      </c>
      <c r="B22" s="5" t="s">
        <v>223</v>
      </c>
      <c r="C22" s="5" t="str">
        <f>'AEG Inputs'!E22</f>
        <v>DRS.PX.GOE._.RES.Home Energy Mgmt Sys</v>
      </c>
      <c r="D22" s="5" t="s">
        <v>1094</v>
      </c>
      <c r="E22" s="29">
        <f t="shared" si="0"/>
        <v>4.0000000000000003E-5</v>
      </c>
      <c r="G22" s="5">
        <f>INDEX('AEG Inputs'!$K:$K,MATCH($C22,'AEG Inputs'!$E:$E,0))</f>
        <v>4</v>
      </c>
      <c r="S22" s="5" t="s">
        <v>8</v>
      </c>
      <c r="T22" s="5" t="s">
        <v>918</v>
      </c>
      <c r="U22" s="5" t="s">
        <v>54</v>
      </c>
      <c r="V22" s="5" t="s">
        <v>229</v>
      </c>
      <c r="W22" s="30">
        <v>-2.0548E-5</v>
      </c>
      <c r="Y22" s="5" t="s">
        <v>1004</v>
      </c>
      <c r="Z22" s="5">
        <v>1</v>
      </c>
      <c r="AD22" s="5" t="s">
        <v>1002</v>
      </c>
      <c r="AH22" s="5" t="s">
        <v>889</v>
      </c>
    </row>
    <row r="23" spans="1:34" x14ac:dyDescent="0.25">
      <c r="A23" s="5" t="s">
        <v>222</v>
      </c>
      <c r="B23" s="5" t="s">
        <v>223</v>
      </c>
      <c r="C23" s="5" t="str">
        <f>'AEG Inputs'!E23</f>
        <v>DRS.PX.GOE._.RES.HVAC - DLC</v>
      </c>
      <c r="D23" s="5" t="s">
        <v>1094</v>
      </c>
      <c r="E23" s="29">
        <f t="shared" si="0"/>
        <v>4.0000000000000003E-5</v>
      </c>
      <c r="G23" s="5">
        <f>INDEX('AEG Inputs'!$K:$K,MATCH($C23,'AEG Inputs'!$E:$E,0))</f>
        <v>4</v>
      </c>
      <c r="S23" s="5" t="s">
        <v>8</v>
      </c>
      <c r="T23" s="5" t="s">
        <v>919</v>
      </c>
      <c r="U23" s="5" t="s">
        <v>56</v>
      </c>
      <c r="V23" s="5" t="s">
        <v>229</v>
      </c>
      <c r="W23" s="30">
        <v>-2.2830999999999999E-5</v>
      </c>
      <c r="Y23" s="5" t="s">
        <v>1004</v>
      </c>
      <c r="Z23" s="5">
        <v>1</v>
      </c>
      <c r="AD23" s="5" t="s">
        <v>1002</v>
      </c>
      <c r="AH23" s="5" t="s">
        <v>889</v>
      </c>
    </row>
    <row r="24" spans="1:34" x14ac:dyDescent="0.25">
      <c r="A24" s="5" t="s">
        <v>222</v>
      </c>
      <c r="B24" s="5" t="s">
        <v>223</v>
      </c>
      <c r="C24" s="5" t="str">
        <f>'AEG Inputs'!E24</f>
        <v>DRS.PX.GOE._.RES.Pool Pump - DLC</v>
      </c>
      <c r="D24" s="5" t="s">
        <v>1094</v>
      </c>
      <c r="E24" s="29">
        <f t="shared" si="0"/>
        <v>5.9999999999999995E-5</v>
      </c>
      <c r="G24" s="5">
        <f>INDEX('AEG Inputs'!$K:$K,MATCH($C24,'AEG Inputs'!$E:$E,0))</f>
        <v>6</v>
      </c>
      <c r="S24" s="5" t="s">
        <v>8</v>
      </c>
      <c r="T24" s="5" t="s">
        <v>920</v>
      </c>
      <c r="U24" s="5" t="s">
        <v>60</v>
      </c>
      <c r="V24" s="5" t="s">
        <v>229</v>
      </c>
      <c r="W24" s="30">
        <v>-2.0548E-5</v>
      </c>
      <c r="Y24" s="5" t="s">
        <v>1004</v>
      </c>
      <c r="Z24" s="5">
        <v>1</v>
      </c>
      <c r="AD24" s="5" t="s">
        <v>1002</v>
      </c>
      <c r="AH24" s="5" t="s">
        <v>889</v>
      </c>
    </row>
    <row r="25" spans="1:34" x14ac:dyDescent="0.25">
      <c r="A25" s="5" t="s">
        <v>222</v>
      </c>
      <c r="B25" s="5" t="s">
        <v>223</v>
      </c>
      <c r="C25" s="5" t="str">
        <f>'AEG Inputs'!E25</f>
        <v>DRS.PX.GOE._.RES.Water Heater - DLC</v>
      </c>
      <c r="D25" s="5" t="s">
        <v>1094</v>
      </c>
      <c r="E25" s="29">
        <f t="shared" si="0"/>
        <v>5.9999999999999995E-5</v>
      </c>
      <c r="G25" s="5">
        <f>INDEX('AEG Inputs'!$K:$K,MATCH($C25,'AEG Inputs'!$E:$E,0))</f>
        <v>6</v>
      </c>
      <c r="S25" s="5" t="s">
        <v>8</v>
      </c>
      <c r="T25" s="5" t="s">
        <v>921</v>
      </c>
      <c r="U25" s="5" t="s">
        <v>62</v>
      </c>
      <c r="V25" s="5" t="s">
        <v>229</v>
      </c>
      <c r="W25" s="30">
        <v>-5.9361000000000003E-5</v>
      </c>
      <c r="Y25" s="5" t="s">
        <v>1004</v>
      </c>
      <c r="Z25" s="5">
        <v>1</v>
      </c>
      <c r="AD25" s="5" t="s">
        <v>1002</v>
      </c>
      <c r="AH25" s="5" t="s">
        <v>889</v>
      </c>
    </row>
    <row r="26" spans="1:34" x14ac:dyDescent="0.25">
      <c r="A26" s="5" t="s">
        <v>222</v>
      </c>
      <c r="B26" s="5" t="s">
        <v>223</v>
      </c>
      <c r="C26" s="5" t="str">
        <f>'AEG Inputs'!E26</f>
        <v>DRS.PX.GOE._.CI_.Battery DLC</v>
      </c>
      <c r="D26" s="5" t="s">
        <v>1094</v>
      </c>
      <c r="E26" s="29">
        <f t="shared" si="0"/>
        <v>1.0000000000000001E-5</v>
      </c>
      <c r="G26" s="5">
        <f>INDEX('AEG Inputs'!$K:$K,MATCH($C26,'AEG Inputs'!$E:$E,0))</f>
        <v>1</v>
      </c>
      <c r="S26" s="5" t="s">
        <v>8</v>
      </c>
      <c r="T26" s="5" t="s">
        <v>922</v>
      </c>
      <c r="U26" s="5" t="s">
        <v>31</v>
      </c>
      <c r="V26" s="5" t="s">
        <v>229</v>
      </c>
      <c r="W26" s="30">
        <v>-1.0274E-4</v>
      </c>
      <c r="Y26" s="5" t="s">
        <v>1004</v>
      </c>
      <c r="Z26" s="5">
        <v>1</v>
      </c>
      <c r="AD26" s="5" t="s">
        <v>1002</v>
      </c>
      <c r="AH26" s="5" t="s">
        <v>889</v>
      </c>
    </row>
    <row r="27" spans="1:34" x14ac:dyDescent="0.25">
      <c r="A27" s="5" t="s">
        <v>222</v>
      </c>
      <c r="B27" s="5" t="s">
        <v>223</v>
      </c>
      <c r="C27" s="5" t="str">
        <f>'AEG Inputs'!E27</f>
        <v>DRS.PX.GOE._.CI_.Grid Interactive Water Htr</v>
      </c>
      <c r="D27" s="5" t="s">
        <v>1094</v>
      </c>
      <c r="E27" s="29">
        <f t="shared" si="0"/>
        <v>5.9999999999999995E-5</v>
      </c>
      <c r="G27" s="5">
        <f>INDEX('AEG Inputs'!$K:$K,MATCH($C27,'AEG Inputs'!$E:$E,0))</f>
        <v>6</v>
      </c>
      <c r="S27" s="5" t="s">
        <v>8</v>
      </c>
      <c r="T27" s="5" t="s">
        <v>923</v>
      </c>
      <c r="U27" s="5" t="s">
        <v>34</v>
      </c>
      <c r="V27" s="5" t="s">
        <v>229</v>
      </c>
      <c r="W27" s="30">
        <v>-2.0548E-5</v>
      </c>
      <c r="Y27" s="5" t="s">
        <v>1004</v>
      </c>
      <c r="Z27" s="5">
        <v>1</v>
      </c>
      <c r="AD27" s="5" t="s">
        <v>1002</v>
      </c>
      <c r="AH27" s="5" t="s">
        <v>889</v>
      </c>
    </row>
    <row r="28" spans="1:34" x14ac:dyDescent="0.25">
      <c r="A28" s="5" t="s">
        <v>222</v>
      </c>
      <c r="B28" s="5" t="s">
        <v>223</v>
      </c>
      <c r="C28" s="5" t="str">
        <f>'AEG Inputs'!E28</f>
        <v>DRS.PX.GOE._.CI_.HVAC - DLC</v>
      </c>
      <c r="D28" s="5" t="s">
        <v>1094</v>
      </c>
      <c r="E28" s="29">
        <f t="shared" si="0"/>
        <v>4.0000000000000003E-5</v>
      </c>
      <c r="G28" s="5">
        <f>INDEX('AEG Inputs'!$K:$K,MATCH($C28,'AEG Inputs'!$E:$E,0))</f>
        <v>4</v>
      </c>
      <c r="S28" s="5" t="s">
        <v>8</v>
      </c>
      <c r="T28" s="5" t="s">
        <v>924</v>
      </c>
      <c r="U28" s="5" t="s">
        <v>36</v>
      </c>
      <c r="V28" s="5" t="s">
        <v>229</v>
      </c>
      <c r="W28" s="30">
        <v>-2.0548E-5</v>
      </c>
      <c r="Y28" s="5" t="s">
        <v>1004</v>
      </c>
      <c r="Z28" s="5">
        <v>1</v>
      </c>
      <c r="AD28" s="5" t="s">
        <v>1002</v>
      </c>
      <c r="AH28" s="5" t="s">
        <v>889</v>
      </c>
    </row>
    <row r="29" spans="1:34" x14ac:dyDescent="0.25">
      <c r="A29" s="5" t="s">
        <v>222</v>
      </c>
      <c r="B29" s="5" t="s">
        <v>223</v>
      </c>
      <c r="C29" s="5" t="str">
        <f>'AEG Inputs'!E29</f>
        <v>DRS.PX.GOE._.CI_.Pool Pump - DLC</v>
      </c>
      <c r="D29" s="5" t="s">
        <v>1094</v>
      </c>
      <c r="E29" s="29">
        <f t="shared" si="0"/>
        <v>5.9999999999999995E-5</v>
      </c>
      <c r="G29" s="5">
        <f>INDEX('AEG Inputs'!$K:$K,MATCH($C29,'AEG Inputs'!$E:$E,0))</f>
        <v>6</v>
      </c>
      <c r="S29" s="5" t="s">
        <v>8</v>
      </c>
      <c r="T29" s="5" t="s">
        <v>925</v>
      </c>
      <c r="U29" s="5" t="s">
        <v>38</v>
      </c>
      <c r="V29" s="5" t="s">
        <v>229</v>
      </c>
      <c r="W29" s="30">
        <v>-2.2830999999999999E-5</v>
      </c>
      <c r="Y29" s="5" t="s">
        <v>1004</v>
      </c>
      <c r="Z29" s="5">
        <v>1</v>
      </c>
      <c r="AD29" s="5" t="s">
        <v>1002</v>
      </c>
      <c r="AH29" s="5" t="s">
        <v>889</v>
      </c>
    </row>
    <row r="30" spans="1:34" x14ac:dyDescent="0.25">
      <c r="A30" s="5" t="s">
        <v>222</v>
      </c>
      <c r="B30" s="5" t="s">
        <v>223</v>
      </c>
      <c r="C30" s="5" t="str">
        <f>'AEG Inputs'!E30</f>
        <v>DRS.PX.GOE._.CI_.Smart Thermostats</v>
      </c>
      <c r="D30" s="5" t="s">
        <v>1094</v>
      </c>
      <c r="E30" s="29">
        <f t="shared" si="0"/>
        <v>4.0000000000000003E-5</v>
      </c>
      <c r="G30" s="5">
        <f>INDEX('AEG Inputs'!$K:$K,MATCH($C30,'AEG Inputs'!$E:$E,0))</f>
        <v>4</v>
      </c>
      <c r="S30" s="5" t="s">
        <v>8</v>
      </c>
      <c r="T30" s="5" t="s">
        <v>926</v>
      </c>
      <c r="U30" s="5" t="s">
        <v>40</v>
      </c>
      <c r="V30" s="5" t="s">
        <v>229</v>
      </c>
      <c r="W30" s="30">
        <v>-1.1415499999999999E-4</v>
      </c>
      <c r="Y30" s="5" t="s">
        <v>1004</v>
      </c>
      <c r="Z30" s="5">
        <v>1</v>
      </c>
      <c r="AD30" s="5" t="s">
        <v>1002</v>
      </c>
      <c r="AH30" s="5" t="s">
        <v>889</v>
      </c>
    </row>
    <row r="31" spans="1:34" x14ac:dyDescent="0.25">
      <c r="A31" s="5" t="s">
        <v>222</v>
      </c>
      <c r="B31" s="5" t="s">
        <v>223</v>
      </c>
      <c r="C31" s="5" t="str">
        <f>'AEG Inputs'!E31</f>
        <v>DRS.PX.GOE._.CI_.3 Party</v>
      </c>
      <c r="D31" s="5" t="s">
        <v>1094</v>
      </c>
      <c r="E31" s="29">
        <f t="shared" si="0"/>
        <v>4.0000000000000003E-5</v>
      </c>
      <c r="G31" s="5">
        <f>INDEX('AEG Inputs'!$K:$K,MATCH($C31,'AEG Inputs'!$E:$E,0))</f>
        <v>4</v>
      </c>
      <c r="S31" s="5" t="s">
        <v>8</v>
      </c>
      <c r="T31" s="5" t="s">
        <v>927</v>
      </c>
      <c r="U31" s="5" t="s">
        <v>42</v>
      </c>
      <c r="V31" s="5" t="s">
        <v>229</v>
      </c>
      <c r="W31" s="30">
        <v>-2.0548E-5</v>
      </c>
      <c r="Y31" s="5" t="s">
        <v>1004</v>
      </c>
      <c r="Z31" s="5">
        <v>1</v>
      </c>
      <c r="AD31" s="5" t="s">
        <v>1002</v>
      </c>
      <c r="AH31" s="5" t="s">
        <v>889</v>
      </c>
    </row>
    <row r="32" spans="1:34" x14ac:dyDescent="0.25">
      <c r="A32" s="5" t="s">
        <v>222</v>
      </c>
      <c r="B32" s="5" t="s">
        <v>223</v>
      </c>
      <c r="C32" s="5" t="str">
        <f>'AEG Inputs'!E32</f>
        <v>DRS.PX.GOE._.CI_.Water Heater - DLC</v>
      </c>
      <c r="D32" s="5" t="s">
        <v>1094</v>
      </c>
      <c r="E32" s="29">
        <f t="shared" si="0"/>
        <v>5.9999999999999995E-5</v>
      </c>
      <c r="G32" s="5">
        <f>INDEX('AEG Inputs'!$K:$K,MATCH($C32,'AEG Inputs'!$E:$E,0))</f>
        <v>6</v>
      </c>
      <c r="S32" s="5" t="s">
        <v>8</v>
      </c>
      <c r="T32" s="5" t="s">
        <v>928</v>
      </c>
      <c r="U32" s="5" t="s">
        <v>44</v>
      </c>
      <c r="V32" s="5" t="s">
        <v>229</v>
      </c>
      <c r="W32" s="30">
        <v>-2.2830999999999999E-5</v>
      </c>
      <c r="Y32" s="5" t="s">
        <v>1004</v>
      </c>
      <c r="Z32" s="5">
        <v>1</v>
      </c>
      <c r="AD32" s="5" t="s">
        <v>1002</v>
      </c>
      <c r="AH32" s="5" t="s">
        <v>889</v>
      </c>
    </row>
    <row r="33" spans="1:34" x14ac:dyDescent="0.25">
      <c r="A33" s="5" t="s">
        <v>222</v>
      </c>
      <c r="B33" s="5" t="s">
        <v>223</v>
      </c>
      <c r="C33" s="5" t="str">
        <f>'AEG Inputs'!E33</f>
        <v>DRS.PX.GOE._.IRR.Irrigation DLC</v>
      </c>
      <c r="D33" s="5" t="s">
        <v>1094</v>
      </c>
      <c r="E33" s="29">
        <f t="shared" si="0"/>
        <v>4.0000000000000003E-5</v>
      </c>
      <c r="G33" s="5">
        <f>INDEX('AEG Inputs'!$K:$K,MATCH($C33,'AEG Inputs'!$E:$E,0))</f>
        <v>4</v>
      </c>
      <c r="S33" s="5" t="s">
        <v>8</v>
      </c>
      <c r="T33" s="5" t="s">
        <v>929</v>
      </c>
      <c r="U33" s="5" t="s">
        <v>46</v>
      </c>
      <c r="V33" s="5" t="s">
        <v>229</v>
      </c>
      <c r="W33" s="30">
        <v>-2.0548E-5</v>
      </c>
      <c r="Y33" s="5" t="s">
        <v>1004</v>
      </c>
      <c r="Z33" s="5">
        <v>1</v>
      </c>
      <c r="AD33" s="5" t="s">
        <v>1002</v>
      </c>
      <c r="AH33" s="5" t="s">
        <v>889</v>
      </c>
    </row>
    <row r="34" spans="1:34" x14ac:dyDescent="0.25">
      <c r="A34" s="5" t="s">
        <v>222</v>
      </c>
      <c r="B34" s="5" t="s">
        <v>223</v>
      </c>
      <c r="C34" s="5" t="str">
        <f>'AEG Inputs'!E34</f>
        <v>DRS.PX.SOR._.RES.Battery DLC</v>
      </c>
      <c r="D34" s="5" t="s">
        <v>1094</v>
      </c>
      <c r="E34" s="29">
        <f t="shared" si="0"/>
        <v>1.0000000000000001E-5</v>
      </c>
      <c r="G34" s="5">
        <f>INDEX('AEG Inputs'!$K:$K,MATCH($C34,'AEG Inputs'!$E:$E,0))</f>
        <v>1</v>
      </c>
      <c r="S34" s="5" t="s">
        <v>8</v>
      </c>
      <c r="T34" s="5" t="s">
        <v>930</v>
      </c>
      <c r="U34" s="5" t="s">
        <v>121</v>
      </c>
      <c r="V34" s="5" t="s">
        <v>229</v>
      </c>
      <c r="W34" s="30">
        <v>-2.2830999999999999E-5</v>
      </c>
      <c r="Y34" s="5" t="s">
        <v>1004</v>
      </c>
      <c r="Z34" s="5">
        <v>1</v>
      </c>
      <c r="AD34" s="5" t="s">
        <v>1002</v>
      </c>
      <c r="AH34" s="5" t="s">
        <v>889</v>
      </c>
    </row>
    <row r="35" spans="1:34" x14ac:dyDescent="0.25">
      <c r="A35" s="5" t="s">
        <v>222</v>
      </c>
      <c r="B35" s="5" t="s">
        <v>223</v>
      </c>
      <c r="C35" s="5" t="str">
        <f>'AEG Inputs'!E35</f>
        <v>DRS.PX.SOR._.RES.EV DLC</v>
      </c>
      <c r="D35" s="5" t="s">
        <v>1094</v>
      </c>
      <c r="E35" s="29">
        <f t="shared" si="0"/>
        <v>5.9999999999999995E-5</v>
      </c>
      <c r="G35" s="5">
        <f>INDEX('AEG Inputs'!$K:$K,MATCH($C35,'AEG Inputs'!$E:$E,0))</f>
        <v>6</v>
      </c>
      <c r="S35" s="5" t="s">
        <v>8</v>
      </c>
      <c r="T35" s="5" t="s">
        <v>931</v>
      </c>
      <c r="U35" s="5" t="s">
        <v>111</v>
      </c>
      <c r="V35" s="5" t="s">
        <v>229</v>
      </c>
      <c r="W35" s="30">
        <v>-1.0274E-4</v>
      </c>
      <c r="Y35" s="5" t="s">
        <v>1004</v>
      </c>
      <c r="Z35" s="5">
        <v>1</v>
      </c>
      <c r="AD35" s="5" t="s">
        <v>1002</v>
      </c>
      <c r="AH35" s="5" t="s">
        <v>889</v>
      </c>
    </row>
    <row r="36" spans="1:34" x14ac:dyDescent="0.25">
      <c r="A36" s="5" t="s">
        <v>222</v>
      </c>
      <c r="B36" s="5" t="s">
        <v>223</v>
      </c>
      <c r="C36" s="5" t="str">
        <f>'AEG Inputs'!E36</f>
        <v>DRS.PX.SOR._.RES.Grid Interactive Water Htr</v>
      </c>
      <c r="D36" s="5" t="s">
        <v>1094</v>
      </c>
      <c r="E36" s="29">
        <f t="shared" si="0"/>
        <v>5.9999999999999995E-5</v>
      </c>
      <c r="G36" s="5">
        <f>INDEX('AEG Inputs'!$K:$K,MATCH($C36,'AEG Inputs'!$E:$E,0))</f>
        <v>6</v>
      </c>
      <c r="S36" s="5" t="s">
        <v>8</v>
      </c>
      <c r="T36" s="5" t="s">
        <v>932</v>
      </c>
      <c r="U36" s="5" t="s">
        <v>113</v>
      </c>
      <c r="V36" s="5" t="s">
        <v>229</v>
      </c>
      <c r="W36" s="30">
        <v>-2.0548E-5</v>
      </c>
      <c r="Y36" s="5" t="s">
        <v>1004</v>
      </c>
      <c r="Z36" s="5">
        <v>1</v>
      </c>
      <c r="AD36" s="5" t="s">
        <v>1002</v>
      </c>
      <c r="AH36" s="5" t="s">
        <v>889</v>
      </c>
    </row>
    <row r="37" spans="1:34" x14ac:dyDescent="0.25">
      <c r="A37" s="5" t="s">
        <v>222</v>
      </c>
      <c r="B37" s="5" t="s">
        <v>223</v>
      </c>
      <c r="C37" s="5" t="str">
        <f>'AEG Inputs'!E37</f>
        <v>DRS.PX.SOR._.RES.Home Energy Mgmt Sys</v>
      </c>
      <c r="D37" s="5" t="s">
        <v>1094</v>
      </c>
      <c r="E37" s="29">
        <f t="shared" si="0"/>
        <v>4.0000000000000003E-5</v>
      </c>
      <c r="G37" s="5">
        <f>INDEX('AEG Inputs'!$K:$K,MATCH($C37,'AEG Inputs'!$E:$E,0))</f>
        <v>4</v>
      </c>
      <c r="S37" s="5" t="s">
        <v>8</v>
      </c>
      <c r="T37" s="5" t="s">
        <v>933</v>
      </c>
      <c r="U37" s="5" t="s">
        <v>115</v>
      </c>
      <c r="V37" s="5" t="s">
        <v>229</v>
      </c>
      <c r="W37" s="30">
        <v>-1.1415499999999999E-4</v>
      </c>
      <c r="Y37" s="5" t="s">
        <v>1004</v>
      </c>
      <c r="Z37" s="5">
        <v>1</v>
      </c>
      <c r="AD37" s="5" t="s">
        <v>1002</v>
      </c>
      <c r="AH37" s="5" t="s">
        <v>889</v>
      </c>
    </row>
    <row r="38" spans="1:34" x14ac:dyDescent="0.25">
      <c r="A38" s="5" t="s">
        <v>222</v>
      </c>
      <c r="B38" s="5" t="s">
        <v>223</v>
      </c>
      <c r="C38" s="5" t="str">
        <f>'AEG Inputs'!E38</f>
        <v>DRS.PX.SOR._.RES.HVAC - DLC</v>
      </c>
      <c r="D38" s="5" t="s">
        <v>1094</v>
      </c>
      <c r="E38" s="29">
        <f t="shared" si="0"/>
        <v>4.0000000000000003E-5</v>
      </c>
      <c r="G38" s="5">
        <f>INDEX('AEG Inputs'!$K:$K,MATCH($C38,'AEG Inputs'!$E:$E,0))</f>
        <v>4</v>
      </c>
      <c r="S38" s="5" t="s">
        <v>8</v>
      </c>
      <c r="T38" s="5" t="s">
        <v>934</v>
      </c>
      <c r="U38" s="5" t="s">
        <v>117</v>
      </c>
      <c r="V38" s="5" t="s">
        <v>229</v>
      </c>
      <c r="W38" s="30">
        <v>-2.0548E-5</v>
      </c>
      <c r="Y38" s="5" t="s">
        <v>1004</v>
      </c>
      <c r="Z38" s="5">
        <v>1</v>
      </c>
      <c r="AD38" s="5" t="s">
        <v>1002</v>
      </c>
      <c r="AH38" s="5" t="s">
        <v>889</v>
      </c>
    </row>
    <row r="39" spans="1:34" x14ac:dyDescent="0.25">
      <c r="A39" s="5" t="s">
        <v>222</v>
      </c>
      <c r="B39" s="5" t="s">
        <v>223</v>
      </c>
      <c r="C39" s="5" t="str">
        <f>'AEG Inputs'!E39</f>
        <v>DRS.PX.SOR._.RES.Pool Pump - DLC</v>
      </c>
      <c r="D39" s="5" t="s">
        <v>1094</v>
      </c>
      <c r="E39" s="29">
        <f t="shared" si="0"/>
        <v>5.9999999999999995E-5</v>
      </c>
      <c r="G39" s="5">
        <f>INDEX('AEG Inputs'!$K:$K,MATCH($C39,'AEG Inputs'!$E:$E,0))</f>
        <v>6</v>
      </c>
      <c r="S39" s="5" t="s">
        <v>8</v>
      </c>
      <c r="T39" s="5" t="s">
        <v>935</v>
      </c>
      <c r="U39" s="5" t="s">
        <v>119</v>
      </c>
      <c r="V39" s="5" t="s">
        <v>229</v>
      </c>
      <c r="W39" s="30">
        <v>-2.2830999999999999E-5</v>
      </c>
      <c r="Y39" s="5" t="s">
        <v>1004</v>
      </c>
      <c r="Z39" s="5">
        <v>1</v>
      </c>
      <c r="AD39" s="5" t="s">
        <v>1002</v>
      </c>
      <c r="AH39" s="5" t="s">
        <v>889</v>
      </c>
    </row>
    <row r="40" spans="1:34" x14ac:dyDescent="0.25">
      <c r="A40" s="5" t="s">
        <v>222</v>
      </c>
      <c r="B40" s="5" t="s">
        <v>223</v>
      </c>
      <c r="C40" s="5" t="str">
        <f>'AEG Inputs'!E40</f>
        <v>DRS.PX.SOR._.RES.Smart Thermostats</v>
      </c>
      <c r="D40" s="5" t="s">
        <v>1094</v>
      </c>
      <c r="E40" s="29">
        <f t="shared" si="0"/>
        <v>4.0000000000000003E-5</v>
      </c>
      <c r="G40" s="5">
        <f>INDEX('AEG Inputs'!$K:$K,MATCH($C40,'AEG Inputs'!$E:$E,0))</f>
        <v>4</v>
      </c>
      <c r="S40" s="5" t="s">
        <v>8</v>
      </c>
      <c r="T40" s="5" t="s">
        <v>936</v>
      </c>
      <c r="U40" s="5" t="s">
        <v>123</v>
      </c>
      <c r="V40" s="5" t="s">
        <v>229</v>
      </c>
      <c r="W40" s="30">
        <v>-2.0548E-5</v>
      </c>
      <c r="Y40" s="5" t="s">
        <v>1004</v>
      </c>
      <c r="Z40" s="5">
        <v>1</v>
      </c>
      <c r="AD40" s="5" t="s">
        <v>1002</v>
      </c>
      <c r="AH40" s="5" t="s">
        <v>889</v>
      </c>
    </row>
    <row r="41" spans="1:34" x14ac:dyDescent="0.25">
      <c r="A41" s="5" t="s">
        <v>222</v>
      </c>
      <c r="B41" s="5" t="s">
        <v>223</v>
      </c>
      <c r="C41" s="5" t="str">
        <f>'AEG Inputs'!E41</f>
        <v>DRS.PX.SOR._.RES.Water Heater - DLC</v>
      </c>
      <c r="D41" s="5" t="s">
        <v>1094</v>
      </c>
      <c r="E41" s="29">
        <f t="shared" si="0"/>
        <v>5.9999999999999995E-5</v>
      </c>
      <c r="G41" s="5">
        <f>INDEX('AEG Inputs'!$K:$K,MATCH($C41,'AEG Inputs'!$E:$E,0))</f>
        <v>6</v>
      </c>
      <c r="S41" s="5" t="s">
        <v>8</v>
      </c>
      <c r="T41" s="5" t="s">
        <v>937</v>
      </c>
      <c r="U41" s="5" t="s">
        <v>125</v>
      </c>
      <c r="V41" s="5" t="s">
        <v>229</v>
      </c>
      <c r="W41" s="30">
        <v>-5.9361000000000003E-5</v>
      </c>
      <c r="Y41" s="5" t="s">
        <v>1004</v>
      </c>
      <c r="Z41" s="5">
        <v>1</v>
      </c>
      <c r="AD41" s="5" t="s">
        <v>1002</v>
      </c>
      <c r="AH41" s="5" t="s">
        <v>889</v>
      </c>
    </row>
    <row r="42" spans="1:34" x14ac:dyDescent="0.25">
      <c r="A42" s="5" t="s">
        <v>222</v>
      </c>
      <c r="B42" s="5" t="s">
        <v>223</v>
      </c>
      <c r="C42" s="5" t="str">
        <f>'AEG Inputs'!E42</f>
        <v>DRS.PX.SOR._.CI_.Battery DLC</v>
      </c>
      <c r="D42" s="5" t="s">
        <v>1094</v>
      </c>
      <c r="E42" s="29">
        <f t="shared" si="0"/>
        <v>1.0000000000000001E-5</v>
      </c>
      <c r="G42" s="5">
        <f>INDEX('AEG Inputs'!$K:$K,MATCH($C42,'AEG Inputs'!$E:$E,0))</f>
        <v>1</v>
      </c>
      <c r="S42" s="5" t="s">
        <v>8</v>
      </c>
      <c r="T42" s="5" t="s">
        <v>938</v>
      </c>
      <c r="U42" s="5" t="s">
        <v>95</v>
      </c>
      <c r="V42" s="5" t="s">
        <v>229</v>
      </c>
      <c r="W42" s="30">
        <v>-1.0274E-4</v>
      </c>
      <c r="Y42" s="5" t="s">
        <v>1004</v>
      </c>
      <c r="Z42" s="5">
        <v>1</v>
      </c>
      <c r="AD42" s="5" t="s">
        <v>1002</v>
      </c>
      <c r="AH42" s="5" t="s">
        <v>889</v>
      </c>
    </row>
    <row r="43" spans="1:34" x14ac:dyDescent="0.25">
      <c r="A43" s="5" t="s">
        <v>222</v>
      </c>
      <c r="B43" s="5" t="s">
        <v>223</v>
      </c>
      <c r="C43" s="5" t="str">
        <f>'AEG Inputs'!E43</f>
        <v>DRS.PX.SOR._.CI_.Grid Interactive Water Htr</v>
      </c>
      <c r="D43" s="5" t="s">
        <v>1094</v>
      </c>
      <c r="E43" s="29">
        <f t="shared" si="0"/>
        <v>5.9999999999999995E-5</v>
      </c>
      <c r="G43" s="5">
        <f>INDEX('AEG Inputs'!$K:$K,MATCH($C43,'AEG Inputs'!$E:$E,0))</f>
        <v>6</v>
      </c>
      <c r="S43" s="5" t="s">
        <v>8</v>
      </c>
      <c r="T43" s="5" t="s">
        <v>939</v>
      </c>
      <c r="U43" s="5" t="s">
        <v>97</v>
      </c>
      <c r="V43" s="5" t="s">
        <v>229</v>
      </c>
      <c r="W43" s="30">
        <v>-2.0548E-5</v>
      </c>
      <c r="Y43" s="5" t="s">
        <v>1004</v>
      </c>
      <c r="Z43" s="5">
        <v>1</v>
      </c>
      <c r="AD43" s="5" t="s">
        <v>1002</v>
      </c>
      <c r="AH43" s="5" t="s">
        <v>889</v>
      </c>
    </row>
    <row r="44" spans="1:34" x14ac:dyDescent="0.25">
      <c r="A44" s="5" t="s">
        <v>222</v>
      </c>
      <c r="B44" s="5" t="s">
        <v>223</v>
      </c>
      <c r="C44" s="5" t="str">
        <f>'AEG Inputs'!E44</f>
        <v>DRS.PX.SOR._.CI_.HVAC - DLC</v>
      </c>
      <c r="D44" s="5" t="s">
        <v>1094</v>
      </c>
      <c r="E44" s="29">
        <f t="shared" si="0"/>
        <v>4.0000000000000003E-5</v>
      </c>
      <c r="G44" s="5">
        <f>INDEX('AEG Inputs'!$K:$K,MATCH($C44,'AEG Inputs'!$E:$E,0))</f>
        <v>4</v>
      </c>
      <c r="S44" s="5" t="s">
        <v>8</v>
      </c>
      <c r="T44" s="5" t="s">
        <v>940</v>
      </c>
      <c r="U44" s="5" t="s">
        <v>99</v>
      </c>
      <c r="V44" s="5" t="s">
        <v>229</v>
      </c>
      <c r="W44" s="30">
        <v>-2.0548E-5</v>
      </c>
      <c r="Y44" s="5" t="s">
        <v>1004</v>
      </c>
      <c r="Z44" s="5">
        <v>1</v>
      </c>
      <c r="AD44" s="5" t="s">
        <v>1002</v>
      </c>
      <c r="AH44" s="5" t="s">
        <v>889</v>
      </c>
    </row>
    <row r="45" spans="1:34" x14ac:dyDescent="0.25">
      <c r="A45" s="5" t="s">
        <v>222</v>
      </c>
      <c r="B45" s="5" t="s">
        <v>223</v>
      </c>
      <c r="C45" s="5" t="str">
        <f>'AEG Inputs'!E45</f>
        <v>DRS.PX.SOR._.CI_.Pool Pump - DLC</v>
      </c>
      <c r="D45" s="5" t="s">
        <v>1094</v>
      </c>
      <c r="E45" s="29">
        <f t="shared" si="0"/>
        <v>5.9999999999999995E-5</v>
      </c>
      <c r="G45" s="5">
        <f>INDEX('AEG Inputs'!$K:$K,MATCH($C45,'AEG Inputs'!$E:$E,0))</f>
        <v>6</v>
      </c>
      <c r="S45" s="5" t="s">
        <v>8</v>
      </c>
      <c r="T45" s="5" t="s">
        <v>941</v>
      </c>
      <c r="U45" s="5" t="s">
        <v>101</v>
      </c>
      <c r="V45" s="5" t="s">
        <v>229</v>
      </c>
      <c r="W45" s="30">
        <v>-2.2830999999999999E-5</v>
      </c>
      <c r="Y45" s="5" t="s">
        <v>1004</v>
      </c>
      <c r="Z45" s="5">
        <v>1</v>
      </c>
      <c r="AD45" s="5" t="s">
        <v>1002</v>
      </c>
      <c r="AH45" s="5" t="s">
        <v>889</v>
      </c>
    </row>
    <row r="46" spans="1:34" x14ac:dyDescent="0.25">
      <c r="A46" s="5" t="s">
        <v>222</v>
      </c>
      <c r="B46" s="5" t="s">
        <v>223</v>
      </c>
      <c r="C46" s="5" t="str">
        <f>'AEG Inputs'!E46</f>
        <v>DRS.PX.SOR._.CI_.Smart Thermostats</v>
      </c>
      <c r="D46" s="5" t="s">
        <v>1094</v>
      </c>
      <c r="E46" s="29">
        <f t="shared" si="0"/>
        <v>4.0000000000000003E-5</v>
      </c>
      <c r="G46" s="5">
        <f>INDEX('AEG Inputs'!$K:$K,MATCH($C46,'AEG Inputs'!$E:$E,0))</f>
        <v>4</v>
      </c>
      <c r="S46" s="5" t="s">
        <v>8</v>
      </c>
      <c r="T46" s="5" t="s">
        <v>942</v>
      </c>
      <c r="U46" s="5" t="s">
        <v>103</v>
      </c>
      <c r="V46" s="5" t="s">
        <v>229</v>
      </c>
      <c r="W46" s="30">
        <v>-1.1415499999999999E-4</v>
      </c>
      <c r="Y46" s="5" t="s">
        <v>1004</v>
      </c>
      <c r="Z46" s="5">
        <v>1</v>
      </c>
      <c r="AD46" s="5" t="s">
        <v>1002</v>
      </c>
      <c r="AH46" s="5" t="s">
        <v>889</v>
      </c>
    </row>
    <row r="47" spans="1:34" x14ac:dyDescent="0.25">
      <c r="A47" s="5" t="s">
        <v>222</v>
      </c>
      <c r="B47" s="5" t="s">
        <v>223</v>
      </c>
      <c r="C47" s="5" t="str">
        <f>'AEG Inputs'!E47</f>
        <v>DRS.PX.SOR._.CI_.3 Party</v>
      </c>
      <c r="D47" s="5" t="s">
        <v>1094</v>
      </c>
      <c r="E47" s="29">
        <f t="shared" si="0"/>
        <v>4.0000000000000003E-5</v>
      </c>
      <c r="G47" s="5">
        <f>INDEX('AEG Inputs'!$K:$K,MATCH($C47,'AEG Inputs'!$E:$E,0))</f>
        <v>4</v>
      </c>
      <c r="S47" s="5" t="s">
        <v>8</v>
      </c>
      <c r="T47" s="5" t="s">
        <v>943</v>
      </c>
      <c r="U47" s="5" t="s">
        <v>105</v>
      </c>
      <c r="V47" s="5" t="s">
        <v>229</v>
      </c>
      <c r="W47" s="30">
        <v>-2.0548E-5</v>
      </c>
      <c r="Y47" s="5" t="s">
        <v>1004</v>
      </c>
      <c r="Z47" s="5">
        <v>1</v>
      </c>
      <c r="AD47" s="5" t="s">
        <v>1002</v>
      </c>
      <c r="AH47" s="5" t="s">
        <v>889</v>
      </c>
    </row>
    <row r="48" spans="1:34" x14ac:dyDescent="0.25">
      <c r="A48" s="5" t="s">
        <v>222</v>
      </c>
      <c r="B48" s="5" t="s">
        <v>223</v>
      </c>
      <c r="C48" s="5" t="str">
        <f>'AEG Inputs'!E48</f>
        <v>DRS.PX.SOR._.CI_.Water Heater - DLC</v>
      </c>
      <c r="D48" s="5" t="s">
        <v>1094</v>
      </c>
      <c r="E48" s="29">
        <f t="shared" si="0"/>
        <v>5.9999999999999995E-5</v>
      </c>
      <c r="G48" s="5">
        <f>INDEX('AEG Inputs'!$K:$K,MATCH($C48,'AEG Inputs'!$E:$E,0))</f>
        <v>6</v>
      </c>
      <c r="S48" s="5" t="s">
        <v>8</v>
      </c>
      <c r="T48" s="5" t="s">
        <v>944</v>
      </c>
      <c r="U48" s="5" t="s">
        <v>107</v>
      </c>
      <c r="V48" s="5" t="s">
        <v>229</v>
      </c>
      <c r="W48" s="30">
        <v>-2.2830999999999999E-5</v>
      </c>
      <c r="Y48" s="5" t="s">
        <v>1004</v>
      </c>
      <c r="Z48" s="5">
        <v>1</v>
      </c>
      <c r="AD48" s="5" t="s">
        <v>1002</v>
      </c>
      <c r="AH48" s="5" t="s">
        <v>889</v>
      </c>
    </row>
    <row r="49" spans="1:34" x14ac:dyDescent="0.25">
      <c r="A49" s="5" t="s">
        <v>222</v>
      </c>
      <c r="B49" s="5" t="s">
        <v>223</v>
      </c>
      <c r="C49" s="5" t="str">
        <f>'AEG Inputs'!E49</f>
        <v>DRS.PX.SOR._.IRR.Irrigation DLC</v>
      </c>
      <c r="D49" s="5" t="s">
        <v>1094</v>
      </c>
      <c r="E49" s="29">
        <f t="shared" si="0"/>
        <v>4.0000000000000003E-5</v>
      </c>
      <c r="G49" s="5">
        <f>INDEX('AEG Inputs'!$K:$K,MATCH($C49,'AEG Inputs'!$E:$E,0))</f>
        <v>4</v>
      </c>
      <c r="S49" s="5" t="s">
        <v>8</v>
      </c>
      <c r="T49" s="5" t="s">
        <v>945</v>
      </c>
      <c r="U49" s="5" t="s">
        <v>109</v>
      </c>
      <c r="V49" s="5" t="s">
        <v>229</v>
      </c>
      <c r="W49" s="30">
        <v>-2.0548E-5</v>
      </c>
      <c r="Y49" s="5" t="s">
        <v>1004</v>
      </c>
      <c r="Z49" s="5">
        <v>1</v>
      </c>
      <c r="AD49" s="5" t="s">
        <v>1002</v>
      </c>
      <c r="AH49" s="5" t="s">
        <v>889</v>
      </c>
    </row>
    <row r="50" spans="1:34" x14ac:dyDescent="0.25">
      <c r="A50" s="5" t="s">
        <v>222</v>
      </c>
      <c r="B50" s="5" t="s">
        <v>223</v>
      </c>
      <c r="C50" s="5" t="str">
        <f>'AEG Inputs'!E50</f>
        <v>DRS.PX.UTN._.RES.Battery DLC</v>
      </c>
      <c r="D50" s="5" t="s">
        <v>1094</v>
      </c>
      <c r="E50" s="29">
        <f t="shared" si="0"/>
        <v>1.0000000000000001E-5</v>
      </c>
      <c r="G50" s="5">
        <f>INDEX('AEG Inputs'!$K:$K,MATCH($C50,'AEG Inputs'!$E:$E,0))</f>
        <v>1</v>
      </c>
      <c r="S50" s="5" t="s">
        <v>8</v>
      </c>
      <c r="T50" s="5" t="s">
        <v>946</v>
      </c>
      <c r="U50" s="5" t="s">
        <v>151</v>
      </c>
      <c r="V50" s="5" t="s">
        <v>229</v>
      </c>
      <c r="W50" s="30">
        <v>-2.2830999999999999E-5</v>
      </c>
      <c r="Y50" s="5" t="s">
        <v>1004</v>
      </c>
      <c r="Z50" s="5">
        <v>1</v>
      </c>
      <c r="AD50" s="5" t="s">
        <v>1002</v>
      </c>
      <c r="AH50" s="5" t="s">
        <v>889</v>
      </c>
    </row>
    <row r="51" spans="1:34" x14ac:dyDescent="0.25">
      <c r="A51" s="5" t="s">
        <v>222</v>
      </c>
      <c r="B51" s="5" t="s">
        <v>223</v>
      </c>
      <c r="C51" s="5" t="str">
        <f>'AEG Inputs'!E51</f>
        <v>DRS.PX.UTN._.RES.EV DLC</v>
      </c>
      <c r="D51" s="5" t="s">
        <v>1094</v>
      </c>
      <c r="E51" s="29">
        <f t="shared" si="0"/>
        <v>5.9999999999999995E-5</v>
      </c>
      <c r="G51" s="5">
        <f>INDEX('AEG Inputs'!$K:$K,MATCH($C51,'AEG Inputs'!$E:$E,0))</f>
        <v>6</v>
      </c>
      <c r="S51" s="5" t="s">
        <v>8</v>
      </c>
      <c r="T51" s="5" t="s">
        <v>947</v>
      </c>
      <c r="U51" s="5" t="s">
        <v>141</v>
      </c>
      <c r="V51" s="5" t="s">
        <v>229</v>
      </c>
      <c r="W51" s="30">
        <v>-1.0274E-4</v>
      </c>
      <c r="Y51" s="5" t="s">
        <v>1004</v>
      </c>
      <c r="Z51" s="5">
        <v>1</v>
      </c>
      <c r="AD51" s="5" t="s">
        <v>1002</v>
      </c>
      <c r="AH51" s="5" t="s">
        <v>889</v>
      </c>
    </row>
    <row r="52" spans="1:34" x14ac:dyDescent="0.25">
      <c r="A52" s="5" t="s">
        <v>222</v>
      </c>
      <c r="B52" s="5" t="s">
        <v>223</v>
      </c>
      <c r="C52" s="5" t="str">
        <f>'AEG Inputs'!E52</f>
        <v>DRS.PX.UTN._.RES.Grid Interactive Water Htr</v>
      </c>
      <c r="D52" s="5" t="s">
        <v>1094</v>
      </c>
      <c r="E52" s="29">
        <f t="shared" si="0"/>
        <v>5.9999999999999995E-5</v>
      </c>
      <c r="G52" s="5">
        <f>INDEX('AEG Inputs'!$K:$K,MATCH($C52,'AEG Inputs'!$E:$E,0))</f>
        <v>6</v>
      </c>
      <c r="S52" s="5" t="s">
        <v>8</v>
      </c>
      <c r="T52" s="5" t="s">
        <v>948</v>
      </c>
      <c r="U52" s="5" t="s">
        <v>143</v>
      </c>
      <c r="V52" s="5" t="s">
        <v>229</v>
      </c>
      <c r="W52" s="30">
        <v>-2.0548E-5</v>
      </c>
      <c r="Y52" s="5" t="s">
        <v>1004</v>
      </c>
      <c r="Z52" s="5">
        <v>1</v>
      </c>
      <c r="AD52" s="5" t="s">
        <v>1002</v>
      </c>
      <c r="AH52" s="5" t="s">
        <v>889</v>
      </c>
    </row>
    <row r="53" spans="1:34" x14ac:dyDescent="0.25">
      <c r="A53" s="5" t="s">
        <v>222</v>
      </c>
      <c r="B53" s="5" t="s">
        <v>223</v>
      </c>
      <c r="C53" s="5" t="str">
        <f>'AEG Inputs'!E53</f>
        <v>DRS.PX.UTN._.RES.Home Energy Mgmt Sys</v>
      </c>
      <c r="D53" s="5" t="s">
        <v>1094</v>
      </c>
      <c r="E53" s="29">
        <f t="shared" si="0"/>
        <v>4.0000000000000003E-5</v>
      </c>
      <c r="G53" s="5">
        <f>INDEX('AEG Inputs'!$K:$K,MATCH($C53,'AEG Inputs'!$E:$E,0))</f>
        <v>4</v>
      </c>
      <c r="S53" s="5" t="s">
        <v>8</v>
      </c>
      <c r="T53" s="5" t="s">
        <v>949</v>
      </c>
      <c r="U53" s="5" t="s">
        <v>145</v>
      </c>
      <c r="V53" s="5" t="s">
        <v>229</v>
      </c>
      <c r="W53" s="30">
        <v>-1.1415499999999999E-4</v>
      </c>
      <c r="Y53" s="5" t="s">
        <v>1004</v>
      </c>
      <c r="Z53" s="5">
        <v>1</v>
      </c>
      <c r="AD53" s="5" t="s">
        <v>1002</v>
      </c>
      <c r="AH53" s="5" t="s">
        <v>889</v>
      </c>
    </row>
    <row r="54" spans="1:34" x14ac:dyDescent="0.25">
      <c r="A54" s="5" t="s">
        <v>222</v>
      </c>
      <c r="B54" s="5" t="s">
        <v>223</v>
      </c>
      <c r="C54" s="5" t="str">
        <f>'AEG Inputs'!E54</f>
        <v>DRS.PX.UTN._.RES.HVAC - DLC</v>
      </c>
      <c r="D54" s="5" t="s">
        <v>1094</v>
      </c>
      <c r="E54" s="29">
        <f t="shared" si="0"/>
        <v>4.0000000000000003E-5</v>
      </c>
      <c r="G54" s="5">
        <f>INDEX('AEG Inputs'!$K:$K,MATCH($C54,'AEG Inputs'!$E:$E,0))</f>
        <v>4</v>
      </c>
      <c r="S54" s="5" t="s">
        <v>8</v>
      </c>
      <c r="T54" s="5" t="s">
        <v>950</v>
      </c>
      <c r="U54" s="5" t="s">
        <v>147</v>
      </c>
      <c r="V54" s="5" t="s">
        <v>229</v>
      </c>
      <c r="W54" s="30">
        <v>-2.0548E-5</v>
      </c>
      <c r="Y54" s="5" t="s">
        <v>1004</v>
      </c>
      <c r="Z54" s="5">
        <v>1</v>
      </c>
      <c r="AD54" s="5" t="s">
        <v>1002</v>
      </c>
      <c r="AH54" s="5" t="s">
        <v>889</v>
      </c>
    </row>
    <row r="55" spans="1:34" x14ac:dyDescent="0.25">
      <c r="A55" s="5" t="s">
        <v>222</v>
      </c>
      <c r="B55" s="5" t="s">
        <v>223</v>
      </c>
      <c r="C55" s="5" t="str">
        <f>'AEG Inputs'!E55</f>
        <v>DRS.PX.UTN._.RES.Pool Pump - DLC</v>
      </c>
      <c r="D55" s="5" t="s">
        <v>1094</v>
      </c>
      <c r="E55" s="29">
        <f t="shared" si="0"/>
        <v>5.9999999999999995E-5</v>
      </c>
      <c r="G55" s="5">
        <f>INDEX('AEG Inputs'!$K:$K,MATCH($C55,'AEG Inputs'!$E:$E,0))</f>
        <v>6</v>
      </c>
      <c r="S55" s="5" t="s">
        <v>8</v>
      </c>
      <c r="T55" s="5" t="s">
        <v>951</v>
      </c>
      <c r="U55" s="5" t="s">
        <v>149</v>
      </c>
      <c r="V55" s="5" t="s">
        <v>229</v>
      </c>
      <c r="W55" s="30">
        <v>-2.2830999999999999E-5</v>
      </c>
      <c r="Y55" s="5" t="s">
        <v>1004</v>
      </c>
      <c r="Z55" s="5">
        <v>1</v>
      </c>
      <c r="AD55" s="5" t="s">
        <v>1002</v>
      </c>
      <c r="AH55" s="5" t="s">
        <v>889</v>
      </c>
    </row>
    <row r="56" spans="1:34" x14ac:dyDescent="0.25">
      <c r="A56" s="5" t="s">
        <v>222</v>
      </c>
      <c r="B56" s="5" t="s">
        <v>223</v>
      </c>
      <c r="C56" s="5" t="str">
        <f>'AEG Inputs'!E56</f>
        <v>DRS.PX.UTN._.RES.Water Heater - DLC</v>
      </c>
      <c r="D56" s="5" t="s">
        <v>1094</v>
      </c>
      <c r="E56" s="29">
        <f t="shared" si="0"/>
        <v>5.9999999999999995E-5</v>
      </c>
      <c r="G56" s="5">
        <f>INDEX('AEG Inputs'!$K:$K,MATCH($C56,'AEG Inputs'!$E:$E,0))</f>
        <v>6</v>
      </c>
      <c r="S56" s="5" t="s">
        <v>8</v>
      </c>
      <c r="T56" s="5" t="s">
        <v>952</v>
      </c>
      <c r="U56" s="5" t="s">
        <v>153</v>
      </c>
      <c r="V56" s="5" t="s">
        <v>229</v>
      </c>
      <c r="W56" s="30">
        <v>-2.0548E-5</v>
      </c>
      <c r="Y56" s="5" t="s">
        <v>1004</v>
      </c>
      <c r="Z56" s="5">
        <v>1</v>
      </c>
      <c r="AD56" s="5" t="s">
        <v>1002</v>
      </c>
      <c r="AH56" s="5" t="s">
        <v>889</v>
      </c>
    </row>
    <row r="57" spans="1:34" x14ac:dyDescent="0.25">
      <c r="A57" s="5" t="s">
        <v>222</v>
      </c>
      <c r="B57" s="5" t="s">
        <v>223</v>
      </c>
      <c r="C57" s="5" t="str">
        <f>'AEG Inputs'!E57</f>
        <v>DRS.PX.UTN._.CI_.Battery DLC</v>
      </c>
      <c r="D57" s="5" t="s">
        <v>1094</v>
      </c>
      <c r="E57" s="29">
        <f t="shared" si="0"/>
        <v>1.0000000000000001E-5</v>
      </c>
      <c r="G57" s="5">
        <f>INDEX('AEG Inputs'!$K:$K,MATCH($C57,'AEG Inputs'!$E:$E,0))</f>
        <v>1</v>
      </c>
      <c r="S57" s="5" t="s">
        <v>8</v>
      </c>
      <c r="T57" s="5" t="s">
        <v>953</v>
      </c>
      <c r="U57" s="5" t="s">
        <v>155</v>
      </c>
      <c r="V57" s="5" t="s">
        <v>229</v>
      </c>
      <c r="W57" s="30">
        <v>-5.9361000000000003E-5</v>
      </c>
      <c r="Y57" s="5" t="s">
        <v>1004</v>
      </c>
      <c r="Z57" s="5">
        <v>1</v>
      </c>
      <c r="AD57" s="5" t="s">
        <v>1002</v>
      </c>
      <c r="AH57" s="5" t="s">
        <v>889</v>
      </c>
    </row>
    <row r="58" spans="1:34" x14ac:dyDescent="0.25">
      <c r="A58" s="5" t="s">
        <v>222</v>
      </c>
      <c r="B58" s="5" t="s">
        <v>223</v>
      </c>
      <c r="C58" s="5" t="str">
        <f>'AEG Inputs'!E58</f>
        <v>DRS.PX.UTN._.CI_.Grid Interactive Water Htr</v>
      </c>
      <c r="D58" s="5" t="s">
        <v>1094</v>
      </c>
      <c r="E58" s="29">
        <f t="shared" si="0"/>
        <v>5.9999999999999995E-5</v>
      </c>
      <c r="G58" s="5">
        <f>INDEX('AEG Inputs'!$K:$K,MATCH($C58,'AEG Inputs'!$E:$E,0))</f>
        <v>6</v>
      </c>
      <c r="S58" s="5" t="s">
        <v>8</v>
      </c>
      <c r="T58" s="5" t="s">
        <v>954</v>
      </c>
      <c r="U58" s="5" t="s">
        <v>127</v>
      </c>
      <c r="V58" s="5" t="s">
        <v>229</v>
      </c>
      <c r="W58" s="30">
        <v>-1.0274E-4</v>
      </c>
      <c r="Y58" s="5" t="s">
        <v>1004</v>
      </c>
      <c r="Z58" s="5">
        <v>1</v>
      </c>
      <c r="AD58" s="5" t="s">
        <v>1002</v>
      </c>
      <c r="AH58" s="5" t="s">
        <v>889</v>
      </c>
    </row>
    <row r="59" spans="1:34" x14ac:dyDescent="0.25">
      <c r="A59" s="5" t="s">
        <v>222</v>
      </c>
      <c r="B59" s="5" t="s">
        <v>223</v>
      </c>
      <c r="C59" s="5" t="str">
        <f>'AEG Inputs'!E59</f>
        <v>DRS.PX.UTN._.CI_.HVAC - DLC</v>
      </c>
      <c r="D59" s="5" t="s">
        <v>1094</v>
      </c>
      <c r="E59" s="29">
        <f t="shared" si="0"/>
        <v>4.0000000000000003E-5</v>
      </c>
      <c r="G59" s="5">
        <f>INDEX('AEG Inputs'!$K:$K,MATCH($C59,'AEG Inputs'!$E:$E,0))</f>
        <v>4</v>
      </c>
      <c r="S59" s="5" t="s">
        <v>8</v>
      </c>
      <c r="T59" s="5" t="s">
        <v>955</v>
      </c>
      <c r="U59" s="5" t="s">
        <v>129</v>
      </c>
      <c r="V59" s="5" t="s">
        <v>229</v>
      </c>
      <c r="W59" s="30">
        <v>-2.0548E-5</v>
      </c>
      <c r="Y59" s="5" t="s">
        <v>1004</v>
      </c>
      <c r="Z59" s="5">
        <v>1</v>
      </c>
      <c r="AD59" s="5" t="s">
        <v>1002</v>
      </c>
      <c r="AH59" s="5" t="s">
        <v>889</v>
      </c>
    </row>
    <row r="60" spans="1:34" x14ac:dyDescent="0.25">
      <c r="A60" s="5" t="s">
        <v>222</v>
      </c>
      <c r="B60" s="5" t="s">
        <v>223</v>
      </c>
      <c r="C60" s="5" t="str">
        <f>'AEG Inputs'!E60</f>
        <v>DRS.PX.UTN._.CI_.Pool Pump - DLC</v>
      </c>
      <c r="D60" s="5" t="s">
        <v>1094</v>
      </c>
      <c r="E60" s="29">
        <f t="shared" si="0"/>
        <v>5.9999999999999995E-5</v>
      </c>
      <c r="G60" s="5">
        <f>INDEX('AEG Inputs'!$K:$K,MATCH($C60,'AEG Inputs'!$E:$E,0))</f>
        <v>6</v>
      </c>
      <c r="S60" s="5" t="s">
        <v>8</v>
      </c>
      <c r="T60" s="5" t="s">
        <v>956</v>
      </c>
      <c r="U60" s="5" t="s">
        <v>131</v>
      </c>
      <c r="V60" s="5" t="s">
        <v>229</v>
      </c>
      <c r="W60" s="30">
        <v>-2.0548E-5</v>
      </c>
      <c r="Y60" s="5" t="s">
        <v>1004</v>
      </c>
      <c r="Z60" s="5">
        <v>1</v>
      </c>
      <c r="AD60" s="5" t="s">
        <v>1002</v>
      </c>
      <c r="AH60" s="5" t="s">
        <v>889</v>
      </c>
    </row>
    <row r="61" spans="1:34" x14ac:dyDescent="0.25">
      <c r="A61" s="5" t="s">
        <v>222</v>
      </c>
      <c r="B61" s="5" t="s">
        <v>223</v>
      </c>
      <c r="C61" s="5" t="str">
        <f>'AEG Inputs'!E61</f>
        <v>DRS.PX.UTN._.CI_.Smart Thermostats</v>
      </c>
      <c r="D61" s="5" t="s">
        <v>1094</v>
      </c>
      <c r="E61" s="29">
        <f t="shared" si="0"/>
        <v>4.0000000000000003E-5</v>
      </c>
      <c r="G61" s="5">
        <f>INDEX('AEG Inputs'!$K:$K,MATCH($C61,'AEG Inputs'!$E:$E,0))</f>
        <v>4</v>
      </c>
      <c r="S61" s="5" t="s">
        <v>8</v>
      </c>
      <c r="T61" s="5" t="s">
        <v>957</v>
      </c>
      <c r="U61" s="5" t="s">
        <v>133</v>
      </c>
      <c r="V61" s="5" t="s">
        <v>229</v>
      </c>
      <c r="W61" s="30">
        <v>-2.2830999999999999E-5</v>
      </c>
      <c r="Y61" s="5" t="s">
        <v>1004</v>
      </c>
      <c r="Z61" s="5">
        <v>1</v>
      </c>
      <c r="AD61" s="5" t="s">
        <v>1002</v>
      </c>
      <c r="AH61" s="5" t="s">
        <v>889</v>
      </c>
    </row>
    <row r="62" spans="1:34" x14ac:dyDescent="0.25">
      <c r="A62" s="5" t="s">
        <v>222</v>
      </c>
      <c r="B62" s="5" t="s">
        <v>223</v>
      </c>
      <c r="C62" s="5" t="str">
        <f>'AEG Inputs'!E62</f>
        <v>DRS.PX.UTN._.CI_.3 Party</v>
      </c>
      <c r="D62" s="5" t="s">
        <v>1094</v>
      </c>
      <c r="E62" s="29">
        <f t="shared" si="0"/>
        <v>4.0000000000000003E-5</v>
      </c>
      <c r="G62" s="5">
        <f>INDEX('AEG Inputs'!$K:$K,MATCH($C62,'AEG Inputs'!$E:$E,0))</f>
        <v>4</v>
      </c>
      <c r="S62" s="5" t="s">
        <v>8</v>
      </c>
      <c r="T62" s="5" t="s">
        <v>958</v>
      </c>
      <c r="U62" s="5" t="s">
        <v>135</v>
      </c>
      <c r="V62" s="5" t="s">
        <v>229</v>
      </c>
      <c r="W62" s="30">
        <v>-1.1415499999999999E-4</v>
      </c>
      <c r="Y62" s="5" t="s">
        <v>1004</v>
      </c>
      <c r="Z62" s="5">
        <v>1</v>
      </c>
      <c r="AD62" s="5" t="s">
        <v>1002</v>
      </c>
      <c r="AH62" s="5" t="s">
        <v>889</v>
      </c>
    </row>
    <row r="63" spans="1:34" x14ac:dyDescent="0.25">
      <c r="A63" s="5" t="s">
        <v>222</v>
      </c>
      <c r="B63" s="5" t="s">
        <v>223</v>
      </c>
      <c r="C63" s="5" t="str">
        <f>'AEG Inputs'!E63</f>
        <v>DRS.PX.UTN._.CI_.Water Heater - DLC</v>
      </c>
      <c r="D63" s="5" t="s">
        <v>1094</v>
      </c>
      <c r="E63" s="29">
        <f t="shared" si="0"/>
        <v>5.9999999999999995E-5</v>
      </c>
      <c r="G63" s="5">
        <f>INDEX('AEG Inputs'!$K:$K,MATCH($C63,'AEG Inputs'!$E:$E,0))</f>
        <v>6</v>
      </c>
      <c r="S63" s="5" t="s">
        <v>8</v>
      </c>
      <c r="T63" s="5" t="s">
        <v>959</v>
      </c>
      <c r="U63" s="5" t="s">
        <v>137</v>
      </c>
      <c r="V63" s="5" t="s">
        <v>229</v>
      </c>
      <c r="W63" s="30">
        <v>-2.0548E-5</v>
      </c>
      <c r="Y63" s="5" t="s">
        <v>1004</v>
      </c>
      <c r="Z63" s="5">
        <v>1</v>
      </c>
      <c r="AD63" s="5" t="s">
        <v>1002</v>
      </c>
      <c r="AH63" s="5" t="s">
        <v>889</v>
      </c>
    </row>
    <row r="64" spans="1:34" x14ac:dyDescent="0.25">
      <c r="A64" s="5" t="s">
        <v>222</v>
      </c>
      <c r="B64" s="5" t="s">
        <v>223</v>
      </c>
      <c r="C64" s="5" t="str">
        <f>'AEG Inputs'!E64</f>
        <v>DRS.PX.UTN._.IRR.Irrigation DLC</v>
      </c>
      <c r="D64" s="5" t="s">
        <v>1094</v>
      </c>
      <c r="E64" s="29">
        <f t="shared" si="0"/>
        <v>4.0000000000000003E-5</v>
      </c>
      <c r="G64" s="5">
        <f>INDEX('AEG Inputs'!$K:$K,MATCH($C64,'AEG Inputs'!$E:$E,0))</f>
        <v>4</v>
      </c>
      <c r="S64" s="5" t="s">
        <v>8</v>
      </c>
      <c r="T64" s="5" t="s">
        <v>960</v>
      </c>
      <c r="U64" s="5" t="s">
        <v>139</v>
      </c>
      <c r="V64" s="5" t="s">
        <v>229</v>
      </c>
      <c r="W64" s="30">
        <v>-2.0548E-5</v>
      </c>
      <c r="Y64" s="5" t="s">
        <v>1004</v>
      </c>
      <c r="Z64" s="5">
        <v>1</v>
      </c>
      <c r="AD64" s="5" t="s">
        <v>1002</v>
      </c>
      <c r="AH64" s="5" t="s">
        <v>889</v>
      </c>
    </row>
    <row r="65" spans="1:34" x14ac:dyDescent="0.25">
      <c r="A65" s="5" t="s">
        <v>222</v>
      </c>
      <c r="B65" s="5" t="s">
        <v>223</v>
      </c>
      <c r="C65" s="5" t="str">
        <f>'AEG Inputs'!E65</f>
        <v>DRS.PX.YAK._.RES.Battery DLC</v>
      </c>
      <c r="D65" s="5" t="s">
        <v>1094</v>
      </c>
      <c r="E65" s="29">
        <f t="shared" si="0"/>
        <v>1.0000000000000001E-5</v>
      </c>
      <c r="G65" s="5">
        <f>INDEX('AEG Inputs'!$K:$K,MATCH($C65,'AEG Inputs'!$E:$E,0))</f>
        <v>1</v>
      </c>
      <c r="S65" s="5" t="s">
        <v>8</v>
      </c>
      <c r="T65" s="5" t="s">
        <v>961</v>
      </c>
      <c r="U65" s="5" t="s">
        <v>213</v>
      </c>
      <c r="V65" s="5" t="s">
        <v>229</v>
      </c>
      <c r="W65" s="30">
        <v>-2.2830999999999999E-5</v>
      </c>
      <c r="Y65" s="5" t="s">
        <v>1004</v>
      </c>
      <c r="Z65" s="5">
        <v>1</v>
      </c>
      <c r="AD65" s="5" t="s">
        <v>1002</v>
      </c>
      <c r="AH65" s="5" t="s">
        <v>889</v>
      </c>
    </row>
    <row r="66" spans="1:34" x14ac:dyDescent="0.25">
      <c r="A66" s="5" t="s">
        <v>222</v>
      </c>
      <c r="B66" s="5" t="s">
        <v>223</v>
      </c>
      <c r="C66" s="5" t="str">
        <f>'AEG Inputs'!E66</f>
        <v>DRS.PX.YAK._.RES.EV DLC</v>
      </c>
      <c r="D66" s="5" t="s">
        <v>1094</v>
      </c>
      <c r="E66" s="29">
        <f t="shared" si="0"/>
        <v>5.9999999999999995E-5</v>
      </c>
      <c r="G66" s="5">
        <f>INDEX('AEG Inputs'!$K:$K,MATCH($C66,'AEG Inputs'!$E:$E,0))</f>
        <v>6</v>
      </c>
      <c r="S66" s="5" t="s">
        <v>8</v>
      </c>
      <c r="T66" s="5" t="s">
        <v>962</v>
      </c>
      <c r="U66" s="5" t="s">
        <v>203</v>
      </c>
      <c r="V66" s="5" t="s">
        <v>229</v>
      </c>
      <c r="W66" s="30">
        <v>-1.0274E-4</v>
      </c>
      <c r="Y66" s="5" t="s">
        <v>1004</v>
      </c>
      <c r="Z66" s="5">
        <v>1</v>
      </c>
      <c r="AD66" s="5" t="s">
        <v>1002</v>
      </c>
      <c r="AH66" s="5" t="s">
        <v>889</v>
      </c>
    </row>
    <row r="67" spans="1:34" x14ac:dyDescent="0.25">
      <c r="A67" s="5" t="s">
        <v>222</v>
      </c>
      <c r="B67" s="5" t="s">
        <v>223</v>
      </c>
      <c r="C67" s="5" t="str">
        <f>'AEG Inputs'!E67</f>
        <v>DRS.PX.YAK._.RES.Grid Interactive Water Htr</v>
      </c>
      <c r="D67" s="5" t="s">
        <v>1094</v>
      </c>
      <c r="E67" s="29">
        <f t="shared" si="0"/>
        <v>5.9999999999999995E-5</v>
      </c>
      <c r="G67" s="5">
        <f>INDEX('AEG Inputs'!$K:$K,MATCH($C67,'AEG Inputs'!$E:$E,0))</f>
        <v>6</v>
      </c>
      <c r="S67" s="5" t="s">
        <v>8</v>
      </c>
      <c r="T67" s="5" t="s">
        <v>963</v>
      </c>
      <c r="U67" s="5" t="s">
        <v>205</v>
      </c>
      <c r="V67" s="5" t="s">
        <v>229</v>
      </c>
      <c r="W67" s="30">
        <v>-2.0548E-5</v>
      </c>
      <c r="Y67" s="5" t="s">
        <v>1004</v>
      </c>
      <c r="Z67" s="5">
        <v>1</v>
      </c>
      <c r="AD67" s="5" t="s">
        <v>1002</v>
      </c>
      <c r="AH67" s="5" t="s">
        <v>889</v>
      </c>
    </row>
    <row r="68" spans="1:34" x14ac:dyDescent="0.25">
      <c r="A68" s="5" t="s">
        <v>222</v>
      </c>
      <c r="B68" s="5" t="s">
        <v>223</v>
      </c>
      <c r="C68" s="5" t="str">
        <f>'AEG Inputs'!E68</f>
        <v>DRS.PX.YAK._.RES.Home Energy Mgmt Sys</v>
      </c>
      <c r="D68" s="5" t="s">
        <v>1094</v>
      </c>
      <c r="E68" s="29">
        <f t="shared" ref="E68:E131" si="1">$H$3*G68/1000</f>
        <v>4.0000000000000003E-5</v>
      </c>
      <c r="G68" s="5">
        <f>INDEX('AEG Inputs'!$K:$K,MATCH($C68,'AEG Inputs'!$E:$E,0))</f>
        <v>4</v>
      </c>
      <c r="S68" s="5" t="s">
        <v>8</v>
      </c>
      <c r="T68" s="5" t="s">
        <v>964</v>
      </c>
      <c r="U68" s="5" t="s">
        <v>207</v>
      </c>
      <c r="V68" s="5" t="s">
        <v>229</v>
      </c>
      <c r="W68" s="30">
        <v>-1.1415499999999999E-4</v>
      </c>
      <c r="Y68" s="5" t="s">
        <v>1004</v>
      </c>
      <c r="Z68" s="5">
        <v>1</v>
      </c>
      <c r="AD68" s="5" t="s">
        <v>1002</v>
      </c>
      <c r="AH68" s="5" t="s">
        <v>889</v>
      </c>
    </row>
    <row r="69" spans="1:34" x14ac:dyDescent="0.25">
      <c r="A69" s="5" t="s">
        <v>222</v>
      </c>
      <c r="B69" s="5" t="s">
        <v>223</v>
      </c>
      <c r="C69" s="5" t="str">
        <f>'AEG Inputs'!E69</f>
        <v>DRS.PX.YAK._.RES.HVAC - DLC</v>
      </c>
      <c r="D69" s="5" t="s">
        <v>1094</v>
      </c>
      <c r="E69" s="29">
        <f t="shared" si="1"/>
        <v>4.0000000000000003E-5</v>
      </c>
      <c r="G69" s="5">
        <f>INDEX('AEG Inputs'!$K:$K,MATCH($C69,'AEG Inputs'!$E:$E,0))</f>
        <v>4</v>
      </c>
      <c r="S69" s="5" t="s">
        <v>8</v>
      </c>
      <c r="T69" s="5" t="s">
        <v>965</v>
      </c>
      <c r="U69" s="5" t="s">
        <v>209</v>
      </c>
      <c r="V69" s="5" t="s">
        <v>229</v>
      </c>
      <c r="W69" s="30">
        <v>-2.0548E-5</v>
      </c>
      <c r="Y69" s="5" t="s">
        <v>1004</v>
      </c>
      <c r="Z69" s="5">
        <v>1</v>
      </c>
      <c r="AD69" s="5" t="s">
        <v>1002</v>
      </c>
      <c r="AH69" s="5" t="s">
        <v>889</v>
      </c>
    </row>
    <row r="70" spans="1:34" x14ac:dyDescent="0.25">
      <c r="A70" s="5" t="s">
        <v>222</v>
      </c>
      <c r="B70" s="5" t="s">
        <v>223</v>
      </c>
      <c r="C70" s="5" t="str">
        <f>'AEG Inputs'!E70</f>
        <v>DRS.PX.YAK._.RES.Pool Pump - DLC</v>
      </c>
      <c r="D70" s="5" t="s">
        <v>1094</v>
      </c>
      <c r="E70" s="29">
        <f t="shared" si="1"/>
        <v>5.9999999999999995E-5</v>
      </c>
      <c r="G70" s="5">
        <f>INDEX('AEG Inputs'!$K:$K,MATCH($C70,'AEG Inputs'!$E:$E,0))</f>
        <v>6</v>
      </c>
      <c r="S70" s="5" t="s">
        <v>8</v>
      </c>
      <c r="T70" s="5" t="s">
        <v>966</v>
      </c>
      <c r="U70" s="5" t="s">
        <v>211</v>
      </c>
      <c r="V70" s="5" t="s">
        <v>229</v>
      </c>
      <c r="W70" s="30">
        <v>-2.2830999999999999E-5</v>
      </c>
      <c r="Y70" s="5" t="s">
        <v>1004</v>
      </c>
      <c r="Z70" s="5">
        <v>1</v>
      </c>
      <c r="AD70" s="5" t="s">
        <v>1002</v>
      </c>
      <c r="AH70" s="5" t="s">
        <v>889</v>
      </c>
    </row>
    <row r="71" spans="1:34" x14ac:dyDescent="0.25">
      <c r="A71" s="5" t="s">
        <v>222</v>
      </c>
      <c r="B71" s="5" t="s">
        <v>223</v>
      </c>
      <c r="C71" s="5" t="str">
        <f>'AEG Inputs'!E71</f>
        <v>DRS.PX.YAK._.RES.Smart Thermostats</v>
      </c>
      <c r="D71" s="5" t="s">
        <v>1094</v>
      </c>
      <c r="E71" s="29">
        <f t="shared" si="1"/>
        <v>4.0000000000000003E-5</v>
      </c>
      <c r="G71" s="5">
        <f>INDEX('AEG Inputs'!$K:$K,MATCH($C71,'AEG Inputs'!$E:$E,0))</f>
        <v>4</v>
      </c>
      <c r="S71" s="5" t="s">
        <v>8</v>
      </c>
      <c r="T71" s="5" t="s">
        <v>967</v>
      </c>
      <c r="U71" s="5" t="s">
        <v>215</v>
      </c>
      <c r="V71" s="5" t="s">
        <v>229</v>
      </c>
      <c r="W71" s="30">
        <v>-2.0548E-5</v>
      </c>
      <c r="Y71" s="5" t="s">
        <v>1004</v>
      </c>
      <c r="Z71" s="5">
        <v>1</v>
      </c>
      <c r="AD71" s="5" t="s">
        <v>1002</v>
      </c>
      <c r="AH71" s="5" t="s">
        <v>889</v>
      </c>
    </row>
    <row r="72" spans="1:34" x14ac:dyDescent="0.25">
      <c r="A72" s="5" t="s">
        <v>222</v>
      </c>
      <c r="B72" s="5" t="s">
        <v>223</v>
      </c>
      <c r="C72" s="5" t="str">
        <f>'AEG Inputs'!E72</f>
        <v>DRS.PX.YAK._.RES.Water Heater - DLC</v>
      </c>
      <c r="D72" s="5" t="s">
        <v>1094</v>
      </c>
      <c r="E72" s="29">
        <f t="shared" si="1"/>
        <v>5.9999999999999995E-5</v>
      </c>
      <c r="G72" s="5">
        <f>INDEX('AEG Inputs'!$K:$K,MATCH($C72,'AEG Inputs'!$E:$E,0))</f>
        <v>6</v>
      </c>
      <c r="S72" s="5" t="s">
        <v>8</v>
      </c>
      <c r="T72" s="5" t="s">
        <v>968</v>
      </c>
      <c r="U72" s="5" t="s">
        <v>217</v>
      </c>
      <c r="V72" s="5" t="s">
        <v>229</v>
      </c>
      <c r="W72" s="30">
        <v>-5.9361000000000003E-5</v>
      </c>
      <c r="Y72" s="5" t="s">
        <v>1004</v>
      </c>
      <c r="Z72" s="5">
        <v>1</v>
      </c>
      <c r="AD72" s="5" t="s">
        <v>1002</v>
      </c>
      <c r="AH72" s="5" t="s">
        <v>889</v>
      </c>
    </row>
    <row r="73" spans="1:34" x14ac:dyDescent="0.25">
      <c r="A73" s="5" t="s">
        <v>222</v>
      </c>
      <c r="B73" s="5" t="s">
        <v>223</v>
      </c>
      <c r="C73" s="5" t="str">
        <f>'AEG Inputs'!E73</f>
        <v>DRS.PX.YAK._.CI_.Battery DLC</v>
      </c>
      <c r="D73" s="5" t="s">
        <v>1094</v>
      </c>
      <c r="E73" s="29">
        <f t="shared" si="1"/>
        <v>1.0000000000000001E-5</v>
      </c>
      <c r="G73" s="5">
        <f>INDEX('AEG Inputs'!$K:$K,MATCH($C73,'AEG Inputs'!$E:$E,0))</f>
        <v>1</v>
      </c>
      <c r="S73" s="5" t="s">
        <v>8</v>
      </c>
      <c r="T73" s="5" t="s">
        <v>969</v>
      </c>
      <c r="U73" s="5" t="s">
        <v>189</v>
      </c>
      <c r="V73" s="5" t="s">
        <v>229</v>
      </c>
      <c r="W73" s="30">
        <v>-1.0274E-4</v>
      </c>
      <c r="Y73" s="5" t="s">
        <v>1004</v>
      </c>
      <c r="Z73" s="5">
        <v>1</v>
      </c>
      <c r="AD73" s="5" t="s">
        <v>1002</v>
      </c>
      <c r="AH73" s="5" t="s">
        <v>889</v>
      </c>
    </row>
    <row r="74" spans="1:34" x14ac:dyDescent="0.25">
      <c r="A74" s="5" t="s">
        <v>222</v>
      </c>
      <c r="B74" s="5" t="s">
        <v>223</v>
      </c>
      <c r="C74" s="5" t="str">
        <f>'AEG Inputs'!E74</f>
        <v>DRS.PX.YAK._.CI_.Grid Interactive Water Htr</v>
      </c>
      <c r="D74" s="5" t="s">
        <v>1094</v>
      </c>
      <c r="E74" s="29">
        <f t="shared" si="1"/>
        <v>5.9999999999999995E-5</v>
      </c>
      <c r="G74" s="5">
        <f>INDEX('AEG Inputs'!$K:$K,MATCH($C74,'AEG Inputs'!$E:$E,0))</f>
        <v>6</v>
      </c>
      <c r="S74" s="5" t="s">
        <v>8</v>
      </c>
      <c r="T74" s="5" t="s">
        <v>970</v>
      </c>
      <c r="U74" s="5" t="s">
        <v>191</v>
      </c>
      <c r="V74" s="5" t="s">
        <v>229</v>
      </c>
      <c r="W74" s="30">
        <v>-2.0548E-5</v>
      </c>
      <c r="Y74" s="5" t="s">
        <v>1004</v>
      </c>
      <c r="Z74" s="5">
        <v>1</v>
      </c>
      <c r="AD74" s="5" t="s">
        <v>1002</v>
      </c>
      <c r="AH74" s="5" t="s">
        <v>889</v>
      </c>
    </row>
    <row r="75" spans="1:34" x14ac:dyDescent="0.25">
      <c r="A75" s="5" t="s">
        <v>222</v>
      </c>
      <c r="B75" s="5" t="s">
        <v>223</v>
      </c>
      <c r="C75" s="5" t="str">
        <f>'AEG Inputs'!E75</f>
        <v>DRS.PX.YAK._.CI_.HVAC - DLC</v>
      </c>
      <c r="D75" s="5" t="s">
        <v>1094</v>
      </c>
      <c r="E75" s="29">
        <f t="shared" si="1"/>
        <v>4.0000000000000003E-5</v>
      </c>
      <c r="G75" s="5">
        <f>INDEX('AEG Inputs'!$K:$K,MATCH($C75,'AEG Inputs'!$E:$E,0))</f>
        <v>4</v>
      </c>
      <c r="S75" s="5" t="s">
        <v>8</v>
      </c>
      <c r="T75" s="5" t="s">
        <v>971</v>
      </c>
      <c r="U75" s="5" t="s">
        <v>193</v>
      </c>
      <c r="V75" s="5" t="s">
        <v>229</v>
      </c>
      <c r="W75" s="30">
        <v>-2.0548E-5</v>
      </c>
      <c r="Y75" s="5" t="s">
        <v>1004</v>
      </c>
      <c r="Z75" s="5">
        <v>1</v>
      </c>
      <c r="AD75" s="5" t="s">
        <v>1002</v>
      </c>
      <c r="AH75" s="5" t="s">
        <v>889</v>
      </c>
    </row>
    <row r="76" spans="1:34" x14ac:dyDescent="0.25">
      <c r="A76" s="5" t="s">
        <v>222</v>
      </c>
      <c r="B76" s="5" t="s">
        <v>223</v>
      </c>
      <c r="C76" s="5" t="str">
        <f>'AEG Inputs'!E76</f>
        <v>DRS.PX.YAK._.CI_.Pool Pump - DLC</v>
      </c>
      <c r="D76" s="5" t="s">
        <v>1094</v>
      </c>
      <c r="E76" s="29">
        <f t="shared" si="1"/>
        <v>5.9999999999999995E-5</v>
      </c>
      <c r="G76" s="5">
        <f>INDEX('AEG Inputs'!$K:$K,MATCH($C76,'AEG Inputs'!$E:$E,0))</f>
        <v>6</v>
      </c>
      <c r="S76" s="5" t="s">
        <v>8</v>
      </c>
      <c r="T76" s="5" t="s">
        <v>972</v>
      </c>
      <c r="U76" s="5" t="s">
        <v>195</v>
      </c>
      <c r="V76" s="5" t="s">
        <v>229</v>
      </c>
      <c r="W76" s="30">
        <v>-2.2830999999999999E-5</v>
      </c>
      <c r="Y76" s="5" t="s">
        <v>1004</v>
      </c>
      <c r="Z76" s="5">
        <v>1</v>
      </c>
      <c r="AD76" s="5" t="s">
        <v>1002</v>
      </c>
      <c r="AH76" s="5" t="s">
        <v>889</v>
      </c>
    </row>
    <row r="77" spans="1:34" x14ac:dyDescent="0.25">
      <c r="A77" s="5" t="s">
        <v>222</v>
      </c>
      <c r="B77" s="5" t="s">
        <v>223</v>
      </c>
      <c r="C77" s="5" t="str">
        <f>'AEG Inputs'!E77</f>
        <v>DRS.PX.YAK._.CI_.Smart Thermostats</v>
      </c>
      <c r="D77" s="5" t="s">
        <v>1094</v>
      </c>
      <c r="E77" s="29">
        <f t="shared" si="1"/>
        <v>4.0000000000000003E-5</v>
      </c>
      <c r="G77" s="5">
        <f>INDEX('AEG Inputs'!$K:$K,MATCH($C77,'AEG Inputs'!$E:$E,0))</f>
        <v>4</v>
      </c>
      <c r="S77" s="5" t="s">
        <v>8</v>
      </c>
      <c r="T77" s="5" t="s">
        <v>973</v>
      </c>
      <c r="U77" s="5" t="s">
        <v>197</v>
      </c>
      <c r="V77" s="5" t="s">
        <v>229</v>
      </c>
      <c r="W77" s="30">
        <v>-1.1415499999999999E-4</v>
      </c>
      <c r="Y77" s="5" t="s">
        <v>1004</v>
      </c>
      <c r="Z77" s="5">
        <v>1</v>
      </c>
      <c r="AD77" s="5" t="s">
        <v>1002</v>
      </c>
      <c r="AH77" s="5" t="s">
        <v>889</v>
      </c>
    </row>
    <row r="78" spans="1:34" x14ac:dyDescent="0.25">
      <c r="A78" s="5" t="s">
        <v>222</v>
      </c>
      <c r="B78" s="5" t="s">
        <v>223</v>
      </c>
      <c r="C78" s="5" t="str">
        <f>'AEG Inputs'!E78</f>
        <v>DRS.PX.YAK._.CI_.3 Party</v>
      </c>
      <c r="D78" s="5" t="s">
        <v>1094</v>
      </c>
      <c r="E78" s="29">
        <f t="shared" si="1"/>
        <v>4.0000000000000003E-5</v>
      </c>
      <c r="G78" s="5">
        <f>INDEX('AEG Inputs'!$K:$K,MATCH($C78,'AEG Inputs'!$E:$E,0))</f>
        <v>4</v>
      </c>
      <c r="S78" s="5" t="s">
        <v>8</v>
      </c>
      <c r="T78" s="5" t="s">
        <v>974</v>
      </c>
      <c r="U78" s="5" t="s">
        <v>199</v>
      </c>
      <c r="V78" s="5" t="s">
        <v>229</v>
      </c>
      <c r="W78" s="30">
        <v>-2.0548E-5</v>
      </c>
      <c r="Y78" s="5" t="s">
        <v>1004</v>
      </c>
      <c r="Z78" s="5">
        <v>1</v>
      </c>
      <c r="AD78" s="5" t="s">
        <v>1002</v>
      </c>
      <c r="AH78" s="5" t="s">
        <v>889</v>
      </c>
    </row>
    <row r="79" spans="1:34" x14ac:dyDescent="0.25">
      <c r="A79" s="5" t="s">
        <v>222</v>
      </c>
      <c r="B79" s="5" t="s">
        <v>223</v>
      </c>
      <c r="C79" s="5" t="str">
        <f>'AEG Inputs'!E79</f>
        <v>DRS.PX.YAK._.CI_.Water Heater - DLC</v>
      </c>
      <c r="D79" s="5" t="s">
        <v>1094</v>
      </c>
      <c r="E79" s="29">
        <f t="shared" si="1"/>
        <v>5.9999999999999995E-5</v>
      </c>
      <c r="G79" s="5">
        <f>INDEX('AEG Inputs'!$K:$K,MATCH($C79,'AEG Inputs'!$E:$E,0))</f>
        <v>6</v>
      </c>
      <c r="S79" s="5" t="s">
        <v>8</v>
      </c>
      <c r="T79" s="5" t="s">
        <v>975</v>
      </c>
      <c r="U79" s="5" t="s">
        <v>201</v>
      </c>
      <c r="V79" s="5" t="s">
        <v>229</v>
      </c>
      <c r="W79" s="30">
        <v>-2.0548E-5</v>
      </c>
      <c r="Y79" s="5" t="s">
        <v>1004</v>
      </c>
      <c r="Z79" s="5">
        <v>1</v>
      </c>
      <c r="AD79" s="5" t="s">
        <v>1002</v>
      </c>
      <c r="AH79" s="5" t="s">
        <v>889</v>
      </c>
    </row>
    <row r="80" spans="1:34" x14ac:dyDescent="0.25">
      <c r="A80" s="5" t="s">
        <v>222</v>
      </c>
      <c r="B80" s="5" t="s">
        <v>223</v>
      </c>
      <c r="C80" s="5" t="str">
        <f>'AEG Inputs'!E80</f>
        <v>DRS.PX.YAK._.IRR.Irrigation DLC</v>
      </c>
      <c r="D80" s="5" t="s">
        <v>1094</v>
      </c>
      <c r="E80" s="29">
        <f t="shared" si="1"/>
        <v>4.0000000000000003E-5</v>
      </c>
      <c r="G80" s="5">
        <f>INDEX('AEG Inputs'!$K:$K,MATCH($C80,'AEG Inputs'!$E:$E,0))</f>
        <v>4</v>
      </c>
      <c r="S80" s="5" t="s">
        <v>8</v>
      </c>
      <c r="T80" s="5" t="s">
        <v>976</v>
      </c>
      <c r="U80" s="5" t="s">
        <v>183</v>
      </c>
      <c r="V80" s="5" t="s">
        <v>229</v>
      </c>
      <c r="W80" s="30">
        <v>-2.2830999999999999E-5</v>
      </c>
      <c r="Y80" s="5" t="s">
        <v>1004</v>
      </c>
      <c r="Z80" s="5">
        <v>1</v>
      </c>
      <c r="AD80" s="5" t="s">
        <v>1002</v>
      </c>
      <c r="AH80" s="5" t="s">
        <v>889</v>
      </c>
    </row>
    <row r="81" spans="1:34" x14ac:dyDescent="0.25">
      <c r="A81" s="5" t="s">
        <v>222</v>
      </c>
      <c r="B81" s="5" t="s">
        <v>223</v>
      </c>
      <c r="C81" s="5" t="str">
        <f>'AEG Inputs'!E81</f>
        <v>DRS.PX.WYC._.RES.Battery DLC</v>
      </c>
      <c r="D81" s="5" t="s">
        <v>1094</v>
      </c>
      <c r="E81" s="29">
        <f t="shared" si="1"/>
        <v>1.0000000000000001E-5</v>
      </c>
      <c r="G81" s="5">
        <f>INDEX('AEG Inputs'!$K:$K,MATCH($C81,'AEG Inputs'!$E:$E,0))</f>
        <v>1</v>
      </c>
      <c r="S81" s="5" t="s">
        <v>8</v>
      </c>
      <c r="T81" s="5" t="s">
        <v>977</v>
      </c>
      <c r="U81" s="5" t="s">
        <v>173</v>
      </c>
      <c r="V81" s="5" t="s">
        <v>229</v>
      </c>
      <c r="W81" s="30">
        <v>-1.0274E-4</v>
      </c>
      <c r="Y81" s="5" t="s">
        <v>1004</v>
      </c>
      <c r="Z81" s="5">
        <v>1</v>
      </c>
      <c r="AD81" s="5" t="s">
        <v>1002</v>
      </c>
      <c r="AH81" s="5" t="s">
        <v>889</v>
      </c>
    </row>
    <row r="82" spans="1:34" x14ac:dyDescent="0.25">
      <c r="A82" s="5" t="s">
        <v>222</v>
      </c>
      <c r="B82" s="5" t="s">
        <v>223</v>
      </c>
      <c r="C82" s="5" t="str">
        <f>'AEG Inputs'!E82</f>
        <v>DRS.PX.WYC._.RES.EV DLC</v>
      </c>
      <c r="D82" s="5" t="s">
        <v>1094</v>
      </c>
      <c r="E82" s="29">
        <f t="shared" si="1"/>
        <v>5.9999999999999995E-5</v>
      </c>
      <c r="G82" s="5">
        <f>INDEX('AEG Inputs'!$K:$K,MATCH($C82,'AEG Inputs'!$E:$E,0))</f>
        <v>6</v>
      </c>
      <c r="S82" s="5" t="s">
        <v>8</v>
      </c>
      <c r="T82" s="5" t="s">
        <v>978</v>
      </c>
      <c r="U82" s="5" t="s">
        <v>175</v>
      </c>
      <c r="V82" s="5" t="s">
        <v>229</v>
      </c>
      <c r="W82" s="30">
        <v>-2.0548E-5</v>
      </c>
      <c r="Y82" s="5" t="s">
        <v>1004</v>
      </c>
      <c r="Z82" s="5">
        <v>1</v>
      </c>
      <c r="AD82" s="5" t="s">
        <v>1002</v>
      </c>
      <c r="AH82" s="5" t="s">
        <v>889</v>
      </c>
    </row>
    <row r="83" spans="1:34" x14ac:dyDescent="0.25">
      <c r="A83" s="5" t="s">
        <v>222</v>
      </c>
      <c r="B83" s="5" t="s">
        <v>223</v>
      </c>
      <c r="C83" s="5" t="str">
        <f>'AEG Inputs'!E83</f>
        <v>DRS.PX.WYC._.RES.Grid Interactive Water Htr</v>
      </c>
      <c r="D83" s="5" t="s">
        <v>1094</v>
      </c>
      <c r="E83" s="29">
        <f t="shared" si="1"/>
        <v>5.9999999999999995E-5</v>
      </c>
      <c r="G83" s="5">
        <f>INDEX('AEG Inputs'!$K:$K,MATCH($C83,'AEG Inputs'!$E:$E,0))</f>
        <v>6</v>
      </c>
      <c r="S83" s="5" t="s">
        <v>8</v>
      </c>
      <c r="T83" s="5" t="s">
        <v>979</v>
      </c>
      <c r="U83" s="5" t="s">
        <v>177</v>
      </c>
      <c r="V83" s="5" t="s">
        <v>229</v>
      </c>
      <c r="W83" s="30">
        <v>-1.1415499999999999E-4</v>
      </c>
      <c r="Y83" s="5" t="s">
        <v>1004</v>
      </c>
      <c r="Z83" s="5">
        <v>1</v>
      </c>
      <c r="AD83" s="5" t="s">
        <v>1002</v>
      </c>
      <c r="AH83" s="5" t="s">
        <v>889</v>
      </c>
    </row>
    <row r="84" spans="1:34" x14ac:dyDescent="0.25">
      <c r="A84" s="5" t="s">
        <v>222</v>
      </c>
      <c r="B84" s="5" t="s">
        <v>223</v>
      </c>
      <c r="C84" s="5" t="str">
        <f>'AEG Inputs'!E84</f>
        <v>DRS.PX.WYC._.RES.Home Energy Mgmt Sys</v>
      </c>
      <c r="D84" s="5" t="s">
        <v>1094</v>
      </c>
      <c r="E84" s="29">
        <f t="shared" si="1"/>
        <v>4.0000000000000003E-5</v>
      </c>
      <c r="G84" s="5">
        <f>INDEX('AEG Inputs'!$K:$K,MATCH($C84,'AEG Inputs'!$E:$E,0))</f>
        <v>4</v>
      </c>
      <c r="S84" s="5" t="s">
        <v>8</v>
      </c>
      <c r="T84" s="5" t="s">
        <v>980</v>
      </c>
      <c r="U84" s="5" t="s">
        <v>179</v>
      </c>
      <c r="V84" s="5" t="s">
        <v>229</v>
      </c>
      <c r="W84" s="30">
        <v>-2.0548E-5</v>
      </c>
      <c r="Y84" s="5" t="s">
        <v>1004</v>
      </c>
      <c r="Z84" s="5">
        <v>1</v>
      </c>
      <c r="AD84" s="5" t="s">
        <v>1002</v>
      </c>
      <c r="AH84" s="5" t="s">
        <v>889</v>
      </c>
    </row>
    <row r="85" spans="1:34" x14ac:dyDescent="0.25">
      <c r="A85" s="5" t="s">
        <v>222</v>
      </c>
      <c r="B85" s="5" t="s">
        <v>223</v>
      </c>
      <c r="C85" s="5" t="str">
        <f>'AEG Inputs'!E85</f>
        <v>DRS.PX.WYC._.RES.HVAC - DLC</v>
      </c>
      <c r="D85" s="5" t="s">
        <v>1094</v>
      </c>
      <c r="E85" s="29">
        <f t="shared" si="1"/>
        <v>4.0000000000000003E-5</v>
      </c>
      <c r="G85" s="5">
        <f>INDEX('AEG Inputs'!$K:$K,MATCH($C85,'AEG Inputs'!$E:$E,0))</f>
        <v>4</v>
      </c>
      <c r="S85" s="5" t="s">
        <v>8</v>
      </c>
      <c r="T85" s="5" t="s">
        <v>981</v>
      </c>
      <c r="U85" s="5" t="s">
        <v>181</v>
      </c>
      <c r="V85" s="5" t="s">
        <v>229</v>
      </c>
      <c r="W85" s="30">
        <v>-2.2830999999999999E-5</v>
      </c>
      <c r="Y85" s="5" t="s">
        <v>1004</v>
      </c>
      <c r="Z85" s="5">
        <v>1</v>
      </c>
      <c r="AD85" s="5" t="s">
        <v>1002</v>
      </c>
      <c r="AH85" s="5" t="s">
        <v>889</v>
      </c>
    </row>
    <row r="86" spans="1:34" x14ac:dyDescent="0.25">
      <c r="A86" s="5" t="s">
        <v>222</v>
      </c>
      <c r="B86" s="5" t="s">
        <v>223</v>
      </c>
      <c r="C86" s="5" t="str">
        <f>'AEG Inputs'!E86</f>
        <v>DRS.PX.WYC._.RES.Pool Pump - DLC</v>
      </c>
      <c r="D86" s="5" t="s">
        <v>1094</v>
      </c>
      <c r="E86" s="29">
        <f t="shared" si="1"/>
        <v>5.9999999999999995E-5</v>
      </c>
      <c r="G86" s="5">
        <f>INDEX('AEG Inputs'!$K:$K,MATCH($C86,'AEG Inputs'!$E:$E,0))</f>
        <v>6</v>
      </c>
      <c r="S86" s="5" t="s">
        <v>8</v>
      </c>
      <c r="T86" s="5" t="s">
        <v>982</v>
      </c>
      <c r="U86" s="5" t="s">
        <v>185</v>
      </c>
      <c r="V86" s="5" t="s">
        <v>229</v>
      </c>
      <c r="W86" s="30">
        <v>-2.0548E-5</v>
      </c>
      <c r="Y86" s="5" t="s">
        <v>1004</v>
      </c>
      <c r="Z86" s="5">
        <v>1</v>
      </c>
      <c r="AD86" s="5" t="s">
        <v>1002</v>
      </c>
      <c r="AH86" s="5" t="s">
        <v>889</v>
      </c>
    </row>
    <row r="87" spans="1:34" x14ac:dyDescent="0.25">
      <c r="A87" s="5" t="s">
        <v>222</v>
      </c>
      <c r="B87" s="5" t="s">
        <v>223</v>
      </c>
      <c r="C87" s="5" t="str">
        <f>'AEG Inputs'!E87</f>
        <v>DRS.PX.WYC._.RES.Water Heater - DLC</v>
      </c>
      <c r="D87" s="5" t="s">
        <v>1094</v>
      </c>
      <c r="E87" s="29">
        <f t="shared" si="1"/>
        <v>5.9999999999999995E-5</v>
      </c>
      <c r="G87" s="5">
        <f>INDEX('AEG Inputs'!$K:$K,MATCH($C87,'AEG Inputs'!$E:$E,0))</f>
        <v>6</v>
      </c>
      <c r="S87" s="5" t="s">
        <v>8</v>
      </c>
      <c r="T87" s="5" t="s">
        <v>983</v>
      </c>
      <c r="U87" s="5" t="s">
        <v>187</v>
      </c>
      <c r="V87" s="5" t="s">
        <v>229</v>
      </c>
      <c r="W87" s="30">
        <v>-5.9361000000000003E-5</v>
      </c>
      <c r="Y87" s="5" t="s">
        <v>1004</v>
      </c>
      <c r="Z87" s="5">
        <v>1</v>
      </c>
      <c r="AD87" s="5" t="s">
        <v>1002</v>
      </c>
      <c r="AH87" s="5" t="s">
        <v>889</v>
      </c>
    </row>
    <row r="88" spans="1:34" x14ac:dyDescent="0.25">
      <c r="A88" s="5" t="s">
        <v>222</v>
      </c>
      <c r="B88" s="5" t="s">
        <v>223</v>
      </c>
      <c r="C88" s="5" t="str">
        <f>'AEG Inputs'!E88</f>
        <v>DRS.PX.WYC._.CI_.Battery DLC</v>
      </c>
      <c r="D88" s="5" t="s">
        <v>1094</v>
      </c>
      <c r="E88" s="29">
        <f t="shared" si="1"/>
        <v>1.0000000000000001E-5</v>
      </c>
      <c r="G88" s="5">
        <f>INDEX('AEG Inputs'!$K:$K,MATCH($C88,'AEG Inputs'!$E:$E,0))</f>
        <v>1</v>
      </c>
      <c r="S88" s="5" t="s">
        <v>8</v>
      </c>
      <c r="T88" s="5" t="s">
        <v>984</v>
      </c>
      <c r="U88" s="5" t="s">
        <v>157</v>
      </c>
      <c r="V88" s="5" t="s">
        <v>229</v>
      </c>
      <c r="W88" s="30">
        <v>-1.0274E-4</v>
      </c>
      <c r="Y88" s="5" t="s">
        <v>1004</v>
      </c>
      <c r="Z88" s="5">
        <v>1</v>
      </c>
      <c r="AD88" s="5" t="s">
        <v>1002</v>
      </c>
      <c r="AH88" s="5" t="s">
        <v>889</v>
      </c>
    </row>
    <row r="89" spans="1:34" x14ac:dyDescent="0.25">
      <c r="A89" s="5" t="s">
        <v>222</v>
      </c>
      <c r="B89" s="5" t="s">
        <v>223</v>
      </c>
      <c r="C89" s="5" t="str">
        <f>'AEG Inputs'!E89</f>
        <v>DRS.PX.WYC._.CI_.Grid Interactive Water Htr</v>
      </c>
      <c r="D89" s="5" t="s">
        <v>1094</v>
      </c>
      <c r="E89" s="29">
        <f t="shared" si="1"/>
        <v>5.9999999999999995E-5</v>
      </c>
      <c r="G89" s="5">
        <f>INDEX('AEG Inputs'!$K:$K,MATCH($C89,'AEG Inputs'!$E:$E,0))</f>
        <v>6</v>
      </c>
      <c r="S89" s="5" t="s">
        <v>8</v>
      </c>
      <c r="T89" s="5" t="s">
        <v>985</v>
      </c>
      <c r="U89" s="5" t="s">
        <v>159</v>
      </c>
      <c r="V89" s="5" t="s">
        <v>229</v>
      </c>
      <c r="W89" s="30">
        <v>-2.0548E-5</v>
      </c>
      <c r="Y89" s="5" t="s">
        <v>1004</v>
      </c>
      <c r="Z89" s="5">
        <v>1</v>
      </c>
      <c r="AD89" s="5" t="s">
        <v>1002</v>
      </c>
      <c r="AH89" s="5" t="s">
        <v>889</v>
      </c>
    </row>
    <row r="90" spans="1:34" x14ac:dyDescent="0.25">
      <c r="A90" s="5" t="s">
        <v>222</v>
      </c>
      <c r="B90" s="5" t="s">
        <v>223</v>
      </c>
      <c r="C90" s="5" t="str">
        <f>'AEG Inputs'!E90</f>
        <v>DRS.PX.WYC._.CI_.HVAC - DLC</v>
      </c>
      <c r="D90" s="5" t="s">
        <v>1094</v>
      </c>
      <c r="E90" s="29">
        <f t="shared" si="1"/>
        <v>4.0000000000000003E-5</v>
      </c>
      <c r="G90" s="5">
        <f>INDEX('AEG Inputs'!$K:$K,MATCH($C90,'AEG Inputs'!$E:$E,0))</f>
        <v>4</v>
      </c>
      <c r="S90" s="5" t="s">
        <v>8</v>
      </c>
      <c r="T90" s="5" t="s">
        <v>986</v>
      </c>
      <c r="U90" s="5" t="s">
        <v>161</v>
      </c>
      <c r="V90" s="5" t="s">
        <v>229</v>
      </c>
      <c r="W90" s="30">
        <v>-2.0548E-5</v>
      </c>
      <c r="Y90" s="5" t="s">
        <v>1004</v>
      </c>
      <c r="Z90" s="5">
        <v>1</v>
      </c>
      <c r="AD90" s="5" t="s">
        <v>1002</v>
      </c>
      <c r="AH90" s="5" t="s">
        <v>889</v>
      </c>
    </row>
    <row r="91" spans="1:34" x14ac:dyDescent="0.25">
      <c r="A91" s="5" t="s">
        <v>222</v>
      </c>
      <c r="B91" s="5" t="s">
        <v>223</v>
      </c>
      <c r="C91" s="5" t="str">
        <f>'AEG Inputs'!E91</f>
        <v>DRS.PX.WYC._.CI_.Pool Pump - DLC</v>
      </c>
      <c r="D91" s="5" t="s">
        <v>1094</v>
      </c>
      <c r="E91" s="29">
        <f t="shared" si="1"/>
        <v>5.9999999999999995E-5</v>
      </c>
      <c r="G91" s="5">
        <f>INDEX('AEG Inputs'!$K:$K,MATCH($C91,'AEG Inputs'!$E:$E,0))</f>
        <v>6</v>
      </c>
      <c r="S91" s="5" t="s">
        <v>8</v>
      </c>
      <c r="T91" s="5" t="s">
        <v>987</v>
      </c>
      <c r="U91" s="5" t="s">
        <v>163</v>
      </c>
      <c r="V91" s="5" t="s">
        <v>229</v>
      </c>
      <c r="W91" s="30">
        <v>-2.2830999999999999E-5</v>
      </c>
      <c r="Y91" s="5" t="s">
        <v>1004</v>
      </c>
      <c r="Z91" s="5">
        <v>1</v>
      </c>
      <c r="AD91" s="5" t="s">
        <v>1002</v>
      </c>
      <c r="AH91" s="5" t="s">
        <v>889</v>
      </c>
    </row>
    <row r="92" spans="1:34" x14ac:dyDescent="0.25">
      <c r="A92" s="5" t="s">
        <v>222</v>
      </c>
      <c r="B92" s="5" t="s">
        <v>223</v>
      </c>
      <c r="C92" s="5" t="str">
        <f>'AEG Inputs'!E92</f>
        <v>DRS.PX.WYC._.CI_.Smart Thermostats</v>
      </c>
      <c r="D92" s="5" t="s">
        <v>1094</v>
      </c>
      <c r="E92" s="29">
        <f t="shared" si="1"/>
        <v>4.0000000000000003E-5</v>
      </c>
      <c r="G92" s="5">
        <f>INDEX('AEG Inputs'!$K:$K,MATCH($C92,'AEG Inputs'!$E:$E,0))</f>
        <v>4</v>
      </c>
      <c r="S92" s="5" t="s">
        <v>8</v>
      </c>
      <c r="T92" s="5" t="s">
        <v>988</v>
      </c>
      <c r="U92" s="5" t="s">
        <v>165</v>
      </c>
      <c r="V92" s="5" t="s">
        <v>229</v>
      </c>
      <c r="W92" s="30">
        <v>-1.1415499999999999E-4</v>
      </c>
      <c r="Y92" s="5" t="s">
        <v>1004</v>
      </c>
      <c r="Z92" s="5">
        <v>1</v>
      </c>
      <c r="AD92" s="5" t="s">
        <v>1002</v>
      </c>
      <c r="AH92" s="5" t="s">
        <v>889</v>
      </c>
    </row>
    <row r="93" spans="1:34" x14ac:dyDescent="0.25">
      <c r="A93" s="5" t="s">
        <v>222</v>
      </c>
      <c r="B93" s="5" t="s">
        <v>223</v>
      </c>
      <c r="C93" s="5" t="str">
        <f>'AEG Inputs'!E93</f>
        <v>DRS.PX.WYC._.CI_.3 Party</v>
      </c>
      <c r="D93" s="5" t="s">
        <v>1094</v>
      </c>
      <c r="E93" s="29">
        <f t="shared" si="1"/>
        <v>4.0000000000000003E-5</v>
      </c>
      <c r="G93" s="5">
        <f>INDEX('AEG Inputs'!$K:$K,MATCH($C93,'AEG Inputs'!$E:$E,0))</f>
        <v>4</v>
      </c>
      <c r="S93" s="5" t="s">
        <v>8</v>
      </c>
      <c r="T93" s="5" t="s">
        <v>989</v>
      </c>
      <c r="U93" s="5" t="s">
        <v>167</v>
      </c>
      <c r="V93" s="5" t="s">
        <v>229</v>
      </c>
      <c r="W93" s="30">
        <v>-2.0548E-5</v>
      </c>
      <c r="Y93" s="5" t="s">
        <v>1004</v>
      </c>
      <c r="Z93" s="5">
        <v>1</v>
      </c>
      <c r="AD93" s="5" t="s">
        <v>1002</v>
      </c>
      <c r="AH93" s="5" t="s">
        <v>889</v>
      </c>
    </row>
    <row r="94" spans="1:34" x14ac:dyDescent="0.25">
      <c r="A94" s="5" t="s">
        <v>222</v>
      </c>
      <c r="B94" s="5" t="s">
        <v>223</v>
      </c>
      <c r="C94" s="5" t="str">
        <f>'AEG Inputs'!E94</f>
        <v>DRS.PX.WYC._.CI_.Water Heater - DLC</v>
      </c>
      <c r="D94" s="5" t="s">
        <v>1094</v>
      </c>
      <c r="E94" s="29">
        <f t="shared" si="1"/>
        <v>5.9999999999999995E-5</v>
      </c>
      <c r="G94" s="5">
        <f>INDEX('AEG Inputs'!$K:$K,MATCH($C94,'AEG Inputs'!$E:$E,0))</f>
        <v>6</v>
      </c>
      <c r="S94" s="5" t="s">
        <v>8</v>
      </c>
      <c r="T94" s="5" t="s">
        <v>990</v>
      </c>
      <c r="U94" s="5" t="s">
        <v>169</v>
      </c>
      <c r="V94" s="5" t="s">
        <v>229</v>
      </c>
      <c r="W94" s="30">
        <v>-2.2830999999999999E-5</v>
      </c>
      <c r="Y94" s="5" t="s">
        <v>1004</v>
      </c>
      <c r="Z94" s="5">
        <v>1</v>
      </c>
      <c r="AD94" s="5" t="s">
        <v>1002</v>
      </c>
      <c r="AH94" s="5" t="s">
        <v>889</v>
      </c>
    </row>
    <row r="95" spans="1:34" x14ac:dyDescent="0.25">
      <c r="A95" s="5" t="s">
        <v>222</v>
      </c>
      <c r="B95" s="5" t="s">
        <v>223</v>
      </c>
      <c r="C95" s="5" t="str">
        <f>'AEG Inputs'!E95</f>
        <v>DRS.PX.WYC._.IRR.Irrigation DLC</v>
      </c>
      <c r="D95" s="5" t="s">
        <v>1094</v>
      </c>
      <c r="E95" s="29">
        <f t="shared" si="1"/>
        <v>4.0000000000000003E-5</v>
      </c>
      <c r="G95" s="5">
        <f>INDEX('AEG Inputs'!$K:$K,MATCH($C95,'AEG Inputs'!$E:$E,0))</f>
        <v>4</v>
      </c>
      <c r="S95" s="5" t="s">
        <v>8</v>
      </c>
      <c r="T95" s="5" t="s">
        <v>991</v>
      </c>
      <c r="U95" s="5" t="s">
        <v>171</v>
      </c>
      <c r="V95" s="5" t="s">
        <v>229</v>
      </c>
      <c r="W95" s="30">
        <v>-2.0548E-5</v>
      </c>
      <c r="Y95" s="5" t="s">
        <v>1004</v>
      </c>
      <c r="Z95" s="5">
        <v>1</v>
      </c>
      <c r="AD95" s="5" t="s">
        <v>1002</v>
      </c>
      <c r="AH95" s="5" t="s">
        <v>889</v>
      </c>
    </row>
    <row r="96" spans="1:34" x14ac:dyDescent="0.25">
      <c r="A96" s="5" t="s">
        <v>222</v>
      </c>
      <c r="B96" s="5" t="s">
        <v>223</v>
      </c>
      <c r="C96" s="5" t="s">
        <v>32</v>
      </c>
      <c r="D96" s="5" t="s">
        <v>1094</v>
      </c>
      <c r="E96" s="29">
        <f t="shared" si="1"/>
        <v>1.0000000000000001E-5</v>
      </c>
      <c r="F96" s="5" t="s">
        <v>221</v>
      </c>
      <c r="G96" s="5">
        <f>INDEX('AEG Inputs'!$M:$M,MATCH($C96,'AEG Inputs'!$F:$F,0))</f>
        <v>1</v>
      </c>
      <c r="S96" s="5" t="s">
        <v>8</v>
      </c>
      <c r="T96" s="5" t="s">
        <v>1005</v>
      </c>
      <c r="U96" s="5" t="s">
        <v>90</v>
      </c>
      <c r="V96" s="5" t="s">
        <v>229</v>
      </c>
      <c r="W96" s="30">
        <v>-2.2830999999999999E-5</v>
      </c>
      <c r="Y96" s="5" t="s">
        <v>1004</v>
      </c>
      <c r="Z96" s="5">
        <v>1</v>
      </c>
      <c r="AD96" s="5" t="s">
        <v>1002</v>
      </c>
      <c r="AH96" s="5" t="s">
        <v>992</v>
      </c>
    </row>
    <row r="97" spans="1:34" x14ac:dyDescent="0.25">
      <c r="A97" s="5" t="s">
        <v>222</v>
      </c>
      <c r="B97" s="5" t="s">
        <v>223</v>
      </c>
      <c r="C97" s="5" t="s">
        <v>35</v>
      </c>
      <c r="D97" s="5" t="s">
        <v>1094</v>
      </c>
      <c r="E97" s="29">
        <f t="shared" si="1"/>
        <v>5.9999999999999995E-5</v>
      </c>
      <c r="G97" s="5">
        <f>INDEX('AEG Inputs'!$M:$M,MATCH($C97,'AEG Inputs'!$F:$F,0))</f>
        <v>6</v>
      </c>
      <c r="S97" s="5" t="s">
        <v>8</v>
      </c>
      <c r="T97" s="5" t="s">
        <v>1006</v>
      </c>
      <c r="U97" s="5" t="s">
        <v>80</v>
      </c>
      <c r="V97" s="5" t="s">
        <v>229</v>
      </c>
      <c r="W97" s="30">
        <v>-1.0274E-4</v>
      </c>
      <c r="Y97" s="5" t="s">
        <v>1004</v>
      </c>
      <c r="Z97" s="5">
        <v>1</v>
      </c>
      <c r="AD97" s="5" t="s">
        <v>1002</v>
      </c>
      <c r="AH97" s="5" t="s">
        <v>992</v>
      </c>
    </row>
    <row r="98" spans="1:34" x14ac:dyDescent="0.25">
      <c r="A98" s="5" t="s">
        <v>222</v>
      </c>
      <c r="B98" s="5" t="s">
        <v>223</v>
      </c>
      <c r="C98" s="5" t="s">
        <v>37</v>
      </c>
      <c r="D98" s="5" t="s">
        <v>1094</v>
      </c>
      <c r="E98" s="29">
        <f t="shared" si="1"/>
        <v>5.9999999999999995E-5</v>
      </c>
      <c r="G98" s="5">
        <f>INDEX('AEG Inputs'!$M:$M,MATCH($C98,'AEG Inputs'!$F:$F,0))</f>
        <v>6</v>
      </c>
      <c r="S98" s="5" t="s">
        <v>8</v>
      </c>
      <c r="T98" s="5" t="s">
        <v>1007</v>
      </c>
      <c r="U98" s="5" t="s">
        <v>82</v>
      </c>
      <c r="V98" s="5" t="s">
        <v>229</v>
      </c>
      <c r="W98" s="30">
        <v>-2.0548E-5</v>
      </c>
      <c r="Y98" s="5" t="s">
        <v>1004</v>
      </c>
      <c r="Z98" s="5">
        <v>1</v>
      </c>
      <c r="AD98" s="5" t="s">
        <v>1002</v>
      </c>
      <c r="AH98" s="5" t="s">
        <v>992</v>
      </c>
    </row>
    <row r="99" spans="1:34" x14ac:dyDescent="0.25">
      <c r="A99" s="5" t="s">
        <v>222</v>
      </c>
      <c r="B99" s="5" t="s">
        <v>223</v>
      </c>
      <c r="C99" s="5" t="s">
        <v>39</v>
      </c>
      <c r="D99" s="5" t="s">
        <v>1094</v>
      </c>
      <c r="E99" s="29">
        <f t="shared" si="1"/>
        <v>4.0000000000000003E-5</v>
      </c>
      <c r="G99" s="5">
        <f>INDEX('AEG Inputs'!$M:$M,MATCH($C99,'AEG Inputs'!$F:$F,0))</f>
        <v>4</v>
      </c>
      <c r="S99" s="5" t="s">
        <v>8</v>
      </c>
      <c r="T99" s="5" t="s">
        <v>1008</v>
      </c>
      <c r="U99" s="5" t="s">
        <v>84</v>
      </c>
      <c r="V99" s="5" t="s">
        <v>229</v>
      </c>
      <c r="W99" s="30">
        <v>-1.1415499999999999E-4</v>
      </c>
      <c r="Y99" s="5" t="s">
        <v>1004</v>
      </c>
      <c r="Z99" s="5">
        <v>1</v>
      </c>
      <c r="AD99" s="5" t="s">
        <v>1002</v>
      </c>
      <c r="AH99" s="5" t="s">
        <v>992</v>
      </c>
    </row>
    <row r="100" spans="1:34" x14ac:dyDescent="0.25">
      <c r="A100" s="5" t="s">
        <v>222</v>
      </c>
      <c r="B100" s="5" t="s">
        <v>223</v>
      </c>
      <c r="C100" s="5" t="s">
        <v>41</v>
      </c>
      <c r="D100" s="5" t="s">
        <v>1094</v>
      </c>
      <c r="E100" s="29">
        <f t="shared" si="1"/>
        <v>4.0000000000000003E-5</v>
      </c>
      <c r="G100" s="5">
        <f>INDEX('AEG Inputs'!$M:$M,MATCH($C100,'AEG Inputs'!$F:$F,0))</f>
        <v>4</v>
      </c>
      <c r="S100" s="5" t="s">
        <v>8</v>
      </c>
      <c r="T100" s="5" t="s">
        <v>1009</v>
      </c>
      <c r="U100" s="5" t="s">
        <v>86</v>
      </c>
      <c r="V100" s="5" t="s">
        <v>229</v>
      </c>
      <c r="W100" s="30">
        <v>-2.0548E-5</v>
      </c>
      <c r="Y100" s="5" t="s">
        <v>1004</v>
      </c>
      <c r="Z100" s="5">
        <v>1</v>
      </c>
      <c r="AD100" s="5" t="s">
        <v>1002</v>
      </c>
      <c r="AH100" s="5" t="s">
        <v>992</v>
      </c>
    </row>
    <row r="101" spans="1:34" x14ac:dyDescent="0.25">
      <c r="A101" s="5" t="s">
        <v>222</v>
      </c>
      <c r="B101" s="5" t="s">
        <v>223</v>
      </c>
      <c r="C101" s="5" t="s">
        <v>43</v>
      </c>
      <c r="D101" s="5" t="s">
        <v>1094</v>
      </c>
      <c r="E101" s="29">
        <f t="shared" si="1"/>
        <v>5.9999999999999995E-5</v>
      </c>
      <c r="G101" s="5">
        <f>INDEX('AEG Inputs'!$M:$M,MATCH($C101,'AEG Inputs'!$F:$F,0))</f>
        <v>6</v>
      </c>
      <c r="S101" s="5" t="s">
        <v>8</v>
      </c>
      <c r="T101" s="5" t="s">
        <v>1010</v>
      </c>
      <c r="U101" s="5" t="s">
        <v>88</v>
      </c>
      <c r="V101" s="5" t="s">
        <v>229</v>
      </c>
      <c r="W101" s="30">
        <v>-2.2830999999999999E-5</v>
      </c>
      <c r="Y101" s="5" t="s">
        <v>1004</v>
      </c>
      <c r="Z101" s="5">
        <v>1</v>
      </c>
      <c r="AD101" s="5" t="s">
        <v>1002</v>
      </c>
      <c r="AH101" s="5" t="s">
        <v>992</v>
      </c>
    </row>
    <row r="102" spans="1:34" x14ac:dyDescent="0.25">
      <c r="A102" s="5" t="s">
        <v>222</v>
      </c>
      <c r="B102" s="5" t="s">
        <v>223</v>
      </c>
      <c r="C102" s="5" t="s">
        <v>45</v>
      </c>
      <c r="D102" s="5" t="s">
        <v>1094</v>
      </c>
      <c r="E102" s="29">
        <f t="shared" si="1"/>
        <v>4.0000000000000003E-5</v>
      </c>
      <c r="G102" s="5">
        <f>INDEX('AEG Inputs'!$M:$M,MATCH($C102,'AEG Inputs'!$F:$F,0))</f>
        <v>4</v>
      </c>
      <c r="S102" s="5" t="s">
        <v>8</v>
      </c>
      <c r="T102" s="5" t="s">
        <v>1011</v>
      </c>
      <c r="U102" s="5" t="s">
        <v>92</v>
      </c>
      <c r="V102" s="5" t="s">
        <v>229</v>
      </c>
      <c r="W102" s="30">
        <v>-2.0548E-5</v>
      </c>
      <c r="Y102" s="5" t="s">
        <v>1004</v>
      </c>
      <c r="Z102" s="5">
        <v>1</v>
      </c>
      <c r="AD102" s="5" t="s">
        <v>1002</v>
      </c>
      <c r="AH102" s="5" t="s">
        <v>992</v>
      </c>
    </row>
    <row r="103" spans="1:34" x14ac:dyDescent="0.25">
      <c r="A103" s="5" t="s">
        <v>222</v>
      </c>
      <c r="B103" s="5" t="s">
        <v>223</v>
      </c>
      <c r="C103" s="5" t="s">
        <v>47</v>
      </c>
      <c r="D103" s="5" t="s">
        <v>1094</v>
      </c>
      <c r="E103" s="29">
        <f t="shared" si="1"/>
        <v>5.9999999999999995E-5</v>
      </c>
      <c r="G103" s="5">
        <f>INDEX('AEG Inputs'!$M:$M,MATCH($C103,'AEG Inputs'!$F:$F,0))</f>
        <v>6</v>
      </c>
      <c r="S103" s="5" t="s">
        <v>8</v>
      </c>
      <c r="T103" s="5" t="s">
        <v>1012</v>
      </c>
      <c r="U103" s="5" t="s">
        <v>66</v>
      </c>
      <c r="V103" s="5" t="s">
        <v>229</v>
      </c>
      <c r="W103" s="30">
        <v>-1.0274E-4</v>
      </c>
      <c r="Y103" s="5" t="s">
        <v>1004</v>
      </c>
      <c r="Z103" s="5">
        <v>1</v>
      </c>
      <c r="AD103" s="5" t="s">
        <v>1002</v>
      </c>
      <c r="AH103" s="5" t="s">
        <v>992</v>
      </c>
    </row>
    <row r="104" spans="1:34" x14ac:dyDescent="0.25">
      <c r="A104" s="5" t="s">
        <v>222</v>
      </c>
      <c r="B104" s="5" t="s">
        <v>223</v>
      </c>
      <c r="C104" s="5" t="s">
        <v>49</v>
      </c>
      <c r="D104" s="5" t="s">
        <v>1094</v>
      </c>
      <c r="E104" s="29">
        <f t="shared" si="1"/>
        <v>1.0000000000000001E-5</v>
      </c>
      <c r="G104" s="5">
        <f>INDEX('AEG Inputs'!$M:$M,MATCH($C104,'AEG Inputs'!$F:$F,0))</f>
        <v>1</v>
      </c>
      <c r="S104" s="5" t="s">
        <v>8</v>
      </c>
      <c r="T104" s="5" t="s">
        <v>1013</v>
      </c>
      <c r="U104" s="5" t="s">
        <v>68</v>
      </c>
      <c r="V104" s="5" t="s">
        <v>229</v>
      </c>
      <c r="W104" s="30">
        <v>-2.0548E-5</v>
      </c>
      <c r="Y104" s="5" t="s">
        <v>1004</v>
      </c>
      <c r="Z104" s="5">
        <v>1</v>
      </c>
      <c r="AD104" s="5" t="s">
        <v>1002</v>
      </c>
      <c r="AH104" s="5" t="s">
        <v>992</v>
      </c>
    </row>
    <row r="105" spans="1:34" x14ac:dyDescent="0.25">
      <c r="A105" s="5" t="s">
        <v>222</v>
      </c>
      <c r="B105" s="5" t="s">
        <v>223</v>
      </c>
      <c r="C105" s="5" t="s">
        <v>51</v>
      </c>
      <c r="D105" s="5" t="s">
        <v>1094</v>
      </c>
      <c r="E105" s="29">
        <f t="shared" si="1"/>
        <v>5.9999999999999995E-5</v>
      </c>
      <c r="G105" s="5">
        <f>INDEX('AEG Inputs'!$M:$M,MATCH($C105,'AEG Inputs'!$F:$F,0))</f>
        <v>6</v>
      </c>
      <c r="S105" s="5" t="s">
        <v>8</v>
      </c>
      <c r="T105" s="5" t="s">
        <v>1014</v>
      </c>
      <c r="U105" s="5" t="s">
        <v>70</v>
      </c>
      <c r="V105" s="5" t="s">
        <v>229</v>
      </c>
      <c r="W105" s="30">
        <v>-2.0548E-5</v>
      </c>
      <c r="Y105" s="5" t="s">
        <v>1004</v>
      </c>
      <c r="Z105" s="5">
        <v>1</v>
      </c>
      <c r="AD105" s="5" t="s">
        <v>1002</v>
      </c>
      <c r="AH105" s="5" t="s">
        <v>992</v>
      </c>
    </row>
    <row r="106" spans="1:34" x14ac:dyDescent="0.25">
      <c r="A106" s="5" t="s">
        <v>222</v>
      </c>
      <c r="B106" s="5" t="s">
        <v>223</v>
      </c>
      <c r="C106" s="5" t="s">
        <v>53</v>
      </c>
      <c r="D106" s="5" t="s">
        <v>1094</v>
      </c>
      <c r="E106" s="29">
        <f t="shared" si="1"/>
        <v>4.0000000000000003E-5</v>
      </c>
      <c r="G106" s="5">
        <f>INDEX('AEG Inputs'!$M:$M,MATCH($C106,'AEG Inputs'!$F:$F,0))</f>
        <v>4</v>
      </c>
      <c r="S106" s="5" t="s">
        <v>8</v>
      </c>
      <c r="T106" s="5" t="s">
        <v>1015</v>
      </c>
      <c r="U106" s="5" t="s">
        <v>72</v>
      </c>
      <c r="V106" s="5" t="s">
        <v>229</v>
      </c>
      <c r="W106" s="30">
        <v>-2.2830999999999999E-5</v>
      </c>
      <c r="Y106" s="5" t="s">
        <v>1004</v>
      </c>
      <c r="Z106" s="5">
        <v>1</v>
      </c>
      <c r="AD106" s="5" t="s">
        <v>1002</v>
      </c>
      <c r="AH106" s="5" t="s">
        <v>992</v>
      </c>
    </row>
    <row r="107" spans="1:34" x14ac:dyDescent="0.25">
      <c r="A107" s="5" t="s">
        <v>222</v>
      </c>
      <c r="B107" s="5" t="s">
        <v>223</v>
      </c>
      <c r="C107" s="5" t="s">
        <v>55</v>
      </c>
      <c r="D107" s="5" t="s">
        <v>1094</v>
      </c>
      <c r="E107" s="29">
        <f t="shared" si="1"/>
        <v>5.9999999999999995E-5</v>
      </c>
      <c r="G107" s="5">
        <f>INDEX('AEG Inputs'!$M:$M,MATCH($C107,'AEG Inputs'!$F:$F,0))</f>
        <v>6</v>
      </c>
      <c r="S107" s="5" t="s">
        <v>8</v>
      </c>
      <c r="T107" s="5" t="s">
        <v>1016</v>
      </c>
      <c r="U107" s="5" t="s">
        <v>74</v>
      </c>
      <c r="V107" s="5" t="s">
        <v>229</v>
      </c>
      <c r="W107" s="30">
        <v>-1.1415499999999999E-4</v>
      </c>
      <c r="Y107" s="5" t="s">
        <v>1004</v>
      </c>
      <c r="Z107" s="5">
        <v>1</v>
      </c>
      <c r="AD107" s="5" t="s">
        <v>1002</v>
      </c>
      <c r="AH107" s="5" t="s">
        <v>992</v>
      </c>
    </row>
    <row r="108" spans="1:34" x14ac:dyDescent="0.25">
      <c r="A108" s="5" t="s">
        <v>222</v>
      </c>
      <c r="B108" s="5" t="s">
        <v>223</v>
      </c>
      <c r="C108" s="5" t="s">
        <v>57</v>
      </c>
      <c r="D108" s="5" t="s">
        <v>1094</v>
      </c>
      <c r="E108" s="29">
        <f t="shared" si="1"/>
        <v>4.0000000000000003E-5</v>
      </c>
      <c r="G108" s="5">
        <f>INDEX('AEG Inputs'!$M:$M,MATCH($C108,'AEG Inputs'!$F:$F,0))</f>
        <v>4</v>
      </c>
      <c r="S108" s="5" t="s">
        <v>8</v>
      </c>
      <c r="T108" s="5" t="s">
        <v>1017</v>
      </c>
      <c r="U108" s="5" t="s">
        <v>76</v>
      </c>
      <c r="V108" s="5" t="s">
        <v>229</v>
      </c>
      <c r="W108" s="30">
        <v>-2.0548E-5</v>
      </c>
      <c r="Y108" s="5" t="s">
        <v>1004</v>
      </c>
      <c r="Z108" s="5">
        <v>1</v>
      </c>
      <c r="AD108" s="5" t="s">
        <v>1002</v>
      </c>
      <c r="AH108" s="5" t="s">
        <v>992</v>
      </c>
    </row>
    <row r="109" spans="1:34" x14ac:dyDescent="0.25">
      <c r="A109" s="5" t="s">
        <v>222</v>
      </c>
      <c r="B109" s="5" t="s">
        <v>223</v>
      </c>
      <c r="C109" s="5" t="s">
        <v>59</v>
      </c>
      <c r="D109" s="5" t="s">
        <v>1094</v>
      </c>
      <c r="E109" s="29">
        <f t="shared" si="1"/>
        <v>4.0000000000000003E-5</v>
      </c>
      <c r="G109" s="5">
        <f>INDEX('AEG Inputs'!$M:$M,MATCH($C109,'AEG Inputs'!$F:$F,0))</f>
        <v>4</v>
      </c>
      <c r="S109" s="5" t="s">
        <v>8</v>
      </c>
      <c r="T109" s="5" t="s">
        <v>1018</v>
      </c>
      <c r="U109" s="5" t="s">
        <v>78</v>
      </c>
      <c r="V109" s="5" t="s">
        <v>229</v>
      </c>
      <c r="W109" s="30">
        <v>-2.0548E-5</v>
      </c>
      <c r="Y109" s="5" t="s">
        <v>1004</v>
      </c>
      <c r="Z109" s="5">
        <v>1</v>
      </c>
      <c r="AD109" s="5" t="s">
        <v>1002</v>
      </c>
      <c r="AH109" s="5" t="s">
        <v>992</v>
      </c>
    </row>
    <row r="110" spans="1:34" x14ac:dyDescent="0.25">
      <c r="A110" s="5" t="s">
        <v>222</v>
      </c>
      <c r="B110" s="5" t="s">
        <v>223</v>
      </c>
      <c r="C110" s="5" t="s">
        <v>61</v>
      </c>
      <c r="D110" s="5" t="s">
        <v>1094</v>
      </c>
      <c r="E110" s="29">
        <f t="shared" si="1"/>
        <v>5.9999999999999995E-5</v>
      </c>
      <c r="G110" s="5">
        <f>INDEX('AEG Inputs'!$M:$M,MATCH($C110,'AEG Inputs'!$F:$F,0))</f>
        <v>6</v>
      </c>
      <c r="S110" s="5" t="s">
        <v>8</v>
      </c>
      <c r="T110" s="5" t="s">
        <v>1019</v>
      </c>
      <c r="U110" s="5" t="s">
        <v>59</v>
      </c>
      <c r="V110" s="5" t="s">
        <v>229</v>
      </c>
      <c r="W110" s="30">
        <v>-2.2830999999999999E-5</v>
      </c>
      <c r="Y110" s="5" t="s">
        <v>1004</v>
      </c>
      <c r="Z110" s="5">
        <v>1</v>
      </c>
      <c r="AD110" s="5" t="s">
        <v>1002</v>
      </c>
      <c r="AH110" s="5" t="s">
        <v>992</v>
      </c>
    </row>
    <row r="111" spans="1:34" x14ac:dyDescent="0.25">
      <c r="A111" s="5" t="s">
        <v>222</v>
      </c>
      <c r="B111" s="5" t="s">
        <v>223</v>
      </c>
      <c r="C111" s="5" t="s">
        <v>66</v>
      </c>
      <c r="D111" s="5" t="s">
        <v>1094</v>
      </c>
      <c r="E111" s="29">
        <f t="shared" si="1"/>
        <v>1.0000000000000001E-5</v>
      </c>
      <c r="G111" s="5">
        <f>INDEX('AEG Inputs'!$M:$M,MATCH($C111,'AEG Inputs'!$F:$F,0))</f>
        <v>1</v>
      </c>
      <c r="S111" s="5" t="s">
        <v>8</v>
      </c>
      <c r="T111" s="5" t="s">
        <v>1020</v>
      </c>
      <c r="U111" s="5" t="s">
        <v>49</v>
      </c>
      <c r="V111" s="5" t="s">
        <v>229</v>
      </c>
      <c r="W111" s="30">
        <v>-1.0274E-4</v>
      </c>
      <c r="Y111" s="5" t="s">
        <v>1004</v>
      </c>
      <c r="Z111" s="5">
        <v>1</v>
      </c>
      <c r="AD111" s="5" t="s">
        <v>1002</v>
      </c>
      <c r="AH111" s="5" t="s">
        <v>992</v>
      </c>
    </row>
    <row r="112" spans="1:34" x14ac:dyDescent="0.25">
      <c r="A112" s="5" t="s">
        <v>222</v>
      </c>
      <c r="B112" s="5" t="s">
        <v>223</v>
      </c>
      <c r="C112" s="5" t="s">
        <v>68</v>
      </c>
      <c r="D112" s="5" t="s">
        <v>1094</v>
      </c>
      <c r="E112" s="29">
        <f t="shared" si="1"/>
        <v>5.9999999999999995E-5</v>
      </c>
      <c r="G112" s="5">
        <f>INDEX('AEG Inputs'!$M:$M,MATCH($C112,'AEG Inputs'!$F:$F,0))</f>
        <v>6</v>
      </c>
      <c r="S112" s="5" t="s">
        <v>8</v>
      </c>
      <c r="T112" s="5" t="s">
        <v>1021</v>
      </c>
      <c r="U112" s="5" t="s">
        <v>51</v>
      </c>
      <c r="V112" s="5" t="s">
        <v>229</v>
      </c>
      <c r="W112" s="30">
        <v>-2.0548E-5</v>
      </c>
      <c r="Y112" s="5" t="s">
        <v>1004</v>
      </c>
      <c r="Z112" s="5">
        <v>1</v>
      </c>
      <c r="AD112" s="5" t="s">
        <v>1002</v>
      </c>
      <c r="AH112" s="5" t="s">
        <v>992</v>
      </c>
    </row>
    <row r="113" spans="1:34" x14ac:dyDescent="0.25">
      <c r="A113" s="5" t="s">
        <v>222</v>
      </c>
      <c r="B113" s="5" t="s">
        <v>223</v>
      </c>
      <c r="C113" s="5" t="s">
        <v>70</v>
      </c>
      <c r="D113" s="5" t="s">
        <v>1094</v>
      </c>
      <c r="E113" s="29">
        <f t="shared" si="1"/>
        <v>5.9999999999999995E-5</v>
      </c>
      <c r="G113" s="5">
        <f>INDEX('AEG Inputs'!$M:$M,MATCH($C113,'AEG Inputs'!$F:$F,0))</f>
        <v>6</v>
      </c>
      <c r="S113" s="5" t="s">
        <v>8</v>
      </c>
      <c r="T113" s="5" t="s">
        <v>1022</v>
      </c>
      <c r="U113" s="5" t="s">
        <v>53</v>
      </c>
      <c r="V113" s="5" t="s">
        <v>229</v>
      </c>
      <c r="W113" s="30">
        <v>-1.1415499999999999E-4</v>
      </c>
      <c r="Y113" s="5" t="s">
        <v>1004</v>
      </c>
      <c r="Z113" s="5">
        <v>1</v>
      </c>
      <c r="AD113" s="5" t="s">
        <v>1002</v>
      </c>
      <c r="AH113" s="5" t="s">
        <v>992</v>
      </c>
    </row>
    <row r="114" spans="1:34" x14ac:dyDescent="0.25">
      <c r="A114" s="5" t="s">
        <v>222</v>
      </c>
      <c r="B114" s="5" t="s">
        <v>223</v>
      </c>
      <c r="C114" s="5" t="s">
        <v>72</v>
      </c>
      <c r="D114" s="5" t="s">
        <v>1094</v>
      </c>
      <c r="E114" s="29">
        <f t="shared" si="1"/>
        <v>4.0000000000000003E-5</v>
      </c>
      <c r="G114" s="5">
        <f>INDEX('AEG Inputs'!$M:$M,MATCH($C114,'AEG Inputs'!$F:$F,0))</f>
        <v>4</v>
      </c>
      <c r="S114" s="5" t="s">
        <v>8</v>
      </c>
      <c r="T114" s="5" t="s">
        <v>1023</v>
      </c>
      <c r="U114" s="5" t="s">
        <v>55</v>
      </c>
      <c r="V114" s="5" t="s">
        <v>229</v>
      </c>
      <c r="W114" s="30">
        <v>-2.0548E-5</v>
      </c>
      <c r="Y114" s="5" t="s">
        <v>1004</v>
      </c>
      <c r="Z114" s="5">
        <v>1</v>
      </c>
      <c r="AD114" s="5" t="s">
        <v>1002</v>
      </c>
      <c r="AH114" s="5" t="s">
        <v>992</v>
      </c>
    </row>
    <row r="115" spans="1:34" x14ac:dyDescent="0.25">
      <c r="A115" s="5" t="s">
        <v>222</v>
      </c>
      <c r="B115" s="5" t="s">
        <v>223</v>
      </c>
      <c r="C115" s="5" t="s">
        <v>74</v>
      </c>
      <c r="D115" s="5" t="s">
        <v>1094</v>
      </c>
      <c r="E115" s="29">
        <f t="shared" si="1"/>
        <v>4.0000000000000003E-5</v>
      </c>
      <c r="G115" s="5">
        <f>INDEX('AEG Inputs'!$M:$M,MATCH($C115,'AEG Inputs'!$F:$F,0))</f>
        <v>4</v>
      </c>
      <c r="S115" s="5" t="s">
        <v>8</v>
      </c>
      <c r="T115" s="5" t="s">
        <v>1024</v>
      </c>
      <c r="U115" s="5" t="s">
        <v>57</v>
      </c>
      <c r="V115" s="5" t="s">
        <v>229</v>
      </c>
      <c r="W115" s="30">
        <v>-2.2830999999999999E-5</v>
      </c>
      <c r="Y115" s="5" t="s">
        <v>1004</v>
      </c>
      <c r="Z115" s="5">
        <v>1</v>
      </c>
      <c r="AD115" s="5" t="s">
        <v>1002</v>
      </c>
      <c r="AH115" s="5" t="s">
        <v>992</v>
      </c>
    </row>
    <row r="116" spans="1:34" x14ac:dyDescent="0.25">
      <c r="A116" s="5" t="s">
        <v>222</v>
      </c>
      <c r="B116" s="5" t="s">
        <v>223</v>
      </c>
      <c r="C116" s="5" t="s">
        <v>76</v>
      </c>
      <c r="D116" s="5" t="s">
        <v>1094</v>
      </c>
      <c r="E116" s="29">
        <f t="shared" si="1"/>
        <v>5.9999999999999995E-5</v>
      </c>
      <c r="G116" s="5">
        <f>INDEX('AEG Inputs'!$M:$M,MATCH($C116,'AEG Inputs'!$F:$F,0))</f>
        <v>6</v>
      </c>
      <c r="S116" s="5" t="s">
        <v>8</v>
      </c>
      <c r="T116" s="5" t="s">
        <v>1025</v>
      </c>
      <c r="U116" s="5" t="s">
        <v>61</v>
      </c>
      <c r="V116" s="5" t="s">
        <v>229</v>
      </c>
      <c r="W116" s="30">
        <v>-2.0548E-5</v>
      </c>
      <c r="Y116" s="5" t="s">
        <v>1004</v>
      </c>
      <c r="Z116" s="5">
        <v>1</v>
      </c>
      <c r="AD116" s="5" t="s">
        <v>1002</v>
      </c>
      <c r="AH116" s="5" t="s">
        <v>992</v>
      </c>
    </row>
    <row r="117" spans="1:34" x14ac:dyDescent="0.25">
      <c r="A117" s="5" t="s">
        <v>222</v>
      </c>
      <c r="B117" s="5" t="s">
        <v>223</v>
      </c>
      <c r="C117" s="5" t="s">
        <v>78</v>
      </c>
      <c r="D117" s="5" t="s">
        <v>1094</v>
      </c>
      <c r="E117" s="29">
        <f t="shared" si="1"/>
        <v>5.9999999999999995E-5</v>
      </c>
      <c r="G117" s="5">
        <f>INDEX('AEG Inputs'!$M:$M,MATCH($C117,'AEG Inputs'!$F:$F,0))</f>
        <v>6</v>
      </c>
      <c r="S117" s="5" t="s">
        <v>8</v>
      </c>
      <c r="T117" s="5" t="s">
        <v>1026</v>
      </c>
      <c r="U117" s="5" t="s">
        <v>32</v>
      </c>
      <c r="V117" s="5" t="s">
        <v>229</v>
      </c>
      <c r="W117" s="30">
        <v>-1.0274E-4</v>
      </c>
      <c r="Y117" s="5" t="s">
        <v>1004</v>
      </c>
      <c r="Z117" s="5">
        <v>1</v>
      </c>
      <c r="AD117" s="5" t="s">
        <v>1002</v>
      </c>
      <c r="AH117" s="5" t="s">
        <v>992</v>
      </c>
    </row>
    <row r="118" spans="1:34" x14ac:dyDescent="0.25">
      <c r="A118" s="5" t="s">
        <v>222</v>
      </c>
      <c r="B118" s="5" t="s">
        <v>223</v>
      </c>
      <c r="C118" s="5" t="s">
        <v>80</v>
      </c>
      <c r="D118" s="5" t="s">
        <v>1094</v>
      </c>
      <c r="E118" s="29">
        <f t="shared" si="1"/>
        <v>1.0000000000000001E-5</v>
      </c>
      <c r="G118" s="5">
        <f>INDEX('AEG Inputs'!$M:$M,MATCH($C118,'AEG Inputs'!$F:$F,0))</f>
        <v>1</v>
      </c>
      <c r="S118" s="5" t="s">
        <v>8</v>
      </c>
      <c r="T118" s="5" t="s">
        <v>1027</v>
      </c>
      <c r="U118" s="5" t="s">
        <v>35</v>
      </c>
      <c r="V118" s="5" t="s">
        <v>229</v>
      </c>
      <c r="W118" s="30">
        <v>-2.0548E-5</v>
      </c>
      <c r="Y118" s="5" t="s">
        <v>1004</v>
      </c>
      <c r="Z118" s="5">
        <v>1</v>
      </c>
      <c r="AD118" s="5" t="s">
        <v>1002</v>
      </c>
      <c r="AH118" s="5" t="s">
        <v>992</v>
      </c>
    </row>
    <row r="119" spans="1:34" x14ac:dyDescent="0.25">
      <c r="A119" s="5" t="s">
        <v>222</v>
      </c>
      <c r="B119" s="5" t="s">
        <v>223</v>
      </c>
      <c r="C119" s="5" t="s">
        <v>82</v>
      </c>
      <c r="D119" s="5" t="s">
        <v>1094</v>
      </c>
      <c r="E119" s="29">
        <f t="shared" si="1"/>
        <v>5.9999999999999995E-5</v>
      </c>
      <c r="G119" s="5">
        <f>INDEX('AEG Inputs'!$M:$M,MATCH($C119,'AEG Inputs'!$F:$F,0))</f>
        <v>6</v>
      </c>
      <c r="S119" s="5" t="s">
        <v>8</v>
      </c>
      <c r="T119" s="5" t="s">
        <v>1028</v>
      </c>
      <c r="U119" s="5" t="s">
        <v>37</v>
      </c>
      <c r="V119" s="5" t="s">
        <v>229</v>
      </c>
      <c r="W119" s="30">
        <v>-2.0548E-5</v>
      </c>
      <c r="Y119" s="5" t="s">
        <v>1004</v>
      </c>
      <c r="Z119" s="5">
        <v>1</v>
      </c>
      <c r="AD119" s="5" t="s">
        <v>1002</v>
      </c>
      <c r="AH119" s="5" t="s">
        <v>992</v>
      </c>
    </row>
    <row r="120" spans="1:34" x14ac:dyDescent="0.25">
      <c r="A120" s="5" t="s">
        <v>222</v>
      </c>
      <c r="B120" s="5" t="s">
        <v>223</v>
      </c>
      <c r="C120" s="5" t="s">
        <v>84</v>
      </c>
      <c r="D120" s="5" t="s">
        <v>1094</v>
      </c>
      <c r="E120" s="29">
        <f t="shared" si="1"/>
        <v>4.0000000000000003E-5</v>
      </c>
      <c r="G120" s="5">
        <f>INDEX('AEG Inputs'!$M:$M,MATCH($C120,'AEG Inputs'!$F:$F,0))</f>
        <v>4</v>
      </c>
      <c r="S120" s="5" t="s">
        <v>8</v>
      </c>
      <c r="T120" s="5" t="s">
        <v>1029</v>
      </c>
      <c r="U120" s="5" t="s">
        <v>39</v>
      </c>
      <c r="V120" s="5" t="s">
        <v>229</v>
      </c>
      <c r="W120" s="30">
        <v>-2.2830999999999999E-5</v>
      </c>
      <c r="Y120" s="5" t="s">
        <v>1004</v>
      </c>
      <c r="Z120" s="5">
        <v>1</v>
      </c>
      <c r="AD120" s="5" t="s">
        <v>1002</v>
      </c>
      <c r="AH120" s="5" t="s">
        <v>992</v>
      </c>
    </row>
    <row r="121" spans="1:34" x14ac:dyDescent="0.25">
      <c r="A121" s="5" t="s">
        <v>222</v>
      </c>
      <c r="B121" s="5" t="s">
        <v>223</v>
      </c>
      <c r="C121" s="5" t="s">
        <v>86</v>
      </c>
      <c r="D121" s="5" t="s">
        <v>1094</v>
      </c>
      <c r="E121" s="29">
        <f t="shared" si="1"/>
        <v>5.9999999999999995E-5</v>
      </c>
      <c r="G121" s="5">
        <f>INDEX('AEG Inputs'!$M:$M,MATCH($C121,'AEG Inputs'!$F:$F,0))</f>
        <v>6</v>
      </c>
      <c r="S121" s="5" t="s">
        <v>8</v>
      </c>
      <c r="T121" s="5" t="s">
        <v>1030</v>
      </c>
      <c r="U121" s="5" t="s">
        <v>41</v>
      </c>
      <c r="V121" s="5" t="s">
        <v>229</v>
      </c>
      <c r="W121" s="30">
        <v>-1.1415499999999999E-4</v>
      </c>
      <c r="Y121" s="5" t="s">
        <v>1004</v>
      </c>
      <c r="Z121" s="5">
        <v>1</v>
      </c>
      <c r="AD121" s="5" t="s">
        <v>1002</v>
      </c>
      <c r="AH121" s="5" t="s">
        <v>992</v>
      </c>
    </row>
    <row r="122" spans="1:34" x14ac:dyDescent="0.25">
      <c r="A122" s="5" t="s">
        <v>222</v>
      </c>
      <c r="B122" s="5" t="s">
        <v>223</v>
      </c>
      <c r="C122" s="5" t="s">
        <v>88</v>
      </c>
      <c r="D122" s="5" t="s">
        <v>1094</v>
      </c>
      <c r="E122" s="29">
        <f t="shared" si="1"/>
        <v>4.0000000000000003E-5</v>
      </c>
      <c r="G122" s="5">
        <f>INDEX('AEG Inputs'!$M:$M,MATCH($C122,'AEG Inputs'!$F:$F,0))</f>
        <v>4</v>
      </c>
      <c r="S122" s="5" t="s">
        <v>8</v>
      </c>
      <c r="T122" s="5" t="s">
        <v>1031</v>
      </c>
      <c r="U122" s="5" t="s">
        <v>43</v>
      </c>
      <c r="V122" s="5" t="s">
        <v>229</v>
      </c>
      <c r="W122" s="30">
        <v>-2.0548E-5</v>
      </c>
      <c r="Y122" s="5" t="s">
        <v>1004</v>
      </c>
      <c r="Z122" s="5">
        <v>1</v>
      </c>
      <c r="AD122" s="5" t="s">
        <v>1002</v>
      </c>
      <c r="AH122" s="5" t="s">
        <v>992</v>
      </c>
    </row>
    <row r="123" spans="1:34" x14ac:dyDescent="0.25">
      <c r="A123" s="5" t="s">
        <v>222</v>
      </c>
      <c r="B123" s="5" t="s">
        <v>223</v>
      </c>
      <c r="C123" s="5" t="s">
        <v>90</v>
      </c>
      <c r="D123" s="5" t="s">
        <v>1094</v>
      </c>
      <c r="E123" s="29">
        <f t="shared" si="1"/>
        <v>4.0000000000000003E-5</v>
      </c>
      <c r="G123" s="5">
        <f>INDEX('AEG Inputs'!$M:$M,MATCH($C123,'AEG Inputs'!$F:$F,0))</f>
        <v>4</v>
      </c>
      <c r="S123" s="5" t="s">
        <v>8</v>
      </c>
      <c r="T123" s="5" t="s">
        <v>1032</v>
      </c>
      <c r="U123" s="5" t="s">
        <v>45</v>
      </c>
      <c r="V123" s="5" t="s">
        <v>229</v>
      </c>
      <c r="W123" s="30">
        <v>-2.2830999999999999E-5</v>
      </c>
      <c r="Y123" s="5" t="s">
        <v>1004</v>
      </c>
      <c r="Z123" s="5">
        <v>1</v>
      </c>
      <c r="AD123" s="5" t="s">
        <v>1002</v>
      </c>
      <c r="AH123" s="5" t="s">
        <v>992</v>
      </c>
    </row>
    <row r="124" spans="1:34" x14ac:dyDescent="0.25">
      <c r="A124" s="5" t="s">
        <v>222</v>
      </c>
      <c r="B124" s="5" t="s">
        <v>223</v>
      </c>
      <c r="C124" s="5" t="s">
        <v>92</v>
      </c>
      <c r="D124" s="5" t="s">
        <v>1094</v>
      </c>
      <c r="E124" s="29">
        <f t="shared" si="1"/>
        <v>5.9999999999999995E-5</v>
      </c>
      <c r="G124" s="5">
        <f>INDEX('AEG Inputs'!$M:$M,MATCH($C124,'AEG Inputs'!$F:$F,0))</f>
        <v>6</v>
      </c>
      <c r="S124" s="5" t="s">
        <v>8</v>
      </c>
      <c r="T124" s="5" t="s">
        <v>1033</v>
      </c>
      <c r="U124" s="5" t="s">
        <v>47</v>
      </c>
      <c r="V124" s="5" t="s">
        <v>229</v>
      </c>
      <c r="W124" s="30">
        <v>-2.0548E-5</v>
      </c>
      <c r="Y124" s="5" t="s">
        <v>1004</v>
      </c>
      <c r="Z124" s="5">
        <v>1</v>
      </c>
      <c r="AD124" s="5" t="s">
        <v>1002</v>
      </c>
      <c r="AH124" s="5" t="s">
        <v>992</v>
      </c>
    </row>
    <row r="125" spans="1:34" x14ac:dyDescent="0.25">
      <c r="A125" s="5" t="s">
        <v>222</v>
      </c>
      <c r="B125" s="5" t="s">
        <v>223</v>
      </c>
      <c r="C125" s="5" t="s">
        <v>96</v>
      </c>
      <c r="D125" s="5" t="s">
        <v>1094</v>
      </c>
      <c r="E125" s="29">
        <f t="shared" si="1"/>
        <v>1.0000000000000001E-5</v>
      </c>
      <c r="G125" s="5">
        <f>INDEX('AEG Inputs'!$M:$M,MATCH($C125,'AEG Inputs'!$F:$F,0))</f>
        <v>1</v>
      </c>
      <c r="S125" s="5" t="s">
        <v>8</v>
      </c>
      <c r="T125" s="5" t="s">
        <v>1034</v>
      </c>
      <c r="U125" s="5" t="s">
        <v>122</v>
      </c>
      <c r="V125" s="5" t="s">
        <v>229</v>
      </c>
      <c r="W125" s="30">
        <v>-2.2830999999999999E-5</v>
      </c>
      <c r="Y125" s="5" t="s">
        <v>1004</v>
      </c>
      <c r="Z125" s="5">
        <v>1</v>
      </c>
      <c r="AD125" s="5" t="s">
        <v>1002</v>
      </c>
      <c r="AH125" s="5" t="s">
        <v>992</v>
      </c>
    </row>
    <row r="126" spans="1:34" x14ac:dyDescent="0.25">
      <c r="A126" s="5" t="s">
        <v>222</v>
      </c>
      <c r="B126" s="5" t="s">
        <v>223</v>
      </c>
      <c r="C126" s="5" t="s">
        <v>98</v>
      </c>
      <c r="D126" s="5" t="s">
        <v>1094</v>
      </c>
      <c r="E126" s="29">
        <f t="shared" si="1"/>
        <v>5.9999999999999995E-5</v>
      </c>
      <c r="G126" s="5">
        <f>INDEX('AEG Inputs'!$M:$M,MATCH($C126,'AEG Inputs'!$F:$F,0))</f>
        <v>6</v>
      </c>
      <c r="S126" s="5" t="s">
        <v>8</v>
      </c>
      <c r="T126" s="5" t="s">
        <v>1035</v>
      </c>
      <c r="U126" s="5" t="s">
        <v>112</v>
      </c>
      <c r="V126" s="5" t="s">
        <v>229</v>
      </c>
      <c r="W126" s="30">
        <v>-1.0274E-4</v>
      </c>
      <c r="Y126" s="5" t="s">
        <v>1004</v>
      </c>
      <c r="Z126" s="5">
        <v>1</v>
      </c>
      <c r="AD126" s="5" t="s">
        <v>1002</v>
      </c>
      <c r="AH126" s="5" t="s">
        <v>992</v>
      </c>
    </row>
    <row r="127" spans="1:34" x14ac:dyDescent="0.25">
      <c r="A127" s="5" t="s">
        <v>222</v>
      </c>
      <c r="B127" s="5" t="s">
        <v>223</v>
      </c>
      <c r="C127" s="5" t="s">
        <v>100</v>
      </c>
      <c r="D127" s="5" t="s">
        <v>1094</v>
      </c>
      <c r="E127" s="29">
        <f t="shared" si="1"/>
        <v>5.9999999999999995E-5</v>
      </c>
      <c r="G127" s="5">
        <f>INDEX('AEG Inputs'!$M:$M,MATCH($C127,'AEG Inputs'!$F:$F,0))</f>
        <v>6</v>
      </c>
      <c r="S127" s="5" t="s">
        <v>8</v>
      </c>
      <c r="T127" s="5" t="s">
        <v>1036</v>
      </c>
      <c r="U127" s="5" t="s">
        <v>114</v>
      </c>
      <c r="V127" s="5" t="s">
        <v>229</v>
      </c>
      <c r="W127" s="30">
        <v>-2.0548E-5</v>
      </c>
      <c r="Y127" s="5" t="s">
        <v>1004</v>
      </c>
      <c r="Z127" s="5">
        <v>1</v>
      </c>
      <c r="AD127" s="5" t="s">
        <v>1002</v>
      </c>
      <c r="AH127" s="5" t="s">
        <v>992</v>
      </c>
    </row>
    <row r="128" spans="1:34" x14ac:dyDescent="0.25">
      <c r="A128" s="5" t="s">
        <v>222</v>
      </c>
      <c r="B128" s="5" t="s">
        <v>223</v>
      </c>
      <c r="C128" s="5" t="s">
        <v>102</v>
      </c>
      <c r="D128" s="5" t="s">
        <v>1094</v>
      </c>
      <c r="E128" s="29">
        <f t="shared" si="1"/>
        <v>4.0000000000000003E-5</v>
      </c>
      <c r="G128" s="5">
        <f>INDEX('AEG Inputs'!$M:$M,MATCH($C128,'AEG Inputs'!$F:$F,0))</f>
        <v>4</v>
      </c>
      <c r="S128" s="5" t="s">
        <v>8</v>
      </c>
      <c r="T128" s="5" t="s">
        <v>1037</v>
      </c>
      <c r="U128" s="5" t="s">
        <v>116</v>
      </c>
      <c r="V128" s="5" t="s">
        <v>229</v>
      </c>
      <c r="W128" s="30">
        <v>-1.1415499999999999E-4</v>
      </c>
      <c r="Y128" s="5" t="s">
        <v>1004</v>
      </c>
      <c r="Z128" s="5">
        <v>1</v>
      </c>
      <c r="AD128" s="5" t="s">
        <v>1002</v>
      </c>
      <c r="AH128" s="5" t="s">
        <v>992</v>
      </c>
    </row>
    <row r="129" spans="1:34" x14ac:dyDescent="0.25">
      <c r="A129" s="5" t="s">
        <v>222</v>
      </c>
      <c r="B129" s="5" t="s">
        <v>223</v>
      </c>
      <c r="C129" s="5" t="s">
        <v>104</v>
      </c>
      <c r="D129" s="5" t="s">
        <v>1094</v>
      </c>
      <c r="E129" s="29">
        <f t="shared" si="1"/>
        <v>4.0000000000000003E-5</v>
      </c>
      <c r="G129" s="5">
        <f>INDEX('AEG Inputs'!$M:$M,MATCH($C129,'AEG Inputs'!$F:$F,0))</f>
        <v>4</v>
      </c>
      <c r="S129" s="5" t="s">
        <v>8</v>
      </c>
      <c r="T129" s="5" t="s">
        <v>1038</v>
      </c>
      <c r="U129" s="5" t="s">
        <v>118</v>
      </c>
      <c r="V129" s="5" t="s">
        <v>229</v>
      </c>
      <c r="W129" s="30">
        <v>-2.0548E-5</v>
      </c>
      <c r="Y129" s="5" t="s">
        <v>1004</v>
      </c>
      <c r="Z129" s="5">
        <v>1</v>
      </c>
      <c r="AD129" s="5" t="s">
        <v>1002</v>
      </c>
      <c r="AH129" s="5" t="s">
        <v>992</v>
      </c>
    </row>
    <row r="130" spans="1:34" x14ac:dyDescent="0.25">
      <c r="A130" s="5" t="s">
        <v>222</v>
      </c>
      <c r="B130" s="5" t="s">
        <v>223</v>
      </c>
      <c r="C130" s="5" t="s">
        <v>106</v>
      </c>
      <c r="D130" s="5" t="s">
        <v>1094</v>
      </c>
      <c r="E130" s="29">
        <f t="shared" si="1"/>
        <v>5.9999999999999995E-5</v>
      </c>
      <c r="G130" s="5">
        <f>INDEX('AEG Inputs'!$M:$M,MATCH($C130,'AEG Inputs'!$F:$F,0))</f>
        <v>6</v>
      </c>
      <c r="S130" s="5" t="s">
        <v>8</v>
      </c>
      <c r="T130" s="5" t="s">
        <v>1039</v>
      </c>
      <c r="U130" s="5" t="s">
        <v>120</v>
      </c>
      <c r="V130" s="5" t="s">
        <v>229</v>
      </c>
      <c r="W130" s="30">
        <v>-2.2830999999999999E-5</v>
      </c>
      <c r="Y130" s="5" t="s">
        <v>1004</v>
      </c>
      <c r="Z130" s="5">
        <v>1</v>
      </c>
      <c r="AD130" s="5" t="s">
        <v>1002</v>
      </c>
      <c r="AH130" s="5" t="s">
        <v>992</v>
      </c>
    </row>
    <row r="131" spans="1:34" x14ac:dyDescent="0.25">
      <c r="A131" s="5" t="s">
        <v>222</v>
      </c>
      <c r="B131" s="5" t="s">
        <v>223</v>
      </c>
      <c r="C131" s="5" t="s">
        <v>108</v>
      </c>
      <c r="D131" s="5" t="s">
        <v>1094</v>
      </c>
      <c r="E131" s="29">
        <f t="shared" si="1"/>
        <v>4.0000000000000003E-5</v>
      </c>
      <c r="G131" s="5">
        <f>INDEX('AEG Inputs'!$M:$M,MATCH($C131,'AEG Inputs'!$F:$F,0))</f>
        <v>4</v>
      </c>
      <c r="S131" s="5" t="s">
        <v>8</v>
      </c>
      <c r="T131" s="5" t="s">
        <v>1040</v>
      </c>
      <c r="U131" s="5" t="s">
        <v>124</v>
      </c>
      <c r="V131" s="5" t="s">
        <v>229</v>
      </c>
      <c r="W131" s="30">
        <v>-2.0548E-5</v>
      </c>
      <c r="Y131" s="5" t="s">
        <v>1004</v>
      </c>
      <c r="Z131" s="5">
        <v>1</v>
      </c>
      <c r="AD131" s="5" t="s">
        <v>1002</v>
      </c>
      <c r="AH131" s="5" t="s">
        <v>992</v>
      </c>
    </row>
    <row r="132" spans="1:34" x14ac:dyDescent="0.25">
      <c r="A132" s="5" t="s">
        <v>222</v>
      </c>
      <c r="B132" s="5" t="s">
        <v>223</v>
      </c>
      <c r="C132" s="5" t="s">
        <v>110</v>
      </c>
      <c r="D132" s="5" t="s">
        <v>1094</v>
      </c>
      <c r="E132" s="29">
        <f t="shared" ref="E132:E182" si="2">$H$3*G132/1000</f>
        <v>5.9999999999999995E-5</v>
      </c>
      <c r="G132" s="5">
        <f>INDEX('AEG Inputs'!$M:$M,MATCH($C132,'AEG Inputs'!$F:$F,0))</f>
        <v>6</v>
      </c>
      <c r="S132" s="5" t="s">
        <v>8</v>
      </c>
      <c r="T132" s="5" t="s">
        <v>1041</v>
      </c>
      <c r="U132" s="5" t="s">
        <v>96</v>
      </c>
      <c r="V132" s="5" t="s">
        <v>229</v>
      </c>
      <c r="W132" s="30">
        <v>-1.0274E-4</v>
      </c>
      <c r="Y132" s="5" t="s">
        <v>1004</v>
      </c>
      <c r="Z132" s="5">
        <v>1</v>
      </c>
      <c r="AD132" s="5" t="s">
        <v>1002</v>
      </c>
      <c r="AH132" s="5" t="s">
        <v>992</v>
      </c>
    </row>
    <row r="133" spans="1:34" x14ac:dyDescent="0.25">
      <c r="A133" s="5" t="s">
        <v>222</v>
      </c>
      <c r="B133" s="5" t="s">
        <v>223</v>
      </c>
      <c r="C133" s="5" t="s">
        <v>112</v>
      </c>
      <c r="D133" s="5" t="s">
        <v>1094</v>
      </c>
      <c r="E133" s="29">
        <f t="shared" si="2"/>
        <v>1.0000000000000001E-5</v>
      </c>
      <c r="G133" s="5">
        <f>INDEX('AEG Inputs'!$M:$M,MATCH($C133,'AEG Inputs'!$F:$F,0))</f>
        <v>1</v>
      </c>
      <c r="S133" s="5" t="s">
        <v>8</v>
      </c>
      <c r="T133" s="5" t="s">
        <v>1042</v>
      </c>
      <c r="U133" s="5" t="s">
        <v>98</v>
      </c>
      <c r="V133" s="5" t="s">
        <v>229</v>
      </c>
      <c r="W133" s="30">
        <v>-2.0548E-5</v>
      </c>
      <c r="Y133" s="5" t="s">
        <v>1004</v>
      </c>
      <c r="Z133" s="5">
        <v>1</v>
      </c>
      <c r="AD133" s="5" t="s">
        <v>1002</v>
      </c>
      <c r="AH133" s="5" t="s">
        <v>992</v>
      </c>
    </row>
    <row r="134" spans="1:34" x14ac:dyDescent="0.25">
      <c r="A134" s="5" t="s">
        <v>222</v>
      </c>
      <c r="B134" s="5" t="s">
        <v>223</v>
      </c>
      <c r="C134" s="5" t="s">
        <v>114</v>
      </c>
      <c r="D134" s="5" t="s">
        <v>1094</v>
      </c>
      <c r="E134" s="29">
        <f t="shared" si="2"/>
        <v>5.9999999999999995E-5</v>
      </c>
      <c r="G134" s="5">
        <f>INDEX('AEG Inputs'!$M:$M,MATCH($C134,'AEG Inputs'!$F:$F,0))</f>
        <v>6</v>
      </c>
      <c r="S134" s="5" t="s">
        <v>8</v>
      </c>
      <c r="T134" s="5" t="s">
        <v>1043</v>
      </c>
      <c r="U134" s="5" t="s">
        <v>100</v>
      </c>
      <c r="V134" s="5" t="s">
        <v>229</v>
      </c>
      <c r="W134" s="30">
        <v>-2.0548E-5</v>
      </c>
      <c r="Y134" s="5" t="s">
        <v>1004</v>
      </c>
      <c r="Z134" s="5">
        <v>1</v>
      </c>
      <c r="AD134" s="5" t="s">
        <v>1002</v>
      </c>
      <c r="AH134" s="5" t="s">
        <v>992</v>
      </c>
    </row>
    <row r="135" spans="1:34" x14ac:dyDescent="0.25">
      <c r="A135" s="5" t="s">
        <v>222</v>
      </c>
      <c r="B135" s="5" t="s">
        <v>223</v>
      </c>
      <c r="C135" s="5" t="s">
        <v>116</v>
      </c>
      <c r="D135" s="5" t="s">
        <v>1094</v>
      </c>
      <c r="E135" s="29">
        <f t="shared" si="2"/>
        <v>4.0000000000000003E-5</v>
      </c>
      <c r="G135" s="5">
        <f>INDEX('AEG Inputs'!$M:$M,MATCH($C135,'AEG Inputs'!$F:$F,0))</f>
        <v>4</v>
      </c>
      <c r="S135" s="5" t="s">
        <v>8</v>
      </c>
      <c r="T135" s="5" t="s">
        <v>1044</v>
      </c>
      <c r="U135" s="5" t="s">
        <v>102</v>
      </c>
      <c r="V135" s="5" t="s">
        <v>229</v>
      </c>
      <c r="W135" s="30">
        <v>-2.2830999999999999E-5</v>
      </c>
      <c r="Y135" s="5" t="s">
        <v>1004</v>
      </c>
      <c r="Z135" s="5">
        <v>1</v>
      </c>
      <c r="AD135" s="5" t="s">
        <v>1002</v>
      </c>
      <c r="AH135" s="5" t="s">
        <v>992</v>
      </c>
    </row>
    <row r="136" spans="1:34" x14ac:dyDescent="0.25">
      <c r="A136" s="5" t="s">
        <v>222</v>
      </c>
      <c r="B136" s="5" t="s">
        <v>223</v>
      </c>
      <c r="C136" s="5" t="s">
        <v>118</v>
      </c>
      <c r="D136" s="5" t="s">
        <v>1094</v>
      </c>
      <c r="E136" s="29">
        <f t="shared" si="2"/>
        <v>5.9999999999999995E-5</v>
      </c>
      <c r="G136" s="5">
        <f>INDEX('AEG Inputs'!$M:$M,MATCH($C136,'AEG Inputs'!$F:$F,0))</f>
        <v>6</v>
      </c>
      <c r="S136" s="5" t="s">
        <v>8</v>
      </c>
      <c r="T136" s="5" t="s">
        <v>1045</v>
      </c>
      <c r="U136" s="5" t="s">
        <v>104</v>
      </c>
      <c r="V136" s="5" t="s">
        <v>229</v>
      </c>
      <c r="W136" s="30">
        <v>-1.1415499999999999E-4</v>
      </c>
      <c r="Y136" s="5" t="s">
        <v>1004</v>
      </c>
      <c r="Z136" s="5">
        <v>1</v>
      </c>
      <c r="AD136" s="5" t="s">
        <v>1002</v>
      </c>
      <c r="AH136" s="5" t="s">
        <v>992</v>
      </c>
    </row>
    <row r="137" spans="1:34" x14ac:dyDescent="0.25">
      <c r="A137" s="5" t="s">
        <v>222</v>
      </c>
      <c r="B137" s="5" t="s">
        <v>223</v>
      </c>
      <c r="C137" s="5" t="s">
        <v>120</v>
      </c>
      <c r="D137" s="5" t="s">
        <v>1094</v>
      </c>
      <c r="E137" s="29">
        <f t="shared" si="2"/>
        <v>4.0000000000000003E-5</v>
      </c>
      <c r="G137" s="5">
        <f>INDEX('AEG Inputs'!$M:$M,MATCH($C137,'AEG Inputs'!$F:$F,0))</f>
        <v>4</v>
      </c>
      <c r="S137" s="5" t="s">
        <v>8</v>
      </c>
      <c r="T137" s="5" t="s">
        <v>1046</v>
      </c>
      <c r="U137" s="5" t="s">
        <v>106</v>
      </c>
      <c r="V137" s="5" t="s">
        <v>229</v>
      </c>
      <c r="W137" s="30">
        <v>-2.0548E-5</v>
      </c>
      <c r="Y137" s="5" t="s">
        <v>1004</v>
      </c>
      <c r="Z137" s="5">
        <v>1</v>
      </c>
      <c r="AD137" s="5" t="s">
        <v>1002</v>
      </c>
      <c r="AH137" s="5" t="s">
        <v>992</v>
      </c>
    </row>
    <row r="138" spans="1:34" x14ac:dyDescent="0.25">
      <c r="A138" s="5" t="s">
        <v>222</v>
      </c>
      <c r="B138" s="5" t="s">
        <v>223</v>
      </c>
      <c r="C138" s="5" t="s">
        <v>122</v>
      </c>
      <c r="D138" s="5" t="s">
        <v>1094</v>
      </c>
      <c r="E138" s="29">
        <f t="shared" si="2"/>
        <v>4.0000000000000003E-5</v>
      </c>
      <c r="G138" s="5">
        <f>INDEX('AEG Inputs'!$M:$M,MATCH($C138,'AEG Inputs'!$F:$F,0))</f>
        <v>4</v>
      </c>
      <c r="S138" s="5" t="s">
        <v>8</v>
      </c>
      <c r="T138" s="5" t="s">
        <v>1047</v>
      </c>
      <c r="U138" s="5" t="s">
        <v>108</v>
      </c>
      <c r="V138" s="5" t="s">
        <v>229</v>
      </c>
      <c r="W138" s="30">
        <v>-2.2830999999999999E-5</v>
      </c>
      <c r="Y138" s="5" t="s">
        <v>1004</v>
      </c>
      <c r="Z138" s="5">
        <v>1</v>
      </c>
      <c r="AD138" s="5" t="s">
        <v>1002</v>
      </c>
      <c r="AH138" s="5" t="s">
        <v>992</v>
      </c>
    </row>
    <row r="139" spans="1:34" x14ac:dyDescent="0.25">
      <c r="A139" s="5" t="s">
        <v>222</v>
      </c>
      <c r="B139" s="5" t="s">
        <v>223</v>
      </c>
      <c r="C139" s="5" t="s">
        <v>124</v>
      </c>
      <c r="D139" s="5" t="s">
        <v>1094</v>
      </c>
      <c r="E139" s="29">
        <f t="shared" si="2"/>
        <v>5.9999999999999995E-5</v>
      </c>
      <c r="G139" s="5">
        <f>INDEX('AEG Inputs'!$M:$M,MATCH($C139,'AEG Inputs'!$F:$F,0))</f>
        <v>6</v>
      </c>
      <c r="S139" s="5" t="s">
        <v>8</v>
      </c>
      <c r="T139" s="5" t="s">
        <v>1048</v>
      </c>
      <c r="U139" s="5" t="s">
        <v>110</v>
      </c>
      <c r="V139" s="5" t="s">
        <v>229</v>
      </c>
      <c r="W139" s="30">
        <v>-2.0548E-5</v>
      </c>
      <c r="Y139" s="5" t="s">
        <v>1004</v>
      </c>
      <c r="Z139" s="5">
        <v>1</v>
      </c>
      <c r="AD139" s="5" t="s">
        <v>1002</v>
      </c>
      <c r="AH139" s="5" t="s">
        <v>992</v>
      </c>
    </row>
    <row r="140" spans="1:34" x14ac:dyDescent="0.25">
      <c r="A140" s="5" t="s">
        <v>222</v>
      </c>
      <c r="B140" s="5" t="s">
        <v>223</v>
      </c>
      <c r="C140" s="5" t="s">
        <v>128</v>
      </c>
      <c r="D140" s="5" t="s">
        <v>1094</v>
      </c>
      <c r="E140" s="29">
        <f t="shared" si="2"/>
        <v>1.0000000000000001E-5</v>
      </c>
      <c r="G140" s="5">
        <f>INDEX('AEG Inputs'!$M:$M,MATCH($C140,'AEG Inputs'!$F:$F,0))</f>
        <v>1</v>
      </c>
      <c r="S140" s="5" t="s">
        <v>8</v>
      </c>
      <c r="T140" s="5" t="s">
        <v>1049</v>
      </c>
      <c r="U140" s="5" t="s">
        <v>152</v>
      </c>
      <c r="V140" s="5" t="s">
        <v>229</v>
      </c>
      <c r="W140" s="30">
        <v>-2.2830999999999999E-5</v>
      </c>
      <c r="Y140" s="5" t="s">
        <v>1004</v>
      </c>
      <c r="Z140" s="5">
        <v>1</v>
      </c>
      <c r="AD140" s="5" t="s">
        <v>1002</v>
      </c>
      <c r="AH140" s="5" t="s">
        <v>992</v>
      </c>
    </row>
    <row r="141" spans="1:34" x14ac:dyDescent="0.25">
      <c r="A141" s="5" t="s">
        <v>222</v>
      </c>
      <c r="B141" s="5" t="s">
        <v>223</v>
      </c>
      <c r="C141" s="5" t="s">
        <v>130</v>
      </c>
      <c r="D141" s="5" t="s">
        <v>1094</v>
      </c>
      <c r="E141" s="29">
        <f t="shared" si="2"/>
        <v>5.9999999999999995E-5</v>
      </c>
      <c r="G141" s="5">
        <f>INDEX('AEG Inputs'!$M:$M,MATCH($C141,'AEG Inputs'!$F:$F,0))</f>
        <v>6</v>
      </c>
      <c r="S141" s="5" t="s">
        <v>8</v>
      </c>
      <c r="T141" s="5" t="s">
        <v>1050</v>
      </c>
      <c r="U141" s="5" t="s">
        <v>142</v>
      </c>
      <c r="V141" s="5" t="s">
        <v>229</v>
      </c>
      <c r="W141" s="30">
        <v>-1.0274E-4</v>
      </c>
      <c r="Y141" s="5" t="s">
        <v>1004</v>
      </c>
      <c r="Z141" s="5">
        <v>1</v>
      </c>
      <c r="AD141" s="5" t="s">
        <v>1002</v>
      </c>
      <c r="AH141" s="5" t="s">
        <v>992</v>
      </c>
    </row>
    <row r="142" spans="1:34" x14ac:dyDescent="0.25">
      <c r="A142" s="5" t="s">
        <v>222</v>
      </c>
      <c r="B142" s="5" t="s">
        <v>223</v>
      </c>
      <c r="C142" s="5" t="s">
        <v>132</v>
      </c>
      <c r="D142" s="5" t="s">
        <v>1094</v>
      </c>
      <c r="E142" s="29">
        <f t="shared" si="2"/>
        <v>5.9999999999999995E-5</v>
      </c>
      <c r="G142" s="5">
        <f>INDEX('AEG Inputs'!$M:$M,MATCH($C142,'AEG Inputs'!$F:$F,0))</f>
        <v>6</v>
      </c>
      <c r="S142" s="5" t="s">
        <v>8</v>
      </c>
      <c r="T142" s="5" t="s">
        <v>1051</v>
      </c>
      <c r="U142" s="5" t="s">
        <v>144</v>
      </c>
      <c r="V142" s="5" t="s">
        <v>229</v>
      </c>
      <c r="W142" s="30">
        <v>-2.0548E-5</v>
      </c>
      <c r="Y142" s="5" t="s">
        <v>1004</v>
      </c>
      <c r="Z142" s="5">
        <v>1</v>
      </c>
      <c r="AD142" s="5" t="s">
        <v>1002</v>
      </c>
      <c r="AH142" s="5" t="s">
        <v>992</v>
      </c>
    </row>
    <row r="143" spans="1:34" x14ac:dyDescent="0.25">
      <c r="A143" s="5" t="s">
        <v>222</v>
      </c>
      <c r="B143" s="5" t="s">
        <v>223</v>
      </c>
      <c r="C143" s="5" t="s">
        <v>134</v>
      </c>
      <c r="D143" s="5" t="s">
        <v>1094</v>
      </c>
      <c r="E143" s="29">
        <f t="shared" si="2"/>
        <v>4.0000000000000003E-5</v>
      </c>
      <c r="G143" s="5">
        <f>INDEX('AEG Inputs'!$M:$M,MATCH($C143,'AEG Inputs'!$F:$F,0))</f>
        <v>4</v>
      </c>
      <c r="S143" s="5" t="s">
        <v>8</v>
      </c>
      <c r="T143" s="5" t="s">
        <v>1052</v>
      </c>
      <c r="U143" s="5" t="s">
        <v>146</v>
      </c>
      <c r="V143" s="5" t="s">
        <v>229</v>
      </c>
      <c r="W143" s="30">
        <v>-1.1415499999999999E-4</v>
      </c>
      <c r="Y143" s="5" t="s">
        <v>1004</v>
      </c>
      <c r="Z143" s="5">
        <v>1</v>
      </c>
      <c r="AD143" s="5" t="s">
        <v>1002</v>
      </c>
      <c r="AH143" s="5" t="s">
        <v>992</v>
      </c>
    </row>
    <row r="144" spans="1:34" x14ac:dyDescent="0.25">
      <c r="A144" s="5" t="s">
        <v>222</v>
      </c>
      <c r="B144" s="5" t="s">
        <v>223</v>
      </c>
      <c r="C144" s="5" t="s">
        <v>136</v>
      </c>
      <c r="D144" s="5" t="s">
        <v>1094</v>
      </c>
      <c r="E144" s="29">
        <f t="shared" si="2"/>
        <v>4.0000000000000003E-5</v>
      </c>
      <c r="G144" s="5">
        <f>INDEX('AEG Inputs'!$M:$M,MATCH($C144,'AEG Inputs'!$F:$F,0))</f>
        <v>4</v>
      </c>
      <c r="S144" s="5" t="s">
        <v>8</v>
      </c>
      <c r="T144" s="5" t="s">
        <v>1053</v>
      </c>
      <c r="U144" s="5" t="s">
        <v>148</v>
      </c>
      <c r="V144" s="5" t="s">
        <v>229</v>
      </c>
      <c r="W144" s="30">
        <v>-2.0548E-5</v>
      </c>
      <c r="Y144" s="5" t="s">
        <v>1004</v>
      </c>
      <c r="Z144" s="5">
        <v>1</v>
      </c>
      <c r="AD144" s="5" t="s">
        <v>1002</v>
      </c>
      <c r="AH144" s="5" t="s">
        <v>992</v>
      </c>
    </row>
    <row r="145" spans="1:34" x14ac:dyDescent="0.25">
      <c r="A145" s="5" t="s">
        <v>222</v>
      </c>
      <c r="B145" s="5" t="s">
        <v>223</v>
      </c>
      <c r="C145" s="5" t="s">
        <v>138</v>
      </c>
      <c r="D145" s="5" t="s">
        <v>1094</v>
      </c>
      <c r="E145" s="29">
        <f t="shared" si="2"/>
        <v>5.9999999999999995E-5</v>
      </c>
      <c r="G145" s="5">
        <f>INDEX('AEG Inputs'!$M:$M,MATCH($C145,'AEG Inputs'!$F:$F,0))</f>
        <v>6</v>
      </c>
      <c r="S145" s="5" t="s">
        <v>8</v>
      </c>
      <c r="T145" s="5" t="s">
        <v>1054</v>
      </c>
      <c r="U145" s="5" t="s">
        <v>150</v>
      </c>
      <c r="V145" s="5" t="s">
        <v>229</v>
      </c>
      <c r="W145" s="30">
        <v>-2.2830999999999999E-5</v>
      </c>
      <c r="Y145" s="5" t="s">
        <v>1004</v>
      </c>
      <c r="Z145" s="5">
        <v>1</v>
      </c>
      <c r="AD145" s="5" t="s">
        <v>1002</v>
      </c>
      <c r="AH145" s="5" t="s">
        <v>992</v>
      </c>
    </row>
    <row r="146" spans="1:34" x14ac:dyDescent="0.25">
      <c r="A146" s="5" t="s">
        <v>222</v>
      </c>
      <c r="B146" s="5" t="s">
        <v>223</v>
      </c>
      <c r="C146" s="5" t="s">
        <v>140</v>
      </c>
      <c r="D146" s="5" t="s">
        <v>1094</v>
      </c>
      <c r="E146" s="29">
        <f t="shared" si="2"/>
        <v>5.9999999999999995E-5</v>
      </c>
      <c r="G146" s="5">
        <f>INDEX('AEG Inputs'!$M:$M,MATCH($C146,'AEG Inputs'!$F:$F,0))</f>
        <v>6</v>
      </c>
      <c r="S146" s="5" t="s">
        <v>8</v>
      </c>
      <c r="T146" s="5" t="s">
        <v>1055</v>
      </c>
      <c r="U146" s="5" t="s">
        <v>154</v>
      </c>
      <c r="V146" s="5" t="s">
        <v>229</v>
      </c>
      <c r="W146" s="30">
        <v>-2.0548E-5</v>
      </c>
      <c r="Y146" s="5" t="s">
        <v>1004</v>
      </c>
      <c r="Z146" s="5">
        <v>1</v>
      </c>
      <c r="AD146" s="5" t="s">
        <v>1002</v>
      </c>
      <c r="AH146" s="5" t="s">
        <v>992</v>
      </c>
    </row>
    <row r="147" spans="1:34" x14ac:dyDescent="0.25">
      <c r="A147" s="5" t="s">
        <v>222</v>
      </c>
      <c r="B147" s="5" t="s">
        <v>223</v>
      </c>
      <c r="C147" s="5" t="s">
        <v>142</v>
      </c>
      <c r="D147" s="5" t="s">
        <v>1094</v>
      </c>
      <c r="E147" s="29">
        <f t="shared" si="2"/>
        <v>1.0000000000000001E-5</v>
      </c>
      <c r="G147" s="5">
        <f>INDEX('AEG Inputs'!$M:$M,MATCH($C147,'AEG Inputs'!$F:$F,0))</f>
        <v>1</v>
      </c>
      <c r="S147" s="5" t="s">
        <v>8</v>
      </c>
      <c r="T147" s="5" t="s">
        <v>1056</v>
      </c>
      <c r="U147" s="5" t="s">
        <v>128</v>
      </c>
      <c r="V147" s="5" t="s">
        <v>229</v>
      </c>
      <c r="W147" s="30">
        <v>-1.0274E-4</v>
      </c>
      <c r="Y147" s="5" t="s">
        <v>1004</v>
      </c>
      <c r="Z147" s="5">
        <v>1</v>
      </c>
      <c r="AD147" s="5" t="s">
        <v>1002</v>
      </c>
      <c r="AH147" s="5" t="s">
        <v>992</v>
      </c>
    </row>
    <row r="148" spans="1:34" x14ac:dyDescent="0.25">
      <c r="A148" s="5" t="s">
        <v>222</v>
      </c>
      <c r="B148" s="5" t="s">
        <v>223</v>
      </c>
      <c r="C148" s="5" t="s">
        <v>144</v>
      </c>
      <c r="D148" s="5" t="s">
        <v>1094</v>
      </c>
      <c r="E148" s="29">
        <f t="shared" si="2"/>
        <v>5.9999999999999995E-5</v>
      </c>
      <c r="G148" s="5">
        <f>INDEX('AEG Inputs'!$M:$M,MATCH($C148,'AEG Inputs'!$F:$F,0))</f>
        <v>6</v>
      </c>
      <c r="S148" s="5" t="s">
        <v>8</v>
      </c>
      <c r="T148" s="5" t="s">
        <v>1057</v>
      </c>
      <c r="U148" s="5" t="s">
        <v>130</v>
      </c>
      <c r="V148" s="5" t="s">
        <v>229</v>
      </c>
      <c r="W148" s="30">
        <v>-2.0548E-5</v>
      </c>
      <c r="Y148" s="5" t="s">
        <v>1004</v>
      </c>
      <c r="Z148" s="5">
        <v>1</v>
      </c>
      <c r="AD148" s="5" t="s">
        <v>1002</v>
      </c>
      <c r="AH148" s="5" t="s">
        <v>992</v>
      </c>
    </row>
    <row r="149" spans="1:34" x14ac:dyDescent="0.25">
      <c r="A149" s="5" t="s">
        <v>222</v>
      </c>
      <c r="B149" s="5" t="s">
        <v>223</v>
      </c>
      <c r="C149" s="5" t="s">
        <v>146</v>
      </c>
      <c r="D149" s="5" t="s">
        <v>1094</v>
      </c>
      <c r="E149" s="29">
        <f t="shared" si="2"/>
        <v>4.0000000000000003E-5</v>
      </c>
      <c r="G149" s="5">
        <f>INDEX('AEG Inputs'!$M:$M,MATCH($C149,'AEG Inputs'!$F:$F,0))</f>
        <v>4</v>
      </c>
      <c r="S149" s="5" t="s">
        <v>8</v>
      </c>
      <c r="T149" s="5" t="s">
        <v>1058</v>
      </c>
      <c r="U149" s="5" t="s">
        <v>132</v>
      </c>
      <c r="V149" s="5" t="s">
        <v>229</v>
      </c>
      <c r="W149" s="30">
        <v>-2.0548E-5</v>
      </c>
      <c r="Y149" s="5" t="s">
        <v>1004</v>
      </c>
      <c r="Z149" s="5">
        <v>1</v>
      </c>
      <c r="AD149" s="5" t="s">
        <v>1002</v>
      </c>
      <c r="AH149" s="5" t="s">
        <v>992</v>
      </c>
    </row>
    <row r="150" spans="1:34" x14ac:dyDescent="0.25">
      <c r="A150" s="5" t="s">
        <v>222</v>
      </c>
      <c r="B150" s="5" t="s">
        <v>223</v>
      </c>
      <c r="C150" s="5" t="s">
        <v>148</v>
      </c>
      <c r="D150" s="5" t="s">
        <v>1094</v>
      </c>
      <c r="E150" s="29">
        <f t="shared" si="2"/>
        <v>5.9999999999999995E-5</v>
      </c>
      <c r="G150" s="5">
        <f>INDEX('AEG Inputs'!$M:$M,MATCH($C150,'AEG Inputs'!$F:$F,0))</f>
        <v>6</v>
      </c>
      <c r="S150" s="5" t="s">
        <v>8</v>
      </c>
      <c r="T150" s="5" t="s">
        <v>1059</v>
      </c>
      <c r="U150" s="5" t="s">
        <v>134</v>
      </c>
      <c r="V150" s="5" t="s">
        <v>229</v>
      </c>
      <c r="W150" s="30">
        <v>-2.2830999999999999E-5</v>
      </c>
      <c r="Y150" s="5" t="s">
        <v>1004</v>
      </c>
      <c r="Z150" s="5">
        <v>1</v>
      </c>
      <c r="AD150" s="5" t="s">
        <v>1002</v>
      </c>
      <c r="AH150" s="5" t="s">
        <v>992</v>
      </c>
    </row>
    <row r="151" spans="1:34" x14ac:dyDescent="0.25">
      <c r="A151" s="5" t="s">
        <v>222</v>
      </c>
      <c r="B151" s="5" t="s">
        <v>223</v>
      </c>
      <c r="C151" s="5" t="s">
        <v>150</v>
      </c>
      <c r="D151" s="5" t="s">
        <v>1094</v>
      </c>
      <c r="E151" s="29">
        <f t="shared" si="2"/>
        <v>4.0000000000000003E-5</v>
      </c>
      <c r="G151" s="5">
        <f>INDEX('AEG Inputs'!$M:$M,MATCH($C151,'AEG Inputs'!$F:$F,0))</f>
        <v>4</v>
      </c>
      <c r="S151" s="5" t="s">
        <v>8</v>
      </c>
      <c r="T151" s="5" t="s">
        <v>1060</v>
      </c>
      <c r="U151" s="5" t="s">
        <v>136</v>
      </c>
      <c r="V151" s="5" t="s">
        <v>229</v>
      </c>
      <c r="W151" s="30">
        <v>-1.1415499999999999E-4</v>
      </c>
      <c r="Y151" s="5" t="s">
        <v>1004</v>
      </c>
      <c r="Z151" s="5">
        <v>1</v>
      </c>
      <c r="AD151" s="5" t="s">
        <v>1002</v>
      </c>
      <c r="AH151" s="5" t="s">
        <v>992</v>
      </c>
    </row>
    <row r="152" spans="1:34" x14ac:dyDescent="0.25">
      <c r="A152" s="5" t="s">
        <v>222</v>
      </c>
      <c r="B152" s="5" t="s">
        <v>223</v>
      </c>
      <c r="C152" s="5" t="s">
        <v>152</v>
      </c>
      <c r="D152" s="5" t="s">
        <v>1094</v>
      </c>
      <c r="E152" s="29">
        <f t="shared" si="2"/>
        <v>4.0000000000000003E-5</v>
      </c>
      <c r="G152" s="5">
        <f>INDEX('AEG Inputs'!$M:$M,MATCH($C152,'AEG Inputs'!$F:$F,0))</f>
        <v>4</v>
      </c>
      <c r="S152" s="5" t="s">
        <v>8</v>
      </c>
      <c r="T152" s="5" t="s">
        <v>1061</v>
      </c>
      <c r="U152" s="5" t="s">
        <v>138</v>
      </c>
      <c r="V152" s="5" t="s">
        <v>229</v>
      </c>
      <c r="W152" s="30">
        <v>-2.0548E-5</v>
      </c>
      <c r="Y152" s="5" t="s">
        <v>1004</v>
      </c>
      <c r="Z152" s="5">
        <v>1</v>
      </c>
      <c r="AD152" s="5" t="s">
        <v>1002</v>
      </c>
      <c r="AH152" s="5" t="s">
        <v>992</v>
      </c>
    </row>
    <row r="153" spans="1:34" x14ac:dyDescent="0.25">
      <c r="A153" s="5" t="s">
        <v>222</v>
      </c>
      <c r="B153" s="5" t="s">
        <v>223</v>
      </c>
      <c r="C153" s="5" t="s">
        <v>154</v>
      </c>
      <c r="D153" s="5" t="s">
        <v>1094</v>
      </c>
      <c r="E153" s="29">
        <f t="shared" si="2"/>
        <v>5.9999999999999995E-5</v>
      </c>
      <c r="G153" s="5">
        <f>INDEX('AEG Inputs'!$M:$M,MATCH($C153,'AEG Inputs'!$F:$F,0))</f>
        <v>6</v>
      </c>
      <c r="S153" s="5" t="s">
        <v>8</v>
      </c>
      <c r="T153" s="5" t="s">
        <v>1062</v>
      </c>
      <c r="U153" s="5" t="s">
        <v>140</v>
      </c>
      <c r="V153" s="5" t="s">
        <v>229</v>
      </c>
      <c r="W153" s="30">
        <v>-2.0548E-5</v>
      </c>
      <c r="Y153" s="5" t="s">
        <v>1004</v>
      </c>
      <c r="Z153" s="5">
        <v>1</v>
      </c>
      <c r="AD153" s="5" t="s">
        <v>1002</v>
      </c>
      <c r="AH153" s="5" t="s">
        <v>992</v>
      </c>
    </row>
    <row r="154" spans="1:34" x14ac:dyDescent="0.25">
      <c r="A154" s="5" t="s">
        <v>222</v>
      </c>
      <c r="B154" s="5" t="s">
        <v>223</v>
      </c>
      <c r="C154" s="5" t="s">
        <v>158</v>
      </c>
      <c r="D154" s="5" t="s">
        <v>1094</v>
      </c>
      <c r="E154" s="29">
        <f t="shared" si="2"/>
        <v>1.0000000000000001E-5</v>
      </c>
      <c r="G154" s="5">
        <f>INDEX('AEG Inputs'!$M:$M,MATCH($C154,'AEG Inputs'!$F:$F,0))</f>
        <v>1</v>
      </c>
      <c r="S154" s="5" t="s">
        <v>8</v>
      </c>
      <c r="T154" s="5" t="s">
        <v>1063</v>
      </c>
      <c r="U154" s="5" t="s">
        <v>214</v>
      </c>
      <c r="V154" s="5" t="s">
        <v>229</v>
      </c>
      <c r="W154" s="30">
        <v>-2.2830999999999999E-5</v>
      </c>
      <c r="Y154" s="5" t="s">
        <v>1004</v>
      </c>
      <c r="Z154" s="5">
        <v>1</v>
      </c>
      <c r="AD154" s="5" t="s">
        <v>1002</v>
      </c>
      <c r="AH154" s="5" t="s">
        <v>992</v>
      </c>
    </row>
    <row r="155" spans="1:34" x14ac:dyDescent="0.25">
      <c r="A155" s="5" t="s">
        <v>222</v>
      </c>
      <c r="B155" s="5" t="s">
        <v>223</v>
      </c>
      <c r="C155" s="5" t="s">
        <v>160</v>
      </c>
      <c r="D155" s="5" t="s">
        <v>1094</v>
      </c>
      <c r="E155" s="29">
        <f t="shared" si="2"/>
        <v>5.9999999999999995E-5</v>
      </c>
      <c r="G155" s="5">
        <f>INDEX('AEG Inputs'!$M:$M,MATCH($C155,'AEG Inputs'!$F:$F,0))</f>
        <v>6</v>
      </c>
      <c r="S155" s="5" t="s">
        <v>8</v>
      </c>
      <c r="T155" s="5" t="s">
        <v>1064</v>
      </c>
      <c r="U155" s="5" t="s">
        <v>204</v>
      </c>
      <c r="V155" s="5" t="s">
        <v>229</v>
      </c>
      <c r="W155" s="30">
        <v>-1.0274E-4</v>
      </c>
      <c r="Y155" s="5" t="s">
        <v>1004</v>
      </c>
      <c r="Z155" s="5">
        <v>1</v>
      </c>
      <c r="AD155" s="5" t="s">
        <v>1002</v>
      </c>
      <c r="AH155" s="5" t="s">
        <v>992</v>
      </c>
    </row>
    <row r="156" spans="1:34" x14ac:dyDescent="0.25">
      <c r="A156" s="5" t="s">
        <v>222</v>
      </c>
      <c r="B156" s="5" t="s">
        <v>223</v>
      </c>
      <c r="C156" s="5" t="s">
        <v>162</v>
      </c>
      <c r="D156" s="5" t="s">
        <v>1094</v>
      </c>
      <c r="E156" s="29">
        <f t="shared" si="2"/>
        <v>5.9999999999999995E-5</v>
      </c>
      <c r="G156" s="5">
        <f>INDEX('AEG Inputs'!$M:$M,MATCH($C156,'AEG Inputs'!$F:$F,0))</f>
        <v>6</v>
      </c>
      <c r="S156" s="5" t="s">
        <v>8</v>
      </c>
      <c r="T156" s="5" t="s">
        <v>1065</v>
      </c>
      <c r="U156" s="5" t="s">
        <v>206</v>
      </c>
      <c r="V156" s="5" t="s">
        <v>229</v>
      </c>
      <c r="W156" s="30">
        <v>-2.0548E-5</v>
      </c>
      <c r="Y156" s="5" t="s">
        <v>1004</v>
      </c>
      <c r="Z156" s="5">
        <v>1</v>
      </c>
      <c r="AD156" s="5" t="s">
        <v>1002</v>
      </c>
      <c r="AH156" s="5" t="s">
        <v>992</v>
      </c>
    </row>
    <row r="157" spans="1:34" x14ac:dyDescent="0.25">
      <c r="A157" s="5" t="s">
        <v>222</v>
      </c>
      <c r="B157" s="5" t="s">
        <v>223</v>
      </c>
      <c r="C157" s="5" t="s">
        <v>164</v>
      </c>
      <c r="D157" s="5" t="s">
        <v>1094</v>
      </c>
      <c r="E157" s="29">
        <f t="shared" si="2"/>
        <v>4.0000000000000003E-5</v>
      </c>
      <c r="G157" s="5">
        <f>INDEX('AEG Inputs'!$M:$M,MATCH($C157,'AEG Inputs'!$F:$F,0))</f>
        <v>4</v>
      </c>
      <c r="S157" s="5" t="s">
        <v>8</v>
      </c>
      <c r="T157" s="5" t="s">
        <v>1066</v>
      </c>
      <c r="U157" s="5" t="s">
        <v>208</v>
      </c>
      <c r="V157" s="5" t="s">
        <v>229</v>
      </c>
      <c r="W157" s="30">
        <v>-1.1415499999999999E-4</v>
      </c>
      <c r="Y157" s="5" t="s">
        <v>1004</v>
      </c>
      <c r="Z157" s="5">
        <v>1</v>
      </c>
      <c r="AD157" s="5" t="s">
        <v>1002</v>
      </c>
      <c r="AH157" s="5" t="s">
        <v>992</v>
      </c>
    </row>
    <row r="158" spans="1:34" x14ac:dyDescent="0.25">
      <c r="A158" s="5" t="s">
        <v>222</v>
      </c>
      <c r="B158" s="5" t="s">
        <v>223</v>
      </c>
      <c r="C158" s="5" t="s">
        <v>166</v>
      </c>
      <c r="D158" s="5" t="s">
        <v>1094</v>
      </c>
      <c r="E158" s="29">
        <f t="shared" si="2"/>
        <v>4.0000000000000003E-5</v>
      </c>
      <c r="G158" s="5">
        <f>INDEX('AEG Inputs'!$M:$M,MATCH($C158,'AEG Inputs'!$F:$F,0))</f>
        <v>4</v>
      </c>
      <c r="S158" s="5" t="s">
        <v>8</v>
      </c>
      <c r="T158" s="5" t="s">
        <v>1067</v>
      </c>
      <c r="U158" s="5" t="s">
        <v>210</v>
      </c>
      <c r="V158" s="5" t="s">
        <v>229</v>
      </c>
      <c r="W158" s="30">
        <v>-2.0548E-5</v>
      </c>
      <c r="Y158" s="5" t="s">
        <v>1004</v>
      </c>
      <c r="Z158" s="5">
        <v>1</v>
      </c>
      <c r="AD158" s="5" t="s">
        <v>1002</v>
      </c>
      <c r="AH158" s="5" t="s">
        <v>992</v>
      </c>
    </row>
    <row r="159" spans="1:34" x14ac:dyDescent="0.25">
      <c r="A159" s="5" t="s">
        <v>222</v>
      </c>
      <c r="B159" s="5" t="s">
        <v>223</v>
      </c>
      <c r="C159" s="5" t="s">
        <v>168</v>
      </c>
      <c r="D159" s="5" t="s">
        <v>1094</v>
      </c>
      <c r="E159" s="29">
        <f t="shared" si="2"/>
        <v>5.9999999999999995E-5</v>
      </c>
      <c r="G159" s="5">
        <f>INDEX('AEG Inputs'!$M:$M,MATCH($C159,'AEG Inputs'!$F:$F,0))</f>
        <v>6</v>
      </c>
      <c r="S159" s="5" t="s">
        <v>8</v>
      </c>
      <c r="T159" s="5" t="s">
        <v>1068</v>
      </c>
      <c r="U159" s="5" t="s">
        <v>212</v>
      </c>
      <c r="V159" s="5" t="s">
        <v>229</v>
      </c>
      <c r="W159" s="30">
        <v>-2.2830999999999999E-5</v>
      </c>
      <c r="Y159" s="5" t="s">
        <v>1004</v>
      </c>
      <c r="Z159" s="5">
        <v>1</v>
      </c>
      <c r="AD159" s="5" t="s">
        <v>1002</v>
      </c>
      <c r="AH159" s="5" t="s">
        <v>992</v>
      </c>
    </row>
    <row r="160" spans="1:34" x14ac:dyDescent="0.25">
      <c r="A160" s="5" t="s">
        <v>222</v>
      </c>
      <c r="B160" s="5" t="s">
        <v>223</v>
      </c>
      <c r="C160" s="5" t="s">
        <v>170</v>
      </c>
      <c r="D160" s="5" t="s">
        <v>1094</v>
      </c>
      <c r="E160" s="29">
        <f t="shared" si="2"/>
        <v>4.0000000000000003E-5</v>
      </c>
      <c r="G160" s="5">
        <f>INDEX('AEG Inputs'!$M:$M,MATCH($C160,'AEG Inputs'!$F:$F,0))</f>
        <v>4</v>
      </c>
      <c r="S160" s="5" t="s">
        <v>8</v>
      </c>
      <c r="T160" s="5" t="s">
        <v>1069</v>
      </c>
      <c r="U160" s="5" t="s">
        <v>216</v>
      </c>
      <c r="V160" s="5" t="s">
        <v>229</v>
      </c>
      <c r="W160" s="30">
        <v>-2.0548E-5</v>
      </c>
      <c r="Y160" s="5" t="s">
        <v>1004</v>
      </c>
      <c r="Z160" s="5">
        <v>1</v>
      </c>
      <c r="AD160" s="5" t="s">
        <v>1002</v>
      </c>
      <c r="AH160" s="5" t="s">
        <v>992</v>
      </c>
    </row>
    <row r="161" spans="1:34" x14ac:dyDescent="0.25">
      <c r="A161" s="5" t="s">
        <v>222</v>
      </c>
      <c r="B161" s="5" t="s">
        <v>223</v>
      </c>
      <c r="C161" s="5" t="s">
        <v>172</v>
      </c>
      <c r="D161" s="5" t="s">
        <v>1094</v>
      </c>
      <c r="E161" s="29">
        <f t="shared" si="2"/>
        <v>5.9999999999999995E-5</v>
      </c>
      <c r="G161" s="5">
        <f>INDEX('AEG Inputs'!$M:$M,MATCH($C161,'AEG Inputs'!$F:$F,0))</f>
        <v>6</v>
      </c>
      <c r="S161" s="5" t="s">
        <v>8</v>
      </c>
      <c r="T161" s="5" t="s">
        <v>1070</v>
      </c>
      <c r="U161" s="5" t="s">
        <v>190</v>
      </c>
      <c r="V161" s="5" t="s">
        <v>229</v>
      </c>
      <c r="W161" s="30">
        <v>-1.0274E-4</v>
      </c>
      <c r="Y161" s="5" t="s">
        <v>1004</v>
      </c>
      <c r="Z161" s="5">
        <v>1</v>
      </c>
      <c r="AD161" s="5" t="s">
        <v>1002</v>
      </c>
      <c r="AH161" s="5" t="s">
        <v>992</v>
      </c>
    </row>
    <row r="162" spans="1:34" x14ac:dyDescent="0.25">
      <c r="A162" s="5" t="s">
        <v>222</v>
      </c>
      <c r="B162" s="5" t="s">
        <v>223</v>
      </c>
      <c r="C162" s="5" t="s">
        <v>174</v>
      </c>
      <c r="D162" s="5" t="s">
        <v>1094</v>
      </c>
      <c r="E162" s="29">
        <f t="shared" si="2"/>
        <v>1.0000000000000001E-5</v>
      </c>
      <c r="G162" s="5">
        <f>INDEX('AEG Inputs'!$M:$M,MATCH($C162,'AEG Inputs'!$F:$F,0))</f>
        <v>1</v>
      </c>
      <c r="S162" s="5" t="s">
        <v>8</v>
      </c>
      <c r="T162" s="5" t="s">
        <v>1071</v>
      </c>
      <c r="U162" s="5" t="s">
        <v>192</v>
      </c>
      <c r="V162" s="5" t="s">
        <v>229</v>
      </c>
      <c r="W162" s="30">
        <v>-2.0548E-5</v>
      </c>
      <c r="Y162" s="5" t="s">
        <v>1004</v>
      </c>
      <c r="Z162" s="5">
        <v>1</v>
      </c>
      <c r="AD162" s="5" t="s">
        <v>1002</v>
      </c>
      <c r="AH162" s="5" t="s">
        <v>992</v>
      </c>
    </row>
    <row r="163" spans="1:34" x14ac:dyDescent="0.25">
      <c r="A163" s="5" t="s">
        <v>222</v>
      </c>
      <c r="B163" s="5" t="s">
        <v>223</v>
      </c>
      <c r="C163" s="5" t="s">
        <v>176</v>
      </c>
      <c r="D163" s="5" t="s">
        <v>1094</v>
      </c>
      <c r="E163" s="29">
        <f t="shared" si="2"/>
        <v>5.9999999999999995E-5</v>
      </c>
      <c r="G163" s="5">
        <f>INDEX('AEG Inputs'!$M:$M,MATCH($C163,'AEG Inputs'!$F:$F,0))</f>
        <v>6</v>
      </c>
      <c r="S163" s="5" t="s">
        <v>8</v>
      </c>
      <c r="T163" s="5" t="s">
        <v>1072</v>
      </c>
      <c r="U163" s="5" t="s">
        <v>194</v>
      </c>
      <c r="V163" s="5" t="s">
        <v>229</v>
      </c>
      <c r="W163" s="30">
        <v>-2.0548E-5</v>
      </c>
      <c r="Y163" s="5" t="s">
        <v>1004</v>
      </c>
      <c r="Z163" s="5">
        <v>1</v>
      </c>
      <c r="AD163" s="5" t="s">
        <v>1002</v>
      </c>
      <c r="AH163" s="5" t="s">
        <v>992</v>
      </c>
    </row>
    <row r="164" spans="1:34" x14ac:dyDescent="0.25">
      <c r="A164" s="5" t="s">
        <v>222</v>
      </c>
      <c r="B164" s="5" t="s">
        <v>223</v>
      </c>
      <c r="C164" s="5" t="s">
        <v>178</v>
      </c>
      <c r="D164" s="5" t="s">
        <v>1094</v>
      </c>
      <c r="E164" s="29">
        <f t="shared" si="2"/>
        <v>4.0000000000000003E-5</v>
      </c>
      <c r="G164" s="5">
        <f>INDEX('AEG Inputs'!$M:$M,MATCH($C164,'AEG Inputs'!$F:$F,0))</f>
        <v>4</v>
      </c>
      <c r="S164" s="5" t="s">
        <v>8</v>
      </c>
      <c r="T164" s="5" t="s">
        <v>1073</v>
      </c>
      <c r="U164" s="5" t="s">
        <v>196</v>
      </c>
      <c r="V164" s="5" t="s">
        <v>229</v>
      </c>
      <c r="W164" s="30">
        <v>-2.2830999999999999E-5</v>
      </c>
      <c r="Y164" s="5" t="s">
        <v>1004</v>
      </c>
      <c r="Z164" s="5">
        <v>1</v>
      </c>
      <c r="AD164" s="5" t="s">
        <v>1002</v>
      </c>
      <c r="AH164" s="5" t="s">
        <v>992</v>
      </c>
    </row>
    <row r="165" spans="1:34" x14ac:dyDescent="0.25">
      <c r="A165" s="5" t="s">
        <v>222</v>
      </c>
      <c r="B165" s="5" t="s">
        <v>223</v>
      </c>
      <c r="C165" s="5" t="s">
        <v>180</v>
      </c>
      <c r="D165" s="5" t="s">
        <v>1094</v>
      </c>
      <c r="E165" s="29">
        <f t="shared" si="2"/>
        <v>5.9999999999999995E-5</v>
      </c>
      <c r="G165" s="5">
        <f>INDEX('AEG Inputs'!$M:$M,MATCH($C165,'AEG Inputs'!$F:$F,0))</f>
        <v>6</v>
      </c>
      <c r="S165" s="5" t="s">
        <v>8</v>
      </c>
      <c r="T165" s="5" t="s">
        <v>1074</v>
      </c>
      <c r="U165" s="5" t="s">
        <v>198</v>
      </c>
      <c r="V165" s="5" t="s">
        <v>229</v>
      </c>
      <c r="W165" s="30">
        <v>-1.1415499999999999E-4</v>
      </c>
      <c r="Y165" s="5" t="s">
        <v>1004</v>
      </c>
      <c r="Z165" s="5">
        <v>1</v>
      </c>
      <c r="AD165" s="5" t="s">
        <v>1002</v>
      </c>
      <c r="AH165" s="5" t="s">
        <v>992</v>
      </c>
    </row>
    <row r="166" spans="1:34" x14ac:dyDescent="0.25">
      <c r="A166" s="5" t="s">
        <v>222</v>
      </c>
      <c r="B166" s="5" t="s">
        <v>223</v>
      </c>
      <c r="C166" s="5" t="s">
        <v>182</v>
      </c>
      <c r="D166" s="5" t="s">
        <v>1094</v>
      </c>
      <c r="E166" s="29">
        <f t="shared" si="2"/>
        <v>4.0000000000000003E-5</v>
      </c>
      <c r="G166" s="5">
        <f>INDEX('AEG Inputs'!$M:$M,MATCH($C166,'AEG Inputs'!$F:$F,0))</f>
        <v>4</v>
      </c>
      <c r="S166" s="5" t="s">
        <v>8</v>
      </c>
      <c r="T166" s="5" t="s">
        <v>1075</v>
      </c>
      <c r="U166" s="5" t="s">
        <v>200</v>
      </c>
      <c r="V166" s="5" t="s">
        <v>229</v>
      </c>
      <c r="W166" s="30">
        <v>-2.0548E-5</v>
      </c>
      <c r="Y166" s="5" t="s">
        <v>1004</v>
      </c>
      <c r="Z166" s="5">
        <v>1</v>
      </c>
      <c r="AD166" s="5" t="s">
        <v>1002</v>
      </c>
      <c r="AH166" s="5" t="s">
        <v>992</v>
      </c>
    </row>
    <row r="167" spans="1:34" x14ac:dyDescent="0.25">
      <c r="A167" s="5" t="s">
        <v>222</v>
      </c>
      <c r="B167" s="5" t="s">
        <v>223</v>
      </c>
      <c r="C167" s="5" t="s">
        <v>184</v>
      </c>
      <c r="D167" s="5" t="s">
        <v>1094</v>
      </c>
      <c r="E167" s="29">
        <f t="shared" si="2"/>
        <v>4.0000000000000003E-5</v>
      </c>
      <c r="G167" s="5">
        <f>INDEX('AEG Inputs'!$M:$M,MATCH($C167,'AEG Inputs'!$F:$F,0))</f>
        <v>4</v>
      </c>
      <c r="S167" s="5" t="s">
        <v>8</v>
      </c>
      <c r="T167" s="5" t="s">
        <v>1076</v>
      </c>
      <c r="U167" s="5" t="s">
        <v>202</v>
      </c>
      <c r="V167" s="5" t="s">
        <v>229</v>
      </c>
      <c r="W167" s="30">
        <v>-2.0548E-5</v>
      </c>
      <c r="Y167" s="5" t="s">
        <v>1004</v>
      </c>
      <c r="Z167" s="5">
        <v>1</v>
      </c>
      <c r="AD167" s="5" t="s">
        <v>1002</v>
      </c>
      <c r="AH167" s="5" t="s">
        <v>992</v>
      </c>
    </row>
    <row r="168" spans="1:34" x14ac:dyDescent="0.25">
      <c r="A168" s="5" t="s">
        <v>222</v>
      </c>
      <c r="B168" s="5" t="s">
        <v>223</v>
      </c>
      <c r="C168" s="5" t="s">
        <v>186</v>
      </c>
      <c r="D168" s="5" t="s">
        <v>1094</v>
      </c>
      <c r="E168" s="29">
        <f t="shared" si="2"/>
        <v>5.9999999999999995E-5</v>
      </c>
      <c r="G168" s="5">
        <f>INDEX('AEG Inputs'!$M:$M,MATCH($C168,'AEG Inputs'!$F:$F,0))</f>
        <v>6</v>
      </c>
      <c r="S168" s="5" t="s">
        <v>8</v>
      </c>
      <c r="T168" s="5" t="s">
        <v>1077</v>
      </c>
      <c r="U168" s="5" t="s">
        <v>184</v>
      </c>
      <c r="V168" s="5" t="s">
        <v>229</v>
      </c>
      <c r="W168" s="30">
        <v>-2.2830999999999999E-5</v>
      </c>
      <c r="Y168" s="5" t="s">
        <v>1004</v>
      </c>
      <c r="Z168" s="5">
        <v>1</v>
      </c>
      <c r="AD168" s="5" t="s">
        <v>1002</v>
      </c>
      <c r="AH168" s="5" t="s">
        <v>992</v>
      </c>
    </row>
    <row r="169" spans="1:34" x14ac:dyDescent="0.25">
      <c r="A169" s="5" t="s">
        <v>222</v>
      </c>
      <c r="B169" s="5" t="s">
        <v>223</v>
      </c>
      <c r="C169" s="5" t="s">
        <v>190</v>
      </c>
      <c r="D169" s="5" t="s">
        <v>1094</v>
      </c>
      <c r="E169" s="29">
        <f t="shared" si="2"/>
        <v>1.0000000000000001E-5</v>
      </c>
      <c r="G169" s="5">
        <f>INDEX('AEG Inputs'!$M:$M,MATCH($C169,'AEG Inputs'!$F:$F,0))</f>
        <v>1</v>
      </c>
      <c r="S169" s="5" t="s">
        <v>8</v>
      </c>
      <c r="T169" s="5" t="s">
        <v>1078</v>
      </c>
      <c r="U169" s="5" t="s">
        <v>174</v>
      </c>
      <c r="V169" s="5" t="s">
        <v>229</v>
      </c>
      <c r="W169" s="30">
        <v>-1.0274E-4</v>
      </c>
      <c r="Y169" s="5" t="s">
        <v>1004</v>
      </c>
      <c r="Z169" s="5">
        <v>1</v>
      </c>
      <c r="AD169" s="5" t="s">
        <v>1002</v>
      </c>
      <c r="AH169" s="5" t="s">
        <v>992</v>
      </c>
    </row>
    <row r="170" spans="1:34" x14ac:dyDescent="0.25">
      <c r="A170" s="5" t="s">
        <v>222</v>
      </c>
      <c r="B170" s="5" t="s">
        <v>223</v>
      </c>
      <c r="C170" s="5" t="s">
        <v>192</v>
      </c>
      <c r="D170" s="5" t="s">
        <v>1094</v>
      </c>
      <c r="E170" s="29">
        <f t="shared" si="2"/>
        <v>5.9999999999999995E-5</v>
      </c>
      <c r="G170" s="5">
        <f>INDEX('AEG Inputs'!$M:$M,MATCH($C170,'AEG Inputs'!$F:$F,0))</f>
        <v>6</v>
      </c>
      <c r="S170" s="5" t="s">
        <v>8</v>
      </c>
      <c r="T170" s="5" t="s">
        <v>1079</v>
      </c>
      <c r="U170" s="5" t="s">
        <v>176</v>
      </c>
      <c r="V170" s="5" t="s">
        <v>229</v>
      </c>
      <c r="W170" s="30">
        <v>-2.0548E-5</v>
      </c>
      <c r="Y170" s="5" t="s">
        <v>1004</v>
      </c>
      <c r="Z170" s="5">
        <v>1</v>
      </c>
      <c r="AD170" s="5" t="s">
        <v>1002</v>
      </c>
      <c r="AH170" s="5" t="s">
        <v>992</v>
      </c>
    </row>
    <row r="171" spans="1:34" x14ac:dyDescent="0.25">
      <c r="A171" s="5" t="s">
        <v>222</v>
      </c>
      <c r="B171" s="5" t="s">
        <v>223</v>
      </c>
      <c r="C171" s="5" t="s">
        <v>194</v>
      </c>
      <c r="D171" s="5" t="s">
        <v>1094</v>
      </c>
      <c r="E171" s="29">
        <f t="shared" si="2"/>
        <v>5.9999999999999995E-5</v>
      </c>
      <c r="G171" s="5">
        <f>INDEX('AEG Inputs'!$M:$M,MATCH($C171,'AEG Inputs'!$F:$F,0))</f>
        <v>6</v>
      </c>
      <c r="S171" s="5" t="s">
        <v>8</v>
      </c>
      <c r="T171" s="5" t="s">
        <v>1080</v>
      </c>
      <c r="U171" s="5" t="s">
        <v>178</v>
      </c>
      <c r="V171" s="5" t="s">
        <v>229</v>
      </c>
      <c r="W171" s="30">
        <v>-1.1415499999999999E-4</v>
      </c>
      <c r="Y171" s="5" t="s">
        <v>1004</v>
      </c>
      <c r="Z171" s="5">
        <v>1</v>
      </c>
      <c r="AD171" s="5" t="s">
        <v>1002</v>
      </c>
      <c r="AH171" s="5" t="s">
        <v>992</v>
      </c>
    </row>
    <row r="172" spans="1:34" x14ac:dyDescent="0.25">
      <c r="A172" s="5" t="s">
        <v>222</v>
      </c>
      <c r="B172" s="5" t="s">
        <v>223</v>
      </c>
      <c r="C172" s="5" t="s">
        <v>196</v>
      </c>
      <c r="D172" s="5" t="s">
        <v>1094</v>
      </c>
      <c r="E172" s="29">
        <f t="shared" si="2"/>
        <v>4.0000000000000003E-5</v>
      </c>
      <c r="G172" s="5">
        <f>INDEX('AEG Inputs'!$M:$M,MATCH($C172,'AEG Inputs'!$F:$F,0))</f>
        <v>4</v>
      </c>
      <c r="S172" s="5" t="s">
        <v>8</v>
      </c>
      <c r="T172" s="5" t="s">
        <v>1081</v>
      </c>
      <c r="U172" s="5" t="s">
        <v>180</v>
      </c>
      <c r="V172" s="5" t="s">
        <v>229</v>
      </c>
      <c r="W172" s="30">
        <v>-2.0548E-5</v>
      </c>
      <c r="Y172" s="5" t="s">
        <v>1004</v>
      </c>
      <c r="Z172" s="5">
        <v>1</v>
      </c>
      <c r="AD172" s="5" t="s">
        <v>1002</v>
      </c>
      <c r="AH172" s="5" t="s">
        <v>992</v>
      </c>
    </row>
    <row r="173" spans="1:34" x14ac:dyDescent="0.25">
      <c r="A173" s="5" t="s">
        <v>222</v>
      </c>
      <c r="B173" s="5" t="s">
        <v>223</v>
      </c>
      <c r="C173" s="5" t="s">
        <v>198</v>
      </c>
      <c r="D173" s="5" t="s">
        <v>1094</v>
      </c>
      <c r="E173" s="29">
        <f t="shared" si="2"/>
        <v>4.0000000000000003E-5</v>
      </c>
      <c r="G173" s="5">
        <f>INDEX('AEG Inputs'!$M:$M,MATCH($C173,'AEG Inputs'!$F:$F,0))</f>
        <v>4</v>
      </c>
      <c r="S173" s="5" t="s">
        <v>8</v>
      </c>
      <c r="T173" s="5" t="s">
        <v>1082</v>
      </c>
      <c r="U173" s="5" t="s">
        <v>182</v>
      </c>
      <c r="V173" s="5" t="s">
        <v>229</v>
      </c>
      <c r="W173" s="30">
        <v>-2.2830999999999999E-5</v>
      </c>
      <c r="Y173" s="5" t="s">
        <v>1004</v>
      </c>
      <c r="Z173" s="5">
        <v>1</v>
      </c>
      <c r="AD173" s="5" t="s">
        <v>1002</v>
      </c>
      <c r="AH173" s="5" t="s">
        <v>992</v>
      </c>
    </row>
    <row r="174" spans="1:34" x14ac:dyDescent="0.25">
      <c r="A174" s="5" t="s">
        <v>222</v>
      </c>
      <c r="B174" s="5" t="s">
        <v>223</v>
      </c>
      <c r="C174" s="5" t="s">
        <v>200</v>
      </c>
      <c r="D174" s="5" t="s">
        <v>1094</v>
      </c>
      <c r="E174" s="29">
        <f t="shared" si="2"/>
        <v>5.9999999999999995E-5</v>
      </c>
      <c r="G174" s="5">
        <f>INDEX('AEG Inputs'!$M:$M,MATCH($C174,'AEG Inputs'!$F:$F,0))</f>
        <v>6</v>
      </c>
      <c r="S174" s="5" t="s">
        <v>8</v>
      </c>
      <c r="T174" s="5" t="s">
        <v>1083</v>
      </c>
      <c r="U174" s="5" t="s">
        <v>186</v>
      </c>
      <c r="V174" s="5" t="s">
        <v>229</v>
      </c>
      <c r="W174" s="30">
        <v>-2.0548E-5</v>
      </c>
      <c r="Y174" s="5" t="s">
        <v>1004</v>
      </c>
      <c r="Z174" s="5">
        <v>1</v>
      </c>
      <c r="AD174" s="5" t="s">
        <v>1002</v>
      </c>
      <c r="AH174" s="5" t="s">
        <v>992</v>
      </c>
    </row>
    <row r="175" spans="1:34" x14ac:dyDescent="0.25">
      <c r="A175" s="5" t="s">
        <v>222</v>
      </c>
      <c r="B175" s="5" t="s">
        <v>223</v>
      </c>
      <c r="C175" s="5" t="s">
        <v>202</v>
      </c>
      <c r="D175" s="5" t="s">
        <v>1094</v>
      </c>
      <c r="E175" s="29">
        <f t="shared" si="2"/>
        <v>5.9999999999999995E-5</v>
      </c>
      <c r="G175" s="5">
        <f>INDEX('AEG Inputs'!$M:$M,MATCH($C175,'AEG Inputs'!$F:$F,0))</f>
        <v>6</v>
      </c>
      <c r="S175" s="5" t="s">
        <v>8</v>
      </c>
      <c r="T175" s="5" t="s">
        <v>1084</v>
      </c>
      <c r="U175" s="5" t="s">
        <v>158</v>
      </c>
      <c r="V175" s="5" t="s">
        <v>229</v>
      </c>
      <c r="W175" s="30">
        <v>-1.0274E-4</v>
      </c>
      <c r="Y175" s="5" t="s">
        <v>1004</v>
      </c>
      <c r="Z175" s="5">
        <v>1</v>
      </c>
      <c r="AD175" s="5" t="s">
        <v>1002</v>
      </c>
      <c r="AH175" s="5" t="s">
        <v>992</v>
      </c>
    </row>
    <row r="176" spans="1:34" x14ac:dyDescent="0.25">
      <c r="A176" s="5" t="s">
        <v>222</v>
      </c>
      <c r="B176" s="5" t="s">
        <v>223</v>
      </c>
      <c r="C176" s="5" t="s">
        <v>204</v>
      </c>
      <c r="D176" s="5" t="s">
        <v>1094</v>
      </c>
      <c r="E176" s="29">
        <f t="shared" si="2"/>
        <v>1.0000000000000001E-5</v>
      </c>
      <c r="G176" s="5">
        <f>INDEX('AEG Inputs'!$M:$M,MATCH($C176,'AEG Inputs'!$F:$F,0))</f>
        <v>1</v>
      </c>
      <c r="S176" s="5" t="s">
        <v>8</v>
      </c>
      <c r="T176" s="5" t="s">
        <v>1085</v>
      </c>
      <c r="U176" s="5" t="s">
        <v>160</v>
      </c>
      <c r="V176" s="5" t="s">
        <v>229</v>
      </c>
      <c r="W176" s="30">
        <v>-2.0548E-5</v>
      </c>
      <c r="Y176" s="5" t="s">
        <v>1004</v>
      </c>
      <c r="Z176" s="5">
        <v>1</v>
      </c>
      <c r="AD176" s="5" t="s">
        <v>1002</v>
      </c>
      <c r="AH176" s="5" t="s">
        <v>992</v>
      </c>
    </row>
    <row r="177" spans="1:34" x14ac:dyDescent="0.25">
      <c r="A177" s="5" t="s">
        <v>222</v>
      </c>
      <c r="B177" s="5" t="s">
        <v>223</v>
      </c>
      <c r="C177" s="5" t="s">
        <v>206</v>
      </c>
      <c r="D177" s="5" t="s">
        <v>1094</v>
      </c>
      <c r="E177" s="29">
        <f t="shared" si="2"/>
        <v>5.9999999999999995E-5</v>
      </c>
      <c r="G177" s="5">
        <f>INDEX('AEG Inputs'!$M:$M,MATCH($C177,'AEG Inputs'!$F:$F,0))</f>
        <v>6</v>
      </c>
      <c r="S177" s="5" t="s">
        <v>8</v>
      </c>
      <c r="T177" s="5" t="s">
        <v>1086</v>
      </c>
      <c r="U177" s="5" t="s">
        <v>162</v>
      </c>
      <c r="V177" s="5" t="s">
        <v>229</v>
      </c>
      <c r="W177" s="30">
        <v>-2.0548E-5</v>
      </c>
      <c r="Y177" s="5" t="s">
        <v>1004</v>
      </c>
      <c r="Z177" s="5">
        <v>1</v>
      </c>
      <c r="AD177" s="5" t="s">
        <v>1002</v>
      </c>
      <c r="AH177" s="5" t="s">
        <v>992</v>
      </c>
    </row>
    <row r="178" spans="1:34" x14ac:dyDescent="0.25">
      <c r="A178" s="5" t="s">
        <v>222</v>
      </c>
      <c r="B178" s="5" t="s">
        <v>223</v>
      </c>
      <c r="C178" s="5" t="s">
        <v>208</v>
      </c>
      <c r="D178" s="5" t="s">
        <v>1094</v>
      </c>
      <c r="E178" s="29">
        <f t="shared" si="2"/>
        <v>4.0000000000000003E-5</v>
      </c>
      <c r="G178" s="5">
        <f>INDEX('AEG Inputs'!$M:$M,MATCH($C178,'AEG Inputs'!$F:$F,0))</f>
        <v>4</v>
      </c>
      <c r="S178" s="5" t="s">
        <v>8</v>
      </c>
      <c r="T178" s="5" t="s">
        <v>1087</v>
      </c>
      <c r="U178" s="5" t="s">
        <v>164</v>
      </c>
      <c r="V178" s="5" t="s">
        <v>229</v>
      </c>
      <c r="W178" s="30">
        <v>-2.2830999999999999E-5</v>
      </c>
      <c r="Y178" s="5" t="s">
        <v>1004</v>
      </c>
      <c r="Z178" s="5">
        <v>1</v>
      </c>
      <c r="AD178" s="5" t="s">
        <v>1002</v>
      </c>
      <c r="AH178" s="5" t="s">
        <v>992</v>
      </c>
    </row>
    <row r="179" spans="1:34" x14ac:dyDescent="0.25">
      <c r="A179" s="5" t="s">
        <v>222</v>
      </c>
      <c r="B179" s="5" t="s">
        <v>223</v>
      </c>
      <c r="C179" s="5" t="s">
        <v>210</v>
      </c>
      <c r="D179" s="5" t="s">
        <v>1094</v>
      </c>
      <c r="E179" s="29">
        <f t="shared" si="2"/>
        <v>5.9999999999999995E-5</v>
      </c>
      <c r="G179" s="5">
        <f>INDEX('AEG Inputs'!$M:$M,MATCH($C179,'AEG Inputs'!$F:$F,0))</f>
        <v>6</v>
      </c>
      <c r="S179" s="5" t="s">
        <v>8</v>
      </c>
      <c r="T179" s="5" t="s">
        <v>1088</v>
      </c>
      <c r="U179" s="5" t="s">
        <v>166</v>
      </c>
      <c r="V179" s="5" t="s">
        <v>229</v>
      </c>
      <c r="W179" s="30">
        <v>-1.1415499999999999E-4</v>
      </c>
      <c r="Y179" s="5" t="s">
        <v>1004</v>
      </c>
      <c r="Z179" s="5">
        <v>1</v>
      </c>
      <c r="AD179" s="5" t="s">
        <v>1002</v>
      </c>
      <c r="AH179" s="5" t="s">
        <v>992</v>
      </c>
    </row>
    <row r="180" spans="1:34" x14ac:dyDescent="0.25">
      <c r="A180" s="5" t="s">
        <v>222</v>
      </c>
      <c r="B180" s="5" t="s">
        <v>223</v>
      </c>
      <c r="C180" s="5" t="s">
        <v>212</v>
      </c>
      <c r="D180" s="5" t="s">
        <v>1094</v>
      </c>
      <c r="E180" s="29">
        <f t="shared" si="2"/>
        <v>4.0000000000000003E-5</v>
      </c>
      <c r="G180" s="5">
        <f>INDEX('AEG Inputs'!$M:$M,MATCH($C180,'AEG Inputs'!$F:$F,0))</f>
        <v>4</v>
      </c>
      <c r="S180" s="5" t="s">
        <v>8</v>
      </c>
      <c r="T180" s="5" t="s">
        <v>1089</v>
      </c>
      <c r="U180" s="5" t="s">
        <v>168</v>
      </c>
      <c r="V180" s="5" t="s">
        <v>229</v>
      </c>
      <c r="W180" s="30">
        <v>-2.0548E-5</v>
      </c>
      <c r="Y180" s="5" t="s">
        <v>1004</v>
      </c>
      <c r="Z180" s="5">
        <v>1</v>
      </c>
      <c r="AD180" s="5" t="s">
        <v>1002</v>
      </c>
      <c r="AH180" s="5" t="s">
        <v>992</v>
      </c>
    </row>
    <row r="181" spans="1:34" x14ac:dyDescent="0.25">
      <c r="A181" s="5" t="s">
        <v>222</v>
      </c>
      <c r="B181" s="5" t="s">
        <v>223</v>
      </c>
      <c r="C181" s="5" t="s">
        <v>214</v>
      </c>
      <c r="D181" s="5" t="s">
        <v>1094</v>
      </c>
      <c r="E181" s="29">
        <f t="shared" si="2"/>
        <v>4.0000000000000003E-5</v>
      </c>
      <c r="G181" s="5">
        <f>INDEX('AEG Inputs'!$M:$M,MATCH($C181,'AEG Inputs'!$F:$F,0))</f>
        <v>4</v>
      </c>
      <c r="S181" s="5" t="s">
        <v>8</v>
      </c>
      <c r="T181" s="5" t="s">
        <v>1090</v>
      </c>
      <c r="U181" s="5" t="s">
        <v>170</v>
      </c>
      <c r="V181" s="5" t="s">
        <v>229</v>
      </c>
      <c r="W181" s="30">
        <v>-2.2830999999999999E-5</v>
      </c>
      <c r="Y181" s="5" t="s">
        <v>1004</v>
      </c>
      <c r="Z181" s="5">
        <v>1</v>
      </c>
      <c r="AD181" s="5" t="s">
        <v>1002</v>
      </c>
      <c r="AH181" s="5" t="s">
        <v>992</v>
      </c>
    </row>
    <row r="182" spans="1:34" x14ac:dyDescent="0.25">
      <c r="A182" s="5" t="s">
        <v>222</v>
      </c>
      <c r="B182" s="5" t="s">
        <v>223</v>
      </c>
      <c r="C182" s="5" t="s">
        <v>216</v>
      </c>
      <c r="D182" s="5" t="s">
        <v>1094</v>
      </c>
      <c r="E182" s="29">
        <f t="shared" si="2"/>
        <v>5.9999999999999995E-5</v>
      </c>
      <c r="G182" s="5">
        <f>INDEX('AEG Inputs'!$M:$M,MATCH($C182,'AEG Inputs'!$F:$F,0))</f>
        <v>6</v>
      </c>
      <c r="S182" s="5" t="s">
        <v>8</v>
      </c>
      <c r="T182" s="5" t="s">
        <v>1091</v>
      </c>
      <c r="U182" s="5" t="s">
        <v>172</v>
      </c>
      <c r="V182" s="5" t="s">
        <v>229</v>
      </c>
      <c r="W182" s="30">
        <v>-2.0548E-5</v>
      </c>
      <c r="Y182" s="5" t="s">
        <v>1004</v>
      </c>
      <c r="Z182" s="5">
        <v>1</v>
      </c>
      <c r="AD182" s="5" t="s">
        <v>1002</v>
      </c>
      <c r="AH182" s="5" t="s">
        <v>992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U274"/>
  <sheetViews>
    <sheetView zoomScaleNormal="100" workbookViewId="0"/>
  </sheetViews>
  <sheetFormatPr defaultColWidth="9.140625" defaultRowHeight="15" x14ac:dyDescent="0.25"/>
  <cols>
    <col min="1" max="1" width="3.7109375" style="35" customWidth="1"/>
    <col min="2" max="2" width="24" style="35" customWidth="1"/>
    <col min="3" max="3" width="13.5703125" style="35" bestFit="1" customWidth="1"/>
    <col min="4" max="4" width="3.7109375" style="35" customWidth="1"/>
    <col min="5" max="5" width="16.140625" style="35" bestFit="1" customWidth="1"/>
    <col min="6" max="6" width="16.7109375" style="35" bestFit="1" customWidth="1"/>
    <col min="7" max="7" width="3.7109375" style="35" customWidth="1"/>
    <col min="8" max="8" width="30.42578125" style="35" customWidth="1"/>
    <col min="9" max="9" width="18.28515625" style="35" customWidth="1"/>
    <col min="10" max="10" width="10.42578125" style="35" bestFit="1" customWidth="1"/>
    <col min="11" max="11" width="13.5703125" style="35" bestFit="1" customWidth="1"/>
    <col min="12" max="12" width="3.7109375" style="35" customWidth="1"/>
    <col min="13" max="13" width="25.28515625" style="35" bestFit="1" customWidth="1"/>
    <col min="14" max="14" width="20.42578125" style="35" customWidth="1"/>
    <col min="15" max="15" width="3.7109375" style="35" customWidth="1"/>
    <col min="16" max="16" width="13.85546875" style="35" bestFit="1" customWidth="1"/>
    <col min="17" max="17" width="13.5703125" style="35" bestFit="1" customWidth="1"/>
    <col min="18" max="18" width="3.85546875" style="35" customWidth="1"/>
    <col min="19" max="19" width="40.28515625" style="36" bestFit="1" customWidth="1"/>
    <col min="20" max="20" width="24.7109375" style="34" customWidth="1"/>
    <col min="21" max="21" width="6.7109375" style="35" customWidth="1"/>
    <col min="22" max="16384" width="9.140625" style="35"/>
  </cols>
  <sheetData>
    <row r="1" spans="1:21" x14ac:dyDescent="0.25">
      <c r="A1" s="34"/>
      <c r="G1" s="35" t="s">
        <v>236</v>
      </c>
      <c r="L1" s="35" t="s">
        <v>236</v>
      </c>
      <c r="O1" s="35" t="s">
        <v>236</v>
      </c>
      <c r="U1" s="35" t="s">
        <v>236</v>
      </c>
    </row>
    <row r="2" spans="1:21" ht="20.25" x14ac:dyDescent="0.25">
      <c r="A2" s="34"/>
      <c r="B2" s="41" t="s">
        <v>1103</v>
      </c>
      <c r="C2" s="41"/>
      <c r="E2" s="41" t="s">
        <v>1104</v>
      </c>
      <c r="F2" s="41"/>
      <c r="G2" s="34"/>
      <c r="H2" s="41" t="s">
        <v>1105</v>
      </c>
      <c r="I2" s="41"/>
      <c r="J2" s="41"/>
      <c r="K2" s="41"/>
      <c r="L2" s="34"/>
      <c r="M2" s="41" t="s">
        <v>1106</v>
      </c>
      <c r="N2" s="41"/>
      <c r="O2" s="34"/>
      <c r="P2" s="41" t="s">
        <v>1107</v>
      </c>
      <c r="Q2" s="41"/>
      <c r="R2" s="34"/>
      <c r="S2" s="42" t="s">
        <v>1108</v>
      </c>
      <c r="T2" s="41"/>
    </row>
    <row r="3" spans="1:21" x14ac:dyDescent="0.25">
      <c r="B3" s="34" t="s">
        <v>237</v>
      </c>
      <c r="C3" s="34" t="s">
        <v>238</v>
      </c>
      <c r="E3" s="34" t="s">
        <v>7</v>
      </c>
      <c r="F3" s="34" t="s">
        <v>238</v>
      </c>
      <c r="H3" s="34" t="s">
        <v>239</v>
      </c>
      <c r="I3" s="34" t="s">
        <v>240</v>
      </c>
      <c r="J3" s="34" t="s">
        <v>241</v>
      </c>
      <c r="K3" s="34" t="s">
        <v>238</v>
      </c>
      <c r="M3" s="34" t="s">
        <v>7</v>
      </c>
      <c r="N3" s="34" t="s">
        <v>238</v>
      </c>
      <c r="P3" s="34" t="s">
        <v>7</v>
      </c>
      <c r="Q3" s="34" t="s">
        <v>238</v>
      </c>
      <c r="S3" s="37" t="s">
        <v>227</v>
      </c>
      <c r="T3" s="34" t="s">
        <v>242</v>
      </c>
    </row>
    <row r="4" spans="1:21" ht="15" customHeight="1" x14ac:dyDescent="0.25">
      <c r="B4" s="35" t="s">
        <v>243</v>
      </c>
      <c r="C4" s="35" t="s">
        <v>244</v>
      </c>
      <c r="E4" s="34" t="s">
        <v>245</v>
      </c>
      <c r="F4" s="34" t="s">
        <v>246</v>
      </c>
      <c r="G4" s="35">
        <v>1</v>
      </c>
      <c r="H4" s="35" t="s">
        <v>247</v>
      </c>
      <c r="J4" s="35" t="s">
        <v>892</v>
      </c>
      <c r="K4" s="35" t="s">
        <v>248</v>
      </c>
      <c r="M4" s="38" t="s">
        <v>249</v>
      </c>
      <c r="N4" s="34" t="s">
        <v>250</v>
      </c>
      <c r="P4" s="34" t="s">
        <v>251</v>
      </c>
      <c r="Q4" s="34" t="s">
        <v>252</v>
      </c>
      <c r="S4" s="36" t="s">
        <v>253</v>
      </c>
      <c r="T4" s="34" t="s">
        <v>254</v>
      </c>
    </row>
    <row r="5" spans="1:21" ht="15" customHeight="1" x14ac:dyDescent="0.25">
      <c r="B5" s="35" t="s">
        <v>255</v>
      </c>
      <c r="C5" s="35" t="s">
        <v>256</v>
      </c>
      <c r="E5" s="34" t="s">
        <v>257</v>
      </c>
      <c r="F5" s="34" t="s">
        <v>258</v>
      </c>
      <c r="H5" s="35" t="s">
        <v>259</v>
      </c>
      <c r="I5" s="35" t="s">
        <v>126</v>
      </c>
      <c r="J5" s="35" t="s">
        <v>892</v>
      </c>
      <c r="K5" s="35" t="s">
        <v>260</v>
      </c>
      <c r="M5" s="35" t="s">
        <v>261</v>
      </c>
      <c r="N5" s="35" t="s">
        <v>262</v>
      </c>
      <c r="P5" s="34" t="s">
        <v>263</v>
      </c>
      <c r="Q5" s="35" t="s">
        <v>264</v>
      </c>
      <c r="S5" s="36" t="s">
        <v>265</v>
      </c>
      <c r="T5" s="34" t="s">
        <v>254</v>
      </c>
    </row>
    <row r="6" spans="1:21" x14ac:dyDescent="0.25">
      <c r="B6" s="35" t="s">
        <v>266</v>
      </c>
      <c r="C6" s="35" t="s">
        <v>267</v>
      </c>
      <c r="E6" s="34" t="s">
        <v>268</v>
      </c>
      <c r="F6" s="34" t="s">
        <v>269</v>
      </c>
      <c r="H6" s="35" t="s">
        <v>270</v>
      </c>
      <c r="I6" s="35" t="s">
        <v>271</v>
      </c>
      <c r="J6" s="35" t="s">
        <v>892</v>
      </c>
      <c r="K6" s="35" t="s">
        <v>272</v>
      </c>
      <c r="M6" s="43" t="s">
        <v>273</v>
      </c>
      <c r="N6" s="44" t="s">
        <v>274</v>
      </c>
      <c r="P6" s="34" t="s">
        <v>275</v>
      </c>
      <c r="Q6" s="35" t="s">
        <v>276</v>
      </c>
      <c r="S6" s="36" t="s">
        <v>277</v>
      </c>
      <c r="T6" s="34" t="s">
        <v>254</v>
      </c>
    </row>
    <row r="7" spans="1:21" x14ac:dyDescent="0.25">
      <c r="B7" s="35" t="s">
        <v>278</v>
      </c>
      <c r="C7" s="35" t="s">
        <v>279</v>
      </c>
      <c r="E7" s="34" t="s">
        <v>280</v>
      </c>
      <c r="F7" s="34" t="s">
        <v>281</v>
      </c>
      <c r="H7" s="35" t="s">
        <v>232</v>
      </c>
      <c r="I7" s="35" t="s">
        <v>64</v>
      </c>
      <c r="J7" s="35" t="s">
        <v>892</v>
      </c>
      <c r="K7" s="35" t="s">
        <v>282</v>
      </c>
      <c r="M7" s="43"/>
      <c r="N7" s="44"/>
      <c r="P7" s="34" t="s">
        <v>283</v>
      </c>
      <c r="Q7" s="35" t="s">
        <v>284</v>
      </c>
      <c r="S7" s="36" t="s">
        <v>285</v>
      </c>
      <c r="T7" s="34" t="s">
        <v>254</v>
      </c>
    </row>
    <row r="8" spans="1:21" x14ac:dyDescent="0.25">
      <c r="B8" s="35" t="s">
        <v>286</v>
      </c>
      <c r="C8" s="35" t="s">
        <v>287</v>
      </c>
      <c r="E8" s="34" t="s">
        <v>288</v>
      </c>
      <c r="F8" s="34" t="s">
        <v>289</v>
      </c>
      <c r="G8" s="35">
        <f t="shared" ref="G8:G54" si="0">G7+1</f>
        <v>1</v>
      </c>
      <c r="H8" s="35" t="s">
        <v>290</v>
      </c>
      <c r="J8" s="35" t="s">
        <v>892</v>
      </c>
      <c r="K8" s="35" t="s">
        <v>291</v>
      </c>
      <c r="M8" s="43"/>
      <c r="N8" s="44"/>
      <c r="P8" s="34" t="s">
        <v>292</v>
      </c>
      <c r="Q8" s="35" t="s">
        <v>293</v>
      </c>
      <c r="S8" s="36" t="s">
        <v>294</v>
      </c>
      <c r="T8" s="34" t="s">
        <v>254</v>
      </c>
    </row>
    <row r="9" spans="1:21" x14ac:dyDescent="0.25">
      <c r="B9" s="35" t="s">
        <v>295</v>
      </c>
      <c r="C9" s="35" t="s">
        <v>296</v>
      </c>
      <c r="E9" s="34" t="s">
        <v>297</v>
      </c>
      <c r="F9" s="34" t="s">
        <v>298</v>
      </c>
      <c r="G9" s="35">
        <f t="shared" si="0"/>
        <v>2</v>
      </c>
      <c r="H9" s="35" t="s">
        <v>299</v>
      </c>
      <c r="J9" s="35" t="s">
        <v>892</v>
      </c>
      <c r="K9" s="35" t="s">
        <v>300</v>
      </c>
      <c r="M9" s="35" t="s">
        <v>301</v>
      </c>
      <c r="N9" s="35" t="s">
        <v>302</v>
      </c>
      <c r="P9" s="34" t="s">
        <v>303</v>
      </c>
      <c r="Q9" s="35" t="s">
        <v>304</v>
      </c>
      <c r="S9" s="36" t="s">
        <v>305</v>
      </c>
      <c r="T9" s="34" t="s">
        <v>254</v>
      </c>
    </row>
    <row r="10" spans="1:21" x14ac:dyDescent="0.25">
      <c r="B10" s="35" t="s">
        <v>306</v>
      </c>
      <c r="C10" s="35" t="s">
        <v>307</v>
      </c>
      <c r="G10" s="35">
        <f t="shared" si="0"/>
        <v>3</v>
      </c>
      <c r="H10" s="35" t="s">
        <v>308</v>
      </c>
      <c r="J10" s="35" t="s">
        <v>892</v>
      </c>
      <c r="K10" s="35" t="s">
        <v>309</v>
      </c>
      <c r="M10" s="35" t="s">
        <v>310</v>
      </c>
      <c r="N10" s="35" t="s">
        <v>311</v>
      </c>
      <c r="P10" s="34" t="s">
        <v>312</v>
      </c>
      <c r="Q10" s="35" t="s">
        <v>313</v>
      </c>
      <c r="S10" s="36" t="s">
        <v>314</v>
      </c>
      <c r="T10" s="34" t="s">
        <v>315</v>
      </c>
    </row>
    <row r="11" spans="1:21" x14ac:dyDescent="0.25">
      <c r="B11" s="35" t="s">
        <v>316</v>
      </c>
      <c r="C11" s="35" t="s">
        <v>317</v>
      </c>
      <c r="H11" s="35" t="s">
        <v>318</v>
      </c>
      <c r="I11" s="35" t="s">
        <v>126</v>
      </c>
      <c r="J11" s="35" t="s">
        <v>892</v>
      </c>
      <c r="K11" s="35" t="s">
        <v>319</v>
      </c>
      <c r="P11" s="34" t="s">
        <v>320</v>
      </c>
      <c r="Q11" s="35" t="s">
        <v>321</v>
      </c>
      <c r="S11" s="36" t="s">
        <v>322</v>
      </c>
      <c r="T11" s="34" t="s">
        <v>315</v>
      </c>
    </row>
    <row r="12" spans="1:21" x14ac:dyDescent="0.25">
      <c r="B12" s="35" t="s">
        <v>323</v>
      </c>
      <c r="C12" s="35" t="s">
        <v>324</v>
      </c>
      <c r="G12" s="35">
        <f t="shared" si="0"/>
        <v>1</v>
      </c>
      <c r="H12" s="35" t="s">
        <v>233</v>
      </c>
      <c r="I12" s="35" t="s">
        <v>126</v>
      </c>
      <c r="J12" s="35" t="s">
        <v>892</v>
      </c>
      <c r="K12" s="35" t="s">
        <v>325</v>
      </c>
      <c r="P12" s="34" t="s">
        <v>326</v>
      </c>
      <c r="Q12" s="35" t="s">
        <v>327</v>
      </c>
      <c r="S12" s="36" t="s">
        <v>328</v>
      </c>
      <c r="T12" s="34" t="s">
        <v>254</v>
      </c>
    </row>
    <row r="13" spans="1:21" x14ac:dyDescent="0.25">
      <c r="B13" s="35" t="s">
        <v>329</v>
      </c>
      <c r="C13" s="35" t="s">
        <v>330</v>
      </c>
      <c r="H13" s="35" t="s">
        <v>331</v>
      </c>
      <c r="I13" s="35" t="s">
        <v>126</v>
      </c>
      <c r="J13" s="35" t="s">
        <v>892</v>
      </c>
      <c r="K13" s="35" t="s">
        <v>332</v>
      </c>
      <c r="P13" s="34" t="s">
        <v>333</v>
      </c>
      <c r="Q13" s="35" t="s">
        <v>334</v>
      </c>
      <c r="S13" s="36" t="s">
        <v>335</v>
      </c>
      <c r="T13" s="34" t="s">
        <v>254</v>
      </c>
    </row>
    <row r="14" spans="1:21" x14ac:dyDescent="0.25">
      <c r="B14" s="35" t="s">
        <v>336</v>
      </c>
      <c r="C14" s="35" t="s">
        <v>337</v>
      </c>
      <c r="G14" s="35">
        <f t="shared" si="0"/>
        <v>1</v>
      </c>
      <c r="H14" s="35" t="s">
        <v>338</v>
      </c>
      <c r="I14" s="35" t="s">
        <v>126</v>
      </c>
      <c r="J14" s="35" t="s">
        <v>892</v>
      </c>
      <c r="K14" s="35" t="s">
        <v>339</v>
      </c>
      <c r="P14" s="34" t="s">
        <v>340</v>
      </c>
      <c r="Q14" s="36" t="s">
        <v>341</v>
      </c>
      <c r="S14" s="36" t="s">
        <v>342</v>
      </c>
      <c r="T14" s="34" t="s">
        <v>254</v>
      </c>
    </row>
    <row r="15" spans="1:21" x14ac:dyDescent="0.25">
      <c r="B15" s="35" t="s">
        <v>343</v>
      </c>
      <c r="C15" s="35" t="s">
        <v>344</v>
      </c>
      <c r="G15" s="35">
        <f t="shared" si="0"/>
        <v>2</v>
      </c>
      <c r="H15" s="35" t="s">
        <v>345</v>
      </c>
      <c r="I15" s="35" t="s">
        <v>188</v>
      </c>
      <c r="J15" s="35" t="s">
        <v>892</v>
      </c>
      <c r="K15" s="35" t="s">
        <v>346</v>
      </c>
      <c r="M15" s="5"/>
      <c r="P15" s="34" t="s">
        <v>347</v>
      </c>
      <c r="Q15" s="36" t="s">
        <v>348</v>
      </c>
      <c r="S15" s="36" t="s">
        <v>349</v>
      </c>
      <c r="T15" s="34" t="s">
        <v>254</v>
      </c>
    </row>
    <row r="16" spans="1:21" x14ac:dyDescent="0.25">
      <c r="B16" s="35" t="s">
        <v>350</v>
      </c>
      <c r="C16" s="35" t="s">
        <v>351</v>
      </c>
      <c r="G16" s="35">
        <f t="shared" si="0"/>
        <v>3</v>
      </c>
      <c r="H16" s="35" t="s">
        <v>352</v>
      </c>
      <c r="I16" s="35" t="s">
        <v>188</v>
      </c>
      <c r="J16" s="35" t="s">
        <v>892</v>
      </c>
      <c r="K16" s="35" t="s">
        <v>353</v>
      </c>
      <c r="M16" s="28"/>
      <c r="P16" s="34" t="s">
        <v>354</v>
      </c>
      <c r="Q16" s="36" t="s">
        <v>355</v>
      </c>
      <c r="S16" s="36" t="s">
        <v>356</v>
      </c>
      <c r="T16" s="34" t="s">
        <v>254</v>
      </c>
    </row>
    <row r="17" spans="2:20" x14ac:dyDescent="0.25">
      <c r="B17" s="35" t="s">
        <v>357</v>
      </c>
      <c r="C17" s="35" t="s">
        <v>358</v>
      </c>
      <c r="G17" s="35">
        <f t="shared" si="0"/>
        <v>4</v>
      </c>
      <c r="H17" s="35" t="s">
        <v>359</v>
      </c>
      <c r="I17" s="35" t="s">
        <v>188</v>
      </c>
      <c r="J17" s="35" t="s">
        <v>892</v>
      </c>
      <c r="K17" s="35" t="s">
        <v>360</v>
      </c>
      <c r="M17" s="28"/>
      <c r="P17" s="34" t="s">
        <v>361</v>
      </c>
      <c r="Q17" s="36" t="s">
        <v>362</v>
      </c>
      <c r="S17" s="36" t="s">
        <v>363</v>
      </c>
      <c r="T17" s="34" t="s">
        <v>254</v>
      </c>
    </row>
    <row r="18" spans="2:20" x14ac:dyDescent="0.25">
      <c r="B18" s="35" t="s">
        <v>364</v>
      </c>
      <c r="C18" s="35" t="s">
        <v>365</v>
      </c>
      <c r="H18" s="35" t="s">
        <v>366</v>
      </c>
      <c r="J18" s="35" t="s">
        <v>896</v>
      </c>
      <c r="K18" s="35" t="s">
        <v>367</v>
      </c>
      <c r="M18" s="28"/>
      <c r="P18" s="34" t="s">
        <v>368</v>
      </c>
      <c r="Q18" s="36" t="s">
        <v>369</v>
      </c>
      <c r="S18" s="36" t="s">
        <v>370</v>
      </c>
      <c r="T18" s="34" t="s">
        <v>254</v>
      </c>
    </row>
    <row r="19" spans="2:20" x14ac:dyDescent="0.25">
      <c r="B19" s="35" t="s">
        <v>371</v>
      </c>
      <c r="C19" s="35" t="s">
        <v>372</v>
      </c>
      <c r="G19" s="35">
        <f t="shared" si="0"/>
        <v>1</v>
      </c>
      <c r="H19" s="35" t="s">
        <v>373</v>
      </c>
      <c r="I19" s="35" t="s">
        <v>94</v>
      </c>
      <c r="J19" s="35" t="s">
        <v>896</v>
      </c>
      <c r="K19" s="35" t="s">
        <v>374</v>
      </c>
      <c r="M19" s="28"/>
      <c r="P19" s="34" t="s">
        <v>375</v>
      </c>
      <c r="Q19" s="36" t="s">
        <v>376</v>
      </c>
      <c r="S19" s="36" t="s">
        <v>377</v>
      </c>
      <c r="T19" s="34" t="s">
        <v>315</v>
      </c>
    </row>
    <row r="20" spans="2:20" x14ac:dyDescent="0.25">
      <c r="B20" s="35" t="s">
        <v>378</v>
      </c>
      <c r="C20" s="35" t="s">
        <v>379</v>
      </c>
      <c r="G20" s="35">
        <f t="shared" si="0"/>
        <v>2</v>
      </c>
      <c r="H20" s="35" t="s">
        <v>380</v>
      </c>
      <c r="I20" s="35" t="s">
        <v>156</v>
      </c>
      <c r="J20" s="35" t="s">
        <v>896</v>
      </c>
      <c r="K20" s="35" t="s">
        <v>381</v>
      </c>
      <c r="M20" s="28"/>
      <c r="P20" s="34" t="s">
        <v>382</v>
      </c>
      <c r="Q20" s="36" t="s">
        <v>383</v>
      </c>
      <c r="S20" s="36" t="s">
        <v>384</v>
      </c>
      <c r="T20" s="34" t="s">
        <v>254</v>
      </c>
    </row>
    <row r="21" spans="2:20" x14ac:dyDescent="0.25">
      <c r="B21" s="35" t="s">
        <v>385</v>
      </c>
      <c r="C21" s="35" t="s">
        <v>386</v>
      </c>
      <c r="H21" s="35" t="s">
        <v>387</v>
      </c>
      <c r="I21" s="35" t="s">
        <v>188</v>
      </c>
      <c r="J21" s="35" t="s">
        <v>896</v>
      </c>
      <c r="K21" s="35" t="s">
        <v>388</v>
      </c>
      <c r="M21" s="28"/>
      <c r="P21" s="34" t="s">
        <v>389</v>
      </c>
      <c r="Q21" s="36" t="s">
        <v>390</v>
      </c>
      <c r="S21" s="36" t="s">
        <v>391</v>
      </c>
      <c r="T21" s="34" t="s">
        <v>254</v>
      </c>
    </row>
    <row r="22" spans="2:20" x14ac:dyDescent="0.25">
      <c r="B22" s="35" t="s">
        <v>392</v>
      </c>
      <c r="C22" s="35" t="s">
        <v>393</v>
      </c>
      <c r="G22" s="35">
        <f t="shared" si="0"/>
        <v>1</v>
      </c>
      <c r="H22" s="35" t="s">
        <v>394</v>
      </c>
      <c r="I22" s="35" t="s">
        <v>94</v>
      </c>
      <c r="J22" s="35" t="s">
        <v>896</v>
      </c>
      <c r="K22" s="35" t="s">
        <v>395</v>
      </c>
      <c r="M22" s="28"/>
      <c r="P22" s="34" t="s">
        <v>396</v>
      </c>
      <c r="Q22" s="36" t="s">
        <v>397</v>
      </c>
      <c r="S22" s="36" t="s">
        <v>398</v>
      </c>
      <c r="T22" s="34" t="s">
        <v>254</v>
      </c>
    </row>
    <row r="23" spans="2:20" x14ac:dyDescent="0.25">
      <c r="B23" s="35" t="s">
        <v>399</v>
      </c>
      <c r="C23" s="35" t="s">
        <v>400</v>
      </c>
      <c r="G23" s="35">
        <f t="shared" si="0"/>
        <v>2</v>
      </c>
      <c r="H23" s="35" t="s">
        <v>401</v>
      </c>
      <c r="I23" s="35" t="s">
        <v>94</v>
      </c>
      <c r="J23" s="35" t="s">
        <v>896</v>
      </c>
      <c r="K23" s="35" t="s">
        <v>402</v>
      </c>
      <c r="M23" s="28"/>
      <c r="P23" s="34" t="s">
        <v>403</v>
      </c>
      <c r="Q23" s="36" t="s">
        <v>404</v>
      </c>
      <c r="S23" s="36" t="s">
        <v>405</v>
      </c>
      <c r="T23" s="34" t="s">
        <v>254</v>
      </c>
    </row>
    <row r="24" spans="2:20" x14ac:dyDescent="0.25">
      <c r="B24" s="35" t="s">
        <v>406</v>
      </c>
      <c r="C24" s="35" t="s">
        <v>407</v>
      </c>
      <c r="G24" s="35">
        <f t="shared" si="0"/>
        <v>3</v>
      </c>
      <c r="H24" s="35" t="s">
        <v>408</v>
      </c>
      <c r="I24" s="35" t="s">
        <v>156</v>
      </c>
      <c r="J24" s="35" t="s">
        <v>896</v>
      </c>
      <c r="K24" s="35" t="s">
        <v>409</v>
      </c>
      <c r="M24" s="28"/>
      <c r="P24" s="34" t="s">
        <v>410</v>
      </c>
      <c r="Q24" s="36" t="s">
        <v>411</v>
      </c>
      <c r="S24" s="36" t="s">
        <v>412</v>
      </c>
      <c r="T24" s="34" t="s">
        <v>254</v>
      </c>
    </row>
    <row r="25" spans="2:20" x14ac:dyDescent="0.25">
      <c r="B25" s="35" t="s">
        <v>413</v>
      </c>
      <c r="C25" s="35" t="s">
        <v>414</v>
      </c>
      <c r="G25" s="35">
        <f t="shared" si="0"/>
        <v>4</v>
      </c>
      <c r="H25" s="35" t="s">
        <v>415</v>
      </c>
      <c r="J25" s="35" t="s">
        <v>896</v>
      </c>
      <c r="K25" s="35" t="s">
        <v>416</v>
      </c>
      <c r="M25" s="28"/>
      <c r="P25" s="34" t="s">
        <v>417</v>
      </c>
      <c r="Q25" s="36" t="s">
        <v>418</v>
      </c>
      <c r="S25" s="36" t="s">
        <v>419</v>
      </c>
      <c r="T25" s="34" t="s">
        <v>315</v>
      </c>
    </row>
    <row r="26" spans="2:20" x14ac:dyDescent="0.25">
      <c r="B26" s="35" t="s">
        <v>420</v>
      </c>
      <c r="C26" s="35" t="s">
        <v>421</v>
      </c>
      <c r="G26" s="35">
        <f t="shared" si="0"/>
        <v>5</v>
      </c>
      <c r="H26" s="35" t="s">
        <v>422</v>
      </c>
      <c r="I26" s="35" t="s">
        <v>94</v>
      </c>
      <c r="J26" s="35" t="s">
        <v>896</v>
      </c>
      <c r="K26" s="35" t="s">
        <v>423</v>
      </c>
      <c r="M26" s="28"/>
      <c r="P26" s="34" t="s">
        <v>424</v>
      </c>
      <c r="Q26" s="36" t="s">
        <v>425</v>
      </c>
      <c r="S26" s="36" t="s">
        <v>426</v>
      </c>
      <c r="T26" s="34" t="s">
        <v>254</v>
      </c>
    </row>
    <row r="27" spans="2:20" x14ac:dyDescent="0.25">
      <c r="B27" s="35" t="s">
        <v>427</v>
      </c>
      <c r="C27" s="35" t="s">
        <v>428</v>
      </c>
      <c r="G27" s="35">
        <f t="shared" si="0"/>
        <v>6</v>
      </c>
      <c r="H27" s="35" t="s">
        <v>429</v>
      </c>
      <c r="J27" s="35" t="s">
        <v>896</v>
      </c>
      <c r="K27" s="35" t="s">
        <v>430</v>
      </c>
      <c r="M27" s="28"/>
      <c r="P27" s="34" t="s">
        <v>431</v>
      </c>
      <c r="Q27" s="36" t="s">
        <v>432</v>
      </c>
      <c r="S27" s="36" t="s">
        <v>433</v>
      </c>
      <c r="T27" s="34" t="s">
        <v>254</v>
      </c>
    </row>
    <row r="28" spans="2:20" x14ac:dyDescent="0.25">
      <c r="B28" s="35" t="s">
        <v>434</v>
      </c>
      <c r="C28" s="35" t="s">
        <v>435</v>
      </c>
      <c r="G28" s="35">
        <f t="shared" si="0"/>
        <v>7</v>
      </c>
      <c r="H28" s="35" t="s">
        <v>436</v>
      </c>
      <c r="J28" s="35" t="s">
        <v>896</v>
      </c>
      <c r="K28" s="35" t="s">
        <v>437</v>
      </c>
      <c r="M28" s="28"/>
      <c r="P28" s="34" t="s">
        <v>438</v>
      </c>
      <c r="Q28" s="36" t="s">
        <v>439</v>
      </c>
      <c r="S28" s="36" t="s">
        <v>440</v>
      </c>
      <c r="T28" s="34" t="s">
        <v>254</v>
      </c>
    </row>
    <row r="29" spans="2:20" x14ac:dyDescent="0.25">
      <c r="B29" s="35" t="s">
        <v>441</v>
      </c>
      <c r="C29" s="35" t="s">
        <v>442</v>
      </c>
      <c r="G29" s="35">
        <f t="shared" si="0"/>
        <v>8</v>
      </c>
      <c r="H29" s="35" t="s">
        <v>443</v>
      </c>
      <c r="I29" s="35" t="s">
        <v>444</v>
      </c>
      <c r="J29" s="35" t="s">
        <v>896</v>
      </c>
      <c r="K29" s="35" t="s">
        <v>445</v>
      </c>
      <c r="M29" s="28"/>
      <c r="P29" s="34" t="s">
        <v>446</v>
      </c>
      <c r="Q29" s="36" t="s">
        <v>447</v>
      </c>
      <c r="S29" s="36" t="s">
        <v>448</v>
      </c>
      <c r="T29" s="34" t="s">
        <v>254</v>
      </c>
    </row>
    <row r="30" spans="2:20" x14ac:dyDescent="0.25">
      <c r="B30" s="35" t="s">
        <v>449</v>
      </c>
      <c r="C30" s="35" t="s">
        <v>450</v>
      </c>
      <c r="G30" s="35">
        <f t="shared" si="0"/>
        <v>9</v>
      </c>
      <c r="H30" s="35" t="s">
        <v>451</v>
      </c>
      <c r="I30" s="35" t="s">
        <v>94</v>
      </c>
      <c r="J30" s="35" t="s">
        <v>896</v>
      </c>
      <c r="K30" s="35" t="s">
        <v>452</v>
      </c>
      <c r="M30" s="28"/>
      <c r="P30" s="34" t="s">
        <v>453</v>
      </c>
      <c r="Q30" s="34" t="s">
        <v>454</v>
      </c>
      <c r="S30" s="36" t="s">
        <v>455</v>
      </c>
      <c r="T30" s="34" t="s">
        <v>254</v>
      </c>
    </row>
    <row r="31" spans="2:20" x14ac:dyDescent="0.25">
      <c r="B31" s="35" t="s">
        <v>456</v>
      </c>
      <c r="C31" s="35" t="s">
        <v>457</v>
      </c>
      <c r="G31" s="35">
        <f t="shared" si="0"/>
        <v>10</v>
      </c>
      <c r="H31" s="35" t="s">
        <v>458</v>
      </c>
      <c r="I31" s="35" t="s">
        <v>94</v>
      </c>
      <c r="J31" s="35" t="s">
        <v>896</v>
      </c>
      <c r="K31" s="35" t="s">
        <v>459</v>
      </c>
      <c r="M31" s="28"/>
      <c r="P31" s="39">
        <v>0.01</v>
      </c>
      <c r="Q31" s="36" t="s">
        <v>348</v>
      </c>
      <c r="S31" s="36" t="s">
        <v>460</v>
      </c>
      <c r="T31" s="34" t="s">
        <v>254</v>
      </c>
    </row>
    <row r="32" spans="2:20" x14ac:dyDescent="0.25">
      <c r="G32" s="35">
        <f t="shared" si="0"/>
        <v>11</v>
      </c>
      <c r="H32" s="35" t="s">
        <v>461</v>
      </c>
      <c r="I32" s="35" t="s">
        <v>94</v>
      </c>
      <c r="J32" s="35" t="s">
        <v>896</v>
      </c>
      <c r="K32" s="35" t="s">
        <v>462</v>
      </c>
      <c r="M32" s="28"/>
      <c r="P32" s="39">
        <v>0.02</v>
      </c>
      <c r="Q32" s="36" t="s">
        <v>355</v>
      </c>
      <c r="S32" s="36" t="s">
        <v>463</v>
      </c>
      <c r="T32" s="34" t="s">
        <v>254</v>
      </c>
    </row>
    <row r="33" spans="7:20" x14ac:dyDescent="0.25">
      <c r="G33" s="35">
        <f t="shared" si="0"/>
        <v>12</v>
      </c>
      <c r="H33" s="35" t="s">
        <v>464</v>
      </c>
      <c r="I33" s="35" t="s">
        <v>30</v>
      </c>
      <c r="J33" s="35" t="s">
        <v>896</v>
      </c>
      <c r="K33" s="35" t="s">
        <v>465</v>
      </c>
      <c r="M33" s="28"/>
      <c r="P33" s="39">
        <v>0.03</v>
      </c>
      <c r="Q33" s="36" t="s">
        <v>362</v>
      </c>
      <c r="S33" s="36" t="s">
        <v>466</v>
      </c>
      <c r="T33" s="34" t="s">
        <v>254</v>
      </c>
    </row>
    <row r="34" spans="7:20" x14ac:dyDescent="0.25">
      <c r="G34" s="35">
        <f t="shared" si="0"/>
        <v>13</v>
      </c>
      <c r="H34" s="35" t="s">
        <v>467</v>
      </c>
      <c r="J34" s="35" t="s">
        <v>896</v>
      </c>
      <c r="K34" s="35" t="s">
        <v>468</v>
      </c>
      <c r="M34" s="28"/>
      <c r="P34" s="39">
        <v>0.04</v>
      </c>
      <c r="Q34" s="36" t="s">
        <v>369</v>
      </c>
      <c r="S34" s="36" t="s">
        <v>469</v>
      </c>
      <c r="T34" s="34" t="s">
        <v>315</v>
      </c>
    </row>
    <row r="35" spans="7:20" ht="15" customHeight="1" x14ac:dyDescent="0.25">
      <c r="H35" s="35" t="s">
        <v>470</v>
      </c>
      <c r="I35" s="35" t="s">
        <v>94</v>
      </c>
      <c r="J35" s="35" t="s">
        <v>896</v>
      </c>
      <c r="K35" s="35" t="s">
        <v>471</v>
      </c>
      <c r="M35" s="28"/>
      <c r="P35" s="39">
        <v>0.05</v>
      </c>
      <c r="Q35" s="36" t="s">
        <v>376</v>
      </c>
      <c r="S35" s="36" t="s">
        <v>472</v>
      </c>
      <c r="T35" s="34" t="s">
        <v>254</v>
      </c>
    </row>
    <row r="36" spans="7:20" ht="15" customHeight="1" x14ac:dyDescent="0.25">
      <c r="G36" s="35">
        <f t="shared" si="0"/>
        <v>1</v>
      </c>
      <c r="H36" s="35" t="s">
        <v>473</v>
      </c>
      <c r="I36" s="35" t="s">
        <v>156</v>
      </c>
      <c r="J36" s="35" t="s">
        <v>896</v>
      </c>
      <c r="K36" s="35" t="s">
        <v>474</v>
      </c>
      <c r="M36" s="28"/>
      <c r="P36" s="39">
        <v>0.06</v>
      </c>
      <c r="Q36" s="36" t="s">
        <v>383</v>
      </c>
      <c r="S36" s="36" t="s">
        <v>475</v>
      </c>
      <c r="T36" s="34" t="s">
        <v>254</v>
      </c>
    </row>
    <row r="37" spans="7:20" ht="15" customHeight="1" x14ac:dyDescent="0.25">
      <c r="G37" s="35">
        <f t="shared" si="0"/>
        <v>2</v>
      </c>
      <c r="H37" s="35" t="s">
        <v>476</v>
      </c>
      <c r="I37" s="35" t="s">
        <v>94</v>
      </c>
      <c r="J37" s="35" t="s">
        <v>896</v>
      </c>
      <c r="K37" s="35" t="s">
        <v>477</v>
      </c>
      <c r="M37" s="28"/>
      <c r="P37" s="39">
        <v>7.0000000000000007E-2</v>
      </c>
      <c r="Q37" s="36" t="s">
        <v>390</v>
      </c>
      <c r="S37" s="36" t="s">
        <v>478</v>
      </c>
      <c r="T37" s="34" t="s">
        <v>254</v>
      </c>
    </row>
    <row r="38" spans="7:20" ht="15.75" customHeight="1" x14ac:dyDescent="0.25">
      <c r="G38" s="35">
        <f t="shared" si="0"/>
        <v>3</v>
      </c>
      <c r="H38" s="35" t="s">
        <v>479</v>
      </c>
      <c r="I38" s="35" t="s">
        <v>156</v>
      </c>
      <c r="J38" s="35" t="s">
        <v>896</v>
      </c>
      <c r="K38" s="35" t="s">
        <v>480</v>
      </c>
      <c r="M38" s="28"/>
      <c r="P38" s="39">
        <v>0.08</v>
      </c>
      <c r="Q38" s="36" t="s">
        <v>397</v>
      </c>
      <c r="S38" s="36" t="s">
        <v>481</v>
      </c>
      <c r="T38" s="34" t="s">
        <v>254</v>
      </c>
    </row>
    <row r="39" spans="7:20" x14ac:dyDescent="0.25">
      <c r="M39" s="28"/>
      <c r="P39" s="39">
        <v>0.09</v>
      </c>
      <c r="Q39" s="36" t="s">
        <v>404</v>
      </c>
      <c r="S39" s="36" t="s">
        <v>408</v>
      </c>
      <c r="T39" s="34" t="s">
        <v>315</v>
      </c>
    </row>
    <row r="40" spans="7:20" x14ac:dyDescent="0.25">
      <c r="G40" s="35">
        <f t="shared" si="0"/>
        <v>1</v>
      </c>
      <c r="M40" s="28"/>
      <c r="P40" s="39">
        <v>0.1</v>
      </c>
      <c r="Q40" s="36" t="s">
        <v>411</v>
      </c>
      <c r="S40" s="36" t="s">
        <v>482</v>
      </c>
      <c r="T40" s="34" t="s">
        <v>254</v>
      </c>
    </row>
    <row r="41" spans="7:20" x14ac:dyDescent="0.25">
      <c r="G41" s="35">
        <f t="shared" si="0"/>
        <v>2</v>
      </c>
      <c r="M41" s="28"/>
      <c r="P41" s="39">
        <v>0.11</v>
      </c>
      <c r="Q41" s="36" t="s">
        <v>418</v>
      </c>
      <c r="S41" s="36" t="s">
        <v>483</v>
      </c>
      <c r="T41" s="34" t="s">
        <v>315</v>
      </c>
    </row>
    <row r="42" spans="7:20" ht="15" customHeight="1" x14ac:dyDescent="0.25">
      <c r="G42" s="35">
        <f t="shared" si="0"/>
        <v>3</v>
      </c>
      <c r="M42" s="28"/>
      <c r="P42" s="39">
        <v>0.12</v>
      </c>
      <c r="Q42" s="36" t="s">
        <v>484</v>
      </c>
      <c r="S42" s="36" t="s">
        <v>485</v>
      </c>
      <c r="T42" s="34" t="s">
        <v>254</v>
      </c>
    </row>
    <row r="43" spans="7:20" ht="15" customHeight="1" x14ac:dyDescent="0.25">
      <c r="G43" s="35">
        <f t="shared" si="0"/>
        <v>4</v>
      </c>
      <c r="M43" s="28"/>
      <c r="P43" s="39">
        <v>0.13</v>
      </c>
      <c r="Q43" s="36" t="s">
        <v>486</v>
      </c>
      <c r="S43" s="36" t="s">
        <v>487</v>
      </c>
      <c r="T43" s="34" t="s">
        <v>254</v>
      </c>
    </row>
    <row r="44" spans="7:20" ht="15" customHeight="1" x14ac:dyDescent="0.25">
      <c r="G44" s="35">
        <f t="shared" si="0"/>
        <v>5</v>
      </c>
      <c r="H44" s="40"/>
      <c r="I44" s="40"/>
      <c r="K44" s="40"/>
      <c r="M44" s="28"/>
      <c r="P44" s="39">
        <v>0.14000000000000001</v>
      </c>
      <c r="Q44" s="36" t="s">
        <v>488</v>
      </c>
      <c r="S44" s="36" t="s">
        <v>489</v>
      </c>
      <c r="T44" s="34" t="s">
        <v>254</v>
      </c>
    </row>
    <row r="45" spans="7:20" ht="15" customHeight="1" x14ac:dyDescent="0.25">
      <c r="G45" s="35">
        <f t="shared" si="0"/>
        <v>6</v>
      </c>
      <c r="H45" s="40"/>
      <c r="I45" s="40"/>
      <c r="K45" s="40"/>
      <c r="M45" s="28"/>
      <c r="P45" s="39">
        <v>0.15</v>
      </c>
      <c r="Q45" s="36" t="s">
        <v>490</v>
      </c>
      <c r="S45" s="36" t="s">
        <v>491</v>
      </c>
      <c r="T45" s="34" t="s">
        <v>254</v>
      </c>
    </row>
    <row r="46" spans="7:20" ht="15" customHeight="1" x14ac:dyDescent="0.25">
      <c r="H46" s="40"/>
      <c r="I46" s="40"/>
      <c r="K46" s="40"/>
      <c r="M46" s="28"/>
      <c r="P46" s="39">
        <v>0.16</v>
      </c>
      <c r="Q46" s="36" t="s">
        <v>492</v>
      </c>
      <c r="S46" s="36" t="s">
        <v>493</v>
      </c>
      <c r="T46" s="34" t="s">
        <v>254</v>
      </c>
    </row>
    <row r="47" spans="7:20" ht="15" customHeight="1" x14ac:dyDescent="0.25">
      <c r="G47" s="35">
        <f t="shared" si="0"/>
        <v>1</v>
      </c>
      <c r="H47" s="40"/>
      <c r="I47" s="40"/>
      <c r="K47" s="40"/>
      <c r="M47" s="28"/>
      <c r="P47" s="39">
        <v>0.17</v>
      </c>
      <c r="Q47" s="36" t="s">
        <v>494</v>
      </c>
      <c r="S47" s="36" t="s">
        <v>495</v>
      </c>
      <c r="T47" s="34" t="s">
        <v>315</v>
      </c>
    </row>
    <row r="48" spans="7:20" ht="15" customHeight="1" x14ac:dyDescent="0.25">
      <c r="G48" s="35">
        <f t="shared" si="0"/>
        <v>2</v>
      </c>
      <c r="H48" s="40"/>
      <c r="I48" s="40"/>
      <c r="K48" s="40"/>
      <c r="M48" s="28"/>
      <c r="P48" s="39">
        <v>0.18</v>
      </c>
      <c r="Q48" s="36" t="s">
        <v>496</v>
      </c>
      <c r="S48" s="36" t="s">
        <v>497</v>
      </c>
      <c r="T48" s="34" t="s">
        <v>315</v>
      </c>
    </row>
    <row r="49" spans="7:20" ht="15" customHeight="1" x14ac:dyDescent="0.25">
      <c r="G49" s="35">
        <f t="shared" si="0"/>
        <v>3</v>
      </c>
      <c r="H49" s="40"/>
      <c r="I49" s="40"/>
      <c r="K49" s="40"/>
      <c r="P49" s="39">
        <v>0.19</v>
      </c>
      <c r="Q49" s="36" t="s">
        <v>498</v>
      </c>
      <c r="S49" s="36" t="s">
        <v>499</v>
      </c>
      <c r="T49" s="34" t="s">
        <v>254</v>
      </c>
    </row>
    <row r="50" spans="7:20" ht="15" customHeight="1" x14ac:dyDescent="0.25">
      <c r="H50" s="40"/>
      <c r="I50" s="40"/>
      <c r="K50" s="40"/>
      <c r="P50" s="39">
        <v>0.2</v>
      </c>
      <c r="Q50" s="36" t="s">
        <v>500</v>
      </c>
      <c r="S50" s="36" t="s">
        <v>501</v>
      </c>
      <c r="T50" s="34" t="s">
        <v>254</v>
      </c>
    </row>
    <row r="51" spans="7:20" ht="15" customHeight="1" x14ac:dyDescent="0.25">
      <c r="G51" s="35">
        <f t="shared" si="0"/>
        <v>1</v>
      </c>
      <c r="H51" s="40"/>
      <c r="I51" s="40"/>
      <c r="K51" s="40"/>
      <c r="P51" s="39">
        <v>0.21</v>
      </c>
      <c r="Q51" s="36" t="s">
        <v>502</v>
      </c>
      <c r="S51" s="36" t="s">
        <v>503</v>
      </c>
      <c r="T51" s="34" t="s">
        <v>254</v>
      </c>
    </row>
    <row r="52" spans="7:20" ht="15" customHeight="1" x14ac:dyDescent="0.25">
      <c r="G52" s="35">
        <f t="shared" si="0"/>
        <v>2</v>
      </c>
      <c r="H52" s="40"/>
      <c r="I52" s="40"/>
      <c r="K52" s="40"/>
      <c r="P52" s="39">
        <v>0.22</v>
      </c>
      <c r="Q52" s="36" t="s">
        <v>504</v>
      </c>
      <c r="S52" s="36" t="s">
        <v>505</v>
      </c>
      <c r="T52" s="34" t="s">
        <v>254</v>
      </c>
    </row>
    <row r="53" spans="7:20" ht="15" customHeight="1" x14ac:dyDescent="0.25">
      <c r="G53" s="35">
        <f t="shared" si="0"/>
        <v>3</v>
      </c>
      <c r="H53" s="33"/>
      <c r="I53" s="33"/>
      <c r="K53" s="40"/>
      <c r="P53" s="39">
        <v>0.23</v>
      </c>
      <c r="Q53" s="36" t="s">
        <v>506</v>
      </c>
      <c r="S53" s="36" t="s">
        <v>507</v>
      </c>
      <c r="T53" s="34" t="s">
        <v>254</v>
      </c>
    </row>
    <row r="54" spans="7:20" ht="15" customHeight="1" x14ac:dyDescent="0.25">
      <c r="G54" s="35">
        <f t="shared" si="0"/>
        <v>4</v>
      </c>
      <c r="H54" s="40"/>
      <c r="I54" s="40"/>
      <c r="K54" s="40"/>
      <c r="P54" s="39">
        <v>0.24</v>
      </c>
      <c r="Q54" s="36" t="s">
        <v>508</v>
      </c>
      <c r="S54" s="36" t="s">
        <v>509</v>
      </c>
      <c r="T54" s="34" t="s">
        <v>254</v>
      </c>
    </row>
    <row r="55" spans="7:20" ht="15" customHeight="1" x14ac:dyDescent="0.25">
      <c r="P55" s="39">
        <v>0.25</v>
      </c>
      <c r="Q55" s="36" t="s">
        <v>510</v>
      </c>
      <c r="S55" s="36" t="s">
        <v>511</v>
      </c>
      <c r="T55" s="34" t="s">
        <v>254</v>
      </c>
    </row>
    <row r="56" spans="7:20" ht="15" customHeight="1" x14ac:dyDescent="0.25">
      <c r="P56" s="39">
        <v>0.26</v>
      </c>
      <c r="Q56" s="36" t="s">
        <v>512</v>
      </c>
      <c r="S56" s="36" t="s">
        <v>513</v>
      </c>
      <c r="T56" s="34" t="s">
        <v>254</v>
      </c>
    </row>
    <row r="57" spans="7:20" ht="15" customHeight="1" x14ac:dyDescent="0.25">
      <c r="P57" s="39">
        <v>0.27</v>
      </c>
      <c r="Q57" s="36" t="s">
        <v>514</v>
      </c>
      <c r="S57" s="36" t="s">
        <v>515</v>
      </c>
      <c r="T57" s="34" t="s">
        <v>254</v>
      </c>
    </row>
    <row r="58" spans="7:20" ht="15" customHeight="1" x14ac:dyDescent="0.25">
      <c r="P58" s="39">
        <v>0.28000000000000003</v>
      </c>
      <c r="Q58" s="36" t="s">
        <v>516</v>
      </c>
      <c r="S58" s="36" t="s">
        <v>517</v>
      </c>
      <c r="T58" s="34" t="s">
        <v>315</v>
      </c>
    </row>
    <row r="59" spans="7:20" ht="15" customHeight="1" x14ac:dyDescent="0.25">
      <c r="P59" s="39">
        <v>0.28999999999999998</v>
      </c>
      <c r="Q59" s="36" t="s">
        <v>518</v>
      </c>
      <c r="S59" s="36" t="s">
        <v>519</v>
      </c>
      <c r="T59" s="34" t="s">
        <v>315</v>
      </c>
    </row>
    <row r="60" spans="7:20" ht="15" customHeight="1" x14ac:dyDescent="0.25">
      <c r="P60" s="39">
        <v>0.3</v>
      </c>
      <c r="Q60" s="36" t="s">
        <v>520</v>
      </c>
      <c r="S60" s="36" t="s">
        <v>521</v>
      </c>
      <c r="T60" s="34" t="s">
        <v>315</v>
      </c>
    </row>
    <row r="61" spans="7:20" ht="15" customHeight="1" x14ac:dyDescent="0.25">
      <c r="P61" s="39">
        <v>0.31</v>
      </c>
      <c r="Q61" s="36" t="s">
        <v>522</v>
      </c>
      <c r="S61" s="36" t="s">
        <v>523</v>
      </c>
      <c r="T61" s="34" t="s">
        <v>315</v>
      </c>
    </row>
    <row r="62" spans="7:20" ht="15" customHeight="1" x14ac:dyDescent="0.25">
      <c r="P62" s="39">
        <v>0.32</v>
      </c>
      <c r="Q62" s="36" t="s">
        <v>524</v>
      </c>
      <c r="S62" s="36" t="s">
        <v>525</v>
      </c>
      <c r="T62" s="34" t="s">
        <v>315</v>
      </c>
    </row>
    <row r="63" spans="7:20" ht="15" customHeight="1" x14ac:dyDescent="0.25">
      <c r="P63" s="39">
        <v>0.33</v>
      </c>
      <c r="Q63" s="36" t="s">
        <v>526</v>
      </c>
      <c r="S63" s="36" t="s">
        <v>527</v>
      </c>
      <c r="T63" s="34" t="s">
        <v>315</v>
      </c>
    </row>
    <row r="64" spans="7:20" ht="15" customHeight="1" x14ac:dyDescent="0.25">
      <c r="P64" s="39">
        <v>0.34</v>
      </c>
      <c r="Q64" s="36" t="s">
        <v>528</v>
      </c>
      <c r="S64" s="36" t="s">
        <v>529</v>
      </c>
      <c r="T64" s="34" t="s">
        <v>315</v>
      </c>
    </row>
    <row r="65" spans="16:20" ht="15" customHeight="1" x14ac:dyDescent="0.25">
      <c r="P65" s="39">
        <v>0.35</v>
      </c>
      <c r="Q65" s="36" t="s">
        <v>530</v>
      </c>
      <c r="S65" s="36" t="s">
        <v>531</v>
      </c>
      <c r="T65" s="34" t="s">
        <v>254</v>
      </c>
    </row>
    <row r="66" spans="16:20" ht="15" customHeight="1" x14ac:dyDescent="0.25">
      <c r="P66" s="39">
        <v>0.36</v>
      </c>
      <c r="Q66" s="36" t="s">
        <v>532</v>
      </c>
      <c r="S66" s="36" t="s">
        <v>533</v>
      </c>
      <c r="T66" s="34" t="s">
        <v>254</v>
      </c>
    </row>
    <row r="67" spans="16:20" ht="15" customHeight="1" x14ac:dyDescent="0.25">
      <c r="P67" s="39">
        <v>0.37</v>
      </c>
      <c r="Q67" s="36" t="s">
        <v>534</v>
      </c>
      <c r="S67" s="36" t="s">
        <v>535</v>
      </c>
      <c r="T67" s="34" t="s">
        <v>254</v>
      </c>
    </row>
    <row r="68" spans="16:20" ht="15" customHeight="1" x14ac:dyDescent="0.25">
      <c r="P68" s="39">
        <v>0.38</v>
      </c>
      <c r="Q68" s="36" t="s">
        <v>536</v>
      </c>
      <c r="S68" s="36" t="s">
        <v>537</v>
      </c>
      <c r="T68" s="34" t="s">
        <v>254</v>
      </c>
    </row>
    <row r="69" spans="16:20" ht="15" customHeight="1" x14ac:dyDescent="0.25">
      <c r="P69" s="39">
        <v>0.39</v>
      </c>
      <c r="Q69" s="36" t="s">
        <v>538</v>
      </c>
      <c r="S69" s="36" t="s">
        <v>539</v>
      </c>
      <c r="T69" s="34" t="s">
        <v>254</v>
      </c>
    </row>
    <row r="70" spans="16:20" ht="15" customHeight="1" x14ac:dyDescent="0.25">
      <c r="P70" s="39">
        <v>0.4</v>
      </c>
      <c r="Q70" s="36" t="s">
        <v>540</v>
      </c>
      <c r="S70" s="36" t="s">
        <v>541</v>
      </c>
      <c r="T70" s="34" t="s">
        <v>254</v>
      </c>
    </row>
    <row r="71" spans="16:20" ht="15" customHeight="1" x14ac:dyDescent="0.25">
      <c r="P71" s="39">
        <v>0.41</v>
      </c>
      <c r="Q71" s="36" t="s">
        <v>542</v>
      </c>
      <c r="S71" s="36" t="s">
        <v>543</v>
      </c>
      <c r="T71" s="34" t="s">
        <v>254</v>
      </c>
    </row>
    <row r="72" spans="16:20" ht="15" customHeight="1" x14ac:dyDescent="0.25">
      <c r="P72" s="39">
        <v>0.42</v>
      </c>
      <c r="Q72" s="36" t="s">
        <v>544</v>
      </c>
      <c r="S72" s="36" t="s">
        <v>545</v>
      </c>
      <c r="T72" s="34" t="s">
        <v>254</v>
      </c>
    </row>
    <row r="73" spans="16:20" ht="15" customHeight="1" x14ac:dyDescent="0.25">
      <c r="P73" s="39">
        <v>0.43</v>
      </c>
      <c r="Q73" s="36" t="s">
        <v>546</v>
      </c>
      <c r="S73" s="36" t="s">
        <v>547</v>
      </c>
      <c r="T73" s="34" t="s">
        <v>315</v>
      </c>
    </row>
    <row r="74" spans="16:20" ht="15" customHeight="1" x14ac:dyDescent="0.25">
      <c r="P74" s="39">
        <v>0.44</v>
      </c>
      <c r="Q74" s="36" t="s">
        <v>548</v>
      </c>
      <c r="S74" s="36" t="s">
        <v>549</v>
      </c>
      <c r="T74" s="34" t="s">
        <v>254</v>
      </c>
    </row>
    <row r="75" spans="16:20" ht="15" customHeight="1" x14ac:dyDescent="0.25">
      <c r="P75" s="39">
        <v>0.45</v>
      </c>
      <c r="Q75" s="36" t="s">
        <v>550</v>
      </c>
      <c r="S75" s="36" t="s">
        <v>551</v>
      </c>
      <c r="T75" s="34" t="s">
        <v>254</v>
      </c>
    </row>
    <row r="76" spans="16:20" ht="15" customHeight="1" x14ac:dyDescent="0.25">
      <c r="P76" s="39">
        <v>0.46</v>
      </c>
      <c r="Q76" s="36" t="s">
        <v>552</v>
      </c>
      <c r="S76" s="36" t="s">
        <v>553</v>
      </c>
      <c r="T76" s="34" t="s">
        <v>315</v>
      </c>
    </row>
    <row r="77" spans="16:20" ht="15" customHeight="1" x14ac:dyDescent="0.25">
      <c r="P77" s="39">
        <v>0.47</v>
      </c>
      <c r="Q77" s="36" t="s">
        <v>554</v>
      </c>
      <c r="S77" s="36" t="s">
        <v>555</v>
      </c>
      <c r="T77" s="34" t="s">
        <v>254</v>
      </c>
    </row>
    <row r="78" spans="16:20" ht="15" customHeight="1" x14ac:dyDescent="0.25">
      <c r="P78" s="39">
        <v>0.48</v>
      </c>
      <c r="Q78" s="36" t="s">
        <v>556</v>
      </c>
      <c r="S78" s="36" t="s">
        <v>557</v>
      </c>
      <c r="T78" s="34" t="s">
        <v>254</v>
      </c>
    </row>
    <row r="79" spans="16:20" ht="15" customHeight="1" x14ac:dyDescent="0.25">
      <c r="P79" s="39">
        <v>0.49</v>
      </c>
      <c r="Q79" s="36" t="s">
        <v>558</v>
      </c>
      <c r="S79" s="36" t="s">
        <v>557</v>
      </c>
      <c r="T79" s="34" t="s">
        <v>254</v>
      </c>
    </row>
    <row r="80" spans="16:20" ht="15" customHeight="1" x14ac:dyDescent="0.25">
      <c r="P80" s="39">
        <v>0.5</v>
      </c>
      <c r="Q80" s="36" t="s">
        <v>559</v>
      </c>
      <c r="S80" s="36" t="s">
        <v>560</v>
      </c>
      <c r="T80" s="34" t="s">
        <v>254</v>
      </c>
    </row>
    <row r="81" spans="16:20" ht="15" customHeight="1" x14ac:dyDescent="0.25">
      <c r="P81" s="39">
        <v>0.51</v>
      </c>
      <c r="Q81" s="36" t="s">
        <v>561</v>
      </c>
      <c r="S81" s="36" t="s">
        <v>562</v>
      </c>
      <c r="T81" s="34" t="s">
        <v>254</v>
      </c>
    </row>
    <row r="82" spans="16:20" ht="15" customHeight="1" x14ac:dyDescent="0.25">
      <c r="P82" s="39">
        <v>0.52</v>
      </c>
      <c r="Q82" s="36" t="s">
        <v>563</v>
      </c>
      <c r="S82" s="36" t="s">
        <v>564</v>
      </c>
      <c r="T82" s="34" t="s">
        <v>254</v>
      </c>
    </row>
    <row r="83" spans="16:20" ht="15" customHeight="1" x14ac:dyDescent="0.25">
      <c r="P83" s="39">
        <v>0.53</v>
      </c>
      <c r="Q83" s="36" t="s">
        <v>565</v>
      </c>
      <c r="S83" s="36" t="s">
        <v>566</v>
      </c>
      <c r="T83" s="34" t="s">
        <v>254</v>
      </c>
    </row>
    <row r="84" spans="16:20" ht="15" customHeight="1" x14ac:dyDescent="0.25">
      <c r="P84" s="39">
        <v>0.54</v>
      </c>
      <c r="Q84" s="36" t="s">
        <v>567</v>
      </c>
      <c r="S84" s="36" t="s">
        <v>568</v>
      </c>
      <c r="T84" s="34" t="s">
        <v>254</v>
      </c>
    </row>
    <row r="85" spans="16:20" ht="15" customHeight="1" x14ac:dyDescent="0.25">
      <c r="P85" s="39">
        <v>0.55000000000000004</v>
      </c>
      <c r="Q85" s="36" t="s">
        <v>569</v>
      </c>
      <c r="S85" s="36" t="s">
        <v>570</v>
      </c>
      <c r="T85" s="34" t="s">
        <v>254</v>
      </c>
    </row>
    <row r="86" spans="16:20" ht="15" customHeight="1" x14ac:dyDescent="0.25">
      <c r="P86" s="39">
        <v>0.56000000000000005</v>
      </c>
      <c r="Q86" s="36" t="s">
        <v>571</v>
      </c>
      <c r="S86" s="36" t="s">
        <v>572</v>
      </c>
      <c r="T86" s="34" t="s">
        <v>254</v>
      </c>
    </row>
    <row r="87" spans="16:20" ht="15" customHeight="1" x14ac:dyDescent="0.25">
      <c r="P87" s="39">
        <v>0.56999999999999995</v>
      </c>
      <c r="Q87" s="36" t="s">
        <v>573</v>
      </c>
      <c r="S87" s="36" t="s">
        <v>574</v>
      </c>
      <c r="T87" s="34" t="s">
        <v>254</v>
      </c>
    </row>
    <row r="88" spans="16:20" ht="15" customHeight="1" x14ac:dyDescent="0.25">
      <c r="P88" s="39">
        <v>0.57999999999999996</v>
      </c>
      <c r="Q88" s="36" t="s">
        <v>575</v>
      </c>
      <c r="S88" s="36" t="s">
        <v>576</v>
      </c>
      <c r="T88" s="34" t="s">
        <v>254</v>
      </c>
    </row>
    <row r="89" spans="16:20" ht="15" customHeight="1" x14ac:dyDescent="0.25">
      <c r="P89" s="39">
        <v>0.59</v>
      </c>
      <c r="Q89" s="36" t="s">
        <v>577</v>
      </c>
      <c r="S89" s="36" t="s">
        <v>578</v>
      </c>
      <c r="T89" s="34" t="s">
        <v>254</v>
      </c>
    </row>
    <row r="90" spans="16:20" ht="15" customHeight="1" x14ac:dyDescent="0.25">
      <c r="P90" s="39">
        <v>0.6</v>
      </c>
      <c r="Q90" s="36" t="s">
        <v>579</v>
      </c>
      <c r="S90" s="36" t="s">
        <v>580</v>
      </c>
      <c r="T90" s="34" t="s">
        <v>254</v>
      </c>
    </row>
    <row r="91" spans="16:20" ht="15" customHeight="1" x14ac:dyDescent="0.25">
      <c r="P91" s="39">
        <v>0.61</v>
      </c>
      <c r="Q91" s="36" t="s">
        <v>581</v>
      </c>
      <c r="S91" s="36" t="s">
        <v>582</v>
      </c>
      <c r="T91" s="34" t="s">
        <v>254</v>
      </c>
    </row>
    <row r="92" spans="16:20" ht="15" customHeight="1" x14ac:dyDescent="0.25">
      <c r="P92" s="39">
        <v>0.62</v>
      </c>
      <c r="Q92" s="36" t="s">
        <v>583</v>
      </c>
      <c r="S92" s="36" t="s">
        <v>584</v>
      </c>
      <c r="T92" s="34" t="s">
        <v>315</v>
      </c>
    </row>
    <row r="93" spans="16:20" ht="15" customHeight="1" x14ac:dyDescent="0.25">
      <c r="P93" s="39">
        <v>0.63</v>
      </c>
      <c r="Q93" s="36" t="s">
        <v>585</v>
      </c>
      <c r="S93" s="36" t="s">
        <v>586</v>
      </c>
      <c r="T93" s="34" t="s">
        <v>254</v>
      </c>
    </row>
    <row r="94" spans="16:20" ht="15" customHeight="1" x14ac:dyDescent="0.25">
      <c r="P94" s="39">
        <v>0.64</v>
      </c>
      <c r="Q94" s="36" t="s">
        <v>587</v>
      </c>
      <c r="S94" s="36" t="s">
        <v>588</v>
      </c>
      <c r="T94" s="34" t="s">
        <v>254</v>
      </c>
    </row>
    <row r="95" spans="16:20" ht="15" customHeight="1" x14ac:dyDescent="0.25">
      <c r="P95" s="39">
        <v>0.65</v>
      </c>
      <c r="Q95" s="36" t="s">
        <v>589</v>
      </c>
      <c r="S95" s="36" t="s">
        <v>590</v>
      </c>
      <c r="T95" s="34" t="s">
        <v>254</v>
      </c>
    </row>
    <row r="96" spans="16:20" ht="15" customHeight="1" x14ac:dyDescent="0.25">
      <c r="P96" s="39">
        <v>0.66</v>
      </c>
      <c r="Q96" s="36" t="s">
        <v>591</v>
      </c>
      <c r="S96" s="36" t="s">
        <v>592</v>
      </c>
      <c r="T96" s="34" t="s">
        <v>315</v>
      </c>
    </row>
    <row r="97" spans="16:20" ht="15" customHeight="1" x14ac:dyDescent="0.25">
      <c r="P97" s="39">
        <v>0.67</v>
      </c>
      <c r="Q97" s="36" t="s">
        <v>593</v>
      </c>
      <c r="S97" s="36" t="s">
        <v>594</v>
      </c>
      <c r="T97" s="34" t="s">
        <v>315</v>
      </c>
    </row>
    <row r="98" spans="16:20" ht="15" customHeight="1" x14ac:dyDescent="0.25">
      <c r="P98" s="39">
        <v>0.68</v>
      </c>
      <c r="Q98" s="36" t="s">
        <v>595</v>
      </c>
      <c r="S98" s="36" t="s">
        <v>596</v>
      </c>
      <c r="T98" s="34" t="s">
        <v>315</v>
      </c>
    </row>
    <row r="99" spans="16:20" ht="15" customHeight="1" x14ac:dyDescent="0.25">
      <c r="P99" s="39">
        <v>0.69</v>
      </c>
      <c r="Q99" s="36" t="s">
        <v>597</v>
      </c>
      <c r="S99" s="36" t="s">
        <v>598</v>
      </c>
      <c r="T99" s="34" t="s">
        <v>315</v>
      </c>
    </row>
    <row r="100" spans="16:20" ht="15" customHeight="1" x14ac:dyDescent="0.25">
      <c r="P100" s="39">
        <v>0.7</v>
      </c>
      <c r="Q100" s="36" t="s">
        <v>599</v>
      </c>
      <c r="S100" s="36" t="s">
        <v>600</v>
      </c>
      <c r="T100" s="34" t="s">
        <v>315</v>
      </c>
    </row>
    <row r="101" spans="16:20" ht="15" customHeight="1" x14ac:dyDescent="0.25">
      <c r="P101" s="39">
        <v>0.71</v>
      </c>
      <c r="Q101" s="36" t="s">
        <v>601</v>
      </c>
      <c r="S101" s="36" t="s">
        <v>602</v>
      </c>
      <c r="T101" s="34" t="s">
        <v>315</v>
      </c>
    </row>
    <row r="102" spans="16:20" ht="15" customHeight="1" x14ac:dyDescent="0.25">
      <c r="P102" s="39">
        <v>0.72</v>
      </c>
      <c r="Q102" s="36" t="s">
        <v>603</v>
      </c>
      <c r="S102" s="36" t="s">
        <v>604</v>
      </c>
      <c r="T102" s="34" t="s">
        <v>254</v>
      </c>
    </row>
    <row r="103" spans="16:20" ht="15" customHeight="1" x14ac:dyDescent="0.25">
      <c r="P103" s="39">
        <v>0.73</v>
      </c>
      <c r="Q103" s="36" t="s">
        <v>605</v>
      </c>
      <c r="S103" s="36" t="s">
        <v>606</v>
      </c>
      <c r="T103" s="34" t="s">
        <v>254</v>
      </c>
    </row>
    <row r="104" spans="16:20" x14ac:dyDescent="0.25">
      <c r="P104" s="39">
        <v>0.74</v>
      </c>
      <c r="Q104" s="36" t="s">
        <v>607</v>
      </c>
      <c r="S104" s="36" t="s">
        <v>608</v>
      </c>
      <c r="T104" s="34" t="s">
        <v>254</v>
      </c>
    </row>
    <row r="105" spans="16:20" x14ac:dyDescent="0.25">
      <c r="P105" s="39">
        <v>0.75</v>
      </c>
      <c r="Q105" s="36" t="s">
        <v>609</v>
      </c>
      <c r="S105" s="36" t="s">
        <v>610</v>
      </c>
      <c r="T105" s="34" t="s">
        <v>254</v>
      </c>
    </row>
    <row r="106" spans="16:20" x14ac:dyDescent="0.25">
      <c r="P106" s="39">
        <v>0.76</v>
      </c>
      <c r="Q106" s="36" t="s">
        <v>611</v>
      </c>
      <c r="S106" s="36" t="s">
        <v>612</v>
      </c>
      <c r="T106" s="34" t="s">
        <v>315</v>
      </c>
    </row>
    <row r="107" spans="16:20" x14ac:dyDescent="0.25">
      <c r="P107" s="39">
        <v>0.77</v>
      </c>
      <c r="Q107" s="36" t="s">
        <v>613</v>
      </c>
      <c r="S107" s="36" t="s">
        <v>614</v>
      </c>
      <c r="T107" s="34" t="s">
        <v>315</v>
      </c>
    </row>
    <row r="108" spans="16:20" x14ac:dyDescent="0.25">
      <c r="P108" s="39">
        <v>0.78</v>
      </c>
      <c r="Q108" s="36" t="s">
        <v>615</v>
      </c>
      <c r="S108" s="36" t="s">
        <v>616</v>
      </c>
      <c r="T108" s="34" t="s">
        <v>315</v>
      </c>
    </row>
    <row r="109" spans="16:20" x14ac:dyDescent="0.25">
      <c r="P109" s="39">
        <v>0.79</v>
      </c>
      <c r="Q109" s="36" t="s">
        <v>617</v>
      </c>
      <c r="S109" s="36" t="s">
        <v>618</v>
      </c>
      <c r="T109" s="34" t="s">
        <v>254</v>
      </c>
    </row>
    <row r="110" spans="16:20" x14ac:dyDescent="0.25">
      <c r="P110" s="39">
        <v>0.8</v>
      </c>
      <c r="Q110" s="36" t="s">
        <v>619</v>
      </c>
      <c r="S110" s="36" t="s">
        <v>620</v>
      </c>
      <c r="T110" s="34" t="s">
        <v>254</v>
      </c>
    </row>
    <row r="111" spans="16:20" x14ac:dyDescent="0.25">
      <c r="P111" s="39">
        <v>0.81</v>
      </c>
      <c r="Q111" s="36" t="s">
        <v>621</v>
      </c>
      <c r="S111" s="36" t="s">
        <v>622</v>
      </c>
      <c r="T111" s="34" t="s">
        <v>254</v>
      </c>
    </row>
    <row r="112" spans="16:20" x14ac:dyDescent="0.25">
      <c r="P112" s="39">
        <v>0.82</v>
      </c>
      <c r="Q112" s="36" t="s">
        <v>623</v>
      </c>
      <c r="S112" s="36" t="s">
        <v>624</v>
      </c>
      <c r="T112" s="34" t="s">
        <v>254</v>
      </c>
    </row>
    <row r="113" spans="16:20" x14ac:dyDescent="0.25">
      <c r="P113" s="39">
        <v>0.83</v>
      </c>
      <c r="Q113" s="36" t="s">
        <v>625</v>
      </c>
      <c r="S113" s="36" t="s">
        <v>626</v>
      </c>
      <c r="T113" s="34" t="s">
        <v>315</v>
      </c>
    </row>
    <row r="114" spans="16:20" x14ac:dyDescent="0.25">
      <c r="P114" s="39">
        <v>0.84</v>
      </c>
      <c r="Q114" s="36" t="s">
        <v>627</v>
      </c>
      <c r="S114" s="36" t="s">
        <v>628</v>
      </c>
      <c r="T114" s="34" t="s">
        <v>315</v>
      </c>
    </row>
    <row r="115" spans="16:20" x14ac:dyDescent="0.25">
      <c r="P115" s="39">
        <v>0.85</v>
      </c>
      <c r="Q115" s="36" t="s">
        <v>629</v>
      </c>
      <c r="S115" s="36" t="s">
        <v>422</v>
      </c>
      <c r="T115" s="34" t="s">
        <v>315</v>
      </c>
    </row>
    <row r="116" spans="16:20" x14ac:dyDescent="0.25">
      <c r="P116" s="39">
        <v>0.86</v>
      </c>
      <c r="Q116" s="36" t="s">
        <v>630</v>
      </c>
      <c r="S116" s="36" t="s">
        <v>631</v>
      </c>
      <c r="T116" s="34" t="s">
        <v>315</v>
      </c>
    </row>
    <row r="117" spans="16:20" x14ac:dyDescent="0.25">
      <c r="P117" s="39">
        <v>0.87</v>
      </c>
      <c r="Q117" s="36" t="s">
        <v>632</v>
      </c>
      <c r="S117" s="36" t="s">
        <v>633</v>
      </c>
      <c r="T117" s="34" t="s">
        <v>254</v>
      </c>
    </row>
    <row r="118" spans="16:20" x14ac:dyDescent="0.25">
      <c r="P118" s="39">
        <v>0.88</v>
      </c>
      <c r="Q118" s="36" t="s">
        <v>634</v>
      </c>
      <c r="S118" s="36" t="s">
        <v>635</v>
      </c>
      <c r="T118" s="34" t="s">
        <v>254</v>
      </c>
    </row>
    <row r="119" spans="16:20" x14ac:dyDescent="0.25">
      <c r="P119" s="39">
        <v>0.89</v>
      </c>
      <c r="Q119" s="36" t="s">
        <v>636</v>
      </c>
      <c r="S119" s="36" t="s">
        <v>637</v>
      </c>
      <c r="T119" s="34" t="s">
        <v>315</v>
      </c>
    </row>
    <row r="120" spans="16:20" x14ac:dyDescent="0.25">
      <c r="P120" s="39">
        <v>0.9</v>
      </c>
      <c r="Q120" s="36" t="s">
        <v>638</v>
      </c>
      <c r="S120" s="36" t="s">
        <v>639</v>
      </c>
      <c r="T120" s="34" t="s">
        <v>315</v>
      </c>
    </row>
    <row r="121" spans="16:20" x14ac:dyDescent="0.25">
      <c r="P121" s="39">
        <v>0.91</v>
      </c>
      <c r="Q121" s="36" t="s">
        <v>640</v>
      </c>
      <c r="S121" s="36" t="s">
        <v>641</v>
      </c>
      <c r="T121" s="34" t="s">
        <v>315</v>
      </c>
    </row>
    <row r="122" spans="16:20" x14ac:dyDescent="0.25">
      <c r="P122" s="39">
        <v>0.92</v>
      </c>
      <c r="Q122" s="36" t="s">
        <v>642</v>
      </c>
      <c r="S122" s="36" t="s">
        <v>643</v>
      </c>
      <c r="T122" s="34" t="s">
        <v>315</v>
      </c>
    </row>
    <row r="123" spans="16:20" x14ac:dyDescent="0.25">
      <c r="P123" s="39">
        <v>0.93</v>
      </c>
      <c r="Q123" s="36" t="s">
        <v>644</v>
      </c>
      <c r="S123" s="36" t="s">
        <v>645</v>
      </c>
      <c r="T123" s="34" t="s">
        <v>315</v>
      </c>
    </row>
    <row r="124" spans="16:20" x14ac:dyDescent="0.25">
      <c r="P124" s="39">
        <v>0.94</v>
      </c>
      <c r="Q124" s="36" t="s">
        <v>646</v>
      </c>
      <c r="S124" s="36" t="s">
        <v>647</v>
      </c>
      <c r="T124" s="34" t="s">
        <v>254</v>
      </c>
    </row>
    <row r="125" spans="16:20" x14ac:dyDescent="0.25">
      <c r="P125" s="39">
        <v>0.95</v>
      </c>
      <c r="Q125" s="36" t="s">
        <v>648</v>
      </c>
      <c r="S125" s="36" t="s">
        <v>649</v>
      </c>
      <c r="T125" s="34" t="s">
        <v>254</v>
      </c>
    </row>
    <row r="126" spans="16:20" x14ac:dyDescent="0.25">
      <c r="P126" s="39">
        <v>0.96</v>
      </c>
      <c r="Q126" s="36" t="s">
        <v>650</v>
      </c>
      <c r="S126" s="36" t="s">
        <v>651</v>
      </c>
      <c r="T126" s="34" t="s">
        <v>315</v>
      </c>
    </row>
    <row r="127" spans="16:20" x14ac:dyDescent="0.25">
      <c r="P127" s="39">
        <v>0.97</v>
      </c>
      <c r="Q127" s="36" t="s">
        <v>652</v>
      </c>
      <c r="S127" s="36" t="s">
        <v>653</v>
      </c>
      <c r="T127" s="34" t="s">
        <v>254</v>
      </c>
    </row>
    <row r="128" spans="16:20" x14ac:dyDescent="0.25">
      <c r="P128" s="39">
        <v>0.98</v>
      </c>
      <c r="Q128" s="36" t="s">
        <v>654</v>
      </c>
      <c r="S128" s="36" t="s">
        <v>655</v>
      </c>
      <c r="T128" s="34" t="s">
        <v>254</v>
      </c>
    </row>
    <row r="129" spans="16:20" x14ac:dyDescent="0.25">
      <c r="P129" s="39">
        <v>0.99</v>
      </c>
      <c r="Q129" s="36" t="s">
        <v>656</v>
      </c>
      <c r="S129" s="36" t="s">
        <v>657</v>
      </c>
      <c r="T129" s="34" t="s">
        <v>254</v>
      </c>
    </row>
    <row r="130" spans="16:20" x14ac:dyDescent="0.25">
      <c r="P130" s="39">
        <v>1</v>
      </c>
      <c r="Q130" s="36" t="s">
        <v>658</v>
      </c>
      <c r="S130" s="36" t="s">
        <v>659</v>
      </c>
      <c r="T130" s="34" t="s">
        <v>315</v>
      </c>
    </row>
    <row r="131" spans="16:20" x14ac:dyDescent="0.25">
      <c r="P131" s="39">
        <v>1.01</v>
      </c>
      <c r="Q131" s="36" t="s">
        <v>660</v>
      </c>
      <c r="S131" s="36" t="s">
        <v>661</v>
      </c>
      <c r="T131" s="34" t="s">
        <v>315</v>
      </c>
    </row>
    <row r="132" spans="16:20" x14ac:dyDescent="0.25">
      <c r="P132" s="39">
        <v>1.02</v>
      </c>
      <c r="Q132" s="36" t="s">
        <v>662</v>
      </c>
      <c r="S132" s="36" t="s">
        <v>663</v>
      </c>
      <c r="T132" s="34" t="s">
        <v>315</v>
      </c>
    </row>
    <row r="133" spans="16:20" x14ac:dyDescent="0.25">
      <c r="P133" s="39">
        <v>1.03</v>
      </c>
      <c r="Q133" s="36" t="s">
        <v>664</v>
      </c>
      <c r="S133" s="36" t="s">
        <v>665</v>
      </c>
      <c r="T133" s="34" t="s">
        <v>315</v>
      </c>
    </row>
    <row r="134" spans="16:20" x14ac:dyDescent="0.25">
      <c r="P134" s="39">
        <v>1.04</v>
      </c>
      <c r="Q134" s="36" t="s">
        <v>666</v>
      </c>
      <c r="S134" s="36" t="s">
        <v>667</v>
      </c>
      <c r="T134" s="34" t="s">
        <v>254</v>
      </c>
    </row>
    <row r="135" spans="16:20" x14ac:dyDescent="0.25">
      <c r="P135" s="39">
        <v>1.05</v>
      </c>
      <c r="Q135" s="36" t="s">
        <v>668</v>
      </c>
      <c r="S135" s="36" t="s">
        <v>669</v>
      </c>
      <c r="T135" s="34" t="s">
        <v>315</v>
      </c>
    </row>
    <row r="136" spans="16:20" x14ac:dyDescent="0.25">
      <c r="P136" s="39">
        <v>1.06</v>
      </c>
      <c r="Q136" s="36" t="s">
        <v>670</v>
      </c>
      <c r="S136" s="36" t="s">
        <v>671</v>
      </c>
      <c r="T136" s="34" t="s">
        <v>315</v>
      </c>
    </row>
    <row r="137" spans="16:20" x14ac:dyDescent="0.25">
      <c r="P137" s="39">
        <v>1.07</v>
      </c>
      <c r="Q137" s="36" t="s">
        <v>672</v>
      </c>
      <c r="S137" s="36" t="s">
        <v>673</v>
      </c>
      <c r="T137" s="34" t="s">
        <v>315</v>
      </c>
    </row>
    <row r="138" spans="16:20" x14ac:dyDescent="0.25">
      <c r="P138" s="39">
        <v>1.08</v>
      </c>
      <c r="Q138" s="36" t="s">
        <v>674</v>
      </c>
      <c r="S138" s="36" t="s">
        <v>675</v>
      </c>
      <c r="T138" s="34" t="s">
        <v>254</v>
      </c>
    </row>
    <row r="139" spans="16:20" x14ac:dyDescent="0.25">
      <c r="P139" s="39">
        <v>1.0900000000000001</v>
      </c>
      <c r="Q139" s="36" t="s">
        <v>676</v>
      </c>
      <c r="S139" s="36" t="s">
        <v>677</v>
      </c>
      <c r="T139" s="34" t="s">
        <v>254</v>
      </c>
    </row>
    <row r="140" spans="16:20" x14ac:dyDescent="0.25">
      <c r="P140" s="39">
        <v>1.1000000000000001</v>
      </c>
      <c r="Q140" s="36" t="s">
        <v>678</v>
      </c>
      <c r="S140" s="36" t="s">
        <v>679</v>
      </c>
      <c r="T140" s="34" t="s">
        <v>315</v>
      </c>
    </row>
    <row r="141" spans="16:20" x14ac:dyDescent="0.25">
      <c r="P141" s="39">
        <v>1.1100000000000001</v>
      </c>
      <c r="Q141" s="36" t="s">
        <v>680</v>
      </c>
      <c r="S141" s="36" t="s">
        <v>681</v>
      </c>
      <c r="T141" s="34" t="s">
        <v>315</v>
      </c>
    </row>
    <row r="142" spans="16:20" x14ac:dyDescent="0.25">
      <c r="P142" s="39">
        <v>1.1200000000000001</v>
      </c>
      <c r="Q142" s="36" t="s">
        <v>682</v>
      </c>
      <c r="S142" s="36" t="s">
        <v>683</v>
      </c>
      <c r="T142" s="34" t="s">
        <v>254</v>
      </c>
    </row>
    <row r="143" spans="16:20" x14ac:dyDescent="0.25">
      <c r="P143" s="39">
        <v>1.1299999999999999</v>
      </c>
      <c r="Q143" s="36" t="s">
        <v>684</v>
      </c>
      <c r="S143" s="36" t="s">
        <v>685</v>
      </c>
      <c r="T143" s="34" t="s">
        <v>315</v>
      </c>
    </row>
    <row r="144" spans="16:20" x14ac:dyDescent="0.25">
      <c r="P144" s="39">
        <v>1.1399999999999999</v>
      </c>
      <c r="Q144" s="36" t="s">
        <v>686</v>
      </c>
      <c r="S144" s="36" t="s">
        <v>687</v>
      </c>
      <c r="T144" s="34" t="s">
        <v>315</v>
      </c>
    </row>
    <row r="145" spans="16:20" x14ac:dyDescent="0.25">
      <c r="P145" s="39">
        <v>1.1499999999999999</v>
      </c>
      <c r="Q145" s="36" t="s">
        <v>688</v>
      </c>
      <c r="S145" s="36" t="s">
        <v>689</v>
      </c>
      <c r="T145" s="34" t="s">
        <v>315</v>
      </c>
    </row>
    <row r="146" spans="16:20" x14ac:dyDescent="0.25">
      <c r="P146" s="39">
        <v>1.1599999999999999</v>
      </c>
      <c r="Q146" s="36" t="s">
        <v>690</v>
      </c>
      <c r="S146" s="36" t="s">
        <v>691</v>
      </c>
      <c r="T146" s="34" t="s">
        <v>254</v>
      </c>
    </row>
    <row r="147" spans="16:20" x14ac:dyDescent="0.25">
      <c r="P147" s="39">
        <v>1.17</v>
      </c>
      <c r="Q147" s="36" t="s">
        <v>692</v>
      </c>
      <c r="S147" s="36" t="s">
        <v>693</v>
      </c>
      <c r="T147" s="34" t="s">
        <v>254</v>
      </c>
    </row>
    <row r="148" spans="16:20" x14ac:dyDescent="0.25">
      <c r="P148" s="39">
        <v>1.18</v>
      </c>
      <c r="Q148" s="36" t="s">
        <v>694</v>
      </c>
      <c r="S148" s="36" t="s">
        <v>695</v>
      </c>
      <c r="T148" s="34" t="s">
        <v>378</v>
      </c>
    </row>
    <row r="149" spans="16:20" x14ac:dyDescent="0.25">
      <c r="P149" s="39">
        <v>1.19</v>
      </c>
      <c r="Q149" s="36" t="s">
        <v>696</v>
      </c>
      <c r="S149" s="36" t="s">
        <v>697</v>
      </c>
      <c r="T149" s="34" t="s">
        <v>315</v>
      </c>
    </row>
    <row r="150" spans="16:20" x14ac:dyDescent="0.25">
      <c r="P150" s="39">
        <v>1.2</v>
      </c>
      <c r="Q150" s="36" t="s">
        <v>698</v>
      </c>
      <c r="S150" s="36" t="s">
        <v>699</v>
      </c>
      <c r="T150" s="34" t="s">
        <v>315</v>
      </c>
    </row>
    <row r="151" spans="16:20" x14ac:dyDescent="0.25">
      <c r="P151" s="39">
        <v>1.21</v>
      </c>
      <c r="Q151" s="36" t="s">
        <v>700</v>
      </c>
      <c r="S151" s="36" t="s">
        <v>701</v>
      </c>
      <c r="T151" s="34" t="s">
        <v>254</v>
      </c>
    </row>
    <row r="152" spans="16:20" x14ac:dyDescent="0.25">
      <c r="P152" s="39">
        <v>1.22</v>
      </c>
      <c r="Q152" s="36" t="s">
        <v>702</v>
      </c>
      <c r="S152" s="36" t="s">
        <v>703</v>
      </c>
      <c r="T152" s="34" t="s">
        <v>704</v>
      </c>
    </row>
    <row r="153" spans="16:20" x14ac:dyDescent="0.25">
      <c r="P153" s="39">
        <v>1.23</v>
      </c>
      <c r="Q153" s="36" t="s">
        <v>705</v>
      </c>
      <c r="S153" s="36" t="s">
        <v>706</v>
      </c>
      <c r="T153" s="34" t="s">
        <v>254</v>
      </c>
    </row>
    <row r="154" spans="16:20" x14ac:dyDescent="0.25">
      <c r="P154" s="39">
        <v>1.24</v>
      </c>
      <c r="Q154" s="36" t="s">
        <v>707</v>
      </c>
      <c r="S154" s="36" t="s">
        <v>708</v>
      </c>
      <c r="T154" s="34" t="s">
        <v>315</v>
      </c>
    </row>
    <row r="155" spans="16:20" x14ac:dyDescent="0.25">
      <c r="P155" s="39">
        <v>1.25</v>
      </c>
      <c r="Q155" s="36" t="s">
        <v>709</v>
      </c>
      <c r="S155" s="36" t="s">
        <v>710</v>
      </c>
      <c r="T155" s="34" t="s">
        <v>254</v>
      </c>
    </row>
    <row r="156" spans="16:20" x14ac:dyDescent="0.25">
      <c r="P156" s="39">
        <v>1.26</v>
      </c>
      <c r="Q156" s="36" t="s">
        <v>711</v>
      </c>
      <c r="S156" s="36" t="s">
        <v>712</v>
      </c>
      <c r="T156" s="34" t="s">
        <v>254</v>
      </c>
    </row>
    <row r="157" spans="16:20" x14ac:dyDescent="0.25">
      <c r="P157" s="39">
        <v>1.27</v>
      </c>
      <c r="Q157" s="36" t="s">
        <v>713</v>
      </c>
      <c r="S157" s="36" t="s">
        <v>714</v>
      </c>
      <c r="T157" s="34" t="s">
        <v>254</v>
      </c>
    </row>
    <row r="158" spans="16:20" x14ac:dyDescent="0.25">
      <c r="P158" s="39">
        <v>1.28</v>
      </c>
      <c r="Q158" s="36" t="s">
        <v>715</v>
      </c>
      <c r="S158" s="36" t="s">
        <v>716</v>
      </c>
      <c r="T158" s="34" t="s">
        <v>254</v>
      </c>
    </row>
    <row r="159" spans="16:20" x14ac:dyDescent="0.25">
      <c r="P159" s="39">
        <v>1.29</v>
      </c>
      <c r="Q159" s="36" t="s">
        <v>717</v>
      </c>
      <c r="S159" s="36" t="s">
        <v>718</v>
      </c>
      <c r="T159" s="34" t="s">
        <v>315</v>
      </c>
    </row>
    <row r="160" spans="16:20" x14ac:dyDescent="0.25">
      <c r="P160" s="39">
        <v>1.3</v>
      </c>
      <c r="Q160" s="36" t="s">
        <v>719</v>
      </c>
      <c r="S160" s="36" t="s">
        <v>720</v>
      </c>
      <c r="T160" s="34" t="s">
        <v>254</v>
      </c>
    </row>
    <row r="161" spans="16:20" x14ac:dyDescent="0.25">
      <c r="P161" s="39">
        <v>1.31</v>
      </c>
      <c r="Q161" s="36" t="s">
        <v>721</v>
      </c>
      <c r="S161" s="36" t="s">
        <v>722</v>
      </c>
      <c r="T161" s="34" t="s">
        <v>254</v>
      </c>
    </row>
    <row r="162" spans="16:20" x14ac:dyDescent="0.25">
      <c r="P162" s="39">
        <v>1.32</v>
      </c>
      <c r="Q162" s="36" t="s">
        <v>723</v>
      </c>
      <c r="S162" s="36" t="s">
        <v>724</v>
      </c>
      <c r="T162" s="34" t="s">
        <v>254</v>
      </c>
    </row>
    <row r="163" spans="16:20" x14ac:dyDescent="0.25">
      <c r="P163" s="39">
        <v>1.33</v>
      </c>
      <c r="Q163" s="36" t="s">
        <v>725</v>
      </c>
      <c r="S163" s="36" t="s">
        <v>726</v>
      </c>
      <c r="T163" s="34" t="s">
        <v>254</v>
      </c>
    </row>
    <row r="164" spans="16:20" x14ac:dyDescent="0.25">
      <c r="P164" s="39">
        <v>1.34</v>
      </c>
      <c r="Q164" s="36" t="s">
        <v>727</v>
      </c>
      <c r="S164" s="36" t="s">
        <v>728</v>
      </c>
      <c r="T164" s="34" t="s">
        <v>254</v>
      </c>
    </row>
    <row r="165" spans="16:20" x14ac:dyDescent="0.25">
      <c r="P165" s="39">
        <v>1.35</v>
      </c>
      <c r="Q165" s="36" t="s">
        <v>729</v>
      </c>
      <c r="S165" s="36" t="s">
        <v>730</v>
      </c>
      <c r="T165" s="34" t="s">
        <v>254</v>
      </c>
    </row>
    <row r="166" spans="16:20" x14ac:dyDescent="0.25">
      <c r="P166" s="39">
        <v>1.36</v>
      </c>
      <c r="Q166" s="36" t="s">
        <v>731</v>
      </c>
      <c r="S166" s="36" t="s">
        <v>732</v>
      </c>
      <c r="T166" s="34" t="s">
        <v>254</v>
      </c>
    </row>
    <row r="167" spans="16:20" x14ac:dyDescent="0.25">
      <c r="P167" s="39">
        <v>1.37</v>
      </c>
      <c r="Q167" s="36" t="s">
        <v>733</v>
      </c>
      <c r="S167" s="36" t="s">
        <v>734</v>
      </c>
      <c r="T167" s="34" t="s">
        <v>378</v>
      </c>
    </row>
    <row r="168" spans="16:20" x14ac:dyDescent="0.25">
      <c r="P168" s="39">
        <v>1.38</v>
      </c>
      <c r="Q168" s="36" t="s">
        <v>735</v>
      </c>
      <c r="S168" s="36" t="s">
        <v>736</v>
      </c>
      <c r="T168" s="34" t="s">
        <v>378</v>
      </c>
    </row>
    <row r="169" spans="16:20" x14ac:dyDescent="0.25">
      <c r="P169" s="39">
        <v>1.39</v>
      </c>
      <c r="Q169" s="36" t="s">
        <v>737</v>
      </c>
      <c r="S169" s="36" t="s">
        <v>738</v>
      </c>
      <c r="T169" s="34" t="s">
        <v>254</v>
      </c>
    </row>
    <row r="170" spans="16:20" x14ac:dyDescent="0.25">
      <c r="P170" s="39">
        <v>1.4</v>
      </c>
      <c r="Q170" s="36" t="s">
        <v>739</v>
      </c>
      <c r="S170" s="36" t="s">
        <v>740</v>
      </c>
      <c r="T170" s="34" t="s">
        <v>254</v>
      </c>
    </row>
    <row r="171" spans="16:20" x14ac:dyDescent="0.25">
      <c r="P171" s="39">
        <v>1.41</v>
      </c>
      <c r="Q171" s="36" t="s">
        <v>741</v>
      </c>
      <c r="S171" s="36" t="s">
        <v>742</v>
      </c>
      <c r="T171" s="34" t="s">
        <v>254</v>
      </c>
    </row>
    <row r="172" spans="16:20" x14ac:dyDescent="0.25">
      <c r="P172" s="39">
        <v>1.42</v>
      </c>
      <c r="Q172" s="36" t="s">
        <v>743</v>
      </c>
      <c r="S172" s="36" t="s">
        <v>744</v>
      </c>
      <c r="T172" s="34" t="s">
        <v>254</v>
      </c>
    </row>
    <row r="173" spans="16:20" x14ac:dyDescent="0.25">
      <c r="P173" s="39">
        <v>1.43</v>
      </c>
      <c r="Q173" s="36" t="s">
        <v>745</v>
      </c>
      <c r="S173" s="36" t="s">
        <v>746</v>
      </c>
      <c r="T173" s="34" t="s">
        <v>315</v>
      </c>
    </row>
    <row r="174" spans="16:20" x14ac:dyDescent="0.25">
      <c r="P174" s="39">
        <v>1.44</v>
      </c>
      <c r="Q174" s="36" t="s">
        <v>747</v>
      </c>
      <c r="S174" s="36" t="s">
        <v>748</v>
      </c>
      <c r="T174" s="34" t="s">
        <v>315</v>
      </c>
    </row>
    <row r="175" spans="16:20" x14ac:dyDescent="0.25">
      <c r="P175" s="39">
        <v>1.45</v>
      </c>
      <c r="Q175" s="36" t="s">
        <v>749</v>
      </c>
      <c r="S175" s="36" t="s">
        <v>750</v>
      </c>
      <c r="T175" s="34" t="s">
        <v>315</v>
      </c>
    </row>
    <row r="176" spans="16:20" x14ac:dyDescent="0.25">
      <c r="P176" s="39">
        <v>1.46</v>
      </c>
      <c r="Q176" s="36" t="s">
        <v>751</v>
      </c>
      <c r="S176" s="36" t="s">
        <v>752</v>
      </c>
      <c r="T176" s="34" t="s">
        <v>254</v>
      </c>
    </row>
    <row r="177" spans="16:20" x14ac:dyDescent="0.25">
      <c r="P177" s="39">
        <v>1.47</v>
      </c>
      <c r="Q177" s="36" t="s">
        <v>753</v>
      </c>
      <c r="S177" s="36" t="s">
        <v>754</v>
      </c>
      <c r="T177" s="34" t="s">
        <v>254</v>
      </c>
    </row>
    <row r="178" spans="16:20" x14ac:dyDescent="0.25">
      <c r="P178" s="39">
        <v>1.48</v>
      </c>
      <c r="Q178" s="36" t="s">
        <v>755</v>
      </c>
      <c r="S178" s="36" t="s">
        <v>756</v>
      </c>
      <c r="T178" s="34" t="s">
        <v>254</v>
      </c>
    </row>
    <row r="179" spans="16:20" x14ac:dyDescent="0.25">
      <c r="P179" s="39">
        <v>1.49</v>
      </c>
      <c r="Q179" s="36" t="s">
        <v>757</v>
      </c>
      <c r="S179" s="36" t="s">
        <v>758</v>
      </c>
      <c r="T179" s="34" t="s">
        <v>254</v>
      </c>
    </row>
    <row r="180" spans="16:20" x14ac:dyDescent="0.25">
      <c r="P180" s="39">
        <v>1.5</v>
      </c>
      <c r="Q180" s="36" t="s">
        <v>759</v>
      </c>
      <c r="S180" s="36" t="s">
        <v>760</v>
      </c>
      <c r="T180" s="34" t="s">
        <v>254</v>
      </c>
    </row>
    <row r="181" spans="16:20" x14ac:dyDescent="0.25">
      <c r="P181" s="35" t="s">
        <v>761</v>
      </c>
      <c r="Q181" s="35" t="s">
        <v>762</v>
      </c>
      <c r="S181" s="36" t="s">
        <v>763</v>
      </c>
      <c r="T181" s="34" t="s">
        <v>254</v>
      </c>
    </row>
    <row r="182" spans="16:20" x14ac:dyDescent="0.25">
      <c r="P182" s="35" t="s">
        <v>764</v>
      </c>
      <c r="Q182" s="35" t="s">
        <v>765</v>
      </c>
      <c r="S182" s="36" t="s">
        <v>766</v>
      </c>
      <c r="T182" s="34" t="s">
        <v>378</v>
      </c>
    </row>
    <row r="183" spans="16:20" x14ac:dyDescent="0.25">
      <c r="P183" s="35" t="s">
        <v>767</v>
      </c>
      <c r="Q183" s="35" t="s">
        <v>768</v>
      </c>
      <c r="S183" s="36" t="s">
        <v>769</v>
      </c>
      <c r="T183" s="34" t="s">
        <v>254</v>
      </c>
    </row>
    <row r="184" spans="16:20" x14ac:dyDescent="0.25">
      <c r="P184" s="35" t="s">
        <v>770</v>
      </c>
      <c r="Q184" s="35" t="s">
        <v>771</v>
      </c>
      <c r="S184" s="36" t="s">
        <v>772</v>
      </c>
      <c r="T184" s="34" t="s">
        <v>254</v>
      </c>
    </row>
    <row r="185" spans="16:20" x14ac:dyDescent="0.25">
      <c r="P185" s="35" t="s">
        <v>773</v>
      </c>
      <c r="Q185" s="35" t="s">
        <v>774</v>
      </c>
      <c r="S185" s="36" t="s">
        <v>775</v>
      </c>
      <c r="T185" s="34" t="s">
        <v>254</v>
      </c>
    </row>
    <row r="186" spans="16:20" x14ac:dyDescent="0.25">
      <c r="P186" s="35" t="s">
        <v>776</v>
      </c>
      <c r="Q186" s="35" t="s">
        <v>777</v>
      </c>
      <c r="S186" s="36" t="s">
        <v>778</v>
      </c>
      <c r="T186" s="34" t="s">
        <v>254</v>
      </c>
    </row>
    <row r="187" spans="16:20" x14ac:dyDescent="0.25">
      <c r="P187" s="35" t="s">
        <v>779</v>
      </c>
      <c r="Q187" s="35" t="s">
        <v>780</v>
      </c>
      <c r="S187" s="36" t="s">
        <v>781</v>
      </c>
      <c r="T187" s="34" t="s">
        <v>254</v>
      </c>
    </row>
    <row r="188" spans="16:20" x14ac:dyDescent="0.25">
      <c r="P188" s="35" t="s">
        <v>782</v>
      </c>
      <c r="Q188" s="35" t="s">
        <v>783</v>
      </c>
      <c r="S188" s="36" t="s">
        <v>784</v>
      </c>
      <c r="T188" s="34" t="s">
        <v>254</v>
      </c>
    </row>
    <row r="189" spans="16:20" x14ac:dyDescent="0.25">
      <c r="S189" s="36" t="s">
        <v>785</v>
      </c>
      <c r="T189" s="34" t="s">
        <v>254</v>
      </c>
    </row>
    <row r="190" spans="16:20" x14ac:dyDescent="0.25">
      <c r="S190" s="36" t="s">
        <v>786</v>
      </c>
      <c r="T190" s="34" t="s">
        <v>254</v>
      </c>
    </row>
    <row r="191" spans="16:20" x14ac:dyDescent="0.25">
      <c r="S191" s="36" t="s">
        <v>787</v>
      </c>
      <c r="T191" s="34" t="s">
        <v>254</v>
      </c>
    </row>
    <row r="192" spans="16:20" x14ac:dyDescent="0.25">
      <c r="S192" s="36" t="s">
        <v>788</v>
      </c>
      <c r="T192" s="34" t="s">
        <v>254</v>
      </c>
    </row>
    <row r="193" spans="19:20" x14ac:dyDescent="0.25">
      <c r="S193" s="36" t="s">
        <v>789</v>
      </c>
      <c r="T193" s="34" t="s">
        <v>254</v>
      </c>
    </row>
    <row r="194" spans="19:20" x14ac:dyDescent="0.25">
      <c r="S194" s="36" t="s">
        <v>790</v>
      </c>
      <c r="T194" s="34" t="s">
        <v>254</v>
      </c>
    </row>
    <row r="195" spans="19:20" x14ac:dyDescent="0.25">
      <c r="S195" s="36" t="s">
        <v>791</v>
      </c>
      <c r="T195" s="34" t="s">
        <v>254</v>
      </c>
    </row>
    <row r="196" spans="19:20" x14ac:dyDescent="0.25">
      <c r="S196" s="36" t="s">
        <v>792</v>
      </c>
      <c r="T196" s="34" t="s">
        <v>254</v>
      </c>
    </row>
    <row r="197" spans="19:20" x14ac:dyDescent="0.25">
      <c r="S197" s="36" t="s">
        <v>793</v>
      </c>
      <c r="T197" s="34" t="s">
        <v>254</v>
      </c>
    </row>
    <row r="198" spans="19:20" x14ac:dyDescent="0.25">
      <c r="S198" s="36" t="s">
        <v>794</v>
      </c>
      <c r="T198" s="34" t="s">
        <v>254</v>
      </c>
    </row>
    <row r="199" spans="19:20" x14ac:dyDescent="0.25">
      <c r="S199" s="36" t="s">
        <v>795</v>
      </c>
      <c r="T199" s="34" t="s">
        <v>254</v>
      </c>
    </row>
    <row r="200" spans="19:20" x14ac:dyDescent="0.25">
      <c r="S200" s="36" t="s">
        <v>796</v>
      </c>
      <c r="T200" s="34" t="s">
        <v>254</v>
      </c>
    </row>
    <row r="201" spans="19:20" x14ac:dyDescent="0.25">
      <c r="S201" s="36" t="s">
        <v>797</v>
      </c>
      <c r="T201" s="34" t="s">
        <v>254</v>
      </c>
    </row>
    <row r="202" spans="19:20" x14ac:dyDescent="0.25">
      <c r="S202" s="36" t="s">
        <v>798</v>
      </c>
      <c r="T202" s="34" t="s">
        <v>254</v>
      </c>
    </row>
    <row r="203" spans="19:20" x14ac:dyDescent="0.25">
      <c r="S203" s="36" t="s">
        <v>799</v>
      </c>
      <c r="T203" s="34" t="s">
        <v>254</v>
      </c>
    </row>
    <row r="204" spans="19:20" x14ac:dyDescent="0.25">
      <c r="S204" s="36" t="s">
        <v>800</v>
      </c>
      <c r="T204" s="34" t="s">
        <v>254</v>
      </c>
    </row>
    <row r="205" spans="19:20" x14ac:dyDescent="0.25">
      <c r="S205" s="36" t="s">
        <v>801</v>
      </c>
      <c r="T205" s="34" t="s">
        <v>254</v>
      </c>
    </row>
    <row r="206" spans="19:20" x14ac:dyDescent="0.25">
      <c r="S206" s="36" t="s">
        <v>802</v>
      </c>
      <c r="T206" s="34" t="s">
        <v>254</v>
      </c>
    </row>
    <row r="207" spans="19:20" x14ac:dyDescent="0.25">
      <c r="S207" s="36" t="s">
        <v>803</v>
      </c>
      <c r="T207" s="34" t="s">
        <v>254</v>
      </c>
    </row>
    <row r="208" spans="19:20" x14ac:dyDescent="0.25">
      <c r="S208" s="36" t="s">
        <v>804</v>
      </c>
      <c r="T208" s="34" t="s">
        <v>254</v>
      </c>
    </row>
    <row r="209" spans="19:20" x14ac:dyDescent="0.25">
      <c r="S209" s="36" t="s">
        <v>805</v>
      </c>
      <c r="T209" s="34" t="s">
        <v>254</v>
      </c>
    </row>
    <row r="210" spans="19:20" x14ac:dyDescent="0.25">
      <c r="S210" s="36" t="s">
        <v>806</v>
      </c>
      <c r="T210" s="34" t="s">
        <v>315</v>
      </c>
    </row>
    <row r="211" spans="19:20" x14ac:dyDescent="0.25">
      <c r="S211" s="36" t="s">
        <v>807</v>
      </c>
      <c r="T211" s="34" t="s">
        <v>254</v>
      </c>
    </row>
    <row r="212" spans="19:20" x14ac:dyDescent="0.25">
      <c r="S212" s="36" t="s">
        <v>808</v>
      </c>
      <c r="T212" s="34" t="s">
        <v>254</v>
      </c>
    </row>
    <row r="213" spans="19:20" x14ac:dyDescent="0.25">
      <c r="S213" s="36" t="s">
        <v>809</v>
      </c>
      <c r="T213" s="34" t="s">
        <v>254</v>
      </c>
    </row>
    <row r="214" spans="19:20" x14ac:dyDescent="0.25">
      <c r="S214" s="36" t="s">
        <v>810</v>
      </c>
      <c r="T214" s="34" t="s">
        <v>254</v>
      </c>
    </row>
    <row r="215" spans="19:20" x14ac:dyDescent="0.25">
      <c r="S215" s="36" t="s">
        <v>811</v>
      </c>
      <c r="T215" s="34" t="s">
        <v>254</v>
      </c>
    </row>
    <row r="216" spans="19:20" x14ac:dyDescent="0.25">
      <c r="S216" s="36" t="s">
        <v>812</v>
      </c>
      <c r="T216" s="34" t="s">
        <v>254</v>
      </c>
    </row>
    <row r="217" spans="19:20" x14ac:dyDescent="0.25">
      <c r="S217" s="36" t="s">
        <v>764</v>
      </c>
      <c r="T217" s="34" t="s">
        <v>315</v>
      </c>
    </row>
    <row r="218" spans="19:20" x14ac:dyDescent="0.25">
      <c r="S218" s="36" t="s">
        <v>813</v>
      </c>
      <c r="T218" s="34" t="s">
        <v>315</v>
      </c>
    </row>
    <row r="219" spans="19:20" x14ac:dyDescent="0.25">
      <c r="S219" s="36" t="s">
        <v>814</v>
      </c>
      <c r="T219" s="34" t="s">
        <v>254</v>
      </c>
    </row>
    <row r="220" spans="19:20" x14ac:dyDescent="0.25">
      <c r="S220" s="36" t="s">
        <v>815</v>
      </c>
      <c r="T220" s="34" t="s">
        <v>254</v>
      </c>
    </row>
    <row r="221" spans="19:20" x14ac:dyDescent="0.25">
      <c r="S221" s="36" t="s">
        <v>816</v>
      </c>
      <c r="T221" s="34" t="s">
        <v>254</v>
      </c>
    </row>
    <row r="222" spans="19:20" x14ac:dyDescent="0.25">
      <c r="S222" s="36" t="s">
        <v>817</v>
      </c>
      <c r="T222" s="34" t="s">
        <v>254</v>
      </c>
    </row>
    <row r="223" spans="19:20" x14ac:dyDescent="0.25">
      <c r="S223" s="36" t="s">
        <v>818</v>
      </c>
      <c r="T223" s="34" t="s">
        <v>254</v>
      </c>
    </row>
    <row r="224" spans="19:20" x14ac:dyDescent="0.25">
      <c r="S224" s="36" t="s">
        <v>819</v>
      </c>
      <c r="T224" s="34" t="s">
        <v>254</v>
      </c>
    </row>
    <row r="225" spans="19:20" x14ac:dyDescent="0.25">
      <c r="S225" s="36" t="s">
        <v>820</v>
      </c>
      <c r="T225" s="34" t="s">
        <v>254</v>
      </c>
    </row>
    <row r="226" spans="19:20" x14ac:dyDescent="0.25">
      <c r="S226" s="36" t="s">
        <v>821</v>
      </c>
      <c r="T226" s="34" t="s">
        <v>254</v>
      </c>
    </row>
    <row r="227" spans="19:20" x14ac:dyDescent="0.25">
      <c r="S227" s="36" t="s">
        <v>822</v>
      </c>
      <c r="T227" s="34" t="s">
        <v>315</v>
      </c>
    </row>
    <row r="228" spans="19:20" x14ac:dyDescent="0.25">
      <c r="S228" s="36" t="s">
        <v>823</v>
      </c>
      <c r="T228" s="34" t="s">
        <v>315</v>
      </c>
    </row>
    <row r="229" spans="19:20" x14ac:dyDescent="0.25">
      <c r="S229" s="36" t="s">
        <v>824</v>
      </c>
      <c r="T229" s="34" t="s">
        <v>254</v>
      </c>
    </row>
    <row r="230" spans="19:20" x14ac:dyDescent="0.25">
      <c r="S230" s="36" t="s">
        <v>825</v>
      </c>
      <c r="T230" s="34" t="s">
        <v>254</v>
      </c>
    </row>
    <row r="231" spans="19:20" x14ac:dyDescent="0.25">
      <c r="S231" s="36" t="s">
        <v>826</v>
      </c>
      <c r="T231" s="34" t="s">
        <v>254</v>
      </c>
    </row>
    <row r="232" spans="19:20" x14ac:dyDescent="0.25">
      <c r="S232" s="36" t="s">
        <v>827</v>
      </c>
      <c r="T232" s="34" t="s">
        <v>254</v>
      </c>
    </row>
    <row r="233" spans="19:20" x14ac:dyDescent="0.25">
      <c r="S233" s="36" t="s">
        <v>761</v>
      </c>
      <c r="T233" s="34" t="s">
        <v>254</v>
      </c>
    </row>
    <row r="234" spans="19:20" x14ac:dyDescent="0.25">
      <c r="S234" s="36" t="s">
        <v>828</v>
      </c>
      <c r="T234" s="34" t="s">
        <v>315</v>
      </c>
    </row>
    <row r="235" spans="19:20" x14ac:dyDescent="0.25">
      <c r="S235" s="36" t="s">
        <v>829</v>
      </c>
      <c r="T235" s="34" t="s">
        <v>315</v>
      </c>
    </row>
    <row r="236" spans="19:20" x14ac:dyDescent="0.25">
      <c r="S236" s="36" t="s">
        <v>830</v>
      </c>
      <c r="T236" s="34" t="s">
        <v>254</v>
      </c>
    </row>
    <row r="237" spans="19:20" x14ac:dyDescent="0.25">
      <c r="S237" s="36" t="s">
        <v>831</v>
      </c>
      <c r="T237" s="34" t="s">
        <v>254</v>
      </c>
    </row>
    <row r="238" spans="19:20" x14ac:dyDescent="0.25">
      <c r="S238" s="36" t="s">
        <v>832</v>
      </c>
      <c r="T238" s="34" t="s">
        <v>254</v>
      </c>
    </row>
    <row r="239" spans="19:20" x14ac:dyDescent="0.25">
      <c r="S239" s="36" t="s">
        <v>833</v>
      </c>
      <c r="T239" s="34" t="s">
        <v>254</v>
      </c>
    </row>
    <row r="240" spans="19:20" x14ac:dyDescent="0.25">
      <c r="S240" s="36" t="s">
        <v>834</v>
      </c>
      <c r="T240" s="34" t="s">
        <v>254</v>
      </c>
    </row>
    <row r="241" spans="19:20" x14ac:dyDescent="0.25">
      <c r="S241" s="36" t="s">
        <v>835</v>
      </c>
      <c r="T241" s="34" t="s">
        <v>254</v>
      </c>
    </row>
    <row r="242" spans="19:20" x14ac:dyDescent="0.25">
      <c r="S242" s="36" t="s">
        <v>836</v>
      </c>
      <c r="T242" s="34" t="s">
        <v>254</v>
      </c>
    </row>
    <row r="243" spans="19:20" x14ac:dyDescent="0.25">
      <c r="S243" s="36" t="s">
        <v>837</v>
      </c>
      <c r="T243" s="34" t="s">
        <v>254</v>
      </c>
    </row>
    <row r="244" spans="19:20" x14ac:dyDescent="0.25">
      <c r="S244" s="36" t="s">
        <v>838</v>
      </c>
      <c r="T244" s="34" t="s">
        <v>254</v>
      </c>
    </row>
    <row r="245" spans="19:20" x14ac:dyDescent="0.25">
      <c r="S245" s="36" t="s">
        <v>839</v>
      </c>
      <c r="T245" s="34" t="s">
        <v>254</v>
      </c>
    </row>
    <row r="246" spans="19:20" x14ac:dyDescent="0.25">
      <c r="S246" s="36" t="s">
        <v>840</v>
      </c>
      <c r="T246" s="34" t="s">
        <v>254</v>
      </c>
    </row>
    <row r="247" spans="19:20" x14ac:dyDescent="0.25">
      <c r="S247" s="36" t="s">
        <v>841</v>
      </c>
      <c r="T247" s="34" t="s">
        <v>254</v>
      </c>
    </row>
    <row r="248" spans="19:20" x14ac:dyDescent="0.25">
      <c r="S248" s="36" t="s">
        <v>842</v>
      </c>
      <c r="T248" s="34" t="s">
        <v>254</v>
      </c>
    </row>
    <row r="249" spans="19:20" x14ac:dyDescent="0.25">
      <c r="S249" s="36" t="s">
        <v>843</v>
      </c>
      <c r="T249" s="34" t="s">
        <v>254</v>
      </c>
    </row>
    <row r="250" spans="19:20" x14ac:dyDescent="0.25">
      <c r="S250" s="36" t="s">
        <v>844</v>
      </c>
      <c r="T250" s="34" t="s">
        <v>315</v>
      </c>
    </row>
    <row r="251" spans="19:20" x14ac:dyDescent="0.25">
      <c r="S251" s="36" t="s">
        <v>845</v>
      </c>
      <c r="T251" s="34" t="s">
        <v>254</v>
      </c>
    </row>
    <row r="252" spans="19:20" x14ac:dyDescent="0.25">
      <c r="S252" s="36" t="s">
        <v>846</v>
      </c>
      <c r="T252" s="34" t="s">
        <v>254</v>
      </c>
    </row>
    <row r="253" spans="19:20" x14ac:dyDescent="0.25">
      <c r="S253" s="36" t="s">
        <v>847</v>
      </c>
      <c r="T253" s="34" t="s">
        <v>254</v>
      </c>
    </row>
    <row r="254" spans="19:20" x14ac:dyDescent="0.25">
      <c r="S254" s="36" t="s">
        <v>848</v>
      </c>
      <c r="T254" s="34" t="s">
        <v>254</v>
      </c>
    </row>
    <row r="255" spans="19:20" x14ac:dyDescent="0.25">
      <c r="S255" s="36" t="s">
        <v>849</v>
      </c>
      <c r="T255" s="34" t="s">
        <v>254</v>
      </c>
    </row>
    <row r="256" spans="19:20" x14ac:dyDescent="0.25">
      <c r="S256" s="36" t="s">
        <v>850</v>
      </c>
      <c r="T256" s="34" t="s">
        <v>254</v>
      </c>
    </row>
    <row r="257" spans="19:20" x14ac:dyDescent="0.25">
      <c r="S257" s="36" t="s">
        <v>851</v>
      </c>
      <c r="T257" s="34" t="s">
        <v>254</v>
      </c>
    </row>
    <row r="258" spans="19:20" x14ac:dyDescent="0.25">
      <c r="S258" s="36" t="s">
        <v>852</v>
      </c>
      <c r="T258" s="34" t="s">
        <v>254</v>
      </c>
    </row>
    <row r="259" spans="19:20" x14ac:dyDescent="0.25">
      <c r="S259" s="36" t="s">
        <v>853</v>
      </c>
      <c r="T259" s="34" t="s">
        <v>254</v>
      </c>
    </row>
    <row r="260" spans="19:20" x14ac:dyDescent="0.25">
      <c r="S260" s="36" t="s">
        <v>854</v>
      </c>
      <c r="T260" s="34" t="s">
        <v>254</v>
      </c>
    </row>
    <row r="261" spans="19:20" x14ac:dyDescent="0.25">
      <c r="S261" s="36" t="s">
        <v>855</v>
      </c>
      <c r="T261" s="34" t="s">
        <v>254</v>
      </c>
    </row>
    <row r="262" spans="19:20" x14ac:dyDescent="0.25">
      <c r="S262" s="36" t="s">
        <v>856</v>
      </c>
      <c r="T262" s="34" t="s">
        <v>254</v>
      </c>
    </row>
    <row r="263" spans="19:20" x14ac:dyDescent="0.25">
      <c r="S263" s="36" t="s">
        <v>857</v>
      </c>
      <c r="T263" s="34" t="s">
        <v>254</v>
      </c>
    </row>
    <row r="264" spans="19:20" x14ac:dyDescent="0.25">
      <c r="S264" s="36" t="s">
        <v>858</v>
      </c>
      <c r="T264" s="34" t="s">
        <v>315</v>
      </c>
    </row>
    <row r="265" spans="19:20" x14ac:dyDescent="0.25">
      <c r="S265" s="36" t="s">
        <v>859</v>
      </c>
      <c r="T265" s="34" t="s">
        <v>315</v>
      </c>
    </row>
    <row r="266" spans="19:20" x14ac:dyDescent="0.25">
      <c r="S266" s="36" t="s">
        <v>860</v>
      </c>
      <c r="T266" s="34" t="s">
        <v>254</v>
      </c>
    </row>
    <row r="267" spans="19:20" x14ac:dyDescent="0.25">
      <c r="S267" s="36" t="s">
        <v>861</v>
      </c>
      <c r="T267" s="34" t="s">
        <v>254</v>
      </c>
    </row>
    <row r="268" spans="19:20" x14ac:dyDescent="0.25">
      <c r="S268" s="36" t="s">
        <v>862</v>
      </c>
      <c r="T268" s="34" t="s">
        <v>254</v>
      </c>
    </row>
    <row r="269" spans="19:20" x14ac:dyDescent="0.25">
      <c r="S269" s="36" t="s">
        <v>863</v>
      </c>
      <c r="T269" s="34" t="s">
        <v>254</v>
      </c>
    </row>
    <row r="270" spans="19:20" x14ac:dyDescent="0.25">
      <c r="S270" s="36" t="s">
        <v>864</v>
      </c>
      <c r="T270" s="34" t="s">
        <v>254</v>
      </c>
    </row>
    <row r="271" spans="19:20" x14ac:dyDescent="0.25">
      <c r="S271" s="36" t="s">
        <v>865</v>
      </c>
      <c r="T271" s="34" t="s">
        <v>254</v>
      </c>
    </row>
    <row r="272" spans="19:20" x14ac:dyDescent="0.25">
      <c r="S272" s="36" t="s">
        <v>866</v>
      </c>
      <c r="T272" s="34" t="s">
        <v>315</v>
      </c>
    </row>
    <row r="273" spans="19:20" x14ac:dyDescent="0.25">
      <c r="S273" s="36" t="s">
        <v>867</v>
      </c>
      <c r="T273" s="34" t="s">
        <v>254</v>
      </c>
    </row>
    <row r="274" spans="19:20" x14ac:dyDescent="0.25">
      <c r="S274" s="36" t="s">
        <v>868</v>
      </c>
      <c r="T274" s="34" t="s">
        <v>254</v>
      </c>
    </row>
  </sheetData>
  <mergeCells count="8">
    <mergeCell ref="P2:Q2"/>
    <mergeCell ref="S2:T2"/>
    <mergeCell ref="M6:M8"/>
    <mergeCell ref="N6:N8"/>
    <mergeCell ref="B2:C2"/>
    <mergeCell ref="E2:F2"/>
    <mergeCell ref="H2:K2"/>
    <mergeCell ref="M2:N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7CF98B-D30D-4BEC-BE06-C60499EF8A5A}"/>
</file>

<file path=customXml/itemProps2.xml><?xml version="1.0" encoding="utf-8"?>
<ds:datastoreItem xmlns:ds="http://schemas.openxmlformats.org/officeDocument/2006/customXml" ds:itemID="{9878574B-32F1-4758-B8B8-C63569E43DE8}"/>
</file>

<file path=customXml/itemProps3.xml><?xml version="1.0" encoding="utf-8"?>
<ds:datastoreItem xmlns:ds="http://schemas.openxmlformats.org/officeDocument/2006/customXml" ds:itemID="{0F8C63CF-9908-45AC-A686-DBC1660178D5}"/>
</file>

<file path=customXml/itemProps4.xml><?xml version="1.0" encoding="utf-8"?>
<ds:datastoreItem xmlns:ds="http://schemas.openxmlformats.org/officeDocument/2006/customXml" ds:itemID="{BEB10094-C424-4F0F-AC79-97CC53914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AEG Inputs</vt:lpstr>
      <vt:lpstr>Gen Nodes</vt:lpstr>
      <vt:lpstr>Non Spin Memberships</vt:lpstr>
      <vt:lpstr>Regulation Memberships</vt:lpstr>
      <vt:lpstr>Reserve Memberships</vt:lpstr>
      <vt:lpstr>"Generation Participation Facto</vt:lpstr>
      <vt:lpstr>Project Start Date</vt:lpstr>
      <vt:lpstr>FOM</vt:lpstr>
      <vt:lpstr>UoS</vt:lpstr>
      <vt:lpstr>Units Built Data file</vt:lpstr>
      <vt:lpstr>Installed Capacity Coefficient</vt:lpstr>
      <vt:lpstr>Max Energy Year</vt:lpstr>
      <vt:lpstr>Max Energy Day</vt:lpstr>
      <vt:lpstr>Plexos Lookups</vt:lpstr>
      <vt:lpstr>StartDate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Osborn, Brian (PacifiCorp)</dc:creator>
  <cp:lastModifiedBy>Osborn, Brian (PacifiCorp)</cp:lastModifiedBy>
  <dcterms:created xsi:type="dcterms:W3CDTF">2021-01-15T01:55:43Z</dcterms:created>
  <dcterms:modified xsi:type="dcterms:W3CDTF">2022-03-31T18:59:24Z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